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14505" yWindow="-15" windowWidth="14340" windowHeight="12795" tabRatio="481"/>
  </bookViews>
  <sheets>
    <sheet name="дотации " sheetId="1" r:id="rId1"/>
    <sheet name="субсидии " sheetId="2" r:id="rId2"/>
    <sheet name="субвенции" sheetId="3" r:id="rId3"/>
    <sheet name=" иные " sheetId="4" r:id="rId4"/>
    <sheet name="Лист1" sheetId="5" state="hidden" r:id="rId5"/>
    <sheet name="Лист2" sheetId="6" state="hidden" r:id="rId6"/>
    <sheet name="Лист3" sheetId="7" state="hidden" r:id="rId7"/>
    <sheet name="Лист4" sheetId="8" state="hidden" r:id="rId8"/>
  </sheets>
  <definedNames>
    <definedName name="_xlnm._FilterDatabase" localSheetId="3" hidden="1">' иные '!$A$11:$BC$131</definedName>
    <definedName name="_xlnm._FilterDatabase" localSheetId="0" hidden="1">'дотации '!$A$8:$ALM$59</definedName>
    <definedName name="_xlnm._FilterDatabase" localSheetId="2" hidden="1">субвенции!$A$13:$EU$13</definedName>
    <definedName name="_xlnm._FilterDatabase" localSheetId="1" hidden="1">'субсидии '!$A$11:$MM$174</definedName>
    <definedName name="Z_1D693339_18FB_4BA2_B92E_9DFB4683D3D5_.wvu.Cols" localSheetId="0" hidden="1">'дотации '!#REF!</definedName>
    <definedName name="Z_1D693339_18FB_4BA2_B92E_9DFB4683D3D5_.wvu.Cols" localSheetId="2" hidden="1">субвенции!#REF!</definedName>
    <definedName name="Z_1D693339_18FB_4BA2_B92E_9DFB4683D3D5_.wvu.PrintArea" localSheetId="0" hidden="1">'дотации '!$A$1:$M$59</definedName>
    <definedName name="Z_1D693339_18FB_4BA2_B92E_9DFB4683D3D5_.wvu.PrintTitles" localSheetId="3" hidden="1">' иные '!$A:$A</definedName>
    <definedName name="Z_1D693339_18FB_4BA2_B92E_9DFB4683D3D5_.wvu.PrintTitles" localSheetId="0" hidden="1">'дотации '!$A:$A</definedName>
    <definedName name="Z_1D693339_18FB_4BA2_B92E_9DFB4683D3D5_.wvu.PrintTitles" localSheetId="2" hidden="1">субвенции!$A:$A</definedName>
    <definedName name="Z_1D693339_18FB_4BA2_B92E_9DFB4683D3D5_.wvu.PrintTitles" localSheetId="1" hidden="1">'субсидии '!$A:$A</definedName>
    <definedName name="Z_23AA7850_0BCA_44C6_A8DB_6750B6FCE36A_.wvu.FilterData" localSheetId="3" hidden="1">' иные '!$A$11:$BC$131</definedName>
    <definedName name="Z_23AA7850_0BCA_44C6_A8DB_6750B6FCE36A_.wvu.FilterData" localSheetId="0" hidden="1">'дотации '!$A$8:$ALM$59</definedName>
    <definedName name="Z_23AA7850_0BCA_44C6_A8DB_6750B6FCE36A_.wvu.FilterData" localSheetId="2" hidden="1">субвенции!$A$13:$EU$13</definedName>
    <definedName name="Z_23AA7850_0BCA_44C6_A8DB_6750B6FCE36A_.wvu.FilterData" localSheetId="1" hidden="1">'субсидии '!$A$11:$MM$174</definedName>
    <definedName name="Z_23AA7850_0BCA_44C6_A8DB_6750B6FCE36A_.wvu.PrintArea" localSheetId="0" hidden="1">'дотации '!$A$1:$M$59</definedName>
    <definedName name="Z_23AA7850_0BCA_44C6_A8DB_6750B6FCE36A_.wvu.PrintArea" localSheetId="2" hidden="1">субвенции!$A$1:$BU$169</definedName>
    <definedName name="Z_23AA7850_0BCA_44C6_A8DB_6750B6FCE36A_.wvu.PrintTitles" localSheetId="3" hidden="1">' иные '!$A:$A</definedName>
    <definedName name="Z_23AA7850_0BCA_44C6_A8DB_6750B6FCE36A_.wvu.PrintTitles" localSheetId="0" hidden="1">'дотации '!$A:$A</definedName>
    <definedName name="Z_23AA7850_0BCA_44C6_A8DB_6750B6FCE36A_.wvu.PrintTitles" localSheetId="2" hidden="1">субвенции!$A:$A</definedName>
    <definedName name="Z_23AA7850_0BCA_44C6_A8DB_6750B6FCE36A_.wvu.PrintTitles" localSheetId="1" hidden="1">'субсидии '!$A:$A</definedName>
    <definedName name="Z_23AA7850_0BCA_44C6_A8DB_6750B6FCE36A_.wvu.Rows" localSheetId="1" hidden="1">'субсидии '!$6:$6</definedName>
    <definedName name="Z_3556436A_C311_4B70_B0DA_7F2536446A45_.wvu.FilterData" localSheetId="3" hidden="1">' иные '!$A$11:$BC$131</definedName>
    <definedName name="Z_3556436A_C311_4B70_B0DA_7F2536446A45_.wvu.FilterData" localSheetId="0" hidden="1">'дотации '!$A$8:$ALM$59</definedName>
    <definedName name="Z_3556436A_C311_4B70_B0DA_7F2536446A45_.wvu.FilterData" localSheetId="2" hidden="1">субвенции!$A$13:$EU$13</definedName>
    <definedName name="Z_3556436A_C311_4B70_B0DA_7F2536446A45_.wvu.FilterData" localSheetId="1" hidden="1">'субсидии '!$A$11:$MM$174</definedName>
    <definedName name="Z_3556436A_C311_4B70_B0DA_7F2536446A45_.wvu.PrintArea" localSheetId="0" hidden="1">'дотации '!$A$1:$M$59</definedName>
    <definedName name="Z_3556436A_C311_4B70_B0DA_7F2536446A45_.wvu.PrintArea" localSheetId="2" hidden="1">субвенции!$A$1:$BU$169</definedName>
    <definedName name="Z_3556436A_C311_4B70_B0DA_7F2536446A45_.wvu.PrintTitles" localSheetId="3" hidden="1">' иные '!$A:$A</definedName>
    <definedName name="Z_3556436A_C311_4B70_B0DA_7F2536446A45_.wvu.PrintTitles" localSheetId="0" hidden="1">'дотации '!$A:$A</definedName>
    <definedName name="Z_3556436A_C311_4B70_B0DA_7F2536446A45_.wvu.PrintTitles" localSheetId="2" hidden="1">субвенции!$A:$A</definedName>
    <definedName name="Z_3556436A_C311_4B70_B0DA_7F2536446A45_.wvu.PrintTitles" localSheetId="1" hidden="1">'субсидии '!$A:$A</definedName>
    <definedName name="Z_3556436A_C311_4B70_B0DA_7F2536446A45_.wvu.Rows" localSheetId="1" hidden="1">'субсидии '!$6:$6</definedName>
    <definedName name="Z_41BA604A_43EE_4629_94F2_F260D0B28AFE_.wvu.PrintArea" localSheetId="0" hidden="1">'дотации '!$A$1:$M$59</definedName>
    <definedName name="Z_41BA604A_43EE_4629_94F2_F260D0B28AFE_.wvu.PrintArea" localSheetId="2" hidden="1">субвенции!$A$1:$BU$169</definedName>
    <definedName name="Z_41BA604A_43EE_4629_94F2_F260D0B28AFE_.wvu.PrintArea" localSheetId="1" hidden="1">'субсидии '!$A$1:$S$174</definedName>
    <definedName name="Z_41BA604A_43EE_4629_94F2_F260D0B28AFE_.wvu.PrintTitles" localSheetId="3" hidden="1">' иные '!$A:$A</definedName>
    <definedName name="Z_41BA604A_43EE_4629_94F2_F260D0B28AFE_.wvu.PrintTitles" localSheetId="0" hidden="1">'дотации '!$A:$A</definedName>
    <definedName name="Z_41BA604A_43EE_4629_94F2_F260D0B28AFE_.wvu.PrintTitles" localSheetId="2" hidden="1">субвенции!$A:$A</definedName>
    <definedName name="Z_41BA604A_43EE_4629_94F2_F260D0B28AFE_.wvu.PrintTitles" localSheetId="1" hidden="1">'субсидии '!$A:$A</definedName>
    <definedName name="Z_C8322F89_87C6_45E7_889E_2904A1FABC31_.wvu.FilterData" localSheetId="3" hidden="1">' иные '!$A$11:$BC$131</definedName>
    <definedName name="Z_C8322F89_87C6_45E7_889E_2904A1FABC31_.wvu.FilterData" localSheetId="0" hidden="1">'дотации '!$A$8:$ALM$59</definedName>
    <definedName name="Z_C8322F89_87C6_45E7_889E_2904A1FABC31_.wvu.FilterData" localSheetId="2" hidden="1">субвенции!$A$13:$EU$13</definedName>
    <definedName name="Z_C8322F89_87C6_45E7_889E_2904A1FABC31_.wvu.FilterData" localSheetId="1" hidden="1">'субсидии '!$A$11:$MM$174</definedName>
    <definedName name="Z_C8322F89_87C6_45E7_889E_2904A1FABC31_.wvu.PrintArea" localSheetId="0" hidden="1">'дотации '!$A$1:$M$59</definedName>
    <definedName name="Z_C8322F89_87C6_45E7_889E_2904A1FABC31_.wvu.PrintArea" localSheetId="2" hidden="1">субвенции!$A$1:$BU$169</definedName>
    <definedName name="Z_C8322F89_87C6_45E7_889E_2904A1FABC31_.wvu.PrintTitles" localSheetId="3" hidden="1">' иные '!$A:$A</definedName>
    <definedName name="Z_C8322F89_87C6_45E7_889E_2904A1FABC31_.wvu.PrintTitles" localSheetId="0" hidden="1">'дотации '!$A:$A</definedName>
    <definedName name="Z_C8322F89_87C6_45E7_889E_2904A1FABC31_.wvu.PrintTitles" localSheetId="2" hidden="1">субвенции!$A:$A</definedName>
    <definedName name="Z_C8322F89_87C6_45E7_889E_2904A1FABC31_.wvu.PrintTitles" localSheetId="1" hidden="1">'субсидии '!$A:$A</definedName>
    <definedName name="Z_C8322F89_87C6_45E7_889E_2904A1FABC31_.wvu.Rows" localSheetId="1" hidden="1">'субсидии '!$6:$6</definedName>
    <definedName name="Z_E2495AD0_B87A_4C01_9209_9BB683D27353_.wvu.Cols" localSheetId="0" hidden="1">'дотации '!$B:$J</definedName>
    <definedName name="Z_E2495AD0_B87A_4C01_9209_9BB683D27353_.wvu.FilterData" localSheetId="3" hidden="1">' иные '!$A$11:$BC$131</definedName>
    <definedName name="Z_E2495AD0_B87A_4C01_9209_9BB683D27353_.wvu.FilterData" localSheetId="0" hidden="1">'дотации '!$A$8:$ALM$59</definedName>
    <definedName name="Z_E2495AD0_B87A_4C01_9209_9BB683D27353_.wvu.FilterData" localSheetId="2" hidden="1">субвенции!$A$13:$EU$13</definedName>
    <definedName name="Z_E2495AD0_B87A_4C01_9209_9BB683D27353_.wvu.FilterData" localSheetId="1" hidden="1">'субсидии '!$A$11:$MM$174</definedName>
    <definedName name="Z_E2495AD0_B87A_4C01_9209_9BB683D27353_.wvu.PrintArea" localSheetId="0" hidden="1">'дотации '!$A$1:$M$59</definedName>
    <definedName name="Z_E2495AD0_B87A_4C01_9209_9BB683D27353_.wvu.PrintArea" localSheetId="2" hidden="1">субвенции!$A$1:$BU$169</definedName>
    <definedName name="Z_E2495AD0_B87A_4C01_9209_9BB683D27353_.wvu.PrintTitles" localSheetId="3" hidden="1">' иные '!$A:$A</definedName>
    <definedName name="Z_E2495AD0_B87A_4C01_9209_9BB683D27353_.wvu.PrintTitles" localSheetId="0" hidden="1">'дотации '!$A:$A</definedName>
    <definedName name="Z_E2495AD0_B87A_4C01_9209_9BB683D27353_.wvu.PrintTitles" localSheetId="2" hidden="1">субвенции!$A:$A</definedName>
    <definedName name="Z_E2495AD0_B87A_4C01_9209_9BB683D27353_.wvu.PrintTitles" localSheetId="1" hidden="1">'субсидии '!$A:$A</definedName>
    <definedName name="Z_E2495AD0_B87A_4C01_9209_9BB683D27353_.wvu.Rows" localSheetId="1" hidden="1">'субсидии '!$6:$6</definedName>
    <definedName name="Z_F005480A_D133_4FA5_B5A6_C8C7D1CE1272_.wvu.FilterData" localSheetId="3" hidden="1">' иные '!$A$11:$BC$131</definedName>
    <definedName name="Z_F005480A_D133_4FA5_B5A6_C8C7D1CE1272_.wvu.FilterData" localSheetId="0" hidden="1">'дотации '!$A$8:$ALM$59</definedName>
    <definedName name="Z_F005480A_D133_4FA5_B5A6_C8C7D1CE1272_.wvu.FilterData" localSheetId="2" hidden="1">субвенции!$A$10:$EU$169</definedName>
    <definedName name="Z_F005480A_D133_4FA5_B5A6_C8C7D1CE1272_.wvu.FilterData" localSheetId="1" hidden="1">'субсидии '!$A$11:$MM$174</definedName>
    <definedName name="Z_F005480A_D133_4FA5_B5A6_C8C7D1CE1272_.wvu.PrintArea" localSheetId="0" hidden="1">'дотации '!$A$1:$M$59</definedName>
    <definedName name="Z_F005480A_D133_4FA5_B5A6_C8C7D1CE1272_.wvu.PrintTitles" localSheetId="3" hidden="1">' иные '!$A:$A</definedName>
    <definedName name="Z_F005480A_D133_4FA5_B5A6_C8C7D1CE1272_.wvu.PrintTitles" localSheetId="0" hidden="1">'дотации '!$A:$A</definedName>
    <definedName name="Z_F005480A_D133_4FA5_B5A6_C8C7D1CE1272_.wvu.PrintTitles" localSheetId="2" hidden="1">субвенции!$A:$A</definedName>
    <definedName name="Z_F005480A_D133_4FA5_B5A6_C8C7D1CE1272_.wvu.PrintTitles" localSheetId="1" hidden="1">'субсидии '!$A:$A</definedName>
    <definedName name="Z_F005480A_D133_4FA5_B5A6_C8C7D1CE1272_.wvu.Rows" localSheetId="1" hidden="1">'субсидии '!$6:$6</definedName>
    <definedName name="_xlnm.Print_Titles" localSheetId="3">' иные '!$A:$A</definedName>
    <definedName name="_xlnm.Print_Titles" localSheetId="0">'дотации '!$A:$A</definedName>
    <definedName name="_xlnm.Print_Titles" localSheetId="2">субвенции!$A:$A</definedName>
    <definedName name="_xlnm.Print_Titles" localSheetId="1">'субсидии '!$A:$A</definedName>
    <definedName name="_xlnm.Print_Area" localSheetId="0">'дотации '!$A$1:$M$59</definedName>
    <definedName name="_xlnm.Print_Area" localSheetId="2">субвенции!$A$1:$BU$169</definedName>
    <definedName name="_xlnm.Print_Area" localSheetId="1">'субсидии '!#REF!</definedName>
  </definedNames>
  <calcPr calcId="125725"/>
  <customWorkbookViews>
    <customWorkbookView name="Наумова Ирина Леонидовна - Личное представление" guid="{C8322F89-87C6-45E7-889E-2904A1FABC31}" mergeInterval="0" personalView="1" maximized="1" windowWidth="1916" windowHeight="855" tabRatio="481" activeSheetId="1"/>
    <customWorkbookView name="MF-KudEA - Личное представление" guid="{E2495AD0-B87A-4C01-9209-9BB683D27353}" mergeInterval="0" personalView="1" maximized="1" xWindow="1" yWindow="1" windowWidth="1916" windowHeight="850" activeSheetId="1"/>
    <customWorkbookView name="MF-PurEL - Личное представление" guid="{F005480A-D133-4FA5-B5A6-C8C7D1CE1272}" mergeInterval="0" personalView="1" xWindow="986" yWindow="24" windowWidth="914" windowHeight="783" tabRatio="481" activeSheetId="1"/>
    <customWorkbookView name="MF-GreMV - Личное представление" guid="{1D693339-18FB-4BA2-B92E-9DFB4683D3D5}" mergeInterval="0" personalView="1" maximized="1" xWindow="1" yWindow="1" windowWidth="1916" windowHeight="850" tabRatio="422" activeSheetId="4"/>
    <customWorkbookView name="MF-ZhuMA - Личное представление" guid="{41BA604A-43EE-4629-94F2-F260D0B28AFE}" mergeInterval="0" personalView="1" maximized="1" xWindow="1" yWindow="1" windowWidth="1276" windowHeight="804" activeSheetId="2"/>
    <customWorkbookView name="MF-MosYV - Личное представление" guid="{3556436A-C311-4B70-B0DA-7F2536446A45}" mergeInterval="0" personalView="1" maximized="1" xWindow="1" yWindow="1" windowWidth="1916" windowHeight="863" activeSheetId="3"/>
    <customWorkbookView name="MF-SerIA - Личное представление" guid="{23AA7850-0BCA-44C6-A8DB-6750B6FCE36A}" mergeInterval="0" personalView="1" xWindow="14" yWindow="32" windowWidth="970" windowHeight="789" tabRatio="481" activeSheetId="1"/>
  </customWorkbookViews>
</workbook>
</file>

<file path=xl/calcChain.xml><?xml version="1.0" encoding="utf-8"?>
<calcChain xmlns="http://schemas.openxmlformats.org/spreadsheetml/2006/main">
  <c r="CS136" i="3"/>
  <c r="CS135"/>
  <c r="CS146"/>
  <c r="BX99"/>
  <c r="BX98"/>
  <c r="BX111"/>
  <c r="BX110"/>
  <c r="CS71"/>
  <c r="CS70"/>
  <c r="AZ23"/>
  <c r="CS12"/>
  <c r="CP12"/>
  <c r="CM12"/>
  <c r="BX12"/>
  <c r="BO12"/>
  <c r="AT12"/>
  <c r="AQ12"/>
  <c r="AN12"/>
  <c r="AK12"/>
  <c r="AH12"/>
  <c r="AE12"/>
  <c r="AB12"/>
  <c r="Y12"/>
  <c r="S12"/>
  <c r="P12"/>
  <c r="J12"/>
  <c r="G12"/>
  <c r="AW12"/>
  <c r="BI12"/>
  <c r="BC12"/>
  <c r="BF124"/>
  <c r="BF123"/>
  <c r="HU12" i="2"/>
  <c r="GK170"/>
  <c r="GK171"/>
  <c r="CM127"/>
  <c r="CD152"/>
  <c r="CD151"/>
  <c r="CD46"/>
  <c r="CD45"/>
  <c r="CD58"/>
  <c r="CD57"/>
  <c r="CD70"/>
  <c r="CD69"/>
  <c r="CD79"/>
  <c r="CD78"/>
  <c r="CD100"/>
  <c r="CD99"/>
  <c r="CD113"/>
  <c r="CD112"/>
  <c r="CD121"/>
  <c r="CD120"/>
  <c r="CD128"/>
  <c r="CD127"/>
  <c r="D165"/>
  <c r="Y19" i="1"/>
  <c r="AB59"/>
  <c r="KY10" i="2" l="1"/>
  <c r="KJ13"/>
  <c r="KJ12"/>
  <c r="KG13"/>
  <c r="KG12"/>
  <c r="KG140"/>
  <c r="KG139"/>
  <c r="KA140"/>
  <c r="KA139"/>
  <c r="JX140"/>
  <c r="JX139"/>
  <c r="JR140"/>
  <c r="JR139"/>
  <c r="JO140"/>
  <c r="JO139"/>
  <c r="JO127"/>
  <c r="KG112"/>
  <c r="KA112"/>
  <c r="JX112"/>
  <c r="JR112"/>
  <c r="JO112"/>
  <c r="KA12"/>
  <c r="KA13"/>
  <c r="JX12"/>
  <c r="JX13"/>
  <c r="JR12"/>
  <c r="JR13"/>
  <c r="JO12"/>
  <c r="JO13"/>
  <c r="JA145"/>
  <c r="JB145"/>
  <c r="JA146"/>
  <c r="JB146"/>
  <c r="JA147"/>
  <c r="JB147"/>
  <c r="JA148"/>
  <c r="JB148"/>
  <c r="JA149"/>
  <c r="JB149"/>
  <c r="JA150"/>
  <c r="JB150"/>
  <c r="IR145"/>
  <c r="IS145"/>
  <c r="IR146"/>
  <c r="IS146"/>
  <c r="IR147"/>
  <c r="IS147"/>
  <c r="IR148"/>
  <c r="IS148"/>
  <c r="IR149"/>
  <c r="IS149"/>
  <c r="ER143"/>
  <c r="ER141"/>
  <c r="ER13"/>
  <c r="ER81"/>
  <c r="ER82"/>
  <c r="ER84"/>
  <c r="ER85"/>
  <c r="ER86"/>
  <c r="ER87"/>
  <c r="ER88"/>
  <c r="ER89"/>
  <c r="ER91"/>
  <c r="ER92"/>
  <c r="ER93"/>
  <c r="ER94"/>
  <c r="ER96"/>
  <c r="ER97"/>
  <c r="ER126"/>
  <c r="ER125"/>
  <c r="ER124"/>
  <c r="ER123"/>
  <c r="ER122"/>
  <c r="ER116"/>
  <c r="ER117"/>
  <c r="ER118"/>
  <c r="ER119"/>
  <c r="DK13"/>
  <c r="DK12"/>
  <c r="CV162"/>
  <c r="CV163"/>
  <c r="CT145"/>
  <c r="CU145"/>
  <c r="CT146"/>
  <c r="CU146"/>
  <c r="CT147"/>
  <c r="CU147"/>
  <c r="CT148"/>
  <c r="CU148"/>
  <c r="CT149"/>
  <c r="CU149"/>
  <c r="CT150"/>
  <c r="CU150"/>
  <c r="AK60" i="4"/>
  <c r="AK10"/>
  <c r="AK19"/>
  <c r="AK21"/>
  <c r="AK22"/>
  <c r="AK23"/>
  <c r="AK24"/>
  <c r="AK26"/>
  <c r="AK27"/>
  <c r="AK28"/>
  <c r="AK29"/>
  <c r="AK54"/>
  <c r="AK56"/>
  <c r="AK58"/>
  <c r="AK62"/>
  <c r="AK63"/>
  <c r="AK74"/>
  <c r="AK76"/>
  <c r="AK77"/>
  <c r="AK80"/>
  <c r="AK82"/>
  <c r="AK83"/>
  <c r="AK84"/>
  <c r="AK85"/>
  <c r="AK93"/>
  <c r="AK95"/>
  <c r="AK96"/>
  <c r="AK97"/>
  <c r="AK99"/>
  <c r="AK100"/>
  <c r="AK103"/>
  <c r="AK104"/>
  <c r="AK106"/>
  <c r="AK108"/>
  <c r="AK109"/>
  <c r="AK112"/>
  <c r="AK113"/>
  <c r="AK114"/>
  <c r="AK127"/>
  <c r="AK130"/>
  <c r="AK131"/>
  <c r="AK8"/>
  <c r="D13"/>
  <c r="D14"/>
  <c r="D18"/>
  <c r="D19"/>
  <c r="D20"/>
  <c r="D21"/>
  <c r="D22"/>
  <c r="D23"/>
  <c r="D24"/>
  <c r="D26"/>
  <c r="D27"/>
  <c r="D28"/>
  <c r="D29"/>
  <c r="Y115"/>
  <c r="Y117"/>
  <c r="M110"/>
  <c r="CS111" i="3"/>
  <c r="CS110"/>
  <c r="BF23"/>
  <c r="BF22"/>
  <c r="BF71"/>
  <c r="BF70"/>
  <c r="BR157"/>
  <c r="BR156"/>
  <c r="AW163" i="2"/>
  <c r="AW162"/>
  <c r="CA45"/>
  <c r="CA99"/>
  <c r="CA151"/>
  <c r="CA162"/>
  <c r="CJ128"/>
  <c r="CJ127"/>
  <c r="CJ121"/>
  <c r="CJ120"/>
  <c r="CJ113"/>
  <c r="CJ112"/>
  <c r="CJ100"/>
  <c r="CJ99"/>
  <c r="CJ79"/>
  <c r="CJ78"/>
  <c r="CJ69"/>
  <c r="CG45"/>
  <c r="CG57"/>
  <c r="CG69"/>
  <c r="CG78"/>
  <c r="CG99"/>
  <c r="CG112"/>
  <c r="CG120"/>
  <c r="CG127"/>
  <c r="CG152"/>
  <c r="CG151"/>
  <c r="CP127"/>
  <c r="CS127"/>
  <c r="CS64"/>
  <c r="CS59"/>
  <c r="CS57"/>
  <c r="CP59"/>
  <c r="CP57"/>
  <c r="CJ57"/>
  <c r="CJ45"/>
  <c r="CP10"/>
  <c r="CS10"/>
  <c r="DB12"/>
  <c r="DB13"/>
  <c r="CY12"/>
  <c r="CY13"/>
  <c r="DT10"/>
  <c r="DT12"/>
  <c r="DQ10"/>
  <c r="DQ12"/>
  <c r="EX24"/>
  <c r="EX23"/>
  <c r="EX9"/>
  <c r="EU60"/>
  <c r="EU72"/>
  <c r="FV140"/>
  <c r="FV139"/>
  <c r="FS140"/>
  <c r="FS139"/>
  <c r="FP140"/>
  <c r="FP139"/>
  <c r="GN171"/>
  <c r="GN170"/>
  <c r="GO145"/>
  <c r="GP145"/>
  <c r="GO146"/>
  <c r="GP146"/>
  <c r="GO147"/>
  <c r="GP147"/>
  <c r="GO148"/>
  <c r="GP148"/>
  <c r="GO149"/>
  <c r="GP149"/>
  <c r="IG139"/>
  <c r="ID139"/>
  <c r="HU113"/>
  <c r="HU112"/>
  <c r="HX113"/>
  <c r="HX112"/>
  <c r="HX140"/>
  <c r="HX139"/>
  <c r="HU163"/>
  <c r="HU162"/>
  <c r="HU140"/>
  <c r="HU139"/>
  <c r="LK57"/>
  <c r="LH70"/>
  <c r="LH69"/>
  <c r="LH45"/>
  <c r="LH13"/>
  <c r="LH12"/>
  <c r="KJ163"/>
  <c r="KJ162"/>
  <c r="KG163"/>
  <c r="KG162"/>
  <c r="KA162"/>
  <c r="JX162"/>
  <c r="JR162"/>
  <c r="JO162"/>
  <c r="JC171"/>
  <c r="JC170"/>
  <c r="IM170"/>
  <c r="IM172"/>
  <c r="IP170"/>
  <c r="IP172"/>
  <c r="IJ172"/>
  <c r="IJ174"/>
  <c r="IJ170"/>
  <c r="HX12"/>
  <c r="HP145"/>
  <c r="HQ145"/>
  <c r="HP146"/>
  <c r="HQ146"/>
  <c r="HP147"/>
  <c r="HQ147"/>
  <c r="HP148"/>
  <c r="HQ148"/>
  <c r="HP149"/>
  <c r="HQ149"/>
  <c r="HG145"/>
  <c r="HH145"/>
  <c r="HG146"/>
  <c r="HH146"/>
  <c r="HG147"/>
  <c r="HH147"/>
  <c r="HG148"/>
  <c r="HH148"/>
  <c r="HG149"/>
  <c r="HH149"/>
  <c r="GX145"/>
  <c r="GY145"/>
  <c r="GX146"/>
  <c r="GY146"/>
  <c r="GX147"/>
  <c r="GY147"/>
  <c r="GX148"/>
  <c r="GY148"/>
  <c r="GX149"/>
  <c r="GY149"/>
  <c r="HR173"/>
  <c r="HR172"/>
  <c r="HR171"/>
  <c r="HR170"/>
  <c r="HR163"/>
  <c r="HR162"/>
  <c r="HR152"/>
  <c r="HR151"/>
  <c r="HR140"/>
  <c r="HR128"/>
  <c r="HR127"/>
  <c r="HR121"/>
  <c r="HR120"/>
  <c r="HR113"/>
  <c r="HR112"/>
  <c r="HR100"/>
  <c r="HR99"/>
  <c r="HR79"/>
  <c r="HR78"/>
  <c r="HR70"/>
  <c r="HR69"/>
  <c r="HR58"/>
  <c r="HR57"/>
  <c r="HR46"/>
  <c r="HR45"/>
  <c r="HR34"/>
  <c r="HR33"/>
  <c r="HR24"/>
  <c r="HR23"/>
  <c r="HR13"/>
  <c r="HR12"/>
  <c r="HR9"/>
  <c r="HO174"/>
  <c r="HL174"/>
  <c r="HO112"/>
  <c r="HL112"/>
  <c r="HF12"/>
  <c r="HC12"/>
  <c r="HF140"/>
  <c r="HF139"/>
  <c r="GT112"/>
  <c r="HA12"/>
  <c r="HB12"/>
  <c r="GX11"/>
  <c r="GY11"/>
  <c r="GO11"/>
  <c r="GP11"/>
  <c r="GF11"/>
  <c r="GG11"/>
  <c r="EU82"/>
  <c r="EU84"/>
  <c r="EU85"/>
  <c r="EU86"/>
  <c r="EU87"/>
  <c r="EU88"/>
  <c r="EU89"/>
  <c r="EU91"/>
  <c r="EU92"/>
  <c r="EU93"/>
  <c r="EU94"/>
  <c r="EU24"/>
  <c r="EU44"/>
  <c r="EU43"/>
  <c r="EU42"/>
  <c r="EU41"/>
  <c r="EU40"/>
  <c r="EU39"/>
  <c r="EU38"/>
  <c r="EU37"/>
  <c r="EU36"/>
  <c r="EU54"/>
  <c r="EU53"/>
  <c r="EU108"/>
  <c r="EU102"/>
  <c r="EU97"/>
  <c r="FB173"/>
  <c r="FB171"/>
  <c r="FB172"/>
  <c r="EU172"/>
  <c r="EU164"/>
  <c r="EU167"/>
  <c r="EU154"/>
  <c r="ED11"/>
  <c r="EE11"/>
  <c r="ED12"/>
  <c r="EE12"/>
  <c r="ED145"/>
  <c r="EE145"/>
  <c r="ED146"/>
  <c r="EE146"/>
  <c r="ED147"/>
  <c r="EE147"/>
  <c r="ED148"/>
  <c r="EE148"/>
  <c r="ED149"/>
  <c r="EE149"/>
  <c r="DU145"/>
  <c r="DV145"/>
  <c r="DU146"/>
  <c r="DV146"/>
  <c r="DU147"/>
  <c r="DV147"/>
  <c r="DU148"/>
  <c r="DV148"/>
  <c r="DU149"/>
  <c r="DV149"/>
  <c r="DU150"/>
  <c r="DV150"/>
  <c r="DL145"/>
  <c r="DM145"/>
  <c r="DL146"/>
  <c r="DM146"/>
  <c r="DL147"/>
  <c r="DM147"/>
  <c r="DL148"/>
  <c r="DM148"/>
  <c r="DL149"/>
  <c r="DM149"/>
  <c r="DL150"/>
  <c r="DM150"/>
  <c r="DC145"/>
  <c r="DD145"/>
  <c r="DC146"/>
  <c r="DD146"/>
  <c r="DC147"/>
  <c r="DD147"/>
  <c r="DC148"/>
  <c r="DD148"/>
  <c r="DC149"/>
  <c r="DD149"/>
  <c r="DC150"/>
  <c r="DD150"/>
  <c r="DB100"/>
  <c r="DB79"/>
  <c r="CY100"/>
  <c r="CY79"/>
  <c r="CY34"/>
  <c r="DB34"/>
  <c r="CJ33"/>
  <c r="CG33"/>
  <c r="CD33"/>
  <c r="CK145"/>
  <c r="CL145"/>
  <c r="CK146"/>
  <c r="CL146"/>
  <c r="CK147"/>
  <c r="CL147"/>
  <c r="CK148"/>
  <c r="CL148"/>
  <c r="CK149"/>
  <c r="CL149"/>
  <c r="BR57"/>
  <c r="BR45"/>
  <c r="AX50"/>
  <c r="AY50"/>
  <c r="AL50"/>
  <c r="AM50"/>
  <c r="AW45"/>
  <c r="AC145"/>
  <c r="AD145"/>
  <c r="AC146"/>
  <c r="AD146"/>
  <c r="AL145"/>
  <c r="AM145"/>
  <c r="AL146"/>
  <c r="AM146"/>
  <c r="AX145"/>
  <c r="AY145"/>
  <c r="AX146"/>
  <c r="AY146"/>
  <c r="AX149"/>
  <c r="AY149"/>
  <c r="AX150"/>
  <c r="AY150"/>
  <c r="AL149"/>
  <c r="AM149"/>
  <c r="AL150"/>
  <c r="AM150"/>
  <c r="AL151"/>
  <c r="AM151"/>
  <c r="AC149"/>
  <c r="AD149"/>
  <c r="AC150"/>
  <c r="AD150"/>
  <c r="AC11"/>
  <c r="AD11"/>
  <c r="AC50"/>
  <c r="AD50"/>
  <c r="E50"/>
  <c r="F50"/>
  <c r="E51"/>
  <c r="F51"/>
  <c r="T50"/>
  <c r="U50"/>
  <c r="T51"/>
  <c r="U51"/>
  <c r="MC112"/>
  <c r="MC99"/>
  <c r="MC23"/>
  <c r="LW23"/>
  <c r="LW25"/>
  <c r="LW26"/>
  <c r="LW33"/>
  <c r="LW35"/>
  <c r="LW38"/>
  <c r="LW39"/>
  <c r="LW41"/>
  <c r="LW43"/>
  <c r="LW44"/>
  <c r="LW45"/>
  <c r="LW47"/>
  <c r="LW57"/>
  <c r="LW59"/>
  <c r="LW64"/>
  <c r="LW69"/>
  <c r="LW71"/>
  <c r="LW72"/>
  <c r="LW73"/>
  <c r="LW80"/>
  <c r="LW86"/>
  <c r="LW92"/>
  <c r="LW123"/>
  <c r="LW122"/>
  <c r="LW120"/>
  <c r="LW119"/>
  <c r="LW118"/>
  <c r="LW117"/>
  <c r="LW116"/>
  <c r="LW115"/>
  <c r="LW114"/>
  <c r="LW112"/>
  <c r="LW150"/>
  <c r="LW149"/>
  <c r="LW148"/>
  <c r="LW146"/>
  <c r="LW145"/>
  <c r="LW144"/>
  <c r="LW143"/>
  <c r="LW142"/>
  <c r="LW141"/>
  <c r="LW139"/>
  <c r="LW10"/>
  <c r="LB8"/>
  <c r="LE10"/>
  <c r="LB10"/>
  <c r="LH112"/>
  <c r="LH127"/>
  <c r="LH173"/>
  <c r="KY164"/>
  <c r="KY162"/>
  <c r="KY87"/>
  <c r="KW50"/>
  <c r="KX50"/>
  <c r="KY80"/>
  <c r="KY78"/>
  <c r="KK11"/>
  <c r="KL11"/>
  <c r="KK50"/>
  <c r="KL50"/>
  <c r="KK145"/>
  <c r="KL145"/>
  <c r="KK146"/>
  <c r="KL146"/>
  <c r="KK147"/>
  <c r="KL147"/>
  <c r="KK148"/>
  <c r="KL148"/>
  <c r="KK149"/>
  <c r="KL149"/>
  <c r="KD174"/>
  <c r="KD173"/>
  <c r="KD170"/>
  <c r="KD163"/>
  <c r="KD162"/>
  <c r="KD152"/>
  <c r="KD151"/>
  <c r="KD140"/>
  <c r="KD139"/>
  <c r="KD128"/>
  <c r="KD127"/>
  <c r="KD121"/>
  <c r="KD120"/>
  <c r="KD113"/>
  <c r="KD112"/>
  <c r="KD100"/>
  <c r="KD99"/>
  <c r="KD79"/>
  <c r="KD78"/>
  <c r="KD70"/>
  <c r="KD69"/>
  <c r="KD58"/>
  <c r="KD57"/>
  <c r="KD46"/>
  <c r="KD45"/>
  <c r="KD34"/>
  <c r="KD33"/>
  <c r="KD24"/>
  <c r="KD23"/>
  <c r="KD13"/>
  <c r="KD12"/>
  <c r="KD9"/>
  <c r="KD8"/>
  <c r="JU174"/>
  <c r="JU173"/>
  <c r="JU172"/>
  <c r="JU171"/>
  <c r="JU170"/>
  <c r="JU163"/>
  <c r="JU162"/>
  <c r="JU152"/>
  <c r="JU151"/>
  <c r="JU140"/>
  <c r="JU139"/>
  <c r="JU128"/>
  <c r="JU127"/>
  <c r="JU121"/>
  <c r="JU120"/>
  <c r="JU113"/>
  <c r="JU112"/>
  <c r="JU100"/>
  <c r="JU99"/>
  <c r="JU79"/>
  <c r="JU78"/>
  <c r="JU70"/>
  <c r="JU69"/>
  <c r="JU58"/>
  <c r="JU57"/>
  <c r="JU46"/>
  <c r="JU45"/>
  <c r="JU34"/>
  <c r="JU33"/>
  <c r="JU24"/>
  <c r="JU23"/>
  <c r="JU13"/>
  <c r="JU12"/>
  <c r="JU9"/>
  <c r="JU8"/>
  <c r="JL9"/>
  <c r="JL8"/>
  <c r="JL13"/>
  <c r="JL12"/>
  <c r="JL24"/>
  <c r="JL23"/>
  <c r="JL34"/>
  <c r="JL33"/>
  <c r="JL46"/>
  <c r="JL45"/>
  <c r="JL70"/>
  <c r="JL69"/>
  <c r="JL79"/>
  <c r="JL78"/>
  <c r="JL100"/>
  <c r="JL99"/>
  <c r="JL113"/>
  <c r="JL112"/>
  <c r="JL121"/>
  <c r="JL120"/>
  <c r="JL128"/>
  <c r="JL127"/>
  <c r="JL140"/>
  <c r="JL139"/>
  <c r="JL152"/>
  <c r="JL151"/>
  <c r="JL162"/>
  <c r="IZ140"/>
  <c r="IZ139"/>
  <c r="IR50"/>
  <c r="IS50"/>
  <c r="IR51"/>
  <c r="IS51"/>
  <c r="HY145"/>
  <c r="HZ145"/>
  <c r="HY146"/>
  <c r="HZ146"/>
  <c r="HY147"/>
  <c r="HZ147"/>
  <c r="HY148"/>
  <c r="HZ148"/>
  <c r="HY149"/>
  <c r="HZ149"/>
  <c r="IH145"/>
  <c r="II145"/>
  <c r="IH146"/>
  <c r="II146"/>
  <c r="IH147"/>
  <c r="II147"/>
  <c r="IH148"/>
  <c r="II148"/>
  <c r="IH149"/>
  <c r="II149"/>
  <c r="HX163"/>
  <c r="HX162"/>
  <c r="IA140"/>
  <c r="IA121"/>
  <c r="IA120"/>
  <c r="IA34"/>
  <c r="IA33"/>
  <c r="HZ34"/>
  <c r="HZ33" s="1"/>
  <c r="IH50"/>
  <c r="II50"/>
  <c r="HY50"/>
  <c r="HZ50"/>
  <c r="GX50"/>
  <c r="GY50"/>
  <c r="GO50"/>
  <c r="GP50"/>
  <c r="HP50"/>
  <c r="HQ50"/>
  <c r="HG50"/>
  <c r="HH50"/>
  <c r="HC113"/>
  <c r="HC112"/>
  <c r="HC140"/>
  <c r="HC139"/>
  <c r="HC163"/>
  <c r="HC162"/>
  <c r="HC174"/>
  <c r="HC170"/>
  <c r="HC171"/>
  <c r="HC172"/>
  <c r="GW112"/>
  <c r="GZ173"/>
  <c r="GZ172"/>
  <c r="GZ171"/>
  <c r="GZ170"/>
  <c r="GZ163"/>
  <c r="GZ162"/>
  <c r="GZ152"/>
  <c r="GZ151"/>
  <c r="GZ140"/>
  <c r="GZ128"/>
  <c r="GZ127"/>
  <c r="GZ120"/>
  <c r="GZ113"/>
  <c r="GZ112"/>
  <c r="GZ100"/>
  <c r="GZ99"/>
  <c r="GZ79"/>
  <c r="GZ78"/>
  <c r="GZ70"/>
  <c r="GZ69"/>
  <c r="GZ58"/>
  <c r="GZ57"/>
  <c r="GZ9"/>
  <c r="GZ12"/>
  <c r="GZ13"/>
  <c r="GZ23"/>
  <c r="GZ24"/>
  <c r="GZ33"/>
  <c r="GZ34"/>
  <c r="GQ113"/>
  <c r="GQ112"/>
  <c r="GQ79"/>
  <c r="GQ78"/>
  <c r="GQ9"/>
  <c r="GH79"/>
  <c r="GH78"/>
  <c r="GH70"/>
  <c r="GH69"/>
  <c r="GH9"/>
  <c r="GH8"/>
  <c r="GH170"/>
  <c r="GH171"/>
  <c r="GH173"/>
  <c r="GH174"/>
  <c r="FY174"/>
  <c r="FY100"/>
  <c r="FY99"/>
  <c r="FY9"/>
  <c r="FY8"/>
  <c r="GF50"/>
  <c r="GG50"/>
  <c r="GF51"/>
  <c r="GG51"/>
  <c r="FW50"/>
  <c r="FX50"/>
  <c r="FB50"/>
  <c r="FC50"/>
  <c r="CK50"/>
  <c r="CL50"/>
  <c r="CT50"/>
  <c r="CU50"/>
  <c r="DC50"/>
  <c r="DD50"/>
  <c r="ED50"/>
  <c r="EE50"/>
  <c r="DU50"/>
  <c r="DV50"/>
  <c r="DL50"/>
  <c r="DM50"/>
  <c r="DE9"/>
  <c r="DE12"/>
  <c r="DE13"/>
  <c r="CC13"/>
  <c r="CB13"/>
  <c r="CC173"/>
  <c r="CB173"/>
  <c r="CC172"/>
  <c r="CB172"/>
  <c r="CC171"/>
  <c r="CB171"/>
  <c r="CC169"/>
  <c r="CB169"/>
  <c r="CC168"/>
  <c r="CB168"/>
  <c r="CC167"/>
  <c r="CB167"/>
  <c r="CC166"/>
  <c r="CB166"/>
  <c r="CC165"/>
  <c r="CB165"/>
  <c r="CC163"/>
  <c r="CB163"/>
  <c r="CC161"/>
  <c r="CB161"/>
  <c r="CC160"/>
  <c r="CB160"/>
  <c r="CC159"/>
  <c r="CB159"/>
  <c r="CC158"/>
  <c r="CB158"/>
  <c r="CC157"/>
  <c r="CB157"/>
  <c r="CC156"/>
  <c r="CB156"/>
  <c r="CC155"/>
  <c r="CB155"/>
  <c r="CC154"/>
  <c r="CB154"/>
  <c r="CC152"/>
  <c r="CB152"/>
  <c r="CC150"/>
  <c r="CB150"/>
  <c r="CC149"/>
  <c r="CB149"/>
  <c r="CC148"/>
  <c r="CB148"/>
  <c r="CC147"/>
  <c r="CB147"/>
  <c r="CC146"/>
  <c r="CB146"/>
  <c r="CC145"/>
  <c r="CB145"/>
  <c r="CC144"/>
  <c r="CB144"/>
  <c r="CC143"/>
  <c r="CB143"/>
  <c r="CC142"/>
  <c r="CB142"/>
  <c r="CC140"/>
  <c r="CB140"/>
  <c r="CC138"/>
  <c r="CB138"/>
  <c r="CC137"/>
  <c r="CB137"/>
  <c r="CC136"/>
  <c r="CB136"/>
  <c r="CC135"/>
  <c r="CB135"/>
  <c r="CC134"/>
  <c r="CB134"/>
  <c r="CC133"/>
  <c r="CB133"/>
  <c r="CC132"/>
  <c r="CB132"/>
  <c r="CC131"/>
  <c r="CB131"/>
  <c r="CC130"/>
  <c r="CB130"/>
  <c r="CC128"/>
  <c r="CB128"/>
  <c r="CC126"/>
  <c r="CB126"/>
  <c r="CC125"/>
  <c r="CB125"/>
  <c r="CC124"/>
  <c r="CB124"/>
  <c r="CC123"/>
  <c r="CB123"/>
  <c r="CC121"/>
  <c r="CB121"/>
  <c r="CC119"/>
  <c r="CB119"/>
  <c r="CC118"/>
  <c r="CB118"/>
  <c r="CC117"/>
  <c r="CB117"/>
  <c r="CC116"/>
  <c r="CB116"/>
  <c r="CC115"/>
  <c r="CB115"/>
  <c r="CC113"/>
  <c r="CB113"/>
  <c r="CC111"/>
  <c r="CB111"/>
  <c r="CC110"/>
  <c r="CB110"/>
  <c r="CC109"/>
  <c r="CB109"/>
  <c r="CC108"/>
  <c r="CB108"/>
  <c r="CC107"/>
  <c r="CB107"/>
  <c r="CC106"/>
  <c r="CB106"/>
  <c r="CC105"/>
  <c r="CB105"/>
  <c r="CC104"/>
  <c r="CB104"/>
  <c r="CC103"/>
  <c r="CB103"/>
  <c r="CC102"/>
  <c r="CB102"/>
  <c r="CC100"/>
  <c r="CB100"/>
  <c r="CC98"/>
  <c r="CB98"/>
  <c r="CC97"/>
  <c r="CB97"/>
  <c r="CC96"/>
  <c r="CB96"/>
  <c r="CC95"/>
  <c r="CB95"/>
  <c r="CC94"/>
  <c r="CB94"/>
  <c r="CC93"/>
  <c r="CB93"/>
  <c r="CC92"/>
  <c r="CB92"/>
  <c r="CC91"/>
  <c r="CB91"/>
  <c r="CC90"/>
  <c r="CB90"/>
  <c r="CC89"/>
  <c r="CB89"/>
  <c r="CC88"/>
  <c r="CB88"/>
  <c r="CC87"/>
  <c r="CB87"/>
  <c r="CC86"/>
  <c r="CB86"/>
  <c r="CC85"/>
  <c r="CB85"/>
  <c r="CC84"/>
  <c r="CB84"/>
  <c r="CC83"/>
  <c r="CB83"/>
  <c r="CC82"/>
  <c r="CB82"/>
  <c r="CC81"/>
  <c r="CB81"/>
  <c r="CC79"/>
  <c r="CB79"/>
  <c r="CC77"/>
  <c r="CB77"/>
  <c r="CC76"/>
  <c r="CB76"/>
  <c r="CC75"/>
  <c r="CB75"/>
  <c r="CC74"/>
  <c r="CB74"/>
  <c r="CC73"/>
  <c r="CB73"/>
  <c r="CC72"/>
  <c r="CB72"/>
  <c r="CC70"/>
  <c r="CB70"/>
  <c r="CC68"/>
  <c r="CB68"/>
  <c r="CC67"/>
  <c r="CB67"/>
  <c r="CC66"/>
  <c r="CB66"/>
  <c r="CC65"/>
  <c r="CB65"/>
  <c r="CC64"/>
  <c r="CB64"/>
  <c r="CC63"/>
  <c r="CB63"/>
  <c r="CC62"/>
  <c r="CB62"/>
  <c r="CC61"/>
  <c r="CB61"/>
  <c r="CC60"/>
  <c r="CB60"/>
  <c r="CC58"/>
  <c r="CB58"/>
  <c r="CC56"/>
  <c r="CB56"/>
  <c r="CC55"/>
  <c r="CB55"/>
  <c r="CC54"/>
  <c r="CB54"/>
  <c r="CC53"/>
  <c r="CB53"/>
  <c r="CC52"/>
  <c r="CB52"/>
  <c r="CC51"/>
  <c r="CB51"/>
  <c r="CC50"/>
  <c r="CB50"/>
  <c r="CC49"/>
  <c r="CB49"/>
  <c r="CC48"/>
  <c r="CB48"/>
  <c r="CC46"/>
  <c r="CB46"/>
  <c r="CC44"/>
  <c r="CB44"/>
  <c r="CC43"/>
  <c r="CB43"/>
  <c r="CC42"/>
  <c r="CB42"/>
  <c r="CC41"/>
  <c r="CB41"/>
  <c r="CC40"/>
  <c r="CB40"/>
  <c r="CC39"/>
  <c r="CB39"/>
  <c r="CC38"/>
  <c r="CB38"/>
  <c r="CC37"/>
  <c r="CB37"/>
  <c r="CC36"/>
  <c r="CB36"/>
  <c r="CC34"/>
  <c r="CB34"/>
  <c r="CC32"/>
  <c r="CB32"/>
  <c r="CC31"/>
  <c r="CB31"/>
  <c r="CC30"/>
  <c r="CB30"/>
  <c r="CC29"/>
  <c r="CB29"/>
  <c r="CC28"/>
  <c r="CB28"/>
  <c r="CC27"/>
  <c r="CB27"/>
  <c r="CC26"/>
  <c r="CB26"/>
  <c r="CC24"/>
  <c r="CB24"/>
  <c r="CB16"/>
  <c r="CC16"/>
  <c r="CB17"/>
  <c r="CC17"/>
  <c r="CB18"/>
  <c r="CC18"/>
  <c r="CB19"/>
  <c r="CC19"/>
  <c r="CB20"/>
  <c r="CC20"/>
  <c r="CB21"/>
  <c r="CC21"/>
  <c r="CB22"/>
  <c r="CC22"/>
  <c r="CC15"/>
  <c r="CB15"/>
  <c r="AB29" i="1" l="1"/>
  <c r="AB11"/>
  <c r="AA29"/>
  <c r="AA11"/>
  <c r="J13" i="4"/>
  <c r="J12"/>
  <c r="J20"/>
  <c r="J19"/>
  <c r="J55"/>
  <c r="J54"/>
  <c r="J41"/>
  <c r="J40"/>
  <c r="J94"/>
  <c r="HF163" i="2" l="1"/>
  <c r="HF171"/>
  <c r="HF172"/>
  <c r="MF172" l="1"/>
  <c r="LM172"/>
  <c r="LL172"/>
  <c r="KX172"/>
  <c r="KW172"/>
  <c r="KL172"/>
  <c r="KK172"/>
  <c r="KC172"/>
  <c r="KB172"/>
  <c r="KA172"/>
  <c r="JX172"/>
  <c r="JT172"/>
  <c r="JS172"/>
  <c r="JR172"/>
  <c r="JO172"/>
  <c r="JK172"/>
  <c r="JJ172"/>
  <c r="JB172"/>
  <c r="JA172"/>
  <c r="IS172"/>
  <c r="IR172"/>
  <c r="II172"/>
  <c r="IH172"/>
  <c r="HZ172"/>
  <c r="HY172"/>
  <c r="HX172"/>
  <c r="HU172"/>
  <c r="HQ172"/>
  <c r="HP172"/>
  <c r="HH172"/>
  <c r="HG172"/>
  <c r="GY172"/>
  <c r="GX172"/>
  <c r="GP172"/>
  <c r="GO172"/>
  <c r="GG172"/>
  <c r="GF172"/>
  <c r="FX172"/>
  <c r="FW172"/>
  <c r="EQ172"/>
  <c r="EP172"/>
  <c r="EO172"/>
  <c r="EE172"/>
  <c r="ED172"/>
  <c r="DM172"/>
  <c r="DL172"/>
  <c r="DD172"/>
  <c r="DC172"/>
  <c r="CU172"/>
  <c r="CT172"/>
  <c r="CL172"/>
  <c r="CK172"/>
  <c r="CJ172"/>
  <c r="CG172"/>
  <c r="BS172"/>
  <c r="BO172"/>
  <c r="BL172"/>
  <c r="BG172"/>
  <c r="BI172" s="1"/>
  <c r="AY172"/>
  <c r="AX172"/>
  <c r="AM172"/>
  <c r="AL172"/>
  <c r="AD172"/>
  <c r="AC172"/>
  <c r="AB172"/>
  <c r="Y172"/>
  <c r="U172"/>
  <c r="T172"/>
  <c r="P172"/>
  <c r="F172"/>
  <c r="E172"/>
  <c r="ER172" l="1"/>
  <c r="CD172"/>
  <c r="JL172"/>
  <c r="V172"/>
  <c r="LM150"/>
  <c r="LL150"/>
  <c r="KX150"/>
  <c r="KW150"/>
  <c r="KL150"/>
  <c r="KK150"/>
  <c r="KC150"/>
  <c r="KB150"/>
  <c r="JT150"/>
  <c r="JS150"/>
  <c r="JK150"/>
  <c r="JJ150"/>
  <c r="IS150"/>
  <c r="IR150"/>
  <c r="II150"/>
  <c r="IH150"/>
  <c r="HZ150"/>
  <c r="HY150"/>
  <c r="HQ150"/>
  <c r="HP150"/>
  <c r="HH150"/>
  <c r="HG150"/>
  <c r="GY150"/>
  <c r="GX150"/>
  <c r="GP150"/>
  <c r="GO150"/>
  <c r="GG150"/>
  <c r="GF150"/>
  <c r="FX150"/>
  <c r="FW150"/>
  <c r="FC150"/>
  <c r="FB150"/>
  <c r="EQ150"/>
  <c r="EP150"/>
  <c r="EE150"/>
  <c r="ED150"/>
  <c r="CL150"/>
  <c r="CK150"/>
  <c r="BX150"/>
  <c r="BT150"/>
  <c r="BS150"/>
  <c r="U150"/>
  <c r="T150"/>
  <c r="F150"/>
  <c r="C150" s="1"/>
  <c r="E150"/>
  <c r="C149"/>
  <c r="B149"/>
  <c r="LM148"/>
  <c r="LL148"/>
  <c r="KX148"/>
  <c r="KW148"/>
  <c r="KC148"/>
  <c r="KB148"/>
  <c r="JT148"/>
  <c r="JS148"/>
  <c r="JK148"/>
  <c r="JJ148"/>
  <c r="GG148"/>
  <c r="GF148"/>
  <c r="FX148"/>
  <c r="FW148"/>
  <c r="FC148"/>
  <c r="FB148"/>
  <c r="EQ148"/>
  <c r="EP148"/>
  <c r="BS148"/>
  <c r="AY148"/>
  <c r="AX148"/>
  <c r="AM148"/>
  <c r="AL148"/>
  <c r="AD148"/>
  <c r="AC148"/>
  <c r="U148"/>
  <c r="T148"/>
  <c r="F148"/>
  <c r="E148"/>
  <c r="B148" s="1"/>
  <c r="LM147"/>
  <c r="LL147"/>
  <c r="KX147"/>
  <c r="KW147"/>
  <c r="KC147"/>
  <c r="KB147"/>
  <c r="JT147"/>
  <c r="JS147"/>
  <c r="JK147"/>
  <c r="JJ147"/>
  <c r="GG147"/>
  <c r="GF147"/>
  <c r="FX147"/>
  <c r="FW147"/>
  <c r="FC147"/>
  <c r="FB147"/>
  <c r="EQ147"/>
  <c r="EP147"/>
  <c r="BX147"/>
  <c r="BT147"/>
  <c r="BS147"/>
  <c r="BO147"/>
  <c r="BL147"/>
  <c r="BH147"/>
  <c r="BG147"/>
  <c r="AY147"/>
  <c r="AX147"/>
  <c r="AM147"/>
  <c r="AL147"/>
  <c r="AD147"/>
  <c r="AC147"/>
  <c r="U147"/>
  <c r="T147"/>
  <c r="F147"/>
  <c r="E147"/>
  <c r="B147" s="1"/>
  <c r="LM146"/>
  <c r="LL146"/>
  <c r="KX146"/>
  <c r="KW146"/>
  <c r="KC146"/>
  <c r="KB146"/>
  <c r="JT146"/>
  <c r="JS146"/>
  <c r="JK146"/>
  <c r="JJ146"/>
  <c r="GG146"/>
  <c r="GF146"/>
  <c r="FX146"/>
  <c r="FW146"/>
  <c r="FC146"/>
  <c r="FB146"/>
  <c r="EQ146"/>
  <c r="EP146"/>
  <c r="BS146"/>
  <c r="U146"/>
  <c r="T146"/>
  <c r="F146"/>
  <c r="C146" s="1"/>
  <c r="E146"/>
  <c r="C145"/>
  <c r="B145"/>
  <c r="LM144"/>
  <c r="LL144"/>
  <c r="KX144"/>
  <c r="KW144"/>
  <c r="KL144"/>
  <c r="KK144"/>
  <c r="KC144"/>
  <c r="KB144"/>
  <c r="JT144"/>
  <c r="JS144"/>
  <c r="JK144"/>
  <c r="JJ144"/>
  <c r="JB144"/>
  <c r="JA144"/>
  <c r="IS144"/>
  <c r="IR144"/>
  <c r="II144"/>
  <c r="IH144"/>
  <c r="HZ144"/>
  <c r="HY144"/>
  <c r="HQ144"/>
  <c r="HP144"/>
  <c r="HH144"/>
  <c r="HG144"/>
  <c r="GY144"/>
  <c r="GX144"/>
  <c r="GP144"/>
  <c r="GO144"/>
  <c r="GG144"/>
  <c r="GF144"/>
  <c r="FX144"/>
  <c r="FW144"/>
  <c r="FC144"/>
  <c r="FB144"/>
  <c r="EQ144"/>
  <c r="EP144"/>
  <c r="EE144"/>
  <c r="ED144"/>
  <c r="DV144"/>
  <c r="DU144"/>
  <c r="DM144"/>
  <c r="DL144"/>
  <c r="DD144"/>
  <c r="DC144"/>
  <c r="CU144"/>
  <c r="CT144"/>
  <c r="CL144"/>
  <c r="CK144"/>
  <c r="BS144"/>
  <c r="AY144"/>
  <c r="AX144"/>
  <c r="AM144"/>
  <c r="AL144"/>
  <c r="AD144"/>
  <c r="AC144"/>
  <c r="U144"/>
  <c r="T144"/>
  <c r="F144"/>
  <c r="C144" s="1"/>
  <c r="E144"/>
  <c r="B144" s="1"/>
  <c r="LM143"/>
  <c r="LL143"/>
  <c r="KX143"/>
  <c r="KW143"/>
  <c r="KL143"/>
  <c r="KK143"/>
  <c r="KC143"/>
  <c r="KB143"/>
  <c r="JT143"/>
  <c r="JS143"/>
  <c r="JK143"/>
  <c r="JJ143"/>
  <c r="JB143"/>
  <c r="JA143"/>
  <c r="IS143"/>
  <c r="IR143"/>
  <c r="II143"/>
  <c r="IH143"/>
  <c r="HZ143"/>
  <c r="HY143"/>
  <c r="HQ143"/>
  <c r="HP143"/>
  <c r="HH143"/>
  <c r="HG143"/>
  <c r="GY143"/>
  <c r="GX143"/>
  <c r="GP143"/>
  <c r="GO143"/>
  <c r="GG143"/>
  <c r="GF143"/>
  <c r="FX143"/>
  <c r="FW143"/>
  <c r="FC143"/>
  <c r="FB143"/>
  <c r="EU143"/>
  <c r="EQ143"/>
  <c r="EP143"/>
  <c r="EE143"/>
  <c r="ED143"/>
  <c r="DV143"/>
  <c r="DU143"/>
  <c r="DM143"/>
  <c r="DL143"/>
  <c r="DD143"/>
  <c r="DC143"/>
  <c r="CU143"/>
  <c r="CT143"/>
  <c r="CL143"/>
  <c r="CK143"/>
  <c r="BX143"/>
  <c r="BT143"/>
  <c r="BS143"/>
  <c r="BO143"/>
  <c r="BL143"/>
  <c r="BH143"/>
  <c r="BG143"/>
  <c r="AY143"/>
  <c r="AX143"/>
  <c r="AM143"/>
  <c r="AL143"/>
  <c r="AD143"/>
  <c r="AC143"/>
  <c r="U143"/>
  <c r="T143"/>
  <c r="F143"/>
  <c r="C143" s="1"/>
  <c r="E143"/>
  <c r="LM142"/>
  <c r="LL142"/>
  <c r="KX142"/>
  <c r="KW142"/>
  <c r="KL142"/>
  <c r="KK142"/>
  <c r="KC142"/>
  <c r="KB142"/>
  <c r="JT142"/>
  <c r="JS142"/>
  <c r="JK142"/>
  <c r="JJ142"/>
  <c r="JB142"/>
  <c r="JA142"/>
  <c r="IS142"/>
  <c r="IR142"/>
  <c r="II142"/>
  <c r="IH142"/>
  <c r="HZ142"/>
  <c r="HY142"/>
  <c r="HQ142"/>
  <c r="HP142"/>
  <c r="HH142"/>
  <c r="HG142"/>
  <c r="GY142"/>
  <c r="GX142"/>
  <c r="GP142"/>
  <c r="GO142"/>
  <c r="GG142"/>
  <c r="GF142"/>
  <c r="FX142"/>
  <c r="FW142"/>
  <c r="FC142"/>
  <c r="FB142"/>
  <c r="EQ142"/>
  <c r="EP142"/>
  <c r="EE142"/>
  <c r="ED142"/>
  <c r="DV142"/>
  <c r="DU142"/>
  <c r="DM142"/>
  <c r="DL142"/>
  <c r="DD142"/>
  <c r="DC142"/>
  <c r="CU142"/>
  <c r="CT142"/>
  <c r="CL142"/>
  <c r="CK142"/>
  <c r="BS142"/>
  <c r="AY142"/>
  <c r="AX142"/>
  <c r="AM142"/>
  <c r="AL142"/>
  <c r="AD142"/>
  <c r="AC142"/>
  <c r="U142"/>
  <c r="T142"/>
  <c r="F142"/>
  <c r="E142"/>
  <c r="LM140"/>
  <c r="LL140"/>
  <c r="KX140"/>
  <c r="KW140"/>
  <c r="KL140"/>
  <c r="KK140"/>
  <c r="KC140"/>
  <c r="KB140"/>
  <c r="JT140"/>
  <c r="JS140"/>
  <c r="JK140"/>
  <c r="JJ140"/>
  <c r="JB140"/>
  <c r="JA140"/>
  <c r="IS140"/>
  <c r="IT140" s="1"/>
  <c r="IR140"/>
  <c r="II140"/>
  <c r="IH140"/>
  <c r="HZ140"/>
  <c r="HY140"/>
  <c r="HQ140"/>
  <c r="HP140"/>
  <c r="HO140"/>
  <c r="HL140"/>
  <c r="HH140"/>
  <c r="HG140"/>
  <c r="GY140"/>
  <c r="GX140"/>
  <c r="GP140"/>
  <c r="GO140"/>
  <c r="GG140"/>
  <c r="GF140"/>
  <c r="FX140"/>
  <c r="FW140"/>
  <c r="FO140"/>
  <c r="FN140"/>
  <c r="FJ140"/>
  <c r="FC140"/>
  <c r="FB140"/>
  <c r="FA140"/>
  <c r="EQ140"/>
  <c r="EP140"/>
  <c r="EE140"/>
  <c r="ED140"/>
  <c r="DV140"/>
  <c r="DU140"/>
  <c r="DM140"/>
  <c r="DL140"/>
  <c r="DD140"/>
  <c r="DC140"/>
  <c r="CU140"/>
  <c r="CT140"/>
  <c r="CL140"/>
  <c r="CK140"/>
  <c r="CJ140"/>
  <c r="CG140"/>
  <c r="BS140"/>
  <c r="BF140"/>
  <c r="BC140"/>
  <c r="AY140"/>
  <c r="AX140"/>
  <c r="AM140"/>
  <c r="AL140"/>
  <c r="AD140"/>
  <c r="AC140"/>
  <c r="AB140"/>
  <c r="Y140"/>
  <c r="U140"/>
  <c r="T140"/>
  <c r="S140"/>
  <c r="P140"/>
  <c r="M140"/>
  <c r="J140"/>
  <c r="F140"/>
  <c r="E140"/>
  <c r="B140" s="1"/>
  <c r="B142" l="1"/>
  <c r="B146"/>
  <c r="B150"/>
  <c r="C140"/>
  <c r="C147"/>
  <c r="C148"/>
  <c r="C142"/>
  <c r="B143"/>
  <c r="BI147"/>
  <c r="ER140"/>
  <c r="BU143"/>
  <c r="AZ140"/>
  <c r="KW141"/>
  <c r="BU150"/>
  <c r="V140"/>
  <c r="G140"/>
  <c r="CD140"/>
  <c r="HI140"/>
  <c r="BI143"/>
  <c r="BU147"/>
  <c r="LM68"/>
  <c r="LL68"/>
  <c r="KX68"/>
  <c r="KW68"/>
  <c r="KL68"/>
  <c r="KK68"/>
  <c r="KC68"/>
  <c r="KB68"/>
  <c r="JT68"/>
  <c r="JS68"/>
  <c r="JK68"/>
  <c r="JJ68"/>
  <c r="JB68"/>
  <c r="JA68"/>
  <c r="IS68"/>
  <c r="IR68"/>
  <c r="II68"/>
  <c r="IH68"/>
  <c r="HZ68"/>
  <c r="HY68"/>
  <c r="HQ68"/>
  <c r="HP68"/>
  <c r="HH68"/>
  <c r="HG68"/>
  <c r="GY68"/>
  <c r="GX68"/>
  <c r="GP68"/>
  <c r="GO68"/>
  <c r="GG68"/>
  <c r="GF68"/>
  <c r="FX68"/>
  <c r="FW68"/>
  <c r="FC68"/>
  <c r="FB68"/>
  <c r="EQ68"/>
  <c r="EP68"/>
  <c r="EE68"/>
  <c r="ED68"/>
  <c r="DV68"/>
  <c r="DU68"/>
  <c r="DM68"/>
  <c r="DL68"/>
  <c r="DD68"/>
  <c r="DC68"/>
  <c r="CU68"/>
  <c r="CT68"/>
  <c r="CL68"/>
  <c r="CK68"/>
  <c r="BS68"/>
  <c r="AY68"/>
  <c r="AX68"/>
  <c r="AM68"/>
  <c r="AL68"/>
  <c r="AD68"/>
  <c r="AC68"/>
  <c r="U68"/>
  <c r="T68"/>
  <c r="F68"/>
  <c r="E68"/>
  <c r="LM67"/>
  <c r="LL67"/>
  <c r="KX67"/>
  <c r="KW67"/>
  <c r="KL67"/>
  <c r="KK67"/>
  <c r="KC67"/>
  <c r="KB67"/>
  <c r="JT67"/>
  <c r="JS67"/>
  <c r="JK67"/>
  <c r="JJ67"/>
  <c r="JB67"/>
  <c r="JA67"/>
  <c r="IS67"/>
  <c r="IR67"/>
  <c r="II67"/>
  <c r="IH67"/>
  <c r="HZ67"/>
  <c r="HY67"/>
  <c r="HQ67"/>
  <c r="HP67"/>
  <c r="HH67"/>
  <c r="HG67"/>
  <c r="GY67"/>
  <c r="GX67"/>
  <c r="GP67"/>
  <c r="GO67"/>
  <c r="GG67"/>
  <c r="GF67"/>
  <c r="FX67"/>
  <c r="FW67"/>
  <c r="FC67"/>
  <c r="FB67"/>
  <c r="EQ67"/>
  <c r="EP67"/>
  <c r="EE67"/>
  <c r="ED67"/>
  <c r="DV67"/>
  <c r="DU67"/>
  <c r="DM67"/>
  <c r="DL67"/>
  <c r="DD67"/>
  <c r="DC67"/>
  <c r="CU67"/>
  <c r="CT67"/>
  <c r="CL67"/>
  <c r="CK67"/>
  <c r="BS67"/>
  <c r="AY67"/>
  <c r="AX67"/>
  <c r="AM67"/>
  <c r="AL67"/>
  <c r="AD67"/>
  <c r="AC67"/>
  <c r="U67"/>
  <c r="T67"/>
  <c r="F67"/>
  <c r="E67"/>
  <c r="B67" s="1"/>
  <c r="LM66"/>
  <c r="LL66"/>
  <c r="KX66"/>
  <c r="KW66"/>
  <c r="KL66"/>
  <c r="KK66"/>
  <c r="KC66"/>
  <c r="KB66"/>
  <c r="JT66"/>
  <c r="JS66"/>
  <c r="JK66"/>
  <c r="JJ66"/>
  <c r="JB66"/>
  <c r="JA66"/>
  <c r="IS66"/>
  <c r="IR66"/>
  <c r="II66"/>
  <c r="IH66"/>
  <c r="HZ66"/>
  <c r="HY66"/>
  <c r="HQ66"/>
  <c r="HP66"/>
  <c r="HH66"/>
  <c r="HG66"/>
  <c r="GY66"/>
  <c r="GX66"/>
  <c r="GP66"/>
  <c r="GO66"/>
  <c r="GG66"/>
  <c r="GF66"/>
  <c r="FX66"/>
  <c r="FW66"/>
  <c r="FC66"/>
  <c r="FB66"/>
  <c r="EQ66"/>
  <c r="EP66"/>
  <c r="EE66"/>
  <c r="ED66"/>
  <c r="DV66"/>
  <c r="DU66"/>
  <c r="DM66"/>
  <c r="DL66"/>
  <c r="DD66"/>
  <c r="DC66"/>
  <c r="CU66"/>
  <c r="CT66"/>
  <c r="CL66"/>
  <c r="CK66"/>
  <c r="BS66"/>
  <c r="AY66"/>
  <c r="AX66"/>
  <c r="AM66"/>
  <c r="AL66"/>
  <c r="AD66"/>
  <c r="AC66"/>
  <c r="U66"/>
  <c r="T66"/>
  <c r="F66"/>
  <c r="C66" s="1"/>
  <c r="E66"/>
  <c r="LM65"/>
  <c r="LL65"/>
  <c r="KX65"/>
  <c r="KW65"/>
  <c r="KL65"/>
  <c r="KK65"/>
  <c r="KC65"/>
  <c r="KB65"/>
  <c r="JT65"/>
  <c r="JS65"/>
  <c r="JK65"/>
  <c r="JJ65"/>
  <c r="JB65"/>
  <c r="JA65"/>
  <c r="IS65"/>
  <c r="IR65"/>
  <c r="II65"/>
  <c r="IH65"/>
  <c r="HZ65"/>
  <c r="HY65"/>
  <c r="HQ65"/>
  <c r="HP65"/>
  <c r="HH65"/>
  <c r="HG65"/>
  <c r="GY65"/>
  <c r="GX65"/>
  <c r="GP65"/>
  <c r="GO65"/>
  <c r="GG65"/>
  <c r="GF65"/>
  <c r="FX65"/>
  <c r="FW65"/>
  <c r="FC65"/>
  <c r="FB65"/>
  <c r="EQ65"/>
  <c r="EP65"/>
  <c r="EE65"/>
  <c r="ED65"/>
  <c r="DV65"/>
  <c r="DU65"/>
  <c r="DM65"/>
  <c r="DL65"/>
  <c r="DD65"/>
  <c r="DC65"/>
  <c r="CU65"/>
  <c r="CT65"/>
  <c r="CL65"/>
  <c r="CK65"/>
  <c r="BS65"/>
  <c r="AY65"/>
  <c r="AX65"/>
  <c r="AM65"/>
  <c r="AL65"/>
  <c r="AD65"/>
  <c r="AC65"/>
  <c r="U65"/>
  <c r="T65"/>
  <c r="F65"/>
  <c r="E65"/>
  <c r="LM64"/>
  <c r="LL64"/>
  <c r="KX64"/>
  <c r="KW64"/>
  <c r="KL64"/>
  <c r="KK64"/>
  <c r="KC64"/>
  <c r="KB64"/>
  <c r="JT64"/>
  <c r="JS64"/>
  <c r="JK64"/>
  <c r="JJ64"/>
  <c r="JB64"/>
  <c r="JA64"/>
  <c r="IS64"/>
  <c r="IR64"/>
  <c r="II64"/>
  <c r="IH64"/>
  <c r="HZ64"/>
  <c r="HY64"/>
  <c r="HQ64"/>
  <c r="HP64"/>
  <c r="HH64"/>
  <c r="HG64"/>
  <c r="GY64"/>
  <c r="GX64"/>
  <c r="GP64"/>
  <c r="GO64"/>
  <c r="GG64"/>
  <c r="GF64"/>
  <c r="FX64"/>
  <c r="FW64"/>
  <c r="FC64"/>
  <c r="FB64"/>
  <c r="EQ64"/>
  <c r="EP64"/>
  <c r="EE64"/>
  <c r="ED64"/>
  <c r="DV64"/>
  <c r="DU64"/>
  <c r="DM64"/>
  <c r="DL64"/>
  <c r="DD64"/>
  <c r="DC64"/>
  <c r="CU64"/>
  <c r="CT64"/>
  <c r="CL64"/>
  <c r="CK64"/>
  <c r="BS64"/>
  <c r="AY64"/>
  <c r="AX64"/>
  <c r="AM64"/>
  <c r="AL64"/>
  <c r="AD64"/>
  <c r="AC64"/>
  <c r="U64"/>
  <c r="T64"/>
  <c r="F64"/>
  <c r="E64"/>
  <c r="LM63"/>
  <c r="LL63"/>
  <c r="KX63"/>
  <c r="KW63"/>
  <c r="KL63"/>
  <c r="KK63"/>
  <c r="KC63"/>
  <c r="KB63"/>
  <c r="JT63"/>
  <c r="JS63"/>
  <c r="JK63"/>
  <c r="JJ63"/>
  <c r="JB63"/>
  <c r="JA63"/>
  <c r="IS63"/>
  <c r="IR63"/>
  <c r="II63"/>
  <c r="IH63"/>
  <c r="HZ63"/>
  <c r="HY63"/>
  <c r="HQ63"/>
  <c r="HP63"/>
  <c r="HH63"/>
  <c r="HG63"/>
  <c r="GY63"/>
  <c r="GX63"/>
  <c r="GP63"/>
  <c r="GO63"/>
  <c r="GG63"/>
  <c r="GF63"/>
  <c r="FX63"/>
  <c r="FW63"/>
  <c r="FC63"/>
  <c r="FB63"/>
  <c r="EQ63"/>
  <c r="EP63"/>
  <c r="EE63"/>
  <c r="ED63"/>
  <c r="DV63"/>
  <c r="DU63"/>
  <c r="DM63"/>
  <c r="DL63"/>
  <c r="DD63"/>
  <c r="DC63"/>
  <c r="CU63"/>
  <c r="CT63"/>
  <c r="CL63"/>
  <c r="CK63"/>
  <c r="BS63"/>
  <c r="AY63"/>
  <c r="AX63"/>
  <c r="AM63"/>
  <c r="AL63"/>
  <c r="AD63"/>
  <c r="AC63"/>
  <c r="U63"/>
  <c r="T63"/>
  <c r="F63"/>
  <c r="E63"/>
  <c r="B63" s="1"/>
  <c r="LM62"/>
  <c r="LL62"/>
  <c r="KX62"/>
  <c r="KW62"/>
  <c r="KL62"/>
  <c r="KK62"/>
  <c r="KC62"/>
  <c r="KB62"/>
  <c r="JT62"/>
  <c r="JS62"/>
  <c r="JK62"/>
  <c r="JJ62"/>
  <c r="JB62"/>
  <c r="JA62"/>
  <c r="IS62"/>
  <c r="IR62"/>
  <c r="II62"/>
  <c r="IH62"/>
  <c r="HZ62"/>
  <c r="HY62"/>
  <c r="HQ62"/>
  <c r="HP62"/>
  <c r="HH62"/>
  <c r="HG62"/>
  <c r="GY62"/>
  <c r="GX62"/>
  <c r="GP62"/>
  <c r="GO62"/>
  <c r="GG62"/>
  <c r="GF62"/>
  <c r="FX62"/>
  <c r="FW62"/>
  <c r="FC62"/>
  <c r="FB62"/>
  <c r="EQ62"/>
  <c r="EP62"/>
  <c r="EE62"/>
  <c r="ED62"/>
  <c r="DV62"/>
  <c r="DU62"/>
  <c r="DM62"/>
  <c r="DL62"/>
  <c r="DD62"/>
  <c r="DC62"/>
  <c r="CU62"/>
  <c r="CT62"/>
  <c r="CL62"/>
  <c r="CK62"/>
  <c r="BX62"/>
  <c r="BT62"/>
  <c r="BS62"/>
  <c r="AY62"/>
  <c r="AX62"/>
  <c r="AM62"/>
  <c r="AL62"/>
  <c r="AD62"/>
  <c r="AC62"/>
  <c r="U62"/>
  <c r="T62"/>
  <c r="F62"/>
  <c r="E62"/>
  <c r="B62" s="1"/>
  <c r="LM61"/>
  <c r="LL61"/>
  <c r="KX61"/>
  <c r="KW61"/>
  <c r="KL61"/>
  <c r="KK61"/>
  <c r="KC61"/>
  <c r="KB61"/>
  <c r="JT61"/>
  <c r="JS61"/>
  <c r="JK61"/>
  <c r="JJ61"/>
  <c r="JB61"/>
  <c r="JA61"/>
  <c r="IS61"/>
  <c r="IR61"/>
  <c r="II61"/>
  <c r="IH61"/>
  <c r="HZ61"/>
  <c r="HY61"/>
  <c r="HQ61"/>
  <c r="HP61"/>
  <c r="HH61"/>
  <c r="HG61"/>
  <c r="GY61"/>
  <c r="GX61"/>
  <c r="GP61"/>
  <c r="GO61"/>
  <c r="GG61"/>
  <c r="GF61"/>
  <c r="FX61"/>
  <c r="FW61"/>
  <c r="FC61"/>
  <c r="FB61"/>
  <c r="EQ61"/>
  <c r="EP61"/>
  <c r="EE61"/>
  <c r="ED61"/>
  <c r="DV61"/>
  <c r="DU61"/>
  <c r="DM61"/>
  <c r="DL61"/>
  <c r="DD61"/>
  <c r="DC61"/>
  <c r="CU61"/>
  <c r="CT61"/>
  <c r="CL61"/>
  <c r="CK61"/>
  <c r="BS61"/>
  <c r="AY61"/>
  <c r="AX61"/>
  <c r="AM61"/>
  <c r="AL61"/>
  <c r="AD61"/>
  <c r="AC61"/>
  <c r="U61"/>
  <c r="T61"/>
  <c r="F61"/>
  <c r="C61" s="1"/>
  <c r="E61"/>
  <c r="LM60"/>
  <c r="LL60"/>
  <c r="KX60"/>
  <c r="KW60"/>
  <c r="KL60"/>
  <c r="KK60"/>
  <c r="KC60"/>
  <c r="KB60"/>
  <c r="JT60"/>
  <c r="JS60"/>
  <c r="JK60"/>
  <c r="JJ60"/>
  <c r="JB60"/>
  <c r="JA60"/>
  <c r="IS60"/>
  <c r="IR60"/>
  <c r="II60"/>
  <c r="IH60"/>
  <c r="HZ60"/>
  <c r="HY60"/>
  <c r="HQ60"/>
  <c r="HP60"/>
  <c r="HH60"/>
  <c r="HG60"/>
  <c r="GY60"/>
  <c r="GX60"/>
  <c r="GP60"/>
  <c r="GO60"/>
  <c r="GG60"/>
  <c r="GF60"/>
  <c r="FX60"/>
  <c r="FW60"/>
  <c r="FC60"/>
  <c r="FB60"/>
  <c r="EQ60"/>
  <c r="EP60"/>
  <c r="EE60"/>
  <c r="ED60"/>
  <c r="DV60"/>
  <c r="DU60"/>
  <c r="DM60"/>
  <c r="DL60"/>
  <c r="DD60"/>
  <c r="DC60"/>
  <c r="CU60"/>
  <c r="CT60"/>
  <c r="CL60"/>
  <c r="CK60"/>
  <c r="BS60"/>
  <c r="BO60"/>
  <c r="BL60"/>
  <c r="BH60"/>
  <c r="BG60"/>
  <c r="AY60"/>
  <c r="AX60"/>
  <c r="AM60"/>
  <c r="AL60"/>
  <c r="AD60"/>
  <c r="AC60"/>
  <c r="U60"/>
  <c r="T60"/>
  <c r="F60"/>
  <c r="E60"/>
  <c r="E48"/>
  <c r="F48"/>
  <c r="T48"/>
  <c r="U48"/>
  <c r="AC48"/>
  <c r="AD48"/>
  <c r="AL48"/>
  <c r="AM48"/>
  <c r="AX48"/>
  <c r="AY48"/>
  <c r="BS48"/>
  <c r="BT48"/>
  <c r="BX48"/>
  <c r="CK48"/>
  <c r="CL48"/>
  <c r="CT48"/>
  <c r="CU48"/>
  <c r="DC48"/>
  <c r="DD48"/>
  <c r="DL48"/>
  <c r="DM48"/>
  <c r="DU48"/>
  <c r="DV48"/>
  <c r="ED48"/>
  <c r="EE48"/>
  <c r="EP48"/>
  <c r="EQ48"/>
  <c r="FB48"/>
  <c r="FC48"/>
  <c r="FW48"/>
  <c r="FX48"/>
  <c r="GF48"/>
  <c r="GG48"/>
  <c r="GO48"/>
  <c r="GP48"/>
  <c r="GX48"/>
  <c r="GY48"/>
  <c r="HG48"/>
  <c r="HH48"/>
  <c r="HP48"/>
  <c r="HQ48"/>
  <c r="HY48"/>
  <c r="HZ48"/>
  <c r="IH48"/>
  <c r="II48"/>
  <c r="IR48"/>
  <c r="IS48"/>
  <c r="JA48"/>
  <c r="JB48"/>
  <c r="JJ48"/>
  <c r="JK48"/>
  <c r="JS48"/>
  <c r="JT48"/>
  <c r="KB48"/>
  <c r="KC48"/>
  <c r="KK48"/>
  <c r="KL48"/>
  <c r="KW48"/>
  <c r="KX48"/>
  <c r="LL48"/>
  <c r="LM48"/>
  <c r="E49"/>
  <c r="F49"/>
  <c r="T49"/>
  <c r="U49"/>
  <c r="AC49"/>
  <c r="AD49"/>
  <c r="AL49"/>
  <c r="AM49"/>
  <c r="AX49"/>
  <c r="AY49"/>
  <c r="BS49"/>
  <c r="CK49"/>
  <c r="CL49"/>
  <c r="CT49"/>
  <c r="CU49"/>
  <c r="DC49"/>
  <c r="DD49"/>
  <c r="DL49"/>
  <c r="DM49"/>
  <c r="DU49"/>
  <c r="DV49"/>
  <c r="ED49"/>
  <c r="EE49"/>
  <c r="EP49"/>
  <c r="EQ49"/>
  <c r="FB49"/>
  <c r="FC49"/>
  <c r="FW49"/>
  <c r="FX49"/>
  <c r="GF49"/>
  <c r="GG49"/>
  <c r="GO49"/>
  <c r="GP49"/>
  <c r="GX49"/>
  <c r="GY49"/>
  <c r="HG49"/>
  <c r="HH49"/>
  <c r="HP49"/>
  <c r="HQ49"/>
  <c r="HY49"/>
  <c r="HZ49"/>
  <c r="IH49"/>
  <c r="II49"/>
  <c r="IR49"/>
  <c r="IS49"/>
  <c r="JA49"/>
  <c r="JB49"/>
  <c r="JJ49"/>
  <c r="JK49"/>
  <c r="JS49"/>
  <c r="JT49"/>
  <c r="KB49"/>
  <c r="KC49"/>
  <c r="KK49"/>
  <c r="KL49"/>
  <c r="KW49"/>
  <c r="KX49"/>
  <c r="LL49"/>
  <c r="LM49"/>
  <c r="B50"/>
  <c r="C50"/>
  <c r="LW50"/>
  <c r="AC51"/>
  <c r="AD51"/>
  <c r="AL51"/>
  <c r="AM51"/>
  <c r="AX51"/>
  <c r="AY51"/>
  <c r="BS51"/>
  <c r="CK51"/>
  <c r="CL51"/>
  <c r="CT51"/>
  <c r="CU51"/>
  <c r="DC51"/>
  <c r="DD51"/>
  <c r="DL51"/>
  <c r="DM51"/>
  <c r="DU51"/>
  <c r="DV51"/>
  <c r="ED51"/>
  <c r="EE51"/>
  <c r="EP51"/>
  <c r="EQ51"/>
  <c r="FB51"/>
  <c r="FC51"/>
  <c r="FW51"/>
  <c r="FX51"/>
  <c r="GO51"/>
  <c r="GP51"/>
  <c r="GX51"/>
  <c r="GY51"/>
  <c r="HG51"/>
  <c r="HH51"/>
  <c r="HP51"/>
  <c r="HQ51"/>
  <c r="HY51"/>
  <c r="HZ51"/>
  <c r="IH51"/>
  <c r="II51"/>
  <c r="JA51"/>
  <c r="JB51"/>
  <c r="JJ51"/>
  <c r="JK51"/>
  <c r="JS51"/>
  <c r="JT51"/>
  <c r="KB51"/>
  <c r="KC51"/>
  <c r="KK51"/>
  <c r="KL51"/>
  <c r="KW51"/>
  <c r="KX51"/>
  <c r="LL51"/>
  <c r="LM51"/>
  <c r="E52"/>
  <c r="F52"/>
  <c r="T52"/>
  <c r="U52"/>
  <c r="AC52"/>
  <c r="AD52"/>
  <c r="AL52"/>
  <c r="AM52"/>
  <c r="AX52"/>
  <c r="AY52"/>
  <c r="BS52"/>
  <c r="BT52"/>
  <c r="CA52"/>
  <c r="CK52"/>
  <c r="CL52"/>
  <c r="CT52"/>
  <c r="CU52"/>
  <c r="DC52"/>
  <c r="DD52"/>
  <c r="DL52"/>
  <c r="DM52"/>
  <c r="DU52"/>
  <c r="DV52"/>
  <c r="ED52"/>
  <c r="EE52"/>
  <c r="EP52"/>
  <c r="EQ52"/>
  <c r="FB52"/>
  <c r="FC52"/>
  <c r="FW52"/>
  <c r="FX52"/>
  <c r="GF52"/>
  <c r="GG52"/>
  <c r="GO52"/>
  <c r="GP52"/>
  <c r="GX52"/>
  <c r="GY52"/>
  <c r="HG52"/>
  <c r="HH52"/>
  <c r="HP52"/>
  <c r="HQ52"/>
  <c r="HY52"/>
  <c r="HZ52"/>
  <c r="IH52"/>
  <c r="II52"/>
  <c r="IR52"/>
  <c r="IS52"/>
  <c r="JA52"/>
  <c r="JB52"/>
  <c r="JJ52"/>
  <c r="JK52"/>
  <c r="JS52"/>
  <c r="JT52"/>
  <c r="KB52"/>
  <c r="KC52"/>
  <c r="KK52"/>
  <c r="KL52"/>
  <c r="KW52"/>
  <c r="KX52"/>
  <c r="LL52"/>
  <c r="LM52"/>
  <c r="E53"/>
  <c r="F53"/>
  <c r="T53"/>
  <c r="U53"/>
  <c r="AC53"/>
  <c r="AD53"/>
  <c r="AL53"/>
  <c r="AM53"/>
  <c r="AX53"/>
  <c r="AY53"/>
  <c r="BG53"/>
  <c r="BH53"/>
  <c r="BL53"/>
  <c r="BO53"/>
  <c r="BS53"/>
  <c r="CK53"/>
  <c r="CL53"/>
  <c r="CT53"/>
  <c r="CU53"/>
  <c r="DC53"/>
  <c r="DD53"/>
  <c r="DL53"/>
  <c r="DM53"/>
  <c r="DU53"/>
  <c r="DV53"/>
  <c r="ED53"/>
  <c r="EE53"/>
  <c r="EP53"/>
  <c r="EQ53"/>
  <c r="FB53"/>
  <c r="FC53"/>
  <c r="FW53"/>
  <c r="FX53"/>
  <c r="GF53"/>
  <c r="GG53"/>
  <c r="GO53"/>
  <c r="GP53"/>
  <c r="GX53"/>
  <c r="GY53"/>
  <c r="HG53"/>
  <c r="HH53"/>
  <c r="HP53"/>
  <c r="HQ53"/>
  <c r="HY53"/>
  <c r="HZ53"/>
  <c r="IH53"/>
  <c r="II53"/>
  <c r="IR53"/>
  <c r="IS53"/>
  <c r="JA53"/>
  <c r="JB53"/>
  <c r="JJ53"/>
  <c r="JK53"/>
  <c r="JS53"/>
  <c r="JT53"/>
  <c r="KB53"/>
  <c r="KC53"/>
  <c r="KK53"/>
  <c r="KL53"/>
  <c r="KW53"/>
  <c r="KX53"/>
  <c r="LL53"/>
  <c r="LM53"/>
  <c r="E54"/>
  <c r="F54"/>
  <c r="T54"/>
  <c r="U54"/>
  <c r="AC54"/>
  <c r="AD54"/>
  <c r="AL54"/>
  <c r="AM54"/>
  <c r="AX54"/>
  <c r="AY54"/>
  <c r="BG54"/>
  <c r="BH54"/>
  <c r="BL54"/>
  <c r="BO54"/>
  <c r="BS54"/>
  <c r="CK54"/>
  <c r="CL54"/>
  <c r="CT54"/>
  <c r="CU54"/>
  <c r="DC54"/>
  <c r="DD54"/>
  <c r="DL54"/>
  <c r="DM54"/>
  <c r="DU54"/>
  <c r="DV54"/>
  <c r="ED54"/>
  <c r="EE54"/>
  <c r="EP54"/>
  <c r="EQ54"/>
  <c r="FB54"/>
  <c r="FC54"/>
  <c r="FW54"/>
  <c r="FX54"/>
  <c r="GF54"/>
  <c r="GG54"/>
  <c r="GO54"/>
  <c r="GP54"/>
  <c r="GX54"/>
  <c r="GY54"/>
  <c r="HG54"/>
  <c r="HH54"/>
  <c r="HP54"/>
  <c r="HQ54"/>
  <c r="HY54"/>
  <c r="HZ54"/>
  <c r="IH54"/>
  <c r="II54"/>
  <c r="IR54"/>
  <c r="IS54"/>
  <c r="JA54"/>
  <c r="JB54"/>
  <c r="JJ54"/>
  <c r="JK54"/>
  <c r="JS54"/>
  <c r="JT54"/>
  <c r="KB54"/>
  <c r="KC54"/>
  <c r="KK54"/>
  <c r="KL54"/>
  <c r="KW54"/>
  <c r="KX54"/>
  <c r="LL54"/>
  <c r="LM54"/>
  <c r="E55"/>
  <c r="F55"/>
  <c r="T55"/>
  <c r="U55"/>
  <c r="AC55"/>
  <c r="AD55"/>
  <c r="AL55"/>
  <c r="AM55"/>
  <c r="AX55"/>
  <c r="AY55"/>
  <c r="BS55"/>
  <c r="BT55"/>
  <c r="BX55"/>
  <c r="CK55"/>
  <c r="CL55"/>
  <c r="CT55"/>
  <c r="CU55"/>
  <c r="DC55"/>
  <c r="DD55"/>
  <c r="DL55"/>
  <c r="DM55"/>
  <c r="DU55"/>
  <c r="DV55"/>
  <c r="ED55"/>
  <c r="EE55"/>
  <c r="EP55"/>
  <c r="EQ55"/>
  <c r="FB55"/>
  <c r="FC55"/>
  <c r="FW55"/>
  <c r="FX55"/>
  <c r="GF55"/>
  <c r="GG55"/>
  <c r="GO55"/>
  <c r="GP55"/>
  <c r="GX55"/>
  <c r="GY55"/>
  <c r="HG55"/>
  <c r="HH55"/>
  <c r="HP55"/>
  <c r="HQ55"/>
  <c r="HY55"/>
  <c r="HZ55"/>
  <c r="IH55"/>
  <c r="II55"/>
  <c r="IR55"/>
  <c r="IS55"/>
  <c r="JA55"/>
  <c r="JB55"/>
  <c r="JJ55"/>
  <c r="JK55"/>
  <c r="JS55"/>
  <c r="JT55"/>
  <c r="KB55"/>
  <c r="KC55"/>
  <c r="KK55"/>
  <c r="KL55"/>
  <c r="KW55"/>
  <c r="KX55"/>
  <c r="LL55"/>
  <c r="LM55"/>
  <c r="E56"/>
  <c r="F56"/>
  <c r="T56"/>
  <c r="U56"/>
  <c r="AC56"/>
  <c r="AD56"/>
  <c r="AL56"/>
  <c r="AM56"/>
  <c r="AX56"/>
  <c r="AY56"/>
  <c r="BS56"/>
  <c r="CK56"/>
  <c r="CL56"/>
  <c r="CT56"/>
  <c r="CU56"/>
  <c r="DC56"/>
  <c r="DD56"/>
  <c r="DL56"/>
  <c r="DM56"/>
  <c r="DU56"/>
  <c r="DV56"/>
  <c r="ED56"/>
  <c r="EE56"/>
  <c r="EP56"/>
  <c r="EQ56"/>
  <c r="FB56"/>
  <c r="FC56"/>
  <c r="FW56"/>
  <c r="FX56"/>
  <c r="GF56"/>
  <c r="GG56"/>
  <c r="GO56"/>
  <c r="GP56"/>
  <c r="GX56"/>
  <c r="GY56"/>
  <c r="HG56"/>
  <c r="HH56"/>
  <c r="HP56"/>
  <c r="HQ56"/>
  <c r="HY56"/>
  <c r="HZ56"/>
  <c r="IH56"/>
  <c r="II56"/>
  <c r="IR56"/>
  <c r="IS56"/>
  <c r="JA56"/>
  <c r="JB56"/>
  <c r="JJ56"/>
  <c r="JK56"/>
  <c r="JS56"/>
  <c r="JT56"/>
  <c r="KB56"/>
  <c r="KC56"/>
  <c r="KK56"/>
  <c r="KL56"/>
  <c r="KW56"/>
  <c r="KX56"/>
  <c r="LL56"/>
  <c r="LM56"/>
  <c r="C53" l="1"/>
  <c r="B56"/>
  <c r="C54"/>
  <c r="B60"/>
  <c r="B65"/>
  <c r="C68"/>
  <c r="C56"/>
  <c r="C55"/>
  <c r="B51"/>
  <c r="B49"/>
  <c r="B48"/>
  <c r="C62"/>
  <c r="C63"/>
  <c r="B64"/>
  <c r="C67"/>
  <c r="B68"/>
  <c r="B53"/>
  <c r="B52"/>
  <c r="C51"/>
  <c r="C49"/>
  <c r="C48"/>
  <c r="B54"/>
  <c r="C60"/>
  <c r="B61"/>
  <c r="C65"/>
  <c r="B66"/>
  <c r="C52"/>
  <c r="B55"/>
  <c r="C64"/>
  <c r="ER54"/>
  <c r="BU55"/>
  <c r="BI54"/>
  <c r="ER60"/>
  <c r="BU48"/>
  <c r="BU62"/>
  <c r="BU52"/>
  <c r="BI60"/>
  <c r="ER53"/>
  <c r="BI53"/>
  <c r="BZ58" i="3"/>
  <c r="BY58"/>
  <c r="B58" s="1"/>
  <c r="M58"/>
  <c r="BZ57"/>
  <c r="BY57"/>
  <c r="B57" s="1"/>
  <c r="M57"/>
  <c r="BZ56"/>
  <c r="BY56"/>
  <c r="B56" s="1"/>
  <c r="M56"/>
  <c r="BZ55"/>
  <c r="BY55"/>
  <c r="B55" s="1"/>
  <c r="M55"/>
  <c r="BZ54"/>
  <c r="BY54"/>
  <c r="B54" s="1"/>
  <c r="M54"/>
  <c r="BZ53"/>
  <c r="BY53"/>
  <c r="B53" s="1"/>
  <c r="M53"/>
  <c r="BZ52"/>
  <c r="BY52"/>
  <c r="B52" s="1"/>
  <c r="M52"/>
  <c r="BZ51"/>
  <c r="BY51"/>
  <c r="B51" s="1"/>
  <c r="M51"/>
  <c r="BZ50"/>
  <c r="BY50"/>
  <c r="B50" s="1"/>
  <c r="M50"/>
  <c r="CS48"/>
  <c r="CM48"/>
  <c r="CG48"/>
  <c r="CD48"/>
  <c r="BZ48"/>
  <c r="BY48"/>
  <c r="B48" s="1"/>
  <c r="BO48"/>
  <c r="BI48"/>
  <c r="BC48"/>
  <c r="AZ48"/>
  <c r="AW48"/>
  <c r="AT48"/>
  <c r="AQ48"/>
  <c r="AK48"/>
  <c r="AH48"/>
  <c r="AE48"/>
  <c r="AB48"/>
  <c r="Y48"/>
  <c r="S48"/>
  <c r="P48"/>
  <c r="J48"/>
  <c r="G48"/>
  <c r="CA48" l="1"/>
  <c r="C48"/>
  <c r="S19" i="1"/>
  <c r="P19"/>
  <c r="M19"/>
  <c r="J19"/>
  <c r="LM44" i="2"/>
  <c r="LL44"/>
  <c r="KX44"/>
  <c r="KW44"/>
  <c r="KL44"/>
  <c r="KK44"/>
  <c r="KC44"/>
  <c r="KB44"/>
  <c r="JT44"/>
  <c r="JS44"/>
  <c r="JK44"/>
  <c r="JJ44"/>
  <c r="JB44"/>
  <c r="JA44"/>
  <c r="IS44"/>
  <c r="IR44"/>
  <c r="II44"/>
  <c r="IH44"/>
  <c r="HZ44"/>
  <c r="HY44"/>
  <c r="HQ44"/>
  <c r="HP44"/>
  <c r="HH44"/>
  <c r="HG44"/>
  <c r="GY44"/>
  <c r="GX44"/>
  <c r="GP44"/>
  <c r="GO44"/>
  <c r="GG44"/>
  <c r="GF44"/>
  <c r="FX44"/>
  <c r="FW44"/>
  <c r="FC44"/>
  <c r="FB44"/>
  <c r="EQ44"/>
  <c r="EP44"/>
  <c r="EE44"/>
  <c r="ED44"/>
  <c r="DV44"/>
  <c r="DU44"/>
  <c r="DT44"/>
  <c r="DQ44"/>
  <c r="DM44"/>
  <c r="DL44"/>
  <c r="DD44"/>
  <c r="DC44"/>
  <c r="CU44"/>
  <c r="CT44"/>
  <c r="CL44"/>
  <c r="CK44"/>
  <c r="BT44"/>
  <c r="BS44"/>
  <c r="BO44"/>
  <c r="BL44"/>
  <c r="BH44"/>
  <c r="BG44"/>
  <c r="AY44"/>
  <c r="AX44"/>
  <c r="AM44"/>
  <c r="AL44"/>
  <c r="AD44"/>
  <c r="AC44"/>
  <c r="U44"/>
  <c r="T44"/>
  <c r="F44"/>
  <c r="E44"/>
  <c r="LM43"/>
  <c r="LL43"/>
  <c r="KX43"/>
  <c r="KW43"/>
  <c r="KL43"/>
  <c r="KK43"/>
  <c r="KC43"/>
  <c r="KB43"/>
  <c r="JT43"/>
  <c r="JS43"/>
  <c r="JK43"/>
  <c r="JJ43"/>
  <c r="JB43"/>
  <c r="JA43"/>
  <c r="IS43"/>
  <c r="IR43"/>
  <c r="II43"/>
  <c r="IH43"/>
  <c r="HZ43"/>
  <c r="HY43"/>
  <c r="HQ43"/>
  <c r="HP43"/>
  <c r="HH43"/>
  <c r="HG43"/>
  <c r="GY43"/>
  <c r="GX43"/>
  <c r="GP43"/>
  <c r="GO43"/>
  <c r="GG43"/>
  <c r="GF43"/>
  <c r="FX43"/>
  <c r="FW43"/>
  <c r="FC43"/>
  <c r="FB43"/>
  <c r="EQ43"/>
  <c r="EP43"/>
  <c r="EE43"/>
  <c r="ED43"/>
  <c r="DV43"/>
  <c r="DU43"/>
  <c r="DM43"/>
  <c r="DL43"/>
  <c r="DD43"/>
  <c r="DC43"/>
  <c r="CU43"/>
  <c r="CT43"/>
  <c r="CL43"/>
  <c r="CK43"/>
  <c r="BX43"/>
  <c r="BT43"/>
  <c r="BS43"/>
  <c r="BO43"/>
  <c r="BL43"/>
  <c r="BH43"/>
  <c r="BG43"/>
  <c r="AY43"/>
  <c r="AX43"/>
  <c r="AM43"/>
  <c r="AL43"/>
  <c r="AD43"/>
  <c r="AC43"/>
  <c r="U43"/>
  <c r="T43"/>
  <c r="F43"/>
  <c r="E43"/>
  <c r="LM42"/>
  <c r="LL42"/>
  <c r="KX42"/>
  <c r="KW42"/>
  <c r="KL42"/>
  <c r="KK42"/>
  <c r="KC42"/>
  <c r="KB42"/>
  <c r="JT42"/>
  <c r="JS42"/>
  <c r="JK42"/>
  <c r="JJ42"/>
  <c r="JB42"/>
  <c r="JA42"/>
  <c r="IS42"/>
  <c r="IR42"/>
  <c r="II42"/>
  <c r="IH42"/>
  <c r="HZ42"/>
  <c r="HY42"/>
  <c r="HQ42"/>
  <c r="HP42"/>
  <c r="HH42"/>
  <c r="HG42"/>
  <c r="GY42"/>
  <c r="GX42"/>
  <c r="GP42"/>
  <c r="GO42"/>
  <c r="GG42"/>
  <c r="GF42"/>
  <c r="FX42"/>
  <c r="FW42"/>
  <c r="FC42"/>
  <c r="FB42"/>
  <c r="EQ42"/>
  <c r="EP42"/>
  <c r="EE42"/>
  <c r="ED42"/>
  <c r="DV42"/>
  <c r="DU42"/>
  <c r="DT42"/>
  <c r="DQ42"/>
  <c r="DM42"/>
  <c r="DL42"/>
  <c r="DD42"/>
  <c r="DC42"/>
  <c r="CU42"/>
  <c r="CT42"/>
  <c r="CL42"/>
  <c r="CK42"/>
  <c r="BT42"/>
  <c r="BS42"/>
  <c r="BO42"/>
  <c r="BL42"/>
  <c r="BH42"/>
  <c r="BG42"/>
  <c r="AY42"/>
  <c r="AX42"/>
  <c r="AM42"/>
  <c r="AL42"/>
  <c r="AD42"/>
  <c r="AC42"/>
  <c r="U42"/>
  <c r="T42"/>
  <c r="F42"/>
  <c r="C42" s="1"/>
  <c r="E42"/>
  <c r="LM41"/>
  <c r="LL41"/>
  <c r="KX41"/>
  <c r="KW41"/>
  <c r="KL41"/>
  <c r="KK41"/>
  <c r="KC41"/>
  <c r="KB41"/>
  <c r="JT41"/>
  <c r="JS41"/>
  <c r="JK41"/>
  <c r="JJ41"/>
  <c r="JB41"/>
  <c r="JA41"/>
  <c r="IS41"/>
  <c r="IR41"/>
  <c r="II41"/>
  <c r="IH41"/>
  <c r="HZ41"/>
  <c r="HY41"/>
  <c r="HQ41"/>
  <c r="HP41"/>
  <c r="HH41"/>
  <c r="HG41"/>
  <c r="GY41"/>
  <c r="GX41"/>
  <c r="GP41"/>
  <c r="GO41"/>
  <c r="GG41"/>
  <c r="GF41"/>
  <c r="FX41"/>
  <c r="FW41"/>
  <c r="FC41"/>
  <c r="FB41"/>
  <c r="EQ41"/>
  <c r="EP41"/>
  <c r="EE41"/>
  <c r="ED41"/>
  <c r="DV41"/>
  <c r="DU41"/>
  <c r="DM41"/>
  <c r="DL41"/>
  <c r="DD41"/>
  <c r="DC41"/>
  <c r="CU41"/>
  <c r="CT41"/>
  <c r="CL41"/>
  <c r="CK41"/>
  <c r="BS41"/>
  <c r="BO41"/>
  <c r="BL41"/>
  <c r="BH41"/>
  <c r="BG41"/>
  <c r="AY41"/>
  <c r="AX41"/>
  <c r="AM41"/>
  <c r="AL41"/>
  <c r="AD41"/>
  <c r="AC41"/>
  <c r="U41"/>
  <c r="T41"/>
  <c r="F41"/>
  <c r="E41"/>
  <c r="LM40"/>
  <c r="LL40"/>
  <c r="KX40"/>
  <c r="KW40"/>
  <c r="KL40"/>
  <c r="KK40"/>
  <c r="KC40"/>
  <c r="KB40"/>
  <c r="JT40"/>
  <c r="JS40"/>
  <c r="JK40"/>
  <c r="JJ40"/>
  <c r="JB40"/>
  <c r="JA40"/>
  <c r="IS40"/>
  <c r="IR40"/>
  <c r="II40"/>
  <c r="IH40"/>
  <c r="HZ40"/>
  <c r="HY40"/>
  <c r="HQ40"/>
  <c r="HP40"/>
  <c r="HH40"/>
  <c r="HG40"/>
  <c r="GY40"/>
  <c r="GX40"/>
  <c r="GP40"/>
  <c r="GO40"/>
  <c r="GG40"/>
  <c r="GF40"/>
  <c r="FX40"/>
  <c r="FW40"/>
  <c r="FC40"/>
  <c r="FB40"/>
  <c r="EQ40"/>
  <c r="EP40"/>
  <c r="EE40"/>
  <c r="ED40"/>
  <c r="DV40"/>
  <c r="DU40"/>
  <c r="DM40"/>
  <c r="DL40"/>
  <c r="DD40"/>
  <c r="DC40"/>
  <c r="CU40"/>
  <c r="CT40"/>
  <c r="CL40"/>
  <c r="CK40"/>
  <c r="BS40"/>
  <c r="BO40"/>
  <c r="BL40"/>
  <c r="BH40"/>
  <c r="BG40"/>
  <c r="AY40"/>
  <c r="AX40"/>
  <c r="AM40"/>
  <c r="AL40"/>
  <c r="AD40"/>
  <c r="AC40"/>
  <c r="U40"/>
  <c r="T40"/>
  <c r="F40"/>
  <c r="E40"/>
  <c r="B40" s="1"/>
  <c r="LM39"/>
  <c r="LL39"/>
  <c r="KX39"/>
  <c r="KW39"/>
  <c r="KL39"/>
  <c r="KK39"/>
  <c r="KC39"/>
  <c r="KB39"/>
  <c r="JT39"/>
  <c r="JS39"/>
  <c r="JK39"/>
  <c r="JJ39"/>
  <c r="JB39"/>
  <c r="JA39"/>
  <c r="IS39"/>
  <c r="IR39"/>
  <c r="II39"/>
  <c r="IH39"/>
  <c r="HZ39"/>
  <c r="HY39"/>
  <c r="HQ39"/>
  <c r="HP39"/>
  <c r="HH39"/>
  <c r="HG39"/>
  <c r="GY39"/>
  <c r="GX39"/>
  <c r="GP39"/>
  <c r="GO39"/>
  <c r="GG39"/>
  <c r="GF39"/>
  <c r="FX39"/>
  <c r="FW39"/>
  <c r="FC39"/>
  <c r="FB39"/>
  <c r="EQ39"/>
  <c r="EP39"/>
  <c r="EE39"/>
  <c r="ED39"/>
  <c r="DV39"/>
  <c r="DU39"/>
  <c r="DM39"/>
  <c r="DL39"/>
  <c r="DD39"/>
  <c r="DC39"/>
  <c r="CU39"/>
  <c r="CT39"/>
  <c r="CL39"/>
  <c r="CK39"/>
  <c r="BX39"/>
  <c r="BT39"/>
  <c r="BS39"/>
  <c r="BO39"/>
  <c r="BL39"/>
  <c r="BH39"/>
  <c r="BG39"/>
  <c r="AY39"/>
  <c r="AX39"/>
  <c r="AM39"/>
  <c r="AL39"/>
  <c r="AD39"/>
  <c r="AC39"/>
  <c r="U39"/>
  <c r="T39"/>
  <c r="F39"/>
  <c r="E39"/>
  <c r="B39" s="1"/>
  <c r="LM38"/>
  <c r="LL38"/>
  <c r="KX38"/>
  <c r="KW38"/>
  <c r="KL38"/>
  <c r="KK38"/>
  <c r="KC38"/>
  <c r="KB38"/>
  <c r="JT38"/>
  <c r="JS38"/>
  <c r="JK38"/>
  <c r="JJ38"/>
  <c r="JB38"/>
  <c r="JA38"/>
  <c r="IS38"/>
  <c r="IR38"/>
  <c r="II38"/>
  <c r="IH38"/>
  <c r="HZ38"/>
  <c r="HY38"/>
  <c r="HQ38"/>
  <c r="HP38"/>
  <c r="HH38"/>
  <c r="HG38"/>
  <c r="GY38"/>
  <c r="GX38"/>
  <c r="GP38"/>
  <c r="GO38"/>
  <c r="GG38"/>
  <c r="GF38"/>
  <c r="FX38"/>
  <c r="FW38"/>
  <c r="FC38"/>
  <c r="FB38"/>
  <c r="EQ38"/>
  <c r="EP38"/>
  <c r="EE38"/>
  <c r="ED38"/>
  <c r="DV38"/>
  <c r="DU38"/>
  <c r="DM38"/>
  <c r="DL38"/>
  <c r="DD38"/>
  <c r="DC38"/>
  <c r="CU38"/>
  <c r="CT38"/>
  <c r="CL38"/>
  <c r="CK38"/>
  <c r="BX38"/>
  <c r="BT38"/>
  <c r="BS38"/>
  <c r="AY38"/>
  <c r="AX38"/>
  <c r="AM38"/>
  <c r="AL38"/>
  <c r="AD38"/>
  <c r="AC38"/>
  <c r="U38"/>
  <c r="T38"/>
  <c r="F38"/>
  <c r="E38"/>
  <c r="B38" s="1"/>
  <c r="LM37"/>
  <c r="LL37"/>
  <c r="KX37"/>
  <c r="KW37"/>
  <c r="KL37"/>
  <c r="KK37"/>
  <c r="KC37"/>
  <c r="KB37"/>
  <c r="JT37"/>
  <c r="JS37"/>
  <c r="JK37"/>
  <c r="JJ37"/>
  <c r="JB37"/>
  <c r="JA37"/>
  <c r="IS37"/>
  <c r="IR37"/>
  <c r="II37"/>
  <c r="IH37"/>
  <c r="HZ37"/>
  <c r="HY37"/>
  <c r="HQ37"/>
  <c r="HP37"/>
  <c r="HH37"/>
  <c r="HG37"/>
  <c r="GY37"/>
  <c r="GX37"/>
  <c r="GP37"/>
  <c r="GO37"/>
  <c r="GG37"/>
  <c r="GF37"/>
  <c r="FX37"/>
  <c r="FW37"/>
  <c r="FC37"/>
  <c r="FB37"/>
  <c r="EQ37"/>
  <c r="EP37"/>
  <c r="EE37"/>
  <c r="ED37"/>
  <c r="DV37"/>
  <c r="DU37"/>
  <c r="DM37"/>
  <c r="DL37"/>
  <c r="DD37"/>
  <c r="DC37"/>
  <c r="CU37"/>
  <c r="CT37"/>
  <c r="CL37"/>
  <c r="CK37"/>
  <c r="BS37"/>
  <c r="BO37"/>
  <c r="BL37"/>
  <c r="BH37"/>
  <c r="BG37"/>
  <c r="AY37"/>
  <c r="AX37"/>
  <c r="AM37"/>
  <c r="AL37"/>
  <c r="AD37"/>
  <c r="AC37"/>
  <c r="U37"/>
  <c r="T37"/>
  <c r="F37"/>
  <c r="C37" s="1"/>
  <c r="E37"/>
  <c r="LM36"/>
  <c r="LL36"/>
  <c r="KX36"/>
  <c r="KW36"/>
  <c r="KL36"/>
  <c r="KK36"/>
  <c r="KC36"/>
  <c r="KB36"/>
  <c r="JT36"/>
  <c r="JS36"/>
  <c r="JK36"/>
  <c r="JJ36"/>
  <c r="JB36"/>
  <c r="JA36"/>
  <c r="IS36"/>
  <c r="IR36"/>
  <c r="II36"/>
  <c r="IH36"/>
  <c r="HZ36"/>
  <c r="HY36"/>
  <c r="HQ36"/>
  <c r="HP36"/>
  <c r="HH36"/>
  <c r="HG36"/>
  <c r="GY36"/>
  <c r="GX36"/>
  <c r="GP36"/>
  <c r="GO36"/>
  <c r="GG36"/>
  <c r="GF36"/>
  <c r="FX36"/>
  <c r="FW36"/>
  <c r="FC36"/>
  <c r="FB36"/>
  <c r="EQ36"/>
  <c r="EP36"/>
  <c r="EE36"/>
  <c r="ED36"/>
  <c r="DV36"/>
  <c r="DU36"/>
  <c r="DM36"/>
  <c r="DL36"/>
  <c r="DD36"/>
  <c r="DC36"/>
  <c r="CU36"/>
  <c r="CT36"/>
  <c r="CL36"/>
  <c r="CK36"/>
  <c r="BS36"/>
  <c r="BO36"/>
  <c r="BL36"/>
  <c r="BH36"/>
  <c r="BG36"/>
  <c r="AY36"/>
  <c r="AX36"/>
  <c r="AM36"/>
  <c r="AL36"/>
  <c r="AD36"/>
  <c r="AC36"/>
  <c r="U36"/>
  <c r="T36"/>
  <c r="F36"/>
  <c r="E36"/>
  <c r="LM34"/>
  <c r="LL34"/>
  <c r="KX34"/>
  <c r="KW34"/>
  <c r="KL34"/>
  <c r="KK34"/>
  <c r="KJ34"/>
  <c r="KG34"/>
  <c r="KC34"/>
  <c r="KB34"/>
  <c r="KA34"/>
  <c r="JX34"/>
  <c r="JT34"/>
  <c r="JS34"/>
  <c r="JR34"/>
  <c r="JO34"/>
  <c r="JK34"/>
  <c r="JJ34"/>
  <c r="JB34"/>
  <c r="JA34"/>
  <c r="IS34"/>
  <c r="IR34"/>
  <c r="II34"/>
  <c r="IH34"/>
  <c r="IG34"/>
  <c r="ID34"/>
  <c r="HY34"/>
  <c r="HX34"/>
  <c r="HU34"/>
  <c r="HQ34"/>
  <c r="HP34"/>
  <c r="HO34"/>
  <c r="HL34"/>
  <c r="HH34"/>
  <c r="HG34"/>
  <c r="HF34"/>
  <c r="HC34"/>
  <c r="GY34"/>
  <c r="GX34"/>
  <c r="GP34"/>
  <c r="GO34"/>
  <c r="GG34"/>
  <c r="GF34"/>
  <c r="FX34"/>
  <c r="FW34"/>
  <c r="FV34"/>
  <c r="FS34"/>
  <c r="FO34"/>
  <c r="FN34"/>
  <c r="FC34"/>
  <c r="FB34"/>
  <c r="FA34"/>
  <c r="EQ34"/>
  <c r="EP34"/>
  <c r="EE34"/>
  <c r="ED34"/>
  <c r="DV34"/>
  <c r="DU34"/>
  <c r="DM34"/>
  <c r="DL34"/>
  <c r="DD34"/>
  <c r="DC34"/>
  <c r="CU34"/>
  <c r="CT34"/>
  <c r="CL34"/>
  <c r="CK34"/>
  <c r="CJ34"/>
  <c r="CG34"/>
  <c r="BS34"/>
  <c r="BF34"/>
  <c r="BC34"/>
  <c r="AY34"/>
  <c r="AX34"/>
  <c r="AM34"/>
  <c r="AL34"/>
  <c r="AD34"/>
  <c r="AC34"/>
  <c r="U34"/>
  <c r="T34"/>
  <c r="P34"/>
  <c r="M34"/>
  <c r="J34"/>
  <c r="F34"/>
  <c r="C34" s="1"/>
  <c r="E34"/>
  <c r="B43" l="1"/>
  <c r="B44"/>
  <c r="C38"/>
  <c r="C39"/>
  <c r="C40"/>
  <c r="B41"/>
  <c r="B34"/>
  <c r="C36"/>
  <c r="B37"/>
  <c r="C43"/>
  <c r="C44"/>
  <c r="B36"/>
  <c r="C41"/>
  <c r="B42"/>
  <c r="BU39"/>
  <c r="BI40"/>
  <c r="ER42"/>
  <c r="HI34"/>
  <c r="HI33" s="1"/>
  <c r="FP34"/>
  <c r="BI37"/>
  <c r="ER43"/>
  <c r="CD34"/>
  <c r="BI36"/>
  <c r="ER37"/>
  <c r="BI43"/>
  <c r="CV34"/>
  <c r="ER36"/>
  <c r="BI41"/>
  <c r="BU38"/>
  <c r="ER39"/>
  <c r="ER41"/>
  <c r="ER44"/>
  <c r="ER40"/>
  <c r="BI44"/>
  <c r="G34"/>
  <c r="AZ34"/>
  <c r="ER38"/>
  <c r="DN42"/>
  <c r="BI39"/>
  <c r="DN44"/>
  <c r="BI42"/>
  <c r="BU43"/>
  <c r="S35" i="1"/>
  <c r="P35"/>
  <c r="M35"/>
  <c r="J35"/>
  <c r="LM111" i="2"/>
  <c r="LL111"/>
  <c r="KX111"/>
  <c r="KW111"/>
  <c r="KL111"/>
  <c r="KK111"/>
  <c r="KC111"/>
  <c r="KB111"/>
  <c r="JT111"/>
  <c r="JS111"/>
  <c r="JK111"/>
  <c r="JJ111"/>
  <c r="JB111"/>
  <c r="JA111"/>
  <c r="IS111"/>
  <c r="IR111"/>
  <c r="II111"/>
  <c r="IH111"/>
  <c r="HZ111"/>
  <c r="HY111"/>
  <c r="HQ111"/>
  <c r="HP111"/>
  <c r="HH111"/>
  <c r="HG111"/>
  <c r="GY111"/>
  <c r="GX111"/>
  <c r="GP111"/>
  <c r="GO111"/>
  <c r="GG111"/>
  <c r="GF111"/>
  <c r="FX111"/>
  <c r="FW111"/>
  <c r="FC111"/>
  <c r="FB111"/>
  <c r="EQ111"/>
  <c r="EP111"/>
  <c r="EE111"/>
  <c r="ED111"/>
  <c r="DV111"/>
  <c r="DU111"/>
  <c r="DM111"/>
  <c r="DL111"/>
  <c r="DD111"/>
  <c r="DC111"/>
  <c r="CU111"/>
  <c r="CT111"/>
  <c r="CL111"/>
  <c r="CK111"/>
  <c r="BS111"/>
  <c r="AY111"/>
  <c r="AX111"/>
  <c r="AM111"/>
  <c r="AL111"/>
  <c r="AD111"/>
  <c r="AC111"/>
  <c r="U111"/>
  <c r="T111"/>
  <c r="F111"/>
  <c r="E111"/>
  <c r="LM110"/>
  <c r="LL110"/>
  <c r="KX110"/>
  <c r="KW110"/>
  <c r="KL110"/>
  <c r="KK110"/>
  <c r="KC110"/>
  <c r="KB110"/>
  <c r="JT110"/>
  <c r="JS110"/>
  <c r="JK110"/>
  <c r="JJ110"/>
  <c r="JB110"/>
  <c r="JA110"/>
  <c r="IS110"/>
  <c r="IR110"/>
  <c r="II110"/>
  <c r="IH110"/>
  <c r="HZ110"/>
  <c r="HY110"/>
  <c r="HQ110"/>
  <c r="HP110"/>
  <c r="HH110"/>
  <c r="HG110"/>
  <c r="GY110"/>
  <c r="GX110"/>
  <c r="GP110"/>
  <c r="GO110"/>
  <c r="GG110"/>
  <c r="GF110"/>
  <c r="FX110"/>
  <c r="FW110"/>
  <c r="FC110"/>
  <c r="FB110"/>
  <c r="EQ110"/>
  <c r="EP110"/>
  <c r="EE110"/>
  <c r="ED110"/>
  <c r="DV110"/>
  <c r="DU110"/>
  <c r="DM110"/>
  <c r="DL110"/>
  <c r="DD110"/>
  <c r="DC110"/>
  <c r="CU110"/>
  <c r="CT110"/>
  <c r="CL110"/>
  <c r="CK110"/>
  <c r="BX110"/>
  <c r="BT110"/>
  <c r="BS110"/>
  <c r="AY110"/>
  <c r="AX110"/>
  <c r="AM110"/>
  <c r="AL110"/>
  <c r="AD110"/>
  <c r="AC110"/>
  <c r="U110"/>
  <c r="T110"/>
  <c r="F110"/>
  <c r="E110"/>
  <c r="LM109"/>
  <c r="LL109"/>
  <c r="KX109"/>
  <c r="KW109"/>
  <c r="KL109"/>
  <c r="KK109"/>
  <c r="KC109"/>
  <c r="KB109"/>
  <c r="JT109"/>
  <c r="JS109"/>
  <c r="JK109"/>
  <c r="JJ109"/>
  <c r="JB109"/>
  <c r="JA109"/>
  <c r="IS109"/>
  <c r="IR109"/>
  <c r="II109"/>
  <c r="IH109"/>
  <c r="HZ109"/>
  <c r="HY109"/>
  <c r="HQ109"/>
  <c r="HP109"/>
  <c r="HH109"/>
  <c r="HG109"/>
  <c r="GY109"/>
  <c r="GX109"/>
  <c r="GP109"/>
  <c r="GO109"/>
  <c r="GG109"/>
  <c r="GF109"/>
  <c r="FX109"/>
  <c r="FW109"/>
  <c r="FC109"/>
  <c r="FB109"/>
  <c r="EQ109"/>
  <c r="EP109"/>
  <c r="EE109"/>
  <c r="ED109"/>
  <c r="DV109"/>
  <c r="DU109"/>
  <c r="DM109"/>
  <c r="DL109"/>
  <c r="DD109"/>
  <c r="DC109"/>
  <c r="CU109"/>
  <c r="CT109"/>
  <c r="CL109"/>
  <c r="CK109"/>
  <c r="BS109"/>
  <c r="AY109"/>
  <c r="AX109"/>
  <c r="AM109"/>
  <c r="AL109"/>
  <c r="AD109"/>
  <c r="AC109"/>
  <c r="U109"/>
  <c r="T109"/>
  <c r="F109"/>
  <c r="E109"/>
  <c r="B109" s="1"/>
  <c r="LM108"/>
  <c r="LL108"/>
  <c r="KX108"/>
  <c r="KW108"/>
  <c r="KL108"/>
  <c r="KK108"/>
  <c r="KC108"/>
  <c r="KB108"/>
  <c r="JT108"/>
  <c r="JS108"/>
  <c r="JK108"/>
  <c r="JJ108"/>
  <c r="JB108"/>
  <c r="JA108"/>
  <c r="IS108"/>
  <c r="IR108"/>
  <c r="II108"/>
  <c r="IH108"/>
  <c r="HZ108"/>
  <c r="HY108"/>
  <c r="HQ108"/>
  <c r="HP108"/>
  <c r="HH108"/>
  <c r="HG108"/>
  <c r="GY108"/>
  <c r="GX108"/>
  <c r="GP108"/>
  <c r="GO108"/>
  <c r="GG108"/>
  <c r="GF108"/>
  <c r="FX108"/>
  <c r="FW108"/>
  <c r="FC108"/>
  <c r="FB108"/>
  <c r="EQ108"/>
  <c r="EP108"/>
  <c r="EE108"/>
  <c r="ED108"/>
  <c r="DV108"/>
  <c r="DU108"/>
  <c r="DM108"/>
  <c r="DL108"/>
  <c r="DD108"/>
  <c r="DC108"/>
  <c r="CU108"/>
  <c r="CT108"/>
  <c r="CL108"/>
  <c r="CK108"/>
  <c r="BS108"/>
  <c r="AY108"/>
  <c r="AX108"/>
  <c r="AM108"/>
  <c r="AL108"/>
  <c r="AD108"/>
  <c r="AC108"/>
  <c r="U108"/>
  <c r="T108"/>
  <c r="F108"/>
  <c r="C108" s="1"/>
  <c r="E108"/>
  <c r="LM107"/>
  <c r="LL107"/>
  <c r="KX107"/>
  <c r="KW107"/>
  <c r="KL107"/>
  <c r="KK107"/>
  <c r="KC107"/>
  <c r="KB107"/>
  <c r="JT107"/>
  <c r="JS107"/>
  <c r="JK107"/>
  <c r="JJ107"/>
  <c r="JB107"/>
  <c r="JA107"/>
  <c r="IS107"/>
  <c r="IR107"/>
  <c r="II107"/>
  <c r="IH107"/>
  <c r="HZ107"/>
  <c r="HY107"/>
  <c r="HQ107"/>
  <c r="HP107"/>
  <c r="HH107"/>
  <c r="HG107"/>
  <c r="GY107"/>
  <c r="GX107"/>
  <c r="GP107"/>
  <c r="GO107"/>
  <c r="GG107"/>
  <c r="GF107"/>
  <c r="FX107"/>
  <c r="FW107"/>
  <c r="FC107"/>
  <c r="FB107"/>
  <c r="EQ107"/>
  <c r="EP107"/>
  <c r="EE107"/>
  <c r="ED107"/>
  <c r="DV107"/>
  <c r="DU107"/>
  <c r="DM107"/>
  <c r="DL107"/>
  <c r="DD107"/>
  <c r="DC107"/>
  <c r="CU107"/>
  <c r="CT107"/>
  <c r="CL107"/>
  <c r="CK107"/>
  <c r="BX107"/>
  <c r="BT107"/>
  <c r="BS107"/>
  <c r="AY107"/>
  <c r="AX107"/>
  <c r="AM107"/>
  <c r="AL107"/>
  <c r="AD107"/>
  <c r="AC107"/>
  <c r="U107"/>
  <c r="T107"/>
  <c r="F107"/>
  <c r="C107" s="1"/>
  <c r="E107"/>
  <c r="LM106"/>
  <c r="LL106"/>
  <c r="KX106"/>
  <c r="KW106"/>
  <c r="KL106"/>
  <c r="KK106"/>
  <c r="KC106"/>
  <c r="KB106"/>
  <c r="JT106"/>
  <c r="JS106"/>
  <c r="JK106"/>
  <c r="JJ106"/>
  <c r="JB106"/>
  <c r="JA106"/>
  <c r="IS106"/>
  <c r="IR106"/>
  <c r="II106"/>
  <c r="IH106"/>
  <c r="HZ106"/>
  <c r="HY106"/>
  <c r="HQ106"/>
  <c r="HP106"/>
  <c r="HH106"/>
  <c r="HG106"/>
  <c r="GY106"/>
  <c r="GX106"/>
  <c r="GP106"/>
  <c r="GO106"/>
  <c r="GG106"/>
  <c r="GF106"/>
  <c r="FX106"/>
  <c r="FW106"/>
  <c r="FC106"/>
  <c r="FB106"/>
  <c r="EQ106"/>
  <c r="EP106"/>
  <c r="EE106"/>
  <c r="ED106"/>
  <c r="DV106"/>
  <c r="DU106"/>
  <c r="DM106"/>
  <c r="DL106"/>
  <c r="DD106"/>
  <c r="DC106"/>
  <c r="CU106"/>
  <c r="CT106"/>
  <c r="CL106"/>
  <c r="CK106"/>
  <c r="BX106"/>
  <c r="BT106"/>
  <c r="BS106"/>
  <c r="AY106"/>
  <c r="AX106"/>
  <c r="AM106"/>
  <c r="AL106"/>
  <c r="AD106"/>
  <c r="AC106"/>
  <c r="U106"/>
  <c r="T106"/>
  <c r="F106"/>
  <c r="C106" s="1"/>
  <c r="E106"/>
  <c r="LM105"/>
  <c r="LL105"/>
  <c r="KX105"/>
  <c r="KW105"/>
  <c r="KL105"/>
  <c r="KK105"/>
  <c r="KC105"/>
  <c r="KB105"/>
  <c r="JT105"/>
  <c r="JS105"/>
  <c r="JK105"/>
  <c r="JJ105"/>
  <c r="JB105"/>
  <c r="JA105"/>
  <c r="IS105"/>
  <c r="IR105"/>
  <c r="II105"/>
  <c r="IH105"/>
  <c r="HZ105"/>
  <c r="HY105"/>
  <c r="HQ105"/>
  <c r="HP105"/>
  <c r="HH105"/>
  <c r="HG105"/>
  <c r="GY105"/>
  <c r="GX105"/>
  <c r="GP105"/>
  <c r="GO105"/>
  <c r="GG105"/>
  <c r="GF105"/>
  <c r="FX105"/>
  <c r="FW105"/>
  <c r="FC105"/>
  <c r="FB105"/>
  <c r="EQ105"/>
  <c r="EP105"/>
  <c r="EE105"/>
  <c r="ED105"/>
  <c r="DV105"/>
  <c r="DU105"/>
  <c r="DM105"/>
  <c r="DL105"/>
  <c r="DD105"/>
  <c r="DC105"/>
  <c r="CU105"/>
  <c r="CT105"/>
  <c r="CL105"/>
  <c r="CK105"/>
  <c r="BS105"/>
  <c r="BO105"/>
  <c r="BL105"/>
  <c r="BH105"/>
  <c r="BG105"/>
  <c r="AY105"/>
  <c r="AX105"/>
  <c r="AM105"/>
  <c r="AL105"/>
  <c r="AD105"/>
  <c r="AC105"/>
  <c r="U105"/>
  <c r="T105"/>
  <c r="F105"/>
  <c r="E105"/>
  <c r="LM104"/>
  <c r="LL104"/>
  <c r="KX104"/>
  <c r="KW104"/>
  <c r="KL104"/>
  <c r="KK104"/>
  <c r="KC104"/>
  <c r="KB104"/>
  <c r="JT104"/>
  <c r="JS104"/>
  <c r="JK104"/>
  <c r="JJ104"/>
  <c r="JB104"/>
  <c r="JA104"/>
  <c r="IS104"/>
  <c r="IR104"/>
  <c r="II104"/>
  <c r="IH104"/>
  <c r="HZ104"/>
  <c r="HY104"/>
  <c r="HQ104"/>
  <c r="HP104"/>
  <c r="HH104"/>
  <c r="HG104"/>
  <c r="GY104"/>
  <c r="GX104"/>
  <c r="GP104"/>
  <c r="GO104"/>
  <c r="GG104"/>
  <c r="GF104"/>
  <c r="FX104"/>
  <c r="FW104"/>
  <c r="FC104"/>
  <c r="FB104"/>
  <c r="EU104"/>
  <c r="EQ104"/>
  <c r="EP104"/>
  <c r="EE104"/>
  <c r="ED104"/>
  <c r="DV104"/>
  <c r="DU104"/>
  <c r="DM104"/>
  <c r="DL104"/>
  <c r="DD104"/>
  <c r="DC104"/>
  <c r="CU104"/>
  <c r="CT104"/>
  <c r="CL104"/>
  <c r="CK104"/>
  <c r="BX104"/>
  <c r="BT104"/>
  <c r="BS104"/>
  <c r="AY104"/>
  <c r="AX104"/>
  <c r="AM104"/>
  <c r="AL104"/>
  <c r="AD104"/>
  <c r="AC104"/>
  <c r="U104"/>
  <c r="T104"/>
  <c r="F104"/>
  <c r="E104"/>
  <c r="LM103"/>
  <c r="LL103"/>
  <c r="KX103"/>
  <c r="KW103"/>
  <c r="KL103"/>
  <c r="KK103"/>
  <c r="KC103"/>
  <c r="KB103"/>
  <c r="JT103"/>
  <c r="JS103"/>
  <c r="JK103"/>
  <c r="JJ103"/>
  <c r="JB103"/>
  <c r="JA103"/>
  <c r="IS103"/>
  <c r="IR103"/>
  <c r="II103"/>
  <c r="IH103"/>
  <c r="HZ103"/>
  <c r="HY103"/>
  <c r="HQ103"/>
  <c r="HP103"/>
  <c r="HH103"/>
  <c r="HG103"/>
  <c r="GY103"/>
  <c r="GX103"/>
  <c r="GP103"/>
  <c r="GO103"/>
  <c r="GG103"/>
  <c r="GF103"/>
  <c r="FX103"/>
  <c r="FW103"/>
  <c r="FC103"/>
  <c r="FB103"/>
  <c r="EQ103"/>
  <c r="EP103"/>
  <c r="EE103"/>
  <c r="ED103"/>
  <c r="DV103"/>
  <c r="DU103"/>
  <c r="DM103"/>
  <c r="DL103"/>
  <c r="DD103"/>
  <c r="DC103"/>
  <c r="CU103"/>
  <c r="CT103"/>
  <c r="CL103"/>
  <c r="CK103"/>
  <c r="BS103"/>
  <c r="AY103"/>
  <c r="AX103"/>
  <c r="AM103"/>
  <c r="AL103"/>
  <c r="AD103"/>
  <c r="AC103"/>
  <c r="U103"/>
  <c r="T103"/>
  <c r="F103"/>
  <c r="E103"/>
  <c r="LM102"/>
  <c r="LL102"/>
  <c r="KX102"/>
  <c r="KW102"/>
  <c r="KL102"/>
  <c r="KK102"/>
  <c r="KC102"/>
  <c r="KB102"/>
  <c r="JT102"/>
  <c r="JS102"/>
  <c r="JK102"/>
  <c r="JJ102"/>
  <c r="JB102"/>
  <c r="JA102"/>
  <c r="IS102"/>
  <c r="IR102"/>
  <c r="II102"/>
  <c r="IH102"/>
  <c r="HZ102"/>
  <c r="HY102"/>
  <c r="HQ102"/>
  <c r="HP102"/>
  <c r="HH102"/>
  <c r="HG102"/>
  <c r="GY102"/>
  <c r="GX102"/>
  <c r="GP102"/>
  <c r="GO102"/>
  <c r="GG102"/>
  <c r="GF102"/>
  <c r="FX102"/>
  <c r="FW102"/>
  <c r="FC102"/>
  <c r="FB102"/>
  <c r="EQ102"/>
  <c r="EP102"/>
  <c r="EE102"/>
  <c r="ED102"/>
  <c r="DV102"/>
  <c r="DU102"/>
  <c r="DM102"/>
  <c r="DL102"/>
  <c r="DD102"/>
  <c r="DC102"/>
  <c r="CU102"/>
  <c r="CT102"/>
  <c r="CL102"/>
  <c r="CK102"/>
  <c r="BS102"/>
  <c r="BO102"/>
  <c r="BL102"/>
  <c r="BH102"/>
  <c r="BG102"/>
  <c r="AY102"/>
  <c r="AX102"/>
  <c r="AM102"/>
  <c r="AL102"/>
  <c r="AD102"/>
  <c r="AC102"/>
  <c r="U102"/>
  <c r="T102"/>
  <c r="F102"/>
  <c r="E102"/>
  <c r="B102" s="1"/>
  <c r="MC100"/>
  <c r="LM100"/>
  <c r="LL100"/>
  <c r="KX100"/>
  <c r="KW100"/>
  <c r="KL100"/>
  <c r="KK100"/>
  <c r="KJ100"/>
  <c r="KG100"/>
  <c r="KC100"/>
  <c r="KB100"/>
  <c r="KA100"/>
  <c r="JX100"/>
  <c r="JT100"/>
  <c r="JS100"/>
  <c r="JR100"/>
  <c r="JO100"/>
  <c r="JK100"/>
  <c r="JJ100"/>
  <c r="JB100"/>
  <c r="JA100"/>
  <c r="IS100"/>
  <c r="IR100"/>
  <c r="II100"/>
  <c r="IH100"/>
  <c r="HZ100"/>
  <c r="HY100"/>
  <c r="HX100"/>
  <c r="HU100"/>
  <c r="HQ100"/>
  <c r="HP100"/>
  <c r="HO100"/>
  <c r="HL100"/>
  <c r="HH100"/>
  <c r="HG100"/>
  <c r="HF100"/>
  <c r="HC100"/>
  <c r="GY100"/>
  <c r="GX100"/>
  <c r="GP100"/>
  <c r="GO100"/>
  <c r="GG100"/>
  <c r="GF100"/>
  <c r="GD100"/>
  <c r="GC100"/>
  <c r="GA100"/>
  <c r="FZ100"/>
  <c r="FV100"/>
  <c r="FS100"/>
  <c r="FO100"/>
  <c r="FN100"/>
  <c r="FC100"/>
  <c r="FB100"/>
  <c r="FA100"/>
  <c r="EQ100"/>
  <c r="EP100"/>
  <c r="EE100"/>
  <c r="ED100"/>
  <c r="DV100"/>
  <c r="DU100"/>
  <c r="DM100"/>
  <c r="DL100"/>
  <c r="DD100"/>
  <c r="DC100"/>
  <c r="DA100"/>
  <c r="CZ100"/>
  <c r="CX100"/>
  <c r="CW100"/>
  <c r="CL100"/>
  <c r="CK100"/>
  <c r="CG100"/>
  <c r="BS100"/>
  <c r="AY100"/>
  <c r="AX100"/>
  <c r="AM100"/>
  <c r="AL100"/>
  <c r="AD100"/>
  <c r="AC100"/>
  <c r="AB100"/>
  <c r="Y100"/>
  <c r="U100"/>
  <c r="T100"/>
  <c r="P100"/>
  <c r="M100"/>
  <c r="J100"/>
  <c r="F100"/>
  <c r="E100"/>
  <c r="BZ109" i="3"/>
  <c r="BY109"/>
  <c r="B109" s="1"/>
  <c r="M109"/>
  <c r="BZ108"/>
  <c r="BY108"/>
  <c r="B108" s="1"/>
  <c r="M108"/>
  <c r="BZ107"/>
  <c r="BY107"/>
  <c r="B107" s="1"/>
  <c r="M107"/>
  <c r="BZ106"/>
  <c r="BY106"/>
  <c r="B106" s="1"/>
  <c r="M106"/>
  <c r="BZ105"/>
  <c r="BY105"/>
  <c r="B105" s="1"/>
  <c r="M105"/>
  <c r="BZ104"/>
  <c r="BY104"/>
  <c r="B104" s="1"/>
  <c r="M104"/>
  <c r="BZ103"/>
  <c r="BY103"/>
  <c r="B103" s="1"/>
  <c r="M103"/>
  <c r="BZ102"/>
  <c r="BY102"/>
  <c r="B102" s="1"/>
  <c r="M102"/>
  <c r="BZ101"/>
  <c r="BY101"/>
  <c r="B101" s="1"/>
  <c r="M101"/>
  <c r="CS99"/>
  <c r="CM99"/>
  <c r="CJ99"/>
  <c r="CG99"/>
  <c r="CD99"/>
  <c r="CA99"/>
  <c r="BZ99"/>
  <c r="BY99"/>
  <c r="B99" s="1"/>
  <c r="BO99"/>
  <c r="BI99"/>
  <c r="BC99"/>
  <c r="AZ99"/>
  <c r="AW99"/>
  <c r="AT99"/>
  <c r="AQ99"/>
  <c r="AN99"/>
  <c r="AK99"/>
  <c r="AH99"/>
  <c r="AE99"/>
  <c r="AB99"/>
  <c r="Y99"/>
  <c r="S99"/>
  <c r="P99"/>
  <c r="J99"/>
  <c r="G99"/>
  <c r="C102" i="2" l="1"/>
  <c r="B103"/>
  <c r="C109"/>
  <c r="B110"/>
  <c r="B111"/>
  <c r="C104"/>
  <c r="C105"/>
  <c r="B106"/>
  <c r="B107"/>
  <c r="B108"/>
  <c r="C103"/>
  <c r="B104"/>
  <c r="B105"/>
  <c r="C110"/>
  <c r="C111"/>
  <c r="HI100"/>
  <c r="HI99" s="1"/>
  <c r="ER102"/>
  <c r="CT100"/>
  <c r="GE100"/>
  <c r="G100"/>
  <c r="V100"/>
  <c r="FP100"/>
  <c r="BU110"/>
  <c r="KW101"/>
  <c r="CU100"/>
  <c r="FW100"/>
  <c r="B100" s="1"/>
  <c r="BU104"/>
  <c r="BI105"/>
  <c r="ER108"/>
  <c r="BI102"/>
  <c r="KX101"/>
  <c r="ER104"/>
  <c r="BU106"/>
  <c r="BU107"/>
  <c r="FX100"/>
  <c r="GB100"/>
  <c r="C100" l="1"/>
  <c r="V53" i="1"/>
  <c r="S53"/>
  <c r="P53"/>
  <c r="M53"/>
  <c r="J53"/>
  <c r="LM169" i="2"/>
  <c r="LL169"/>
  <c r="KX169"/>
  <c r="KW169"/>
  <c r="KL169"/>
  <c r="KK169"/>
  <c r="KC169"/>
  <c r="KB169"/>
  <c r="JT169"/>
  <c r="JS169"/>
  <c r="JK169"/>
  <c r="JJ169"/>
  <c r="JB169"/>
  <c r="JA169"/>
  <c r="IS169"/>
  <c r="IR169"/>
  <c r="II169"/>
  <c r="IH169"/>
  <c r="HZ169"/>
  <c r="HY169"/>
  <c r="HQ169"/>
  <c r="HP169"/>
  <c r="HH169"/>
  <c r="HG169"/>
  <c r="GY169"/>
  <c r="GX169"/>
  <c r="GP169"/>
  <c r="GO169"/>
  <c r="GG169"/>
  <c r="GF169"/>
  <c r="FX169"/>
  <c r="FW169"/>
  <c r="FC169"/>
  <c r="FB169"/>
  <c r="EQ169"/>
  <c r="EP169"/>
  <c r="EE169"/>
  <c r="ED169"/>
  <c r="DV169"/>
  <c r="DU169"/>
  <c r="DM169"/>
  <c r="DL169"/>
  <c r="DD169"/>
  <c r="DC169"/>
  <c r="CU169"/>
  <c r="CT169"/>
  <c r="CL169"/>
  <c r="CK169"/>
  <c r="CA169"/>
  <c r="BT169"/>
  <c r="BS169"/>
  <c r="AY169"/>
  <c r="AX169"/>
  <c r="AM169"/>
  <c r="AL169"/>
  <c r="AD169"/>
  <c r="AC169"/>
  <c r="U169"/>
  <c r="T169"/>
  <c r="F169"/>
  <c r="E169"/>
  <c r="B169" s="1"/>
  <c r="LM168"/>
  <c r="LL168"/>
  <c r="KX168"/>
  <c r="KW168"/>
  <c r="KL168"/>
  <c r="KK168"/>
  <c r="KC168"/>
  <c r="KB168"/>
  <c r="JT168"/>
  <c r="JS168"/>
  <c r="JK168"/>
  <c r="JJ168"/>
  <c r="JB168"/>
  <c r="JA168"/>
  <c r="IS168"/>
  <c r="IR168"/>
  <c r="II168"/>
  <c r="IH168"/>
  <c r="HZ168"/>
  <c r="HY168"/>
  <c r="HQ168"/>
  <c r="HP168"/>
  <c r="HH168"/>
  <c r="HG168"/>
  <c r="GY168"/>
  <c r="GX168"/>
  <c r="GP168"/>
  <c r="GO168"/>
  <c r="GG168"/>
  <c r="GF168"/>
  <c r="FX168"/>
  <c r="FW168"/>
  <c r="FC168"/>
  <c r="FB168"/>
  <c r="EQ168"/>
  <c r="EP168"/>
  <c r="EE168"/>
  <c r="ED168"/>
  <c r="DV168"/>
  <c r="DU168"/>
  <c r="DM168"/>
  <c r="DL168"/>
  <c r="DD168"/>
  <c r="DC168"/>
  <c r="CU168"/>
  <c r="CT168"/>
  <c r="CL168"/>
  <c r="CK168"/>
  <c r="BS168"/>
  <c r="AY168"/>
  <c r="AX168"/>
  <c r="AM168"/>
  <c r="AL168"/>
  <c r="AD168"/>
  <c r="AC168"/>
  <c r="U168"/>
  <c r="T168"/>
  <c r="F168"/>
  <c r="E168"/>
  <c r="LM167"/>
  <c r="LL167"/>
  <c r="LE167"/>
  <c r="LB167"/>
  <c r="KX167"/>
  <c r="KW167"/>
  <c r="KL167"/>
  <c r="KK167"/>
  <c r="KC167"/>
  <c r="KB167"/>
  <c r="JT167"/>
  <c r="JS167"/>
  <c r="JK167"/>
  <c r="JJ167"/>
  <c r="JB167"/>
  <c r="JA167"/>
  <c r="IS167"/>
  <c r="IR167"/>
  <c r="II167"/>
  <c r="IH167"/>
  <c r="HZ167"/>
  <c r="HY167"/>
  <c r="HQ167"/>
  <c r="HP167"/>
  <c r="HH167"/>
  <c r="HG167"/>
  <c r="GY167"/>
  <c r="GX167"/>
  <c r="GP167"/>
  <c r="GO167"/>
  <c r="GG167"/>
  <c r="GF167"/>
  <c r="FX167"/>
  <c r="FW167"/>
  <c r="FC167"/>
  <c r="FB167"/>
  <c r="EQ167"/>
  <c r="EP167"/>
  <c r="EE167"/>
  <c r="ED167"/>
  <c r="DV167"/>
  <c r="DU167"/>
  <c r="DM167"/>
  <c r="DL167"/>
  <c r="DD167"/>
  <c r="DC167"/>
  <c r="CU167"/>
  <c r="CT167"/>
  <c r="CL167"/>
  <c r="CK167"/>
  <c r="BS167"/>
  <c r="BO167"/>
  <c r="BL167"/>
  <c r="BH167"/>
  <c r="BG167"/>
  <c r="AY167"/>
  <c r="AX167"/>
  <c r="AM167"/>
  <c r="AL167"/>
  <c r="AD167"/>
  <c r="AC167"/>
  <c r="U167"/>
  <c r="T167"/>
  <c r="F167"/>
  <c r="E167"/>
  <c r="B167" s="1"/>
  <c r="LM166"/>
  <c r="LL166"/>
  <c r="KX166"/>
  <c r="KW166"/>
  <c r="KL166"/>
  <c r="KK166"/>
  <c r="KC166"/>
  <c r="KB166"/>
  <c r="JT166"/>
  <c r="JS166"/>
  <c r="JK166"/>
  <c r="JJ166"/>
  <c r="JB166"/>
  <c r="JA166"/>
  <c r="IS166"/>
  <c r="IR166"/>
  <c r="II166"/>
  <c r="IH166"/>
  <c r="HZ166"/>
  <c r="HY166"/>
  <c r="HQ166"/>
  <c r="HP166"/>
  <c r="HH166"/>
  <c r="HG166"/>
  <c r="GY166"/>
  <c r="GX166"/>
  <c r="GP166"/>
  <c r="GO166"/>
  <c r="GG166"/>
  <c r="GF166"/>
  <c r="FX166"/>
  <c r="FW166"/>
  <c r="FC166"/>
  <c r="FB166"/>
  <c r="EQ166"/>
  <c r="EP166"/>
  <c r="EE166"/>
  <c r="ED166"/>
  <c r="DV166"/>
  <c r="DU166"/>
  <c r="DM166"/>
  <c r="DL166"/>
  <c r="DD166"/>
  <c r="DC166"/>
  <c r="CU166"/>
  <c r="CT166"/>
  <c r="CL166"/>
  <c r="CK166"/>
  <c r="BS166"/>
  <c r="AY166"/>
  <c r="AX166"/>
  <c r="AM166"/>
  <c r="AL166"/>
  <c r="AD166"/>
  <c r="AC166"/>
  <c r="U166"/>
  <c r="T166"/>
  <c r="F166"/>
  <c r="E166"/>
  <c r="LM165"/>
  <c r="LL165"/>
  <c r="KX165"/>
  <c r="KW165"/>
  <c r="KL165"/>
  <c r="KK165"/>
  <c r="KC165"/>
  <c r="KB165"/>
  <c r="JT165"/>
  <c r="JS165"/>
  <c r="JK165"/>
  <c r="JJ165"/>
  <c r="JB165"/>
  <c r="JA165"/>
  <c r="IS165"/>
  <c r="IR165"/>
  <c r="II165"/>
  <c r="IH165"/>
  <c r="HZ165"/>
  <c r="HY165"/>
  <c r="HQ165"/>
  <c r="HP165"/>
  <c r="HH165"/>
  <c r="HG165"/>
  <c r="GY165"/>
  <c r="GX165"/>
  <c r="GP165"/>
  <c r="GO165"/>
  <c r="GG165"/>
  <c r="GF165"/>
  <c r="FX165"/>
  <c r="FW165"/>
  <c r="FC165"/>
  <c r="FB165"/>
  <c r="EQ165"/>
  <c r="EP165"/>
  <c r="EE165"/>
  <c r="ED165"/>
  <c r="DV165"/>
  <c r="DU165"/>
  <c r="DM165"/>
  <c r="DL165"/>
  <c r="DD165"/>
  <c r="DC165"/>
  <c r="CU165"/>
  <c r="CT165"/>
  <c r="CL165"/>
  <c r="CK165"/>
  <c r="CA165"/>
  <c r="BT165"/>
  <c r="BS165"/>
  <c r="AY165"/>
  <c r="AX165"/>
  <c r="AM165"/>
  <c r="AL165"/>
  <c r="AD165"/>
  <c r="AC165"/>
  <c r="U165"/>
  <c r="T165"/>
  <c r="F165"/>
  <c r="E165"/>
  <c r="LM163"/>
  <c r="LL163"/>
  <c r="KX163"/>
  <c r="KW163"/>
  <c r="KL163"/>
  <c r="KK163"/>
  <c r="KC163"/>
  <c r="KB163"/>
  <c r="KA163"/>
  <c r="JX163"/>
  <c r="JT163"/>
  <c r="JS163"/>
  <c r="JR163"/>
  <c r="JO163"/>
  <c r="JK163"/>
  <c r="JJ163"/>
  <c r="JB163"/>
  <c r="JA163"/>
  <c r="IS163"/>
  <c r="IR163"/>
  <c r="II163"/>
  <c r="IH163"/>
  <c r="HZ163"/>
  <c r="HY163"/>
  <c r="HQ163"/>
  <c r="HP163"/>
  <c r="HH163"/>
  <c r="HG163"/>
  <c r="GY163"/>
  <c r="GX163"/>
  <c r="GP163"/>
  <c r="GO163"/>
  <c r="GG163"/>
  <c r="GF163"/>
  <c r="FX163"/>
  <c r="FW163"/>
  <c r="FC163"/>
  <c r="FB163"/>
  <c r="FA163"/>
  <c r="EQ163"/>
  <c r="EP163"/>
  <c r="EE163"/>
  <c r="ED163"/>
  <c r="DV163"/>
  <c r="DU163"/>
  <c r="DM163"/>
  <c r="DL163"/>
  <c r="DD163"/>
  <c r="DC163"/>
  <c r="DB163"/>
  <c r="CY163"/>
  <c r="CU163"/>
  <c r="CT163"/>
  <c r="CL163"/>
  <c r="CK163"/>
  <c r="BS163"/>
  <c r="AY163"/>
  <c r="AX163"/>
  <c r="AM163"/>
  <c r="AL163"/>
  <c r="AD163"/>
  <c r="AC163"/>
  <c r="U163"/>
  <c r="T163"/>
  <c r="P163"/>
  <c r="M163"/>
  <c r="J163"/>
  <c r="F163"/>
  <c r="E163"/>
  <c r="BZ164" i="3"/>
  <c r="BY164"/>
  <c r="B164" s="1"/>
  <c r="M164"/>
  <c r="BZ163"/>
  <c r="BY163"/>
  <c r="B163" s="1"/>
  <c r="M163"/>
  <c r="BZ162"/>
  <c r="BY162"/>
  <c r="B162" s="1"/>
  <c r="M162"/>
  <c r="BZ161"/>
  <c r="BY161"/>
  <c r="B161" s="1"/>
  <c r="M161"/>
  <c r="BZ160"/>
  <c r="BY160"/>
  <c r="B160" s="1"/>
  <c r="M160"/>
  <c r="BZ159"/>
  <c r="BY159"/>
  <c r="B159" s="1"/>
  <c r="M159"/>
  <c r="CM157"/>
  <c r="CG157"/>
  <c r="CD157"/>
  <c r="BZ157"/>
  <c r="BY157"/>
  <c r="B157" s="1"/>
  <c r="BX157"/>
  <c r="BO157"/>
  <c r="BI157"/>
  <c r="BC157"/>
  <c r="AZ157"/>
  <c r="AW157"/>
  <c r="AT157"/>
  <c r="AQ157"/>
  <c r="AK157"/>
  <c r="AH157"/>
  <c r="AE157"/>
  <c r="AB157"/>
  <c r="Y157"/>
  <c r="S157"/>
  <c r="P157"/>
  <c r="J157"/>
  <c r="G157"/>
  <c r="B166" i="2" l="1"/>
  <c r="B163"/>
  <c r="B165"/>
  <c r="B168"/>
  <c r="CA157" i="3"/>
  <c r="KW164" i="2"/>
  <c r="BI167"/>
  <c r="ER167"/>
  <c r="JL163"/>
  <c r="G163"/>
  <c r="BU165"/>
  <c r="KY167"/>
  <c r="BU169"/>
  <c r="CD124" i="3"/>
  <c r="BZ46" l="1"/>
  <c r="BY46"/>
  <c r="B46" s="1"/>
  <c r="M46"/>
  <c r="BZ45"/>
  <c r="BY45"/>
  <c r="B45" s="1"/>
  <c r="M45"/>
  <c r="BZ44"/>
  <c r="BY44"/>
  <c r="B44" s="1"/>
  <c r="M44"/>
  <c r="BZ43"/>
  <c r="BY43"/>
  <c r="B43" s="1"/>
  <c r="M43"/>
  <c r="BZ42"/>
  <c r="BY42"/>
  <c r="B42" s="1"/>
  <c r="M42"/>
  <c r="BZ41"/>
  <c r="BY41"/>
  <c r="B41" s="1"/>
  <c r="M41"/>
  <c r="BZ40"/>
  <c r="BY40"/>
  <c r="B40" s="1"/>
  <c r="M40"/>
  <c r="BZ39"/>
  <c r="BY39"/>
  <c r="B39" s="1"/>
  <c r="M39"/>
  <c r="BZ38"/>
  <c r="BY38"/>
  <c r="B38" s="1"/>
  <c r="M38"/>
  <c r="CS36"/>
  <c r="CP36"/>
  <c r="CM36"/>
  <c r="CJ36"/>
  <c r="CG36"/>
  <c r="CD36"/>
  <c r="CA36"/>
  <c r="BZ36"/>
  <c r="BY36"/>
  <c r="B36" s="1"/>
  <c r="BX36"/>
  <c r="BR36"/>
  <c r="BO36"/>
  <c r="BI36"/>
  <c r="BF36"/>
  <c r="BC36"/>
  <c r="AZ36"/>
  <c r="AW36"/>
  <c r="AT36"/>
  <c r="AQ36"/>
  <c r="AK36"/>
  <c r="AH36"/>
  <c r="AE36"/>
  <c r="AB36"/>
  <c r="Y36"/>
  <c r="S36"/>
  <c r="P36"/>
  <c r="J36"/>
  <c r="G36"/>
  <c r="M37" i="4"/>
  <c r="J34"/>
  <c r="F34"/>
  <c r="E34"/>
  <c r="G34" l="1"/>
  <c r="V50" i="1"/>
  <c r="S50"/>
  <c r="P50"/>
  <c r="M50"/>
  <c r="J50"/>
  <c r="LM161" i="2"/>
  <c r="LL161"/>
  <c r="KX161"/>
  <c r="KW161"/>
  <c r="KL161"/>
  <c r="KK161"/>
  <c r="KC161"/>
  <c r="KB161"/>
  <c r="JT161"/>
  <c r="JS161"/>
  <c r="JK161"/>
  <c r="JJ161"/>
  <c r="JB161"/>
  <c r="JA161"/>
  <c r="IS161"/>
  <c r="IR161"/>
  <c r="II161"/>
  <c r="IH161"/>
  <c r="HZ161"/>
  <c r="HY161"/>
  <c r="HQ161"/>
  <c r="HP161"/>
  <c r="HH161"/>
  <c r="HG161"/>
  <c r="GY161"/>
  <c r="GX161"/>
  <c r="GP161"/>
  <c r="GO161"/>
  <c r="GG161"/>
  <c r="GF161"/>
  <c r="FX161"/>
  <c r="FW161"/>
  <c r="FC161"/>
  <c r="FB161"/>
  <c r="EU161"/>
  <c r="EQ161"/>
  <c r="EP161"/>
  <c r="EE161"/>
  <c r="ED161"/>
  <c r="DV161"/>
  <c r="DU161"/>
  <c r="DM161"/>
  <c r="DL161"/>
  <c r="DD161"/>
  <c r="DC161"/>
  <c r="CU161"/>
  <c r="CT161"/>
  <c r="CL161"/>
  <c r="CK161"/>
  <c r="BS161"/>
  <c r="AY161"/>
  <c r="AX161"/>
  <c r="AM161"/>
  <c r="AL161"/>
  <c r="AD161"/>
  <c r="AC161"/>
  <c r="U161"/>
  <c r="T161"/>
  <c r="F161"/>
  <c r="E161"/>
  <c r="B161" s="1"/>
  <c r="LM160"/>
  <c r="LL160"/>
  <c r="KX160"/>
  <c r="KW160"/>
  <c r="KL160"/>
  <c r="KK160"/>
  <c r="KC160"/>
  <c r="KB160"/>
  <c r="JT160"/>
  <c r="JS160"/>
  <c r="JK160"/>
  <c r="JJ160"/>
  <c r="JB160"/>
  <c r="JA160"/>
  <c r="IS160"/>
  <c r="IR160"/>
  <c r="II160"/>
  <c r="IH160"/>
  <c r="HZ160"/>
  <c r="HY160"/>
  <c r="HQ160"/>
  <c r="HP160"/>
  <c r="HH160"/>
  <c r="HG160"/>
  <c r="GY160"/>
  <c r="GX160"/>
  <c r="GP160"/>
  <c r="GO160"/>
  <c r="GG160"/>
  <c r="GF160"/>
  <c r="FX160"/>
  <c r="FW160"/>
  <c r="FC160"/>
  <c r="FB160"/>
  <c r="EU160"/>
  <c r="EQ160"/>
  <c r="EP160"/>
  <c r="EE160"/>
  <c r="ED160"/>
  <c r="DV160"/>
  <c r="DU160"/>
  <c r="DM160"/>
  <c r="DL160"/>
  <c r="DD160"/>
  <c r="DC160"/>
  <c r="CU160"/>
  <c r="CT160"/>
  <c r="CL160"/>
  <c r="CK160"/>
  <c r="BS160"/>
  <c r="BO160"/>
  <c r="BL160"/>
  <c r="BH160"/>
  <c r="BG160"/>
  <c r="AY160"/>
  <c r="AX160"/>
  <c r="AM160"/>
  <c r="AL160"/>
  <c r="AD160"/>
  <c r="AC160"/>
  <c r="U160"/>
  <c r="T160"/>
  <c r="F160"/>
  <c r="E160"/>
  <c r="LM159"/>
  <c r="LL159"/>
  <c r="KX159"/>
  <c r="KW159"/>
  <c r="KL159"/>
  <c r="KK159"/>
  <c r="KC159"/>
  <c r="KB159"/>
  <c r="JT159"/>
  <c r="JS159"/>
  <c r="JK159"/>
  <c r="JJ159"/>
  <c r="JB159"/>
  <c r="JA159"/>
  <c r="IS159"/>
  <c r="IR159"/>
  <c r="II159"/>
  <c r="IH159"/>
  <c r="HZ159"/>
  <c r="HY159"/>
  <c r="HQ159"/>
  <c r="HP159"/>
  <c r="HH159"/>
  <c r="HG159"/>
  <c r="GY159"/>
  <c r="GX159"/>
  <c r="GP159"/>
  <c r="GO159"/>
  <c r="GG159"/>
  <c r="GF159"/>
  <c r="FX159"/>
  <c r="FW159"/>
  <c r="FC159"/>
  <c r="FB159"/>
  <c r="EU159"/>
  <c r="EQ159"/>
  <c r="EP159"/>
  <c r="EE159"/>
  <c r="ED159"/>
  <c r="DV159"/>
  <c r="DU159"/>
  <c r="DM159"/>
  <c r="DL159"/>
  <c r="DD159"/>
  <c r="DC159"/>
  <c r="CU159"/>
  <c r="CT159"/>
  <c r="CL159"/>
  <c r="CK159"/>
  <c r="CA159"/>
  <c r="BT159"/>
  <c r="BS159"/>
  <c r="AY159"/>
  <c r="AX159"/>
  <c r="AM159"/>
  <c r="AL159"/>
  <c r="AD159"/>
  <c r="AC159"/>
  <c r="U159"/>
  <c r="T159"/>
  <c r="F159"/>
  <c r="E159"/>
  <c r="LM158"/>
  <c r="LL158"/>
  <c r="KX158"/>
  <c r="KW158"/>
  <c r="KL158"/>
  <c r="KK158"/>
  <c r="KC158"/>
  <c r="KB158"/>
  <c r="JT158"/>
  <c r="JS158"/>
  <c r="JK158"/>
  <c r="JJ158"/>
  <c r="JB158"/>
  <c r="JA158"/>
  <c r="IS158"/>
  <c r="IR158"/>
  <c r="II158"/>
  <c r="IH158"/>
  <c r="HZ158"/>
  <c r="HY158"/>
  <c r="HQ158"/>
  <c r="HP158"/>
  <c r="HH158"/>
  <c r="HG158"/>
  <c r="GY158"/>
  <c r="GX158"/>
  <c r="GP158"/>
  <c r="GO158"/>
  <c r="GG158"/>
  <c r="GF158"/>
  <c r="FX158"/>
  <c r="FW158"/>
  <c r="FC158"/>
  <c r="FB158"/>
  <c r="EU158"/>
  <c r="EQ158"/>
  <c r="EP158"/>
  <c r="EE158"/>
  <c r="ED158"/>
  <c r="DV158"/>
  <c r="DU158"/>
  <c r="DM158"/>
  <c r="DL158"/>
  <c r="DD158"/>
  <c r="DC158"/>
  <c r="CU158"/>
  <c r="CT158"/>
  <c r="CL158"/>
  <c r="CK158"/>
  <c r="BS158"/>
  <c r="BO158"/>
  <c r="BL158"/>
  <c r="BH158"/>
  <c r="BG158"/>
  <c r="AY158"/>
  <c r="AX158"/>
  <c r="AM158"/>
  <c r="AL158"/>
  <c r="AD158"/>
  <c r="AC158"/>
  <c r="U158"/>
  <c r="T158"/>
  <c r="F158"/>
  <c r="C158" s="1"/>
  <c r="E158"/>
  <c r="LM157"/>
  <c r="LL157"/>
  <c r="KX157"/>
  <c r="KW157"/>
  <c r="KL157"/>
  <c r="KK157"/>
  <c r="KC157"/>
  <c r="KB157"/>
  <c r="JT157"/>
  <c r="JS157"/>
  <c r="JK157"/>
  <c r="JJ157"/>
  <c r="JB157"/>
  <c r="JA157"/>
  <c r="IS157"/>
  <c r="IR157"/>
  <c r="II157"/>
  <c r="IH157"/>
  <c r="HZ157"/>
  <c r="HY157"/>
  <c r="HQ157"/>
  <c r="HP157"/>
  <c r="HH157"/>
  <c r="HG157"/>
  <c r="GY157"/>
  <c r="GX157"/>
  <c r="GP157"/>
  <c r="GO157"/>
  <c r="GG157"/>
  <c r="GF157"/>
  <c r="FX157"/>
  <c r="FW157"/>
  <c r="FC157"/>
  <c r="FB157"/>
  <c r="EU157"/>
  <c r="EQ157"/>
  <c r="EP157"/>
  <c r="EE157"/>
  <c r="ED157"/>
  <c r="DV157"/>
  <c r="DU157"/>
  <c r="DM157"/>
  <c r="DL157"/>
  <c r="DD157"/>
  <c r="DC157"/>
  <c r="CU157"/>
  <c r="CT157"/>
  <c r="CL157"/>
  <c r="CK157"/>
  <c r="BX157"/>
  <c r="BT157"/>
  <c r="BS157"/>
  <c r="AY157"/>
  <c r="AX157"/>
  <c r="AM157"/>
  <c r="AL157"/>
  <c r="AD157"/>
  <c r="AC157"/>
  <c r="U157"/>
  <c r="T157"/>
  <c r="F157"/>
  <c r="C157" s="1"/>
  <c r="E157"/>
  <c r="LM156"/>
  <c r="LL156"/>
  <c r="KX156"/>
  <c r="KW156"/>
  <c r="KL156"/>
  <c r="KK156"/>
  <c r="KC156"/>
  <c r="KB156"/>
  <c r="JT156"/>
  <c r="JS156"/>
  <c r="JK156"/>
  <c r="JJ156"/>
  <c r="JB156"/>
  <c r="JA156"/>
  <c r="IS156"/>
  <c r="IR156"/>
  <c r="II156"/>
  <c r="IH156"/>
  <c r="HZ156"/>
  <c r="HY156"/>
  <c r="HQ156"/>
  <c r="HP156"/>
  <c r="HH156"/>
  <c r="HG156"/>
  <c r="GY156"/>
  <c r="GX156"/>
  <c r="GP156"/>
  <c r="GO156"/>
  <c r="GG156"/>
  <c r="GF156"/>
  <c r="FX156"/>
  <c r="FW156"/>
  <c r="FC156"/>
  <c r="FB156"/>
  <c r="EU156"/>
  <c r="EQ156"/>
  <c r="EP156"/>
  <c r="EE156"/>
  <c r="ED156"/>
  <c r="DV156"/>
  <c r="DU156"/>
  <c r="DM156"/>
  <c r="DL156"/>
  <c r="DD156"/>
  <c r="DC156"/>
  <c r="CU156"/>
  <c r="CT156"/>
  <c r="CL156"/>
  <c r="CK156"/>
  <c r="BX156"/>
  <c r="BT156"/>
  <c r="BS156"/>
  <c r="BO156"/>
  <c r="BL156"/>
  <c r="BH156"/>
  <c r="BG156"/>
  <c r="AY156"/>
  <c r="AX156"/>
  <c r="AM156"/>
  <c r="AL156"/>
  <c r="AD156"/>
  <c r="AC156"/>
  <c r="U156"/>
  <c r="T156"/>
  <c r="F156"/>
  <c r="C156" s="1"/>
  <c r="E156"/>
  <c r="LM155"/>
  <c r="LL155"/>
  <c r="KX155"/>
  <c r="KW155"/>
  <c r="KL155"/>
  <c r="KK155"/>
  <c r="KC155"/>
  <c r="KB155"/>
  <c r="JT155"/>
  <c r="JS155"/>
  <c r="JK155"/>
  <c r="JJ155"/>
  <c r="JB155"/>
  <c r="JA155"/>
  <c r="IS155"/>
  <c r="IR155"/>
  <c r="II155"/>
  <c r="IH155"/>
  <c r="HZ155"/>
  <c r="HY155"/>
  <c r="HQ155"/>
  <c r="HP155"/>
  <c r="HH155"/>
  <c r="HG155"/>
  <c r="GY155"/>
  <c r="GX155"/>
  <c r="GP155"/>
  <c r="GO155"/>
  <c r="GG155"/>
  <c r="GF155"/>
  <c r="FX155"/>
  <c r="FW155"/>
  <c r="FC155"/>
  <c r="FB155"/>
  <c r="EU155"/>
  <c r="EQ155"/>
  <c r="EP155"/>
  <c r="EE155"/>
  <c r="ED155"/>
  <c r="DV155"/>
  <c r="DU155"/>
  <c r="DM155"/>
  <c r="DL155"/>
  <c r="DD155"/>
  <c r="DC155"/>
  <c r="CU155"/>
  <c r="CT155"/>
  <c r="CL155"/>
  <c r="CK155"/>
  <c r="BX155"/>
  <c r="BT155"/>
  <c r="BS155"/>
  <c r="BO155"/>
  <c r="BL155"/>
  <c r="BH155"/>
  <c r="BG155"/>
  <c r="AY155"/>
  <c r="AX155"/>
  <c r="AM155"/>
  <c r="AL155"/>
  <c r="AD155"/>
  <c r="AC155"/>
  <c r="U155"/>
  <c r="T155"/>
  <c r="F155"/>
  <c r="C155" s="1"/>
  <c r="E155"/>
  <c r="LM154"/>
  <c r="LL154"/>
  <c r="KX154"/>
  <c r="KW154"/>
  <c r="KL154"/>
  <c r="KK154"/>
  <c r="KC154"/>
  <c r="KB154"/>
  <c r="JT154"/>
  <c r="JS154"/>
  <c r="JK154"/>
  <c r="JJ154"/>
  <c r="JB154"/>
  <c r="JA154"/>
  <c r="IS154"/>
  <c r="IR154"/>
  <c r="II154"/>
  <c r="IH154"/>
  <c r="HZ154"/>
  <c r="HY154"/>
  <c r="HQ154"/>
  <c r="HP154"/>
  <c r="HH154"/>
  <c r="HG154"/>
  <c r="GY154"/>
  <c r="GX154"/>
  <c r="GP154"/>
  <c r="GO154"/>
  <c r="GG154"/>
  <c r="GF154"/>
  <c r="FX154"/>
  <c r="FW154"/>
  <c r="FC154"/>
  <c r="FB154"/>
  <c r="EQ154"/>
  <c r="EP154"/>
  <c r="EE154"/>
  <c r="ED154"/>
  <c r="DV154"/>
  <c r="DU154"/>
  <c r="DM154"/>
  <c r="DL154"/>
  <c r="DD154"/>
  <c r="DC154"/>
  <c r="CU154"/>
  <c r="CT154"/>
  <c r="CL154"/>
  <c r="CK154"/>
  <c r="BT154"/>
  <c r="BS154"/>
  <c r="BO154"/>
  <c r="BL154"/>
  <c r="BH154"/>
  <c r="BG154"/>
  <c r="AY154"/>
  <c r="AX154"/>
  <c r="AM154"/>
  <c r="AL154"/>
  <c r="AD154"/>
  <c r="AC154"/>
  <c r="U154"/>
  <c r="T154"/>
  <c r="F154"/>
  <c r="E154"/>
  <c r="B154" s="1"/>
  <c r="LM152"/>
  <c r="LL152"/>
  <c r="KX152"/>
  <c r="KW152"/>
  <c r="KL152"/>
  <c r="KK152"/>
  <c r="KJ152"/>
  <c r="KG152"/>
  <c r="KC152"/>
  <c r="KB152"/>
  <c r="KA152"/>
  <c r="JX152"/>
  <c r="JT152"/>
  <c r="JS152"/>
  <c r="JR152"/>
  <c r="JO152"/>
  <c r="JK152"/>
  <c r="JJ152"/>
  <c r="JB152"/>
  <c r="JA152"/>
  <c r="IS152"/>
  <c r="IR152"/>
  <c r="II152"/>
  <c r="IH152"/>
  <c r="HZ152"/>
  <c r="HY152"/>
  <c r="HX152"/>
  <c r="HU152"/>
  <c r="HQ152"/>
  <c r="HP152"/>
  <c r="HH152"/>
  <c r="HG152"/>
  <c r="HF152"/>
  <c r="HC152"/>
  <c r="GY152"/>
  <c r="GX152"/>
  <c r="GP152"/>
  <c r="GO152"/>
  <c r="GG152"/>
  <c r="GF152"/>
  <c r="FX152"/>
  <c r="FW152"/>
  <c r="FV152"/>
  <c r="FS152"/>
  <c r="FO152"/>
  <c r="FN152"/>
  <c r="FJ152"/>
  <c r="FG152"/>
  <c r="FC152"/>
  <c r="FB152"/>
  <c r="FA152"/>
  <c r="EQ152"/>
  <c r="EP152"/>
  <c r="EE152"/>
  <c r="ED152"/>
  <c r="DV152"/>
  <c r="DU152"/>
  <c r="DM152"/>
  <c r="DL152"/>
  <c r="DD152"/>
  <c r="DC152"/>
  <c r="CU152"/>
  <c r="CT152"/>
  <c r="CL152"/>
  <c r="CK152"/>
  <c r="BS152"/>
  <c r="AY152"/>
  <c r="AX152"/>
  <c r="AM152"/>
  <c r="AL152"/>
  <c r="AD152"/>
  <c r="AC152"/>
  <c r="AB152"/>
  <c r="Y152"/>
  <c r="U152"/>
  <c r="T152"/>
  <c r="P152"/>
  <c r="M152"/>
  <c r="J152"/>
  <c r="F152"/>
  <c r="C152" s="1"/>
  <c r="E152"/>
  <c r="B152" s="1"/>
  <c r="BZ155" i="3"/>
  <c r="BY155"/>
  <c r="B155" s="1"/>
  <c r="M155"/>
  <c r="BZ154"/>
  <c r="BY154"/>
  <c r="B154" s="1"/>
  <c r="M154"/>
  <c r="BZ153"/>
  <c r="BY153"/>
  <c r="B153" s="1"/>
  <c r="M153"/>
  <c r="BZ152"/>
  <c r="BY152"/>
  <c r="B152" s="1"/>
  <c r="M152"/>
  <c r="BZ151"/>
  <c r="BY151"/>
  <c r="B151" s="1"/>
  <c r="M151"/>
  <c r="BZ150"/>
  <c r="BY150"/>
  <c r="B150" s="1"/>
  <c r="M150"/>
  <c r="BZ149"/>
  <c r="BY149"/>
  <c r="B149" s="1"/>
  <c r="M149"/>
  <c r="CS147"/>
  <c r="CM147"/>
  <c r="CJ147"/>
  <c r="CG147"/>
  <c r="CD147"/>
  <c r="BZ147"/>
  <c r="BY147"/>
  <c r="B147" s="1"/>
  <c r="BX147"/>
  <c r="BR147"/>
  <c r="BO147"/>
  <c r="BI147"/>
  <c r="BF147"/>
  <c r="BC147"/>
  <c r="AZ147"/>
  <c r="AW147"/>
  <c r="AT147"/>
  <c r="AQ147"/>
  <c r="AK147"/>
  <c r="AH147"/>
  <c r="AE147"/>
  <c r="AB147"/>
  <c r="Y147"/>
  <c r="S147"/>
  <c r="P147"/>
  <c r="J147"/>
  <c r="G147"/>
  <c r="B155" i="2" l="1"/>
  <c r="B156"/>
  <c r="B157"/>
  <c r="B158"/>
  <c r="C160"/>
  <c r="C154"/>
  <c r="C159"/>
  <c r="B160"/>
  <c r="B159"/>
  <c r="C161"/>
  <c r="CA147" i="3"/>
  <c r="ER158" i="2"/>
  <c r="BI155"/>
  <c r="BI158"/>
  <c r="G152"/>
  <c r="BU159"/>
  <c r="FD152"/>
  <c r="BU154"/>
  <c r="ER157"/>
  <c r="ER154"/>
  <c r="ER155"/>
  <c r="ER159"/>
  <c r="BU157"/>
  <c r="FP152"/>
  <c r="BI154"/>
  <c r="BI156"/>
  <c r="BU156"/>
  <c r="ER156"/>
  <c r="BI160"/>
  <c r="ER160"/>
  <c r="V152"/>
  <c r="BU155"/>
  <c r="ER161"/>
  <c r="S47" i="1"/>
  <c r="P47"/>
  <c r="M47"/>
  <c r="J47"/>
  <c r="BZ145" i="3"/>
  <c r="BY145"/>
  <c r="B145" s="1"/>
  <c r="M145"/>
  <c r="BZ144"/>
  <c r="BY144"/>
  <c r="B144" s="1"/>
  <c r="M144"/>
  <c r="BZ143"/>
  <c r="BY143"/>
  <c r="B143" s="1"/>
  <c r="M143"/>
  <c r="BZ142"/>
  <c r="BY142"/>
  <c r="B142" s="1"/>
  <c r="M142"/>
  <c r="BZ141"/>
  <c r="BY141"/>
  <c r="B141" s="1"/>
  <c r="M141"/>
  <c r="BZ140"/>
  <c r="BY140"/>
  <c r="B140" s="1"/>
  <c r="M140"/>
  <c r="BZ139"/>
  <c r="BY139"/>
  <c r="B139" s="1"/>
  <c r="M139"/>
  <c r="BZ138"/>
  <c r="BY138"/>
  <c r="B138" s="1"/>
  <c r="M138"/>
  <c r="CM136"/>
  <c r="CJ136"/>
  <c r="BZ136"/>
  <c r="BY136"/>
  <c r="B136" s="1"/>
  <c r="BX136"/>
  <c r="BR136"/>
  <c r="BO136"/>
  <c r="BI136"/>
  <c r="BC136"/>
  <c r="AZ136"/>
  <c r="AW136"/>
  <c r="AT136"/>
  <c r="AQ136"/>
  <c r="AK136"/>
  <c r="AH136"/>
  <c r="AE136"/>
  <c r="AB136"/>
  <c r="Y136"/>
  <c r="S136"/>
  <c r="P136"/>
  <c r="J136"/>
  <c r="G136"/>
  <c r="Y58" i="1" l="1"/>
  <c r="V58"/>
  <c r="S58"/>
  <c r="P58"/>
  <c r="M58"/>
  <c r="J58"/>
  <c r="LM173" i="2"/>
  <c r="LL173"/>
  <c r="LG173"/>
  <c r="KX173"/>
  <c r="KW173"/>
  <c r="KL173"/>
  <c r="KK173"/>
  <c r="KJ173"/>
  <c r="KG173"/>
  <c r="KC173"/>
  <c r="KB173"/>
  <c r="JY173"/>
  <c r="KA173" s="1"/>
  <c r="JV173"/>
  <c r="JX173" s="1"/>
  <c r="JT173"/>
  <c r="JR173"/>
  <c r="JO173"/>
  <c r="JK173"/>
  <c r="JJ173"/>
  <c r="JB173"/>
  <c r="JA173"/>
  <c r="IS173"/>
  <c r="IR173"/>
  <c r="II173"/>
  <c r="IH173"/>
  <c r="HZ173"/>
  <c r="HY173"/>
  <c r="HV173"/>
  <c r="HX173" s="1"/>
  <c r="HS173"/>
  <c r="HU173" s="1"/>
  <c r="HQ173"/>
  <c r="HH173"/>
  <c r="HG173"/>
  <c r="HF173"/>
  <c r="HC173"/>
  <c r="GY173"/>
  <c r="GX173"/>
  <c r="GP173"/>
  <c r="GO173"/>
  <c r="GN173"/>
  <c r="GK173"/>
  <c r="GG173"/>
  <c r="GF173"/>
  <c r="FX173"/>
  <c r="FW173"/>
  <c r="FC173"/>
  <c r="EU173"/>
  <c r="EQ173"/>
  <c r="EP173"/>
  <c r="EE173"/>
  <c r="ED173"/>
  <c r="DM173"/>
  <c r="DL173"/>
  <c r="DD173"/>
  <c r="DC173"/>
  <c r="CU173"/>
  <c r="CT173"/>
  <c r="CL173"/>
  <c r="CK173"/>
  <c r="CJ173"/>
  <c r="CG173"/>
  <c r="BX173"/>
  <c r="BT173"/>
  <c r="BS173"/>
  <c r="BO173"/>
  <c r="BL173"/>
  <c r="BH173"/>
  <c r="BG173"/>
  <c r="AY173"/>
  <c r="AX173"/>
  <c r="AM173"/>
  <c r="AL173"/>
  <c r="AD173"/>
  <c r="AC173"/>
  <c r="AB173"/>
  <c r="Y173"/>
  <c r="U173"/>
  <c r="T173"/>
  <c r="P173"/>
  <c r="F173"/>
  <c r="E173"/>
  <c r="CS168" i="3"/>
  <c r="CP168"/>
  <c r="CM168"/>
  <c r="CJ168"/>
  <c r="CG168"/>
  <c r="CD168"/>
  <c r="BZ168"/>
  <c r="BY168"/>
  <c r="B168" s="1"/>
  <c r="BX168"/>
  <c r="BO168"/>
  <c r="BI168"/>
  <c r="BC168"/>
  <c r="AZ168"/>
  <c r="AT168"/>
  <c r="AQ168"/>
  <c r="AK168"/>
  <c r="AH168"/>
  <c r="AE168"/>
  <c r="Y168"/>
  <c r="V168"/>
  <c r="S168"/>
  <c r="P168"/>
  <c r="J168"/>
  <c r="G168"/>
  <c r="CA168" l="1"/>
  <c r="V173" i="2"/>
  <c r="JL173"/>
  <c r="CD173"/>
  <c r="ER173"/>
  <c r="BU173"/>
  <c r="BI173"/>
  <c r="HP173"/>
  <c r="JS173"/>
  <c r="Y32" i="1" l="1"/>
  <c r="S32"/>
  <c r="P32"/>
  <c r="L32"/>
  <c r="J32"/>
  <c r="LM98" i="2"/>
  <c r="LL98"/>
  <c r="KX98"/>
  <c r="KW98"/>
  <c r="KL98"/>
  <c r="KK98"/>
  <c r="KC98"/>
  <c r="KB98"/>
  <c r="JT98"/>
  <c r="JS98"/>
  <c r="JK98"/>
  <c r="JJ98"/>
  <c r="JB98"/>
  <c r="JA98"/>
  <c r="IS98"/>
  <c r="IR98"/>
  <c r="II98"/>
  <c r="IH98"/>
  <c r="HZ98"/>
  <c r="HY98"/>
  <c r="HQ98"/>
  <c r="HP98"/>
  <c r="HH98"/>
  <c r="HG98"/>
  <c r="GY98"/>
  <c r="GX98"/>
  <c r="GP98"/>
  <c r="GO98"/>
  <c r="GG98"/>
  <c r="GF98"/>
  <c r="FX98"/>
  <c r="FW98"/>
  <c r="EQ98"/>
  <c r="EP98"/>
  <c r="DT98"/>
  <c r="DQ98"/>
  <c r="DL98"/>
  <c r="DN98" s="1"/>
  <c r="DD98"/>
  <c r="DC98"/>
  <c r="CU98"/>
  <c r="CT98"/>
  <c r="BX98"/>
  <c r="BT98"/>
  <c r="C98" s="1"/>
  <c r="BS98"/>
  <c r="LM97"/>
  <c r="LL97"/>
  <c r="KX97"/>
  <c r="KW97"/>
  <c r="KL97"/>
  <c r="KK97"/>
  <c r="KC97"/>
  <c r="KB97"/>
  <c r="JT97"/>
  <c r="JS97"/>
  <c r="JK97"/>
  <c r="JJ97"/>
  <c r="JB97"/>
  <c r="JA97"/>
  <c r="IS97"/>
  <c r="IR97"/>
  <c r="II97"/>
  <c r="IH97"/>
  <c r="HZ97"/>
  <c r="HY97"/>
  <c r="HQ97"/>
  <c r="HP97"/>
  <c r="HH97"/>
  <c r="HG97"/>
  <c r="GY97"/>
  <c r="GX97"/>
  <c r="GP97"/>
  <c r="GO97"/>
  <c r="GG97"/>
  <c r="GF97"/>
  <c r="FX97"/>
  <c r="FW97"/>
  <c r="ES97"/>
  <c r="EP97" s="1"/>
  <c r="EQ97"/>
  <c r="DM97"/>
  <c r="DL97"/>
  <c r="DD97"/>
  <c r="DC97"/>
  <c r="CU97"/>
  <c r="CT97"/>
  <c r="BT97"/>
  <c r="C97" s="1"/>
  <c r="BS97"/>
  <c r="LM96"/>
  <c r="LL96"/>
  <c r="KX96"/>
  <c r="KW96"/>
  <c r="KL96"/>
  <c r="KK96"/>
  <c r="KC96"/>
  <c r="KB96"/>
  <c r="JT96"/>
  <c r="JS96"/>
  <c r="JK96"/>
  <c r="JJ96"/>
  <c r="JB96"/>
  <c r="JA96"/>
  <c r="IS96"/>
  <c r="IR96"/>
  <c r="II96"/>
  <c r="IH96"/>
  <c r="HZ96"/>
  <c r="HY96"/>
  <c r="HQ96"/>
  <c r="HP96"/>
  <c r="HH96"/>
  <c r="HG96"/>
  <c r="GY96"/>
  <c r="GX96"/>
  <c r="GP96"/>
  <c r="GO96"/>
  <c r="GG96"/>
  <c r="GF96"/>
  <c r="FX96"/>
  <c r="FW96"/>
  <c r="ES96"/>
  <c r="EP96" s="1"/>
  <c r="EQ96"/>
  <c r="DT96"/>
  <c r="DQ96"/>
  <c r="DM96"/>
  <c r="DL96"/>
  <c r="DD96"/>
  <c r="DC96"/>
  <c r="CU96"/>
  <c r="CT96"/>
  <c r="BX96"/>
  <c r="BT96"/>
  <c r="BS96"/>
  <c r="BO96"/>
  <c r="BL96"/>
  <c r="BH96"/>
  <c r="BG96"/>
  <c r="B96" s="1"/>
  <c r="LM95"/>
  <c r="LL95"/>
  <c r="KX95"/>
  <c r="KW95"/>
  <c r="KL95"/>
  <c r="KK95"/>
  <c r="KC95"/>
  <c r="KB95"/>
  <c r="JT95"/>
  <c r="JS95"/>
  <c r="JK95"/>
  <c r="JJ95"/>
  <c r="JB95"/>
  <c r="JA95"/>
  <c r="IS95"/>
  <c r="IR95"/>
  <c r="II95"/>
  <c r="IH95"/>
  <c r="HZ95"/>
  <c r="HY95"/>
  <c r="HQ95"/>
  <c r="HP95"/>
  <c r="HH95"/>
  <c r="HG95"/>
  <c r="GY95"/>
  <c r="GX95"/>
  <c r="GP95"/>
  <c r="GO95"/>
  <c r="GG95"/>
  <c r="GF95"/>
  <c r="FX95"/>
  <c r="FW95"/>
  <c r="EQ95"/>
  <c r="EP95"/>
  <c r="DM95"/>
  <c r="DL95"/>
  <c r="DD95"/>
  <c r="DC95"/>
  <c r="CU95"/>
  <c r="CT95"/>
  <c r="BX95"/>
  <c r="BT95"/>
  <c r="BS95"/>
  <c r="BO95"/>
  <c r="BL95"/>
  <c r="BH95"/>
  <c r="BG95"/>
  <c r="LM94"/>
  <c r="LL94"/>
  <c r="KX94"/>
  <c r="KW94"/>
  <c r="KL94"/>
  <c r="KK94"/>
  <c r="KC94"/>
  <c r="KB94"/>
  <c r="JT94"/>
  <c r="JS94"/>
  <c r="JK94"/>
  <c r="JJ94"/>
  <c r="JB94"/>
  <c r="JA94"/>
  <c r="IS94"/>
  <c r="IR94"/>
  <c r="II94"/>
  <c r="IH94"/>
  <c r="HZ94"/>
  <c r="HY94"/>
  <c r="HQ94"/>
  <c r="HP94"/>
  <c r="HH94"/>
  <c r="HG94"/>
  <c r="GY94"/>
  <c r="GX94"/>
  <c r="GP94"/>
  <c r="GO94"/>
  <c r="GG94"/>
  <c r="GF94"/>
  <c r="FX94"/>
  <c r="FW94"/>
  <c r="ES94"/>
  <c r="EP94" s="1"/>
  <c r="EQ94"/>
  <c r="DT94"/>
  <c r="DQ94"/>
  <c r="DM94"/>
  <c r="DL94"/>
  <c r="DD94"/>
  <c r="DC94"/>
  <c r="CU94"/>
  <c r="CT94"/>
  <c r="BT94"/>
  <c r="BS94"/>
  <c r="BO94"/>
  <c r="BL94"/>
  <c r="BH94"/>
  <c r="BG94"/>
  <c r="B94" s="1"/>
  <c r="LM93"/>
  <c r="LL93"/>
  <c r="KX93"/>
  <c r="KW93"/>
  <c r="KL93"/>
  <c r="KK93"/>
  <c r="KC93"/>
  <c r="KB93"/>
  <c r="JT93"/>
  <c r="JS93"/>
  <c r="JK93"/>
  <c r="JJ93"/>
  <c r="JB93"/>
  <c r="JA93"/>
  <c r="IS93"/>
  <c r="IR93"/>
  <c r="II93"/>
  <c r="IH93"/>
  <c r="HZ93"/>
  <c r="HY93"/>
  <c r="HQ93"/>
  <c r="HP93"/>
  <c r="HH93"/>
  <c r="HG93"/>
  <c r="GY93"/>
  <c r="GX93"/>
  <c r="GP93"/>
  <c r="GO93"/>
  <c r="GG93"/>
  <c r="GF93"/>
  <c r="FX93"/>
  <c r="FW93"/>
  <c r="ES93"/>
  <c r="EP93" s="1"/>
  <c r="EQ93"/>
  <c r="DM93"/>
  <c r="DL93"/>
  <c r="DD93"/>
  <c r="DC93"/>
  <c r="CU93"/>
  <c r="CT93"/>
  <c r="BT93"/>
  <c r="BS93"/>
  <c r="BO93"/>
  <c r="BL93"/>
  <c r="BH93"/>
  <c r="C93" s="1"/>
  <c r="BG93"/>
  <c r="B93" s="1"/>
  <c r="LM92"/>
  <c r="LL92"/>
  <c r="KX92"/>
  <c r="KW92"/>
  <c r="KL92"/>
  <c r="KK92"/>
  <c r="KC92"/>
  <c r="KB92"/>
  <c r="JT92"/>
  <c r="JS92"/>
  <c r="JK92"/>
  <c r="JJ92"/>
  <c r="JB92"/>
  <c r="JA92"/>
  <c r="IS92"/>
  <c r="IR92"/>
  <c r="II92"/>
  <c r="IH92"/>
  <c r="HZ92"/>
  <c r="HY92"/>
  <c r="HQ92"/>
  <c r="HP92"/>
  <c r="HH92"/>
  <c r="HG92"/>
  <c r="GY92"/>
  <c r="GX92"/>
  <c r="GP92"/>
  <c r="GO92"/>
  <c r="GG92"/>
  <c r="GF92"/>
  <c r="FX92"/>
  <c r="FW92"/>
  <c r="ES92"/>
  <c r="EP92" s="1"/>
  <c r="EQ92"/>
  <c r="DM92"/>
  <c r="DL92"/>
  <c r="DD92"/>
  <c r="DC92"/>
  <c r="CU92"/>
  <c r="CT92"/>
  <c r="BT92"/>
  <c r="BS92"/>
  <c r="BO92"/>
  <c r="BL92"/>
  <c r="BH92"/>
  <c r="C92" s="1"/>
  <c r="BG92"/>
  <c r="B92" s="1"/>
  <c r="LM91"/>
  <c r="LL91"/>
  <c r="KX91"/>
  <c r="KW91"/>
  <c r="KL91"/>
  <c r="KK91"/>
  <c r="KC91"/>
  <c r="KB91"/>
  <c r="JT91"/>
  <c r="JS91"/>
  <c r="JK91"/>
  <c r="JJ91"/>
  <c r="JB91"/>
  <c r="JA91"/>
  <c r="IS91"/>
  <c r="IR91"/>
  <c r="II91"/>
  <c r="IH91"/>
  <c r="HZ91"/>
  <c r="HY91"/>
  <c r="HQ91"/>
  <c r="HP91"/>
  <c r="HH91"/>
  <c r="HG91"/>
  <c r="GY91"/>
  <c r="GX91"/>
  <c r="GP91"/>
  <c r="GO91"/>
  <c r="GG91"/>
  <c r="GF91"/>
  <c r="FX91"/>
  <c r="FW91"/>
  <c r="ES91"/>
  <c r="EP91" s="1"/>
  <c r="EQ91"/>
  <c r="DM91"/>
  <c r="DL91"/>
  <c r="DD91"/>
  <c r="DC91"/>
  <c r="CU91"/>
  <c r="CT91"/>
  <c r="BT91"/>
  <c r="BS91"/>
  <c r="BO91"/>
  <c r="BL91"/>
  <c r="BH91"/>
  <c r="C91" s="1"/>
  <c r="BG91"/>
  <c r="B91" s="1"/>
  <c r="LM90"/>
  <c r="LL90"/>
  <c r="KX90"/>
  <c r="KW90"/>
  <c r="KL90"/>
  <c r="KK90"/>
  <c r="KC90"/>
  <c r="KB90"/>
  <c r="JT90"/>
  <c r="JS90"/>
  <c r="JK90"/>
  <c r="JJ90"/>
  <c r="JB90"/>
  <c r="JA90"/>
  <c r="IS90"/>
  <c r="IR90"/>
  <c r="II90"/>
  <c r="IH90"/>
  <c r="HZ90"/>
  <c r="HY90"/>
  <c r="HQ90"/>
  <c r="HP90"/>
  <c r="HH90"/>
  <c r="HG90"/>
  <c r="GY90"/>
  <c r="GX90"/>
  <c r="GP90"/>
  <c r="GO90"/>
  <c r="GG90"/>
  <c r="GF90"/>
  <c r="FX90"/>
  <c r="FW90"/>
  <c r="EQ90"/>
  <c r="EP90"/>
  <c r="DM90"/>
  <c r="DL90"/>
  <c r="DD90"/>
  <c r="DC90"/>
  <c r="CU90"/>
  <c r="CT90"/>
  <c r="BX90"/>
  <c r="BT90"/>
  <c r="BS90"/>
  <c r="BO90"/>
  <c r="BL90"/>
  <c r="BH90"/>
  <c r="BG90"/>
  <c r="LM89"/>
  <c r="LL89"/>
  <c r="KX89"/>
  <c r="KW89"/>
  <c r="KL89"/>
  <c r="KK89"/>
  <c r="KC89"/>
  <c r="KB89"/>
  <c r="JT89"/>
  <c r="JS89"/>
  <c r="JK89"/>
  <c r="JJ89"/>
  <c r="JB89"/>
  <c r="JA89"/>
  <c r="IS89"/>
  <c r="IR89"/>
  <c r="II89"/>
  <c r="IH89"/>
  <c r="HZ89"/>
  <c r="HY89"/>
  <c r="HQ89"/>
  <c r="HP89"/>
  <c r="HH89"/>
  <c r="HG89"/>
  <c r="GY89"/>
  <c r="GX89"/>
  <c r="GP89"/>
  <c r="GO89"/>
  <c r="GG89"/>
  <c r="GF89"/>
  <c r="FX89"/>
  <c r="FW89"/>
  <c r="ES89"/>
  <c r="EP89" s="1"/>
  <c r="DT89"/>
  <c r="DQ89"/>
  <c r="DM89"/>
  <c r="DL89"/>
  <c r="DD89"/>
  <c r="DC89"/>
  <c r="CU89"/>
  <c r="CT89"/>
  <c r="BT89"/>
  <c r="BS89"/>
  <c r="BO89"/>
  <c r="BL89"/>
  <c r="BH89"/>
  <c r="BG89"/>
  <c r="LM88"/>
  <c r="LL88"/>
  <c r="KX88"/>
  <c r="KW88"/>
  <c r="KL88"/>
  <c r="KK88"/>
  <c r="KC88"/>
  <c r="KB88"/>
  <c r="JT88"/>
  <c r="JS88"/>
  <c r="JK88"/>
  <c r="JJ88"/>
  <c r="JB88"/>
  <c r="JA88"/>
  <c r="IS88"/>
  <c r="IR88"/>
  <c r="II88"/>
  <c r="IH88"/>
  <c r="HZ88"/>
  <c r="HY88"/>
  <c r="HQ88"/>
  <c r="HP88"/>
  <c r="HH88"/>
  <c r="HG88"/>
  <c r="GY88"/>
  <c r="GX88"/>
  <c r="GP88"/>
  <c r="GO88"/>
  <c r="GG88"/>
  <c r="GF88"/>
  <c r="FX88"/>
  <c r="FW88"/>
  <c r="ES88"/>
  <c r="EP88" s="1"/>
  <c r="EQ88"/>
  <c r="DT88"/>
  <c r="DQ88"/>
  <c r="DM88"/>
  <c r="DL88"/>
  <c r="DD88"/>
  <c r="DC88"/>
  <c r="CU88"/>
  <c r="CT88"/>
  <c r="BT88"/>
  <c r="BS88"/>
  <c r="BO88"/>
  <c r="BL88"/>
  <c r="BH88"/>
  <c r="BG88"/>
  <c r="LM87"/>
  <c r="LL87"/>
  <c r="KX87"/>
  <c r="KW87"/>
  <c r="KL87"/>
  <c r="KK87"/>
  <c r="KC87"/>
  <c r="KB87"/>
  <c r="JT87"/>
  <c r="JS87"/>
  <c r="JK87"/>
  <c r="JJ87"/>
  <c r="JB87"/>
  <c r="JA87"/>
  <c r="IS87"/>
  <c r="IR87"/>
  <c r="II87"/>
  <c r="IH87"/>
  <c r="HZ87"/>
  <c r="HY87"/>
  <c r="HQ87"/>
  <c r="HP87"/>
  <c r="HH87"/>
  <c r="HG87"/>
  <c r="GY87"/>
  <c r="GX87"/>
  <c r="GP87"/>
  <c r="GO87"/>
  <c r="GG87"/>
  <c r="GF87"/>
  <c r="FX87"/>
  <c r="FW87"/>
  <c r="EQ87"/>
  <c r="EP87"/>
  <c r="DM87"/>
  <c r="DL87"/>
  <c r="DD87"/>
  <c r="DC87"/>
  <c r="CU87"/>
  <c r="CT87"/>
  <c r="BT87"/>
  <c r="BS87"/>
  <c r="BO87"/>
  <c r="BL87"/>
  <c r="BH87"/>
  <c r="C87" s="1"/>
  <c r="BG87"/>
  <c r="LM86"/>
  <c r="LL86"/>
  <c r="KX86"/>
  <c r="KW86"/>
  <c r="KL86"/>
  <c r="KK86"/>
  <c r="KC86"/>
  <c r="KB86"/>
  <c r="JT86"/>
  <c r="JS86"/>
  <c r="JK86"/>
  <c r="JJ86"/>
  <c r="JB86"/>
  <c r="JA86"/>
  <c r="IS86"/>
  <c r="IR86"/>
  <c r="II86"/>
  <c r="IH86"/>
  <c r="HZ86"/>
  <c r="HY86"/>
  <c r="HQ86"/>
  <c r="HP86"/>
  <c r="HH86"/>
  <c r="HG86"/>
  <c r="GY86"/>
  <c r="GX86"/>
  <c r="GP86"/>
  <c r="GO86"/>
  <c r="GG86"/>
  <c r="GF86"/>
  <c r="FX86"/>
  <c r="FW86"/>
  <c r="ES86"/>
  <c r="EP86" s="1"/>
  <c r="EQ86"/>
  <c r="DT86"/>
  <c r="DQ86"/>
  <c r="DM86"/>
  <c r="DL86"/>
  <c r="DD86"/>
  <c r="DC86"/>
  <c r="CU86"/>
  <c r="CT86"/>
  <c r="BX86"/>
  <c r="BT86"/>
  <c r="BS86"/>
  <c r="BO86"/>
  <c r="BL86"/>
  <c r="BH86"/>
  <c r="BG86"/>
  <c r="B86" s="1"/>
  <c r="LM85"/>
  <c r="LL85"/>
  <c r="KX85"/>
  <c r="KW85"/>
  <c r="KL85"/>
  <c r="KK85"/>
  <c r="KC85"/>
  <c r="KB85"/>
  <c r="JT85"/>
  <c r="JS85"/>
  <c r="JK85"/>
  <c r="JJ85"/>
  <c r="JB85"/>
  <c r="JA85"/>
  <c r="IS85"/>
  <c r="IR85"/>
  <c r="II85"/>
  <c r="IH85"/>
  <c r="HZ85"/>
  <c r="HY85"/>
  <c r="HQ85"/>
  <c r="HP85"/>
  <c r="HH85"/>
  <c r="HG85"/>
  <c r="GY85"/>
  <c r="GX85"/>
  <c r="GP85"/>
  <c r="GO85"/>
  <c r="GG85"/>
  <c r="GF85"/>
  <c r="FX85"/>
  <c r="FW85"/>
  <c r="ES85"/>
  <c r="EP85" s="1"/>
  <c r="DM85"/>
  <c r="DL85"/>
  <c r="DD85"/>
  <c r="DC85"/>
  <c r="CU85"/>
  <c r="CT85"/>
  <c r="BT85"/>
  <c r="BS85"/>
  <c r="BO85"/>
  <c r="BL85"/>
  <c r="BH85"/>
  <c r="BG85"/>
  <c r="LM84"/>
  <c r="LL84"/>
  <c r="KX84"/>
  <c r="KW84"/>
  <c r="KL84"/>
  <c r="KK84"/>
  <c r="KC84"/>
  <c r="KB84"/>
  <c r="JT84"/>
  <c r="JS84"/>
  <c r="JK84"/>
  <c r="JJ84"/>
  <c r="JB84"/>
  <c r="JA84"/>
  <c r="IS84"/>
  <c r="IR84"/>
  <c r="II84"/>
  <c r="IH84"/>
  <c r="HZ84"/>
  <c r="HY84"/>
  <c r="HQ84"/>
  <c r="HP84"/>
  <c r="HH84"/>
  <c r="HG84"/>
  <c r="GY84"/>
  <c r="GX84"/>
  <c r="GP84"/>
  <c r="GO84"/>
  <c r="GG84"/>
  <c r="GF84"/>
  <c r="FX84"/>
  <c r="FW84"/>
  <c r="ES84"/>
  <c r="EP84" s="1"/>
  <c r="EQ84"/>
  <c r="DM84"/>
  <c r="DL84"/>
  <c r="DD84"/>
  <c r="DC84"/>
  <c r="CU84"/>
  <c r="CT84"/>
  <c r="BT84"/>
  <c r="BS84"/>
  <c r="BO84"/>
  <c r="BL84"/>
  <c r="BH84"/>
  <c r="BG84"/>
  <c r="LM83"/>
  <c r="LL83"/>
  <c r="KX83"/>
  <c r="KW83"/>
  <c r="KL83"/>
  <c r="KK83"/>
  <c r="KC83"/>
  <c r="KB83"/>
  <c r="JT83"/>
  <c r="JS83"/>
  <c r="JK83"/>
  <c r="JJ83"/>
  <c r="JB83"/>
  <c r="JA83"/>
  <c r="IS83"/>
  <c r="IR83"/>
  <c r="II83"/>
  <c r="IH83"/>
  <c r="HZ83"/>
  <c r="HY83"/>
  <c r="HQ83"/>
  <c r="HP83"/>
  <c r="HH83"/>
  <c r="HG83"/>
  <c r="GY83"/>
  <c r="GX83"/>
  <c r="GP83"/>
  <c r="GO83"/>
  <c r="GG83"/>
  <c r="GF83"/>
  <c r="FX83"/>
  <c r="FW83"/>
  <c r="EQ83"/>
  <c r="EP83"/>
  <c r="DM83"/>
  <c r="DL83"/>
  <c r="DD83"/>
  <c r="DC83"/>
  <c r="CU83"/>
  <c r="CT83"/>
  <c r="BT83"/>
  <c r="BS83"/>
  <c r="BO83"/>
  <c r="BL83"/>
  <c r="BH83"/>
  <c r="BG83"/>
  <c r="B83" s="1"/>
  <c r="LM82"/>
  <c r="LL82"/>
  <c r="KX82"/>
  <c r="KW82"/>
  <c r="KL82"/>
  <c r="KK82"/>
  <c r="KC82"/>
  <c r="KB82"/>
  <c r="JT82"/>
  <c r="JS82"/>
  <c r="JK82"/>
  <c r="JJ82"/>
  <c r="JB82"/>
  <c r="JA82"/>
  <c r="IS82"/>
  <c r="IR82"/>
  <c r="II82"/>
  <c r="IH82"/>
  <c r="HZ82"/>
  <c r="HY82"/>
  <c r="HQ82"/>
  <c r="HP82"/>
  <c r="HH82"/>
  <c r="HG82"/>
  <c r="GY82"/>
  <c r="GX82"/>
  <c r="GP82"/>
  <c r="GO82"/>
  <c r="GG82"/>
  <c r="GF82"/>
  <c r="FX82"/>
  <c r="FW82"/>
  <c r="ES82"/>
  <c r="EP82" s="1"/>
  <c r="EQ82"/>
  <c r="DT82"/>
  <c r="DQ82"/>
  <c r="DM82"/>
  <c r="DL82"/>
  <c r="DD82"/>
  <c r="DC82"/>
  <c r="CU82"/>
  <c r="CT82"/>
  <c r="BT82"/>
  <c r="C82" s="1"/>
  <c r="BS82"/>
  <c r="LM81"/>
  <c r="LL81"/>
  <c r="KX81"/>
  <c r="KW81"/>
  <c r="KL81"/>
  <c r="KK81"/>
  <c r="KC81"/>
  <c r="KB81"/>
  <c r="JT81"/>
  <c r="JS81"/>
  <c r="JK81"/>
  <c r="JJ81"/>
  <c r="JB81"/>
  <c r="JA81"/>
  <c r="IS81"/>
  <c r="IR81"/>
  <c r="II81"/>
  <c r="IH81"/>
  <c r="HZ81"/>
  <c r="HY81"/>
  <c r="HQ81"/>
  <c r="HP81"/>
  <c r="HH81"/>
  <c r="HG81"/>
  <c r="GY81"/>
  <c r="GX81"/>
  <c r="GP81"/>
  <c r="GO81"/>
  <c r="GG81"/>
  <c r="GF81"/>
  <c r="FX81"/>
  <c r="FW81"/>
  <c r="ES81"/>
  <c r="EP81" s="1"/>
  <c r="EQ81"/>
  <c r="DM81"/>
  <c r="DL81"/>
  <c r="DD81"/>
  <c r="DC81"/>
  <c r="CU81"/>
  <c r="CT81"/>
  <c r="BX81"/>
  <c r="BT81"/>
  <c r="BS81"/>
  <c r="BO81"/>
  <c r="BL81"/>
  <c r="BH81"/>
  <c r="BG81"/>
  <c r="MC79"/>
  <c r="LM79"/>
  <c r="LL79"/>
  <c r="KX79"/>
  <c r="KW79"/>
  <c r="KL79"/>
  <c r="KK79"/>
  <c r="KJ79"/>
  <c r="KG79"/>
  <c r="KC79"/>
  <c r="KB79"/>
  <c r="JZ79"/>
  <c r="JT79" s="1"/>
  <c r="JY79"/>
  <c r="JV79"/>
  <c r="JX79" s="1"/>
  <c r="JR79"/>
  <c r="JO79"/>
  <c r="JK79"/>
  <c r="JJ79"/>
  <c r="JB79"/>
  <c r="JA79"/>
  <c r="IX79"/>
  <c r="IU79"/>
  <c r="IW79" s="1"/>
  <c r="IS79"/>
  <c r="IT79" s="1"/>
  <c r="II79"/>
  <c r="IH79"/>
  <c r="HZ79"/>
  <c r="HY79"/>
  <c r="HV79"/>
  <c r="HX79" s="1"/>
  <c r="HS79"/>
  <c r="HU79" s="1"/>
  <c r="HQ79"/>
  <c r="HH79"/>
  <c r="HG79"/>
  <c r="HF79"/>
  <c r="HC79"/>
  <c r="GY79"/>
  <c r="GX79"/>
  <c r="GW79"/>
  <c r="GT79"/>
  <c r="GP79"/>
  <c r="GO79"/>
  <c r="GN79"/>
  <c r="GK79"/>
  <c r="GG79"/>
  <c r="GF79"/>
  <c r="FX79"/>
  <c r="FW79"/>
  <c r="FV79"/>
  <c r="FS79"/>
  <c r="FO79"/>
  <c r="FN79"/>
  <c r="FA79"/>
  <c r="EQ79"/>
  <c r="ER79" s="1"/>
  <c r="EL79"/>
  <c r="EI79"/>
  <c r="EE79"/>
  <c r="ED79"/>
  <c r="DD79"/>
  <c r="DC79"/>
  <c r="CZ79"/>
  <c r="CW79"/>
  <c r="CU79"/>
  <c r="CG79"/>
  <c r="BT79"/>
  <c r="BS79"/>
  <c r="AY79"/>
  <c r="AX79"/>
  <c r="AM79"/>
  <c r="AL79"/>
  <c r="AD79"/>
  <c r="AC79"/>
  <c r="AB79"/>
  <c r="Z79"/>
  <c r="Y79"/>
  <c r="W79"/>
  <c r="V79"/>
  <c r="U79"/>
  <c r="M79"/>
  <c r="J79"/>
  <c r="F79"/>
  <c r="E79"/>
  <c r="BZ97" i="3"/>
  <c r="BY97"/>
  <c r="B97" s="1"/>
  <c r="M97"/>
  <c r="BZ96"/>
  <c r="BY96"/>
  <c r="B96" s="1"/>
  <c r="M96"/>
  <c r="BZ95"/>
  <c r="BY95"/>
  <c r="B95" s="1"/>
  <c r="M95"/>
  <c r="BZ94"/>
  <c r="BY94"/>
  <c r="B94" s="1"/>
  <c r="M94"/>
  <c r="BZ93"/>
  <c r="BY93"/>
  <c r="B93" s="1"/>
  <c r="M93"/>
  <c r="BZ92"/>
  <c r="BY92"/>
  <c r="B92" s="1"/>
  <c r="M92"/>
  <c r="BZ91"/>
  <c r="BY91"/>
  <c r="B91" s="1"/>
  <c r="M91"/>
  <c r="BZ90"/>
  <c r="BY90"/>
  <c r="B90" s="1"/>
  <c r="M90"/>
  <c r="BZ89"/>
  <c r="BY89"/>
  <c r="B89" s="1"/>
  <c r="M89"/>
  <c r="BZ88"/>
  <c r="BY88"/>
  <c r="B88" s="1"/>
  <c r="M88"/>
  <c r="BZ87"/>
  <c r="BY87"/>
  <c r="B87" s="1"/>
  <c r="M87"/>
  <c r="BZ86"/>
  <c r="BY86"/>
  <c r="B86" s="1"/>
  <c r="M86"/>
  <c r="BZ85"/>
  <c r="BY85"/>
  <c r="B85" s="1"/>
  <c r="M85"/>
  <c r="BZ84"/>
  <c r="BY84"/>
  <c r="B84" s="1"/>
  <c r="M84"/>
  <c r="BZ83"/>
  <c r="BY83"/>
  <c r="B83" s="1"/>
  <c r="M83"/>
  <c r="BZ82"/>
  <c r="BY82"/>
  <c r="B82" s="1"/>
  <c r="M82"/>
  <c r="BZ81"/>
  <c r="BY81"/>
  <c r="B81" s="1"/>
  <c r="M81"/>
  <c r="CP79"/>
  <c r="CM79"/>
  <c r="CJ79"/>
  <c r="CE79"/>
  <c r="CG79" s="1"/>
  <c r="CB79"/>
  <c r="CD79" s="1"/>
  <c r="BZ79"/>
  <c r="BX79"/>
  <c r="BO79"/>
  <c r="BL79"/>
  <c r="BI79"/>
  <c r="BF79"/>
  <c r="BC79"/>
  <c r="AZ79"/>
  <c r="AW79"/>
  <c r="AT79"/>
  <c r="AQ79"/>
  <c r="AK79"/>
  <c r="AH79"/>
  <c r="AE79"/>
  <c r="AB79"/>
  <c r="Y79"/>
  <c r="V79"/>
  <c r="S79"/>
  <c r="P79"/>
  <c r="J79"/>
  <c r="G79"/>
  <c r="M73" i="4"/>
  <c r="M70"/>
  <c r="M67"/>
  <c r="M66"/>
  <c r="M65"/>
  <c r="Y64"/>
  <c r="V64"/>
  <c r="C81" i="2" l="1"/>
  <c r="B82"/>
  <c r="B87"/>
  <c r="B88"/>
  <c r="B81"/>
  <c r="C83"/>
  <c r="C84"/>
  <c r="C85"/>
  <c r="C89"/>
  <c r="B90"/>
  <c r="B95"/>
  <c r="B84"/>
  <c r="B85"/>
  <c r="C86"/>
  <c r="B89"/>
  <c r="C94"/>
  <c r="C96"/>
  <c r="C88"/>
  <c r="C79"/>
  <c r="C90"/>
  <c r="C95"/>
  <c r="B97"/>
  <c r="B98"/>
  <c r="BY79" i="3"/>
  <c r="BI91" i="2"/>
  <c r="T79"/>
  <c r="B79" s="1"/>
  <c r="BI94"/>
  <c r="BI96"/>
  <c r="BU96"/>
  <c r="DN96"/>
  <c r="G79"/>
  <c r="FP79"/>
  <c r="IR79"/>
  <c r="KW80"/>
  <c r="BI86"/>
  <c r="BU90"/>
  <c r="DN89"/>
  <c r="DN86"/>
  <c r="BI88"/>
  <c r="DN88"/>
  <c r="BU95"/>
  <c r="BU98"/>
  <c r="BI84"/>
  <c r="BI95"/>
  <c r="KA79"/>
  <c r="BU81"/>
  <c r="DN82"/>
  <c r="BU86"/>
  <c r="M32" i="1"/>
  <c r="L10"/>
  <c r="JS79" i="2"/>
  <c r="BI83"/>
  <c r="BI85"/>
  <c r="BI87"/>
  <c r="IZ79"/>
  <c r="BI93"/>
  <c r="CT79"/>
  <c r="CV79" s="1"/>
  <c r="EF79"/>
  <c r="BI81"/>
  <c r="BI89"/>
  <c r="BI90"/>
  <c r="BI92"/>
  <c r="DN94"/>
  <c r="EU81"/>
  <c r="EU96"/>
  <c r="HP79"/>
  <c r="CA79" i="3" l="1"/>
  <c r="B79"/>
  <c r="V38" i="1"/>
  <c r="S38"/>
  <c r="P38"/>
  <c r="M38"/>
  <c r="J38"/>
  <c r="LM119" i="2"/>
  <c r="LL119"/>
  <c r="KX119"/>
  <c r="KW119"/>
  <c r="KL119"/>
  <c r="KK119"/>
  <c r="KC119"/>
  <c r="KB119"/>
  <c r="JT119"/>
  <c r="JS119"/>
  <c r="JK119"/>
  <c r="JJ119"/>
  <c r="JB119"/>
  <c r="JA119"/>
  <c r="IS119"/>
  <c r="IR119"/>
  <c r="II119"/>
  <c r="IH119"/>
  <c r="HZ119"/>
  <c r="HY119"/>
  <c r="HQ119"/>
  <c r="HP119"/>
  <c r="HH119"/>
  <c r="HG119"/>
  <c r="GY119"/>
  <c r="GX119"/>
  <c r="GP119"/>
  <c r="GO119"/>
  <c r="GG119"/>
  <c r="GF119"/>
  <c r="FX119"/>
  <c r="FW119"/>
  <c r="FC119"/>
  <c r="FB119"/>
  <c r="EU119"/>
  <c r="EQ119"/>
  <c r="EP119"/>
  <c r="EE119"/>
  <c r="ED119"/>
  <c r="DV119"/>
  <c r="DU119"/>
  <c r="DM119"/>
  <c r="DL119"/>
  <c r="DD119"/>
  <c r="DC119"/>
  <c r="CU119"/>
  <c r="CT119"/>
  <c r="CL119"/>
  <c r="CK119"/>
  <c r="BX119"/>
  <c r="BT119"/>
  <c r="BS119"/>
  <c r="AY119"/>
  <c r="AX119"/>
  <c r="AM119"/>
  <c r="AL119"/>
  <c r="AD119"/>
  <c r="AC119"/>
  <c r="U119"/>
  <c r="T119"/>
  <c r="F119"/>
  <c r="C119" s="1"/>
  <c r="E119"/>
  <c r="B119" s="1"/>
  <c r="LM118"/>
  <c r="LL118"/>
  <c r="KX118"/>
  <c r="KW118"/>
  <c r="KL118"/>
  <c r="KK118"/>
  <c r="KC118"/>
  <c r="KB118"/>
  <c r="JT118"/>
  <c r="JS118"/>
  <c r="JK118"/>
  <c r="JJ118"/>
  <c r="JB118"/>
  <c r="JA118"/>
  <c r="IS118"/>
  <c r="IR118"/>
  <c r="II118"/>
  <c r="IH118"/>
  <c r="HZ118"/>
  <c r="HY118"/>
  <c r="HQ118"/>
  <c r="HP118"/>
  <c r="HH118"/>
  <c r="HG118"/>
  <c r="GY118"/>
  <c r="GX118"/>
  <c r="GP118"/>
  <c r="GO118"/>
  <c r="GG118"/>
  <c r="GF118"/>
  <c r="FX118"/>
  <c r="FW118"/>
  <c r="FC118"/>
  <c r="FB118"/>
  <c r="EU118"/>
  <c r="EQ118"/>
  <c r="EP118"/>
  <c r="EE118"/>
  <c r="ED118"/>
  <c r="DV118"/>
  <c r="DU118"/>
  <c r="DM118"/>
  <c r="DL118"/>
  <c r="DD118"/>
  <c r="DC118"/>
  <c r="CU118"/>
  <c r="CT118"/>
  <c r="CL118"/>
  <c r="CK118"/>
  <c r="BS118"/>
  <c r="AY118"/>
  <c r="AX118"/>
  <c r="AM118"/>
  <c r="AL118"/>
  <c r="AD118"/>
  <c r="AC118"/>
  <c r="U118"/>
  <c r="T118"/>
  <c r="F118"/>
  <c r="E118"/>
  <c r="LM117"/>
  <c r="LL117"/>
  <c r="KX117"/>
  <c r="KW117"/>
  <c r="KL117"/>
  <c r="KK117"/>
  <c r="KC117"/>
  <c r="KB117"/>
  <c r="JT117"/>
  <c r="JS117"/>
  <c r="JK117"/>
  <c r="JJ117"/>
  <c r="JB117"/>
  <c r="JA117"/>
  <c r="IS117"/>
  <c r="IR117"/>
  <c r="II117"/>
  <c r="IH117"/>
  <c r="HZ117"/>
  <c r="HY117"/>
  <c r="HQ117"/>
  <c r="HP117"/>
  <c r="HH117"/>
  <c r="HG117"/>
  <c r="GY117"/>
  <c r="GX117"/>
  <c r="GP117"/>
  <c r="GO117"/>
  <c r="GG117"/>
  <c r="GF117"/>
  <c r="FX117"/>
  <c r="FW117"/>
  <c r="FC117"/>
  <c r="FB117"/>
  <c r="EU117"/>
  <c r="EQ117"/>
  <c r="EP117"/>
  <c r="EE117"/>
  <c r="ED117"/>
  <c r="DV117"/>
  <c r="DU117"/>
  <c r="DM117"/>
  <c r="DL117"/>
  <c r="DD117"/>
  <c r="DC117"/>
  <c r="CU117"/>
  <c r="CT117"/>
  <c r="CL117"/>
  <c r="CK117"/>
  <c r="BS117"/>
  <c r="BO117"/>
  <c r="BL117"/>
  <c r="BH117"/>
  <c r="BG117"/>
  <c r="AY117"/>
  <c r="AX117"/>
  <c r="AM117"/>
  <c r="AL117"/>
  <c r="AD117"/>
  <c r="AC117"/>
  <c r="U117"/>
  <c r="T117"/>
  <c r="F117"/>
  <c r="C117" s="1"/>
  <c r="E117"/>
  <c r="B117" s="1"/>
  <c r="LM116"/>
  <c r="LL116"/>
  <c r="KX116"/>
  <c r="KW116"/>
  <c r="KL116"/>
  <c r="KK116"/>
  <c r="KC116"/>
  <c r="KB116"/>
  <c r="JT116"/>
  <c r="JS116"/>
  <c r="JK116"/>
  <c r="JJ116"/>
  <c r="JB116"/>
  <c r="JA116"/>
  <c r="IS116"/>
  <c r="IR116"/>
  <c r="II116"/>
  <c r="IH116"/>
  <c r="HZ116"/>
  <c r="HY116"/>
  <c r="HQ116"/>
  <c r="HP116"/>
  <c r="HH116"/>
  <c r="HG116"/>
  <c r="GY116"/>
  <c r="GX116"/>
  <c r="GP116"/>
  <c r="GO116"/>
  <c r="GG116"/>
  <c r="GF116"/>
  <c r="FX116"/>
  <c r="FW116"/>
  <c r="FC116"/>
  <c r="FB116"/>
  <c r="EU116"/>
  <c r="EQ116"/>
  <c r="EP116"/>
  <c r="EE116"/>
  <c r="ED116"/>
  <c r="DV116"/>
  <c r="DU116"/>
  <c r="DM116"/>
  <c r="DL116"/>
  <c r="DD116"/>
  <c r="DC116"/>
  <c r="CU116"/>
  <c r="CT116"/>
  <c r="CL116"/>
  <c r="CK116"/>
  <c r="BX116"/>
  <c r="BT116"/>
  <c r="BS116"/>
  <c r="AY116"/>
  <c r="AX116"/>
  <c r="AM116"/>
  <c r="AL116"/>
  <c r="AD116"/>
  <c r="AC116"/>
  <c r="U116"/>
  <c r="T116"/>
  <c r="F116"/>
  <c r="C116" s="1"/>
  <c r="E116"/>
  <c r="B116" s="1"/>
  <c r="LM115"/>
  <c r="LL115"/>
  <c r="KX115"/>
  <c r="KW115"/>
  <c r="KL115"/>
  <c r="KK115"/>
  <c r="KC115"/>
  <c r="KB115"/>
  <c r="JT115"/>
  <c r="JS115"/>
  <c r="JK115"/>
  <c r="JJ115"/>
  <c r="JB115"/>
  <c r="JA115"/>
  <c r="IS115"/>
  <c r="IR115"/>
  <c r="II115"/>
  <c r="IH115"/>
  <c r="HZ115"/>
  <c r="HY115"/>
  <c r="HQ115"/>
  <c r="HP115"/>
  <c r="HH115"/>
  <c r="HG115"/>
  <c r="GY115"/>
  <c r="GX115"/>
  <c r="GP115"/>
  <c r="GO115"/>
  <c r="GG115"/>
  <c r="GF115"/>
  <c r="FX115"/>
  <c r="FW115"/>
  <c r="FC115"/>
  <c r="FB115"/>
  <c r="EU115"/>
  <c r="EQ115"/>
  <c r="EP115"/>
  <c r="EE115"/>
  <c r="ED115"/>
  <c r="DV115"/>
  <c r="DU115"/>
  <c r="DM115"/>
  <c r="DL115"/>
  <c r="DD115"/>
  <c r="DC115"/>
  <c r="CU115"/>
  <c r="CT115"/>
  <c r="CL115"/>
  <c r="CK115"/>
  <c r="BS115"/>
  <c r="BO115"/>
  <c r="BL115"/>
  <c r="BH115"/>
  <c r="BG115"/>
  <c r="AY115"/>
  <c r="AX115"/>
  <c r="AM115"/>
  <c r="AL115"/>
  <c r="AD115"/>
  <c r="AC115"/>
  <c r="U115"/>
  <c r="T115"/>
  <c r="F115"/>
  <c r="E115"/>
  <c r="MC113"/>
  <c r="LZ113"/>
  <c r="LM113"/>
  <c r="LL113"/>
  <c r="LH113"/>
  <c r="KX113"/>
  <c r="KW113"/>
  <c r="KL113"/>
  <c r="KK113"/>
  <c r="KJ113"/>
  <c r="KG113"/>
  <c r="KC113"/>
  <c r="KB113"/>
  <c r="KA113"/>
  <c r="JX113"/>
  <c r="JT113"/>
  <c r="JS113"/>
  <c r="JR113"/>
  <c r="JO113"/>
  <c r="JK113"/>
  <c r="JJ113"/>
  <c r="JB113"/>
  <c r="JA113"/>
  <c r="IS113"/>
  <c r="IR113"/>
  <c r="II113"/>
  <c r="IH113"/>
  <c r="HZ113"/>
  <c r="HY113"/>
  <c r="HQ113"/>
  <c r="HP113"/>
  <c r="HO113"/>
  <c r="HL113"/>
  <c r="HH113"/>
  <c r="HG113"/>
  <c r="HF113"/>
  <c r="HF112" s="1"/>
  <c r="GY113"/>
  <c r="GX113"/>
  <c r="GW113"/>
  <c r="GT113"/>
  <c r="GP113"/>
  <c r="GO113"/>
  <c r="GG113"/>
  <c r="GF113"/>
  <c r="FX113"/>
  <c r="FW113"/>
  <c r="FC113"/>
  <c r="FB113"/>
  <c r="FA113"/>
  <c r="EQ113"/>
  <c r="EP113"/>
  <c r="EE113"/>
  <c r="ED113"/>
  <c r="DV113"/>
  <c r="DU113"/>
  <c r="DM113"/>
  <c r="DL113"/>
  <c r="DD113"/>
  <c r="DC113"/>
  <c r="CU113"/>
  <c r="CT113"/>
  <c r="CL113"/>
  <c r="CK113"/>
  <c r="CG113"/>
  <c r="BS113"/>
  <c r="AY113"/>
  <c r="AX113"/>
  <c r="AM113"/>
  <c r="AL113"/>
  <c r="AD113"/>
  <c r="AC113"/>
  <c r="AB113"/>
  <c r="Y113"/>
  <c r="U113"/>
  <c r="T113"/>
  <c r="P113"/>
  <c r="M113"/>
  <c r="J113"/>
  <c r="F113"/>
  <c r="E113"/>
  <c r="BZ116" i="3"/>
  <c r="BY116"/>
  <c r="B116" s="1"/>
  <c r="M116"/>
  <c r="BZ115"/>
  <c r="BY115"/>
  <c r="B115" s="1"/>
  <c r="M115"/>
  <c r="BZ114"/>
  <c r="BY114"/>
  <c r="B114" s="1"/>
  <c r="M114"/>
  <c r="BZ113"/>
  <c r="BY113"/>
  <c r="B113" s="1"/>
  <c r="M113"/>
  <c r="CM111"/>
  <c r="CJ111"/>
  <c r="CG111"/>
  <c r="CD111"/>
  <c r="BZ111"/>
  <c r="BY111"/>
  <c r="B111" s="1"/>
  <c r="BO111"/>
  <c r="BI111"/>
  <c r="BC111"/>
  <c r="AZ111"/>
  <c r="AW111"/>
  <c r="AT111"/>
  <c r="AQ111"/>
  <c r="AK111"/>
  <c r="AH111"/>
  <c r="AE111"/>
  <c r="AB111"/>
  <c r="Y111"/>
  <c r="S111"/>
  <c r="P111"/>
  <c r="J111"/>
  <c r="G111"/>
  <c r="M78" i="4"/>
  <c r="M79"/>
  <c r="B115" i="2" l="1"/>
  <c r="B118"/>
  <c r="C113"/>
  <c r="B113"/>
  <c r="C115"/>
  <c r="C118"/>
  <c r="CA111" i="3"/>
  <c r="HI113" i="2"/>
  <c r="HI112" s="1"/>
  <c r="V113"/>
  <c r="ER115"/>
  <c r="BI115"/>
  <c r="KW114"/>
  <c r="BI117"/>
  <c r="G113"/>
  <c r="F30" i="1"/>
  <c r="AB30"/>
  <c r="Y28"/>
  <c r="V28"/>
  <c r="S28"/>
  <c r="P28"/>
  <c r="M28"/>
  <c r="J28"/>
  <c r="LM77" i="2"/>
  <c r="LL77"/>
  <c r="KX77"/>
  <c r="KW77"/>
  <c r="KL77"/>
  <c r="KK77"/>
  <c r="KC77"/>
  <c r="KB77"/>
  <c r="JT77"/>
  <c r="JS77"/>
  <c r="JK77"/>
  <c r="JJ77"/>
  <c r="JB77"/>
  <c r="JA77"/>
  <c r="IS77"/>
  <c r="IR77"/>
  <c r="II77"/>
  <c r="IH77"/>
  <c r="HZ77"/>
  <c r="HY77"/>
  <c r="HQ77"/>
  <c r="HP77"/>
  <c r="HH77"/>
  <c r="HG77"/>
  <c r="GY77"/>
  <c r="GX77"/>
  <c r="GP77"/>
  <c r="GO77"/>
  <c r="GG77"/>
  <c r="GF77"/>
  <c r="FX77"/>
  <c r="FW77"/>
  <c r="FC77"/>
  <c r="FB77"/>
  <c r="EQ77"/>
  <c r="EP77"/>
  <c r="EE77"/>
  <c r="ED77"/>
  <c r="DV77"/>
  <c r="DU77"/>
  <c r="DM77"/>
  <c r="DL77"/>
  <c r="DD77"/>
  <c r="DC77"/>
  <c r="CU77"/>
  <c r="CT77"/>
  <c r="CL77"/>
  <c r="CK77"/>
  <c r="BX77"/>
  <c r="BT77"/>
  <c r="BS77"/>
  <c r="AY77"/>
  <c r="AX77"/>
  <c r="AM77"/>
  <c r="AL77"/>
  <c r="AD77"/>
  <c r="AC77"/>
  <c r="U77"/>
  <c r="T77"/>
  <c r="F77"/>
  <c r="E77"/>
  <c r="LM76"/>
  <c r="LL76"/>
  <c r="KX76"/>
  <c r="KW76"/>
  <c r="KL76"/>
  <c r="KK76"/>
  <c r="KC76"/>
  <c r="KB76"/>
  <c r="JT76"/>
  <c r="JS76"/>
  <c r="JK76"/>
  <c r="JJ76"/>
  <c r="JB76"/>
  <c r="JA76"/>
  <c r="IS76"/>
  <c r="IR76"/>
  <c r="II76"/>
  <c r="IH76"/>
  <c r="HZ76"/>
  <c r="HY76"/>
  <c r="HQ76"/>
  <c r="HP76"/>
  <c r="HH76"/>
  <c r="HG76"/>
  <c r="GY76"/>
  <c r="GX76"/>
  <c r="GP76"/>
  <c r="GO76"/>
  <c r="GG76"/>
  <c r="GF76"/>
  <c r="FX76"/>
  <c r="FW76"/>
  <c r="FC76"/>
  <c r="FB76"/>
  <c r="EQ76"/>
  <c r="EP76"/>
  <c r="EE76"/>
  <c r="ED76"/>
  <c r="DV76"/>
  <c r="DU76"/>
  <c r="DM76"/>
  <c r="DL76"/>
  <c r="DD76"/>
  <c r="DC76"/>
  <c r="CU76"/>
  <c r="CT76"/>
  <c r="CL76"/>
  <c r="CK76"/>
  <c r="BX76"/>
  <c r="BT76"/>
  <c r="BS76"/>
  <c r="AY76"/>
  <c r="AX76"/>
  <c r="AM76"/>
  <c r="AL76"/>
  <c r="AD76"/>
  <c r="AC76"/>
  <c r="U76"/>
  <c r="T76"/>
  <c r="F76"/>
  <c r="C76" s="1"/>
  <c r="E76"/>
  <c r="B76" s="1"/>
  <c r="LM75"/>
  <c r="LL75"/>
  <c r="KX75"/>
  <c r="KW75"/>
  <c r="KL75"/>
  <c r="KK75"/>
  <c r="KC75"/>
  <c r="KB75"/>
  <c r="JT75"/>
  <c r="JS75"/>
  <c r="JK75"/>
  <c r="JJ75"/>
  <c r="JB75"/>
  <c r="JA75"/>
  <c r="IS75"/>
  <c r="IR75"/>
  <c r="II75"/>
  <c r="IH75"/>
  <c r="HZ75"/>
  <c r="HY75"/>
  <c r="HQ75"/>
  <c r="HP75"/>
  <c r="HH75"/>
  <c r="HG75"/>
  <c r="GY75"/>
  <c r="GX75"/>
  <c r="GP75"/>
  <c r="GO75"/>
  <c r="GG75"/>
  <c r="GF75"/>
  <c r="FX75"/>
  <c r="FW75"/>
  <c r="FC75"/>
  <c r="FB75"/>
  <c r="EQ75"/>
  <c r="EP75"/>
  <c r="EE75"/>
  <c r="ED75"/>
  <c r="DV75"/>
  <c r="DU75"/>
  <c r="DM75"/>
  <c r="DL75"/>
  <c r="DD75"/>
  <c r="DC75"/>
  <c r="CU75"/>
  <c r="CT75"/>
  <c r="CL75"/>
  <c r="CK75"/>
  <c r="BS75"/>
  <c r="AY75"/>
  <c r="AX75"/>
  <c r="AM75"/>
  <c r="AL75"/>
  <c r="AD75"/>
  <c r="AC75"/>
  <c r="U75"/>
  <c r="T75"/>
  <c r="F75"/>
  <c r="C75" s="1"/>
  <c r="E75"/>
  <c r="LM74"/>
  <c r="LL74"/>
  <c r="KX74"/>
  <c r="KW74"/>
  <c r="KL74"/>
  <c r="KK74"/>
  <c r="KC74"/>
  <c r="KB74"/>
  <c r="JT74"/>
  <c r="JS74"/>
  <c r="JK74"/>
  <c r="JJ74"/>
  <c r="JB74"/>
  <c r="JA74"/>
  <c r="IS74"/>
  <c r="IR74"/>
  <c r="II74"/>
  <c r="IH74"/>
  <c r="HZ74"/>
  <c r="HY74"/>
  <c r="HQ74"/>
  <c r="HP74"/>
  <c r="HH74"/>
  <c r="HG74"/>
  <c r="GY74"/>
  <c r="GX74"/>
  <c r="GP74"/>
  <c r="GO74"/>
  <c r="GG74"/>
  <c r="GF74"/>
  <c r="FX74"/>
  <c r="FW74"/>
  <c r="FC74"/>
  <c r="FB74"/>
  <c r="EQ74"/>
  <c r="EP74"/>
  <c r="EE74"/>
  <c r="ED74"/>
  <c r="DV74"/>
  <c r="DU74"/>
  <c r="DM74"/>
  <c r="DL74"/>
  <c r="DD74"/>
  <c r="DC74"/>
  <c r="CU74"/>
  <c r="CT74"/>
  <c r="CL74"/>
  <c r="CK74"/>
  <c r="BX74"/>
  <c r="BT74"/>
  <c r="BS74"/>
  <c r="AY74"/>
  <c r="AX74"/>
  <c r="AM74"/>
  <c r="AL74"/>
  <c r="AD74"/>
  <c r="AC74"/>
  <c r="U74"/>
  <c r="T74"/>
  <c r="F74"/>
  <c r="C74" s="1"/>
  <c r="E74"/>
  <c r="LM73"/>
  <c r="LL73"/>
  <c r="KX73"/>
  <c r="KW73"/>
  <c r="KL73"/>
  <c r="KK73"/>
  <c r="KC73"/>
  <c r="KB73"/>
  <c r="JT73"/>
  <c r="JS73"/>
  <c r="JK73"/>
  <c r="JJ73"/>
  <c r="JB73"/>
  <c r="JA73"/>
  <c r="IS73"/>
  <c r="IR73"/>
  <c r="II73"/>
  <c r="IH73"/>
  <c r="HZ73"/>
  <c r="HY73"/>
  <c r="HQ73"/>
  <c r="HP73"/>
  <c r="HH73"/>
  <c r="HG73"/>
  <c r="GY73"/>
  <c r="GX73"/>
  <c r="GP73"/>
  <c r="GO73"/>
  <c r="GG73"/>
  <c r="GF73"/>
  <c r="FX73"/>
  <c r="FW73"/>
  <c r="FC73"/>
  <c r="FB73"/>
  <c r="EQ73"/>
  <c r="EP73"/>
  <c r="EE73"/>
  <c r="ED73"/>
  <c r="DV73"/>
  <c r="DU73"/>
  <c r="DM73"/>
  <c r="DL73"/>
  <c r="DD73"/>
  <c r="DC73"/>
  <c r="CU73"/>
  <c r="CT73"/>
  <c r="CL73"/>
  <c r="CK73"/>
  <c r="BS73"/>
  <c r="BO73"/>
  <c r="BL73"/>
  <c r="BH73"/>
  <c r="BG73"/>
  <c r="AY73"/>
  <c r="AX73"/>
  <c r="AM73"/>
  <c r="AL73"/>
  <c r="AD73"/>
  <c r="AC73"/>
  <c r="U73"/>
  <c r="T73"/>
  <c r="F73"/>
  <c r="E73"/>
  <c r="LM72"/>
  <c r="LL72"/>
  <c r="KX72"/>
  <c r="KW72"/>
  <c r="KL72"/>
  <c r="KK72"/>
  <c r="KC72"/>
  <c r="KB72"/>
  <c r="JT72"/>
  <c r="JS72"/>
  <c r="JK72"/>
  <c r="JJ72"/>
  <c r="JB72"/>
  <c r="JA72"/>
  <c r="IS72"/>
  <c r="IR72"/>
  <c r="II72"/>
  <c r="IH72"/>
  <c r="HZ72"/>
  <c r="HY72"/>
  <c r="HQ72"/>
  <c r="HP72"/>
  <c r="HH72"/>
  <c r="HG72"/>
  <c r="GY72"/>
  <c r="GX72"/>
  <c r="GP72"/>
  <c r="GO72"/>
  <c r="GG72"/>
  <c r="GF72"/>
  <c r="FX72"/>
  <c r="FW72"/>
  <c r="FC72"/>
  <c r="FB72"/>
  <c r="EQ72"/>
  <c r="EP72"/>
  <c r="EE72"/>
  <c r="ED72"/>
  <c r="DV72"/>
  <c r="DU72"/>
  <c r="DM72"/>
  <c r="DL72"/>
  <c r="DD72"/>
  <c r="DC72"/>
  <c r="CU72"/>
  <c r="CT72"/>
  <c r="CL72"/>
  <c r="CK72"/>
  <c r="BS72"/>
  <c r="BO72"/>
  <c r="BL72"/>
  <c r="BH72"/>
  <c r="BG72"/>
  <c r="AY72"/>
  <c r="AX72"/>
  <c r="AM72"/>
  <c r="AL72"/>
  <c r="AD72"/>
  <c r="AC72"/>
  <c r="U72"/>
  <c r="T72"/>
  <c r="F72"/>
  <c r="E72"/>
  <c r="LM70"/>
  <c r="LL70"/>
  <c r="KX70"/>
  <c r="KW70"/>
  <c r="KL70"/>
  <c r="KK70"/>
  <c r="KJ70"/>
  <c r="KG70"/>
  <c r="KC70"/>
  <c r="KB70"/>
  <c r="KA70"/>
  <c r="JX70"/>
  <c r="JT70"/>
  <c r="JS70"/>
  <c r="JR70"/>
  <c r="JO70"/>
  <c r="JK70"/>
  <c r="JJ70"/>
  <c r="JB70"/>
  <c r="JA70"/>
  <c r="IS70"/>
  <c r="IR70"/>
  <c r="II70"/>
  <c r="IH70"/>
  <c r="HZ70"/>
  <c r="HY70"/>
  <c r="HX70"/>
  <c r="HU70"/>
  <c r="HQ70"/>
  <c r="HP70"/>
  <c r="HO70"/>
  <c r="HL70"/>
  <c r="HH70"/>
  <c r="HG70"/>
  <c r="HF70"/>
  <c r="HC70"/>
  <c r="GY70"/>
  <c r="GX70"/>
  <c r="GP70"/>
  <c r="GO70"/>
  <c r="GN70"/>
  <c r="GK70"/>
  <c r="GG70"/>
  <c r="GF70"/>
  <c r="FX70"/>
  <c r="FW70"/>
  <c r="FV70"/>
  <c r="FS70"/>
  <c r="FO70"/>
  <c r="FN70"/>
  <c r="FC70"/>
  <c r="FB70"/>
  <c r="FA70"/>
  <c r="EE70"/>
  <c r="ED70"/>
  <c r="DV70"/>
  <c r="DU70"/>
  <c r="DM70"/>
  <c r="DL70"/>
  <c r="DD70"/>
  <c r="DC70"/>
  <c r="CU70"/>
  <c r="CT70"/>
  <c r="CL70"/>
  <c r="CK70"/>
  <c r="CJ70"/>
  <c r="CG70"/>
  <c r="BS70"/>
  <c r="AY70"/>
  <c r="AX70"/>
  <c r="AM70"/>
  <c r="AL70"/>
  <c r="AD70"/>
  <c r="AC70"/>
  <c r="AB70"/>
  <c r="Y70"/>
  <c r="U70"/>
  <c r="T70"/>
  <c r="S70"/>
  <c r="P70"/>
  <c r="M70"/>
  <c r="J70"/>
  <c r="F70"/>
  <c r="E70"/>
  <c r="BZ77" i="3"/>
  <c r="BY77"/>
  <c r="B77" s="1"/>
  <c r="M77"/>
  <c r="BZ76"/>
  <c r="BY76"/>
  <c r="B76" s="1"/>
  <c r="M76"/>
  <c r="BZ75"/>
  <c r="BY75"/>
  <c r="B75" s="1"/>
  <c r="M75"/>
  <c r="BZ74"/>
  <c r="BY74"/>
  <c r="B74" s="1"/>
  <c r="M74"/>
  <c r="BZ73"/>
  <c r="BY73"/>
  <c r="B73" s="1"/>
  <c r="M73"/>
  <c r="CM71"/>
  <c r="CJ71"/>
  <c r="BZ71"/>
  <c r="BY71"/>
  <c r="B71" s="1"/>
  <c r="BX71"/>
  <c r="BR71"/>
  <c r="BO71"/>
  <c r="BL71"/>
  <c r="BI71"/>
  <c r="BC71"/>
  <c r="AZ71"/>
  <c r="AW71"/>
  <c r="AT71"/>
  <c r="AQ71"/>
  <c r="AK71"/>
  <c r="AH71"/>
  <c r="AE71"/>
  <c r="AB71"/>
  <c r="Y71"/>
  <c r="S71"/>
  <c r="P71"/>
  <c r="J71"/>
  <c r="G71"/>
  <c r="M58" i="4"/>
  <c r="S56" i="1"/>
  <c r="P56"/>
  <c r="M56"/>
  <c r="MC171" i="2"/>
  <c r="LT171"/>
  <c r="LQ171"/>
  <c r="LM171"/>
  <c r="LL171"/>
  <c r="LE171"/>
  <c r="LB171"/>
  <c r="KX171"/>
  <c r="KW171"/>
  <c r="KS171"/>
  <c r="KP171"/>
  <c r="KL171"/>
  <c r="KK171"/>
  <c r="KC171"/>
  <c r="KB171"/>
  <c r="KA171"/>
  <c r="JX171"/>
  <c r="JT171"/>
  <c r="JS171"/>
  <c r="JR171"/>
  <c r="JO171"/>
  <c r="JK171"/>
  <c r="JJ171"/>
  <c r="JI171"/>
  <c r="JF171"/>
  <c r="JB171"/>
  <c r="JA171"/>
  <c r="IS171"/>
  <c r="IR171"/>
  <c r="II171"/>
  <c r="IH171"/>
  <c r="HZ171"/>
  <c r="HY171"/>
  <c r="HX171"/>
  <c r="HU171"/>
  <c r="HQ171"/>
  <c r="HP171"/>
  <c r="HH171"/>
  <c r="HG171"/>
  <c r="GY171"/>
  <c r="GX171"/>
  <c r="GP171"/>
  <c r="GO171"/>
  <c r="GG171"/>
  <c r="GF171"/>
  <c r="FX171"/>
  <c r="FW171"/>
  <c r="FC171"/>
  <c r="EU171"/>
  <c r="EQ171"/>
  <c r="EP171"/>
  <c r="EE171"/>
  <c r="ED171"/>
  <c r="EC171"/>
  <c r="DZ171"/>
  <c r="DV171"/>
  <c r="DU171"/>
  <c r="DM171"/>
  <c r="DL171"/>
  <c r="DD171"/>
  <c r="DC171"/>
  <c r="CU171"/>
  <c r="CT171"/>
  <c r="CL171"/>
  <c r="CK171"/>
  <c r="CJ171"/>
  <c r="CG171"/>
  <c r="BX171"/>
  <c r="BT171"/>
  <c r="BS171"/>
  <c r="BO171"/>
  <c r="BL171"/>
  <c r="BH171"/>
  <c r="BG171"/>
  <c r="AY171"/>
  <c r="AX171"/>
  <c r="AT171"/>
  <c r="AQ171"/>
  <c r="AM171"/>
  <c r="AL171"/>
  <c r="AK171"/>
  <c r="AH171"/>
  <c r="AD171"/>
  <c r="AC171"/>
  <c r="AB171"/>
  <c r="Y171"/>
  <c r="U171"/>
  <c r="T171"/>
  <c r="F171"/>
  <c r="E171"/>
  <c r="CS166" i="3"/>
  <c r="CM166"/>
  <c r="CJ166"/>
  <c r="CG166"/>
  <c r="CD166"/>
  <c r="BZ166"/>
  <c r="CA166" s="1"/>
  <c r="BY166"/>
  <c r="B166" s="1"/>
  <c r="BX166"/>
  <c r="BU166"/>
  <c r="BR166"/>
  <c r="BO166"/>
  <c r="BL166"/>
  <c r="BI166"/>
  <c r="BF166"/>
  <c r="BC166"/>
  <c r="AZ166"/>
  <c r="AT166"/>
  <c r="AQ166"/>
  <c r="AN166"/>
  <c r="AK166"/>
  <c r="AH166"/>
  <c r="AE166"/>
  <c r="AB166"/>
  <c r="Y166"/>
  <c r="V166"/>
  <c r="S166"/>
  <c r="P166"/>
  <c r="J166"/>
  <c r="G166"/>
  <c r="AH128" i="4"/>
  <c r="Y128"/>
  <c r="V128"/>
  <c r="S128"/>
  <c r="P128"/>
  <c r="J128"/>
  <c r="G128"/>
  <c r="C73" i="2" l="1"/>
  <c r="B74"/>
  <c r="B75"/>
  <c r="C70"/>
  <c r="C72"/>
  <c r="C30" i="1" s="1"/>
  <c r="B73" i="2"/>
  <c r="B70"/>
  <c r="B72"/>
  <c r="B30" i="1" s="1"/>
  <c r="C77" i="2"/>
  <c r="B77"/>
  <c r="HI70"/>
  <c r="HI69" s="1"/>
  <c r="V70"/>
  <c r="CD171"/>
  <c r="DW171"/>
  <c r="BI72"/>
  <c r="BU74"/>
  <c r="BI171"/>
  <c r="ER171"/>
  <c r="AE171"/>
  <c r="KM171"/>
  <c r="G70"/>
  <c r="KY171"/>
  <c r="AN171"/>
  <c r="BU171"/>
  <c r="JL171"/>
  <c r="BI73"/>
  <c r="F29" i="1"/>
  <c r="V171" i="2"/>
  <c r="ER72"/>
  <c r="FP70"/>
  <c r="LN171"/>
  <c r="BU76"/>
  <c r="BU77"/>
  <c r="S25" i="1"/>
  <c r="P25"/>
  <c r="M25"/>
  <c r="J25"/>
  <c r="LM58" i="2"/>
  <c r="LL58"/>
  <c r="LK58"/>
  <c r="KX58"/>
  <c r="KW58"/>
  <c r="KL58"/>
  <c r="KK58"/>
  <c r="KJ58"/>
  <c r="KG58"/>
  <c r="KC58"/>
  <c r="KB58"/>
  <c r="KA58"/>
  <c r="JX58"/>
  <c r="JT58"/>
  <c r="JS58"/>
  <c r="JK58"/>
  <c r="JJ58"/>
  <c r="JB58"/>
  <c r="JA58"/>
  <c r="IS58"/>
  <c r="IR58"/>
  <c r="II58"/>
  <c r="IH58"/>
  <c r="HZ58"/>
  <c r="HY58"/>
  <c r="HX58"/>
  <c r="HU58"/>
  <c r="HQ58"/>
  <c r="HP58"/>
  <c r="HH58"/>
  <c r="HG58"/>
  <c r="HF58"/>
  <c r="HC58"/>
  <c r="GY58"/>
  <c r="GX58"/>
  <c r="GP58"/>
  <c r="GO58"/>
  <c r="GG58"/>
  <c r="GF58"/>
  <c r="FX58"/>
  <c r="FW58"/>
  <c r="FV58"/>
  <c r="FS58"/>
  <c r="FO58"/>
  <c r="FN58"/>
  <c r="FC58"/>
  <c r="FB58"/>
  <c r="FA58"/>
  <c r="EE58"/>
  <c r="ED58"/>
  <c r="DV58"/>
  <c r="DU58"/>
  <c r="DM58"/>
  <c r="DL58"/>
  <c r="DD58"/>
  <c r="DC58"/>
  <c r="CU58"/>
  <c r="CT58"/>
  <c r="CL58"/>
  <c r="CK58"/>
  <c r="CH58"/>
  <c r="CJ58" s="1"/>
  <c r="CE58"/>
  <c r="CG58" s="1"/>
  <c r="BS58"/>
  <c r="BR58"/>
  <c r="AY58"/>
  <c r="AX58"/>
  <c r="AM58"/>
  <c r="AL58"/>
  <c r="AD58"/>
  <c r="AC58"/>
  <c r="AB58"/>
  <c r="Y58"/>
  <c r="U58"/>
  <c r="T58"/>
  <c r="S58"/>
  <c r="P58"/>
  <c r="M58"/>
  <c r="J58"/>
  <c r="F58"/>
  <c r="E58"/>
  <c r="C58" l="1"/>
  <c r="V58"/>
  <c r="G58"/>
  <c r="FP58"/>
  <c r="B58" l="1"/>
  <c r="Y16" i="1"/>
  <c r="V16"/>
  <c r="S16"/>
  <c r="P16"/>
  <c r="M16"/>
  <c r="J16"/>
  <c r="LM32" i="2"/>
  <c r="LL32"/>
  <c r="KX32"/>
  <c r="KW32"/>
  <c r="KL32"/>
  <c r="KK32"/>
  <c r="KC32"/>
  <c r="KB32"/>
  <c r="JT32"/>
  <c r="JS32"/>
  <c r="JK32"/>
  <c r="JJ32"/>
  <c r="JB32"/>
  <c r="JA32"/>
  <c r="IS32"/>
  <c r="IR32"/>
  <c r="II32"/>
  <c r="IH32"/>
  <c r="HZ32"/>
  <c r="HY32"/>
  <c r="HQ32"/>
  <c r="HP32"/>
  <c r="HH32"/>
  <c r="HG32"/>
  <c r="GY32"/>
  <c r="GX32"/>
  <c r="GP32"/>
  <c r="GO32"/>
  <c r="GG32"/>
  <c r="GF32"/>
  <c r="FX32"/>
  <c r="FW32"/>
  <c r="FC32"/>
  <c r="FB32"/>
  <c r="EQ32"/>
  <c r="EP32"/>
  <c r="EE32"/>
  <c r="ED32"/>
  <c r="DV32"/>
  <c r="DU32"/>
  <c r="DM32"/>
  <c r="DL32"/>
  <c r="DD32"/>
  <c r="DC32"/>
  <c r="CU32"/>
  <c r="CT32"/>
  <c r="CL32"/>
  <c r="CK32"/>
  <c r="BT32"/>
  <c r="BS32"/>
  <c r="AY32"/>
  <c r="AX32"/>
  <c r="LM31"/>
  <c r="LL31"/>
  <c r="KX31"/>
  <c r="KW31"/>
  <c r="KL31"/>
  <c r="KK31"/>
  <c r="KC31"/>
  <c r="KB31"/>
  <c r="JT31"/>
  <c r="JS31"/>
  <c r="JK31"/>
  <c r="JJ31"/>
  <c r="JB31"/>
  <c r="JA31"/>
  <c r="IS31"/>
  <c r="IR31"/>
  <c r="II31"/>
  <c r="IH31"/>
  <c r="HZ31"/>
  <c r="HY31"/>
  <c r="HQ31"/>
  <c r="HP31"/>
  <c r="HH31"/>
  <c r="HG31"/>
  <c r="GY31"/>
  <c r="GX31"/>
  <c r="GP31"/>
  <c r="GO31"/>
  <c r="GG31"/>
  <c r="GF31"/>
  <c r="FX31"/>
  <c r="FW31"/>
  <c r="FC31"/>
  <c r="FB31"/>
  <c r="EQ31"/>
  <c r="EP31"/>
  <c r="EE31"/>
  <c r="ED31"/>
  <c r="DV31"/>
  <c r="DU31"/>
  <c r="DM31"/>
  <c r="DL31"/>
  <c r="DD31"/>
  <c r="DC31"/>
  <c r="CU31"/>
  <c r="CT31"/>
  <c r="CL31"/>
  <c r="CK31"/>
  <c r="BT31"/>
  <c r="BS31"/>
  <c r="AY31"/>
  <c r="AX31"/>
  <c r="LM30"/>
  <c r="LL30"/>
  <c r="KX30"/>
  <c r="KW30"/>
  <c r="KL30"/>
  <c r="KK30"/>
  <c r="KC30"/>
  <c r="KB30"/>
  <c r="JT30"/>
  <c r="JS30"/>
  <c r="JK30"/>
  <c r="JJ30"/>
  <c r="JB30"/>
  <c r="JA30"/>
  <c r="IS30"/>
  <c r="IR30"/>
  <c r="II30"/>
  <c r="IH30"/>
  <c r="HZ30"/>
  <c r="HY30"/>
  <c r="HQ30"/>
  <c r="HP30"/>
  <c r="HH30"/>
  <c r="HG30"/>
  <c r="GY30"/>
  <c r="GX30"/>
  <c r="GP30"/>
  <c r="GO30"/>
  <c r="GG30"/>
  <c r="GF30"/>
  <c r="FX30"/>
  <c r="FW30"/>
  <c r="FC30"/>
  <c r="FB30"/>
  <c r="EQ30"/>
  <c r="EP30"/>
  <c r="EE30"/>
  <c r="ED30"/>
  <c r="DV30"/>
  <c r="DU30"/>
  <c r="DM30"/>
  <c r="DL30"/>
  <c r="DD30"/>
  <c r="DC30"/>
  <c r="CU30"/>
  <c r="CT30"/>
  <c r="CL30"/>
  <c r="CK30"/>
  <c r="BT30"/>
  <c r="BS30"/>
  <c r="AY30"/>
  <c r="AX30"/>
  <c r="LM29"/>
  <c r="LL29"/>
  <c r="KX29"/>
  <c r="KW29"/>
  <c r="KL29"/>
  <c r="KK29"/>
  <c r="KC29"/>
  <c r="KB29"/>
  <c r="JT29"/>
  <c r="JS29"/>
  <c r="JK29"/>
  <c r="JJ29"/>
  <c r="JB29"/>
  <c r="JA29"/>
  <c r="IS29"/>
  <c r="IR29"/>
  <c r="II29"/>
  <c r="IH29"/>
  <c r="HZ29"/>
  <c r="HY29"/>
  <c r="HQ29"/>
  <c r="HP29"/>
  <c r="HH29"/>
  <c r="HG29"/>
  <c r="GY29"/>
  <c r="GX29"/>
  <c r="GP29"/>
  <c r="GO29"/>
  <c r="GG29"/>
  <c r="GF29"/>
  <c r="FX29"/>
  <c r="FW29"/>
  <c r="FC29"/>
  <c r="FB29"/>
  <c r="EQ29"/>
  <c r="EP29"/>
  <c r="EE29"/>
  <c r="ED29"/>
  <c r="DV29"/>
  <c r="DU29"/>
  <c r="DM29"/>
  <c r="DL29"/>
  <c r="DD29"/>
  <c r="DC29"/>
  <c r="CU29"/>
  <c r="CT29"/>
  <c r="CL29"/>
  <c r="CK29"/>
  <c r="BT29"/>
  <c r="BS29"/>
  <c r="AY29"/>
  <c r="AX29"/>
  <c r="LM28"/>
  <c r="LL28"/>
  <c r="KX28"/>
  <c r="KW28"/>
  <c r="KL28"/>
  <c r="KK28"/>
  <c r="KC28"/>
  <c r="KB28"/>
  <c r="JT28"/>
  <c r="JS28"/>
  <c r="JK28"/>
  <c r="JJ28"/>
  <c r="JB28"/>
  <c r="JA28"/>
  <c r="IS28"/>
  <c r="IR28"/>
  <c r="II28"/>
  <c r="IH28"/>
  <c r="HZ28"/>
  <c r="HY28"/>
  <c r="HQ28"/>
  <c r="HP28"/>
  <c r="HH28"/>
  <c r="HG28"/>
  <c r="GY28"/>
  <c r="GX28"/>
  <c r="GP28"/>
  <c r="GO28"/>
  <c r="GG28"/>
  <c r="GF28"/>
  <c r="FX28"/>
  <c r="FW28"/>
  <c r="FC28"/>
  <c r="FB28"/>
  <c r="EQ28"/>
  <c r="EP28"/>
  <c r="EE28"/>
  <c r="ED28"/>
  <c r="DV28"/>
  <c r="DU28"/>
  <c r="DM28"/>
  <c r="DL28"/>
  <c r="DD28"/>
  <c r="DC28"/>
  <c r="CU28"/>
  <c r="CT28"/>
  <c r="CL28"/>
  <c r="CK28"/>
  <c r="BT28"/>
  <c r="BS28"/>
  <c r="AY28"/>
  <c r="AX28"/>
  <c r="LM27"/>
  <c r="LL27"/>
  <c r="KX27"/>
  <c r="KW27"/>
  <c r="KL27"/>
  <c r="KK27"/>
  <c r="KC27"/>
  <c r="KB27"/>
  <c r="JT27"/>
  <c r="JS27"/>
  <c r="JK27"/>
  <c r="JJ27"/>
  <c r="JB27"/>
  <c r="JA27"/>
  <c r="IS27"/>
  <c r="IR27"/>
  <c r="II27"/>
  <c r="IH27"/>
  <c r="HZ27"/>
  <c r="HY27"/>
  <c r="HQ27"/>
  <c r="HP27"/>
  <c r="HH27"/>
  <c r="HG27"/>
  <c r="GY27"/>
  <c r="GX27"/>
  <c r="GP27"/>
  <c r="GO27"/>
  <c r="GG27"/>
  <c r="GF27"/>
  <c r="FX27"/>
  <c r="FW27"/>
  <c r="FC27"/>
  <c r="FB27"/>
  <c r="EQ27"/>
  <c r="EP27"/>
  <c r="EE27"/>
  <c r="ED27"/>
  <c r="DV27"/>
  <c r="DU27"/>
  <c r="DM27"/>
  <c r="DL27"/>
  <c r="DD27"/>
  <c r="DC27"/>
  <c r="CU27"/>
  <c r="CT27"/>
  <c r="CL27"/>
  <c r="CK27"/>
  <c r="BT27"/>
  <c r="BS27"/>
  <c r="BH27"/>
  <c r="BG27"/>
  <c r="AY27"/>
  <c r="AX27"/>
  <c r="LM26"/>
  <c r="LL26"/>
  <c r="KX26"/>
  <c r="KW26"/>
  <c r="KL26"/>
  <c r="KK26"/>
  <c r="KC26"/>
  <c r="KB26"/>
  <c r="JT26"/>
  <c r="JS26"/>
  <c r="JK26"/>
  <c r="JJ26"/>
  <c r="JB26"/>
  <c r="JA26"/>
  <c r="IS26"/>
  <c r="IR26"/>
  <c r="II26"/>
  <c r="IH26"/>
  <c r="HZ26"/>
  <c r="HY26"/>
  <c r="HQ26"/>
  <c r="HP26"/>
  <c r="HH26"/>
  <c r="HG26"/>
  <c r="GY26"/>
  <c r="GX26"/>
  <c r="GP26"/>
  <c r="GO26"/>
  <c r="GG26"/>
  <c r="GF26"/>
  <c r="FX26"/>
  <c r="FW26"/>
  <c r="FC26"/>
  <c r="FB26"/>
  <c r="EQ26"/>
  <c r="EP26"/>
  <c r="EE26"/>
  <c r="ED26"/>
  <c r="DV26"/>
  <c r="DU26"/>
  <c r="DM26"/>
  <c r="DL26"/>
  <c r="DD26"/>
  <c r="DC26"/>
  <c r="CU26"/>
  <c r="CT26"/>
  <c r="CL26"/>
  <c r="CK26"/>
  <c r="BT26"/>
  <c r="BS26"/>
  <c r="BH26"/>
  <c r="BG26"/>
  <c r="AY26"/>
  <c r="AX26"/>
  <c r="MC24"/>
  <c r="LM24"/>
  <c r="LL24"/>
  <c r="KX24"/>
  <c r="KW24"/>
  <c r="KL24"/>
  <c r="KK24"/>
  <c r="KJ24"/>
  <c r="KG24"/>
  <c r="KC24"/>
  <c r="KB24"/>
  <c r="KA24"/>
  <c r="JX24"/>
  <c r="JT24"/>
  <c r="JS24"/>
  <c r="JR24"/>
  <c r="JO24"/>
  <c r="JK24"/>
  <c r="JJ24"/>
  <c r="JB24"/>
  <c r="JA24"/>
  <c r="IS24"/>
  <c r="IR24"/>
  <c r="II24"/>
  <c r="IH24"/>
  <c r="HZ24"/>
  <c r="HY24"/>
  <c r="HX24"/>
  <c r="HU24"/>
  <c r="HQ24"/>
  <c r="HP24"/>
  <c r="HO24"/>
  <c r="HL24"/>
  <c r="HH24"/>
  <c r="HI24" s="1"/>
  <c r="HI23" s="1"/>
  <c r="HG24"/>
  <c r="HF24"/>
  <c r="HC24"/>
  <c r="GY24"/>
  <c r="GX24"/>
  <c r="GP24"/>
  <c r="GO24"/>
  <c r="GG24"/>
  <c r="GF24"/>
  <c r="FX24"/>
  <c r="FW24"/>
  <c r="FO24"/>
  <c r="FN24"/>
  <c r="FC24"/>
  <c r="FB24"/>
  <c r="EQ24"/>
  <c r="EP24"/>
  <c r="EE24"/>
  <c r="ED24"/>
  <c r="DV24"/>
  <c r="DU24"/>
  <c r="DM24"/>
  <c r="DL24"/>
  <c r="DD24"/>
  <c r="DC24"/>
  <c r="CU24"/>
  <c r="CT24"/>
  <c r="CL24"/>
  <c r="CK24"/>
  <c r="BT24"/>
  <c r="BS24"/>
  <c r="BH24"/>
  <c r="BG24"/>
  <c r="AY24"/>
  <c r="AX24"/>
  <c r="AB24"/>
  <c r="Y24"/>
  <c r="U24"/>
  <c r="T24"/>
  <c r="F24"/>
  <c r="E24"/>
  <c r="BZ34" i="3"/>
  <c r="BY34"/>
  <c r="B34" s="1"/>
  <c r="M34"/>
  <c r="BZ33"/>
  <c r="BY33"/>
  <c r="B33" s="1"/>
  <c r="M33"/>
  <c r="BZ32"/>
  <c r="BY32"/>
  <c r="B32" s="1"/>
  <c r="M32"/>
  <c r="BZ31"/>
  <c r="BY31"/>
  <c r="B31" s="1"/>
  <c r="M31"/>
  <c r="BZ30"/>
  <c r="BY30"/>
  <c r="B30" s="1"/>
  <c r="M30"/>
  <c r="BZ29"/>
  <c r="BY29"/>
  <c r="B29" s="1"/>
  <c r="M29"/>
  <c r="BZ28"/>
  <c r="BY28"/>
  <c r="B28" s="1"/>
  <c r="M28"/>
  <c r="BZ27"/>
  <c r="BY27"/>
  <c r="B27" s="1"/>
  <c r="M27"/>
  <c r="BZ26"/>
  <c r="BY26"/>
  <c r="B26" s="1"/>
  <c r="M26"/>
  <c r="BZ25"/>
  <c r="BY25"/>
  <c r="B25" s="1"/>
  <c r="M25"/>
  <c r="CS23"/>
  <c r="CP23"/>
  <c r="CM23"/>
  <c r="CJ23"/>
  <c r="CG23"/>
  <c r="CD23"/>
  <c r="BZ23"/>
  <c r="BY23"/>
  <c r="BX23"/>
  <c r="BO23"/>
  <c r="BI23"/>
  <c r="BC23"/>
  <c r="AW23"/>
  <c r="AT23"/>
  <c r="AQ23"/>
  <c r="AK23"/>
  <c r="AH23"/>
  <c r="AE23"/>
  <c r="AB23"/>
  <c r="Y23"/>
  <c r="V23"/>
  <c r="S23"/>
  <c r="P23"/>
  <c r="J23"/>
  <c r="G23"/>
  <c r="M22" i="4"/>
  <c r="CA23" i="3" l="1"/>
  <c r="B23"/>
  <c r="V24" i="2"/>
  <c r="S13" i="1"/>
  <c r="M13"/>
  <c r="J13"/>
  <c r="LM22" i="2"/>
  <c r="LL22"/>
  <c r="KX22"/>
  <c r="KW22"/>
  <c r="KL22"/>
  <c r="KK22"/>
  <c r="KC22"/>
  <c r="KB22"/>
  <c r="JT22"/>
  <c r="JS22"/>
  <c r="JK22"/>
  <c r="JJ22"/>
  <c r="JB22"/>
  <c r="JA22"/>
  <c r="IS22"/>
  <c r="IR22"/>
  <c r="II22"/>
  <c r="IH22"/>
  <c r="HZ22"/>
  <c r="HY22"/>
  <c r="HQ22"/>
  <c r="HP22"/>
  <c r="HH22"/>
  <c r="HG22"/>
  <c r="GY22"/>
  <c r="GX22"/>
  <c r="GP22"/>
  <c r="GO22"/>
  <c r="GG22"/>
  <c r="GF22"/>
  <c r="FX22"/>
  <c r="FW22"/>
  <c r="FC22"/>
  <c r="FB22"/>
  <c r="EU22"/>
  <c r="EQ22"/>
  <c r="EP22"/>
  <c r="EE22"/>
  <c r="ED22"/>
  <c r="DV22"/>
  <c r="DU22"/>
  <c r="DM22"/>
  <c r="DL22"/>
  <c r="DD22"/>
  <c r="DC22"/>
  <c r="CU22"/>
  <c r="CT22"/>
  <c r="CL22"/>
  <c r="CK22"/>
  <c r="BS22"/>
  <c r="BO22"/>
  <c r="BL22"/>
  <c r="BH22"/>
  <c r="BG22"/>
  <c r="AY22"/>
  <c r="AX22"/>
  <c r="AM22"/>
  <c r="AL22"/>
  <c r="AD22"/>
  <c r="AC22"/>
  <c r="U22"/>
  <c r="F22"/>
  <c r="E22"/>
  <c r="LM21"/>
  <c r="LL21"/>
  <c r="KX21"/>
  <c r="KW21"/>
  <c r="KL21"/>
  <c r="KK21"/>
  <c r="KC21"/>
  <c r="KB21"/>
  <c r="JT21"/>
  <c r="JS21"/>
  <c r="JK21"/>
  <c r="JJ21"/>
  <c r="JB21"/>
  <c r="JA21"/>
  <c r="IS21"/>
  <c r="IR21"/>
  <c r="II21"/>
  <c r="IH21"/>
  <c r="HZ21"/>
  <c r="HY21"/>
  <c r="HQ21"/>
  <c r="HP21"/>
  <c r="HH21"/>
  <c r="HG21"/>
  <c r="GY21"/>
  <c r="GX21"/>
  <c r="GP21"/>
  <c r="GO21"/>
  <c r="GG21"/>
  <c r="GF21"/>
  <c r="FX21"/>
  <c r="FW21"/>
  <c r="FC21"/>
  <c r="FB21"/>
  <c r="EU21"/>
  <c r="EQ21"/>
  <c r="EP21"/>
  <c r="EE21"/>
  <c r="ED21"/>
  <c r="DV21"/>
  <c r="DU21"/>
  <c r="DM21"/>
  <c r="DL21"/>
  <c r="DD21"/>
  <c r="DC21"/>
  <c r="CU21"/>
  <c r="CT21"/>
  <c r="CL21"/>
  <c r="CK21"/>
  <c r="BX21"/>
  <c r="BT21"/>
  <c r="BS21"/>
  <c r="BO21"/>
  <c r="BL21"/>
  <c r="BH21"/>
  <c r="BG21"/>
  <c r="AY21"/>
  <c r="AX21"/>
  <c r="AM21"/>
  <c r="AL21"/>
  <c r="AD21"/>
  <c r="AC21"/>
  <c r="U21"/>
  <c r="T21"/>
  <c r="F21"/>
  <c r="E21"/>
  <c r="LM20"/>
  <c r="LL20"/>
  <c r="KX20"/>
  <c r="KW20"/>
  <c r="KL20"/>
  <c r="KK20"/>
  <c r="KC20"/>
  <c r="KB20"/>
  <c r="JT20"/>
  <c r="JS20"/>
  <c r="JK20"/>
  <c r="JJ20"/>
  <c r="JB20"/>
  <c r="JA20"/>
  <c r="IS20"/>
  <c r="IR20"/>
  <c r="II20"/>
  <c r="IH20"/>
  <c r="HZ20"/>
  <c r="HY20"/>
  <c r="HQ20"/>
  <c r="HP20"/>
  <c r="HH20"/>
  <c r="HG20"/>
  <c r="GY20"/>
  <c r="GX20"/>
  <c r="GP20"/>
  <c r="GO20"/>
  <c r="GG20"/>
  <c r="GF20"/>
  <c r="FX20"/>
  <c r="FW20"/>
  <c r="FC20"/>
  <c r="FB20"/>
  <c r="EU20"/>
  <c r="EQ20"/>
  <c r="EP20"/>
  <c r="EE20"/>
  <c r="ED20"/>
  <c r="DV20"/>
  <c r="DU20"/>
  <c r="DM20"/>
  <c r="DL20"/>
  <c r="DD20"/>
  <c r="DC20"/>
  <c r="CU20"/>
  <c r="CT20"/>
  <c r="CL20"/>
  <c r="CK20"/>
  <c r="BS20"/>
  <c r="AY20"/>
  <c r="AX20"/>
  <c r="AM20"/>
  <c r="AL20"/>
  <c r="AD20"/>
  <c r="AC20"/>
  <c r="U20"/>
  <c r="T20"/>
  <c r="F20"/>
  <c r="E20"/>
  <c r="B20" s="1"/>
  <c r="LM19"/>
  <c r="LL19"/>
  <c r="KX19"/>
  <c r="KW19"/>
  <c r="KL19"/>
  <c r="KK19"/>
  <c r="KC19"/>
  <c r="KB19"/>
  <c r="JT19"/>
  <c r="JS19"/>
  <c r="JK19"/>
  <c r="JJ19"/>
  <c r="JB19"/>
  <c r="JA19"/>
  <c r="IS19"/>
  <c r="IR19"/>
  <c r="II19"/>
  <c r="IH19"/>
  <c r="HZ19"/>
  <c r="HY19"/>
  <c r="HQ19"/>
  <c r="HP19"/>
  <c r="HH19"/>
  <c r="HG19"/>
  <c r="GY19"/>
  <c r="GX19"/>
  <c r="GP19"/>
  <c r="GO19"/>
  <c r="GG19"/>
  <c r="GF19"/>
  <c r="FX19"/>
  <c r="FW19"/>
  <c r="FC19"/>
  <c r="FB19"/>
  <c r="EU19"/>
  <c r="EQ19"/>
  <c r="EP19"/>
  <c r="EE19"/>
  <c r="ED19"/>
  <c r="DV19"/>
  <c r="DU19"/>
  <c r="DM19"/>
  <c r="DL19"/>
  <c r="DD19"/>
  <c r="DC19"/>
  <c r="CU19"/>
  <c r="CT19"/>
  <c r="CL19"/>
  <c r="CK19"/>
  <c r="BS19"/>
  <c r="AY19"/>
  <c r="AX19"/>
  <c r="AM19"/>
  <c r="AL19"/>
  <c r="AD19"/>
  <c r="AC19"/>
  <c r="U19"/>
  <c r="T19"/>
  <c r="F19"/>
  <c r="E19"/>
  <c r="LM18"/>
  <c r="LL18"/>
  <c r="KX18"/>
  <c r="KW18"/>
  <c r="KL18"/>
  <c r="KK18"/>
  <c r="KC18"/>
  <c r="KB18"/>
  <c r="JT18"/>
  <c r="JS18"/>
  <c r="JK18"/>
  <c r="JJ18"/>
  <c r="JB18"/>
  <c r="JA18"/>
  <c r="IS18"/>
  <c r="IR18"/>
  <c r="II18"/>
  <c r="IH18"/>
  <c r="HZ18"/>
  <c r="HY18"/>
  <c r="HQ18"/>
  <c r="HP18"/>
  <c r="HH18"/>
  <c r="HG18"/>
  <c r="GY18"/>
  <c r="GX18"/>
  <c r="GP18"/>
  <c r="GO18"/>
  <c r="GG18"/>
  <c r="GF18"/>
  <c r="FX18"/>
  <c r="FW18"/>
  <c r="FC18"/>
  <c r="FB18"/>
  <c r="EQ18"/>
  <c r="EP18"/>
  <c r="EE18"/>
  <c r="ED18"/>
  <c r="DV18"/>
  <c r="DU18"/>
  <c r="DM18"/>
  <c r="DL18"/>
  <c r="DD18"/>
  <c r="DC18"/>
  <c r="CU18"/>
  <c r="CT18"/>
  <c r="CL18"/>
  <c r="CK18"/>
  <c r="BS18"/>
  <c r="AY18"/>
  <c r="AX18"/>
  <c r="AM18"/>
  <c r="AL18"/>
  <c r="AD18"/>
  <c r="AC18"/>
  <c r="U18"/>
  <c r="T18"/>
  <c r="F18"/>
  <c r="E18"/>
  <c r="LM17"/>
  <c r="LL17"/>
  <c r="KX17"/>
  <c r="KW17"/>
  <c r="KL17"/>
  <c r="KK17"/>
  <c r="KC17"/>
  <c r="KB17"/>
  <c r="JT17"/>
  <c r="JS17"/>
  <c r="JK17"/>
  <c r="JJ17"/>
  <c r="JB17"/>
  <c r="JA17"/>
  <c r="IS17"/>
  <c r="IR17"/>
  <c r="II17"/>
  <c r="IH17"/>
  <c r="HZ17"/>
  <c r="HY17"/>
  <c r="HQ17"/>
  <c r="HP17"/>
  <c r="HH17"/>
  <c r="HG17"/>
  <c r="GY17"/>
  <c r="GX17"/>
  <c r="GP17"/>
  <c r="GO17"/>
  <c r="GG17"/>
  <c r="GF17"/>
  <c r="FX17"/>
  <c r="FW17"/>
  <c r="FC17"/>
  <c r="FB17"/>
  <c r="EU17"/>
  <c r="EQ17"/>
  <c r="EP17"/>
  <c r="EE17"/>
  <c r="ED17"/>
  <c r="DV17"/>
  <c r="DU17"/>
  <c r="DM17"/>
  <c r="DL17"/>
  <c r="DD17"/>
  <c r="DC17"/>
  <c r="CU17"/>
  <c r="CT17"/>
  <c r="CL17"/>
  <c r="CK17"/>
  <c r="BS17"/>
  <c r="AY17"/>
  <c r="AX17"/>
  <c r="AM17"/>
  <c r="AL17"/>
  <c r="AD17"/>
  <c r="AC17"/>
  <c r="U17"/>
  <c r="T17"/>
  <c r="F17"/>
  <c r="E17"/>
  <c r="LM16"/>
  <c r="LL16"/>
  <c r="KX16"/>
  <c r="KW16"/>
  <c r="KL16"/>
  <c r="KK16"/>
  <c r="KC16"/>
  <c r="KB16"/>
  <c r="JT16"/>
  <c r="JS16"/>
  <c r="JK16"/>
  <c r="JJ16"/>
  <c r="JB16"/>
  <c r="JA16"/>
  <c r="IS16"/>
  <c r="IR16"/>
  <c r="II16"/>
  <c r="IH16"/>
  <c r="HZ16"/>
  <c r="HY16"/>
  <c r="HQ16"/>
  <c r="HP16"/>
  <c r="HH16"/>
  <c r="HG16"/>
  <c r="GY16"/>
  <c r="GX16"/>
  <c r="GP16"/>
  <c r="GO16"/>
  <c r="GG16"/>
  <c r="GF16"/>
  <c r="FX16"/>
  <c r="FW16"/>
  <c r="FC16"/>
  <c r="FB16"/>
  <c r="EU16"/>
  <c r="EQ16"/>
  <c r="EP16"/>
  <c r="EE16"/>
  <c r="ED16"/>
  <c r="DV16"/>
  <c r="DU16"/>
  <c r="DM16"/>
  <c r="DL16"/>
  <c r="DD16"/>
  <c r="DC16"/>
  <c r="CU16"/>
  <c r="CT16"/>
  <c r="CL16"/>
  <c r="CK16"/>
  <c r="BS16"/>
  <c r="BO16"/>
  <c r="BL16"/>
  <c r="BH16"/>
  <c r="BG16"/>
  <c r="AY16"/>
  <c r="AX16"/>
  <c r="AM16"/>
  <c r="AL16"/>
  <c r="AD16"/>
  <c r="AC16"/>
  <c r="U16"/>
  <c r="T16"/>
  <c r="F16"/>
  <c r="E16"/>
  <c r="LM15"/>
  <c r="LL15"/>
  <c r="KX15"/>
  <c r="KW15"/>
  <c r="KL15"/>
  <c r="KK15"/>
  <c r="KC15"/>
  <c r="KB15"/>
  <c r="JT15"/>
  <c r="JS15"/>
  <c r="JK15"/>
  <c r="JJ15"/>
  <c r="JB15"/>
  <c r="JA15"/>
  <c r="IS15"/>
  <c r="IR15"/>
  <c r="II15"/>
  <c r="IH15"/>
  <c r="HZ15"/>
  <c r="HY15"/>
  <c r="HQ15"/>
  <c r="HP15"/>
  <c r="HH15"/>
  <c r="HG15"/>
  <c r="GY15"/>
  <c r="GX15"/>
  <c r="GP15"/>
  <c r="GO15"/>
  <c r="GG15"/>
  <c r="GF15"/>
  <c r="FX15"/>
  <c r="FW15"/>
  <c r="FC15"/>
  <c r="FB15"/>
  <c r="EU15"/>
  <c r="EQ15"/>
  <c r="EP15"/>
  <c r="EE15"/>
  <c r="ED15"/>
  <c r="DV15"/>
  <c r="DU15"/>
  <c r="DT15"/>
  <c r="DQ15"/>
  <c r="DM15"/>
  <c r="DL15"/>
  <c r="DD15"/>
  <c r="DC15"/>
  <c r="CU15"/>
  <c r="CT15"/>
  <c r="CL15"/>
  <c r="CK15"/>
  <c r="BS15"/>
  <c r="BO15"/>
  <c r="BL15"/>
  <c r="BH15"/>
  <c r="BG15"/>
  <c r="AY15"/>
  <c r="AX15"/>
  <c r="AM15"/>
  <c r="AL15"/>
  <c r="AD15"/>
  <c r="AC15"/>
  <c r="U15"/>
  <c r="T15"/>
  <c r="F15"/>
  <c r="E15"/>
  <c r="LM13"/>
  <c r="LL13"/>
  <c r="KX13"/>
  <c r="KW13"/>
  <c r="KL13"/>
  <c r="KK13"/>
  <c r="KC13"/>
  <c r="KB13"/>
  <c r="JT13"/>
  <c r="JS13"/>
  <c r="JK13"/>
  <c r="JJ13"/>
  <c r="JB13"/>
  <c r="JA13"/>
  <c r="IS13"/>
  <c r="IR13"/>
  <c r="II13"/>
  <c r="IH13"/>
  <c r="HZ13"/>
  <c r="HY13"/>
  <c r="HX13"/>
  <c r="HU13"/>
  <c r="HQ13"/>
  <c r="HP13"/>
  <c r="HH13"/>
  <c r="HG13"/>
  <c r="HF13"/>
  <c r="HC13"/>
  <c r="GY13"/>
  <c r="GX13"/>
  <c r="GP13"/>
  <c r="GO13"/>
  <c r="GG13"/>
  <c r="GF13"/>
  <c r="FX13"/>
  <c r="FW13"/>
  <c r="FC13"/>
  <c r="FB13"/>
  <c r="FA13"/>
  <c r="EQ13"/>
  <c r="EP13"/>
  <c r="EE13"/>
  <c r="ED13"/>
  <c r="DV13"/>
  <c r="DU13"/>
  <c r="DM13"/>
  <c r="DL13"/>
  <c r="DD13"/>
  <c r="DC13"/>
  <c r="CU13"/>
  <c r="CT13"/>
  <c r="CL13"/>
  <c r="CK13"/>
  <c r="CJ13"/>
  <c r="CG13"/>
  <c r="BS13"/>
  <c r="AY13"/>
  <c r="AX13"/>
  <c r="AM13"/>
  <c r="AL13"/>
  <c r="AD13"/>
  <c r="AC13"/>
  <c r="U13"/>
  <c r="T13"/>
  <c r="S13"/>
  <c r="P13"/>
  <c r="M13"/>
  <c r="J13"/>
  <c r="F13"/>
  <c r="E13"/>
  <c r="BZ21" i="3"/>
  <c r="BY21"/>
  <c r="B21" s="1"/>
  <c r="M21"/>
  <c r="BZ20"/>
  <c r="BY20"/>
  <c r="B20" s="1"/>
  <c r="M20"/>
  <c r="BZ19"/>
  <c r="BY19"/>
  <c r="B19" s="1"/>
  <c r="M19"/>
  <c r="BZ18"/>
  <c r="BY18"/>
  <c r="B18" s="1"/>
  <c r="M18"/>
  <c r="BZ17"/>
  <c r="BY17"/>
  <c r="B17" s="1"/>
  <c r="M17"/>
  <c r="BZ16"/>
  <c r="BY16"/>
  <c r="B16" s="1"/>
  <c r="M16"/>
  <c r="BZ15"/>
  <c r="BY15"/>
  <c r="B15" s="1"/>
  <c r="M15"/>
  <c r="BZ14"/>
  <c r="BY14"/>
  <c r="B14" s="1"/>
  <c r="M14"/>
  <c r="BZ12"/>
  <c r="BY12"/>
  <c r="B12" s="1"/>
  <c r="AZ12"/>
  <c r="B13" i="2" l="1"/>
  <c r="B15"/>
  <c r="B16"/>
  <c r="B18"/>
  <c r="B17"/>
  <c r="B19"/>
  <c r="B21"/>
  <c r="B22"/>
  <c r="CV13"/>
  <c r="DN15"/>
  <c r="ER17"/>
  <c r="BI21"/>
  <c r="ER21"/>
  <c r="BI22"/>
  <c r="BI16"/>
  <c r="ER16"/>
  <c r="CD13"/>
  <c r="ER22"/>
  <c r="ER19"/>
  <c r="G13"/>
  <c r="ER15"/>
  <c r="BU21"/>
  <c r="BI15"/>
  <c r="ER20"/>
  <c r="V22" i="1"/>
  <c r="S22"/>
  <c r="P22"/>
  <c r="M22"/>
  <c r="J22"/>
  <c r="LH46" i="2"/>
  <c r="HX46"/>
  <c r="HU46"/>
  <c r="HQ46"/>
  <c r="HP46"/>
  <c r="FM46"/>
  <c r="FA46"/>
  <c r="DB46"/>
  <c r="CY46"/>
  <c r="CU46"/>
  <c r="CT46"/>
  <c r="CJ46"/>
  <c r="CG46"/>
  <c r="BR46"/>
  <c r="AW46"/>
  <c r="AB46"/>
  <c r="Y46"/>
  <c r="T46"/>
  <c r="V46" l="1"/>
  <c r="B46"/>
  <c r="C46"/>
  <c r="CV46"/>
  <c r="Y44" i="1"/>
  <c r="S44"/>
  <c r="P44"/>
  <c r="M44"/>
  <c r="J44"/>
  <c r="LM138" i="2"/>
  <c r="LL138"/>
  <c r="KX138"/>
  <c r="KW138"/>
  <c r="KL138"/>
  <c r="KK138"/>
  <c r="KC138"/>
  <c r="KB138"/>
  <c r="JT138"/>
  <c r="JS138"/>
  <c r="JK138"/>
  <c r="JJ138"/>
  <c r="JB138"/>
  <c r="JA138"/>
  <c r="IS138"/>
  <c r="IR138"/>
  <c r="II138"/>
  <c r="IH138"/>
  <c r="HZ138"/>
  <c r="HY138"/>
  <c r="HQ138"/>
  <c r="HP138"/>
  <c r="HH138"/>
  <c r="HG138"/>
  <c r="GY138"/>
  <c r="GX138"/>
  <c r="GP138"/>
  <c r="GO138"/>
  <c r="GG138"/>
  <c r="GF138"/>
  <c r="FX138"/>
  <c r="FW138"/>
  <c r="FC138"/>
  <c r="FB138"/>
  <c r="EQ138"/>
  <c r="EP138"/>
  <c r="EE138"/>
  <c r="ED138"/>
  <c r="DV138"/>
  <c r="DU138"/>
  <c r="DT138"/>
  <c r="DQ138"/>
  <c r="DM138"/>
  <c r="DL138"/>
  <c r="DD138"/>
  <c r="DC138"/>
  <c r="CU138"/>
  <c r="CT138"/>
  <c r="CL138"/>
  <c r="CK138"/>
  <c r="BS138"/>
  <c r="AY138"/>
  <c r="AX138"/>
  <c r="AM138"/>
  <c r="AL138"/>
  <c r="AD138"/>
  <c r="AC138"/>
  <c r="U138"/>
  <c r="T138"/>
  <c r="F138"/>
  <c r="E138"/>
  <c r="LM137"/>
  <c r="LL137"/>
  <c r="KX137"/>
  <c r="KW137"/>
  <c r="KL137"/>
  <c r="KK137"/>
  <c r="KC137"/>
  <c r="KB137"/>
  <c r="JT137"/>
  <c r="JS137"/>
  <c r="JK137"/>
  <c r="JJ137"/>
  <c r="JB137"/>
  <c r="JA137"/>
  <c r="IS137"/>
  <c r="IR137"/>
  <c r="II137"/>
  <c r="IH137"/>
  <c r="HZ137"/>
  <c r="HY137"/>
  <c r="HQ137"/>
  <c r="HP137"/>
  <c r="HH137"/>
  <c r="HG137"/>
  <c r="GY137"/>
  <c r="GX137"/>
  <c r="GP137"/>
  <c r="GO137"/>
  <c r="GG137"/>
  <c r="GF137"/>
  <c r="FX137"/>
  <c r="FW137"/>
  <c r="FC137"/>
  <c r="FB137"/>
  <c r="EQ137"/>
  <c r="EP137"/>
  <c r="EE137"/>
  <c r="ED137"/>
  <c r="DV137"/>
  <c r="DU137"/>
  <c r="DM137"/>
  <c r="DL137"/>
  <c r="DD137"/>
  <c r="DC137"/>
  <c r="CU137"/>
  <c r="CT137"/>
  <c r="CS137"/>
  <c r="CP137"/>
  <c r="CL137"/>
  <c r="CK137"/>
  <c r="BS137"/>
  <c r="AY137"/>
  <c r="AX137"/>
  <c r="AM137"/>
  <c r="AL137"/>
  <c r="AD137"/>
  <c r="AC137"/>
  <c r="U137"/>
  <c r="T137"/>
  <c r="F137"/>
  <c r="C137" s="1"/>
  <c r="E137"/>
  <c r="LM136"/>
  <c r="LL136"/>
  <c r="KX136"/>
  <c r="KW136"/>
  <c r="KL136"/>
  <c r="KK136"/>
  <c r="KC136"/>
  <c r="KB136"/>
  <c r="JT136"/>
  <c r="JS136"/>
  <c r="JK136"/>
  <c r="JJ136"/>
  <c r="JB136"/>
  <c r="JA136"/>
  <c r="IS136"/>
  <c r="IR136"/>
  <c r="II136"/>
  <c r="IH136"/>
  <c r="HZ136"/>
  <c r="HY136"/>
  <c r="HQ136"/>
  <c r="HP136"/>
  <c r="HH136"/>
  <c r="HG136"/>
  <c r="GY136"/>
  <c r="GX136"/>
  <c r="GP136"/>
  <c r="GO136"/>
  <c r="GG136"/>
  <c r="GF136"/>
  <c r="FX136"/>
  <c r="FW136"/>
  <c r="FC136"/>
  <c r="FB136"/>
  <c r="EQ136"/>
  <c r="EP136"/>
  <c r="EE136"/>
  <c r="ED136"/>
  <c r="DV136"/>
  <c r="DU136"/>
  <c r="DM136"/>
  <c r="DL136"/>
  <c r="DD136"/>
  <c r="DC136"/>
  <c r="CU136"/>
  <c r="CT136"/>
  <c r="CL136"/>
  <c r="CK136"/>
  <c r="BS136"/>
  <c r="AY136"/>
  <c r="AX136"/>
  <c r="AM136"/>
  <c r="AL136"/>
  <c r="AD136"/>
  <c r="AC136"/>
  <c r="U136"/>
  <c r="T136"/>
  <c r="F136"/>
  <c r="E136"/>
  <c r="LM135"/>
  <c r="LL135"/>
  <c r="KX135"/>
  <c r="KW135"/>
  <c r="KL135"/>
  <c r="KK135"/>
  <c r="KC135"/>
  <c r="KB135"/>
  <c r="JT135"/>
  <c r="JS135"/>
  <c r="JK135"/>
  <c r="JJ135"/>
  <c r="JB135"/>
  <c r="JA135"/>
  <c r="IS135"/>
  <c r="IR135"/>
  <c r="II135"/>
  <c r="IH135"/>
  <c r="HZ135"/>
  <c r="HY135"/>
  <c r="HQ135"/>
  <c r="HP135"/>
  <c r="HH135"/>
  <c r="HG135"/>
  <c r="GY135"/>
  <c r="GX135"/>
  <c r="GP135"/>
  <c r="GO135"/>
  <c r="GG135"/>
  <c r="GF135"/>
  <c r="FX135"/>
  <c r="FW135"/>
  <c r="FC135"/>
  <c r="FB135"/>
  <c r="EQ135"/>
  <c r="EP135"/>
  <c r="EE135"/>
  <c r="ED135"/>
  <c r="DV135"/>
  <c r="DU135"/>
  <c r="DM135"/>
  <c r="DL135"/>
  <c r="DD135"/>
  <c r="DC135"/>
  <c r="CU135"/>
  <c r="CT135"/>
  <c r="CL135"/>
  <c r="CK135"/>
  <c r="BS135"/>
  <c r="AY135"/>
  <c r="AX135"/>
  <c r="AM135"/>
  <c r="AL135"/>
  <c r="AD135"/>
  <c r="AC135"/>
  <c r="U135"/>
  <c r="T135"/>
  <c r="F135"/>
  <c r="E135"/>
  <c r="LM134"/>
  <c r="LL134"/>
  <c r="KX134"/>
  <c r="KW134"/>
  <c r="KL134"/>
  <c r="KK134"/>
  <c r="KC134"/>
  <c r="KB134"/>
  <c r="JT134"/>
  <c r="JS134"/>
  <c r="JK134"/>
  <c r="JJ134"/>
  <c r="JB134"/>
  <c r="JA134"/>
  <c r="IS134"/>
  <c r="IR134"/>
  <c r="II134"/>
  <c r="IH134"/>
  <c r="HZ134"/>
  <c r="HY134"/>
  <c r="HQ134"/>
  <c r="HP134"/>
  <c r="HH134"/>
  <c r="HG134"/>
  <c r="GY134"/>
  <c r="GX134"/>
  <c r="GP134"/>
  <c r="GO134"/>
  <c r="GG134"/>
  <c r="GF134"/>
  <c r="FX134"/>
  <c r="FW134"/>
  <c r="FC134"/>
  <c r="FB134"/>
  <c r="EQ134"/>
  <c r="EP134"/>
  <c r="EE134"/>
  <c r="ED134"/>
  <c r="DV134"/>
  <c r="DU134"/>
  <c r="DM134"/>
  <c r="DL134"/>
  <c r="DD134"/>
  <c r="DC134"/>
  <c r="CU134"/>
  <c r="CT134"/>
  <c r="CL134"/>
  <c r="CK134"/>
  <c r="BS134"/>
  <c r="AY134"/>
  <c r="AX134"/>
  <c r="AM134"/>
  <c r="AL134"/>
  <c r="AD134"/>
  <c r="AC134"/>
  <c r="U134"/>
  <c r="T134"/>
  <c r="F134"/>
  <c r="E134"/>
  <c r="B134" s="1"/>
  <c r="LM133"/>
  <c r="LL133"/>
  <c r="KX133"/>
  <c r="KW133"/>
  <c r="KL133"/>
  <c r="KK133"/>
  <c r="KC133"/>
  <c r="KB133"/>
  <c r="JT133"/>
  <c r="JS133"/>
  <c r="JK133"/>
  <c r="JJ133"/>
  <c r="JB133"/>
  <c r="JA133"/>
  <c r="IS133"/>
  <c r="IR133"/>
  <c r="II133"/>
  <c r="IH133"/>
  <c r="HZ133"/>
  <c r="HY133"/>
  <c r="HQ133"/>
  <c r="HP133"/>
  <c r="HH133"/>
  <c r="HG133"/>
  <c r="GY133"/>
  <c r="GX133"/>
  <c r="GP133"/>
  <c r="GO133"/>
  <c r="GG133"/>
  <c r="GF133"/>
  <c r="FX133"/>
  <c r="FW133"/>
  <c r="FC133"/>
  <c r="FB133"/>
  <c r="EQ133"/>
  <c r="EP133"/>
  <c r="EE133"/>
  <c r="ED133"/>
  <c r="DV133"/>
  <c r="DU133"/>
  <c r="DM133"/>
  <c r="DL133"/>
  <c r="DD133"/>
  <c r="DC133"/>
  <c r="CU133"/>
  <c r="CT133"/>
  <c r="CL133"/>
  <c r="CK133"/>
  <c r="BX133"/>
  <c r="BT133"/>
  <c r="BS133"/>
  <c r="AY133"/>
  <c r="AX133"/>
  <c r="AM133"/>
  <c r="AL133"/>
  <c r="AD133"/>
  <c r="AC133"/>
  <c r="U133"/>
  <c r="T133"/>
  <c r="F133"/>
  <c r="E133"/>
  <c r="B133" s="1"/>
  <c r="LM132"/>
  <c r="LL132"/>
  <c r="KX132"/>
  <c r="KW132"/>
  <c r="KL132"/>
  <c r="KK132"/>
  <c r="KC132"/>
  <c r="KB132"/>
  <c r="JT132"/>
  <c r="JS132"/>
  <c r="JK132"/>
  <c r="JJ132"/>
  <c r="JB132"/>
  <c r="JA132"/>
  <c r="IS132"/>
  <c r="IR132"/>
  <c r="II132"/>
  <c r="IH132"/>
  <c r="HZ132"/>
  <c r="HY132"/>
  <c r="HQ132"/>
  <c r="HP132"/>
  <c r="HH132"/>
  <c r="HG132"/>
  <c r="GY132"/>
  <c r="GX132"/>
  <c r="GP132"/>
  <c r="GO132"/>
  <c r="GG132"/>
  <c r="GF132"/>
  <c r="FX132"/>
  <c r="FW132"/>
  <c r="FC132"/>
  <c r="FB132"/>
  <c r="EQ132"/>
  <c r="EP132"/>
  <c r="EE132"/>
  <c r="ED132"/>
  <c r="DV132"/>
  <c r="DU132"/>
  <c r="DM132"/>
  <c r="DL132"/>
  <c r="DD132"/>
  <c r="DC132"/>
  <c r="CU132"/>
  <c r="CT132"/>
  <c r="CL132"/>
  <c r="CK132"/>
  <c r="BS132"/>
  <c r="AY132"/>
  <c r="AX132"/>
  <c r="AM132"/>
  <c r="AL132"/>
  <c r="AD132"/>
  <c r="AC132"/>
  <c r="U132"/>
  <c r="T132"/>
  <c r="F132"/>
  <c r="C132" s="1"/>
  <c r="E132"/>
  <c r="LM131"/>
  <c r="LL131"/>
  <c r="KX131"/>
  <c r="KW131"/>
  <c r="KL131"/>
  <c r="KK131"/>
  <c r="KC131"/>
  <c r="KB131"/>
  <c r="JT131"/>
  <c r="JS131"/>
  <c r="JK131"/>
  <c r="JJ131"/>
  <c r="JB131"/>
  <c r="JA131"/>
  <c r="IS131"/>
  <c r="IR131"/>
  <c r="II131"/>
  <c r="IH131"/>
  <c r="HZ131"/>
  <c r="HY131"/>
  <c r="HQ131"/>
  <c r="HP131"/>
  <c r="HH131"/>
  <c r="HG131"/>
  <c r="GY131"/>
  <c r="GX131"/>
  <c r="GP131"/>
  <c r="GO131"/>
  <c r="GG131"/>
  <c r="GF131"/>
  <c r="FX131"/>
  <c r="FW131"/>
  <c r="FC131"/>
  <c r="FB131"/>
  <c r="EQ131"/>
  <c r="EP131"/>
  <c r="EE131"/>
  <c r="ED131"/>
  <c r="DV131"/>
  <c r="DU131"/>
  <c r="DM131"/>
  <c r="DL131"/>
  <c r="DD131"/>
  <c r="DC131"/>
  <c r="CU131"/>
  <c r="CT131"/>
  <c r="CL131"/>
  <c r="CK131"/>
  <c r="BS131"/>
  <c r="AY131"/>
  <c r="AX131"/>
  <c r="AM131"/>
  <c r="AL131"/>
  <c r="AD131"/>
  <c r="AC131"/>
  <c r="U131"/>
  <c r="T131"/>
  <c r="F131"/>
  <c r="E131"/>
  <c r="LM130"/>
  <c r="LL130"/>
  <c r="KX130"/>
  <c r="KW130"/>
  <c r="KL130"/>
  <c r="KK130"/>
  <c r="KC130"/>
  <c r="KB130"/>
  <c r="JT130"/>
  <c r="JS130"/>
  <c r="JK130"/>
  <c r="JJ130"/>
  <c r="JB130"/>
  <c r="JA130"/>
  <c r="IS130"/>
  <c r="IR130"/>
  <c r="II130"/>
  <c r="IH130"/>
  <c r="HZ130"/>
  <c r="HY130"/>
  <c r="HQ130"/>
  <c r="HP130"/>
  <c r="HH130"/>
  <c r="HG130"/>
  <c r="GY130"/>
  <c r="GX130"/>
  <c r="GP130"/>
  <c r="GO130"/>
  <c r="GG130"/>
  <c r="GF130"/>
  <c r="FX130"/>
  <c r="FW130"/>
  <c r="FC130"/>
  <c r="FB130"/>
  <c r="EQ130"/>
  <c r="EP130"/>
  <c r="EE130"/>
  <c r="ED130"/>
  <c r="DV130"/>
  <c r="DU130"/>
  <c r="DM130"/>
  <c r="DL130"/>
  <c r="DD130"/>
  <c r="DC130"/>
  <c r="CU130"/>
  <c r="CT130"/>
  <c r="CL130"/>
  <c r="CK130"/>
  <c r="BS130"/>
  <c r="BO130"/>
  <c r="BL130"/>
  <c r="BH130"/>
  <c r="BG130"/>
  <c r="AY130"/>
  <c r="AX130"/>
  <c r="AM130"/>
  <c r="AL130"/>
  <c r="AD130"/>
  <c r="AC130"/>
  <c r="U130"/>
  <c r="T130"/>
  <c r="F130"/>
  <c r="E130"/>
  <c r="LM128"/>
  <c r="LL128"/>
  <c r="LH128"/>
  <c r="KX128"/>
  <c r="KW128"/>
  <c r="KL128"/>
  <c r="KK128"/>
  <c r="KJ128"/>
  <c r="KG128"/>
  <c r="KC128"/>
  <c r="KB128"/>
  <c r="KA128"/>
  <c r="JX128"/>
  <c r="JT128"/>
  <c r="JS128"/>
  <c r="JR128"/>
  <c r="JO128"/>
  <c r="JK128"/>
  <c r="JJ128"/>
  <c r="JB128"/>
  <c r="JA128"/>
  <c r="IZ128"/>
  <c r="IW128"/>
  <c r="IS128"/>
  <c r="IT128" s="1"/>
  <c r="IR128"/>
  <c r="II128"/>
  <c r="IH128"/>
  <c r="HZ128"/>
  <c r="HY128"/>
  <c r="HX128"/>
  <c r="HU128"/>
  <c r="HQ128"/>
  <c r="HP128"/>
  <c r="HH128"/>
  <c r="HG128"/>
  <c r="HF128"/>
  <c r="HC128"/>
  <c r="GY128"/>
  <c r="GX128"/>
  <c r="GP128"/>
  <c r="GO128"/>
  <c r="GG128"/>
  <c r="GF128"/>
  <c r="FX128"/>
  <c r="FW128"/>
  <c r="FV128"/>
  <c r="FS128"/>
  <c r="FO128"/>
  <c r="FN128"/>
  <c r="FC128"/>
  <c r="FB128"/>
  <c r="FA128"/>
  <c r="EQ128"/>
  <c r="EP128"/>
  <c r="EE128"/>
  <c r="ED128"/>
  <c r="EC128"/>
  <c r="DZ128"/>
  <c r="DV128"/>
  <c r="DU128"/>
  <c r="DM128"/>
  <c r="DL128"/>
  <c r="DD128"/>
  <c r="DC128"/>
  <c r="CU128"/>
  <c r="CT128"/>
  <c r="CL128"/>
  <c r="CK128"/>
  <c r="CG128"/>
  <c r="BS128"/>
  <c r="AY128"/>
  <c r="AX128"/>
  <c r="AM128"/>
  <c r="AL128"/>
  <c r="AD128"/>
  <c r="AC128"/>
  <c r="AB128"/>
  <c r="Y128"/>
  <c r="U128"/>
  <c r="T128"/>
  <c r="P128"/>
  <c r="M128"/>
  <c r="J128"/>
  <c r="F128"/>
  <c r="E128"/>
  <c r="BZ134" i="3"/>
  <c r="BY134"/>
  <c r="B134" s="1"/>
  <c r="M134"/>
  <c r="BZ133"/>
  <c r="BY133"/>
  <c r="B133" s="1"/>
  <c r="M133"/>
  <c r="BZ132"/>
  <c r="BY132"/>
  <c r="B132" s="1"/>
  <c r="M132"/>
  <c r="BZ131"/>
  <c r="BY131"/>
  <c r="B131" s="1"/>
  <c r="M131"/>
  <c r="BZ130"/>
  <c r="BY130"/>
  <c r="B130" s="1"/>
  <c r="M130"/>
  <c r="BZ129"/>
  <c r="BY129"/>
  <c r="B129" s="1"/>
  <c r="M129"/>
  <c r="BZ128"/>
  <c r="BY128"/>
  <c r="B128" s="1"/>
  <c r="M128"/>
  <c r="BZ127"/>
  <c r="BY127"/>
  <c r="B127" s="1"/>
  <c r="M127"/>
  <c r="BZ126"/>
  <c r="BY126"/>
  <c r="B126" s="1"/>
  <c r="M126"/>
  <c r="CS124"/>
  <c r="CP124"/>
  <c r="CM124"/>
  <c r="CJ124"/>
  <c r="CG124"/>
  <c r="BZ124"/>
  <c r="BY124"/>
  <c r="B124" s="1"/>
  <c r="BO124"/>
  <c r="BI124"/>
  <c r="BC124"/>
  <c r="AZ124"/>
  <c r="AW124"/>
  <c r="AT124"/>
  <c r="AQ124"/>
  <c r="AK124"/>
  <c r="AH124"/>
  <c r="AE124"/>
  <c r="AB124"/>
  <c r="Y124"/>
  <c r="S124"/>
  <c r="P124"/>
  <c r="J124"/>
  <c r="G124"/>
  <c r="M103" i="4"/>
  <c r="M102"/>
  <c r="M100"/>
  <c r="M99"/>
  <c r="M98"/>
  <c r="M97"/>
  <c r="M96"/>
  <c r="C128" i="2" l="1"/>
  <c r="C130"/>
  <c r="B131"/>
  <c r="C135"/>
  <c r="B136"/>
  <c r="B138"/>
  <c r="B128"/>
  <c r="B130"/>
  <c r="C133"/>
  <c r="C134"/>
  <c r="B135"/>
  <c r="C131"/>
  <c r="B132"/>
  <c r="C136"/>
  <c r="B137"/>
  <c r="C138"/>
  <c r="CA124" i="3"/>
  <c r="DW128" i="2"/>
  <c r="V128"/>
  <c r="FP128"/>
  <c r="G128"/>
  <c r="ER130"/>
  <c r="BI130"/>
  <c r="BU133"/>
  <c r="DN138"/>
  <c r="KW129"/>
  <c r="CM137"/>
  <c r="KX129"/>
  <c r="BZ69" i="3"/>
  <c r="BY69"/>
  <c r="B69" s="1"/>
  <c r="M69"/>
  <c r="BZ68"/>
  <c r="BY68"/>
  <c r="B68" s="1"/>
  <c r="M68"/>
  <c r="BZ67"/>
  <c r="BY67"/>
  <c r="B67" s="1"/>
  <c r="M67"/>
  <c r="BZ66"/>
  <c r="BY66"/>
  <c r="B66" s="1"/>
  <c r="M66"/>
  <c r="BZ65"/>
  <c r="BY65"/>
  <c r="B65" s="1"/>
  <c r="M65"/>
  <c r="BZ64"/>
  <c r="BY64"/>
  <c r="B64" s="1"/>
  <c r="M64"/>
  <c r="BZ63"/>
  <c r="BY63"/>
  <c r="B63" s="1"/>
  <c r="M63"/>
  <c r="BZ62"/>
  <c r="BY62"/>
  <c r="B62" s="1"/>
  <c r="M62"/>
  <c r="CM60"/>
  <c r="CJ60"/>
  <c r="CG60"/>
  <c r="CD60"/>
  <c r="BZ60"/>
  <c r="BY60"/>
  <c r="B60" s="1"/>
  <c r="BX60"/>
  <c r="BO60"/>
  <c r="BI60"/>
  <c r="BC60"/>
  <c r="AZ60"/>
  <c r="AW60"/>
  <c r="AT60"/>
  <c r="AQ60"/>
  <c r="AK60"/>
  <c r="AH60"/>
  <c r="AE60"/>
  <c r="AB60"/>
  <c r="Y60"/>
  <c r="S60"/>
  <c r="P60"/>
  <c r="J60"/>
  <c r="G60"/>
  <c r="CA60" l="1"/>
  <c r="S41" i="1"/>
  <c r="M41"/>
  <c r="J41"/>
  <c r="LM126" i="2"/>
  <c r="LL126"/>
  <c r="KX126"/>
  <c r="KW126"/>
  <c r="KL126"/>
  <c r="KK126"/>
  <c r="KC126"/>
  <c r="KB126"/>
  <c r="JT126"/>
  <c r="JS126"/>
  <c r="JK126"/>
  <c r="JJ126"/>
  <c r="JB126"/>
  <c r="JA126"/>
  <c r="IS126"/>
  <c r="IR126"/>
  <c r="II126"/>
  <c r="IH126"/>
  <c r="HZ126"/>
  <c r="HY126"/>
  <c r="HQ126"/>
  <c r="HP126"/>
  <c r="HH126"/>
  <c r="HG126"/>
  <c r="GY126"/>
  <c r="GX126"/>
  <c r="GP126"/>
  <c r="GO126"/>
  <c r="GG126"/>
  <c r="GF126"/>
  <c r="FX126"/>
  <c r="FW126"/>
  <c r="FC126"/>
  <c r="FB126"/>
  <c r="EU126"/>
  <c r="EQ126"/>
  <c r="EP126"/>
  <c r="EE126"/>
  <c r="ED126"/>
  <c r="DV126"/>
  <c r="DU126"/>
  <c r="DM126"/>
  <c r="DL126"/>
  <c r="DD126"/>
  <c r="DC126"/>
  <c r="CU126"/>
  <c r="CT126"/>
  <c r="CL126"/>
  <c r="CK126"/>
  <c r="BT126"/>
  <c r="BS126"/>
  <c r="BH126"/>
  <c r="BG126"/>
  <c r="AY126"/>
  <c r="AX126"/>
  <c r="AM126"/>
  <c r="AL126"/>
  <c r="AD126"/>
  <c r="AC126"/>
  <c r="U126"/>
  <c r="T126"/>
  <c r="F126"/>
  <c r="E126"/>
  <c r="LM125"/>
  <c r="LL125"/>
  <c r="KX125"/>
  <c r="KW125"/>
  <c r="KL125"/>
  <c r="KK125"/>
  <c r="KC125"/>
  <c r="KB125"/>
  <c r="JT125"/>
  <c r="JS125"/>
  <c r="JK125"/>
  <c r="JJ125"/>
  <c r="JB125"/>
  <c r="JA125"/>
  <c r="IS125"/>
  <c r="IR125"/>
  <c r="II125"/>
  <c r="IH125"/>
  <c r="HZ125"/>
  <c r="HY125"/>
  <c r="HQ125"/>
  <c r="HP125"/>
  <c r="HH125"/>
  <c r="HG125"/>
  <c r="GY125"/>
  <c r="GX125"/>
  <c r="GP125"/>
  <c r="GO125"/>
  <c r="GG125"/>
  <c r="GF125"/>
  <c r="FX125"/>
  <c r="FW125"/>
  <c r="FC125"/>
  <c r="FB125"/>
  <c r="EU125"/>
  <c r="EQ125"/>
  <c r="EP125"/>
  <c r="EE125"/>
  <c r="ED125"/>
  <c r="DV125"/>
  <c r="DU125"/>
  <c r="DM125"/>
  <c r="DL125"/>
  <c r="DD125"/>
  <c r="DC125"/>
  <c r="CU125"/>
  <c r="CT125"/>
  <c r="CL125"/>
  <c r="CK125"/>
  <c r="BX125"/>
  <c r="BT125"/>
  <c r="BS125"/>
  <c r="BH125"/>
  <c r="BG125"/>
  <c r="AY125"/>
  <c r="AX125"/>
  <c r="AM125"/>
  <c r="AL125"/>
  <c r="AD125"/>
  <c r="AC125"/>
  <c r="U125"/>
  <c r="T125"/>
  <c r="F125"/>
  <c r="E125"/>
  <c r="B125" s="1"/>
  <c r="LM124"/>
  <c r="LL124"/>
  <c r="KX124"/>
  <c r="KW124"/>
  <c r="KL124"/>
  <c r="KK124"/>
  <c r="KC124"/>
  <c r="KB124"/>
  <c r="JT124"/>
  <c r="JS124"/>
  <c r="JK124"/>
  <c r="JJ124"/>
  <c r="JB124"/>
  <c r="JA124"/>
  <c r="IS124"/>
  <c r="IR124"/>
  <c r="II124"/>
  <c r="IH124"/>
  <c r="HZ124"/>
  <c r="HY124"/>
  <c r="HQ124"/>
  <c r="HP124"/>
  <c r="HH124"/>
  <c r="HG124"/>
  <c r="GY124"/>
  <c r="GX124"/>
  <c r="GP124"/>
  <c r="GO124"/>
  <c r="GG124"/>
  <c r="GF124"/>
  <c r="FX124"/>
  <c r="FW124"/>
  <c r="FC124"/>
  <c r="FB124"/>
  <c r="EU124"/>
  <c r="EQ124"/>
  <c r="EP124"/>
  <c r="EE124"/>
  <c r="ED124"/>
  <c r="DV124"/>
  <c r="DU124"/>
  <c r="DM124"/>
  <c r="DL124"/>
  <c r="DD124"/>
  <c r="DC124"/>
  <c r="CU124"/>
  <c r="CT124"/>
  <c r="CL124"/>
  <c r="CK124"/>
  <c r="BT124"/>
  <c r="BS124"/>
  <c r="BH124"/>
  <c r="BG124"/>
  <c r="AY124"/>
  <c r="AX124"/>
  <c r="AM124"/>
  <c r="AL124"/>
  <c r="AD124"/>
  <c r="AC124"/>
  <c r="U124"/>
  <c r="T124"/>
  <c r="F124"/>
  <c r="C124" s="1"/>
  <c r="E124"/>
  <c r="LM123"/>
  <c r="LL123"/>
  <c r="KX123"/>
  <c r="KW123"/>
  <c r="KL123"/>
  <c r="KK123"/>
  <c r="KC123"/>
  <c r="KB123"/>
  <c r="JT123"/>
  <c r="JS123"/>
  <c r="JK123"/>
  <c r="JJ123"/>
  <c r="JB123"/>
  <c r="JA123"/>
  <c r="IS123"/>
  <c r="IR123"/>
  <c r="II123"/>
  <c r="IH123"/>
  <c r="HZ123"/>
  <c r="HY123"/>
  <c r="HQ123"/>
  <c r="HP123"/>
  <c r="HH123"/>
  <c r="HG123"/>
  <c r="GY123"/>
  <c r="GX123"/>
  <c r="GP123"/>
  <c r="GO123"/>
  <c r="GG123"/>
  <c r="GF123"/>
  <c r="FX123"/>
  <c r="FW123"/>
  <c r="FC123"/>
  <c r="FB123"/>
  <c r="EU123"/>
  <c r="EQ123"/>
  <c r="EP123"/>
  <c r="EE123"/>
  <c r="ED123"/>
  <c r="DV123"/>
  <c r="DU123"/>
  <c r="DM123"/>
  <c r="DL123"/>
  <c r="DD123"/>
  <c r="DC123"/>
  <c r="CU123"/>
  <c r="CT123"/>
  <c r="CL123"/>
  <c r="CK123"/>
  <c r="BX123"/>
  <c r="BT123"/>
  <c r="BS123"/>
  <c r="BO123"/>
  <c r="BL123"/>
  <c r="BH123"/>
  <c r="BG123"/>
  <c r="AY123"/>
  <c r="AX123"/>
  <c r="AM123"/>
  <c r="AL123"/>
  <c r="AD123"/>
  <c r="AC123"/>
  <c r="U123"/>
  <c r="T123"/>
  <c r="F123"/>
  <c r="C123" s="1"/>
  <c r="E123"/>
  <c r="LM121"/>
  <c r="LL121"/>
  <c r="KX121"/>
  <c r="KW121"/>
  <c r="KL121"/>
  <c r="KK121"/>
  <c r="KC121"/>
  <c r="KB121"/>
  <c r="JT121"/>
  <c r="JS121"/>
  <c r="JK121"/>
  <c r="JJ121"/>
  <c r="JB121"/>
  <c r="JA121"/>
  <c r="IS121"/>
  <c r="IR121"/>
  <c r="II121"/>
  <c r="IH121"/>
  <c r="HZ121"/>
  <c r="HY121"/>
  <c r="HQ121"/>
  <c r="HP121"/>
  <c r="HH121"/>
  <c r="HG121"/>
  <c r="GY121"/>
  <c r="GX121"/>
  <c r="GP121"/>
  <c r="GO121"/>
  <c r="GG121"/>
  <c r="GF121"/>
  <c r="FX121"/>
  <c r="FW121"/>
  <c r="FO121"/>
  <c r="FN121"/>
  <c r="FM121"/>
  <c r="FC121"/>
  <c r="FB121"/>
  <c r="EQ121"/>
  <c r="EP121"/>
  <c r="EE121"/>
  <c r="ED121"/>
  <c r="DV121"/>
  <c r="DU121"/>
  <c r="DM121"/>
  <c r="DL121"/>
  <c r="DD121"/>
  <c r="DC121"/>
  <c r="CU121"/>
  <c r="CT121"/>
  <c r="CL121"/>
  <c r="CK121"/>
  <c r="BT121"/>
  <c r="BS121"/>
  <c r="BH121"/>
  <c r="BG121"/>
  <c r="AY121"/>
  <c r="AX121"/>
  <c r="AM121"/>
  <c r="AL121"/>
  <c r="AD121"/>
  <c r="AC121"/>
  <c r="AB121"/>
  <c r="Y121"/>
  <c r="U121"/>
  <c r="T121"/>
  <c r="F121"/>
  <c r="E121"/>
  <c r="BZ122" i="3"/>
  <c r="BY122"/>
  <c r="B122" s="1"/>
  <c r="M122"/>
  <c r="BZ121"/>
  <c r="BY121"/>
  <c r="B121" s="1"/>
  <c r="M121"/>
  <c r="BZ120"/>
  <c r="BY120"/>
  <c r="B120" s="1"/>
  <c r="M120"/>
  <c r="CM118"/>
  <c r="CG118"/>
  <c r="CD118"/>
  <c r="BZ118"/>
  <c r="BY118"/>
  <c r="B118" s="1"/>
  <c r="BO118"/>
  <c r="BI118"/>
  <c r="BC118"/>
  <c r="AZ118"/>
  <c r="AW118"/>
  <c r="AT118"/>
  <c r="AQ118"/>
  <c r="AK118"/>
  <c r="AH118"/>
  <c r="AE118"/>
  <c r="AB118"/>
  <c r="Y118"/>
  <c r="S118"/>
  <c r="P118"/>
  <c r="J118"/>
  <c r="G118"/>
  <c r="AE87" i="4"/>
  <c r="V90"/>
  <c r="P90"/>
  <c r="B123" i="2" l="1"/>
  <c r="C126"/>
  <c r="B121"/>
  <c r="B126"/>
  <c r="B124"/>
  <c r="C125"/>
  <c r="C121"/>
  <c r="CA118" i="3"/>
  <c r="KW122" i="2"/>
  <c r="Y57" i="1"/>
  <c r="S57"/>
  <c r="P57"/>
  <c r="M57"/>
  <c r="J57"/>
  <c r="CS167" i="3"/>
  <c r="CP167"/>
  <c r="CM167"/>
  <c r="CJ167"/>
  <c r="CG167"/>
  <c r="CD167"/>
  <c r="CA167"/>
  <c r="BZ167"/>
  <c r="BY167"/>
  <c r="B167" s="1"/>
  <c r="BX167"/>
  <c r="BU167"/>
  <c r="BR167"/>
  <c r="BO167"/>
  <c r="BI167"/>
  <c r="BC167"/>
  <c r="AZ167"/>
  <c r="AT167"/>
  <c r="AQ167"/>
  <c r="AK167"/>
  <c r="AH167"/>
  <c r="AE167"/>
  <c r="Y167"/>
  <c r="S167"/>
  <c r="P167"/>
  <c r="J167"/>
  <c r="G167"/>
  <c r="AB129" i="4"/>
  <c r="J129"/>
  <c r="G129"/>
  <c r="E129"/>
  <c r="E30" i="1"/>
  <c r="Z29"/>
  <c r="Z27" s="1"/>
  <c r="E29" l="1"/>
  <c r="G29" s="1"/>
  <c r="G30"/>
  <c r="KI170" i="2"/>
  <c r="KH170"/>
  <c r="KF170"/>
  <c r="KE170"/>
  <c r="JZ170"/>
  <c r="JW170"/>
  <c r="JQ170"/>
  <c r="JP170"/>
  <c r="JN170"/>
  <c r="JM170"/>
  <c r="HW170"/>
  <c r="HV170"/>
  <c r="HT170"/>
  <c r="HS170"/>
  <c r="GM170"/>
  <c r="GL170"/>
  <c r="GJ170"/>
  <c r="GI170"/>
  <c r="HE170"/>
  <c r="HD170"/>
  <c r="HB170"/>
  <c r="HA170"/>
  <c r="BJ170"/>
  <c r="BJ153"/>
  <c r="BM80"/>
  <c r="BJ80"/>
  <c r="BJ47"/>
  <c r="BJ35"/>
  <c r="BJ25"/>
  <c r="BJ14"/>
  <c r="LA164"/>
  <c r="KZ164"/>
  <c r="LD164"/>
  <c r="LC164"/>
  <c r="ME170"/>
  <c r="MD170"/>
  <c r="ME164"/>
  <c r="ME162" s="1"/>
  <c r="MD164"/>
  <c r="MD162" s="1"/>
  <c r="ME153"/>
  <c r="ME151" s="1"/>
  <c r="MD153"/>
  <c r="MD151" s="1"/>
  <c r="ME141"/>
  <c r="ME139" s="1"/>
  <c r="MD141"/>
  <c r="MD139" s="1"/>
  <c r="MD129"/>
  <c r="MD127" s="1"/>
  <c r="ME127"/>
  <c r="ME122"/>
  <c r="ME120" s="1"/>
  <c r="MD122"/>
  <c r="MD120" s="1"/>
  <c r="ME114"/>
  <c r="ME112" s="1"/>
  <c r="MD114"/>
  <c r="MD112" s="1"/>
  <c r="ME101"/>
  <c r="ME99" s="1"/>
  <c r="MD101"/>
  <c r="MD99" s="1"/>
  <c r="ME80"/>
  <c r="ME78" s="1"/>
  <c r="MD80"/>
  <c r="MD78" s="1"/>
  <c r="ME71"/>
  <c r="ME69" s="1"/>
  <c r="MD71"/>
  <c r="MD69" s="1"/>
  <c r="ME59"/>
  <c r="ME57" s="1"/>
  <c r="MD59"/>
  <c r="MD57" s="1"/>
  <c r="ME47"/>
  <c r="ME45" s="1"/>
  <c r="MD47"/>
  <c r="MD45" s="1"/>
  <c r="ME35"/>
  <c r="ME33" s="1"/>
  <c r="MD35"/>
  <c r="MD33" s="1"/>
  <c r="ME25"/>
  <c r="ME23" s="1"/>
  <c r="MD25"/>
  <c r="MD23" s="1"/>
  <c r="ME14"/>
  <c r="ME12" s="1"/>
  <c r="MD14"/>
  <c r="MD12" s="1"/>
  <c r="ME9"/>
  <c r="MD9"/>
  <c r="MB170"/>
  <c r="MA170"/>
  <c r="MB164"/>
  <c r="MB162" s="1"/>
  <c r="MA164"/>
  <c r="MA162" s="1"/>
  <c r="MB153"/>
  <c r="MB151" s="1"/>
  <c r="MA153"/>
  <c r="MA151" s="1"/>
  <c r="MB141"/>
  <c r="MB139" s="1"/>
  <c r="MA141"/>
  <c r="MA139" s="1"/>
  <c r="MA129"/>
  <c r="MA127" s="1"/>
  <c r="MB127"/>
  <c r="MB122"/>
  <c r="MB120" s="1"/>
  <c r="MA122"/>
  <c r="MA120" s="1"/>
  <c r="MB114"/>
  <c r="MB112" s="1"/>
  <c r="MA114"/>
  <c r="MA112" s="1"/>
  <c r="MB101"/>
  <c r="MB99" s="1"/>
  <c r="MA101"/>
  <c r="MA99" s="1"/>
  <c r="MB80"/>
  <c r="MA80"/>
  <c r="MA78" s="1"/>
  <c r="MB71"/>
  <c r="MB69" s="1"/>
  <c r="MA71"/>
  <c r="MA69" s="1"/>
  <c r="MB59"/>
  <c r="MB57" s="1"/>
  <c r="MA59"/>
  <c r="MA57" s="1"/>
  <c r="MB47"/>
  <c r="MB45" s="1"/>
  <c r="MA47"/>
  <c r="MA45" s="1"/>
  <c r="MB35"/>
  <c r="MB33" s="1"/>
  <c r="MA35"/>
  <c r="MA33" s="1"/>
  <c r="MB25"/>
  <c r="MB23" s="1"/>
  <c r="MA25"/>
  <c r="MA23" s="1"/>
  <c r="MB14"/>
  <c r="MB12" s="1"/>
  <c r="MA14"/>
  <c r="MA12" s="1"/>
  <c r="MB9"/>
  <c r="MA9"/>
  <c r="AL170"/>
  <c r="AS170"/>
  <c r="AR170"/>
  <c r="AP170"/>
  <c r="AO170"/>
  <c r="AL164"/>
  <c r="AS164"/>
  <c r="AS162" s="1"/>
  <c r="AR164"/>
  <c r="AR162" s="1"/>
  <c r="AP164"/>
  <c r="AP162" s="1"/>
  <c r="AO164"/>
  <c r="AO162" s="1"/>
  <c r="AS153"/>
  <c r="AS151" s="1"/>
  <c r="AR153"/>
  <c r="AR151" s="1"/>
  <c r="AP153"/>
  <c r="AP151" s="1"/>
  <c r="AO153"/>
  <c r="AO151" s="1"/>
  <c r="AM141"/>
  <c r="AS141"/>
  <c r="AS139" s="1"/>
  <c r="AR141"/>
  <c r="AR139" s="1"/>
  <c r="AP141"/>
  <c r="AP139" s="1"/>
  <c r="AO141"/>
  <c r="AO139" s="1"/>
  <c r="AL129"/>
  <c r="AS129"/>
  <c r="AS127" s="1"/>
  <c r="AR129"/>
  <c r="AR127" s="1"/>
  <c r="AP129"/>
  <c r="AP127" s="1"/>
  <c r="AO129"/>
  <c r="AO127" s="1"/>
  <c r="AL122"/>
  <c r="AS122"/>
  <c r="AS120" s="1"/>
  <c r="AR122"/>
  <c r="AR120" s="1"/>
  <c r="AP122"/>
  <c r="AP120" s="1"/>
  <c r="AO122"/>
  <c r="AO120" s="1"/>
  <c r="AL114"/>
  <c r="AS114"/>
  <c r="AS112" s="1"/>
  <c r="AR114"/>
  <c r="AR112" s="1"/>
  <c r="AP114"/>
  <c r="AP112" s="1"/>
  <c r="AO114"/>
  <c r="AO112" s="1"/>
  <c r="AM101"/>
  <c r="AS101"/>
  <c r="AS99" s="1"/>
  <c r="AR101"/>
  <c r="AR99" s="1"/>
  <c r="AP101"/>
  <c r="AP99" s="1"/>
  <c r="AO101"/>
  <c r="AO99" s="1"/>
  <c r="AS80"/>
  <c r="AS78" s="1"/>
  <c r="AR80"/>
  <c r="AR78" s="1"/>
  <c r="AP80"/>
  <c r="AP78" s="1"/>
  <c r="AO80"/>
  <c r="AO78" s="1"/>
  <c r="AM80"/>
  <c r="AL80"/>
  <c r="AL78" s="1"/>
  <c r="AM71"/>
  <c r="AM69" s="1"/>
  <c r="AL71"/>
  <c r="AS71"/>
  <c r="AS69" s="1"/>
  <c r="AR71"/>
  <c r="AR69" s="1"/>
  <c r="AP71"/>
  <c r="AP69" s="1"/>
  <c r="AO71"/>
  <c r="AO69" s="1"/>
  <c r="AM59"/>
  <c r="AS59"/>
  <c r="AS57" s="1"/>
  <c r="AR59"/>
  <c r="AR57" s="1"/>
  <c r="AP59"/>
  <c r="AP57" s="1"/>
  <c r="AO59"/>
  <c r="AO57" s="1"/>
  <c r="AM47"/>
  <c r="AM45" s="1"/>
  <c r="AS47"/>
  <c r="AS45" s="1"/>
  <c r="AR47"/>
  <c r="AR45" s="1"/>
  <c r="AP47"/>
  <c r="AP45" s="1"/>
  <c r="AO47"/>
  <c r="AO45" s="1"/>
  <c r="AM35"/>
  <c r="AM33" s="1"/>
  <c r="AL35"/>
  <c r="AS35"/>
  <c r="AS33" s="1"/>
  <c r="AR35"/>
  <c r="AR33" s="1"/>
  <c r="AP35"/>
  <c r="AP33" s="1"/>
  <c r="AO35"/>
  <c r="AO33" s="1"/>
  <c r="AS25"/>
  <c r="AS23" s="1"/>
  <c r="AR25"/>
  <c r="AR23" s="1"/>
  <c r="AP25"/>
  <c r="AO25"/>
  <c r="AO23" s="1"/>
  <c r="AM25"/>
  <c r="AM24" s="1"/>
  <c r="AL25"/>
  <c r="AS14"/>
  <c r="AS12" s="1"/>
  <c r="AR14"/>
  <c r="AR12" s="1"/>
  <c r="AP14"/>
  <c r="AP12" s="1"/>
  <c r="AO14"/>
  <c r="AM14"/>
  <c r="AS9"/>
  <c r="AR9"/>
  <c r="AP9"/>
  <c r="AO9"/>
  <c r="HF170" l="1"/>
  <c r="AT170"/>
  <c r="ME10"/>
  <c r="ME8" s="1"/>
  <c r="AL24"/>
  <c r="AL23" s="1"/>
  <c r="AP10"/>
  <c r="AP8" s="1"/>
  <c r="AP174" s="1"/>
  <c r="AM114"/>
  <c r="AM112" s="1"/>
  <c r="AM122"/>
  <c r="AM120" s="1"/>
  <c r="AM129"/>
  <c r="AM127" s="1"/>
  <c r="AM139"/>
  <c r="AL153"/>
  <c r="AM99"/>
  <c r="MC170"/>
  <c r="AL162"/>
  <c r="AR10"/>
  <c r="AR8" s="1"/>
  <c r="AR174" s="1"/>
  <c r="AM12"/>
  <c r="AL47"/>
  <c r="AL45" s="1"/>
  <c r="AL69"/>
  <c r="AM78"/>
  <c r="AL112"/>
  <c r="AL120"/>
  <c r="AM153"/>
  <c r="AM57"/>
  <c r="AL59"/>
  <c r="AL57" s="1"/>
  <c r="AP23"/>
  <c r="AL101"/>
  <c r="AL141"/>
  <c r="AL139" s="1"/>
  <c r="AS10"/>
  <c r="AS8" s="1"/>
  <c r="AS174" s="1"/>
  <c r="AO10"/>
  <c r="AO8" s="1"/>
  <c r="AO174" s="1"/>
  <c r="AL14"/>
  <c r="AL127"/>
  <c r="MA10"/>
  <c r="MA8" s="1"/>
  <c r="MA174" s="1"/>
  <c r="AO12"/>
  <c r="AL12"/>
  <c r="AM164"/>
  <c r="AQ170"/>
  <c r="MB10"/>
  <c r="MB8" s="1"/>
  <c r="MD10"/>
  <c r="MD8" s="1"/>
  <c r="MD174" s="1"/>
  <c r="MF170"/>
  <c r="MC9"/>
  <c r="MB78"/>
  <c r="MC78" s="1"/>
  <c r="AM9"/>
  <c r="AM23"/>
  <c r="AL33"/>
  <c r="AL99"/>
  <c r="AL9"/>
  <c r="AM170"/>
  <c r="F28" i="1"/>
  <c r="E28"/>
  <c r="E27" s="1"/>
  <c r="AL10" i="2" l="1"/>
  <c r="AL8" s="1"/>
  <c r="AL174" s="1"/>
  <c r="AT174"/>
  <c r="AM10"/>
  <c r="AM8" s="1"/>
  <c r="AM174" s="1"/>
  <c r="AM162"/>
  <c r="ME174"/>
  <c r="MF174" s="1"/>
  <c r="MB174"/>
  <c r="MC174" s="1"/>
  <c r="MC8"/>
  <c r="AN170"/>
  <c r="AQ174"/>
  <c r="AA55" i="1"/>
  <c r="Z55"/>
  <c r="AA52"/>
  <c r="Z52"/>
  <c r="AA49"/>
  <c r="Z49"/>
  <c r="AA46"/>
  <c r="Z46"/>
  <c r="AA43"/>
  <c r="Z43"/>
  <c r="AA40"/>
  <c r="Z40"/>
  <c r="AA37"/>
  <c r="Z37"/>
  <c r="AA34"/>
  <c r="Z34"/>
  <c r="AA31"/>
  <c r="Z31"/>
  <c r="AA27"/>
  <c r="AA24"/>
  <c r="Z24"/>
  <c r="AA21"/>
  <c r="Z21"/>
  <c r="AA18"/>
  <c r="Z18"/>
  <c r="AA15"/>
  <c r="Z15"/>
  <c r="AA12"/>
  <c r="Z12"/>
  <c r="Z11"/>
  <c r="AA10"/>
  <c r="Z10"/>
  <c r="LY80" i="2"/>
  <c r="LX80"/>
  <c r="LV80"/>
  <c r="LU80"/>
  <c r="LS80"/>
  <c r="LR80"/>
  <c r="LP80"/>
  <c r="LO80"/>
  <c r="LJ80"/>
  <c r="LI80"/>
  <c r="LG80"/>
  <c r="LF80"/>
  <c r="LD80"/>
  <c r="LC80"/>
  <c r="LA80"/>
  <c r="KZ80"/>
  <c r="KU80"/>
  <c r="KT80"/>
  <c r="KR80"/>
  <c r="KQ80"/>
  <c r="KO80"/>
  <c r="KN80"/>
  <c r="KI80"/>
  <c r="KH80"/>
  <c r="KF80"/>
  <c r="KE80"/>
  <c r="JZ80"/>
  <c r="JY80"/>
  <c r="JW80"/>
  <c r="JV80"/>
  <c r="JQ80"/>
  <c r="JP80"/>
  <c r="JN80"/>
  <c r="JM80"/>
  <c r="JH80"/>
  <c r="JG80"/>
  <c r="JE80"/>
  <c r="JD80"/>
  <c r="IY80"/>
  <c r="IX80"/>
  <c r="IV80"/>
  <c r="IU80"/>
  <c r="IQ80"/>
  <c r="IO80"/>
  <c r="IN80"/>
  <c r="IL80"/>
  <c r="IK80"/>
  <c r="IF80"/>
  <c r="IE80"/>
  <c r="IC80"/>
  <c r="IB80"/>
  <c r="HW80"/>
  <c r="HV80"/>
  <c r="HT80"/>
  <c r="HS80"/>
  <c r="HN80"/>
  <c r="HM80"/>
  <c r="HK80"/>
  <c r="HJ80"/>
  <c r="HE80"/>
  <c r="HD80"/>
  <c r="HB80"/>
  <c r="HA80"/>
  <c r="GV80"/>
  <c r="GU80"/>
  <c r="GS80"/>
  <c r="GR80"/>
  <c r="GM80"/>
  <c r="GL80"/>
  <c r="GJ80"/>
  <c r="GI80"/>
  <c r="GD80"/>
  <c r="GC80"/>
  <c r="GA80"/>
  <c r="FZ80"/>
  <c r="FU80"/>
  <c r="FT80"/>
  <c r="FR80"/>
  <c r="FQ80"/>
  <c r="FO80"/>
  <c r="FN80"/>
  <c r="FL80"/>
  <c r="FK80"/>
  <c r="FI80"/>
  <c r="FH80"/>
  <c r="FF80"/>
  <c r="FE80"/>
  <c r="FC80"/>
  <c r="FB80"/>
  <c r="EZ80"/>
  <c r="EY80"/>
  <c r="EW80"/>
  <c r="EV80"/>
  <c r="ET80"/>
  <c r="EN80"/>
  <c r="EM80"/>
  <c r="EK80"/>
  <c r="EJ80"/>
  <c r="EH80"/>
  <c r="EG80"/>
  <c r="EE80"/>
  <c r="ED80"/>
  <c r="EB80"/>
  <c r="EA80"/>
  <c r="DY80"/>
  <c r="DX80"/>
  <c r="DV80"/>
  <c r="DU80"/>
  <c r="DS80"/>
  <c r="DR80"/>
  <c r="DP80"/>
  <c r="DO80"/>
  <c r="DJ80"/>
  <c r="DI80"/>
  <c r="DG80"/>
  <c r="DF80"/>
  <c r="DA80"/>
  <c r="CZ80"/>
  <c r="CX80"/>
  <c r="CW80"/>
  <c r="CR80"/>
  <c r="CQ80"/>
  <c r="CO80"/>
  <c r="CN80"/>
  <c r="CL80"/>
  <c r="CK80"/>
  <c r="CI80"/>
  <c r="CH80"/>
  <c r="CF80"/>
  <c r="CE80"/>
  <c r="BZ80"/>
  <c r="BY80"/>
  <c r="BW80"/>
  <c r="BV80"/>
  <c r="BN80"/>
  <c r="BK80"/>
  <c r="BE80"/>
  <c r="BD80"/>
  <c r="BB80"/>
  <c r="BA80"/>
  <c r="AY80"/>
  <c r="AX80"/>
  <c r="AV80"/>
  <c r="AU80"/>
  <c r="AJ80"/>
  <c r="AI80"/>
  <c r="AG80"/>
  <c r="AF80"/>
  <c r="AD80"/>
  <c r="AC80"/>
  <c r="AA80"/>
  <c r="Z80"/>
  <c r="X80"/>
  <c r="W80"/>
  <c r="U80"/>
  <c r="T80"/>
  <c r="R80"/>
  <c r="Q80"/>
  <c r="O80"/>
  <c r="N80"/>
  <c r="L80"/>
  <c r="K80"/>
  <c r="I80"/>
  <c r="H80"/>
  <c r="F80"/>
  <c r="E80"/>
  <c r="CR80" i="3"/>
  <c r="CQ80"/>
  <c r="CO80"/>
  <c r="CN80"/>
  <c r="CL80"/>
  <c r="CK80"/>
  <c r="CI80"/>
  <c r="CH80"/>
  <c r="CF80"/>
  <c r="CE80"/>
  <c r="CC80"/>
  <c r="CB80"/>
  <c r="BW80"/>
  <c r="BV80"/>
  <c r="BT80"/>
  <c r="BS80"/>
  <c r="BQ80"/>
  <c r="BP80"/>
  <c r="BN80"/>
  <c r="BM80"/>
  <c r="BK80"/>
  <c r="BJ80"/>
  <c r="BH80"/>
  <c r="BG80"/>
  <c r="BE80"/>
  <c r="BD80"/>
  <c r="BB80"/>
  <c r="BA80"/>
  <c r="AY80"/>
  <c r="AX80"/>
  <c r="AV80"/>
  <c r="AU80"/>
  <c r="AS80"/>
  <c r="AR80"/>
  <c r="AP80"/>
  <c r="AO80"/>
  <c r="AM80"/>
  <c r="AL80"/>
  <c r="AJ80"/>
  <c r="AI80"/>
  <c r="AG80"/>
  <c r="AF80"/>
  <c r="AD80"/>
  <c r="AC80"/>
  <c r="AA80"/>
  <c r="Z80"/>
  <c r="X80"/>
  <c r="W80"/>
  <c r="U80"/>
  <c r="T80"/>
  <c r="R80"/>
  <c r="Q80"/>
  <c r="O80"/>
  <c r="N80"/>
  <c r="L80"/>
  <c r="K80"/>
  <c r="I80"/>
  <c r="H80"/>
  <c r="F80"/>
  <c r="E80"/>
  <c r="AJ62" i="4"/>
  <c r="AI62"/>
  <c r="AG62"/>
  <c r="AF62"/>
  <c r="AD62"/>
  <c r="AC62"/>
  <c r="AA62"/>
  <c r="Z62"/>
  <c r="X62"/>
  <c r="W62"/>
  <c r="U62"/>
  <c r="T62"/>
  <c r="R62"/>
  <c r="Q62"/>
  <c r="O62"/>
  <c r="N62"/>
  <c r="L62"/>
  <c r="M62" s="1"/>
  <c r="K62"/>
  <c r="I62"/>
  <c r="H62"/>
  <c r="F62"/>
  <c r="E62"/>
  <c r="AN174" i="2" l="1"/>
  <c r="Z9" i="1"/>
  <c r="Z59" s="1"/>
  <c r="BY80" i="3"/>
  <c r="BZ80"/>
  <c r="AB27" i="1"/>
  <c r="V62" i="4"/>
  <c r="M80" i="3"/>
  <c r="AA9" i="1"/>
  <c r="BO80" i="2"/>
  <c r="DT80"/>
  <c r="EQ80"/>
  <c r="FW80"/>
  <c r="GO80"/>
  <c r="HG80"/>
  <c r="HY80"/>
  <c r="IR80"/>
  <c r="JJ80"/>
  <c r="KB80"/>
  <c r="CT80"/>
  <c r="Y62" i="4"/>
  <c r="DQ80" i="2"/>
  <c r="BL80"/>
  <c r="BX80"/>
  <c r="BG80"/>
  <c r="GY80"/>
  <c r="II80"/>
  <c r="JT80"/>
  <c r="GF80"/>
  <c r="HP80"/>
  <c r="IH80"/>
  <c r="JS80"/>
  <c r="LL80"/>
  <c r="DC80"/>
  <c r="DD80"/>
  <c r="CU80"/>
  <c r="DM80"/>
  <c r="FX80"/>
  <c r="GP80"/>
  <c r="HH80"/>
  <c r="HZ80"/>
  <c r="IS80"/>
  <c r="JK80"/>
  <c r="KC80"/>
  <c r="KX80"/>
  <c r="GX80"/>
  <c r="JA80"/>
  <c r="KK80"/>
  <c r="CB80"/>
  <c r="CC80"/>
  <c r="BS80"/>
  <c r="DL80"/>
  <c r="GG80"/>
  <c r="HQ80"/>
  <c r="JB80"/>
  <c r="KL80"/>
  <c r="LM80"/>
  <c r="BT80"/>
  <c r="BH80"/>
  <c r="ES80"/>
  <c r="EU80" s="1"/>
  <c r="BU80" l="1"/>
  <c r="AA59" i="1"/>
  <c r="AB9"/>
  <c r="DN80" i="2"/>
  <c r="BI80"/>
  <c r="EP80"/>
  <c r="ER80" s="1"/>
  <c r="BT59" l="1"/>
  <c r="BH59"/>
  <c r="LY59"/>
  <c r="LX59"/>
  <c r="LV59"/>
  <c r="LU59"/>
  <c r="LS59"/>
  <c r="LR59"/>
  <c r="LP59"/>
  <c r="LO59"/>
  <c r="LJ59"/>
  <c r="LI59"/>
  <c r="LG59"/>
  <c r="LF59"/>
  <c r="LD59"/>
  <c r="LC59"/>
  <c r="LA59"/>
  <c r="KZ59"/>
  <c r="KU59"/>
  <c r="KT59"/>
  <c r="KR59"/>
  <c r="KQ59"/>
  <c r="KO59"/>
  <c r="KN59"/>
  <c r="KI59"/>
  <c r="KH59"/>
  <c r="KF59"/>
  <c r="KE59"/>
  <c r="JZ59"/>
  <c r="JY59"/>
  <c r="JW59"/>
  <c r="JV59"/>
  <c r="JQ59"/>
  <c r="JP59"/>
  <c r="JN59"/>
  <c r="JM59"/>
  <c r="JH59"/>
  <c r="JG59"/>
  <c r="JE59"/>
  <c r="JD59"/>
  <c r="IY59"/>
  <c r="IX59"/>
  <c r="IV59"/>
  <c r="IU59"/>
  <c r="IQ59"/>
  <c r="IO59"/>
  <c r="IN59"/>
  <c r="IL59"/>
  <c r="IK59"/>
  <c r="IF59"/>
  <c r="IE59"/>
  <c r="IC59"/>
  <c r="IB59"/>
  <c r="HW59"/>
  <c r="HV59"/>
  <c r="HT59"/>
  <c r="HS59"/>
  <c r="HN59"/>
  <c r="HM59"/>
  <c r="HK59"/>
  <c r="HJ59"/>
  <c r="HE59"/>
  <c r="HD59"/>
  <c r="HB59"/>
  <c r="HA59"/>
  <c r="GV59"/>
  <c r="GU59"/>
  <c r="GS59"/>
  <c r="GR59"/>
  <c r="GM59"/>
  <c r="GL59"/>
  <c r="GJ59"/>
  <c r="GI59"/>
  <c r="GD59"/>
  <c r="GC59"/>
  <c r="GA59"/>
  <c r="FZ59"/>
  <c r="FU59"/>
  <c r="FT59"/>
  <c r="FR59"/>
  <c r="FQ59"/>
  <c r="FO59"/>
  <c r="FN59"/>
  <c r="FK59"/>
  <c r="FI59"/>
  <c r="FH59"/>
  <c r="FF59"/>
  <c r="FE59"/>
  <c r="EZ59"/>
  <c r="EY59"/>
  <c r="EW59"/>
  <c r="EV59"/>
  <c r="ET59"/>
  <c r="ES59"/>
  <c r="EN59"/>
  <c r="EM59"/>
  <c r="EK59"/>
  <c r="EJ59"/>
  <c r="EH59"/>
  <c r="EG59"/>
  <c r="EB59"/>
  <c r="EA59"/>
  <c r="DY59"/>
  <c r="DX59"/>
  <c r="DS59"/>
  <c r="DR59"/>
  <c r="DP59"/>
  <c r="DO59"/>
  <c r="CR59"/>
  <c r="CQ59"/>
  <c r="CO59"/>
  <c r="CN59"/>
  <c r="CI59"/>
  <c r="CH59"/>
  <c r="CF59"/>
  <c r="CE59"/>
  <c r="BZ59"/>
  <c r="BY59"/>
  <c r="BW59"/>
  <c r="BV59"/>
  <c r="BQ59"/>
  <c r="BP59"/>
  <c r="BN59"/>
  <c r="BM59"/>
  <c r="BK59"/>
  <c r="BJ59"/>
  <c r="BE59"/>
  <c r="BD59"/>
  <c r="BB59"/>
  <c r="BA59"/>
  <c r="AV59"/>
  <c r="AU59"/>
  <c r="AJ59"/>
  <c r="AI59"/>
  <c r="AG59"/>
  <c r="AF59"/>
  <c r="AA59"/>
  <c r="Z59"/>
  <c r="X59"/>
  <c r="W59"/>
  <c r="R59"/>
  <c r="Q59"/>
  <c r="O59"/>
  <c r="N59"/>
  <c r="L59"/>
  <c r="K59"/>
  <c r="I59"/>
  <c r="H59"/>
  <c r="BY61" i="3"/>
  <c r="BZ61"/>
  <c r="CR61"/>
  <c r="CQ61"/>
  <c r="CO61"/>
  <c r="CN61"/>
  <c r="CL61"/>
  <c r="CK61"/>
  <c r="CI61"/>
  <c r="CH61"/>
  <c r="CF61"/>
  <c r="CE61"/>
  <c r="CC61"/>
  <c r="CB61"/>
  <c r="BW61"/>
  <c r="BV61"/>
  <c r="BT61"/>
  <c r="BS61"/>
  <c r="BQ61"/>
  <c r="BP61"/>
  <c r="BN61"/>
  <c r="BM61"/>
  <c r="BK61"/>
  <c r="BJ61"/>
  <c r="BH61"/>
  <c r="BG61"/>
  <c r="BE61"/>
  <c r="BD61"/>
  <c r="BB61"/>
  <c r="BA61"/>
  <c r="AY61"/>
  <c r="AX61"/>
  <c r="AV61"/>
  <c r="AU61"/>
  <c r="AS61"/>
  <c r="AR61"/>
  <c r="AP61"/>
  <c r="AO61"/>
  <c r="AM61"/>
  <c r="AL61"/>
  <c r="AJ61"/>
  <c r="AI61"/>
  <c r="AG61"/>
  <c r="AF61"/>
  <c r="AD61"/>
  <c r="AC61"/>
  <c r="AA61"/>
  <c r="Z61"/>
  <c r="X61"/>
  <c r="W61"/>
  <c r="U61"/>
  <c r="T61"/>
  <c r="R61"/>
  <c r="Q61"/>
  <c r="O61"/>
  <c r="N61"/>
  <c r="L61"/>
  <c r="K61"/>
  <c r="I61"/>
  <c r="H61"/>
  <c r="F61"/>
  <c r="E61"/>
  <c r="M53" i="4"/>
  <c r="M52"/>
  <c r="M50"/>
  <c r="AJ48"/>
  <c r="AI48"/>
  <c r="AG48"/>
  <c r="AF48"/>
  <c r="AD48"/>
  <c r="AC48"/>
  <c r="AA48"/>
  <c r="Z48"/>
  <c r="X48"/>
  <c r="W48"/>
  <c r="U48"/>
  <c r="T48"/>
  <c r="R48"/>
  <c r="Q48"/>
  <c r="O48"/>
  <c r="N48"/>
  <c r="L48"/>
  <c r="K48"/>
  <c r="I48"/>
  <c r="H48"/>
  <c r="F48"/>
  <c r="E48"/>
  <c r="M61" i="3" l="1"/>
  <c r="DD59" i="2"/>
  <c r="GP59"/>
  <c r="IR59"/>
  <c r="DU59"/>
  <c r="AY59"/>
  <c r="EU59"/>
  <c r="CB59"/>
  <c r="HZ59"/>
  <c r="GF59"/>
  <c r="T59"/>
  <c r="U59"/>
  <c r="CK59"/>
  <c r="EP59"/>
  <c r="HY59"/>
  <c r="KW59"/>
  <c r="KL59"/>
  <c r="E59"/>
  <c r="EE59"/>
  <c r="M48" i="4"/>
  <c r="GG59" i="2"/>
  <c r="HQ59"/>
  <c r="LM59"/>
  <c r="GO59"/>
  <c r="HG59"/>
  <c r="KB59"/>
  <c r="BO59"/>
  <c r="HP59"/>
  <c r="JA59"/>
  <c r="LL59"/>
  <c r="CT59"/>
  <c r="DL59"/>
  <c r="ED59"/>
  <c r="JK59"/>
  <c r="F59"/>
  <c r="AD59"/>
  <c r="KK59"/>
  <c r="AX59"/>
  <c r="CU59"/>
  <c r="CL59"/>
  <c r="DV59"/>
  <c r="EQ59"/>
  <c r="FC59"/>
  <c r="JB59"/>
  <c r="FW59"/>
  <c r="JJ59"/>
  <c r="BS59"/>
  <c r="BU59" s="1"/>
  <c r="CC59"/>
  <c r="DM59"/>
  <c r="FB59"/>
  <c r="GX59"/>
  <c r="IH59"/>
  <c r="JS59"/>
  <c r="GY59"/>
  <c r="II59"/>
  <c r="JT59"/>
  <c r="BG59"/>
  <c r="BI59" s="1"/>
  <c r="FX59"/>
  <c r="HH59"/>
  <c r="IS59"/>
  <c r="KC59"/>
  <c r="KX59"/>
  <c r="DC59"/>
  <c r="BL59"/>
  <c r="BX59"/>
  <c r="AC59"/>
  <c r="BH164"/>
  <c r="BG164"/>
  <c r="LY164"/>
  <c r="LX164"/>
  <c r="LV164"/>
  <c r="LU164"/>
  <c r="LS164"/>
  <c r="LR164"/>
  <c r="LP164"/>
  <c r="LO164"/>
  <c r="LJ164"/>
  <c r="LI164"/>
  <c r="LG164"/>
  <c r="LF164"/>
  <c r="KU164"/>
  <c r="KT164"/>
  <c r="KR164"/>
  <c r="KQ164"/>
  <c r="KO164"/>
  <c r="KN164"/>
  <c r="KI164"/>
  <c r="KH164"/>
  <c r="KF164"/>
  <c r="KE164"/>
  <c r="JZ164"/>
  <c r="JY164"/>
  <c r="JW164"/>
  <c r="JV164"/>
  <c r="JQ164"/>
  <c r="JP164"/>
  <c r="JN164"/>
  <c r="JM164"/>
  <c r="JH164"/>
  <c r="JG164"/>
  <c r="JE164"/>
  <c r="JD164"/>
  <c r="IY164"/>
  <c r="IX164"/>
  <c r="IV164"/>
  <c r="IU164"/>
  <c r="IQ164"/>
  <c r="IO164"/>
  <c r="IN164"/>
  <c r="IL164"/>
  <c r="IK164"/>
  <c r="IF164"/>
  <c r="IE164"/>
  <c r="IC164"/>
  <c r="IB164"/>
  <c r="HW164"/>
  <c r="HV164"/>
  <c r="HT164"/>
  <c r="HS164"/>
  <c r="HN164"/>
  <c r="HM164"/>
  <c r="HK164"/>
  <c r="HJ164"/>
  <c r="HE164"/>
  <c r="HD164"/>
  <c r="HB164"/>
  <c r="HA164"/>
  <c r="GV164"/>
  <c r="GU164"/>
  <c r="GS164"/>
  <c r="GR164"/>
  <c r="GM164"/>
  <c r="GL164"/>
  <c r="GJ164"/>
  <c r="GI164"/>
  <c r="GD164"/>
  <c r="GC164"/>
  <c r="GA164"/>
  <c r="FZ164"/>
  <c r="FU164"/>
  <c r="FT164"/>
  <c r="FR164"/>
  <c r="FQ164"/>
  <c r="FO164"/>
  <c r="FN164"/>
  <c r="FK164"/>
  <c r="FI164"/>
  <c r="FH164"/>
  <c r="FF164"/>
  <c r="FE164"/>
  <c r="EZ164"/>
  <c r="EY164"/>
  <c r="EW164"/>
  <c r="EV164"/>
  <c r="ET164"/>
  <c r="ES164"/>
  <c r="EN164"/>
  <c r="EM164"/>
  <c r="EK164"/>
  <c r="EJ164"/>
  <c r="EH164"/>
  <c r="EG164"/>
  <c r="EB164"/>
  <c r="EA164"/>
  <c r="DY164"/>
  <c r="DX164"/>
  <c r="DS164"/>
  <c r="DR164"/>
  <c r="DO164"/>
  <c r="CR164"/>
  <c r="CQ164"/>
  <c r="CO164"/>
  <c r="CN164"/>
  <c r="CI164"/>
  <c r="CH164"/>
  <c r="CF164"/>
  <c r="CE164"/>
  <c r="BZ164"/>
  <c r="BY164"/>
  <c r="BW164"/>
  <c r="BV164"/>
  <c r="BQ164"/>
  <c r="BP164"/>
  <c r="BN164"/>
  <c r="BM164"/>
  <c r="BK164"/>
  <c r="BJ164"/>
  <c r="BE164"/>
  <c r="BD164"/>
  <c r="BB164"/>
  <c r="BA164"/>
  <c r="AV164"/>
  <c r="AU164"/>
  <c r="AJ164"/>
  <c r="AI164"/>
  <c r="AG164"/>
  <c r="AF164"/>
  <c r="AA164"/>
  <c r="Z164"/>
  <c r="X164"/>
  <c r="W164"/>
  <c r="R164"/>
  <c r="Q164"/>
  <c r="O164"/>
  <c r="N164"/>
  <c r="L164"/>
  <c r="K164"/>
  <c r="I164"/>
  <c r="H164"/>
  <c r="BZ158" i="3"/>
  <c r="BY158"/>
  <c r="CR158"/>
  <c r="CQ158"/>
  <c r="CO158"/>
  <c r="CN158"/>
  <c r="CL158"/>
  <c r="CK158"/>
  <c r="CI158"/>
  <c r="CH158"/>
  <c r="CF158"/>
  <c r="CE158"/>
  <c r="CC158"/>
  <c r="CB158"/>
  <c r="BW158"/>
  <c r="BV158"/>
  <c r="BT158"/>
  <c r="BS158"/>
  <c r="BQ158"/>
  <c r="BP158"/>
  <c r="BN158"/>
  <c r="BM158"/>
  <c r="BK158"/>
  <c r="BJ158"/>
  <c r="BH158"/>
  <c r="BG158"/>
  <c r="BE158"/>
  <c r="BD158"/>
  <c r="BB158"/>
  <c r="BA158"/>
  <c r="AY158"/>
  <c r="AX158"/>
  <c r="AV158"/>
  <c r="AU158"/>
  <c r="AS158"/>
  <c r="AR158"/>
  <c r="AP158"/>
  <c r="AO158"/>
  <c r="AM158"/>
  <c r="AL158"/>
  <c r="AJ158"/>
  <c r="AI158"/>
  <c r="AG158"/>
  <c r="AF158"/>
  <c r="AD158"/>
  <c r="AC158"/>
  <c r="AA158"/>
  <c r="Z158"/>
  <c r="X158"/>
  <c r="W158"/>
  <c r="U158"/>
  <c r="T158"/>
  <c r="R158"/>
  <c r="Q158"/>
  <c r="O158"/>
  <c r="N158"/>
  <c r="L158"/>
  <c r="K158"/>
  <c r="I158"/>
  <c r="H158"/>
  <c r="F158"/>
  <c r="E158"/>
  <c r="AJ124" i="4"/>
  <c r="AI124"/>
  <c r="AG124"/>
  <c r="AF124"/>
  <c r="AD124"/>
  <c r="AC124"/>
  <c r="AA124"/>
  <c r="Z124"/>
  <c r="X124"/>
  <c r="W124"/>
  <c r="U124"/>
  <c r="T124"/>
  <c r="R124"/>
  <c r="Q124"/>
  <c r="O124"/>
  <c r="N124"/>
  <c r="L124"/>
  <c r="K124"/>
  <c r="I124"/>
  <c r="H124"/>
  <c r="F124"/>
  <c r="E124"/>
  <c r="JY170" i="2" l="1"/>
  <c r="JV170"/>
  <c r="C167"/>
  <c r="C169"/>
  <c r="C173"/>
  <c r="C166"/>
  <c r="C168"/>
  <c r="C165"/>
  <c r="C163"/>
  <c r="M158" i="3"/>
  <c r="BT164" i="2"/>
  <c r="J124" i="4"/>
  <c r="DC164" i="2"/>
  <c r="BL164"/>
  <c r="U164"/>
  <c r="HY164"/>
  <c r="EE164"/>
  <c r="EP164"/>
  <c r="FC164"/>
  <c r="II164"/>
  <c r="HH164"/>
  <c r="ER59"/>
  <c r="GP164"/>
  <c r="DM164"/>
  <c r="GY164"/>
  <c r="JT164"/>
  <c r="E164"/>
  <c r="AC164"/>
  <c r="BS164"/>
  <c r="CL164"/>
  <c r="DD164"/>
  <c r="FX164"/>
  <c r="HZ164"/>
  <c r="IS164"/>
  <c r="JK164"/>
  <c r="KX164"/>
  <c r="DU164"/>
  <c r="GO164"/>
  <c r="JJ164"/>
  <c r="BO164"/>
  <c r="T164"/>
  <c r="AX164"/>
  <c r="GG164"/>
  <c r="HQ164"/>
  <c r="JB164"/>
  <c r="KL164"/>
  <c r="CA164"/>
  <c r="F164"/>
  <c r="CB164"/>
  <c r="CT164"/>
  <c r="DL164"/>
  <c r="ED164"/>
  <c r="FB164"/>
  <c r="GF164"/>
  <c r="GX164"/>
  <c r="HP164"/>
  <c r="IH164"/>
  <c r="JA164"/>
  <c r="JS164"/>
  <c r="KK164"/>
  <c r="CC164"/>
  <c r="LL164"/>
  <c r="AD164"/>
  <c r="DV164"/>
  <c r="EQ164"/>
  <c r="KC164"/>
  <c r="BI164"/>
  <c r="AY164"/>
  <c r="CK164"/>
  <c r="FW164"/>
  <c r="HG164"/>
  <c r="IR164"/>
  <c r="KB164"/>
  <c r="CU164"/>
  <c r="LM164"/>
  <c r="ER164" l="1"/>
  <c r="BH25"/>
  <c r="LY25"/>
  <c r="LX25"/>
  <c r="LV25"/>
  <c r="LU25"/>
  <c r="LS25"/>
  <c r="LR25"/>
  <c r="LP25"/>
  <c r="LO25"/>
  <c r="LJ25"/>
  <c r="LI25"/>
  <c r="LG25"/>
  <c r="LF25"/>
  <c r="LD25"/>
  <c r="LC25"/>
  <c r="LA25"/>
  <c r="KZ25"/>
  <c r="KU25"/>
  <c r="KT25"/>
  <c r="KR25"/>
  <c r="KQ25"/>
  <c r="KO25"/>
  <c r="KN25"/>
  <c r="KI25"/>
  <c r="KH25"/>
  <c r="KF25"/>
  <c r="KE25"/>
  <c r="JZ25"/>
  <c r="JY25"/>
  <c r="JW25"/>
  <c r="JV25"/>
  <c r="JQ25"/>
  <c r="JP25"/>
  <c r="JN25"/>
  <c r="JM25"/>
  <c r="JH25"/>
  <c r="JG25"/>
  <c r="JE25"/>
  <c r="JD25"/>
  <c r="IY25"/>
  <c r="IX25"/>
  <c r="IV25"/>
  <c r="IU25"/>
  <c r="IQ25"/>
  <c r="IO25"/>
  <c r="IN25"/>
  <c r="IL25"/>
  <c r="IK25"/>
  <c r="IF25"/>
  <c r="IE25"/>
  <c r="IC25"/>
  <c r="IB25"/>
  <c r="HW25"/>
  <c r="HV25"/>
  <c r="HT25"/>
  <c r="HS25"/>
  <c r="HN25"/>
  <c r="HM25"/>
  <c r="HK25"/>
  <c r="HJ25"/>
  <c r="HE25"/>
  <c r="HD25"/>
  <c r="HB25"/>
  <c r="HA25"/>
  <c r="GV25"/>
  <c r="GU25"/>
  <c r="GS25"/>
  <c r="GR25"/>
  <c r="GM25"/>
  <c r="GL25"/>
  <c r="GJ25"/>
  <c r="GI25"/>
  <c r="GD25"/>
  <c r="GC25"/>
  <c r="GA25"/>
  <c r="FZ25"/>
  <c r="FU25"/>
  <c r="FT25"/>
  <c r="FR25"/>
  <c r="FQ25"/>
  <c r="FO25"/>
  <c r="FN25"/>
  <c r="FK25"/>
  <c r="FI25"/>
  <c r="FH25"/>
  <c r="FF25"/>
  <c r="FE25"/>
  <c r="EZ25"/>
  <c r="EY25"/>
  <c r="EW25"/>
  <c r="EV25"/>
  <c r="ET25"/>
  <c r="ES25"/>
  <c r="EN25"/>
  <c r="EM25"/>
  <c r="EK25"/>
  <c r="EJ25"/>
  <c r="EH25"/>
  <c r="EG25"/>
  <c r="EB25"/>
  <c r="EA25"/>
  <c r="DY25"/>
  <c r="DX25"/>
  <c r="DS25"/>
  <c r="DR25"/>
  <c r="DP25"/>
  <c r="DO25"/>
  <c r="CR25"/>
  <c r="CQ25"/>
  <c r="CO25"/>
  <c r="CN25"/>
  <c r="CI25"/>
  <c r="CH25"/>
  <c r="CF25"/>
  <c r="CE25"/>
  <c r="BZ25"/>
  <c r="BY25"/>
  <c r="BW25"/>
  <c r="BV25"/>
  <c r="BQ25"/>
  <c r="BP25"/>
  <c r="BN25"/>
  <c r="BM25"/>
  <c r="BK25"/>
  <c r="BE25"/>
  <c r="BD25"/>
  <c r="BB25"/>
  <c r="BA25"/>
  <c r="AV25"/>
  <c r="AU25"/>
  <c r="AJ25"/>
  <c r="AI25"/>
  <c r="AG25"/>
  <c r="AF25"/>
  <c r="AD25"/>
  <c r="AD24" s="1"/>
  <c r="AC25"/>
  <c r="AC24" s="1"/>
  <c r="B24" s="1"/>
  <c r="AA25"/>
  <c r="Z25"/>
  <c r="X25"/>
  <c r="W25"/>
  <c r="R25"/>
  <c r="Q25"/>
  <c r="O25"/>
  <c r="N25"/>
  <c r="L25"/>
  <c r="K25"/>
  <c r="I25"/>
  <c r="H25"/>
  <c r="F25"/>
  <c r="E25"/>
  <c r="BZ24" i="3"/>
  <c r="BY24"/>
  <c r="CR24"/>
  <c r="CQ24"/>
  <c r="CO24"/>
  <c r="CN24"/>
  <c r="CL24"/>
  <c r="CK24"/>
  <c r="CI24"/>
  <c r="CH24"/>
  <c r="CF24"/>
  <c r="CE24"/>
  <c r="CC24"/>
  <c r="CB24"/>
  <c r="BW24"/>
  <c r="BV24"/>
  <c r="BT24"/>
  <c r="BS24"/>
  <c r="BQ24"/>
  <c r="BP24"/>
  <c r="BN24"/>
  <c r="BM24"/>
  <c r="BK24"/>
  <c r="BJ24"/>
  <c r="BH24"/>
  <c r="BG24"/>
  <c r="BE24"/>
  <c r="BD24"/>
  <c r="BB24"/>
  <c r="BA24"/>
  <c r="AY24"/>
  <c r="AX24"/>
  <c r="AV24"/>
  <c r="AU24"/>
  <c r="AS24"/>
  <c r="AR24"/>
  <c r="AP24"/>
  <c r="AO24"/>
  <c r="AM24"/>
  <c r="AL24"/>
  <c r="AJ24"/>
  <c r="AI24"/>
  <c r="AG24"/>
  <c r="AF24"/>
  <c r="AD24"/>
  <c r="AC24"/>
  <c r="AA24"/>
  <c r="Z24"/>
  <c r="X24"/>
  <c r="W24"/>
  <c r="U24"/>
  <c r="T24"/>
  <c r="R24"/>
  <c r="Q24"/>
  <c r="O24"/>
  <c r="N24"/>
  <c r="L24"/>
  <c r="K24"/>
  <c r="I24"/>
  <c r="H24"/>
  <c r="F24"/>
  <c r="E24"/>
  <c r="AJ21" i="4"/>
  <c r="AI21"/>
  <c r="AG21"/>
  <c r="AF21"/>
  <c r="AD21"/>
  <c r="AC21"/>
  <c r="AA21"/>
  <c r="Z21"/>
  <c r="X21"/>
  <c r="W21"/>
  <c r="U21"/>
  <c r="T21"/>
  <c r="R21"/>
  <c r="Q21"/>
  <c r="O21"/>
  <c r="N21"/>
  <c r="L21"/>
  <c r="K21"/>
  <c r="I21"/>
  <c r="H21"/>
  <c r="F21"/>
  <c r="E21"/>
  <c r="C24" i="2" l="1"/>
  <c r="M24" i="3"/>
  <c r="HP25" i="2"/>
  <c r="IH25"/>
  <c r="JA25"/>
  <c r="JS25"/>
  <c r="KK25"/>
  <c r="LL25"/>
  <c r="GY25"/>
  <c r="II25"/>
  <c r="JT25"/>
  <c r="CL25"/>
  <c r="M21" i="4"/>
  <c r="DD25" i="2"/>
  <c r="FX25"/>
  <c r="KX25"/>
  <c r="AX25"/>
  <c r="BS25"/>
  <c r="CK25"/>
  <c r="AY25"/>
  <c r="DV25"/>
  <c r="EQ25"/>
  <c r="GP25"/>
  <c r="HH25"/>
  <c r="HZ25"/>
  <c r="IS25"/>
  <c r="JK25"/>
  <c r="KC25"/>
  <c r="CC25"/>
  <c r="CU25"/>
  <c r="DM25"/>
  <c r="EE25"/>
  <c r="FC25"/>
  <c r="GG25"/>
  <c r="HQ25"/>
  <c r="JB25"/>
  <c r="KL25"/>
  <c r="LM25"/>
  <c r="BG25"/>
  <c r="CB25"/>
  <c r="CT25"/>
  <c r="DL25"/>
  <c r="ED25"/>
  <c r="FB25"/>
  <c r="GF25"/>
  <c r="GX25"/>
  <c r="BT25"/>
  <c r="DC25"/>
  <c r="DU25"/>
  <c r="EP25"/>
  <c r="FW25"/>
  <c r="GO25"/>
  <c r="HG25"/>
  <c r="HY25"/>
  <c r="IR25"/>
  <c r="JJ25"/>
  <c r="KB25"/>
  <c r="KW25"/>
  <c r="BH101"/>
  <c r="BG101"/>
  <c r="LY101"/>
  <c r="LX101"/>
  <c r="LV101"/>
  <c r="LU101"/>
  <c r="LS101"/>
  <c r="LR101"/>
  <c r="LP101"/>
  <c r="LO101"/>
  <c r="LJ101"/>
  <c r="LI101"/>
  <c r="LG101"/>
  <c r="LF101"/>
  <c r="LD101"/>
  <c r="LC101"/>
  <c r="LA101"/>
  <c r="KZ101"/>
  <c r="KU101"/>
  <c r="KT101"/>
  <c r="KR101"/>
  <c r="KQ101"/>
  <c r="KO101"/>
  <c r="KN101"/>
  <c r="KI101"/>
  <c r="KH101"/>
  <c r="KF101"/>
  <c r="KE101"/>
  <c r="JZ101"/>
  <c r="JY101"/>
  <c r="JW101"/>
  <c r="JV101"/>
  <c r="JQ101"/>
  <c r="JP101"/>
  <c r="JN101"/>
  <c r="JM101"/>
  <c r="JH101"/>
  <c r="JG101"/>
  <c r="JE101"/>
  <c r="JD101"/>
  <c r="IY101"/>
  <c r="IX101"/>
  <c r="IV101"/>
  <c r="IU101"/>
  <c r="IQ101"/>
  <c r="IO101"/>
  <c r="IN101"/>
  <c r="IL101"/>
  <c r="IK101"/>
  <c r="IF101"/>
  <c r="IE101"/>
  <c r="IC101"/>
  <c r="IB101"/>
  <c r="HW101"/>
  <c r="HV101"/>
  <c r="HT101"/>
  <c r="HS101"/>
  <c r="HN101"/>
  <c r="HM101"/>
  <c r="HK101"/>
  <c r="HJ101"/>
  <c r="HE101"/>
  <c r="HD101"/>
  <c r="HB101"/>
  <c r="HA101"/>
  <c r="GV101"/>
  <c r="GU101"/>
  <c r="GS101"/>
  <c r="GR101"/>
  <c r="GM101"/>
  <c r="GL101"/>
  <c r="GJ101"/>
  <c r="GI101"/>
  <c r="GD101"/>
  <c r="GC101"/>
  <c r="GA101"/>
  <c r="FZ101"/>
  <c r="FU101"/>
  <c r="FT101"/>
  <c r="FR101"/>
  <c r="FQ101"/>
  <c r="FO101"/>
  <c r="FN101"/>
  <c r="FK101"/>
  <c r="FI101"/>
  <c r="FH101"/>
  <c r="FF101"/>
  <c r="FE101"/>
  <c r="EZ101"/>
  <c r="EY101"/>
  <c r="EW101"/>
  <c r="EV101"/>
  <c r="ET101"/>
  <c r="ES101"/>
  <c r="EN101"/>
  <c r="EM101"/>
  <c r="EK101"/>
  <c r="EJ101"/>
  <c r="EH101"/>
  <c r="EG101"/>
  <c r="EB101"/>
  <c r="EA101"/>
  <c r="DY101"/>
  <c r="DX101"/>
  <c r="DS101"/>
  <c r="DR101"/>
  <c r="DO101"/>
  <c r="CR101"/>
  <c r="CQ101"/>
  <c r="CO101"/>
  <c r="CN101"/>
  <c r="CI101"/>
  <c r="CH101"/>
  <c r="CF101"/>
  <c r="CE101"/>
  <c r="BZ101"/>
  <c r="BY101"/>
  <c r="BW101"/>
  <c r="BV101"/>
  <c r="BQ101"/>
  <c r="BP101"/>
  <c r="BN101"/>
  <c r="BM101"/>
  <c r="BK101"/>
  <c r="BJ101"/>
  <c r="BE101"/>
  <c r="BD101"/>
  <c r="BB101"/>
  <c r="BA101"/>
  <c r="AV101"/>
  <c r="AU101"/>
  <c r="AJ101"/>
  <c r="AI101"/>
  <c r="AG101"/>
  <c r="AF101"/>
  <c r="AA101"/>
  <c r="Z101"/>
  <c r="X101"/>
  <c r="W101"/>
  <c r="R101"/>
  <c r="Q101"/>
  <c r="O101"/>
  <c r="N101"/>
  <c r="L101"/>
  <c r="K101"/>
  <c r="I101"/>
  <c r="H101"/>
  <c r="CR100" i="3"/>
  <c r="CQ100"/>
  <c r="CO100"/>
  <c r="CN100"/>
  <c r="CL100"/>
  <c r="CK100"/>
  <c r="CI100"/>
  <c r="CH100"/>
  <c r="CF100"/>
  <c r="CE100"/>
  <c r="CC100"/>
  <c r="CB100"/>
  <c r="BW100"/>
  <c r="BV100"/>
  <c r="BT100"/>
  <c r="BS100"/>
  <c r="BQ100"/>
  <c r="BP100"/>
  <c r="BN100"/>
  <c r="BM100"/>
  <c r="BK100"/>
  <c r="BJ100"/>
  <c r="BH100"/>
  <c r="BG100"/>
  <c r="BE100"/>
  <c r="BD100"/>
  <c r="BB100"/>
  <c r="BA100"/>
  <c r="AY100"/>
  <c r="AX100"/>
  <c r="AV100"/>
  <c r="AU100"/>
  <c r="AS100"/>
  <c r="AR100"/>
  <c r="AP100"/>
  <c r="AO100"/>
  <c r="AM100"/>
  <c r="AL100"/>
  <c r="AJ100"/>
  <c r="AI100"/>
  <c r="AG100"/>
  <c r="AF100"/>
  <c r="AD100"/>
  <c r="AC100"/>
  <c r="AA100"/>
  <c r="Z100"/>
  <c r="X100"/>
  <c r="W100"/>
  <c r="U100"/>
  <c r="T100"/>
  <c r="R100"/>
  <c r="Q100"/>
  <c r="O100"/>
  <c r="N100"/>
  <c r="L100"/>
  <c r="K100"/>
  <c r="I100"/>
  <c r="H100"/>
  <c r="F100"/>
  <c r="E100"/>
  <c r="J75" i="4"/>
  <c r="AJ76"/>
  <c r="AI76"/>
  <c r="AG76"/>
  <c r="AF76"/>
  <c r="AD76"/>
  <c r="AC76"/>
  <c r="AA76"/>
  <c r="Z76"/>
  <c r="X76"/>
  <c r="W76"/>
  <c r="U76"/>
  <c r="T76"/>
  <c r="R76"/>
  <c r="Q76"/>
  <c r="O76"/>
  <c r="N76"/>
  <c r="L76"/>
  <c r="K76"/>
  <c r="I76"/>
  <c r="H76"/>
  <c r="F76"/>
  <c r="E76"/>
  <c r="M100" i="3" l="1"/>
  <c r="BY100"/>
  <c r="BZ100"/>
  <c r="CB101" i="2"/>
  <c r="T101"/>
  <c r="CC101"/>
  <c r="CU101"/>
  <c r="DM101"/>
  <c r="EE101"/>
  <c r="GG101"/>
  <c r="GY101"/>
  <c r="HQ101"/>
  <c r="JB101"/>
  <c r="JT101"/>
  <c r="LM101"/>
  <c r="ED101"/>
  <c r="FB101"/>
  <c r="IH101"/>
  <c r="M76" i="4"/>
  <c r="AX101" i="2"/>
  <c r="FW101"/>
  <c r="CT101"/>
  <c r="DL101"/>
  <c r="AD101"/>
  <c r="BL101"/>
  <c r="E101"/>
  <c r="AC101"/>
  <c r="CL101"/>
  <c r="DD101"/>
  <c r="FX101"/>
  <c r="HH101"/>
  <c r="KC101"/>
  <c r="GX101"/>
  <c r="JS101"/>
  <c r="EU101"/>
  <c r="U101"/>
  <c r="AY101"/>
  <c r="CK101"/>
  <c r="DC101"/>
  <c r="DU101"/>
  <c r="EP101"/>
  <c r="HY101"/>
  <c r="IR101"/>
  <c r="BI101"/>
  <c r="GO101"/>
  <c r="HG101"/>
  <c r="JJ101"/>
  <c r="KB101"/>
  <c r="GP101"/>
  <c r="HZ101"/>
  <c r="IS101"/>
  <c r="JK101"/>
  <c r="FC101"/>
  <c r="II101"/>
  <c r="KL101"/>
  <c r="BO101"/>
  <c r="BT101"/>
  <c r="CA101"/>
  <c r="F101"/>
  <c r="GF101"/>
  <c r="HP101"/>
  <c r="JA101"/>
  <c r="KK101"/>
  <c r="LL101"/>
  <c r="BS101"/>
  <c r="DV101"/>
  <c r="BX101"/>
  <c r="EQ101"/>
  <c r="ER101" l="1"/>
  <c r="BU101"/>
  <c r="BZ37" i="3"/>
  <c r="BY37"/>
  <c r="CR37"/>
  <c r="CQ37"/>
  <c r="CO37"/>
  <c r="CN37"/>
  <c r="CL37"/>
  <c r="CK37"/>
  <c r="CI37"/>
  <c r="CH37"/>
  <c r="CF37"/>
  <c r="CE37"/>
  <c r="CC37"/>
  <c r="CB37"/>
  <c r="BW37"/>
  <c r="BV37"/>
  <c r="BT37"/>
  <c r="BS37"/>
  <c r="BQ37"/>
  <c r="BP37"/>
  <c r="BN37"/>
  <c r="BM37"/>
  <c r="BK37"/>
  <c r="BJ37"/>
  <c r="BH37"/>
  <c r="BG37"/>
  <c r="BE37"/>
  <c r="BD37"/>
  <c r="BB37"/>
  <c r="BA37"/>
  <c r="AY37"/>
  <c r="AX37"/>
  <c r="AV37"/>
  <c r="AU37"/>
  <c r="AS37"/>
  <c r="AR37"/>
  <c r="AP37"/>
  <c r="AO37"/>
  <c r="AM37"/>
  <c r="AL37"/>
  <c r="AJ37"/>
  <c r="AI37"/>
  <c r="AG37"/>
  <c r="AF37"/>
  <c r="AD37"/>
  <c r="AC37"/>
  <c r="AA37"/>
  <c r="Z37"/>
  <c r="X37"/>
  <c r="W37"/>
  <c r="U37"/>
  <c r="T37"/>
  <c r="R37"/>
  <c r="Q37"/>
  <c r="O37"/>
  <c r="N37"/>
  <c r="L37"/>
  <c r="K37"/>
  <c r="I37"/>
  <c r="H37"/>
  <c r="F37"/>
  <c r="E37"/>
  <c r="LY35" i="2"/>
  <c r="LX35"/>
  <c r="LV35"/>
  <c r="LU35"/>
  <c r="LS35"/>
  <c r="LR35"/>
  <c r="LP35"/>
  <c r="LO35"/>
  <c r="LJ35"/>
  <c r="LI35"/>
  <c r="LG35"/>
  <c r="LF35"/>
  <c r="LD35"/>
  <c r="LC35"/>
  <c r="LA35"/>
  <c r="KZ35"/>
  <c r="KU35"/>
  <c r="KT35"/>
  <c r="KR35"/>
  <c r="KQ35"/>
  <c r="KO35"/>
  <c r="KN35"/>
  <c r="KI35"/>
  <c r="KH35"/>
  <c r="KF35"/>
  <c r="KE35"/>
  <c r="JZ35"/>
  <c r="JY35"/>
  <c r="JW35"/>
  <c r="JV35"/>
  <c r="JQ35"/>
  <c r="JP35"/>
  <c r="JN35"/>
  <c r="JM35"/>
  <c r="JH35"/>
  <c r="JG35"/>
  <c r="JE35"/>
  <c r="JD35"/>
  <c r="IY35"/>
  <c r="IX35"/>
  <c r="IV35"/>
  <c r="IU35"/>
  <c r="IQ35"/>
  <c r="IO35"/>
  <c r="IN35"/>
  <c r="IL35"/>
  <c r="IK35"/>
  <c r="IF35"/>
  <c r="IE35"/>
  <c r="IC35"/>
  <c r="IB35"/>
  <c r="HW35"/>
  <c r="HV35"/>
  <c r="HT35"/>
  <c r="HS35"/>
  <c r="HN35"/>
  <c r="HM35"/>
  <c r="HK35"/>
  <c r="HJ35"/>
  <c r="HE35"/>
  <c r="HD35"/>
  <c r="HB35"/>
  <c r="HA35"/>
  <c r="GV35"/>
  <c r="GU35"/>
  <c r="GS35"/>
  <c r="GR35"/>
  <c r="GM35"/>
  <c r="GL35"/>
  <c r="GJ35"/>
  <c r="GI35"/>
  <c r="GD35"/>
  <c r="GC35"/>
  <c r="GA35"/>
  <c r="FZ35"/>
  <c r="FU35"/>
  <c r="FT35"/>
  <c r="FR35"/>
  <c r="FQ35"/>
  <c r="FO35"/>
  <c r="FN35"/>
  <c r="FK35"/>
  <c r="FI35"/>
  <c r="FH35"/>
  <c r="FF35"/>
  <c r="FE35"/>
  <c r="EZ35"/>
  <c r="EY35"/>
  <c r="EW35"/>
  <c r="EV35"/>
  <c r="ET35"/>
  <c r="ES35"/>
  <c r="EN35"/>
  <c r="EM35"/>
  <c r="EK35"/>
  <c r="EJ35"/>
  <c r="EH35"/>
  <c r="EG35"/>
  <c r="EB35"/>
  <c r="EA35"/>
  <c r="DY35"/>
  <c r="DX35"/>
  <c r="DS35"/>
  <c r="DR35"/>
  <c r="DP35"/>
  <c r="DO35"/>
  <c r="CR35"/>
  <c r="CQ35"/>
  <c r="CO35"/>
  <c r="CN35"/>
  <c r="CI35"/>
  <c r="CH35"/>
  <c r="CF35"/>
  <c r="CE35"/>
  <c r="BZ35"/>
  <c r="BY35"/>
  <c r="BW35"/>
  <c r="BV35"/>
  <c r="BQ35"/>
  <c r="BP35"/>
  <c r="BN35"/>
  <c r="BM35"/>
  <c r="BK35"/>
  <c r="BE35"/>
  <c r="BD35"/>
  <c r="BB35"/>
  <c r="BA35"/>
  <c r="AV35"/>
  <c r="AU35"/>
  <c r="AJ35"/>
  <c r="AI35"/>
  <c r="AG35"/>
  <c r="AF35"/>
  <c r="AA35"/>
  <c r="Z35"/>
  <c r="X35"/>
  <c r="W35"/>
  <c r="R35"/>
  <c r="Q35"/>
  <c r="O35"/>
  <c r="N35"/>
  <c r="L35"/>
  <c r="K35"/>
  <c r="I35"/>
  <c r="H35"/>
  <c r="AJ33" i="4"/>
  <c r="AI33"/>
  <c r="AG33"/>
  <c r="AF33"/>
  <c r="AD33"/>
  <c r="AC33"/>
  <c r="AA33"/>
  <c r="Z33"/>
  <c r="X33"/>
  <c r="W33"/>
  <c r="U33"/>
  <c r="T33"/>
  <c r="R33"/>
  <c r="Q33"/>
  <c r="O33"/>
  <c r="N33"/>
  <c r="L33"/>
  <c r="K33"/>
  <c r="I33"/>
  <c r="H33"/>
  <c r="F33"/>
  <c r="E33"/>
  <c r="M37" i="3" l="1"/>
  <c r="M33" i="4"/>
  <c r="BX35" i="2"/>
  <c r="DQ35"/>
  <c r="E35"/>
  <c r="BS35"/>
  <c r="EQ35"/>
  <c r="HH35"/>
  <c r="KC35"/>
  <c r="KX35"/>
  <c r="IR35"/>
  <c r="G33" i="4"/>
  <c r="ED35" i="2"/>
  <c r="DC35"/>
  <c r="T35"/>
  <c r="GY35"/>
  <c r="DT35"/>
  <c r="U35"/>
  <c r="HY35"/>
  <c r="GG35"/>
  <c r="J33" i="4"/>
  <c r="CC35" i="2"/>
  <c r="JT35"/>
  <c r="F35"/>
  <c r="AD35"/>
  <c r="CB35"/>
  <c r="CT35"/>
  <c r="DL35"/>
  <c r="FB35"/>
  <c r="GF35"/>
  <c r="GX35"/>
  <c r="HP35"/>
  <c r="IH35"/>
  <c r="JA35"/>
  <c r="JS35"/>
  <c r="KK35"/>
  <c r="LL35"/>
  <c r="JB35"/>
  <c r="AY35"/>
  <c r="FW35"/>
  <c r="BG35"/>
  <c r="FX35"/>
  <c r="EU35"/>
  <c r="BL35"/>
  <c r="AX35"/>
  <c r="CU35"/>
  <c r="DM35"/>
  <c r="EE35"/>
  <c r="FC35"/>
  <c r="HQ35"/>
  <c r="II35"/>
  <c r="KL35"/>
  <c r="LM35"/>
  <c r="CK35"/>
  <c r="GO35"/>
  <c r="HG35"/>
  <c r="JJ35"/>
  <c r="KB35"/>
  <c r="AC35"/>
  <c r="BT35"/>
  <c r="DV35"/>
  <c r="IS35"/>
  <c r="CL35"/>
  <c r="DD35"/>
  <c r="BO35"/>
  <c r="DU35"/>
  <c r="EP35"/>
  <c r="KW35"/>
  <c r="GP35"/>
  <c r="HZ35"/>
  <c r="JK35"/>
  <c r="BH35"/>
  <c r="BU35" l="1"/>
  <c r="ER35"/>
  <c r="BI35"/>
  <c r="DN35"/>
  <c r="LY14"/>
  <c r="LX14"/>
  <c r="LV14"/>
  <c r="LU14"/>
  <c r="LS14"/>
  <c r="LR14"/>
  <c r="LP14"/>
  <c r="LO14"/>
  <c r="LJ14"/>
  <c r="LI14"/>
  <c r="LG14"/>
  <c r="LF14"/>
  <c r="LD14"/>
  <c r="LC14"/>
  <c r="LA14"/>
  <c r="KZ14"/>
  <c r="KU14"/>
  <c r="KT14"/>
  <c r="KR14"/>
  <c r="KQ14"/>
  <c r="KO14"/>
  <c r="KN14"/>
  <c r="KI14"/>
  <c r="KH14"/>
  <c r="KF14"/>
  <c r="KE14"/>
  <c r="JZ14"/>
  <c r="JY14"/>
  <c r="JW14"/>
  <c r="JV14"/>
  <c r="JQ14"/>
  <c r="JP14"/>
  <c r="JN14"/>
  <c r="JM14"/>
  <c r="JH14"/>
  <c r="JG14"/>
  <c r="JE14"/>
  <c r="JD14"/>
  <c r="IY14"/>
  <c r="IX14"/>
  <c r="IV14"/>
  <c r="IU14"/>
  <c r="IQ14"/>
  <c r="IO14"/>
  <c r="IN14"/>
  <c r="IL14"/>
  <c r="IK14"/>
  <c r="IF14"/>
  <c r="IE14"/>
  <c r="IC14"/>
  <c r="IB14"/>
  <c r="HW14"/>
  <c r="HV14"/>
  <c r="HT14"/>
  <c r="HS14"/>
  <c r="HN14"/>
  <c r="HM14"/>
  <c r="HK14"/>
  <c r="HJ14"/>
  <c r="HE14"/>
  <c r="HD14"/>
  <c r="HB14"/>
  <c r="HA14"/>
  <c r="GV14"/>
  <c r="GU14"/>
  <c r="GS14"/>
  <c r="GR14"/>
  <c r="GM14"/>
  <c r="GL14"/>
  <c r="GJ14"/>
  <c r="GI14"/>
  <c r="GD14"/>
  <c r="GC14"/>
  <c r="GA14"/>
  <c r="FZ14"/>
  <c r="FU14"/>
  <c r="FT14"/>
  <c r="FR14"/>
  <c r="FQ14"/>
  <c r="FO14"/>
  <c r="FN14"/>
  <c r="FK14"/>
  <c r="FI14"/>
  <c r="FH14"/>
  <c r="FF14"/>
  <c r="FE14"/>
  <c r="EZ14"/>
  <c r="EY14"/>
  <c r="EW14"/>
  <c r="EV14"/>
  <c r="ET14"/>
  <c r="ES14"/>
  <c r="EN14"/>
  <c r="EM14"/>
  <c r="EK14"/>
  <c r="EJ14"/>
  <c r="EH14"/>
  <c r="EG14"/>
  <c r="EB14"/>
  <c r="EA14"/>
  <c r="DY14"/>
  <c r="DX14"/>
  <c r="DS14"/>
  <c r="DR14"/>
  <c r="DP14"/>
  <c r="DO14"/>
  <c r="CR14"/>
  <c r="CQ14"/>
  <c r="CO14"/>
  <c r="CN14"/>
  <c r="CI14"/>
  <c r="CH14"/>
  <c r="CF14"/>
  <c r="CE14"/>
  <c r="BZ14"/>
  <c r="BY14"/>
  <c r="BW14"/>
  <c r="BV14"/>
  <c r="BT14"/>
  <c r="BQ14"/>
  <c r="BP14"/>
  <c r="BN14"/>
  <c r="BM14"/>
  <c r="BK14"/>
  <c r="BE14"/>
  <c r="BD14"/>
  <c r="BB14"/>
  <c r="BA14"/>
  <c r="AV14"/>
  <c r="AU14"/>
  <c r="AJ14"/>
  <c r="AI14"/>
  <c r="AG14"/>
  <c r="AF14"/>
  <c r="AA14"/>
  <c r="Z14"/>
  <c r="X14"/>
  <c r="W14"/>
  <c r="R14"/>
  <c r="Q14"/>
  <c r="O14"/>
  <c r="N14"/>
  <c r="L14"/>
  <c r="K14"/>
  <c r="I14"/>
  <c r="H14"/>
  <c r="AM13" i="3"/>
  <c r="AL13"/>
  <c r="AJ13"/>
  <c r="AI13"/>
  <c r="AG13"/>
  <c r="AF13"/>
  <c r="AD13"/>
  <c r="AC13"/>
  <c r="AA13"/>
  <c r="Z13"/>
  <c r="X13"/>
  <c r="W13"/>
  <c r="U13"/>
  <c r="T13"/>
  <c r="R13"/>
  <c r="Q13"/>
  <c r="O13"/>
  <c r="N13"/>
  <c r="L13"/>
  <c r="K13"/>
  <c r="I13"/>
  <c r="H13"/>
  <c r="F13"/>
  <c r="E13"/>
  <c r="M18" i="4"/>
  <c r="AJ14"/>
  <c r="AI14"/>
  <c r="AG14"/>
  <c r="AF14"/>
  <c r="AD14"/>
  <c r="AC14"/>
  <c r="AA14"/>
  <c r="Z14"/>
  <c r="X14"/>
  <c r="W14"/>
  <c r="U14"/>
  <c r="T14"/>
  <c r="R14"/>
  <c r="Q14"/>
  <c r="O14"/>
  <c r="N14"/>
  <c r="L14"/>
  <c r="K14"/>
  <c r="I14"/>
  <c r="H14"/>
  <c r="F14"/>
  <c r="E14"/>
  <c r="M13" i="3" l="1"/>
  <c r="C13" i="2"/>
  <c r="C19"/>
  <c r="C21"/>
  <c r="C22"/>
  <c r="C17"/>
  <c r="C15"/>
  <c r="C16"/>
  <c r="C18"/>
  <c r="C20"/>
  <c r="CB14"/>
  <c r="F14"/>
  <c r="BH14"/>
  <c r="M14" i="4"/>
  <c r="BG14" i="2"/>
  <c r="DD14"/>
  <c r="FX14"/>
  <c r="U14"/>
  <c r="FC14"/>
  <c r="DV14"/>
  <c r="DQ14"/>
  <c r="JT14"/>
  <c r="HP14"/>
  <c r="IH14"/>
  <c r="CT14"/>
  <c r="GG14"/>
  <c r="IS14"/>
  <c r="JK14"/>
  <c r="E14"/>
  <c r="AC14"/>
  <c r="CL14"/>
  <c r="GX14"/>
  <c r="IR14"/>
  <c r="JJ14"/>
  <c r="BO14"/>
  <c r="AY14"/>
  <c r="CK14"/>
  <c r="ED14"/>
  <c r="GP14"/>
  <c r="HQ14"/>
  <c r="JB14"/>
  <c r="LM14"/>
  <c r="HH14"/>
  <c r="KX14"/>
  <c r="AD14"/>
  <c r="BL14"/>
  <c r="EU14"/>
  <c r="AX14"/>
  <c r="CU14"/>
  <c r="EQ14"/>
  <c r="FW14"/>
  <c r="GO14"/>
  <c r="JA14"/>
  <c r="JS14"/>
  <c r="KK14"/>
  <c r="LL14"/>
  <c r="T14"/>
  <c r="FB14"/>
  <c r="GF14"/>
  <c r="HG14"/>
  <c r="HY14"/>
  <c r="DC14"/>
  <c r="II14"/>
  <c r="KL14"/>
  <c r="DL14"/>
  <c r="BX14"/>
  <c r="BS14"/>
  <c r="BU14" s="1"/>
  <c r="EE14"/>
  <c r="CC14"/>
  <c r="DM14"/>
  <c r="DU14"/>
  <c r="GY14"/>
  <c r="HZ14"/>
  <c r="KC14"/>
  <c r="EP14"/>
  <c r="DT14"/>
  <c r="KB14"/>
  <c r="KW14"/>
  <c r="DN14" l="1"/>
  <c r="C171"/>
  <c r="BI14"/>
  <c r="ER14"/>
  <c r="BT129" l="1"/>
  <c r="BH129"/>
  <c r="LX129"/>
  <c r="LU129"/>
  <c r="LS129"/>
  <c r="LR129"/>
  <c r="LP129"/>
  <c r="LO129"/>
  <c r="LI129"/>
  <c r="LF129"/>
  <c r="LD129"/>
  <c r="LC129"/>
  <c r="LA129"/>
  <c r="KZ129"/>
  <c r="KT129"/>
  <c r="KR129"/>
  <c r="KQ129"/>
  <c r="KO129"/>
  <c r="KN129"/>
  <c r="KI129"/>
  <c r="KH129"/>
  <c r="KF129"/>
  <c r="KE129"/>
  <c r="JZ129"/>
  <c r="JY129"/>
  <c r="JW129"/>
  <c r="JV129"/>
  <c r="JQ129"/>
  <c r="JP129"/>
  <c r="JN129"/>
  <c r="JM129"/>
  <c r="JH129"/>
  <c r="JG129"/>
  <c r="JE129"/>
  <c r="JD129"/>
  <c r="IY129"/>
  <c r="IX129"/>
  <c r="IV129"/>
  <c r="IU129"/>
  <c r="IQ129"/>
  <c r="IO129"/>
  <c r="IN129"/>
  <c r="IL129"/>
  <c r="IK129"/>
  <c r="IF129"/>
  <c r="IE129"/>
  <c r="IC129"/>
  <c r="IB129"/>
  <c r="HW129"/>
  <c r="HV129"/>
  <c r="HT129"/>
  <c r="HS129"/>
  <c r="HN129"/>
  <c r="HM129"/>
  <c r="HK129"/>
  <c r="HJ129"/>
  <c r="HE129"/>
  <c r="HD129"/>
  <c r="HB129"/>
  <c r="HA129"/>
  <c r="GV129"/>
  <c r="GU129"/>
  <c r="GS129"/>
  <c r="GR129"/>
  <c r="GM129"/>
  <c r="GL129"/>
  <c r="GJ129"/>
  <c r="GI129"/>
  <c r="GD129"/>
  <c r="GC129"/>
  <c r="GA129"/>
  <c r="FZ129"/>
  <c r="FU129"/>
  <c r="FT129"/>
  <c r="FR129"/>
  <c r="FQ129"/>
  <c r="FO129"/>
  <c r="FN129"/>
  <c r="FK129"/>
  <c r="FI129"/>
  <c r="FH129"/>
  <c r="FF129"/>
  <c r="FE129"/>
  <c r="EY129"/>
  <c r="EW129"/>
  <c r="EV129"/>
  <c r="ET129"/>
  <c r="ES129"/>
  <c r="EN129"/>
  <c r="EM129"/>
  <c r="EK129"/>
  <c r="EJ129"/>
  <c r="EH129"/>
  <c r="EG129"/>
  <c r="EB129"/>
  <c r="EA129"/>
  <c r="DY129"/>
  <c r="DX129"/>
  <c r="DS129"/>
  <c r="DR129"/>
  <c r="DP129"/>
  <c r="DO129"/>
  <c r="CR129"/>
  <c r="CQ129"/>
  <c r="CO129"/>
  <c r="CN129"/>
  <c r="CI129"/>
  <c r="CH129"/>
  <c r="CF129"/>
  <c r="CE129"/>
  <c r="BZ129"/>
  <c r="BY129"/>
  <c r="BW129"/>
  <c r="BV129"/>
  <c r="BQ129"/>
  <c r="BP129"/>
  <c r="BN129"/>
  <c r="BM129"/>
  <c r="BK129"/>
  <c r="BJ129"/>
  <c r="BG129"/>
  <c r="BE129"/>
  <c r="BD129"/>
  <c r="BB129"/>
  <c r="BA129"/>
  <c r="AV129"/>
  <c r="AU129"/>
  <c r="AJ129"/>
  <c r="AI129"/>
  <c r="AG129"/>
  <c r="AF129"/>
  <c r="AA129"/>
  <c r="Z129"/>
  <c r="X129"/>
  <c r="W129"/>
  <c r="R129"/>
  <c r="Q129"/>
  <c r="O129"/>
  <c r="N129"/>
  <c r="L129"/>
  <c r="K129"/>
  <c r="I129"/>
  <c r="H129"/>
  <c r="CR125" i="3"/>
  <c r="CQ125"/>
  <c r="CO125"/>
  <c r="CN125"/>
  <c r="CL125"/>
  <c r="CK125"/>
  <c r="CI125"/>
  <c r="CH125"/>
  <c r="CF125"/>
  <c r="CE125"/>
  <c r="CC125"/>
  <c r="CB125"/>
  <c r="BW125"/>
  <c r="BV125"/>
  <c r="BT125"/>
  <c r="BS125"/>
  <c r="BQ125"/>
  <c r="BP125"/>
  <c r="BN125"/>
  <c r="BM125"/>
  <c r="BK125"/>
  <c r="BJ125"/>
  <c r="BH125"/>
  <c r="BG125"/>
  <c r="BE125"/>
  <c r="BD125"/>
  <c r="BB125"/>
  <c r="BA125"/>
  <c r="AY125"/>
  <c r="AX125"/>
  <c r="AV125"/>
  <c r="AU125"/>
  <c r="AS125"/>
  <c r="AR125"/>
  <c r="AP125"/>
  <c r="AO125"/>
  <c r="AM125"/>
  <c r="AL125"/>
  <c r="AJ125"/>
  <c r="AI125"/>
  <c r="AG125"/>
  <c r="AF125"/>
  <c r="AD125"/>
  <c r="AC125"/>
  <c r="AA125"/>
  <c r="Z125"/>
  <c r="X125"/>
  <c r="W125"/>
  <c r="U125"/>
  <c r="T125"/>
  <c r="R125"/>
  <c r="Q125"/>
  <c r="O125"/>
  <c r="N125"/>
  <c r="L125"/>
  <c r="K125"/>
  <c r="I125"/>
  <c r="H125"/>
  <c r="F125"/>
  <c r="E125"/>
  <c r="AJ95" i="4"/>
  <c r="AI95"/>
  <c r="AG95"/>
  <c r="AF95"/>
  <c r="AD95"/>
  <c r="AC95"/>
  <c r="AA95"/>
  <c r="Z95"/>
  <c r="X95"/>
  <c r="W95"/>
  <c r="U95"/>
  <c r="T95"/>
  <c r="R95"/>
  <c r="Q95"/>
  <c r="O95"/>
  <c r="N95"/>
  <c r="L95"/>
  <c r="K95"/>
  <c r="I95"/>
  <c r="H95"/>
  <c r="F95"/>
  <c r="E95"/>
  <c r="BY125" i="3" l="1"/>
  <c r="BZ125"/>
  <c r="M125"/>
  <c r="EE129" i="2"/>
  <c r="M95" i="4"/>
  <c r="E129" i="2"/>
  <c r="AC129"/>
  <c r="EU129"/>
  <c r="ED129"/>
  <c r="BL129"/>
  <c r="BX129"/>
  <c r="DQ129"/>
  <c r="CP129"/>
  <c r="BI129"/>
  <c r="F129"/>
  <c r="AD129"/>
  <c r="AX129"/>
  <c r="DM129"/>
  <c r="CL129"/>
  <c r="DV129"/>
  <c r="BO129"/>
  <c r="CS129"/>
  <c r="DT129"/>
  <c r="BS129"/>
  <c r="BU129" s="1"/>
  <c r="EQ129"/>
  <c r="CB129"/>
  <c r="DL129"/>
  <c r="FB129"/>
  <c r="T129"/>
  <c r="CK129"/>
  <c r="DU129"/>
  <c r="EP129"/>
  <c r="FC129"/>
  <c r="U129"/>
  <c r="AY129"/>
  <c r="CC129"/>
  <c r="DN129" l="1"/>
  <c r="ER129"/>
  <c r="CM129"/>
  <c r="BT114"/>
  <c r="LY114"/>
  <c r="LX114"/>
  <c r="LV114"/>
  <c r="LU114"/>
  <c r="LS114"/>
  <c r="LR114"/>
  <c r="LP114"/>
  <c r="LO114"/>
  <c r="LJ114"/>
  <c r="LI114"/>
  <c r="LG114"/>
  <c r="LF114"/>
  <c r="LD114"/>
  <c r="LC114"/>
  <c r="LA114"/>
  <c r="KZ114"/>
  <c r="KU114"/>
  <c r="KT114"/>
  <c r="KR114"/>
  <c r="KQ114"/>
  <c r="KO114"/>
  <c r="KN114"/>
  <c r="KI114"/>
  <c r="KH114"/>
  <c r="KF114"/>
  <c r="KE114"/>
  <c r="JZ114"/>
  <c r="JY114"/>
  <c r="JW114"/>
  <c r="JV114"/>
  <c r="JQ114"/>
  <c r="JP114"/>
  <c r="JN114"/>
  <c r="JM114"/>
  <c r="JH114"/>
  <c r="JG114"/>
  <c r="JE114"/>
  <c r="JD114"/>
  <c r="IY114"/>
  <c r="IX114"/>
  <c r="IV114"/>
  <c r="IU114"/>
  <c r="IQ114"/>
  <c r="IO114"/>
  <c r="IN114"/>
  <c r="IL114"/>
  <c r="IK114"/>
  <c r="IF114"/>
  <c r="IE114"/>
  <c r="IC114"/>
  <c r="IB114"/>
  <c r="HW114"/>
  <c r="HV114"/>
  <c r="HT114"/>
  <c r="HS114"/>
  <c r="HN114"/>
  <c r="HM114"/>
  <c r="HK114"/>
  <c r="HJ114"/>
  <c r="HE114"/>
  <c r="HD114"/>
  <c r="HB114"/>
  <c r="HA114"/>
  <c r="GV114"/>
  <c r="GU114"/>
  <c r="GS114"/>
  <c r="GR114"/>
  <c r="GM114"/>
  <c r="GL114"/>
  <c r="GJ114"/>
  <c r="GI114"/>
  <c r="GD114"/>
  <c r="GC114"/>
  <c r="GA114"/>
  <c r="FZ114"/>
  <c r="FU114"/>
  <c r="FT114"/>
  <c r="FR114"/>
  <c r="FQ114"/>
  <c r="FO114"/>
  <c r="FN114"/>
  <c r="FK114"/>
  <c r="FI114"/>
  <c r="FH114"/>
  <c r="FF114"/>
  <c r="FE114"/>
  <c r="EZ114"/>
  <c r="EY114"/>
  <c r="EW114"/>
  <c r="EV114"/>
  <c r="ET114"/>
  <c r="ES114"/>
  <c r="EN114"/>
  <c r="EM114"/>
  <c r="EK114"/>
  <c r="EJ114"/>
  <c r="EH114"/>
  <c r="EG114"/>
  <c r="EB114"/>
  <c r="EA114"/>
  <c r="DY114"/>
  <c r="DX114"/>
  <c r="DS114"/>
  <c r="DR114"/>
  <c r="DP114"/>
  <c r="DO114"/>
  <c r="CR114"/>
  <c r="CQ114"/>
  <c r="CO114"/>
  <c r="CN114"/>
  <c r="CI114"/>
  <c r="CF114"/>
  <c r="CE114"/>
  <c r="BZ114"/>
  <c r="BY114"/>
  <c r="BW114"/>
  <c r="BV114"/>
  <c r="BQ114"/>
  <c r="BP114"/>
  <c r="BN114"/>
  <c r="BM114"/>
  <c r="BK114"/>
  <c r="BJ114"/>
  <c r="BE114"/>
  <c r="BD114"/>
  <c r="BB114"/>
  <c r="BA114"/>
  <c r="AV114"/>
  <c r="AU114"/>
  <c r="AJ114"/>
  <c r="AI114"/>
  <c r="AG114"/>
  <c r="AF114"/>
  <c r="AA114"/>
  <c r="Z114"/>
  <c r="X114"/>
  <c r="W114"/>
  <c r="R114"/>
  <c r="Q114"/>
  <c r="O114"/>
  <c r="N114"/>
  <c r="L114"/>
  <c r="K114"/>
  <c r="I114"/>
  <c r="H114"/>
  <c r="CR112" i="3"/>
  <c r="CQ112"/>
  <c r="CO112"/>
  <c r="CN112"/>
  <c r="CL112"/>
  <c r="CK112"/>
  <c r="CI112"/>
  <c r="CH112"/>
  <c r="CF112"/>
  <c r="CE112"/>
  <c r="CC112"/>
  <c r="CB112"/>
  <c r="BY112"/>
  <c r="BW112"/>
  <c r="BV112"/>
  <c r="BT112"/>
  <c r="BS112"/>
  <c r="BQ112"/>
  <c r="BP112"/>
  <c r="BN112"/>
  <c r="BM112"/>
  <c r="BK112"/>
  <c r="BJ112"/>
  <c r="BH112"/>
  <c r="BG112"/>
  <c r="BE112"/>
  <c r="BD112"/>
  <c r="BB112"/>
  <c r="BA112"/>
  <c r="AY112"/>
  <c r="AX112"/>
  <c r="AV112"/>
  <c r="AU112"/>
  <c r="AS112"/>
  <c r="AR112"/>
  <c r="AP112"/>
  <c r="AO112"/>
  <c r="AM112"/>
  <c r="AL112"/>
  <c r="AJ112"/>
  <c r="AI112"/>
  <c r="AG112"/>
  <c r="AF112"/>
  <c r="AD112"/>
  <c r="AC112"/>
  <c r="AA112"/>
  <c r="Z112"/>
  <c r="X112"/>
  <c r="W112"/>
  <c r="U112"/>
  <c r="T112"/>
  <c r="R112"/>
  <c r="Q112"/>
  <c r="O112"/>
  <c r="N112"/>
  <c r="L112"/>
  <c r="K112"/>
  <c r="I112"/>
  <c r="H112"/>
  <c r="F112"/>
  <c r="E112"/>
  <c r="AJ82" i="4"/>
  <c r="AI82"/>
  <c r="AG82"/>
  <c r="AF82"/>
  <c r="AD82"/>
  <c r="AC82"/>
  <c r="AA82"/>
  <c r="Z82"/>
  <c r="X82"/>
  <c r="W82"/>
  <c r="U82"/>
  <c r="T82"/>
  <c r="R82"/>
  <c r="Q82"/>
  <c r="O82"/>
  <c r="N82"/>
  <c r="L82"/>
  <c r="K82"/>
  <c r="I82"/>
  <c r="H82"/>
  <c r="F82"/>
  <c r="E82"/>
  <c r="BZ112" i="3" l="1"/>
  <c r="M112"/>
  <c r="II114" i="2"/>
  <c r="BG114"/>
  <c r="EP114"/>
  <c r="T114"/>
  <c r="EE114"/>
  <c r="EU114"/>
  <c r="GO114"/>
  <c r="U114"/>
  <c r="GY114"/>
  <c r="JT114"/>
  <c r="BH114"/>
  <c r="KX114"/>
  <c r="JJ114"/>
  <c r="DU114"/>
  <c r="DM114"/>
  <c r="FB114"/>
  <c r="CL114"/>
  <c r="DD114"/>
  <c r="DV114"/>
  <c r="EQ114"/>
  <c r="GP114"/>
  <c r="HZ114"/>
  <c r="JK114"/>
  <c r="CK114"/>
  <c r="DC114"/>
  <c r="CT114"/>
  <c r="CC114"/>
  <c r="HY114"/>
  <c r="AC114"/>
  <c r="GX114"/>
  <c r="JA114"/>
  <c r="KK114"/>
  <c r="AX114"/>
  <c r="BO114"/>
  <c r="CB114"/>
  <c r="DL114"/>
  <c r="ED114"/>
  <c r="FX114"/>
  <c r="HH114"/>
  <c r="IS114"/>
  <c r="KC114"/>
  <c r="BS114"/>
  <c r="BU114" s="1"/>
  <c r="BX114"/>
  <c r="GF114"/>
  <c r="IH114"/>
  <c r="JS114"/>
  <c r="BL114"/>
  <c r="HP114"/>
  <c r="LL114"/>
  <c r="AD114"/>
  <c r="FC114"/>
  <c r="GG114"/>
  <c r="HQ114"/>
  <c r="JB114"/>
  <c r="KL114"/>
  <c r="LM114"/>
  <c r="AY114"/>
  <c r="FW114"/>
  <c r="HG114"/>
  <c r="IR114"/>
  <c r="KB114"/>
  <c r="CU114"/>
  <c r="LY47"/>
  <c r="LX47"/>
  <c r="LV47"/>
  <c r="LU47"/>
  <c r="LS47"/>
  <c r="LR47"/>
  <c r="LP47"/>
  <c r="LO47"/>
  <c r="LJ47"/>
  <c r="LI47"/>
  <c r="LG47"/>
  <c r="LF47"/>
  <c r="LD47"/>
  <c r="LC47"/>
  <c r="LA47"/>
  <c r="KZ47"/>
  <c r="KU47"/>
  <c r="KT47"/>
  <c r="KR47"/>
  <c r="KQ47"/>
  <c r="KO47"/>
  <c r="KN47"/>
  <c r="KI47"/>
  <c r="KH47"/>
  <c r="KF47"/>
  <c r="KE47"/>
  <c r="JZ47"/>
  <c r="JY47"/>
  <c r="JW47"/>
  <c r="JV47"/>
  <c r="JQ47"/>
  <c r="JP47"/>
  <c r="JN47"/>
  <c r="JM47"/>
  <c r="JH47"/>
  <c r="JG47"/>
  <c r="JE47"/>
  <c r="JD47"/>
  <c r="IY47"/>
  <c r="IX47"/>
  <c r="IV47"/>
  <c r="IU47"/>
  <c r="IQ47"/>
  <c r="IO47"/>
  <c r="IN47"/>
  <c r="IL47"/>
  <c r="IK47"/>
  <c r="IF47"/>
  <c r="IE47"/>
  <c r="IC47"/>
  <c r="IB47"/>
  <c r="HW47"/>
  <c r="HV47"/>
  <c r="HT47"/>
  <c r="HS47"/>
  <c r="HN47"/>
  <c r="HM47"/>
  <c r="HK47"/>
  <c r="HJ47"/>
  <c r="HE47"/>
  <c r="HD47"/>
  <c r="HB47"/>
  <c r="HA47"/>
  <c r="GV47"/>
  <c r="GU47"/>
  <c r="GS47"/>
  <c r="GR47"/>
  <c r="GM47"/>
  <c r="GL47"/>
  <c r="GJ47"/>
  <c r="GI47"/>
  <c r="GD47"/>
  <c r="GC47"/>
  <c r="GA47"/>
  <c r="FZ47"/>
  <c r="FU47"/>
  <c r="FT47"/>
  <c r="FR47"/>
  <c r="FQ47"/>
  <c r="FO47"/>
  <c r="FN47"/>
  <c r="FI47"/>
  <c r="FH47"/>
  <c r="FF47"/>
  <c r="FE47"/>
  <c r="EZ47"/>
  <c r="EY47"/>
  <c r="EW47"/>
  <c r="EV47"/>
  <c r="ET47"/>
  <c r="ES47"/>
  <c r="EN47"/>
  <c r="EM47"/>
  <c r="EK47"/>
  <c r="EJ47"/>
  <c r="EH47"/>
  <c r="EG47"/>
  <c r="EB47"/>
  <c r="EA47"/>
  <c r="DY47"/>
  <c r="DX47"/>
  <c r="DS47"/>
  <c r="DR47"/>
  <c r="DP47"/>
  <c r="DO47"/>
  <c r="CR47"/>
  <c r="CQ47"/>
  <c r="CO47"/>
  <c r="CN47"/>
  <c r="CI47"/>
  <c r="CH47"/>
  <c r="CF47"/>
  <c r="CE47"/>
  <c r="BZ47"/>
  <c r="BY47"/>
  <c r="BW47"/>
  <c r="BV47"/>
  <c r="BQ47"/>
  <c r="BP47"/>
  <c r="BN47"/>
  <c r="BM47"/>
  <c r="BK47"/>
  <c r="BE47"/>
  <c r="BD47"/>
  <c r="BB47"/>
  <c r="BA47"/>
  <c r="AV47"/>
  <c r="AU47"/>
  <c r="AJ47"/>
  <c r="AI47"/>
  <c r="AG47"/>
  <c r="AF47"/>
  <c r="AA47"/>
  <c r="Z47"/>
  <c r="X47"/>
  <c r="W47"/>
  <c r="R47"/>
  <c r="Q47"/>
  <c r="O47"/>
  <c r="N47"/>
  <c r="L47"/>
  <c r="K47"/>
  <c r="I47"/>
  <c r="H47"/>
  <c r="CR49" i="3"/>
  <c r="CQ49"/>
  <c r="CO49"/>
  <c r="CN49"/>
  <c r="CL49"/>
  <c r="CK49"/>
  <c r="CI49"/>
  <c r="CH49"/>
  <c r="CF49"/>
  <c r="CE49"/>
  <c r="CC49"/>
  <c r="CB49"/>
  <c r="BW49"/>
  <c r="BV49"/>
  <c r="BT49"/>
  <c r="BS49"/>
  <c r="BQ49"/>
  <c r="BP49"/>
  <c r="BN49"/>
  <c r="BM49"/>
  <c r="BK49"/>
  <c r="BJ49"/>
  <c r="BH49"/>
  <c r="BG49"/>
  <c r="BE49"/>
  <c r="BD49"/>
  <c r="BA49"/>
  <c r="AY49"/>
  <c r="AX49"/>
  <c r="AV49"/>
  <c r="AU49"/>
  <c r="AS49"/>
  <c r="AR49"/>
  <c r="AP49"/>
  <c r="AO49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M45" i="4"/>
  <c r="J43"/>
  <c r="AJ42"/>
  <c r="AI42"/>
  <c r="AG42"/>
  <c r="AF42"/>
  <c r="AD42"/>
  <c r="AC42"/>
  <c r="AA42"/>
  <c r="Z42"/>
  <c r="X42"/>
  <c r="W42"/>
  <c r="U42"/>
  <c r="T42"/>
  <c r="R42"/>
  <c r="Q42"/>
  <c r="O42"/>
  <c r="N42"/>
  <c r="L42"/>
  <c r="K42"/>
  <c r="I42"/>
  <c r="H42"/>
  <c r="F42"/>
  <c r="E42"/>
  <c r="BY49" i="3" l="1"/>
  <c r="BZ49"/>
  <c r="M49"/>
  <c r="BI114" i="2"/>
  <c r="ER114"/>
  <c r="BS47"/>
  <c r="GP47"/>
  <c r="BG47"/>
  <c r="HP47"/>
  <c r="CA47"/>
  <c r="BH47"/>
  <c r="BT47"/>
  <c r="JK47"/>
  <c r="F47"/>
  <c r="BL47"/>
  <c r="EU47"/>
  <c r="GF47"/>
  <c r="KK47"/>
  <c r="CL47"/>
  <c r="T47"/>
  <c r="AX47"/>
  <c r="CK47"/>
  <c r="DC47"/>
  <c r="DU47"/>
  <c r="EP47"/>
  <c r="FC47"/>
  <c r="GG47"/>
  <c r="GY47"/>
  <c r="HQ47"/>
  <c r="II47"/>
  <c r="JB47"/>
  <c r="JT47"/>
  <c r="KL47"/>
  <c r="LM47"/>
  <c r="JA47"/>
  <c r="DD47"/>
  <c r="HZ47"/>
  <c r="EE47"/>
  <c r="AD47"/>
  <c r="CC47"/>
  <c r="CU47"/>
  <c r="DM47"/>
  <c r="FB47"/>
  <c r="GX47"/>
  <c r="IH47"/>
  <c r="JS47"/>
  <c r="LL47"/>
  <c r="DV47"/>
  <c r="EQ47"/>
  <c r="BO47"/>
  <c r="E47"/>
  <c r="AC47"/>
  <c r="U47"/>
  <c r="AY47"/>
  <c r="FW47"/>
  <c r="GO47"/>
  <c r="HG47"/>
  <c r="HY47"/>
  <c r="IR47"/>
  <c r="JJ47"/>
  <c r="KB47"/>
  <c r="KW47"/>
  <c r="J42" i="4"/>
  <c r="M42"/>
  <c r="BX47" i="2"/>
  <c r="CB47"/>
  <c r="CT47"/>
  <c r="DL47"/>
  <c r="ED47"/>
  <c r="FX47"/>
  <c r="HH47"/>
  <c r="IS47"/>
  <c r="KC47"/>
  <c r="KX47"/>
  <c r="LY71"/>
  <c r="LX71"/>
  <c r="LV71"/>
  <c r="LU71"/>
  <c r="LS71"/>
  <c r="LR71"/>
  <c r="LP71"/>
  <c r="LO71"/>
  <c r="LJ71"/>
  <c r="LI71"/>
  <c r="LG71"/>
  <c r="LF71"/>
  <c r="LF69" s="1"/>
  <c r="LD71"/>
  <c r="LC71"/>
  <c r="LA71"/>
  <c r="KZ71"/>
  <c r="KU71"/>
  <c r="KT71"/>
  <c r="KR71"/>
  <c r="KQ71"/>
  <c r="KO71"/>
  <c r="KN71"/>
  <c r="KI71"/>
  <c r="KH71"/>
  <c r="KF71"/>
  <c r="KE71"/>
  <c r="JZ71"/>
  <c r="JY71"/>
  <c r="JW71"/>
  <c r="JV71"/>
  <c r="JQ71"/>
  <c r="JP71"/>
  <c r="JN71"/>
  <c r="JM71"/>
  <c r="JH71"/>
  <c r="JG71"/>
  <c r="JE71"/>
  <c r="JD71"/>
  <c r="IY71"/>
  <c r="IX71"/>
  <c r="IV71"/>
  <c r="IU71"/>
  <c r="IQ71"/>
  <c r="IO71"/>
  <c r="IN71"/>
  <c r="IL71"/>
  <c r="IK71"/>
  <c r="IF71"/>
  <c r="IE71"/>
  <c r="IC71"/>
  <c r="IB71"/>
  <c r="HW71"/>
  <c r="HV71"/>
  <c r="HT71"/>
  <c r="HS71"/>
  <c r="HN71"/>
  <c r="HM71"/>
  <c r="HK71"/>
  <c r="HJ71"/>
  <c r="HE71"/>
  <c r="HD71"/>
  <c r="HB71"/>
  <c r="HA71"/>
  <c r="GV71"/>
  <c r="GU71"/>
  <c r="GS71"/>
  <c r="GR71"/>
  <c r="GM71"/>
  <c r="GL71"/>
  <c r="GJ71"/>
  <c r="GI71"/>
  <c r="GD71"/>
  <c r="GC71"/>
  <c r="GA71"/>
  <c r="FZ71"/>
  <c r="FU71"/>
  <c r="FT71"/>
  <c r="FR71"/>
  <c r="FQ71"/>
  <c r="FO71"/>
  <c r="FN71"/>
  <c r="FK71"/>
  <c r="FI71"/>
  <c r="FH71"/>
  <c r="FF71"/>
  <c r="FE71"/>
  <c r="EZ71"/>
  <c r="EY71"/>
  <c r="EW71"/>
  <c r="EV71"/>
  <c r="ET71"/>
  <c r="ES71"/>
  <c r="EN71"/>
  <c r="EM71"/>
  <c r="EK71"/>
  <c r="EJ71"/>
  <c r="EH71"/>
  <c r="EG71"/>
  <c r="EB71"/>
  <c r="EA71"/>
  <c r="DY71"/>
  <c r="DX71"/>
  <c r="DS71"/>
  <c r="DR71"/>
  <c r="DP71"/>
  <c r="DO71"/>
  <c r="CR71"/>
  <c r="CQ71"/>
  <c r="CO71"/>
  <c r="CN71"/>
  <c r="CI71"/>
  <c r="CH71"/>
  <c r="CF71"/>
  <c r="CE71"/>
  <c r="BZ71"/>
  <c r="BY71"/>
  <c r="BW71"/>
  <c r="BV71"/>
  <c r="BQ71"/>
  <c r="BP71"/>
  <c r="BN71"/>
  <c r="BM71"/>
  <c r="BK71"/>
  <c r="BJ71"/>
  <c r="BE71"/>
  <c r="BD71"/>
  <c r="BB71"/>
  <c r="BA71"/>
  <c r="AV71"/>
  <c r="AU71"/>
  <c r="AJ71"/>
  <c r="AI71"/>
  <c r="AG71"/>
  <c r="AF71"/>
  <c r="AA71"/>
  <c r="Z71"/>
  <c r="X71"/>
  <c r="W71"/>
  <c r="R71"/>
  <c r="Q71"/>
  <c r="O71"/>
  <c r="N71"/>
  <c r="L71"/>
  <c r="K71"/>
  <c r="I71"/>
  <c r="H71"/>
  <c r="BY72" i="3"/>
  <c r="CR72"/>
  <c r="CQ72"/>
  <c r="CO72"/>
  <c r="CN72"/>
  <c r="CL72"/>
  <c r="CK72"/>
  <c r="CI72"/>
  <c r="CH72"/>
  <c r="CF72"/>
  <c r="CE72"/>
  <c r="CC72"/>
  <c r="CB72"/>
  <c r="BW72"/>
  <c r="BV72"/>
  <c r="BT72"/>
  <c r="BS72"/>
  <c r="BQ72"/>
  <c r="BP72"/>
  <c r="BN72"/>
  <c r="BM72"/>
  <c r="BK72"/>
  <c r="BJ72"/>
  <c r="BH72"/>
  <c r="BG72"/>
  <c r="BE72"/>
  <c r="BD72"/>
  <c r="BB72"/>
  <c r="BA72"/>
  <c r="AY72"/>
  <c r="AX72"/>
  <c r="AV72"/>
  <c r="AU72"/>
  <c r="AS72"/>
  <c r="AR72"/>
  <c r="AP72"/>
  <c r="AO72"/>
  <c r="AM72"/>
  <c r="AL72"/>
  <c r="AJ72"/>
  <c r="AI72"/>
  <c r="AG72"/>
  <c r="AF72"/>
  <c r="AD72"/>
  <c r="AC72"/>
  <c r="AA72"/>
  <c r="Z72"/>
  <c r="X72"/>
  <c r="W72"/>
  <c r="U72"/>
  <c r="T72"/>
  <c r="R72"/>
  <c r="Q72"/>
  <c r="O72"/>
  <c r="N72"/>
  <c r="L72"/>
  <c r="K72"/>
  <c r="I72"/>
  <c r="H72"/>
  <c r="F72"/>
  <c r="E72"/>
  <c r="AJ56" i="4"/>
  <c r="AI56"/>
  <c r="AG56"/>
  <c r="AF56"/>
  <c r="AD56"/>
  <c r="AC56"/>
  <c r="AA56"/>
  <c r="Z56"/>
  <c r="X56"/>
  <c r="W56"/>
  <c r="U56"/>
  <c r="T56"/>
  <c r="R56"/>
  <c r="Q56"/>
  <c r="O56"/>
  <c r="N56"/>
  <c r="L56"/>
  <c r="K56"/>
  <c r="I56"/>
  <c r="H56"/>
  <c r="F56"/>
  <c r="E56"/>
  <c r="LY153" i="2"/>
  <c r="LX153"/>
  <c r="LV153"/>
  <c r="LU153"/>
  <c r="LS153"/>
  <c r="LR153"/>
  <c r="LP153"/>
  <c r="LO153"/>
  <c r="LJ153"/>
  <c r="LI153"/>
  <c r="LG153"/>
  <c r="LF153"/>
  <c r="LD153"/>
  <c r="LC153"/>
  <c r="LA153"/>
  <c r="KZ153"/>
  <c r="KU153"/>
  <c r="KT153"/>
  <c r="KR153"/>
  <c r="KQ153"/>
  <c r="KO153"/>
  <c r="KN153"/>
  <c r="KI153"/>
  <c r="KH153"/>
  <c r="KF153"/>
  <c r="KE153"/>
  <c r="JZ153"/>
  <c r="JY153"/>
  <c r="JW153"/>
  <c r="JV153"/>
  <c r="JQ153"/>
  <c r="JP153"/>
  <c r="JN153"/>
  <c r="JM153"/>
  <c r="JH153"/>
  <c r="JG153"/>
  <c r="JE153"/>
  <c r="JD153"/>
  <c r="IY153"/>
  <c r="IX153"/>
  <c r="IV153"/>
  <c r="IU153"/>
  <c r="IQ153"/>
  <c r="IO153"/>
  <c r="IN153"/>
  <c r="IL153"/>
  <c r="IK153"/>
  <c r="IF153"/>
  <c r="IE153"/>
  <c r="IC153"/>
  <c r="IB153"/>
  <c r="HW153"/>
  <c r="HV153"/>
  <c r="HT153"/>
  <c r="HS153"/>
  <c r="HN153"/>
  <c r="HM153"/>
  <c r="HK153"/>
  <c r="HJ153"/>
  <c r="HE153"/>
  <c r="HD153"/>
  <c r="HB153"/>
  <c r="HA153"/>
  <c r="GV153"/>
  <c r="GU153"/>
  <c r="GS153"/>
  <c r="GR153"/>
  <c r="GM153"/>
  <c r="GL153"/>
  <c r="GJ153"/>
  <c r="GI153"/>
  <c r="GD153"/>
  <c r="GC153"/>
  <c r="GA153"/>
  <c r="FZ153"/>
  <c r="FU153"/>
  <c r="FT153"/>
  <c r="FR153"/>
  <c r="FQ153"/>
  <c r="FO153"/>
  <c r="FN153"/>
  <c r="FK153"/>
  <c r="FI153"/>
  <c r="FH153"/>
  <c r="FF153"/>
  <c r="FE153"/>
  <c r="EZ153"/>
  <c r="EY153"/>
  <c r="EW153"/>
  <c r="EV153"/>
  <c r="ET153"/>
  <c r="ES153"/>
  <c r="EN153"/>
  <c r="EM153"/>
  <c r="EK153"/>
  <c r="EJ153"/>
  <c r="EH153"/>
  <c r="EG153"/>
  <c r="EB153"/>
  <c r="EA153"/>
  <c r="DY153"/>
  <c r="DX153"/>
  <c r="DS153"/>
  <c r="DM153" s="1"/>
  <c r="DR153"/>
  <c r="DO153"/>
  <c r="CR153"/>
  <c r="CQ153"/>
  <c r="CO153"/>
  <c r="CN153"/>
  <c r="CI153"/>
  <c r="CH153"/>
  <c r="CF153"/>
  <c r="CE153"/>
  <c r="BZ153"/>
  <c r="BY153"/>
  <c r="BW153"/>
  <c r="BV153"/>
  <c r="BQ153"/>
  <c r="BP153"/>
  <c r="BN153"/>
  <c r="BM153"/>
  <c r="BK153"/>
  <c r="BE153"/>
  <c r="BD153"/>
  <c r="BB153"/>
  <c r="BA153"/>
  <c r="AV153"/>
  <c r="AU153"/>
  <c r="AJ153"/>
  <c r="AI153"/>
  <c r="AG153"/>
  <c r="AF153"/>
  <c r="AA153"/>
  <c r="Z153"/>
  <c r="X153"/>
  <c r="W153"/>
  <c r="R153"/>
  <c r="Q153"/>
  <c r="O153"/>
  <c r="N153"/>
  <c r="L153"/>
  <c r="K153"/>
  <c r="I153"/>
  <c r="H153"/>
  <c r="BZ148" i="3"/>
  <c r="CR148"/>
  <c r="CQ148"/>
  <c r="CO148"/>
  <c r="CN148"/>
  <c r="CL148"/>
  <c r="CK148"/>
  <c r="CI148"/>
  <c r="CH148"/>
  <c r="CF148"/>
  <c r="CE148"/>
  <c r="CC148"/>
  <c r="CB148"/>
  <c r="BW148"/>
  <c r="BV148"/>
  <c r="BT148"/>
  <c r="BS148"/>
  <c r="BQ148"/>
  <c r="BP148"/>
  <c r="BN148"/>
  <c r="BM148"/>
  <c r="BK148"/>
  <c r="BJ148"/>
  <c r="BH148"/>
  <c r="BG148"/>
  <c r="BE148"/>
  <c r="BD148"/>
  <c r="BB148"/>
  <c r="BA148"/>
  <c r="AY148"/>
  <c r="AX148"/>
  <c r="AV148"/>
  <c r="AU148"/>
  <c r="AS148"/>
  <c r="AR148"/>
  <c r="AP148"/>
  <c r="AO148"/>
  <c r="AM148"/>
  <c r="AL148"/>
  <c r="AJ148"/>
  <c r="AI148"/>
  <c r="AG148"/>
  <c r="AF148"/>
  <c r="AD148"/>
  <c r="AC148"/>
  <c r="AA148"/>
  <c r="Z148"/>
  <c r="X148"/>
  <c r="W148"/>
  <c r="U148"/>
  <c r="T148"/>
  <c r="R148"/>
  <c r="Q148"/>
  <c r="O148"/>
  <c r="N148"/>
  <c r="L148"/>
  <c r="K148"/>
  <c r="I148"/>
  <c r="H148"/>
  <c r="F148"/>
  <c r="E148"/>
  <c r="M123" i="4"/>
  <c r="M121"/>
  <c r="M120"/>
  <c r="M119"/>
  <c r="Y118"/>
  <c r="V118"/>
  <c r="P118"/>
  <c r="M118"/>
  <c r="AJ117"/>
  <c r="AI117"/>
  <c r="AG117"/>
  <c r="AF117"/>
  <c r="AD117"/>
  <c r="AC117"/>
  <c r="AA117"/>
  <c r="Z117"/>
  <c r="X117"/>
  <c r="W117"/>
  <c r="U117"/>
  <c r="T117"/>
  <c r="R117"/>
  <c r="Q117"/>
  <c r="O117"/>
  <c r="N117"/>
  <c r="L117"/>
  <c r="K117"/>
  <c r="I117"/>
  <c r="H117"/>
  <c r="F117"/>
  <c r="E117"/>
  <c r="AE116"/>
  <c r="M148" i="3" l="1"/>
  <c r="ER47" i="2"/>
  <c r="BI47"/>
  <c r="M72" i="3"/>
  <c r="BY148"/>
  <c r="BZ72"/>
  <c r="BU47" i="2"/>
  <c r="P117" i="4"/>
  <c r="HQ153" i="2"/>
  <c r="CL71"/>
  <c r="IS153"/>
  <c r="DC153"/>
  <c r="GG71"/>
  <c r="GY71"/>
  <c r="AD153"/>
  <c r="BT153"/>
  <c r="DV153"/>
  <c r="KC153"/>
  <c r="E153"/>
  <c r="AC153"/>
  <c r="KW153"/>
  <c r="CC153"/>
  <c r="CU153"/>
  <c r="GX153"/>
  <c r="IH153"/>
  <c r="LM71"/>
  <c r="F71"/>
  <c r="FB71"/>
  <c r="GF71"/>
  <c r="HP71"/>
  <c r="IH71"/>
  <c r="JA71"/>
  <c r="JS71"/>
  <c r="KK71"/>
  <c r="BL153"/>
  <c r="CB153"/>
  <c r="ED153"/>
  <c r="FC71"/>
  <c r="AY71"/>
  <c r="GP71"/>
  <c r="DD71"/>
  <c r="DV71"/>
  <c r="IR71"/>
  <c r="JJ71"/>
  <c r="E71"/>
  <c r="BS71"/>
  <c r="T153"/>
  <c r="AX153"/>
  <c r="CL153"/>
  <c r="LM153"/>
  <c r="T71"/>
  <c r="CC71"/>
  <c r="CU71"/>
  <c r="DM71"/>
  <c r="EE71"/>
  <c r="U153"/>
  <c r="AY153"/>
  <c r="FC153"/>
  <c r="GG153"/>
  <c r="JB153"/>
  <c r="KL153"/>
  <c r="DL153"/>
  <c r="U71"/>
  <c r="CK71"/>
  <c r="DU71"/>
  <c r="EP71"/>
  <c r="FW71"/>
  <c r="GO71"/>
  <c r="HG71"/>
  <c r="HY71"/>
  <c r="KB71"/>
  <c r="KW71"/>
  <c r="EQ71"/>
  <c r="HZ71"/>
  <c r="JK71"/>
  <c r="JB71"/>
  <c r="KL71"/>
  <c r="HH153"/>
  <c r="FX153"/>
  <c r="BX153"/>
  <c r="BG153"/>
  <c r="BO153"/>
  <c r="JS153"/>
  <c r="CB71"/>
  <c r="GX71"/>
  <c r="BS153"/>
  <c r="EQ153"/>
  <c r="DD153"/>
  <c r="GP153"/>
  <c r="HZ153"/>
  <c r="JK153"/>
  <c r="KX153"/>
  <c r="F153"/>
  <c r="CK153"/>
  <c r="FW153"/>
  <c r="HG153"/>
  <c r="IR153"/>
  <c r="KB153"/>
  <c r="BH71"/>
  <c r="BO71"/>
  <c r="CA153"/>
  <c r="HQ71"/>
  <c r="CT153"/>
  <c r="FB153"/>
  <c r="GF153"/>
  <c r="HP153"/>
  <c r="JA153"/>
  <c r="KK153"/>
  <c r="LL153"/>
  <c r="AD71"/>
  <c r="LL71"/>
  <c r="AX71"/>
  <c r="DL71"/>
  <c r="M117" i="4"/>
  <c r="M56"/>
  <c r="V117"/>
  <c r="BH153" i="2"/>
  <c r="EU153"/>
  <c r="DU153"/>
  <c r="EP153"/>
  <c r="GO153"/>
  <c r="HY153"/>
  <c r="JJ153"/>
  <c r="BL71"/>
  <c r="BX71"/>
  <c r="EU71"/>
  <c r="CT71"/>
  <c r="ED71"/>
  <c r="FX71"/>
  <c r="HH71"/>
  <c r="IS71"/>
  <c r="KC71"/>
  <c r="KX71"/>
  <c r="GY153"/>
  <c r="II153"/>
  <c r="JT153"/>
  <c r="AC71"/>
  <c r="BG71"/>
  <c r="II71"/>
  <c r="JT71"/>
  <c r="DC71"/>
  <c r="EE153"/>
  <c r="BT71"/>
  <c r="LY122"/>
  <c r="LX122"/>
  <c r="LV122"/>
  <c r="LU122"/>
  <c r="LS122"/>
  <c r="LR122"/>
  <c r="LP122"/>
  <c r="LO122"/>
  <c r="LJ122"/>
  <c r="LI122"/>
  <c r="LG122"/>
  <c r="LF122"/>
  <c r="LD122"/>
  <c r="LC122"/>
  <c r="LA122"/>
  <c r="KZ122"/>
  <c r="KU122"/>
  <c r="KT122"/>
  <c r="KR122"/>
  <c r="KQ122"/>
  <c r="KO122"/>
  <c r="KN122"/>
  <c r="KI122"/>
  <c r="KH122"/>
  <c r="KF122"/>
  <c r="KE122"/>
  <c r="JZ122"/>
  <c r="JY122"/>
  <c r="JW122"/>
  <c r="JV122"/>
  <c r="JQ122"/>
  <c r="JP122"/>
  <c r="JN122"/>
  <c r="JM122"/>
  <c r="JH122"/>
  <c r="JG122"/>
  <c r="JE122"/>
  <c r="JD122"/>
  <c r="IY122"/>
  <c r="IX122"/>
  <c r="IV122"/>
  <c r="IU122"/>
  <c r="IQ122"/>
  <c r="IO122"/>
  <c r="IN122"/>
  <c r="IL122"/>
  <c r="IK122"/>
  <c r="IF122"/>
  <c r="IE122"/>
  <c r="IC122"/>
  <c r="IB122"/>
  <c r="HW122"/>
  <c r="HV122"/>
  <c r="HT122"/>
  <c r="HS122"/>
  <c r="HN122"/>
  <c r="HM122"/>
  <c r="HK122"/>
  <c r="HJ122"/>
  <c r="HE122"/>
  <c r="HD122"/>
  <c r="HB122"/>
  <c r="HA122"/>
  <c r="GV122"/>
  <c r="GU122"/>
  <c r="GS122"/>
  <c r="GR122"/>
  <c r="GM122"/>
  <c r="GL122"/>
  <c r="GJ122"/>
  <c r="GI122"/>
  <c r="GD122"/>
  <c r="GC122"/>
  <c r="GA122"/>
  <c r="FZ122"/>
  <c r="FU122"/>
  <c r="FT122"/>
  <c r="FR122"/>
  <c r="FQ122"/>
  <c r="FO122"/>
  <c r="FN122"/>
  <c r="FL122"/>
  <c r="FK122"/>
  <c r="FI122"/>
  <c r="FH122"/>
  <c r="FF122"/>
  <c r="FE122"/>
  <c r="EZ122"/>
  <c r="EY122"/>
  <c r="ET122"/>
  <c r="ES122"/>
  <c r="EN122"/>
  <c r="EM122"/>
  <c r="EK122"/>
  <c r="EJ122"/>
  <c r="EH122"/>
  <c r="EG122"/>
  <c r="EB122"/>
  <c r="EA122"/>
  <c r="DY122"/>
  <c r="DX122"/>
  <c r="DS122"/>
  <c r="DR122"/>
  <c r="DP122"/>
  <c r="DO122"/>
  <c r="CR122"/>
  <c r="CQ122"/>
  <c r="CO122"/>
  <c r="CN122"/>
  <c r="CI122"/>
  <c r="CH122"/>
  <c r="CF122"/>
  <c r="CE122"/>
  <c r="BX122"/>
  <c r="BW122"/>
  <c r="BV122"/>
  <c r="BU122"/>
  <c r="BQ122"/>
  <c r="BP122"/>
  <c r="BN122"/>
  <c r="BM122"/>
  <c r="BK122"/>
  <c r="BJ122"/>
  <c r="BE122"/>
  <c r="BD122"/>
  <c r="BB122"/>
  <c r="BA122"/>
  <c r="AV122"/>
  <c r="AU122"/>
  <c r="AJ122"/>
  <c r="AI122"/>
  <c r="AG122"/>
  <c r="AF122"/>
  <c r="AA122"/>
  <c r="Z122"/>
  <c r="X122"/>
  <c r="W122"/>
  <c r="R122"/>
  <c r="Q122"/>
  <c r="O122"/>
  <c r="N122"/>
  <c r="L122"/>
  <c r="K122"/>
  <c r="I122"/>
  <c r="H122"/>
  <c r="BZ119" i="3"/>
  <c r="CR119"/>
  <c r="CQ119"/>
  <c r="CO119"/>
  <c r="CN119"/>
  <c r="CL119"/>
  <c r="CK119"/>
  <c r="CI119"/>
  <c r="CH119"/>
  <c r="CF119"/>
  <c r="CE119"/>
  <c r="CC119"/>
  <c r="CB119"/>
  <c r="BW119"/>
  <c r="BV119"/>
  <c r="BT119"/>
  <c r="BS119"/>
  <c r="BQ119"/>
  <c r="BP119"/>
  <c r="BN119"/>
  <c r="BM119"/>
  <c r="BK119"/>
  <c r="BJ119"/>
  <c r="BH119"/>
  <c r="BG119"/>
  <c r="BE119"/>
  <c r="BD119"/>
  <c r="BB119"/>
  <c r="BA119"/>
  <c r="AY119"/>
  <c r="AX119"/>
  <c r="AV119"/>
  <c r="AU119"/>
  <c r="AS119"/>
  <c r="AR119"/>
  <c r="AP119"/>
  <c r="AO119"/>
  <c r="AM119"/>
  <c r="AL119"/>
  <c r="AJ119"/>
  <c r="AI119"/>
  <c r="AG119"/>
  <c r="AF119"/>
  <c r="AD119"/>
  <c r="AC119"/>
  <c r="AA119"/>
  <c r="Z119"/>
  <c r="X119"/>
  <c r="W119"/>
  <c r="U119"/>
  <c r="T119"/>
  <c r="R119"/>
  <c r="Q119"/>
  <c r="O119"/>
  <c r="N119"/>
  <c r="L119"/>
  <c r="K119"/>
  <c r="I119"/>
  <c r="H119"/>
  <c r="F119"/>
  <c r="E119"/>
  <c r="AJ88" i="4"/>
  <c r="AI88"/>
  <c r="AG88"/>
  <c r="AF88"/>
  <c r="AD88"/>
  <c r="AC88"/>
  <c r="AA88"/>
  <c r="Z88"/>
  <c r="X88"/>
  <c r="W88"/>
  <c r="U88"/>
  <c r="T88"/>
  <c r="R88"/>
  <c r="Q88"/>
  <c r="O88"/>
  <c r="N88"/>
  <c r="L88"/>
  <c r="K88"/>
  <c r="I88"/>
  <c r="H88"/>
  <c r="F88"/>
  <c r="E88"/>
  <c r="BI153" i="2" l="1"/>
  <c r="M119" i="3"/>
  <c r="BY119"/>
  <c r="BU153" i="2"/>
  <c r="BU71"/>
  <c r="ER71"/>
  <c r="V88" i="4"/>
  <c r="BH122" i="2"/>
  <c r="AX122"/>
  <c r="CT122"/>
  <c r="DL122"/>
  <c r="BI71"/>
  <c r="ER153"/>
  <c r="GX122"/>
  <c r="JS122"/>
  <c r="IH122"/>
  <c r="LM122"/>
  <c r="AD122"/>
  <c r="FC122"/>
  <c r="U122"/>
  <c r="AY122"/>
  <c r="CC122"/>
  <c r="CU122"/>
  <c r="DM122"/>
  <c r="EE122"/>
  <c r="FB122"/>
  <c r="GF122"/>
  <c r="HP122"/>
  <c r="JA122"/>
  <c r="KK122"/>
  <c r="LL122"/>
  <c r="T122"/>
  <c r="CK122"/>
  <c r="DU122"/>
  <c r="EP122"/>
  <c r="GG122"/>
  <c r="HQ122"/>
  <c r="JB122"/>
  <c r="KL122"/>
  <c r="BT122"/>
  <c r="CL122"/>
  <c r="DV122"/>
  <c r="EQ122"/>
  <c r="FW122"/>
  <c r="HG122"/>
  <c r="IR122"/>
  <c r="KB122"/>
  <c r="E122"/>
  <c r="CB122"/>
  <c r="ED122"/>
  <c r="EU122"/>
  <c r="FX122"/>
  <c r="HH122"/>
  <c r="IS122"/>
  <c r="KC122"/>
  <c r="KX122"/>
  <c r="P88" i="4"/>
  <c r="AC122" i="2"/>
  <c r="BG122"/>
  <c r="BS122"/>
  <c r="DC122"/>
  <c r="GY122"/>
  <c r="II122"/>
  <c r="JT122"/>
  <c r="DD122"/>
  <c r="GO122"/>
  <c r="HY122"/>
  <c r="JJ122"/>
  <c r="GP122"/>
  <c r="HZ122"/>
  <c r="JK122"/>
  <c r="F122"/>
  <c r="C172" l="1"/>
  <c r="LY141"/>
  <c r="LX141"/>
  <c r="LV141"/>
  <c r="LU141"/>
  <c r="LS141"/>
  <c r="LR141"/>
  <c r="LP141"/>
  <c r="LO141"/>
  <c r="LJ141"/>
  <c r="LI141"/>
  <c r="LG141"/>
  <c r="LF141"/>
  <c r="LD141"/>
  <c r="LC141"/>
  <c r="LA141"/>
  <c r="KZ141"/>
  <c r="KU141"/>
  <c r="KT141"/>
  <c r="KR141"/>
  <c r="KQ141"/>
  <c r="KO141"/>
  <c r="KN141"/>
  <c r="KI141"/>
  <c r="KH141"/>
  <c r="KF141"/>
  <c r="KE141"/>
  <c r="JZ141"/>
  <c r="JY141"/>
  <c r="JW141"/>
  <c r="JV141"/>
  <c r="JQ141"/>
  <c r="JP141"/>
  <c r="JN141"/>
  <c r="JM141"/>
  <c r="JH141"/>
  <c r="JG141"/>
  <c r="JE141"/>
  <c r="JD141"/>
  <c r="IY141"/>
  <c r="IX141"/>
  <c r="IV141"/>
  <c r="IU141"/>
  <c r="IQ141"/>
  <c r="IO141"/>
  <c r="IN141"/>
  <c r="IL141"/>
  <c r="IK141"/>
  <c r="IF141"/>
  <c r="IE141"/>
  <c r="IC141"/>
  <c r="IB141"/>
  <c r="HW141"/>
  <c r="HV141"/>
  <c r="HT141"/>
  <c r="HS141"/>
  <c r="HN141"/>
  <c r="HM141"/>
  <c r="HK141"/>
  <c r="HJ141"/>
  <c r="HE141"/>
  <c r="HD141"/>
  <c r="HB141"/>
  <c r="HA141"/>
  <c r="GV141"/>
  <c r="GU141"/>
  <c r="GS141"/>
  <c r="GR141"/>
  <c r="GM141"/>
  <c r="GL141"/>
  <c r="GJ141"/>
  <c r="GI141"/>
  <c r="GD141"/>
  <c r="GC141"/>
  <c r="GA141"/>
  <c r="FZ141"/>
  <c r="FU141"/>
  <c r="FT141"/>
  <c r="FR141"/>
  <c r="FQ141"/>
  <c r="FO141"/>
  <c r="FN141"/>
  <c r="FK141"/>
  <c r="FI141"/>
  <c r="FH141"/>
  <c r="FF141"/>
  <c r="FE141"/>
  <c r="EZ141"/>
  <c r="EY141"/>
  <c r="EW141"/>
  <c r="EV141"/>
  <c r="ET141"/>
  <c r="ES141"/>
  <c r="EN141"/>
  <c r="EM141"/>
  <c r="EK141"/>
  <c r="EJ141"/>
  <c r="EH141"/>
  <c r="EG141"/>
  <c r="EB141"/>
  <c r="EA141"/>
  <c r="DY141"/>
  <c r="DX141"/>
  <c r="DS141"/>
  <c r="DR141"/>
  <c r="DP141"/>
  <c r="DO141"/>
  <c r="CR141"/>
  <c r="CQ141"/>
  <c r="CO141"/>
  <c r="CN141"/>
  <c r="CI141"/>
  <c r="CH141"/>
  <c r="CF141"/>
  <c r="CE141"/>
  <c r="BZ141"/>
  <c r="BY141"/>
  <c r="BW141"/>
  <c r="BV141"/>
  <c r="BQ141"/>
  <c r="BP141"/>
  <c r="BN141"/>
  <c r="BM141"/>
  <c r="BK141"/>
  <c r="BJ141"/>
  <c r="BE141"/>
  <c r="BD141"/>
  <c r="BB141"/>
  <c r="BA141"/>
  <c r="AV141"/>
  <c r="AU141"/>
  <c r="AJ141"/>
  <c r="AI141"/>
  <c r="AG141"/>
  <c r="AF141"/>
  <c r="AA141"/>
  <c r="Z141"/>
  <c r="X141"/>
  <c r="W141"/>
  <c r="R141"/>
  <c r="Q141"/>
  <c r="O141"/>
  <c r="N141"/>
  <c r="L141"/>
  <c r="K141"/>
  <c r="I141"/>
  <c r="H141"/>
  <c r="BY137" i="3"/>
  <c r="CR137"/>
  <c r="CR135" s="1"/>
  <c r="CQ137"/>
  <c r="CQ135" s="1"/>
  <c r="CO137"/>
  <c r="CO135" s="1"/>
  <c r="CN137"/>
  <c r="CN135" s="1"/>
  <c r="CL137"/>
  <c r="CL135" s="1"/>
  <c r="CK137"/>
  <c r="CK135" s="1"/>
  <c r="CI137"/>
  <c r="CI135" s="1"/>
  <c r="CH137"/>
  <c r="CH135" s="1"/>
  <c r="CF137"/>
  <c r="CF135" s="1"/>
  <c r="CE137"/>
  <c r="CE135" s="1"/>
  <c r="CC137"/>
  <c r="CC135" s="1"/>
  <c r="CB137"/>
  <c r="CB135" s="1"/>
  <c r="BW137"/>
  <c r="BW135" s="1"/>
  <c r="BV137"/>
  <c r="BV135" s="1"/>
  <c r="BT137"/>
  <c r="BT135" s="1"/>
  <c r="BS137"/>
  <c r="BS135" s="1"/>
  <c r="BQ137"/>
  <c r="BQ135" s="1"/>
  <c r="BP137"/>
  <c r="BP135" s="1"/>
  <c r="BN137"/>
  <c r="BN135" s="1"/>
  <c r="BM137"/>
  <c r="BM135" s="1"/>
  <c r="BK137"/>
  <c r="BK135" s="1"/>
  <c r="BJ137"/>
  <c r="BJ135" s="1"/>
  <c r="BH137"/>
  <c r="BH135" s="1"/>
  <c r="BG137"/>
  <c r="BG135" s="1"/>
  <c r="BE137"/>
  <c r="BE135" s="1"/>
  <c r="BD137"/>
  <c r="BD135" s="1"/>
  <c r="BB137"/>
  <c r="BB135" s="1"/>
  <c r="BA137"/>
  <c r="BA135" s="1"/>
  <c r="AY137"/>
  <c r="AY135" s="1"/>
  <c r="AX137"/>
  <c r="AX135" s="1"/>
  <c r="AV137"/>
  <c r="AV135" s="1"/>
  <c r="AU137"/>
  <c r="AU135" s="1"/>
  <c r="AS137"/>
  <c r="AS135" s="1"/>
  <c r="AR137"/>
  <c r="AR135" s="1"/>
  <c r="AP137"/>
  <c r="AP135" s="1"/>
  <c r="AO137"/>
  <c r="AO135" s="1"/>
  <c r="AM137"/>
  <c r="AM135" s="1"/>
  <c r="AL137"/>
  <c r="AL135" s="1"/>
  <c r="AJ137"/>
  <c r="AJ135" s="1"/>
  <c r="AI137"/>
  <c r="AI135" s="1"/>
  <c r="AG137"/>
  <c r="AG135" s="1"/>
  <c r="AF137"/>
  <c r="AF135" s="1"/>
  <c r="AD137"/>
  <c r="AD135" s="1"/>
  <c r="AC137"/>
  <c r="AC135" s="1"/>
  <c r="AA137"/>
  <c r="AA135" s="1"/>
  <c r="Z137"/>
  <c r="Z135" s="1"/>
  <c r="X137"/>
  <c r="X135" s="1"/>
  <c r="W137"/>
  <c r="W135" s="1"/>
  <c r="U137"/>
  <c r="U135" s="1"/>
  <c r="T137"/>
  <c r="T135" s="1"/>
  <c r="R137"/>
  <c r="R135" s="1"/>
  <c r="Q137"/>
  <c r="Q135" s="1"/>
  <c r="O137"/>
  <c r="O135" s="1"/>
  <c r="N137"/>
  <c r="N135" s="1"/>
  <c r="L137"/>
  <c r="L135" s="1"/>
  <c r="K137"/>
  <c r="K135" s="1"/>
  <c r="I137"/>
  <c r="I135" s="1"/>
  <c r="H137"/>
  <c r="H135" s="1"/>
  <c r="F137"/>
  <c r="F135" s="1"/>
  <c r="E137"/>
  <c r="E135" s="1"/>
  <c r="M112" i="4"/>
  <c r="M111"/>
  <c r="M107"/>
  <c r="G135" i="3" l="1"/>
  <c r="M135"/>
  <c r="J135"/>
  <c r="BY135"/>
  <c r="P135"/>
  <c r="AB135"/>
  <c r="AH135"/>
  <c r="AT135"/>
  <c r="AZ135"/>
  <c r="BR135"/>
  <c r="BX135"/>
  <c r="CJ135"/>
  <c r="BZ137"/>
  <c r="BZ135" s="1"/>
  <c r="M137"/>
  <c r="S135"/>
  <c r="Y135"/>
  <c r="AE135"/>
  <c r="AK135"/>
  <c r="AQ135"/>
  <c r="AW135"/>
  <c r="BC135"/>
  <c r="BI135"/>
  <c r="BO135"/>
  <c r="CM135"/>
  <c r="U141" i="2"/>
  <c r="EP141"/>
  <c r="HY141"/>
  <c r="E141"/>
  <c r="EQ141"/>
  <c r="CK141"/>
  <c r="DC141"/>
  <c r="DU141"/>
  <c r="BH141"/>
  <c r="LL141"/>
  <c r="EE141"/>
  <c r="EU141"/>
  <c r="II141"/>
  <c r="JT141"/>
  <c r="AY141"/>
  <c r="GX141"/>
  <c r="BO141"/>
  <c r="BX141"/>
  <c r="F141"/>
  <c r="FW141"/>
  <c r="HG141"/>
  <c r="IR141"/>
  <c r="JJ141"/>
  <c r="KB141"/>
  <c r="BL141"/>
  <c r="AD141"/>
  <c r="CB141"/>
  <c r="CT141"/>
  <c r="DL141"/>
  <c r="ED141"/>
  <c r="FB141"/>
  <c r="GF141"/>
  <c r="HP141"/>
  <c r="IH141"/>
  <c r="JA141"/>
  <c r="JS141"/>
  <c r="KK141"/>
  <c r="T141"/>
  <c r="AX141"/>
  <c r="FX141"/>
  <c r="HH141"/>
  <c r="KC141"/>
  <c r="BS141"/>
  <c r="DD141"/>
  <c r="DV141"/>
  <c r="IS141"/>
  <c r="KX141"/>
  <c r="FC141"/>
  <c r="GG141"/>
  <c r="CU141"/>
  <c r="CL141"/>
  <c r="GP141"/>
  <c r="HZ141"/>
  <c r="AC141"/>
  <c r="JK141"/>
  <c r="GO141"/>
  <c r="BG141"/>
  <c r="CC141"/>
  <c r="DM141"/>
  <c r="GY141"/>
  <c r="HQ141"/>
  <c r="JB141"/>
  <c r="KL141"/>
  <c r="LM141"/>
  <c r="BT141"/>
  <c r="BI141" l="1"/>
  <c r="BU141"/>
  <c r="F22" i="1" l="1"/>
  <c r="F20"/>
  <c r="F35"/>
  <c r="D79" i="2" l="1"/>
  <c r="F58" i="1" l="1"/>
  <c r="E58"/>
  <c r="F57"/>
  <c r="E57"/>
  <c r="F56"/>
  <c r="G56" s="1"/>
  <c r="E56"/>
  <c r="F53"/>
  <c r="E53"/>
  <c r="F50"/>
  <c r="E50"/>
  <c r="F47"/>
  <c r="E47"/>
  <c r="F44"/>
  <c r="E44"/>
  <c r="F41"/>
  <c r="E41"/>
  <c r="F38"/>
  <c r="E38"/>
  <c r="E35"/>
  <c r="F32"/>
  <c r="E32"/>
  <c r="F25"/>
  <c r="E25"/>
  <c r="E22"/>
  <c r="F19"/>
  <c r="F18" s="1"/>
  <c r="E19"/>
  <c r="F16"/>
  <c r="E16"/>
  <c r="F13"/>
  <c r="E13"/>
  <c r="X55"/>
  <c r="W55"/>
  <c r="X52"/>
  <c r="W52"/>
  <c r="X49"/>
  <c r="W49"/>
  <c r="X46"/>
  <c r="W46"/>
  <c r="X43"/>
  <c r="W43"/>
  <c r="X40"/>
  <c r="W40"/>
  <c r="X37"/>
  <c r="W37"/>
  <c r="X34"/>
  <c r="W34"/>
  <c r="X31"/>
  <c r="W31"/>
  <c r="X27"/>
  <c r="W27"/>
  <c r="X24"/>
  <c r="W24"/>
  <c r="X21"/>
  <c r="W21"/>
  <c r="X18"/>
  <c r="W18"/>
  <c r="X15"/>
  <c r="W15"/>
  <c r="X12"/>
  <c r="W12"/>
  <c r="X11"/>
  <c r="W11"/>
  <c r="X10"/>
  <c r="W10"/>
  <c r="F55" l="1"/>
  <c r="F10"/>
  <c r="Y43"/>
  <c r="Y55"/>
  <c r="Y27"/>
  <c r="Y31"/>
  <c r="W9"/>
  <c r="W59" s="1"/>
  <c r="Y18"/>
  <c r="Y15"/>
  <c r="Y10"/>
  <c r="X9"/>
  <c r="X59" s="1"/>
  <c r="Y59" l="1"/>
  <c r="Y9"/>
  <c r="B87" i="4" l="1"/>
  <c r="C87"/>
  <c r="D87" l="1"/>
  <c r="R55" i="1" l="1"/>
  <c r="Q55"/>
  <c r="R52"/>
  <c r="Q52"/>
  <c r="R49"/>
  <c r="Q49"/>
  <c r="R46"/>
  <c r="Q46"/>
  <c r="R43"/>
  <c r="Q43"/>
  <c r="R40"/>
  <c r="Q40"/>
  <c r="R37"/>
  <c r="Q37"/>
  <c r="R34"/>
  <c r="Q34"/>
  <c r="R31"/>
  <c r="Q31"/>
  <c r="R27"/>
  <c r="Q27"/>
  <c r="R24"/>
  <c r="Q24"/>
  <c r="R21"/>
  <c r="Q21"/>
  <c r="R18"/>
  <c r="Q18"/>
  <c r="R15"/>
  <c r="Q15"/>
  <c r="R12"/>
  <c r="Q12"/>
  <c r="R11"/>
  <c r="Q11"/>
  <c r="R10"/>
  <c r="Q10"/>
  <c r="CN9" i="2"/>
  <c r="CO9"/>
  <c r="CO12"/>
  <c r="CL12"/>
  <c r="CN23"/>
  <c r="CO23"/>
  <c r="CN33"/>
  <c r="CO33"/>
  <c r="CK33"/>
  <c r="CN45"/>
  <c r="CO45"/>
  <c r="CL45"/>
  <c r="CN57"/>
  <c r="CO57"/>
  <c r="CK57"/>
  <c r="CN69"/>
  <c r="CO69"/>
  <c r="CK78"/>
  <c r="CL78"/>
  <c r="CN78"/>
  <c r="CO78"/>
  <c r="CN99"/>
  <c r="CO99"/>
  <c r="CN112"/>
  <c r="CO112"/>
  <c r="CN120"/>
  <c r="CO120"/>
  <c r="CK120"/>
  <c r="CL120"/>
  <c r="CN127"/>
  <c r="CO127"/>
  <c r="CK127"/>
  <c r="CN139"/>
  <c r="CO139"/>
  <c r="CK139"/>
  <c r="CL139"/>
  <c r="CN151"/>
  <c r="CO151"/>
  <c r="CK151"/>
  <c r="CL151"/>
  <c r="CK162"/>
  <c r="CN162"/>
  <c r="CO162"/>
  <c r="CN170"/>
  <c r="CO170"/>
  <c r="CK170"/>
  <c r="CL170"/>
  <c r="R9" i="1" l="1"/>
  <c r="R59" s="1"/>
  <c r="S31"/>
  <c r="S55"/>
  <c r="CL23" i="2"/>
  <c r="CK23"/>
  <c r="S43" i="1"/>
  <c r="S18"/>
  <c r="S10"/>
  <c r="CK99" i="2"/>
  <c r="CL99"/>
  <c r="CK9"/>
  <c r="CK69"/>
  <c r="CN10"/>
  <c r="CN8" s="1"/>
  <c r="CN174" s="1"/>
  <c r="CL69"/>
  <c r="CO10"/>
  <c r="CO8" s="1"/>
  <c r="CO174" s="1"/>
  <c r="S12" i="1"/>
  <c r="S46"/>
  <c r="S40"/>
  <c r="S34"/>
  <c r="S21"/>
  <c r="S52"/>
  <c r="S49"/>
  <c r="S37"/>
  <c r="S27"/>
  <c r="S24"/>
  <c r="S15"/>
  <c r="Q9"/>
  <c r="Q59" s="1"/>
  <c r="CL127" i="2"/>
  <c r="CL162"/>
  <c r="CK112"/>
  <c r="CL112"/>
  <c r="CL57"/>
  <c r="CK45"/>
  <c r="CL33"/>
  <c r="CN12"/>
  <c r="CL9"/>
  <c r="CK12"/>
  <c r="S59" i="1" l="1"/>
  <c r="CK10" i="2"/>
  <c r="CK8" s="1"/>
  <c r="CK174" s="1"/>
  <c r="CL10"/>
  <c r="CL8" s="1"/>
  <c r="D106"/>
  <c r="S9" i="1"/>
  <c r="CM10" i="2" l="1"/>
  <c r="D105"/>
  <c r="D107"/>
  <c r="CM8"/>
  <c r="CL174"/>
  <c r="CM174" s="1"/>
  <c r="C85" i="4"/>
  <c r="B85"/>
  <c r="C84"/>
  <c r="B84"/>
  <c r="C83"/>
  <c r="B83"/>
  <c r="C81"/>
  <c r="B81"/>
  <c r="C116" i="3"/>
  <c r="C115"/>
  <c r="C114"/>
  <c r="C113"/>
  <c r="C111"/>
  <c r="F39" i="1"/>
  <c r="F37" s="1"/>
  <c r="E39"/>
  <c r="D116" i="2" l="1"/>
  <c r="D118"/>
  <c r="D119"/>
  <c r="D117"/>
  <c r="D116" i="3"/>
  <c r="D115"/>
  <c r="D114"/>
  <c r="B38" i="1"/>
  <c r="D111" i="3"/>
  <c r="D115" i="2"/>
  <c r="D113"/>
  <c r="C38" i="1"/>
  <c r="G38"/>
  <c r="D113" i="3"/>
  <c r="D38" i="1" l="1"/>
  <c r="F26"/>
  <c r="E26"/>
  <c r="C69" i="3"/>
  <c r="C68"/>
  <c r="C67"/>
  <c r="C66"/>
  <c r="C65"/>
  <c r="C64"/>
  <c r="C63"/>
  <c r="C62"/>
  <c r="C60"/>
  <c r="C53" i="4"/>
  <c r="B53"/>
  <c r="C52"/>
  <c r="B52"/>
  <c r="C51"/>
  <c r="B51"/>
  <c r="C50"/>
  <c r="B50"/>
  <c r="C49"/>
  <c r="B49"/>
  <c r="C47"/>
  <c r="B47"/>
  <c r="C61" i="3" l="1"/>
  <c r="B48" i="4"/>
  <c r="D68" i="3"/>
  <c r="D69"/>
  <c r="C48" i="4"/>
  <c r="D53"/>
  <c r="D52"/>
  <c r="C25" i="1"/>
  <c r="D64" i="3"/>
  <c r="D66"/>
  <c r="D62"/>
  <c r="D65"/>
  <c r="D67"/>
  <c r="D62" i="2"/>
  <c r="D60"/>
  <c r="D64"/>
  <c r="G25" i="1"/>
  <c r="B25"/>
  <c r="D63" i="3"/>
  <c r="D60"/>
  <c r="B59" i="2"/>
  <c r="D58"/>
  <c r="C59"/>
  <c r="B61" i="3"/>
  <c r="D61" l="1"/>
  <c r="B26" i="1"/>
  <c r="B59" i="3"/>
  <c r="D25" i="1"/>
  <c r="D59" i="2"/>
  <c r="C26" i="1"/>
  <c r="F48"/>
  <c r="E48"/>
  <c r="C145" i="3"/>
  <c r="C144"/>
  <c r="C143"/>
  <c r="C142"/>
  <c r="C141"/>
  <c r="C140"/>
  <c r="C139"/>
  <c r="C138"/>
  <c r="C136"/>
  <c r="C114" i="4"/>
  <c r="B114"/>
  <c r="C113"/>
  <c r="B113"/>
  <c r="C112"/>
  <c r="B112"/>
  <c r="C111"/>
  <c r="D111" s="1"/>
  <c r="B111"/>
  <c r="C110"/>
  <c r="B110"/>
  <c r="C109"/>
  <c r="D109" s="1"/>
  <c r="B109"/>
  <c r="C108"/>
  <c r="B108"/>
  <c r="C107"/>
  <c r="B107"/>
  <c r="AJ106"/>
  <c r="AI106"/>
  <c r="AG106"/>
  <c r="AF106"/>
  <c r="AD106"/>
  <c r="AC106"/>
  <c r="AA106"/>
  <c r="Z106"/>
  <c r="X106"/>
  <c r="W106"/>
  <c r="U106"/>
  <c r="T106"/>
  <c r="R106"/>
  <c r="Q106"/>
  <c r="O106"/>
  <c r="N106"/>
  <c r="L106"/>
  <c r="K106"/>
  <c r="I106"/>
  <c r="H106"/>
  <c r="F106"/>
  <c r="E106"/>
  <c r="C105"/>
  <c r="B105"/>
  <c r="D113" l="1"/>
  <c r="D146" i="2"/>
  <c r="D148"/>
  <c r="D150"/>
  <c r="C106" i="4"/>
  <c r="D108"/>
  <c r="D110"/>
  <c r="D112"/>
  <c r="D114"/>
  <c r="D142" i="2"/>
  <c r="D149"/>
  <c r="D144"/>
  <c r="D145"/>
  <c r="D145" i="3"/>
  <c r="D144"/>
  <c r="D143"/>
  <c r="D142"/>
  <c r="D141"/>
  <c r="D140"/>
  <c r="D139"/>
  <c r="B106" i="4"/>
  <c r="M106"/>
  <c r="D107"/>
  <c r="D26" i="1"/>
  <c r="D138" i="3"/>
  <c r="D136"/>
  <c r="B47" i="1"/>
  <c r="G47"/>
  <c r="B137" i="3"/>
  <c r="D147" i="2"/>
  <c r="C137" i="3"/>
  <c r="D106" i="4" l="1"/>
  <c r="B141" i="2"/>
  <c r="D143"/>
  <c r="D140"/>
  <c r="C47" i="1"/>
  <c r="D47" s="1"/>
  <c r="C141" i="2"/>
  <c r="D137" i="3"/>
  <c r="B48" i="1" l="1"/>
  <c r="D141" i="2"/>
  <c r="C48" i="1"/>
  <c r="C77" i="3"/>
  <c r="C76"/>
  <c r="C75"/>
  <c r="C74"/>
  <c r="C73"/>
  <c r="C71"/>
  <c r="C59" i="4"/>
  <c r="B59"/>
  <c r="C58"/>
  <c r="B58"/>
  <c r="C57"/>
  <c r="B57"/>
  <c r="C55"/>
  <c r="B55"/>
  <c r="F33" i="1"/>
  <c r="E33"/>
  <c r="C97" i="3"/>
  <c r="C96"/>
  <c r="C95"/>
  <c r="C94"/>
  <c r="C93"/>
  <c r="C92"/>
  <c r="C91"/>
  <c r="C90"/>
  <c r="C89"/>
  <c r="C88"/>
  <c r="C87"/>
  <c r="C86"/>
  <c r="C85"/>
  <c r="C84"/>
  <c r="C83"/>
  <c r="C82"/>
  <c r="C79"/>
  <c r="C73" i="4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1"/>
  <c r="B61"/>
  <c r="D58" l="1"/>
  <c r="D96" i="3"/>
  <c r="D93"/>
  <c r="D90"/>
  <c r="D89"/>
  <c r="D85"/>
  <c r="D82"/>
  <c r="D95"/>
  <c r="D94"/>
  <c r="D87"/>
  <c r="B80"/>
  <c r="C62" i="4"/>
  <c r="D84" i="3"/>
  <c r="D70" i="4"/>
  <c r="D65"/>
  <c r="D67"/>
  <c r="D73"/>
  <c r="B56"/>
  <c r="D86" i="2"/>
  <c r="D84"/>
  <c r="D90"/>
  <c r="D97"/>
  <c r="D86" i="3"/>
  <c r="D88"/>
  <c r="D92"/>
  <c r="D64" i="4"/>
  <c r="D66"/>
  <c r="D74" i="3"/>
  <c r="D76"/>
  <c r="C56" i="4"/>
  <c r="D79" i="3"/>
  <c r="C28" i="1"/>
  <c r="D74" i="2"/>
  <c r="D73"/>
  <c r="D77"/>
  <c r="D98"/>
  <c r="D76"/>
  <c r="D82"/>
  <c r="D83"/>
  <c r="D92"/>
  <c r="D48" i="1"/>
  <c r="B32"/>
  <c r="D87" i="2"/>
  <c r="D95"/>
  <c r="D72"/>
  <c r="G28" i="1"/>
  <c r="B28"/>
  <c r="G32"/>
  <c r="D71" i="3"/>
  <c r="C81"/>
  <c r="D81" s="1"/>
  <c r="D73"/>
  <c r="D83"/>
  <c r="D91"/>
  <c r="D75"/>
  <c r="D97"/>
  <c r="C72"/>
  <c r="D77"/>
  <c r="B71" i="2"/>
  <c r="B72" i="3"/>
  <c r="D85" i="2"/>
  <c r="D88"/>
  <c r="D89"/>
  <c r="D94"/>
  <c r="B62" i="4"/>
  <c r="B29" i="1" l="1"/>
  <c r="B27" s="1"/>
  <c r="D62" i="4"/>
  <c r="D91" i="2"/>
  <c r="D28" i="1"/>
  <c r="D72" i="3"/>
  <c r="D70" i="2"/>
  <c r="C71"/>
  <c r="C29" i="1" s="1"/>
  <c r="B80" i="2"/>
  <c r="D96"/>
  <c r="C80" i="3"/>
  <c r="D80" s="1"/>
  <c r="C80" i="2"/>
  <c r="D81"/>
  <c r="D93"/>
  <c r="D71" l="1"/>
  <c r="D29" i="1"/>
  <c r="C32"/>
  <c r="D32" s="1"/>
  <c r="B33"/>
  <c r="D80" i="2"/>
  <c r="C33" i="1"/>
  <c r="C130" i="4"/>
  <c r="B130"/>
  <c r="D33" i="1" l="1"/>
  <c r="G58"/>
  <c r="C168" i="3"/>
  <c r="C58" i="1" s="1"/>
  <c r="D168" i="3" l="1"/>
  <c r="F42" i="1" l="1"/>
  <c r="E42"/>
  <c r="C122" i="3"/>
  <c r="C121"/>
  <c r="C120"/>
  <c r="C92" i="4"/>
  <c r="B92"/>
  <c r="C91"/>
  <c r="B91"/>
  <c r="C90"/>
  <c r="B90"/>
  <c r="C89"/>
  <c r="B89"/>
  <c r="B119" i="3" l="1"/>
  <c r="D121"/>
  <c r="C88" i="4"/>
  <c r="B88"/>
  <c r="D120" i="3"/>
  <c r="D90" i="4"/>
  <c r="B41" i="1"/>
  <c r="G41"/>
  <c r="C118" i="3"/>
  <c r="D118" s="1"/>
  <c r="D122"/>
  <c r="B122" i="2"/>
  <c r="C122"/>
  <c r="C120" s="1"/>
  <c r="C119" i="3"/>
  <c r="B120" i="2" l="1"/>
  <c r="C42" i="1"/>
  <c r="D88" i="4"/>
  <c r="D119" i="3"/>
  <c r="C41" i="1"/>
  <c r="D41" s="1"/>
  <c r="B42"/>
  <c r="E20"/>
  <c r="C46" i="3"/>
  <c r="C45"/>
  <c r="C44"/>
  <c r="C43"/>
  <c r="C42"/>
  <c r="C41"/>
  <c r="C40"/>
  <c r="C39"/>
  <c r="C38"/>
  <c r="C36"/>
  <c r="C39" i="4"/>
  <c r="B39"/>
  <c r="C38"/>
  <c r="B38"/>
  <c r="C37"/>
  <c r="B37"/>
  <c r="C36"/>
  <c r="B36"/>
  <c r="C35"/>
  <c r="B35"/>
  <c r="C34"/>
  <c r="B34"/>
  <c r="C32"/>
  <c r="B32"/>
  <c r="D42" i="1" l="1"/>
  <c r="D37" i="4"/>
  <c r="D41" i="3"/>
  <c r="D46"/>
  <c r="D44"/>
  <c r="D42"/>
  <c r="D40"/>
  <c r="B37"/>
  <c r="D34" i="4"/>
  <c r="D38" i="3"/>
  <c r="C33" i="4"/>
  <c r="B33"/>
  <c r="D36" i="3"/>
  <c r="D34" i="2"/>
  <c r="D37"/>
  <c r="D41"/>
  <c r="D40"/>
  <c r="C19" i="1"/>
  <c r="D42" i="2"/>
  <c r="B19" i="1"/>
  <c r="G19"/>
  <c r="D39" i="3"/>
  <c r="D43"/>
  <c r="D45"/>
  <c r="C35" i="2"/>
  <c r="D36"/>
  <c r="C37" i="3"/>
  <c r="D33" i="4" l="1"/>
  <c r="D37" i="3"/>
  <c r="C20" i="1"/>
  <c r="D39" i="2"/>
  <c r="D38"/>
  <c r="D19" i="1"/>
  <c r="D43" i="2"/>
  <c r="D44"/>
  <c r="B35"/>
  <c r="D35" l="1"/>
  <c r="B20" i="1"/>
  <c r="D20" s="1"/>
  <c r="C166" i="3"/>
  <c r="C128" i="4"/>
  <c r="B128"/>
  <c r="D128" l="1"/>
  <c r="C56" i="1"/>
  <c r="D166" i="3"/>
  <c r="F36" i="1" l="1"/>
  <c r="F34" s="1"/>
  <c r="E36"/>
  <c r="E34" s="1"/>
  <c r="E37"/>
  <c r="H37"/>
  <c r="I37"/>
  <c r="K37"/>
  <c r="L37"/>
  <c r="N37"/>
  <c r="O37"/>
  <c r="T37"/>
  <c r="U37"/>
  <c r="C109" i="3"/>
  <c r="C108"/>
  <c r="C107"/>
  <c r="C106"/>
  <c r="C105"/>
  <c r="C104"/>
  <c r="C103"/>
  <c r="C102"/>
  <c r="C101"/>
  <c r="C99"/>
  <c r="C79" i="4"/>
  <c r="B79"/>
  <c r="C78"/>
  <c r="B78"/>
  <c r="C77"/>
  <c r="B77"/>
  <c r="C75"/>
  <c r="B75"/>
  <c r="D107" i="3" l="1"/>
  <c r="D109"/>
  <c r="D78" i="4"/>
  <c r="D103" i="3"/>
  <c r="B76" i="4"/>
  <c r="C76"/>
  <c r="D79"/>
  <c r="D105" i="3"/>
  <c r="D101"/>
  <c r="C100"/>
  <c r="D110" i="2"/>
  <c r="M37" i="1"/>
  <c r="B35"/>
  <c r="P37"/>
  <c r="J37"/>
  <c r="G35"/>
  <c r="V37"/>
  <c r="D104" i="3"/>
  <c r="D99"/>
  <c r="D106"/>
  <c r="D108"/>
  <c r="D102"/>
  <c r="G37" i="1"/>
  <c r="B100" i="3"/>
  <c r="D100" l="1"/>
  <c r="D102" i="2"/>
  <c r="D104"/>
  <c r="D100"/>
  <c r="C35" i="1"/>
  <c r="D35" s="1"/>
  <c r="C101" i="2"/>
  <c r="D108" l="1"/>
  <c r="B101"/>
  <c r="C36" i="1"/>
  <c r="F51"/>
  <c r="E51"/>
  <c r="G50"/>
  <c r="C155" i="3"/>
  <c r="C154"/>
  <c r="C153"/>
  <c r="C152"/>
  <c r="C151"/>
  <c r="C150"/>
  <c r="C149"/>
  <c r="C147"/>
  <c r="C123" i="4"/>
  <c r="B123"/>
  <c r="C122"/>
  <c r="B122"/>
  <c r="C121"/>
  <c r="B121"/>
  <c r="C120"/>
  <c r="B120"/>
  <c r="C119"/>
  <c r="B119"/>
  <c r="C118"/>
  <c r="B118"/>
  <c r="AJ115"/>
  <c r="AI115"/>
  <c r="AG115"/>
  <c r="AF115"/>
  <c r="AD115"/>
  <c r="AC115"/>
  <c r="AA115"/>
  <c r="Z115"/>
  <c r="X115"/>
  <c r="W115"/>
  <c r="U115"/>
  <c r="T115"/>
  <c r="R115"/>
  <c r="Q115"/>
  <c r="O115"/>
  <c r="N115"/>
  <c r="L115"/>
  <c r="K115"/>
  <c r="H115"/>
  <c r="F115"/>
  <c r="E115"/>
  <c r="C116"/>
  <c r="B116"/>
  <c r="P115" l="1"/>
  <c r="D120"/>
  <c r="V115"/>
  <c r="M115"/>
  <c r="AE115"/>
  <c r="I115"/>
  <c r="D154" i="2"/>
  <c r="D152" i="3"/>
  <c r="D119" i="4"/>
  <c r="D121"/>
  <c r="D123"/>
  <c r="B117"/>
  <c r="D118"/>
  <c r="D150" i="3"/>
  <c r="D154"/>
  <c r="D116" i="4"/>
  <c r="C50" i="1"/>
  <c r="D101" i="2"/>
  <c r="B36" i="1"/>
  <c r="D36" s="1"/>
  <c r="D147" i="3"/>
  <c r="D157" i="2"/>
  <c r="B50" i="1"/>
  <c r="D159" i="2"/>
  <c r="D158"/>
  <c r="D161"/>
  <c r="D149" i="3"/>
  <c r="D151"/>
  <c r="C148"/>
  <c r="D153"/>
  <c r="D155"/>
  <c r="B153" i="2"/>
  <c r="C153"/>
  <c r="D155"/>
  <c r="D152"/>
  <c r="D156"/>
  <c r="D160"/>
  <c r="B148" i="3"/>
  <c r="C117" i="4"/>
  <c r="D117" l="1"/>
  <c r="D148" i="3"/>
  <c r="C51" i="1"/>
  <c r="D50"/>
  <c r="B51"/>
  <c r="D153" i="2"/>
  <c r="D51" i="1" l="1"/>
  <c r="F23"/>
  <c r="F21" s="1"/>
  <c r="E23"/>
  <c r="D50" i="2"/>
  <c r="C58" i="3"/>
  <c r="C57"/>
  <c r="C56"/>
  <c r="C55"/>
  <c r="C54"/>
  <c r="C53"/>
  <c r="C52"/>
  <c r="C51"/>
  <c r="C50"/>
  <c r="C45" i="4"/>
  <c r="B45"/>
  <c r="C44"/>
  <c r="B44"/>
  <c r="C43"/>
  <c r="B43"/>
  <c r="C41"/>
  <c r="B41"/>
  <c r="D53" i="2" l="1"/>
  <c r="D54"/>
  <c r="D55"/>
  <c r="D58" i="3"/>
  <c r="D56"/>
  <c r="D54"/>
  <c r="D52"/>
  <c r="B49"/>
  <c r="D50"/>
  <c r="D43" i="4"/>
  <c r="B42"/>
  <c r="C42"/>
  <c r="B22" i="1"/>
  <c r="G22"/>
  <c r="D48" i="3"/>
  <c r="D46" i="2"/>
  <c r="D53" i="3"/>
  <c r="D57"/>
  <c r="D51"/>
  <c r="D55"/>
  <c r="C47" i="2"/>
  <c r="D48"/>
  <c r="D52"/>
  <c r="C49" i="3"/>
  <c r="D49" l="1"/>
  <c r="C23" i="1"/>
  <c r="D42" i="4"/>
  <c r="C22" i="1"/>
  <c r="D22" s="1"/>
  <c r="B47" i="2"/>
  <c r="B23" i="1" l="1"/>
  <c r="D47" i="2"/>
  <c r="F14" i="1"/>
  <c r="E14"/>
  <c r="C21" i="3"/>
  <c r="C20"/>
  <c r="C19"/>
  <c r="C18"/>
  <c r="C17"/>
  <c r="C16"/>
  <c r="C15"/>
  <c r="C14"/>
  <c r="C12"/>
  <c r="C18" i="4"/>
  <c r="B18"/>
  <c r="C17"/>
  <c r="B17"/>
  <c r="C16"/>
  <c r="B16"/>
  <c r="C15"/>
  <c r="B15"/>
  <c r="C13"/>
  <c r="B13"/>
  <c r="D23" i="1" l="1"/>
  <c r="C14" i="4"/>
  <c r="B13" i="3"/>
  <c r="B14" i="4"/>
  <c r="C13" i="3"/>
  <c r="B13" i="1"/>
  <c r="D20" i="2"/>
  <c r="D17"/>
  <c r="D19"/>
  <c r="D22"/>
  <c r="G13" i="1"/>
  <c r="B14" i="2"/>
  <c r="D16"/>
  <c r="D21"/>
  <c r="B14" i="1" l="1"/>
  <c r="D13" i="2"/>
  <c r="C13" i="1"/>
  <c r="D13" s="1"/>
  <c r="C14" i="2"/>
  <c r="D15"/>
  <c r="D14" l="1"/>
  <c r="C14" i="1"/>
  <c r="D14" s="1"/>
  <c r="F45"/>
  <c r="F43" s="1"/>
  <c r="E45"/>
  <c r="E43" s="1"/>
  <c r="G44"/>
  <c r="E46"/>
  <c r="F46"/>
  <c r="H46"/>
  <c r="I46"/>
  <c r="K46"/>
  <c r="L46"/>
  <c r="N46"/>
  <c r="O46"/>
  <c r="T46"/>
  <c r="U46"/>
  <c r="C134" i="3"/>
  <c r="C133"/>
  <c r="C132"/>
  <c r="C131"/>
  <c r="C130"/>
  <c r="C129"/>
  <c r="C128"/>
  <c r="C127"/>
  <c r="C126"/>
  <c r="C124"/>
  <c r="C103" i="4"/>
  <c r="B103"/>
  <c r="C102"/>
  <c r="B102"/>
  <c r="C101"/>
  <c r="B101"/>
  <c r="C100"/>
  <c r="B100"/>
  <c r="C99"/>
  <c r="B99"/>
  <c r="C98"/>
  <c r="B98"/>
  <c r="C97"/>
  <c r="B97"/>
  <c r="C96"/>
  <c r="B96"/>
  <c r="C94"/>
  <c r="B94"/>
  <c r="D133" i="2" l="1"/>
  <c r="C95" i="4"/>
  <c r="D138" i="2"/>
  <c r="P46" i="1"/>
  <c r="D133" i="3"/>
  <c r="D127"/>
  <c r="D96" i="4"/>
  <c r="D98"/>
  <c r="D100"/>
  <c r="D129" i="3"/>
  <c r="D102" i="4"/>
  <c r="D103"/>
  <c r="D131" i="3"/>
  <c r="D97" i="4"/>
  <c r="D99"/>
  <c r="D124" i="3"/>
  <c r="D128" i="2"/>
  <c r="C44" i="1"/>
  <c r="D137" i="2"/>
  <c r="B129"/>
  <c r="M46" i="1"/>
  <c r="G46"/>
  <c r="B44"/>
  <c r="C125" i="3"/>
  <c r="D130"/>
  <c r="D132"/>
  <c r="D126"/>
  <c r="D134"/>
  <c r="D128"/>
  <c r="J46" i="1"/>
  <c r="C129" i="2"/>
  <c r="D130"/>
  <c r="B125" i="3"/>
  <c r="D125" s="1"/>
  <c r="B95" i="4"/>
  <c r="D95" l="1"/>
  <c r="C45" i="1"/>
  <c r="B45"/>
  <c r="D44"/>
  <c r="D129" i="2"/>
  <c r="D45" i="1" l="1"/>
  <c r="C167" i="3"/>
  <c r="C129" i="4"/>
  <c r="B129"/>
  <c r="D129" l="1"/>
  <c r="G57" i="1"/>
  <c r="C57"/>
  <c r="D167" i="3"/>
  <c r="F17" i="1" l="1"/>
  <c r="E17"/>
  <c r="C34" i="3"/>
  <c r="C33"/>
  <c r="C32"/>
  <c r="C31"/>
  <c r="C30"/>
  <c r="C29"/>
  <c r="C28"/>
  <c r="C27"/>
  <c r="C26"/>
  <c r="C25"/>
  <c r="CR22"/>
  <c r="CQ22"/>
  <c r="CO22"/>
  <c r="CP22" s="1"/>
  <c r="CN22"/>
  <c r="CL22"/>
  <c r="CK22"/>
  <c r="CI22"/>
  <c r="CJ22" s="1"/>
  <c r="CH22"/>
  <c r="CF22"/>
  <c r="CE22"/>
  <c r="CC22"/>
  <c r="CD22" s="1"/>
  <c r="CB22"/>
  <c r="BZ22"/>
  <c r="BY22"/>
  <c r="BW22"/>
  <c r="BV22"/>
  <c r="BT22"/>
  <c r="BS22"/>
  <c r="BQ22"/>
  <c r="BP22"/>
  <c r="BN22"/>
  <c r="BM22"/>
  <c r="BK22"/>
  <c r="BJ22"/>
  <c r="BH22"/>
  <c r="BG22"/>
  <c r="BE22"/>
  <c r="BD22"/>
  <c r="BB22"/>
  <c r="BA22"/>
  <c r="AY22"/>
  <c r="AX22"/>
  <c r="AV22"/>
  <c r="AU22"/>
  <c r="AS22"/>
  <c r="AR22"/>
  <c r="AP22"/>
  <c r="AO22"/>
  <c r="AM22"/>
  <c r="AL22"/>
  <c r="AJ22"/>
  <c r="AI22"/>
  <c r="AG22"/>
  <c r="AF22"/>
  <c r="AD22"/>
  <c r="AC22"/>
  <c r="AA22"/>
  <c r="Z22"/>
  <c r="X22"/>
  <c r="W22"/>
  <c r="U22"/>
  <c r="T22"/>
  <c r="R22"/>
  <c r="Q22"/>
  <c r="O22"/>
  <c r="N22"/>
  <c r="L22"/>
  <c r="I22"/>
  <c r="H22"/>
  <c r="F22"/>
  <c r="E22"/>
  <c r="C23"/>
  <c r="C30" i="4"/>
  <c r="B30"/>
  <c r="C29"/>
  <c r="B29"/>
  <c r="C28"/>
  <c r="B28"/>
  <c r="C27"/>
  <c r="B27"/>
  <c r="C26"/>
  <c r="B26"/>
  <c r="C25"/>
  <c r="B25"/>
  <c r="C24"/>
  <c r="B24"/>
  <c r="C23"/>
  <c r="B23"/>
  <c r="C22"/>
  <c r="B22"/>
  <c r="C20"/>
  <c r="B20"/>
  <c r="B21" l="1"/>
  <c r="D33" i="3"/>
  <c r="CA22"/>
  <c r="CG22"/>
  <c r="G22"/>
  <c r="S22"/>
  <c r="Y22"/>
  <c r="AE22"/>
  <c r="AK22"/>
  <c r="AQ22"/>
  <c r="AW22"/>
  <c r="BC22"/>
  <c r="BI22"/>
  <c r="BO22"/>
  <c r="D31"/>
  <c r="D29"/>
  <c r="K22"/>
  <c r="M22" s="1"/>
  <c r="J22"/>
  <c r="P22"/>
  <c r="V22"/>
  <c r="AB22"/>
  <c r="AH22"/>
  <c r="AT22"/>
  <c r="AZ22"/>
  <c r="BX22"/>
  <c r="D25"/>
  <c r="CM22"/>
  <c r="CS22"/>
  <c r="D26"/>
  <c r="D28"/>
  <c r="D30"/>
  <c r="D27"/>
  <c r="D32"/>
  <c r="C21" i="4"/>
  <c r="D23" i="3"/>
  <c r="D24" i="2"/>
  <c r="B16" i="1"/>
  <c r="G16"/>
  <c r="C16"/>
  <c r="B24" i="3"/>
  <c r="D34"/>
  <c r="C24"/>
  <c r="D16" i="1" l="1"/>
  <c r="D24" i="3"/>
  <c r="F54" i="1"/>
  <c r="F11" s="1"/>
  <c r="E54"/>
  <c r="B9" i="2"/>
  <c r="C164" i="3"/>
  <c r="C163"/>
  <c r="C162"/>
  <c r="C161"/>
  <c r="C160"/>
  <c r="C159"/>
  <c r="C157"/>
  <c r="C125" i="4"/>
  <c r="B125"/>
  <c r="D125" l="1"/>
  <c r="C158" i="3"/>
  <c r="D163"/>
  <c r="D159"/>
  <c r="D163" i="2"/>
  <c r="D161" i="3"/>
  <c r="D162"/>
  <c r="D164"/>
  <c r="D157"/>
  <c r="C53" i="1"/>
  <c r="B53"/>
  <c r="G53"/>
  <c r="D160" i="3"/>
  <c r="C164" i="2"/>
  <c r="D167"/>
  <c r="B158" i="3"/>
  <c r="D158" l="1"/>
  <c r="C54" i="1"/>
  <c r="D53"/>
  <c r="B164" i="2"/>
  <c r="B54" i="1" l="1"/>
  <c r="D54" s="1"/>
  <c r="D164" i="2"/>
  <c r="AJ127" i="4"/>
  <c r="AI127"/>
  <c r="AJ104"/>
  <c r="AI104"/>
  <c r="AJ93"/>
  <c r="AI93"/>
  <c r="AJ86"/>
  <c r="AI86"/>
  <c r="AJ80"/>
  <c r="AI80"/>
  <c r="AJ74"/>
  <c r="AI74"/>
  <c r="AJ60"/>
  <c r="AI60"/>
  <c r="AJ54"/>
  <c r="AI54"/>
  <c r="AJ46"/>
  <c r="AI46"/>
  <c r="AJ40"/>
  <c r="AI40"/>
  <c r="AJ31"/>
  <c r="AI31"/>
  <c r="AJ19"/>
  <c r="AI19"/>
  <c r="AJ12"/>
  <c r="AI12"/>
  <c r="AI9"/>
  <c r="LY170" i="2"/>
  <c r="LX170"/>
  <c r="LY162"/>
  <c r="LX162"/>
  <c r="LY151"/>
  <c r="LX151"/>
  <c r="LY139"/>
  <c r="LX139"/>
  <c r="LX127"/>
  <c r="LY127"/>
  <c r="LY120"/>
  <c r="LX120"/>
  <c r="LY112"/>
  <c r="LX112"/>
  <c r="LY99"/>
  <c r="LX99"/>
  <c r="LX78"/>
  <c r="LY69"/>
  <c r="LX69"/>
  <c r="LY57"/>
  <c r="LX57"/>
  <c r="LY45"/>
  <c r="LX45"/>
  <c r="LY33"/>
  <c r="LX33"/>
  <c r="LY23"/>
  <c r="LX23"/>
  <c r="LY12"/>
  <c r="LX12"/>
  <c r="LY9"/>
  <c r="LX9"/>
  <c r="LU9"/>
  <c r="LV139"/>
  <c r="LU139"/>
  <c r="LV170"/>
  <c r="LU170"/>
  <c r="LV162"/>
  <c r="LU162"/>
  <c r="LV151"/>
  <c r="LU151"/>
  <c r="LV127"/>
  <c r="LU127"/>
  <c r="LV120"/>
  <c r="LU120"/>
  <c r="LV112"/>
  <c r="LU112"/>
  <c r="LV99"/>
  <c r="LU99"/>
  <c r="LV78"/>
  <c r="LU78"/>
  <c r="LV57"/>
  <c r="LU57"/>
  <c r="LU45"/>
  <c r="LV45"/>
  <c r="LU33"/>
  <c r="LV33"/>
  <c r="LU23"/>
  <c r="LV23"/>
  <c r="LU12"/>
  <c r="LV12"/>
  <c r="LV9"/>
  <c r="AJ10" i="4" l="1"/>
  <c r="LY10" i="2"/>
  <c r="LY8" s="1"/>
  <c r="LX10"/>
  <c r="LX8" s="1"/>
  <c r="LX174" s="1"/>
  <c r="AI10" i="4"/>
  <c r="AI8" s="1"/>
  <c r="AI131" s="1"/>
  <c r="AJ9"/>
  <c r="LZ9" i="2"/>
  <c r="LY78"/>
  <c r="LZ78" s="1"/>
  <c r="LW78"/>
  <c r="LU69"/>
  <c r="AJ8" i="4" l="1"/>
  <c r="AJ131" s="1"/>
  <c r="LZ8" i="2"/>
  <c r="LY174"/>
  <c r="LZ174" s="1"/>
  <c r="LU10"/>
  <c r="LV10"/>
  <c r="LV8" s="1"/>
  <c r="LV69"/>
  <c r="K127" i="4"/>
  <c r="L127"/>
  <c r="H9"/>
  <c r="I9"/>
  <c r="K9"/>
  <c r="K12"/>
  <c r="H19"/>
  <c r="I19"/>
  <c r="H31"/>
  <c r="I31"/>
  <c r="K31"/>
  <c r="H40"/>
  <c r="K40"/>
  <c r="H46"/>
  <c r="I46"/>
  <c r="K46"/>
  <c r="H54"/>
  <c r="I54"/>
  <c r="K54"/>
  <c r="H60"/>
  <c r="I60"/>
  <c r="K60"/>
  <c r="H74"/>
  <c r="I74"/>
  <c r="K74"/>
  <c r="H80"/>
  <c r="I80"/>
  <c r="K80"/>
  <c r="H86"/>
  <c r="I86"/>
  <c r="K86"/>
  <c r="H93"/>
  <c r="I93"/>
  <c r="K93"/>
  <c r="H104"/>
  <c r="I104"/>
  <c r="K104"/>
  <c r="H127"/>
  <c r="I127"/>
  <c r="DP139" i="2"/>
  <c r="DO139"/>
  <c r="J74" i="4" l="1"/>
  <c r="LU8" i="2"/>
  <c r="LW8" s="1"/>
  <c r="J31" i="4"/>
  <c r="LV174" i="2"/>
  <c r="I40" i="4"/>
  <c r="J127"/>
  <c r="J93"/>
  <c r="J9"/>
  <c r="H10"/>
  <c r="H8" s="1"/>
  <c r="H131" s="1"/>
  <c r="I10"/>
  <c r="K10"/>
  <c r="K8" s="1"/>
  <c r="K131" s="1"/>
  <c r="K19"/>
  <c r="H12"/>
  <c r="I12"/>
  <c r="FL9" i="2"/>
  <c r="LU174" l="1"/>
  <c r="J10" i="4"/>
  <c r="I8"/>
  <c r="LS9" i="2"/>
  <c r="LR9"/>
  <c r="LP9"/>
  <c r="LO9"/>
  <c r="LD9"/>
  <c r="LC9"/>
  <c r="LA9"/>
  <c r="KZ9"/>
  <c r="KR9"/>
  <c r="KQ9"/>
  <c r="KO9"/>
  <c r="KN9"/>
  <c r="KH9"/>
  <c r="KF9"/>
  <c r="KE9"/>
  <c r="JY9"/>
  <c r="JW9"/>
  <c r="JV9"/>
  <c r="JP9"/>
  <c r="JN9"/>
  <c r="JM9"/>
  <c r="JH9"/>
  <c r="JG9"/>
  <c r="JE9"/>
  <c r="JD9"/>
  <c r="IY9"/>
  <c r="IX9"/>
  <c r="IV9"/>
  <c r="IU9"/>
  <c r="IO9"/>
  <c r="IN9"/>
  <c r="IL9"/>
  <c r="IK9"/>
  <c r="IF9"/>
  <c r="IE9"/>
  <c r="IC9"/>
  <c r="IB9"/>
  <c r="HV9"/>
  <c r="HT9"/>
  <c r="HS9"/>
  <c r="HN9"/>
  <c r="HM9"/>
  <c r="HK9"/>
  <c r="HJ9"/>
  <c r="HE9"/>
  <c r="HD9"/>
  <c r="HB9"/>
  <c r="HA9"/>
  <c r="GV9"/>
  <c r="GU9"/>
  <c r="GS9"/>
  <c r="GR9"/>
  <c r="GM9"/>
  <c r="GL9"/>
  <c r="GJ9"/>
  <c r="GI9"/>
  <c r="FU9"/>
  <c r="FT9"/>
  <c r="FR9"/>
  <c r="FQ9"/>
  <c r="EK9"/>
  <c r="EJ9"/>
  <c r="EH9"/>
  <c r="EG9"/>
  <c r="EB9"/>
  <c r="EA9"/>
  <c r="DY9"/>
  <c r="DX9"/>
  <c r="DS9"/>
  <c r="DR9"/>
  <c r="DP9"/>
  <c r="DO9"/>
  <c r="DJ9"/>
  <c r="DI9"/>
  <c r="DG9"/>
  <c r="DF9"/>
  <c r="DA9"/>
  <c r="CZ9"/>
  <c r="CX9"/>
  <c r="CW9"/>
  <c r="CR9"/>
  <c r="CQ9"/>
  <c r="DK9" l="1"/>
  <c r="EC9"/>
  <c r="FV9"/>
  <c r="LW174"/>
  <c r="DZ9"/>
  <c r="HC9"/>
  <c r="GT9"/>
  <c r="HU9"/>
  <c r="GN9"/>
  <c r="GW9"/>
  <c r="HF9"/>
  <c r="IG9"/>
  <c r="IZ9"/>
  <c r="ID9"/>
  <c r="JO9"/>
  <c r="HL9"/>
  <c r="DB9"/>
  <c r="EL9"/>
  <c r="DH9"/>
  <c r="FS9"/>
  <c r="GK9"/>
  <c r="IW9"/>
  <c r="KG9"/>
  <c r="CY9"/>
  <c r="EI9"/>
  <c r="HO9"/>
  <c r="JX9"/>
  <c r="I131" i="4"/>
  <c r="J131" s="1"/>
  <c r="J8"/>
  <c r="E52" i="1" l="1"/>
  <c r="JZ9" i="2" l="1"/>
  <c r="HW9"/>
  <c r="KI9"/>
  <c r="JQ9"/>
  <c r="JR9" l="1"/>
  <c r="KJ9"/>
  <c r="KA9"/>
  <c r="HX9"/>
  <c r="GD9"/>
  <c r="GA9"/>
  <c r="FZ9"/>
  <c r="GB9" l="1"/>
  <c r="GC9"/>
  <c r="GE9" l="1"/>
  <c r="CT170" l="1"/>
  <c r="CE9" l="1"/>
  <c r="LM170" l="1"/>
  <c r="LL162"/>
  <c r="LM151"/>
  <c r="LM127"/>
  <c r="LL127"/>
  <c r="LL120"/>
  <c r="LM120"/>
  <c r="LL69"/>
  <c r="LM69"/>
  <c r="LM57"/>
  <c r="LM45"/>
  <c r="LL45"/>
  <c r="LM12"/>
  <c r="DD170"/>
  <c r="DC170"/>
  <c r="DD162"/>
  <c r="DC162"/>
  <c r="DD127"/>
  <c r="DC127"/>
  <c r="DC120"/>
  <c r="DD120"/>
  <c r="DD99"/>
  <c r="DC99"/>
  <c r="DC69"/>
  <c r="DD69"/>
  <c r="DC45"/>
  <c r="DC33"/>
  <c r="DD12"/>
  <c r="DD9"/>
  <c r="DJ10"/>
  <c r="DJ8" s="1"/>
  <c r="DI10"/>
  <c r="DI8" s="1"/>
  <c r="DI174" s="1"/>
  <c r="DG10"/>
  <c r="DG8" s="1"/>
  <c r="DG174" s="1"/>
  <c r="DF10"/>
  <c r="DF8" s="1"/>
  <c r="DJ12"/>
  <c r="DI12"/>
  <c r="DG12"/>
  <c r="DF12"/>
  <c r="KX170"/>
  <c r="KW162"/>
  <c r="KX127"/>
  <c r="KW127"/>
  <c r="KW120"/>
  <c r="KX120"/>
  <c r="KW69"/>
  <c r="KX69"/>
  <c r="KX45"/>
  <c r="KW45"/>
  <c r="KX12"/>
  <c r="KX9"/>
  <c r="LD170"/>
  <c r="LC170"/>
  <c r="LA170"/>
  <c r="KZ170"/>
  <c r="KZ162"/>
  <c r="LD162"/>
  <c r="LC162"/>
  <c r="LA162"/>
  <c r="LD151"/>
  <c r="LC151"/>
  <c r="LA151"/>
  <c r="KZ151"/>
  <c r="LD139"/>
  <c r="LC139"/>
  <c r="LA139"/>
  <c r="KZ139"/>
  <c r="LD127"/>
  <c r="LC127"/>
  <c r="LA127"/>
  <c r="KZ127"/>
  <c r="LD120"/>
  <c r="LC120"/>
  <c r="LA120"/>
  <c r="KZ120"/>
  <c r="LD112"/>
  <c r="LC112"/>
  <c r="LA112"/>
  <c r="KZ112"/>
  <c r="LD99"/>
  <c r="LC99"/>
  <c r="LA99"/>
  <c r="KZ99"/>
  <c r="LD78"/>
  <c r="LC78"/>
  <c r="LA78"/>
  <c r="KZ78"/>
  <c r="LD69"/>
  <c r="LC69"/>
  <c r="LA69"/>
  <c r="KZ69"/>
  <c r="LD57"/>
  <c r="LC57"/>
  <c r="LA57"/>
  <c r="KZ57"/>
  <c r="LD45"/>
  <c r="LC45"/>
  <c r="LA45"/>
  <c r="KZ45"/>
  <c r="LD33"/>
  <c r="LC33"/>
  <c r="LA33"/>
  <c r="KZ33"/>
  <c r="LD23"/>
  <c r="LC23"/>
  <c r="LA23"/>
  <c r="KZ23"/>
  <c r="KZ12"/>
  <c r="LD12"/>
  <c r="LC12"/>
  <c r="LA12"/>
  <c r="KL170"/>
  <c r="KK170"/>
  <c r="KK162"/>
  <c r="KL127"/>
  <c r="KK127"/>
  <c r="KL120"/>
  <c r="KL69"/>
  <c r="KL45"/>
  <c r="KK45"/>
  <c r="KL12"/>
  <c r="KR170"/>
  <c r="KQ170"/>
  <c r="KO170"/>
  <c r="KN170"/>
  <c r="KR162"/>
  <c r="KQ162"/>
  <c r="KO162"/>
  <c r="KN162"/>
  <c r="KR151"/>
  <c r="KQ151"/>
  <c r="KO151"/>
  <c r="KN151"/>
  <c r="KQ139"/>
  <c r="KN139"/>
  <c r="KR139"/>
  <c r="KO139"/>
  <c r="KR127"/>
  <c r="KQ127"/>
  <c r="KO127"/>
  <c r="KN127"/>
  <c r="KR120"/>
  <c r="KO120"/>
  <c r="KN120"/>
  <c r="KQ120"/>
  <c r="KR112"/>
  <c r="KN112"/>
  <c r="KQ112"/>
  <c r="KO112"/>
  <c r="KR99"/>
  <c r="KQ99"/>
  <c r="KO99"/>
  <c r="KN99"/>
  <c r="KR78"/>
  <c r="KQ78"/>
  <c r="KO78"/>
  <c r="KN78"/>
  <c r="KR69"/>
  <c r="KQ69"/>
  <c r="KO69"/>
  <c r="KN69"/>
  <c r="KR57"/>
  <c r="KQ57"/>
  <c r="KO57"/>
  <c r="KN57"/>
  <c r="KR45"/>
  <c r="KQ45"/>
  <c r="KO45"/>
  <c r="KN45"/>
  <c r="KR33"/>
  <c r="KQ33"/>
  <c r="KO33"/>
  <c r="KN33"/>
  <c r="KR23"/>
  <c r="KQ23"/>
  <c r="KO23"/>
  <c r="KN23"/>
  <c r="KR12"/>
  <c r="KQ12"/>
  <c r="KO12"/>
  <c r="KN12"/>
  <c r="KB162"/>
  <c r="KC127"/>
  <c r="KB127"/>
  <c r="KC120"/>
  <c r="KB45"/>
  <c r="KH162"/>
  <c r="KF162"/>
  <c r="KE162"/>
  <c r="KI162"/>
  <c r="KI151"/>
  <c r="KH151"/>
  <c r="KF151"/>
  <c r="KE151"/>
  <c r="KI139"/>
  <c r="KH139"/>
  <c r="KF139"/>
  <c r="KE139"/>
  <c r="KI127"/>
  <c r="KH127"/>
  <c r="KF127"/>
  <c r="KE127"/>
  <c r="KI120"/>
  <c r="KF120"/>
  <c r="KE120"/>
  <c r="KJ120"/>
  <c r="KH120"/>
  <c r="KG120"/>
  <c r="KI112"/>
  <c r="KH112"/>
  <c r="KF112"/>
  <c r="KE112"/>
  <c r="KI99"/>
  <c r="KH99"/>
  <c r="KF99"/>
  <c r="KE99"/>
  <c r="KI78"/>
  <c r="KH78"/>
  <c r="KF78"/>
  <c r="KE78"/>
  <c r="KH69"/>
  <c r="KF69"/>
  <c r="KE69"/>
  <c r="KI69"/>
  <c r="KI57"/>
  <c r="KH57"/>
  <c r="KF57"/>
  <c r="KE57"/>
  <c r="KJ57"/>
  <c r="KG57"/>
  <c r="KI45"/>
  <c r="KH45"/>
  <c r="KF45"/>
  <c r="KE45"/>
  <c r="KI33"/>
  <c r="KH33"/>
  <c r="KF33"/>
  <c r="KE33"/>
  <c r="KI23"/>
  <c r="KH23"/>
  <c r="KF23"/>
  <c r="KE23"/>
  <c r="KI12"/>
  <c r="KH12"/>
  <c r="KF12"/>
  <c r="KE12"/>
  <c r="JS162"/>
  <c r="JT127"/>
  <c r="JS127"/>
  <c r="JT120"/>
  <c r="JS78"/>
  <c r="JT69"/>
  <c r="JS33"/>
  <c r="JZ162"/>
  <c r="JY162"/>
  <c r="JW162"/>
  <c r="JV162"/>
  <c r="JZ151"/>
  <c r="JY151"/>
  <c r="JW151"/>
  <c r="JV151"/>
  <c r="JV139"/>
  <c r="JZ139"/>
  <c r="JY139"/>
  <c r="JW139"/>
  <c r="JZ127"/>
  <c r="JY127"/>
  <c r="JW127"/>
  <c r="JV127"/>
  <c r="JZ120"/>
  <c r="JY120"/>
  <c r="JW120"/>
  <c r="JV120"/>
  <c r="KA120"/>
  <c r="JX120"/>
  <c r="JZ112"/>
  <c r="JY112"/>
  <c r="JW112"/>
  <c r="JV112"/>
  <c r="JZ99"/>
  <c r="JY99"/>
  <c r="JW99"/>
  <c r="JV99"/>
  <c r="JZ78"/>
  <c r="JY78"/>
  <c r="JW78"/>
  <c r="JV78"/>
  <c r="JZ69"/>
  <c r="JY69"/>
  <c r="JW69"/>
  <c r="JV69"/>
  <c r="JZ57"/>
  <c r="JW57"/>
  <c r="JV57"/>
  <c r="KA57"/>
  <c r="JY57"/>
  <c r="JX57"/>
  <c r="JZ45"/>
  <c r="JY45"/>
  <c r="JW45"/>
  <c r="JV45"/>
  <c r="JZ33"/>
  <c r="JY33"/>
  <c r="JW33"/>
  <c r="JV33"/>
  <c r="JZ23"/>
  <c r="JY23"/>
  <c r="JW23"/>
  <c r="JV23"/>
  <c r="JZ12"/>
  <c r="JY12"/>
  <c r="JW12"/>
  <c r="JV12"/>
  <c r="JJ162"/>
  <c r="JK127"/>
  <c r="JJ127"/>
  <c r="JK120"/>
  <c r="JK69"/>
  <c r="JJ45"/>
  <c r="JM162"/>
  <c r="JQ162"/>
  <c r="JP162"/>
  <c r="JN162"/>
  <c r="JQ151"/>
  <c r="JP151"/>
  <c r="JN151"/>
  <c r="JM151"/>
  <c r="JQ139"/>
  <c r="JP139"/>
  <c r="JN139"/>
  <c r="JM139"/>
  <c r="JQ127"/>
  <c r="JP127"/>
  <c r="JN127"/>
  <c r="JM127"/>
  <c r="JQ120"/>
  <c r="JP120"/>
  <c r="JN120"/>
  <c r="JM120"/>
  <c r="JR120"/>
  <c r="JO120"/>
  <c r="JQ112"/>
  <c r="JP112"/>
  <c r="JN112"/>
  <c r="JM112"/>
  <c r="JQ99"/>
  <c r="JP99"/>
  <c r="JN99"/>
  <c r="JM99"/>
  <c r="JQ78"/>
  <c r="JP78"/>
  <c r="JN78"/>
  <c r="JM78"/>
  <c r="JQ69"/>
  <c r="JP69"/>
  <c r="JN69"/>
  <c r="JM69"/>
  <c r="JQ57"/>
  <c r="JP57"/>
  <c r="JN57"/>
  <c r="JM57"/>
  <c r="JQ45"/>
  <c r="JP45"/>
  <c r="JN45"/>
  <c r="JM45"/>
  <c r="JQ33"/>
  <c r="JP33"/>
  <c r="JN33"/>
  <c r="JM33"/>
  <c r="JQ23"/>
  <c r="JP23"/>
  <c r="JN23"/>
  <c r="JM23"/>
  <c r="JQ12"/>
  <c r="JP12"/>
  <c r="JN12"/>
  <c r="JM12"/>
  <c r="JB170"/>
  <c r="JA162"/>
  <c r="JB127"/>
  <c r="JA127"/>
  <c r="JB120"/>
  <c r="JB57"/>
  <c r="JA45"/>
  <c r="JB12"/>
  <c r="JH170"/>
  <c r="JG170"/>
  <c r="JE170"/>
  <c r="JD170"/>
  <c r="JH162"/>
  <c r="JG162"/>
  <c r="JE162"/>
  <c r="JD162"/>
  <c r="JG151"/>
  <c r="JE151"/>
  <c r="JD151"/>
  <c r="JH151"/>
  <c r="JG139"/>
  <c r="JE139"/>
  <c r="JD139"/>
  <c r="JH139"/>
  <c r="JH127"/>
  <c r="JG127"/>
  <c r="JE127"/>
  <c r="JD127"/>
  <c r="JH120"/>
  <c r="JG120"/>
  <c r="JE120"/>
  <c r="JD120"/>
  <c r="JH112"/>
  <c r="JG112"/>
  <c r="JE112"/>
  <c r="JD112"/>
  <c r="JH99"/>
  <c r="JG99"/>
  <c r="JE99"/>
  <c r="JD99"/>
  <c r="JH78"/>
  <c r="JG78"/>
  <c r="JE78"/>
  <c r="JD78"/>
  <c r="JH69"/>
  <c r="JG69"/>
  <c r="JE69"/>
  <c r="JD69"/>
  <c r="JH57"/>
  <c r="JG57"/>
  <c r="JE57"/>
  <c r="JD57"/>
  <c r="JH45"/>
  <c r="JG45"/>
  <c r="JE45"/>
  <c r="JD45"/>
  <c r="JH33"/>
  <c r="JG33"/>
  <c r="JE33"/>
  <c r="JD33"/>
  <c r="JE23"/>
  <c r="JD23"/>
  <c r="JH23"/>
  <c r="JG23"/>
  <c r="JH12"/>
  <c r="CU170"/>
  <c r="CU151"/>
  <c r="CU127"/>
  <c r="CT127"/>
  <c r="CU120"/>
  <c r="CU69"/>
  <c r="CT69"/>
  <c r="CT45"/>
  <c r="IS162"/>
  <c r="IR162"/>
  <c r="IS127"/>
  <c r="IR127"/>
  <c r="IS120"/>
  <c r="IS99"/>
  <c r="IS69"/>
  <c r="IR45"/>
  <c r="IS9"/>
  <c r="IY170"/>
  <c r="IX170"/>
  <c r="IV170"/>
  <c r="IU170"/>
  <c r="IY162"/>
  <c r="IX162"/>
  <c r="IV162"/>
  <c r="IU162"/>
  <c r="IY151"/>
  <c r="IX151"/>
  <c r="IV151"/>
  <c r="IU151"/>
  <c r="IY139"/>
  <c r="IX139"/>
  <c r="IV139"/>
  <c r="IU139"/>
  <c r="IY127"/>
  <c r="IX127"/>
  <c r="IV127"/>
  <c r="IU127"/>
  <c r="IY120"/>
  <c r="IX120"/>
  <c r="IV120"/>
  <c r="IU120"/>
  <c r="IY112"/>
  <c r="IX112"/>
  <c r="IV112"/>
  <c r="IU112"/>
  <c r="IY99"/>
  <c r="IX99"/>
  <c r="IV99"/>
  <c r="IU99"/>
  <c r="IY78"/>
  <c r="IX78"/>
  <c r="IV78"/>
  <c r="IU78"/>
  <c r="IX69"/>
  <c r="IV69"/>
  <c r="IU69"/>
  <c r="IY69"/>
  <c r="IY57"/>
  <c r="IX57"/>
  <c r="IV57"/>
  <c r="IU57"/>
  <c r="IY45"/>
  <c r="IX45"/>
  <c r="IV45"/>
  <c r="IU45"/>
  <c r="IY33"/>
  <c r="IX33"/>
  <c r="IV33"/>
  <c r="IU33"/>
  <c r="IY23"/>
  <c r="IX23"/>
  <c r="IV23"/>
  <c r="IU23"/>
  <c r="IX12"/>
  <c r="IV12"/>
  <c r="IU12"/>
  <c r="IY12"/>
  <c r="II127"/>
  <c r="IH127"/>
  <c r="II69"/>
  <c r="IH45"/>
  <c r="IO170"/>
  <c r="IN170"/>
  <c r="IL170"/>
  <c r="IK170"/>
  <c r="IN162"/>
  <c r="IL162"/>
  <c r="IK162"/>
  <c r="IO162"/>
  <c r="IO151"/>
  <c r="IN151"/>
  <c r="IL151"/>
  <c r="IK151"/>
  <c r="IO139"/>
  <c r="IN139"/>
  <c r="IL139"/>
  <c r="IK139"/>
  <c r="IO127"/>
  <c r="IN127"/>
  <c r="IL127"/>
  <c r="IK127"/>
  <c r="IO120"/>
  <c r="IN120"/>
  <c r="IL120"/>
  <c r="IK120"/>
  <c r="IN112"/>
  <c r="IL112"/>
  <c r="IK112"/>
  <c r="IO112"/>
  <c r="IO99"/>
  <c r="IN99"/>
  <c r="IL99"/>
  <c r="IK99"/>
  <c r="IO78"/>
  <c r="IN78"/>
  <c r="IL78"/>
  <c r="IK78"/>
  <c r="IO69"/>
  <c r="IN69"/>
  <c r="IL69"/>
  <c r="IK69"/>
  <c r="IO57"/>
  <c r="IN57"/>
  <c r="IL57"/>
  <c r="IK57"/>
  <c r="IO45"/>
  <c r="IN45"/>
  <c r="IL45"/>
  <c r="IK45"/>
  <c r="IO33"/>
  <c r="IN33"/>
  <c r="IL33"/>
  <c r="IK33"/>
  <c r="IO23"/>
  <c r="IN23"/>
  <c r="IL23"/>
  <c r="IK23"/>
  <c r="HY162"/>
  <c r="HZ127"/>
  <c r="HY127"/>
  <c r="HZ120"/>
  <c r="HZ69"/>
  <c r="HY45"/>
  <c r="IF170"/>
  <c r="IE170"/>
  <c r="IC170"/>
  <c r="IB170"/>
  <c r="IF162"/>
  <c r="IE162"/>
  <c r="IC162"/>
  <c r="IB162"/>
  <c r="IF151"/>
  <c r="IE151"/>
  <c r="IC151"/>
  <c r="IB151"/>
  <c r="IE139"/>
  <c r="IC139"/>
  <c r="IB139"/>
  <c r="IF139"/>
  <c r="IF127"/>
  <c r="IE127"/>
  <c r="IC127"/>
  <c r="IB127"/>
  <c r="IF120"/>
  <c r="IC120"/>
  <c r="IG120"/>
  <c r="IE120"/>
  <c r="ID120"/>
  <c r="IB120"/>
  <c r="IE112"/>
  <c r="IC112"/>
  <c r="IB112"/>
  <c r="IF112"/>
  <c r="IF99"/>
  <c r="IE99"/>
  <c r="IC99"/>
  <c r="IB99"/>
  <c r="IF78"/>
  <c r="IE78"/>
  <c r="IC78"/>
  <c r="IB78"/>
  <c r="IF69"/>
  <c r="IE69"/>
  <c r="IC69"/>
  <c r="IB69"/>
  <c r="IF57"/>
  <c r="IE57"/>
  <c r="IC57"/>
  <c r="IB57"/>
  <c r="IF45"/>
  <c r="IE45"/>
  <c r="IC45"/>
  <c r="IB45"/>
  <c r="IF33"/>
  <c r="IE33"/>
  <c r="IC33"/>
  <c r="IB33"/>
  <c r="IF23"/>
  <c r="IE23"/>
  <c r="IC23"/>
  <c r="IB23"/>
  <c r="IE12"/>
  <c r="HH127"/>
  <c r="HG127"/>
  <c r="HH69"/>
  <c r="HN170"/>
  <c r="HM170"/>
  <c r="HK170"/>
  <c r="HJ170"/>
  <c r="HK162"/>
  <c r="HJ162"/>
  <c r="HN162"/>
  <c r="HM162"/>
  <c r="HN151"/>
  <c r="HM151"/>
  <c r="HK151"/>
  <c r="HJ151"/>
  <c r="HM139"/>
  <c r="HJ139"/>
  <c r="HN127"/>
  <c r="HM127"/>
  <c r="HK127"/>
  <c r="HJ127"/>
  <c r="HN120"/>
  <c r="HM120"/>
  <c r="HK120"/>
  <c r="HJ120"/>
  <c r="HJ112"/>
  <c r="HN112"/>
  <c r="HM112"/>
  <c r="HK112"/>
  <c r="HN99"/>
  <c r="HM99"/>
  <c r="HK99"/>
  <c r="HJ99"/>
  <c r="HN78"/>
  <c r="HM78"/>
  <c r="HK78"/>
  <c r="HJ78"/>
  <c r="HN69"/>
  <c r="HM69"/>
  <c r="HK69"/>
  <c r="HJ69"/>
  <c r="HN57"/>
  <c r="HM57"/>
  <c r="HK57"/>
  <c r="HJ57"/>
  <c r="HN45"/>
  <c r="HM45"/>
  <c r="HK45"/>
  <c r="HJ45"/>
  <c r="HN33"/>
  <c r="HM33"/>
  <c r="HK33"/>
  <c r="HJ33"/>
  <c r="HN23"/>
  <c r="HM23"/>
  <c r="HK23"/>
  <c r="HJ23"/>
  <c r="HP127"/>
  <c r="HW162"/>
  <c r="HV162"/>
  <c r="HT162"/>
  <c r="HS162"/>
  <c r="HW151"/>
  <c r="HV151"/>
  <c r="HT151"/>
  <c r="HS151"/>
  <c r="HW139"/>
  <c r="HV139"/>
  <c r="HT139"/>
  <c r="HS139"/>
  <c r="HW127"/>
  <c r="HV127"/>
  <c r="HT127"/>
  <c r="HS127"/>
  <c r="HW120"/>
  <c r="HV120"/>
  <c r="HT120"/>
  <c r="HS120"/>
  <c r="HX120"/>
  <c r="HU120"/>
  <c r="HW112"/>
  <c r="HV112"/>
  <c r="HT112"/>
  <c r="HS112"/>
  <c r="HW99"/>
  <c r="HV99"/>
  <c r="HT99"/>
  <c r="HS99"/>
  <c r="HW78"/>
  <c r="HV78"/>
  <c r="HT78"/>
  <c r="HS78"/>
  <c r="HW69"/>
  <c r="HV69"/>
  <c r="HT69"/>
  <c r="HS69"/>
  <c r="HW57"/>
  <c r="HV57"/>
  <c r="HT57"/>
  <c r="HS57"/>
  <c r="HX57"/>
  <c r="HU57"/>
  <c r="HW45"/>
  <c r="HV45"/>
  <c r="HT45"/>
  <c r="HS45"/>
  <c r="HW33"/>
  <c r="HV33"/>
  <c r="HT33"/>
  <c r="HS33"/>
  <c r="HW23"/>
  <c r="HV23"/>
  <c r="HT23"/>
  <c r="HS23"/>
  <c r="HT12"/>
  <c r="HW12"/>
  <c r="HV12"/>
  <c r="HS12"/>
  <c r="GX127"/>
  <c r="HE162"/>
  <c r="HD162"/>
  <c r="HB162"/>
  <c r="HA162"/>
  <c r="HE151"/>
  <c r="HD151"/>
  <c r="HB151"/>
  <c r="HA151"/>
  <c r="HE139"/>
  <c r="HD139"/>
  <c r="HB139"/>
  <c r="HA139"/>
  <c r="HE127"/>
  <c r="HD127"/>
  <c r="HB127"/>
  <c r="HA127"/>
  <c r="HE120"/>
  <c r="HD120"/>
  <c r="HB120"/>
  <c r="HA120"/>
  <c r="HF120"/>
  <c r="HC120"/>
  <c r="HE112"/>
  <c r="HD112"/>
  <c r="HB112"/>
  <c r="HA112"/>
  <c r="HE99"/>
  <c r="HD99"/>
  <c r="HB99"/>
  <c r="HA99"/>
  <c r="HE78"/>
  <c r="HD78"/>
  <c r="HB78"/>
  <c r="HA78"/>
  <c r="HE69"/>
  <c r="HD69"/>
  <c r="HB69"/>
  <c r="HA69"/>
  <c r="HE57"/>
  <c r="HD57"/>
  <c r="HB57"/>
  <c r="HA57"/>
  <c r="HF57"/>
  <c r="HC57"/>
  <c r="HE45"/>
  <c r="HD45"/>
  <c r="HB45"/>
  <c r="HA45"/>
  <c r="HE33"/>
  <c r="HD33"/>
  <c r="HB33"/>
  <c r="HA33"/>
  <c r="HE23"/>
  <c r="HD23"/>
  <c r="HB23"/>
  <c r="HA23"/>
  <c r="GO127"/>
  <c r="GO33"/>
  <c r="GV170"/>
  <c r="GU170"/>
  <c r="GS170"/>
  <c r="GR170"/>
  <c r="GV162"/>
  <c r="GU162"/>
  <c r="GS162"/>
  <c r="GR162"/>
  <c r="GV151"/>
  <c r="GU151"/>
  <c r="GS151"/>
  <c r="GR151"/>
  <c r="GS139"/>
  <c r="GR139"/>
  <c r="GV139"/>
  <c r="GU139"/>
  <c r="GV127"/>
  <c r="GU127"/>
  <c r="GS127"/>
  <c r="GR127"/>
  <c r="GV120"/>
  <c r="GS120"/>
  <c r="GR120"/>
  <c r="GU120"/>
  <c r="GV112"/>
  <c r="GU112"/>
  <c r="GS112"/>
  <c r="GR112"/>
  <c r="GV99"/>
  <c r="GU99"/>
  <c r="GS99"/>
  <c r="GR99"/>
  <c r="GV78"/>
  <c r="GU78"/>
  <c r="GS78"/>
  <c r="GR78"/>
  <c r="GV69"/>
  <c r="GU69"/>
  <c r="GS69"/>
  <c r="GR69"/>
  <c r="GV57"/>
  <c r="GU57"/>
  <c r="GR57"/>
  <c r="GS57"/>
  <c r="GV45"/>
  <c r="GU45"/>
  <c r="GS45"/>
  <c r="GR45"/>
  <c r="GV33"/>
  <c r="GU33"/>
  <c r="GS33"/>
  <c r="GR33"/>
  <c r="GV23"/>
  <c r="GU23"/>
  <c r="GS23"/>
  <c r="GR23"/>
  <c r="GV12"/>
  <c r="GF127"/>
  <c r="GI162"/>
  <c r="GM162"/>
  <c r="GL162"/>
  <c r="GJ162"/>
  <c r="GM151"/>
  <c r="GL151"/>
  <c r="GJ151"/>
  <c r="GI151"/>
  <c r="GM139"/>
  <c r="GL139"/>
  <c r="GJ139"/>
  <c r="GI139"/>
  <c r="GM127"/>
  <c r="GL127"/>
  <c r="GJ127"/>
  <c r="GI127"/>
  <c r="GM120"/>
  <c r="GL120"/>
  <c r="GJ120"/>
  <c r="GI120"/>
  <c r="GL112"/>
  <c r="GJ112"/>
  <c r="GI112"/>
  <c r="GM112"/>
  <c r="GM99"/>
  <c r="GL99"/>
  <c r="GJ99"/>
  <c r="GI99"/>
  <c r="GM78"/>
  <c r="GL78"/>
  <c r="GJ78"/>
  <c r="GI78"/>
  <c r="GM69"/>
  <c r="GL69"/>
  <c r="GJ69"/>
  <c r="GI69"/>
  <c r="GM57"/>
  <c r="GL57"/>
  <c r="GJ57"/>
  <c r="GI57"/>
  <c r="GM45"/>
  <c r="GL45"/>
  <c r="GJ45"/>
  <c r="GI45"/>
  <c r="GM33"/>
  <c r="GL33"/>
  <c r="GJ33"/>
  <c r="GI33"/>
  <c r="GM23"/>
  <c r="GL23"/>
  <c r="GJ23"/>
  <c r="GI23"/>
  <c r="GJ12"/>
  <c r="GI12"/>
  <c r="GM12"/>
  <c r="FW170"/>
  <c r="FW127"/>
  <c r="GD170"/>
  <c r="GC170"/>
  <c r="GA170"/>
  <c r="FZ170"/>
  <c r="FZ162"/>
  <c r="GD162"/>
  <c r="GC162"/>
  <c r="GA162"/>
  <c r="GD151"/>
  <c r="GC151"/>
  <c r="GA151"/>
  <c r="FZ151"/>
  <c r="GD139"/>
  <c r="GC139"/>
  <c r="GA139"/>
  <c r="FZ139"/>
  <c r="GD127"/>
  <c r="GC127"/>
  <c r="GA127"/>
  <c r="FZ127"/>
  <c r="GD120"/>
  <c r="GC120"/>
  <c r="GA120"/>
  <c r="FZ120"/>
  <c r="GD112"/>
  <c r="GC112"/>
  <c r="GA112"/>
  <c r="FZ112"/>
  <c r="GD99"/>
  <c r="GC99"/>
  <c r="GA99"/>
  <c r="FZ99"/>
  <c r="GD78"/>
  <c r="GC78"/>
  <c r="GA78"/>
  <c r="FZ78"/>
  <c r="GD69"/>
  <c r="GC69"/>
  <c r="GA69"/>
  <c r="FZ69"/>
  <c r="GD57"/>
  <c r="GC57"/>
  <c r="GA57"/>
  <c r="FZ57"/>
  <c r="GD45"/>
  <c r="GC45"/>
  <c r="GA45"/>
  <c r="FZ45"/>
  <c r="GD33"/>
  <c r="GC33"/>
  <c r="GA33"/>
  <c r="FZ33"/>
  <c r="GD23"/>
  <c r="GC23"/>
  <c r="GA23"/>
  <c r="FZ23"/>
  <c r="EW170"/>
  <c r="EV170"/>
  <c r="ET170"/>
  <c r="ES170"/>
  <c r="EW162"/>
  <c r="EV162"/>
  <c r="ET162"/>
  <c r="ES162"/>
  <c r="EW151"/>
  <c r="EV151"/>
  <c r="ET151"/>
  <c r="ES151"/>
  <c r="EW139"/>
  <c r="EV139"/>
  <c r="ET139"/>
  <c r="ES139"/>
  <c r="EW127"/>
  <c r="EV127"/>
  <c r="ET127"/>
  <c r="ES127"/>
  <c r="ET120"/>
  <c r="ES120"/>
  <c r="EW120"/>
  <c r="EV120"/>
  <c r="EW112"/>
  <c r="EV112"/>
  <c r="ET112"/>
  <c r="ES112"/>
  <c r="EV99"/>
  <c r="ET99"/>
  <c r="ES99"/>
  <c r="EW99"/>
  <c r="EW78"/>
  <c r="EV78"/>
  <c r="ET78"/>
  <c r="EW69"/>
  <c r="EV69"/>
  <c r="ES69"/>
  <c r="EV57"/>
  <c r="ET57"/>
  <c r="EW57"/>
  <c r="EW45"/>
  <c r="EV45"/>
  <c r="ET45"/>
  <c r="ES45"/>
  <c r="EV33"/>
  <c r="ET33"/>
  <c r="EW33"/>
  <c r="EW23"/>
  <c r="EV23"/>
  <c r="ET23"/>
  <c r="ES23"/>
  <c r="EV12"/>
  <c r="ET12"/>
  <c r="ES12"/>
  <c r="EW12"/>
  <c r="EW9"/>
  <c r="EV9"/>
  <c r="ET9"/>
  <c r="ES9"/>
  <c r="E127" i="4"/>
  <c r="AG104"/>
  <c r="AF104"/>
  <c r="AD104"/>
  <c r="AA104"/>
  <c r="Z104"/>
  <c r="X104"/>
  <c r="U104"/>
  <c r="T104"/>
  <c r="R104"/>
  <c r="O104"/>
  <c r="N104"/>
  <c r="E104"/>
  <c r="AF93"/>
  <c r="AD93"/>
  <c r="AC93"/>
  <c r="X93"/>
  <c r="W93"/>
  <c r="U93"/>
  <c r="T93"/>
  <c r="R93"/>
  <c r="Q93"/>
  <c r="N93"/>
  <c r="F93"/>
  <c r="E93"/>
  <c r="AD86"/>
  <c r="AC86"/>
  <c r="X86"/>
  <c r="W86"/>
  <c r="R86"/>
  <c r="Q86"/>
  <c r="L86"/>
  <c r="F86"/>
  <c r="AF74"/>
  <c r="AD74"/>
  <c r="AC74"/>
  <c r="AA74"/>
  <c r="Z74"/>
  <c r="X74"/>
  <c r="W74"/>
  <c r="U74"/>
  <c r="T74"/>
  <c r="R74"/>
  <c r="Q74"/>
  <c r="O74"/>
  <c r="N74"/>
  <c r="E74"/>
  <c r="AG60"/>
  <c r="AC60"/>
  <c r="AA60"/>
  <c r="W60"/>
  <c r="U60"/>
  <c r="Q60"/>
  <c r="O60"/>
  <c r="F60"/>
  <c r="E60"/>
  <c r="AF54"/>
  <c r="Z54"/>
  <c r="X54"/>
  <c r="T54"/>
  <c r="R54"/>
  <c r="Q54"/>
  <c r="N54"/>
  <c r="E54"/>
  <c r="AF46"/>
  <c r="AD46"/>
  <c r="AC46"/>
  <c r="Z46"/>
  <c r="X46"/>
  <c r="W46"/>
  <c r="T46"/>
  <c r="R46"/>
  <c r="Q46"/>
  <c r="N46"/>
  <c r="L46"/>
  <c r="E46"/>
  <c r="AD19"/>
  <c r="X19"/>
  <c r="W19"/>
  <c r="R19"/>
  <c r="Q19"/>
  <c r="F19"/>
  <c r="E19"/>
  <c r="AF12"/>
  <c r="Z12"/>
  <c r="X12"/>
  <c r="T12"/>
  <c r="R12"/>
  <c r="N12"/>
  <c r="E12"/>
  <c r="B124"/>
  <c r="AC104"/>
  <c r="W104"/>
  <c r="Q104"/>
  <c r="L104"/>
  <c r="F104"/>
  <c r="AG93"/>
  <c r="AA93"/>
  <c r="Z93"/>
  <c r="O93"/>
  <c r="L93"/>
  <c r="AG86"/>
  <c r="AF86"/>
  <c r="AA86"/>
  <c r="Z86"/>
  <c r="U86"/>
  <c r="T86"/>
  <c r="O86"/>
  <c r="N86"/>
  <c r="E86"/>
  <c r="AG74"/>
  <c r="F74"/>
  <c r="AF60"/>
  <c r="AD60"/>
  <c r="Z60"/>
  <c r="X60"/>
  <c r="T60"/>
  <c r="R60"/>
  <c r="N60"/>
  <c r="L60"/>
  <c r="AG54"/>
  <c r="AD54"/>
  <c r="AC54"/>
  <c r="AA54"/>
  <c r="W54"/>
  <c r="U54"/>
  <c r="O54"/>
  <c r="F54"/>
  <c r="AG46"/>
  <c r="AA46"/>
  <c r="U46"/>
  <c r="O46"/>
  <c r="F46"/>
  <c r="AG40"/>
  <c r="AF40"/>
  <c r="AD40"/>
  <c r="AC40"/>
  <c r="AA40"/>
  <c r="Z40"/>
  <c r="X40"/>
  <c r="W40"/>
  <c r="U40"/>
  <c r="T40"/>
  <c r="R40"/>
  <c r="Q40"/>
  <c r="O40"/>
  <c r="N40"/>
  <c r="AG19"/>
  <c r="AF19"/>
  <c r="AC19"/>
  <c r="AA19"/>
  <c r="Z19"/>
  <c r="U19"/>
  <c r="T19"/>
  <c r="O19"/>
  <c r="N19"/>
  <c r="AG12"/>
  <c r="AD12"/>
  <c r="AC12"/>
  <c r="AA12"/>
  <c r="W12"/>
  <c r="U12"/>
  <c r="Q12"/>
  <c r="O12"/>
  <c r="L12"/>
  <c r="F12"/>
  <c r="HF162" i="2" l="1"/>
  <c r="L19" i="4"/>
  <c r="M19" s="1"/>
  <c r="KG170" i="2"/>
  <c r="IV10"/>
  <c r="IV8" s="1"/>
  <c r="IV174" s="1"/>
  <c r="JO170"/>
  <c r="GL10"/>
  <c r="GL8" s="1"/>
  <c r="GL174" s="1"/>
  <c r="GL12"/>
  <c r="GV10"/>
  <c r="GV8" s="1"/>
  <c r="GV174" s="1"/>
  <c r="JP10"/>
  <c r="JP8" s="1"/>
  <c r="JP174" s="1"/>
  <c r="GI10"/>
  <c r="GI8" s="1"/>
  <c r="HD10"/>
  <c r="HD8" s="1"/>
  <c r="HD174" s="1"/>
  <c r="HT10"/>
  <c r="HT8" s="1"/>
  <c r="HT174" s="1"/>
  <c r="JH10"/>
  <c r="JH8" s="1"/>
  <c r="JH174" s="1"/>
  <c r="KA170"/>
  <c r="KQ10"/>
  <c r="KQ8" s="1"/>
  <c r="KQ174" s="1"/>
  <c r="LC10"/>
  <c r="LC8" s="1"/>
  <c r="LC174" s="1"/>
  <c r="GM10"/>
  <c r="GM8" s="1"/>
  <c r="JF170"/>
  <c r="JR170"/>
  <c r="JY10"/>
  <c r="JY8" s="1"/>
  <c r="JY174" s="1"/>
  <c r="KH10"/>
  <c r="KH8" s="1"/>
  <c r="KH174" s="1"/>
  <c r="KO10"/>
  <c r="KO8" s="1"/>
  <c r="KO174" s="1"/>
  <c r="KS170"/>
  <c r="GJ10"/>
  <c r="GJ8" s="1"/>
  <c r="GJ174" s="1"/>
  <c r="GD12"/>
  <c r="GD10"/>
  <c r="GD8" s="1"/>
  <c r="HA10"/>
  <c r="HA8" s="1"/>
  <c r="HM12"/>
  <c r="HM10"/>
  <c r="HM8" s="1"/>
  <c r="HM174" s="1"/>
  <c r="HK139"/>
  <c r="HL139" s="1"/>
  <c r="IF12"/>
  <c r="IF10"/>
  <c r="IF8" s="1"/>
  <c r="IK12"/>
  <c r="IK10"/>
  <c r="IK8" s="1"/>
  <c r="JE12"/>
  <c r="JE10"/>
  <c r="JE8" s="1"/>
  <c r="JE174" s="1"/>
  <c r="LB170"/>
  <c r="DK8"/>
  <c r="DJ174"/>
  <c r="DK174" s="1"/>
  <c r="HW10"/>
  <c r="HW8" s="1"/>
  <c r="IY10"/>
  <c r="IY8" s="1"/>
  <c r="JM10"/>
  <c r="JM8" s="1"/>
  <c r="JV10"/>
  <c r="JV8" s="1"/>
  <c r="KE10"/>
  <c r="KE8" s="1"/>
  <c r="KJ170"/>
  <c r="KN10"/>
  <c r="KN8" s="1"/>
  <c r="KZ10"/>
  <c r="KZ8" s="1"/>
  <c r="KZ174" s="1"/>
  <c r="GC12"/>
  <c r="GC10"/>
  <c r="GC8" s="1"/>
  <c r="GC174" s="1"/>
  <c r="GU12"/>
  <c r="GU10"/>
  <c r="GU8" s="1"/>
  <c r="GU174" s="1"/>
  <c r="HE12"/>
  <c r="HE10"/>
  <c r="HE8" s="1"/>
  <c r="HK12"/>
  <c r="HK10"/>
  <c r="HK8" s="1"/>
  <c r="IO12"/>
  <c r="IO10"/>
  <c r="IO8" s="1"/>
  <c r="JD12"/>
  <c r="JD10"/>
  <c r="JD8" s="1"/>
  <c r="HD12"/>
  <c r="HV10"/>
  <c r="HV8" s="1"/>
  <c r="HV174" s="1"/>
  <c r="HU170"/>
  <c r="IE10"/>
  <c r="IE8" s="1"/>
  <c r="IE174" s="1"/>
  <c r="IX10"/>
  <c r="IX8" s="1"/>
  <c r="IX174" s="1"/>
  <c r="JI170"/>
  <c r="JQ10"/>
  <c r="JQ8" s="1"/>
  <c r="JZ10"/>
  <c r="JZ8" s="1"/>
  <c r="JX170"/>
  <c r="KI10"/>
  <c r="KI8" s="1"/>
  <c r="KR10"/>
  <c r="KR8" s="1"/>
  <c r="KP170"/>
  <c r="KM170"/>
  <c r="LD10"/>
  <c r="LD8" s="1"/>
  <c r="GA12"/>
  <c r="GA10"/>
  <c r="GA8" s="1"/>
  <c r="GA174" s="1"/>
  <c r="GS12"/>
  <c r="GS10"/>
  <c r="GS8" s="1"/>
  <c r="GS174" s="1"/>
  <c r="HJ12"/>
  <c r="HJ10"/>
  <c r="HJ8" s="1"/>
  <c r="HN139"/>
  <c r="HO139" s="1"/>
  <c r="IC12"/>
  <c r="IC10"/>
  <c r="IC8" s="1"/>
  <c r="IC174" s="1"/>
  <c r="IN12"/>
  <c r="IN10"/>
  <c r="IN8" s="1"/>
  <c r="IN174" s="1"/>
  <c r="LE170"/>
  <c r="FZ12"/>
  <c r="FZ10"/>
  <c r="FZ8" s="1"/>
  <c r="GR12"/>
  <c r="GR10"/>
  <c r="GR8" s="1"/>
  <c r="HB10"/>
  <c r="HB8" s="1"/>
  <c r="HB174" s="1"/>
  <c r="HN12"/>
  <c r="HN10"/>
  <c r="HN8" s="1"/>
  <c r="IB12"/>
  <c r="IB10"/>
  <c r="IB8" s="1"/>
  <c r="IL12"/>
  <c r="IL10"/>
  <c r="IL8" s="1"/>
  <c r="IL174" s="1"/>
  <c r="JG12"/>
  <c r="JG10"/>
  <c r="JG8" s="1"/>
  <c r="DH8"/>
  <c r="DF174"/>
  <c r="DH174" s="1"/>
  <c r="HS10"/>
  <c r="HS8" s="1"/>
  <c r="HX170"/>
  <c r="IU10"/>
  <c r="IU8" s="1"/>
  <c r="JN10"/>
  <c r="JN8" s="1"/>
  <c r="JN174" s="1"/>
  <c r="JW10"/>
  <c r="JW8" s="1"/>
  <c r="JW174" s="1"/>
  <c r="KF10"/>
  <c r="KF8" s="1"/>
  <c r="KF174" s="1"/>
  <c r="LA10"/>
  <c r="LA8" s="1"/>
  <c r="LA174" s="1"/>
  <c r="B12" i="4"/>
  <c r="C19"/>
  <c r="KX99" i="2"/>
  <c r="FW112"/>
  <c r="CU9"/>
  <c r="HF45"/>
  <c r="DC78"/>
  <c r="LM139"/>
  <c r="GO23"/>
  <c r="JK139"/>
  <c r="HZ139"/>
  <c r="CU139"/>
  <c r="JK9"/>
  <c r="LM112"/>
  <c r="IR78"/>
  <c r="IR139"/>
  <c r="JA78"/>
  <c r="JT99"/>
  <c r="KL9"/>
  <c r="DC23"/>
  <c r="KC99"/>
  <c r="KC112"/>
  <c r="JT23"/>
  <c r="LL23"/>
  <c r="LL99"/>
  <c r="B127" i="4"/>
  <c r="HZ9" i="2"/>
  <c r="IA9" s="1"/>
  <c r="HX45"/>
  <c r="HP23"/>
  <c r="HY99"/>
  <c r="CT23"/>
  <c r="CT99"/>
  <c r="KC57"/>
  <c r="KC139"/>
  <c r="KB151"/>
  <c r="KK78"/>
  <c r="KK139"/>
  <c r="KW23"/>
  <c r="KX57"/>
  <c r="KX151"/>
  <c r="LM99"/>
  <c r="LE78"/>
  <c r="DD112"/>
  <c r="HH57"/>
  <c r="HY23"/>
  <c r="HZ57"/>
  <c r="IH33"/>
  <c r="IH57"/>
  <c r="II99"/>
  <c r="IH151"/>
  <c r="IH170"/>
  <c r="CU78"/>
  <c r="CU99"/>
  <c r="JA170"/>
  <c r="JJ23"/>
  <c r="JJ139"/>
  <c r="JS99"/>
  <c r="JT170"/>
  <c r="KB170"/>
  <c r="KL78"/>
  <c r="KL139"/>
  <c r="KX23"/>
  <c r="KW78"/>
  <c r="DC151"/>
  <c r="LL139"/>
  <c r="IR170"/>
  <c r="HZ99"/>
  <c r="II139"/>
  <c r="II151"/>
  <c r="IR23"/>
  <c r="IR33"/>
  <c r="JB151"/>
  <c r="KX139"/>
  <c r="KW170"/>
  <c r="KY170" s="1"/>
  <c r="DD33"/>
  <c r="DD57"/>
  <c r="DD78"/>
  <c r="DD151"/>
  <c r="LL78"/>
  <c r="LL170"/>
  <c r="LN170" s="1"/>
  <c r="JX33"/>
  <c r="JT57"/>
  <c r="JS170"/>
  <c r="LL33"/>
  <c r="LM33"/>
  <c r="LL151"/>
  <c r="JJ99"/>
  <c r="JT139"/>
  <c r="JT151"/>
  <c r="KJ23"/>
  <c r="KC170"/>
  <c r="KK23"/>
  <c r="KK33"/>
  <c r="KL99"/>
  <c r="KW33"/>
  <c r="GO170"/>
  <c r="II23"/>
  <c r="II9"/>
  <c r="IH78"/>
  <c r="JA23"/>
  <c r="JB78"/>
  <c r="JK78"/>
  <c r="KJ45"/>
  <c r="KJ78"/>
  <c r="KB23"/>
  <c r="KL57"/>
  <c r="KK99"/>
  <c r="LB78"/>
  <c r="KW151"/>
  <c r="DD139"/>
  <c r="LM78"/>
  <c r="IZ78"/>
  <c r="IW127"/>
  <c r="IS139"/>
  <c r="JR99"/>
  <c r="JO151"/>
  <c r="KG33"/>
  <c r="KG45"/>
  <c r="KC9"/>
  <c r="KC151"/>
  <c r="KL112"/>
  <c r="KL151"/>
  <c r="LL57"/>
  <c r="GO78"/>
  <c r="GO139"/>
  <c r="GO151"/>
  <c r="HG99"/>
  <c r="HZ78"/>
  <c r="HY139"/>
  <c r="IH23"/>
  <c r="IR99"/>
  <c r="CT33"/>
  <c r="CT78"/>
  <c r="CT151"/>
  <c r="JB9"/>
  <c r="JB139"/>
  <c r="JA151"/>
  <c r="JJ33"/>
  <c r="JJ78"/>
  <c r="JK151"/>
  <c r="JJ170"/>
  <c r="KB33"/>
  <c r="KX78"/>
  <c r="KW139"/>
  <c r="DC57"/>
  <c r="LM23"/>
  <c r="IS57"/>
  <c r="FW57"/>
  <c r="HU45"/>
  <c r="HY33"/>
  <c r="HY78"/>
  <c r="HY170"/>
  <c r="II57"/>
  <c r="II112"/>
  <c r="IS33"/>
  <c r="IS78"/>
  <c r="IS151"/>
  <c r="JA33"/>
  <c r="JA57"/>
  <c r="JB99"/>
  <c r="JB112"/>
  <c r="JK99"/>
  <c r="JX151"/>
  <c r="JS23"/>
  <c r="KC23"/>
  <c r="KB78"/>
  <c r="KK151"/>
  <c r="KX112"/>
  <c r="DD23"/>
  <c r="DC139"/>
  <c r="HC45"/>
  <c r="CU12"/>
  <c r="LM162"/>
  <c r="CT162"/>
  <c r="KX162"/>
  <c r="JR69"/>
  <c r="LL12"/>
  <c r="LL112"/>
  <c r="KL23"/>
  <c r="KL162"/>
  <c r="KK69"/>
  <c r="KK120"/>
  <c r="KC69"/>
  <c r="JS45"/>
  <c r="JK112"/>
  <c r="JK57"/>
  <c r="IS112"/>
  <c r="IR120"/>
  <c r="II120"/>
  <c r="HZ112"/>
  <c r="HH120"/>
  <c r="DD45"/>
  <c r="DC112"/>
  <c r="DC12"/>
  <c r="DC9"/>
  <c r="CU57"/>
  <c r="KG151"/>
  <c r="JX127"/>
  <c r="JX99"/>
  <c r="JO99"/>
  <c r="KG78"/>
  <c r="IW78"/>
  <c r="JX69"/>
  <c r="JO69"/>
  <c r="ID33"/>
  <c r="KW12"/>
  <c r="KW57"/>
  <c r="KW112"/>
  <c r="KW9"/>
  <c r="KK12"/>
  <c r="KK57"/>
  <c r="KK112"/>
  <c r="KK9"/>
  <c r="KA69"/>
  <c r="KA99"/>
  <c r="II12"/>
  <c r="JO33"/>
  <c r="KC12"/>
  <c r="HZ151"/>
  <c r="CU112"/>
  <c r="JB69"/>
  <c r="JX78"/>
  <c r="JT12"/>
  <c r="JT112"/>
  <c r="FW23"/>
  <c r="FW151"/>
  <c r="GF23"/>
  <c r="GF33"/>
  <c r="GF45"/>
  <c r="GF57"/>
  <c r="GF69"/>
  <c r="GF78"/>
  <c r="GF139"/>
  <c r="GF151"/>
  <c r="GX12"/>
  <c r="GX78"/>
  <c r="GX170"/>
  <c r="HP33"/>
  <c r="HP45"/>
  <c r="HP57"/>
  <c r="HP69"/>
  <c r="HP78"/>
  <c r="HP99"/>
  <c r="HP112"/>
  <c r="HP120"/>
  <c r="HP162"/>
  <c r="HG78"/>
  <c r="HZ23"/>
  <c r="HZ45"/>
  <c r="HY151"/>
  <c r="HZ170"/>
  <c r="II33"/>
  <c r="II78"/>
  <c r="IH139"/>
  <c r="II162"/>
  <c r="IZ127"/>
  <c r="IS12"/>
  <c r="IR12"/>
  <c r="IS23"/>
  <c r="IS45"/>
  <c r="IR151"/>
  <c r="IS170"/>
  <c r="CU23"/>
  <c r="CT112"/>
  <c r="JA69"/>
  <c r="JA99"/>
  <c r="JB162"/>
  <c r="JR33"/>
  <c r="JR45"/>
  <c r="JK12"/>
  <c r="JJ12"/>
  <c r="JJ57"/>
  <c r="JJ112"/>
  <c r="KA33"/>
  <c r="KA45"/>
  <c r="KA127"/>
  <c r="JT9"/>
  <c r="JS69"/>
  <c r="JT78"/>
  <c r="JS120"/>
  <c r="JS139"/>
  <c r="JT162"/>
  <c r="KC45"/>
  <c r="KB69"/>
  <c r="KB99"/>
  <c r="KB120"/>
  <c r="KC162"/>
  <c r="HG23"/>
  <c r="HG33"/>
  <c r="HG45"/>
  <c r="HH99"/>
  <c r="HH112"/>
  <c r="HZ12"/>
  <c r="HY12"/>
  <c r="HY57"/>
  <c r="HY112"/>
  <c r="II45"/>
  <c r="IH69"/>
  <c r="IH99"/>
  <c r="IH120"/>
  <c r="II170"/>
  <c r="IR57"/>
  <c r="IR112"/>
  <c r="CT12"/>
  <c r="CU33"/>
  <c r="CT57"/>
  <c r="CT120"/>
  <c r="CT139"/>
  <c r="CU162"/>
  <c r="JB23"/>
  <c r="JB45"/>
  <c r="JR23"/>
  <c r="JO78"/>
  <c r="JR127"/>
  <c r="JJ69"/>
  <c r="JJ120"/>
  <c r="JK162"/>
  <c r="KA78"/>
  <c r="JT45"/>
  <c r="JS151"/>
  <c r="KG69"/>
  <c r="KG99"/>
  <c r="KG127"/>
  <c r="KJ151"/>
  <c r="IG33"/>
  <c r="HY69"/>
  <c r="HY120"/>
  <c r="HZ162"/>
  <c r="IR69"/>
  <c r="JR78"/>
  <c r="KA151"/>
  <c r="KJ33"/>
  <c r="KJ69"/>
  <c r="KJ99"/>
  <c r="JA139"/>
  <c r="JO45"/>
  <c r="JR151"/>
  <c r="JK23"/>
  <c r="JJ151"/>
  <c r="JK170"/>
  <c r="JX45"/>
  <c r="JS12"/>
  <c r="JS57"/>
  <c r="JS112"/>
  <c r="KJ127"/>
  <c r="KC33"/>
  <c r="KC78"/>
  <c r="KB139"/>
  <c r="KB12"/>
  <c r="KB57"/>
  <c r="KB112"/>
  <c r="KB9"/>
  <c r="KG23"/>
  <c r="JS9"/>
  <c r="JX23"/>
  <c r="KA23"/>
  <c r="JK33"/>
  <c r="JJ9"/>
  <c r="JO23"/>
  <c r="JA12"/>
  <c r="JA112"/>
  <c r="JB33"/>
  <c r="JA9"/>
  <c r="CT9"/>
  <c r="IR9"/>
  <c r="IH162"/>
  <c r="IH12"/>
  <c r="IH112"/>
  <c r="IH9"/>
  <c r="HY9"/>
  <c r="EW10"/>
  <c r="EW8" s="1"/>
  <c r="HU151"/>
  <c r="HL69"/>
  <c r="HH139"/>
  <c r="GF12"/>
  <c r="GX151"/>
  <c r="HL99"/>
  <c r="HH23"/>
  <c r="HH45"/>
  <c r="HH151"/>
  <c r="HH170"/>
  <c r="GK69"/>
  <c r="HC99"/>
  <c r="HL33"/>
  <c r="HO99"/>
  <c r="HG69"/>
  <c r="HG120"/>
  <c r="HG151"/>
  <c r="HG162"/>
  <c r="HG170"/>
  <c r="HO69"/>
  <c r="HH12"/>
  <c r="GG99"/>
  <c r="GT78"/>
  <c r="HC69"/>
  <c r="HO23"/>
  <c r="HH9"/>
  <c r="HH78"/>
  <c r="HG139"/>
  <c r="HH162"/>
  <c r="GK78"/>
  <c r="GF170"/>
  <c r="GW78"/>
  <c r="HC151"/>
  <c r="HU33"/>
  <c r="EU45"/>
  <c r="GN78"/>
  <c r="HC33"/>
  <c r="GX57"/>
  <c r="GX69"/>
  <c r="GX99"/>
  <c r="GX112"/>
  <c r="GX120"/>
  <c r="GX139"/>
  <c r="HU69"/>
  <c r="HU99"/>
  <c r="HO33"/>
  <c r="HG57"/>
  <c r="HG112"/>
  <c r="HG9"/>
  <c r="HL23"/>
  <c r="HU78"/>
  <c r="HU127"/>
  <c r="EU12"/>
  <c r="EU99"/>
  <c r="HX69"/>
  <c r="HX99"/>
  <c r="EU151"/>
  <c r="EU170"/>
  <c r="FW33"/>
  <c r="FW45"/>
  <c r="FW139"/>
  <c r="GN69"/>
  <c r="GF162"/>
  <c r="GO57"/>
  <c r="GO99"/>
  <c r="GO112"/>
  <c r="GO120"/>
  <c r="GX33"/>
  <c r="GX45"/>
  <c r="HX23"/>
  <c r="HX127"/>
  <c r="HP12"/>
  <c r="HP139"/>
  <c r="HP151"/>
  <c r="HP170"/>
  <c r="EU23"/>
  <c r="EU112"/>
  <c r="EU120"/>
  <c r="EU127"/>
  <c r="EU162"/>
  <c r="HC78"/>
  <c r="HF78"/>
  <c r="HF99"/>
  <c r="HC127"/>
  <c r="HF151"/>
  <c r="HX78"/>
  <c r="GF99"/>
  <c r="HF69"/>
  <c r="HX151"/>
  <c r="GE99"/>
  <c r="HF33"/>
  <c r="HF127"/>
  <c r="HX33"/>
  <c r="HP9"/>
  <c r="HU23"/>
  <c r="GX162"/>
  <c r="GX9"/>
  <c r="HC23"/>
  <c r="HF23"/>
  <c r="GO162"/>
  <c r="GO69"/>
  <c r="GO9"/>
  <c r="GO45"/>
  <c r="GO12"/>
  <c r="GF112"/>
  <c r="GF9"/>
  <c r="FW69"/>
  <c r="GB99"/>
  <c r="FW99"/>
  <c r="FW162"/>
  <c r="FW120"/>
  <c r="FW9"/>
  <c r="EP9"/>
  <c r="EU139"/>
  <c r="ES78"/>
  <c r="EU78" s="1"/>
  <c r="ET69"/>
  <c r="EU69" s="1"/>
  <c r="ES57"/>
  <c r="EU57" s="1"/>
  <c r="ES33"/>
  <c r="EU33" s="1"/>
  <c r="ET10"/>
  <c r="ET8" s="1"/>
  <c r="ES10"/>
  <c r="ES8" s="1"/>
  <c r="ES174" s="1"/>
  <c r="EV10"/>
  <c r="B115" i="4"/>
  <c r="B104"/>
  <c r="B93"/>
  <c r="B86"/>
  <c r="B74"/>
  <c r="B60"/>
  <c r="B40"/>
  <c r="B31"/>
  <c r="B19"/>
  <c r="B9"/>
  <c r="IA139" i="2" l="1"/>
  <c r="HI9"/>
  <c r="IW8"/>
  <c r="LE8"/>
  <c r="GW174"/>
  <c r="ID8"/>
  <c r="GB8"/>
  <c r="HU8"/>
  <c r="LD174"/>
  <c r="LE174" s="1"/>
  <c r="KA8"/>
  <c r="GK8"/>
  <c r="HI139"/>
  <c r="GT8"/>
  <c r="JX8"/>
  <c r="GW8"/>
  <c r="KR174"/>
  <c r="KS174" s="1"/>
  <c r="JZ174"/>
  <c r="KA174" s="1"/>
  <c r="GN8"/>
  <c r="GM174"/>
  <c r="GN174" s="1"/>
  <c r="IO174"/>
  <c r="IP174" s="1"/>
  <c r="HF8"/>
  <c r="HE174"/>
  <c r="HF174" s="1"/>
  <c r="JL170"/>
  <c r="JO8"/>
  <c r="LB174"/>
  <c r="HC8"/>
  <c r="JG174"/>
  <c r="JI174" s="1"/>
  <c r="KJ8"/>
  <c r="KI174"/>
  <c r="KJ174" s="1"/>
  <c r="JR8"/>
  <c r="JQ174"/>
  <c r="JR174" s="1"/>
  <c r="JD174"/>
  <c r="JF174" s="1"/>
  <c r="HL8"/>
  <c r="HK174"/>
  <c r="HX8"/>
  <c r="HW174"/>
  <c r="HX174" s="1"/>
  <c r="KG8"/>
  <c r="HO8"/>
  <c r="HN174"/>
  <c r="IZ8"/>
  <c r="IY174"/>
  <c r="IZ174" s="1"/>
  <c r="IG8"/>
  <c r="IF174"/>
  <c r="IG174" s="1"/>
  <c r="GE8"/>
  <c r="GD174"/>
  <c r="GE174" s="1"/>
  <c r="IK174"/>
  <c r="IM174" s="1"/>
  <c r="IU174"/>
  <c r="IW174" s="1"/>
  <c r="JV174"/>
  <c r="JX174" s="1"/>
  <c r="GI174"/>
  <c r="GK174" s="1"/>
  <c r="HA174"/>
  <c r="HJ174"/>
  <c r="JM174"/>
  <c r="JO174" s="1"/>
  <c r="FZ174"/>
  <c r="GB174" s="1"/>
  <c r="GR174"/>
  <c r="GT174" s="1"/>
  <c r="HS174"/>
  <c r="HU174" s="1"/>
  <c r="IB174"/>
  <c r="ID174" s="1"/>
  <c r="KE174"/>
  <c r="KG174" s="1"/>
  <c r="KN174"/>
  <c r="KP174" s="1"/>
  <c r="HZ10"/>
  <c r="HZ8" s="1"/>
  <c r="KK10"/>
  <c r="KK8" s="1"/>
  <c r="KK174" s="1"/>
  <c r="DD10"/>
  <c r="DD8" s="1"/>
  <c r="KX10"/>
  <c r="KX8" s="1"/>
  <c r="CU10"/>
  <c r="CU8" s="1"/>
  <c r="CU174" s="1"/>
  <c r="KW10"/>
  <c r="KW8" s="1"/>
  <c r="KW174" s="1"/>
  <c r="KL10"/>
  <c r="KL8" s="1"/>
  <c r="KL174" s="1"/>
  <c r="JT10"/>
  <c r="JT8" s="1"/>
  <c r="JT174" s="1"/>
  <c r="KX33"/>
  <c r="KW99"/>
  <c r="DC10"/>
  <c r="DC8" s="1"/>
  <c r="DC174" s="1"/>
  <c r="KL33"/>
  <c r="JA10"/>
  <c r="JA8" s="1"/>
  <c r="JA174" s="1"/>
  <c r="KC10"/>
  <c r="KC8" s="1"/>
  <c r="KC174" s="1"/>
  <c r="KB10"/>
  <c r="KB8" s="1"/>
  <c r="KB174" s="1"/>
  <c r="JT33"/>
  <c r="JS10"/>
  <c r="JS8" s="1"/>
  <c r="JK10"/>
  <c r="JK8" s="1"/>
  <c r="JK174" s="1"/>
  <c r="JA120"/>
  <c r="IS10"/>
  <c r="IS8" s="1"/>
  <c r="IS174" s="1"/>
  <c r="II10"/>
  <c r="II8" s="1"/>
  <c r="II174" s="1"/>
  <c r="HG10"/>
  <c r="HG8" s="1"/>
  <c r="HG174" s="1"/>
  <c r="CU45"/>
  <c r="GF10"/>
  <c r="GF8" s="1"/>
  <c r="GF174" s="1"/>
  <c r="JB10"/>
  <c r="JB8" s="1"/>
  <c r="JB174" s="1"/>
  <c r="JC174" s="1"/>
  <c r="CT10"/>
  <c r="CT8" s="1"/>
  <c r="CT174" s="1"/>
  <c r="HY10"/>
  <c r="HY8" s="1"/>
  <c r="HY174" s="1"/>
  <c r="JK45"/>
  <c r="IR10"/>
  <c r="IR8" s="1"/>
  <c r="IR174" s="1"/>
  <c r="HH10"/>
  <c r="HH8" s="1"/>
  <c r="JJ10"/>
  <c r="JJ8" s="1"/>
  <c r="JJ174" s="1"/>
  <c r="IH10"/>
  <c r="IH8" s="1"/>
  <c r="IH174" s="1"/>
  <c r="HH33"/>
  <c r="GX10"/>
  <c r="GX8" s="1"/>
  <c r="GX174" s="1"/>
  <c r="HG12"/>
  <c r="FW10"/>
  <c r="FW8" s="1"/>
  <c r="FW174" s="1"/>
  <c r="FW12"/>
  <c r="GX23"/>
  <c r="HP10"/>
  <c r="HP8" s="1"/>
  <c r="HP174" s="1"/>
  <c r="GF120"/>
  <c r="GO10"/>
  <c r="GO8" s="1"/>
  <c r="GO174" s="1"/>
  <c r="EV8"/>
  <c r="EV174" s="1"/>
  <c r="ET174"/>
  <c r="EU174" s="1"/>
  <c r="EU8"/>
  <c r="EU10"/>
  <c r="EW174"/>
  <c r="CR165" i="3"/>
  <c r="CQ165"/>
  <c r="CR156"/>
  <c r="CQ156"/>
  <c r="CR146"/>
  <c r="CQ146"/>
  <c r="CR123"/>
  <c r="CQ123"/>
  <c r="CR117"/>
  <c r="CQ117"/>
  <c r="CR110"/>
  <c r="CQ110"/>
  <c r="CR98"/>
  <c r="CQ98"/>
  <c r="CR78"/>
  <c r="CQ78"/>
  <c r="CR70"/>
  <c r="CQ70"/>
  <c r="CR59"/>
  <c r="CQ59"/>
  <c r="CR47"/>
  <c r="CQ47"/>
  <c r="CR35"/>
  <c r="CQ35"/>
  <c r="CR11"/>
  <c r="CQ11"/>
  <c r="CR8"/>
  <c r="CQ8"/>
  <c r="BV23" i="2"/>
  <c r="DA10"/>
  <c r="DA8" s="1"/>
  <c r="CZ10"/>
  <c r="CZ8" s="1"/>
  <c r="CZ174" s="1"/>
  <c r="CX10"/>
  <c r="CX8" s="1"/>
  <c r="CX174" s="1"/>
  <c r="CW10"/>
  <c r="CW8" s="1"/>
  <c r="KX174" l="1"/>
  <c r="KY8"/>
  <c r="HZ174"/>
  <c r="IA174" s="1"/>
  <c r="IA8"/>
  <c r="DD174"/>
  <c r="DE174" s="1"/>
  <c r="DE8"/>
  <c r="HH174"/>
  <c r="HI174" s="1"/>
  <c r="HI8"/>
  <c r="JS174"/>
  <c r="KY174"/>
  <c r="CY8"/>
  <c r="CW174"/>
  <c r="CY174" s="1"/>
  <c r="JL174"/>
  <c r="KM174"/>
  <c r="DB8"/>
  <c r="DA174"/>
  <c r="DB174" s="1"/>
  <c r="CS123" i="3"/>
  <c r="CS47"/>
  <c r="CQ9"/>
  <c r="CQ7" s="1"/>
  <c r="CQ169" s="1"/>
  <c r="CR9"/>
  <c r="CR7" s="1"/>
  <c r="CR169" s="1"/>
  <c r="CS117"/>
  <c r="CS98"/>
  <c r="EX174" i="2"/>
  <c r="EX8"/>
  <c r="CS35" i="3"/>
  <c r="CS8"/>
  <c r="CS11"/>
  <c r="CS165"/>
  <c r="BZ120" i="2"/>
  <c r="BY120"/>
  <c r="CH112"/>
  <c r="CR78"/>
  <c r="CQ78"/>
  <c r="CI78"/>
  <c r="CH78"/>
  <c r="CF78"/>
  <c r="CE78"/>
  <c r="BZ78"/>
  <c r="BY78"/>
  <c r="BW78"/>
  <c r="BV78"/>
  <c r="BQ78"/>
  <c r="BP78"/>
  <c r="BM78"/>
  <c r="BJ78"/>
  <c r="BE78"/>
  <c r="BD78"/>
  <c r="BB78"/>
  <c r="BA78"/>
  <c r="AV78"/>
  <c r="AU78"/>
  <c r="AJ78"/>
  <c r="AI78"/>
  <c r="AG78"/>
  <c r="AF78"/>
  <c r="AA78"/>
  <c r="X78"/>
  <c r="R78"/>
  <c r="Q78"/>
  <c r="O78"/>
  <c r="N78"/>
  <c r="L78"/>
  <c r="K78"/>
  <c r="I78"/>
  <c r="H78"/>
  <c r="F78"/>
  <c r="E78"/>
  <c r="CW12"/>
  <c r="CX12"/>
  <c r="CZ12"/>
  <c r="DA12"/>
  <c r="FL12"/>
  <c r="BW112"/>
  <c r="BV112"/>
  <c r="FL10"/>
  <c r="FL8" s="1"/>
  <c r="FL174" s="1"/>
  <c r="CR120"/>
  <c r="CQ120"/>
  <c r="CI120"/>
  <c r="CH120"/>
  <c r="CF120"/>
  <c r="CE120"/>
  <c r="BW120"/>
  <c r="BV120"/>
  <c r="BQ120"/>
  <c r="BP120"/>
  <c r="BN120"/>
  <c r="BM120"/>
  <c r="BK120"/>
  <c r="BJ120"/>
  <c r="BE120"/>
  <c r="BD120"/>
  <c r="BB120"/>
  <c r="BA120"/>
  <c r="AV120"/>
  <c r="AU120"/>
  <c r="AJ120"/>
  <c r="AI120"/>
  <c r="AG120"/>
  <c r="AF120"/>
  <c r="AA120"/>
  <c r="Z120"/>
  <c r="X120"/>
  <c r="W120"/>
  <c r="R120"/>
  <c r="Q120"/>
  <c r="O120"/>
  <c r="N120"/>
  <c r="L120"/>
  <c r="K120"/>
  <c r="I120"/>
  <c r="H120"/>
  <c r="CR23"/>
  <c r="CQ23"/>
  <c r="CI23"/>
  <c r="CH23"/>
  <c r="CF23"/>
  <c r="CE23"/>
  <c r="BZ23"/>
  <c r="BY23"/>
  <c r="BW23"/>
  <c r="BX23" s="1"/>
  <c r="BQ23"/>
  <c r="BP23"/>
  <c r="BN23"/>
  <c r="BM23"/>
  <c r="BK23"/>
  <c r="BJ23"/>
  <c r="BE23"/>
  <c r="BD23"/>
  <c r="BB23"/>
  <c r="BA23"/>
  <c r="AV23"/>
  <c r="AU23"/>
  <c r="AJ23"/>
  <c r="AI23"/>
  <c r="AG23"/>
  <c r="AF23"/>
  <c r="AA23"/>
  <c r="Z23"/>
  <c r="X23"/>
  <c r="W23"/>
  <c r="R23"/>
  <c r="Q23"/>
  <c r="O23"/>
  <c r="N23"/>
  <c r="L23"/>
  <c r="K23"/>
  <c r="I23"/>
  <c r="H23"/>
  <c r="AU9"/>
  <c r="G78" l="1"/>
  <c r="AD23"/>
  <c r="AC23"/>
  <c r="Y23"/>
  <c r="E23"/>
  <c r="AC120"/>
  <c r="T120"/>
  <c r="AB23"/>
  <c r="BO120"/>
  <c r="CS7" i="3"/>
  <c r="CS169"/>
  <c r="P120" i="2"/>
  <c r="M78"/>
  <c r="BO23"/>
  <c r="CB120"/>
  <c r="F23"/>
  <c r="AY120"/>
  <c r="J23"/>
  <c r="P23"/>
  <c r="CB23"/>
  <c r="J120"/>
  <c r="Y120"/>
  <c r="BL120"/>
  <c r="M23"/>
  <c r="S23"/>
  <c r="BL23"/>
  <c r="M120"/>
  <c r="S120"/>
  <c r="AB120"/>
  <c r="BX120"/>
  <c r="BX112"/>
  <c r="J78"/>
  <c r="BX78"/>
  <c r="P78"/>
  <c r="AY23"/>
  <c r="BT23"/>
  <c r="CC23"/>
  <c r="BG120"/>
  <c r="AX120"/>
  <c r="BH23"/>
  <c r="BS23"/>
  <c r="BH120"/>
  <c r="F120"/>
  <c r="BS120"/>
  <c r="AX23"/>
  <c r="BG23"/>
  <c r="CC120"/>
  <c r="BT120"/>
  <c r="AD120"/>
  <c r="U120"/>
  <c r="G23" l="1"/>
  <c r="E120"/>
  <c r="BI120"/>
  <c r="V120"/>
  <c r="BI23"/>
  <c r="BU23"/>
  <c r="BU120"/>
  <c r="G120" l="1"/>
  <c r="Q9"/>
  <c r="O55" i="1"/>
  <c r="O52"/>
  <c r="N52"/>
  <c r="O49"/>
  <c r="N49"/>
  <c r="O43"/>
  <c r="N43"/>
  <c r="O40"/>
  <c r="N40"/>
  <c r="O34"/>
  <c r="N34"/>
  <c r="O31"/>
  <c r="N31"/>
  <c r="O27"/>
  <c r="N27"/>
  <c r="O24"/>
  <c r="N24"/>
  <c r="O21"/>
  <c r="N21"/>
  <c r="O18"/>
  <c r="N18"/>
  <c r="O15"/>
  <c r="N15"/>
  <c r="O12"/>
  <c r="N12"/>
  <c r="O11"/>
  <c r="N11"/>
  <c r="O10"/>
  <c r="T49"/>
  <c r="T52"/>
  <c r="T55"/>
  <c r="B11" i="3"/>
  <c r="P52" i="1" l="1"/>
  <c r="P15"/>
  <c r="P27"/>
  <c r="P49"/>
  <c r="P18"/>
  <c r="P31"/>
  <c r="P43"/>
  <c r="P21"/>
  <c r="P34"/>
  <c r="P24"/>
  <c r="O9"/>
  <c r="O59" s="1"/>
  <c r="U11"/>
  <c r="U10"/>
  <c r="T10"/>
  <c r="T11"/>
  <c r="U18"/>
  <c r="T18"/>
  <c r="U15"/>
  <c r="T15"/>
  <c r="U9" l="1"/>
  <c r="T12" l="1"/>
  <c r="U12"/>
  <c r="T21"/>
  <c r="U21"/>
  <c r="T24"/>
  <c r="U24"/>
  <c r="T27"/>
  <c r="U27"/>
  <c r="T31"/>
  <c r="U31"/>
  <c r="T34"/>
  <c r="U34"/>
  <c r="T40"/>
  <c r="U40"/>
  <c r="T43"/>
  <c r="U43"/>
  <c r="U49"/>
  <c r="U52"/>
  <c r="U55"/>
  <c r="V49" l="1"/>
  <c r="U59"/>
  <c r="V21"/>
  <c r="V55"/>
  <c r="V52"/>
  <c r="V27"/>
  <c r="V15"/>
  <c r="T9"/>
  <c r="T59" s="1"/>
  <c r="V10"/>
  <c r="CR33" i="2"/>
  <c r="CQ33"/>
  <c r="CI33"/>
  <c r="CH33"/>
  <c r="CF33"/>
  <c r="CE33"/>
  <c r="BZ33"/>
  <c r="BY33"/>
  <c r="BW33"/>
  <c r="BV33"/>
  <c r="BQ33"/>
  <c r="BP33"/>
  <c r="BM33"/>
  <c r="BJ33"/>
  <c r="BE33"/>
  <c r="BD33"/>
  <c r="BB33"/>
  <c r="BC33" s="1"/>
  <c r="BA33"/>
  <c r="AV33"/>
  <c r="AU33"/>
  <c r="AJ33"/>
  <c r="AI33"/>
  <c r="AG33"/>
  <c r="AF33"/>
  <c r="AA33"/>
  <c r="Z33"/>
  <c r="X33"/>
  <c r="W33"/>
  <c r="R33"/>
  <c r="Q33"/>
  <c r="O33"/>
  <c r="N33"/>
  <c r="L33"/>
  <c r="K33"/>
  <c r="I33"/>
  <c r="H33"/>
  <c r="H45"/>
  <c r="I45"/>
  <c r="K45"/>
  <c r="L45"/>
  <c r="N45"/>
  <c r="O45"/>
  <c r="Q45"/>
  <c r="R45"/>
  <c r="W45"/>
  <c r="X45"/>
  <c r="Z45"/>
  <c r="AA45"/>
  <c r="AF45"/>
  <c r="AG45"/>
  <c r="AI45"/>
  <c r="AJ45"/>
  <c r="AU45"/>
  <c r="AV45"/>
  <c r="BA45"/>
  <c r="BB45"/>
  <c r="BD45"/>
  <c r="BE45"/>
  <c r="BJ45"/>
  <c r="BM45"/>
  <c r="BP45"/>
  <c r="BV45"/>
  <c r="BW45"/>
  <c r="BY45"/>
  <c r="BZ45"/>
  <c r="CE45"/>
  <c r="CF45"/>
  <c r="CH45"/>
  <c r="CI45"/>
  <c r="CQ45"/>
  <c r="CR45"/>
  <c r="BF33" l="1"/>
  <c r="AB45"/>
  <c r="P45"/>
  <c r="P33"/>
  <c r="Y45"/>
  <c r="BQ45"/>
  <c r="J45"/>
  <c r="M33"/>
  <c r="BX33"/>
  <c r="F45"/>
  <c r="BX45"/>
  <c r="M45"/>
  <c r="J33"/>
  <c r="BG45"/>
  <c r="CC33"/>
  <c r="AC33"/>
  <c r="BG33"/>
  <c r="AY45"/>
  <c r="U45"/>
  <c r="BS45"/>
  <c r="AD45"/>
  <c r="BT33"/>
  <c r="AY33"/>
  <c r="AZ33" s="1"/>
  <c r="CC45"/>
  <c r="AC45"/>
  <c r="BT45"/>
  <c r="AD33"/>
  <c r="AX45"/>
  <c r="T45"/>
  <c r="CB45"/>
  <c r="T33"/>
  <c r="AX33"/>
  <c r="CB33"/>
  <c r="V59" i="1"/>
  <c r="V9"/>
  <c r="F33" i="2"/>
  <c r="BS33"/>
  <c r="U33"/>
  <c r="U32" s="1"/>
  <c r="U31" l="1"/>
  <c r="C32"/>
  <c r="T32"/>
  <c r="B32" s="1"/>
  <c r="E33"/>
  <c r="BU33"/>
  <c r="E45"/>
  <c r="V45"/>
  <c r="BN33"/>
  <c r="BO33" s="1"/>
  <c r="BU45"/>
  <c r="BN45"/>
  <c r="BO45" s="1"/>
  <c r="U30" l="1"/>
  <c r="C31"/>
  <c r="D31" s="1"/>
  <c r="T31"/>
  <c r="B31" s="1"/>
  <c r="G33"/>
  <c r="G45"/>
  <c r="B45"/>
  <c r="B33"/>
  <c r="BK33"/>
  <c r="BL33" s="1"/>
  <c r="BH33"/>
  <c r="BI33" s="1"/>
  <c r="BK45"/>
  <c r="BL45" s="1"/>
  <c r="U29" l="1"/>
  <c r="C30"/>
  <c r="T30"/>
  <c r="B30" s="1"/>
  <c r="C33"/>
  <c r="C45"/>
  <c r="BH45"/>
  <c r="BI45" s="1"/>
  <c r="U28" l="1"/>
  <c r="C29"/>
  <c r="T29"/>
  <c r="B29" s="1"/>
  <c r="D33"/>
  <c r="D45"/>
  <c r="CR69"/>
  <c r="CQ69"/>
  <c r="CI69"/>
  <c r="CH69"/>
  <c r="CF69"/>
  <c r="CE69"/>
  <c r="BZ69"/>
  <c r="BY69"/>
  <c r="BW69"/>
  <c r="BV69"/>
  <c r="BQ69"/>
  <c r="BP69"/>
  <c r="BN69"/>
  <c r="BM69"/>
  <c r="BK69"/>
  <c r="BJ69"/>
  <c r="BE69"/>
  <c r="BD69"/>
  <c r="BB69"/>
  <c r="BA69"/>
  <c r="AV69"/>
  <c r="AU69"/>
  <c r="AJ69"/>
  <c r="AI69"/>
  <c r="AG69"/>
  <c r="AF69"/>
  <c r="AA69"/>
  <c r="Z69"/>
  <c r="X69"/>
  <c r="W69"/>
  <c r="R69"/>
  <c r="Q69"/>
  <c r="O69"/>
  <c r="N69"/>
  <c r="L69"/>
  <c r="K69"/>
  <c r="I69"/>
  <c r="H69"/>
  <c r="EG78"/>
  <c r="EH78"/>
  <c r="EJ78"/>
  <c r="EK78"/>
  <c r="EY78"/>
  <c r="EZ78"/>
  <c r="FQ78"/>
  <c r="FR78"/>
  <c r="FT78"/>
  <c r="FU78"/>
  <c r="GG78"/>
  <c r="GP78"/>
  <c r="GY78"/>
  <c r="HQ78"/>
  <c r="IQ78"/>
  <c r="KT78"/>
  <c r="KU78"/>
  <c r="LO78"/>
  <c r="LP78"/>
  <c r="LR78"/>
  <c r="LS78"/>
  <c r="W78"/>
  <c r="Y78" s="1"/>
  <c r="Z78"/>
  <c r="AB78" s="1"/>
  <c r="AC78"/>
  <c r="AD78"/>
  <c r="AX78"/>
  <c r="AY78"/>
  <c r="CB78"/>
  <c r="CC78"/>
  <c r="ED78"/>
  <c r="FN78"/>
  <c r="FO78"/>
  <c r="LJ78"/>
  <c r="LI78"/>
  <c r="LG78"/>
  <c r="LF78"/>
  <c r="EP78"/>
  <c r="DR78"/>
  <c r="DP78"/>
  <c r="DO78"/>
  <c r="U27" l="1"/>
  <c r="C28"/>
  <c r="T28"/>
  <c r="B28" s="1"/>
  <c r="CB69"/>
  <c r="J69"/>
  <c r="BO69"/>
  <c r="BX69"/>
  <c r="CC69"/>
  <c r="Y69"/>
  <c r="BL69"/>
  <c r="BN78"/>
  <c r="BO78" s="1"/>
  <c r="U78"/>
  <c r="DM78"/>
  <c r="DL78"/>
  <c r="P69"/>
  <c r="AB69"/>
  <c r="F69"/>
  <c r="M69"/>
  <c r="S69"/>
  <c r="BG69"/>
  <c r="BS78"/>
  <c r="BT78"/>
  <c r="AD69"/>
  <c r="FV78"/>
  <c r="BS69"/>
  <c r="AC69"/>
  <c r="KV78"/>
  <c r="FA78"/>
  <c r="IT78"/>
  <c r="FS78"/>
  <c r="EI78"/>
  <c r="BT69"/>
  <c r="EL78"/>
  <c r="DS78"/>
  <c r="DT78" s="1"/>
  <c r="AY69"/>
  <c r="DQ78"/>
  <c r="T69"/>
  <c r="FP78"/>
  <c r="EQ78"/>
  <c r="ER78" s="1"/>
  <c r="AX69"/>
  <c r="U69"/>
  <c r="EE78"/>
  <c r="EF78" s="1"/>
  <c r="U26" l="1"/>
  <c r="C26" s="1"/>
  <c r="C27"/>
  <c r="D27" s="1"/>
  <c r="T27"/>
  <c r="B27" s="1"/>
  <c r="B69"/>
  <c r="BG78"/>
  <c r="T78"/>
  <c r="E69"/>
  <c r="C69"/>
  <c r="BU78"/>
  <c r="BU69"/>
  <c r="V69"/>
  <c r="BH69"/>
  <c r="BI69" s="1"/>
  <c r="BK78"/>
  <c r="BL78" s="1"/>
  <c r="DN78"/>
  <c r="T26" l="1"/>
  <c r="B26" s="1"/>
  <c r="B25" s="1"/>
  <c r="V78"/>
  <c r="G69"/>
  <c r="U25"/>
  <c r="B78"/>
  <c r="D69"/>
  <c r="BH78"/>
  <c r="BI78" s="1"/>
  <c r="B17" i="1" l="1"/>
  <c r="B23" i="2"/>
  <c r="T25"/>
  <c r="D26"/>
  <c r="C25"/>
  <c r="C78"/>
  <c r="D25" l="1"/>
  <c r="C17" i="1"/>
  <c r="D17" s="1"/>
  <c r="D78" i="2"/>
  <c r="FX99"/>
  <c r="CR99"/>
  <c r="CQ99"/>
  <c r="CI99"/>
  <c r="CH99"/>
  <c r="CF99"/>
  <c r="CE99"/>
  <c r="BZ99"/>
  <c r="BY99"/>
  <c r="BW99"/>
  <c r="BV99"/>
  <c r="BQ99"/>
  <c r="BP99"/>
  <c r="BM99"/>
  <c r="BJ99"/>
  <c r="BE99"/>
  <c r="BD99"/>
  <c r="BB99"/>
  <c r="BA99"/>
  <c r="AV99"/>
  <c r="AU99"/>
  <c r="AJ99"/>
  <c r="AI99"/>
  <c r="AG99"/>
  <c r="AF99"/>
  <c r="AA99"/>
  <c r="X99"/>
  <c r="R99"/>
  <c r="Q99"/>
  <c r="O99"/>
  <c r="N99"/>
  <c r="L99"/>
  <c r="K99"/>
  <c r="I99"/>
  <c r="H99"/>
  <c r="BG99" l="1"/>
  <c r="J99"/>
  <c r="M99"/>
  <c r="BX99"/>
  <c r="Z99"/>
  <c r="AB99" s="1"/>
  <c r="P99"/>
  <c r="W99"/>
  <c r="Y99" s="1"/>
  <c r="BT99"/>
  <c r="AX99"/>
  <c r="F99"/>
  <c r="AD99"/>
  <c r="BS99"/>
  <c r="AC99"/>
  <c r="CB99"/>
  <c r="AY99"/>
  <c r="CC99"/>
  <c r="U99"/>
  <c r="E99" l="1"/>
  <c r="T99"/>
  <c r="V99" s="1"/>
  <c r="BN99"/>
  <c r="BO99" s="1"/>
  <c r="BU99"/>
  <c r="G99" l="1"/>
  <c r="B99"/>
  <c r="BK99"/>
  <c r="BL99" s="1"/>
  <c r="C99" l="1"/>
  <c r="BH99"/>
  <c r="BI99" s="1"/>
  <c r="D99" l="1"/>
  <c r="BT127" l="1"/>
  <c r="BG127"/>
  <c r="DP127"/>
  <c r="DO127"/>
  <c r="CR127"/>
  <c r="CQ127"/>
  <c r="CI127"/>
  <c r="CH127"/>
  <c r="CF127"/>
  <c r="CE127"/>
  <c r="BZ127"/>
  <c r="BY127"/>
  <c r="BW127"/>
  <c r="BV127"/>
  <c r="BQ127"/>
  <c r="BP127"/>
  <c r="BN127"/>
  <c r="BM127"/>
  <c r="BK127"/>
  <c r="BJ127"/>
  <c r="BE127"/>
  <c r="BD127"/>
  <c r="BB127"/>
  <c r="BA127"/>
  <c r="AV127"/>
  <c r="AU127"/>
  <c r="AJ127"/>
  <c r="AI127"/>
  <c r="AG127"/>
  <c r="AF127"/>
  <c r="AA127"/>
  <c r="Z127"/>
  <c r="X127"/>
  <c r="W127"/>
  <c r="R127"/>
  <c r="Q127"/>
  <c r="O127"/>
  <c r="N127"/>
  <c r="L127"/>
  <c r="K127"/>
  <c r="I127"/>
  <c r="H127"/>
  <c r="BL127" l="1"/>
  <c r="J127"/>
  <c r="Y127"/>
  <c r="M127"/>
  <c r="AB127"/>
  <c r="BO127"/>
  <c r="BX127"/>
  <c r="P127"/>
  <c r="T127"/>
  <c r="CB127"/>
  <c r="U127"/>
  <c r="AX127"/>
  <c r="AD127"/>
  <c r="CC127"/>
  <c r="AC127"/>
  <c r="AY127"/>
  <c r="F127"/>
  <c r="E127" l="1"/>
  <c r="V127"/>
  <c r="BS127"/>
  <c r="BU127" s="1"/>
  <c r="BH127"/>
  <c r="BI127" s="1"/>
  <c r="CR112"/>
  <c r="CQ112"/>
  <c r="CI112"/>
  <c r="CF112"/>
  <c r="CE112"/>
  <c r="BZ112"/>
  <c r="BY112"/>
  <c r="BQ112"/>
  <c r="BP112"/>
  <c r="BN112"/>
  <c r="BM112"/>
  <c r="BK112"/>
  <c r="BJ112"/>
  <c r="BE112"/>
  <c r="BD112"/>
  <c r="BB112"/>
  <c r="BA112"/>
  <c r="AV112"/>
  <c r="AU112"/>
  <c r="AJ112"/>
  <c r="AI112"/>
  <c r="AG112"/>
  <c r="AF112"/>
  <c r="AA112"/>
  <c r="Z112"/>
  <c r="X112"/>
  <c r="W112"/>
  <c r="R112"/>
  <c r="Q112"/>
  <c r="O112"/>
  <c r="L112"/>
  <c r="K112"/>
  <c r="I112"/>
  <c r="H112"/>
  <c r="G127" l="1"/>
  <c r="E112"/>
  <c r="N112"/>
  <c r="P112" s="1"/>
  <c r="BO112"/>
  <c r="B127"/>
  <c r="C127"/>
  <c r="B82" i="4"/>
  <c r="C82"/>
  <c r="F112" i="2"/>
  <c r="M112"/>
  <c r="AB112"/>
  <c r="BL112"/>
  <c r="J112"/>
  <c r="Y112"/>
  <c r="C112" i="3"/>
  <c r="AY112" i="2"/>
  <c r="BT112"/>
  <c r="CC112"/>
  <c r="AD112"/>
  <c r="CB112"/>
  <c r="T112"/>
  <c r="AX112"/>
  <c r="AC112"/>
  <c r="U112"/>
  <c r="BG112"/>
  <c r="B112" i="3"/>
  <c r="BH112" i="2"/>
  <c r="G112" l="1"/>
  <c r="D112" i="3"/>
  <c r="V112" i="2"/>
  <c r="D127"/>
  <c r="B80" i="4"/>
  <c r="B10"/>
  <c r="B8" s="1"/>
  <c r="C114" i="2"/>
  <c r="BS112"/>
  <c r="BU112" s="1"/>
  <c r="BI112"/>
  <c r="B114"/>
  <c r="CR139"/>
  <c r="CQ139"/>
  <c r="CH139"/>
  <c r="CE139"/>
  <c r="BZ139"/>
  <c r="BY139"/>
  <c r="BW139"/>
  <c r="BV139"/>
  <c r="BQ139"/>
  <c r="BP139"/>
  <c r="BN139"/>
  <c r="BM139"/>
  <c r="BK139"/>
  <c r="BJ139"/>
  <c r="BD139"/>
  <c r="BA139"/>
  <c r="AV139"/>
  <c r="AU139"/>
  <c r="AJ139"/>
  <c r="AI139"/>
  <c r="AG139"/>
  <c r="AF139"/>
  <c r="Z139"/>
  <c r="X139"/>
  <c r="W139"/>
  <c r="R139"/>
  <c r="Q139"/>
  <c r="O139"/>
  <c r="N139"/>
  <c r="L139"/>
  <c r="K139"/>
  <c r="I139"/>
  <c r="H139"/>
  <c r="C39" i="1" l="1"/>
  <c r="C37" s="1"/>
  <c r="C112" i="2"/>
  <c r="B39" i="1"/>
  <c r="B10" i="2"/>
  <c r="AA139"/>
  <c r="AB139" s="1"/>
  <c r="BE139"/>
  <c r="BF139" s="1"/>
  <c r="CI139"/>
  <c r="CJ139" s="1"/>
  <c r="BB139"/>
  <c r="BC139" s="1"/>
  <c r="CF139"/>
  <c r="CG139" s="1"/>
  <c r="P139"/>
  <c r="Y139"/>
  <c r="BL139"/>
  <c r="B112"/>
  <c r="M139"/>
  <c r="S139"/>
  <c r="J139"/>
  <c r="BO139"/>
  <c r="BX139"/>
  <c r="D114"/>
  <c r="U139"/>
  <c r="BG139"/>
  <c r="AD139"/>
  <c r="CB139"/>
  <c r="T139"/>
  <c r="AX139"/>
  <c r="AC139"/>
  <c r="BS139"/>
  <c r="BH139"/>
  <c r="BT139"/>
  <c r="F139"/>
  <c r="B37" i="1" l="1"/>
  <c r="B11"/>
  <c r="B8" i="2"/>
  <c r="D39" i="1"/>
  <c r="CC139" i="2"/>
  <c r="CD139" s="1"/>
  <c r="AY139"/>
  <c r="AZ139" s="1"/>
  <c r="E139"/>
  <c r="D112"/>
  <c r="BI139"/>
  <c r="BU139"/>
  <c r="V139"/>
  <c r="G139" l="1"/>
  <c r="D37" i="1"/>
  <c r="C139" i="2"/>
  <c r="C46" i="1"/>
  <c r="B139" i="2"/>
  <c r="BT162"/>
  <c r="BG162"/>
  <c r="CR162"/>
  <c r="CQ162"/>
  <c r="CI162"/>
  <c r="CH162"/>
  <c r="CF162"/>
  <c r="CE162"/>
  <c r="BZ162"/>
  <c r="BY162"/>
  <c r="BW162"/>
  <c r="BV162"/>
  <c r="BQ162"/>
  <c r="BP162"/>
  <c r="BM162"/>
  <c r="BK162"/>
  <c r="BJ162"/>
  <c r="BE162"/>
  <c r="BD162"/>
  <c r="BB162"/>
  <c r="BA162"/>
  <c r="AV162"/>
  <c r="AU162"/>
  <c r="AJ162"/>
  <c r="AI162"/>
  <c r="AG162"/>
  <c r="AF162"/>
  <c r="AA162"/>
  <c r="Z162"/>
  <c r="X162"/>
  <c r="W162"/>
  <c r="R162"/>
  <c r="Q162"/>
  <c r="O162"/>
  <c r="N162"/>
  <c r="L162"/>
  <c r="K162"/>
  <c r="I162"/>
  <c r="H162"/>
  <c r="D139" l="1"/>
  <c r="P162"/>
  <c r="BX162"/>
  <c r="BL162"/>
  <c r="M162"/>
  <c r="J162"/>
  <c r="CB162"/>
  <c r="AC162"/>
  <c r="T162"/>
  <c r="AX162"/>
  <c r="U162"/>
  <c r="AY162"/>
  <c r="F162"/>
  <c r="AD162"/>
  <c r="CC162"/>
  <c r="BS162"/>
  <c r="BU162" s="1"/>
  <c r="E162" l="1"/>
  <c r="C162"/>
  <c r="BN162"/>
  <c r="BO162" s="1"/>
  <c r="G162" l="1"/>
  <c r="B162"/>
  <c r="BH162"/>
  <c r="BI162" s="1"/>
  <c r="D162" l="1"/>
  <c r="C170" l="1"/>
  <c r="BT12"/>
  <c r="LJ12"/>
  <c r="LI12"/>
  <c r="LG12"/>
  <c r="LF12"/>
  <c r="KU12"/>
  <c r="KT12"/>
  <c r="IQ12"/>
  <c r="HQ12"/>
  <c r="GY12"/>
  <c r="GP12"/>
  <c r="GG12"/>
  <c r="FX12"/>
  <c r="FK12"/>
  <c r="FI12"/>
  <c r="FH12"/>
  <c r="FF12"/>
  <c r="FE12"/>
  <c r="EZ12"/>
  <c r="EY12"/>
  <c r="EQ12"/>
  <c r="EN12"/>
  <c r="EM12"/>
  <c r="CI12"/>
  <c r="CH12"/>
  <c r="CF12"/>
  <c r="CE12"/>
  <c r="BZ12"/>
  <c r="BY12"/>
  <c r="BW12"/>
  <c r="BV12"/>
  <c r="BQ12"/>
  <c r="BP12"/>
  <c r="BM12"/>
  <c r="BJ12"/>
  <c r="BE12"/>
  <c r="BD12"/>
  <c r="BB12"/>
  <c r="BA12"/>
  <c r="AV12"/>
  <c r="AU12"/>
  <c r="AJ12"/>
  <c r="AI12"/>
  <c r="AG12"/>
  <c r="AF12"/>
  <c r="AA12"/>
  <c r="Z12"/>
  <c r="X12"/>
  <c r="W12"/>
  <c r="R12"/>
  <c r="Q12"/>
  <c r="O12"/>
  <c r="N12"/>
  <c r="L12"/>
  <c r="K12"/>
  <c r="I12"/>
  <c r="H12"/>
  <c r="C12" i="4"/>
  <c r="DO12" i="2" l="1"/>
  <c r="EJ12"/>
  <c r="CR12"/>
  <c r="DR12"/>
  <c r="DY12"/>
  <c r="EG12"/>
  <c r="FN12"/>
  <c r="FT12"/>
  <c r="LS12"/>
  <c r="LP12"/>
  <c r="CQ12"/>
  <c r="DP12"/>
  <c r="DX12"/>
  <c r="EK12"/>
  <c r="FR12"/>
  <c r="LR12"/>
  <c r="EB12"/>
  <c r="FQ12"/>
  <c r="DS12"/>
  <c r="EA12"/>
  <c r="EH12"/>
  <c r="FO12"/>
  <c r="FU12"/>
  <c r="LO12"/>
  <c r="EP12"/>
  <c r="F12"/>
  <c r="CB12"/>
  <c r="DM12"/>
  <c r="DU12"/>
  <c r="DV12"/>
  <c r="FB12"/>
  <c r="U12"/>
  <c r="AY12"/>
  <c r="AC12"/>
  <c r="BG12"/>
  <c r="FC12"/>
  <c r="AD12"/>
  <c r="AX12"/>
  <c r="CC12"/>
  <c r="DL12"/>
  <c r="E12" l="1"/>
  <c r="BS12"/>
  <c r="BN12"/>
  <c r="G12" l="1"/>
  <c r="B12"/>
  <c r="BH12"/>
  <c r="BK12"/>
  <c r="BG57"/>
  <c r="DP10"/>
  <c r="DP8" s="1"/>
  <c r="DP174" s="1"/>
  <c r="CI57"/>
  <c r="CH57"/>
  <c r="CF57"/>
  <c r="CE57"/>
  <c r="BZ57"/>
  <c r="BY57"/>
  <c r="BW57"/>
  <c r="BV57"/>
  <c r="BQ57"/>
  <c r="BP57"/>
  <c r="BM57"/>
  <c r="BJ57"/>
  <c r="BE57"/>
  <c r="BD57"/>
  <c r="BB57"/>
  <c r="BA57"/>
  <c r="AV57"/>
  <c r="AU57"/>
  <c r="AJ57"/>
  <c r="AI57"/>
  <c r="AG57"/>
  <c r="AF57"/>
  <c r="AA57"/>
  <c r="Z57"/>
  <c r="X57"/>
  <c r="W57"/>
  <c r="R57"/>
  <c r="Q57"/>
  <c r="O57"/>
  <c r="N57"/>
  <c r="L57"/>
  <c r="K57"/>
  <c r="I57"/>
  <c r="H57"/>
  <c r="CR57" l="1"/>
  <c r="CQ57"/>
  <c r="M57"/>
  <c r="S57"/>
  <c r="BX57"/>
  <c r="C12"/>
  <c r="J57"/>
  <c r="P57"/>
  <c r="AB57"/>
  <c r="F57"/>
  <c r="Y57"/>
  <c r="U57"/>
  <c r="CC57"/>
  <c r="AY57"/>
  <c r="CB57"/>
  <c r="AD57"/>
  <c r="T57"/>
  <c r="AX57"/>
  <c r="AC57"/>
  <c r="BS57"/>
  <c r="BT57"/>
  <c r="E57" l="1"/>
  <c r="BU57"/>
  <c r="C12" i="1"/>
  <c r="V57" i="2"/>
  <c r="BK57"/>
  <c r="BL57" s="1"/>
  <c r="BN57"/>
  <c r="BO57" s="1"/>
  <c r="G57" l="1"/>
  <c r="C57"/>
  <c r="C24" i="1"/>
  <c r="B57" i="2"/>
  <c r="BH57"/>
  <c r="BI57" s="1"/>
  <c r="D57" l="1"/>
  <c r="LS10"/>
  <c r="LS8" s="1"/>
  <c r="LR10"/>
  <c r="LR8" s="1"/>
  <c r="LP10"/>
  <c r="LP8" s="1"/>
  <c r="LO10"/>
  <c r="LO8" s="1"/>
  <c r="FU10"/>
  <c r="FU8" s="1"/>
  <c r="FT10"/>
  <c r="FT8" s="1"/>
  <c r="FR10"/>
  <c r="FR8" s="1"/>
  <c r="FQ10"/>
  <c r="FQ8" s="1"/>
  <c r="FO10"/>
  <c r="FN10"/>
  <c r="EP10"/>
  <c r="EK10"/>
  <c r="EK8" s="1"/>
  <c r="EJ10"/>
  <c r="EJ8" s="1"/>
  <c r="EH10"/>
  <c r="EH8" s="1"/>
  <c r="EG10"/>
  <c r="EG8" s="1"/>
  <c r="EB10"/>
  <c r="EB8" s="1"/>
  <c r="EA10"/>
  <c r="EA8" s="1"/>
  <c r="DY10"/>
  <c r="DY8" s="1"/>
  <c r="DX10"/>
  <c r="DX8" s="1"/>
  <c r="DR10"/>
  <c r="DR8" s="1"/>
  <c r="DO10"/>
  <c r="DO8" s="1"/>
  <c r="DQ8" s="1"/>
  <c r="CI151"/>
  <c r="CH151"/>
  <c r="CF151"/>
  <c r="CE151"/>
  <c r="BZ151"/>
  <c r="BY151"/>
  <c r="BW151"/>
  <c r="BV151"/>
  <c r="BQ151"/>
  <c r="BP151"/>
  <c r="BN151"/>
  <c r="BM151"/>
  <c r="BK151"/>
  <c r="BJ151"/>
  <c r="BE151"/>
  <c r="BD151"/>
  <c r="BB151"/>
  <c r="BA151"/>
  <c r="AV151"/>
  <c r="AU151"/>
  <c r="AJ151"/>
  <c r="AI151"/>
  <c r="AG151"/>
  <c r="AF151"/>
  <c r="AA151"/>
  <c r="Z151"/>
  <c r="X151"/>
  <c r="W151"/>
  <c r="R151"/>
  <c r="Q151"/>
  <c r="O151"/>
  <c r="N151"/>
  <c r="L151"/>
  <c r="K151"/>
  <c r="I151"/>
  <c r="H151"/>
  <c r="FS8" l="1"/>
  <c r="EC8"/>
  <c r="EI8"/>
  <c r="CQ151"/>
  <c r="CQ10"/>
  <c r="CQ8" s="1"/>
  <c r="DZ8"/>
  <c r="EL8"/>
  <c r="CP8"/>
  <c r="CR151"/>
  <c r="CR10"/>
  <c r="CR8" s="1"/>
  <c r="DS10"/>
  <c r="DS8" s="1"/>
  <c r="DT8" s="1"/>
  <c r="FV8"/>
  <c r="J151"/>
  <c r="BO151"/>
  <c r="BX151"/>
  <c r="Y151"/>
  <c r="BL151"/>
  <c r="CB9"/>
  <c r="E9"/>
  <c r="M151"/>
  <c r="P151"/>
  <c r="AB151"/>
  <c r="F9"/>
  <c r="AD151"/>
  <c r="F10"/>
  <c r="AC151"/>
  <c r="BG151"/>
  <c r="U151"/>
  <c r="AY151"/>
  <c r="BS151"/>
  <c r="CB151"/>
  <c r="CC151"/>
  <c r="T151"/>
  <c r="AX151"/>
  <c r="BH151"/>
  <c r="BT151"/>
  <c r="B9" i="3"/>
  <c r="CS8" i="2" l="1"/>
  <c r="G9"/>
  <c r="C9"/>
  <c r="E10"/>
  <c r="BI151"/>
  <c r="BU151"/>
  <c r="V151"/>
  <c r="F151"/>
  <c r="E151"/>
  <c r="E8" l="1"/>
  <c r="G151"/>
  <c r="D9"/>
  <c r="C151"/>
  <c r="B151"/>
  <c r="C10" i="1"/>
  <c r="D151" i="2" l="1"/>
  <c r="B54" i="4"/>
  <c r="B46"/>
  <c r="BV170" i="2" l="1"/>
  <c r="BV9"/>
  <c r="LM9"/>
  <c r="LS170"/>
  <c r="LR170"/>
  <c r="LR174" s="1"/>
  <c r="LP170"/>
  <c r="LO170"/>
  <c r="LO174" s="1"/>
  <c r="LS162"/>
  <c r="LR162"/>
  <c r="LP162"/>
  <c r="LO162"/>
  <c r="LS151"/>
  <c r="LR151"/>
  <c r="LP151"/>
  <c r="LO151"/>
  <c r="LS139"/>
  <c r="LR139"/>
  <c r="LP139"/>
  <c r="LO139"/>
  <c r="LS127"/>
  <c r="LR127"/>
  <c r="LP127"/>
  <c r="LO127"/>
  <c r="LS120"/>
  <c r="LR120"/>
  <c r="LP120"/>
  <c r="LO120"/>
  <c r="LS112"/>
  <c r="LR112"/>
  <c r="LP112"/>
  <c r="LO112"/>
  <c r="LS99"/>
  <c r="LR99"/>
  <c r="LP99"/>
  <c r="LO99"/>
  <c r="LS69"/>
  <c r="LR69"/>
  <c r="LP69"/>
  <c r="LO69"/>
  <c r="LS57"/>
  <c r="LR57"/>
  <c r="LP57"/>
  <c r="LO57"/>
  <c r="LS45"/>
  <c r="LR45"/>
  <c r="LP45"/>
  <c r="LO45"/>
  <c r="LS33"/>
  <c r="LR33"/>
  <c r="LO33"/>
  <c r="LP33"/>
  <c r="LS23"/>
  <c r="LR23"/>
  <c r="LP23"/>
  <c r="LO23"/>
  <c r="LJ170"/>
  <c r="LI170"/>
  <c r="LJ162"/>
  <c r="LI162"/>
  <c r="LJ151"/>
  <c r="LI151"/>
  <c r="LJ139"/>
  <c r="LI139"/>
  <c r="LI127"/>
  <c r="LJ127"/>
  <c r="LJ120"/>
  <c r="LI120"/>
  <c r="LJ112"/>
  <c r="LI112"/>
  <c r="LJ99"/>
  <c r="LI99"/>
  <c r="LJ69"/>
  <c r="LI69"/>
  <c r="LJ57"/>
  <c r="LI57"/>
  <c r="LJ45"/>
  <c r="LI45"/>
  <c r="LJ33"/>
  <c r="LI33"/>
  <c r="LJ23"/>
  <c r="LI23"/>
  <c r="LJ9"/>
  <c r="LI9"/>
  <c r="LG170"/>
  <c r="LF170"/>
  <c r="LG162"/>
  <c r="LF162"/>
  <c r="LG151"/>
  <c r="LF151"/>
  <c r="LG139"/>
  <c r="LF139"/>
  <c r="LF127"/>
  <c r="LG127"/>
  <c r="LG120"/>
  <c r="LF120"/>
  <c r="LG112"/>
  <c r="LF112"/>
  <c r="LG99"/>
  <c r="LF99"/>
  <c r="LG69"/>
  <c r="LG57"/>
  <c r="LF57"/>
  <c r="LG45"/>
  <c r="LF45"/>
  <c r="LG33"/>
  <c r="LF33"/>
  <c r="LG23"/>
  <c r="LF23"/>
  <c r="LG9"/>
  <c r="LF9"/>
  <c r="EP170"/>
  <c r="B78" i="3"/>
  <c r="CL78"/>
  <c r="CH78"/>
  <c r="BW78"/>
  <c r="BV78"/>
  <c r="BQ78"/>
  <c r="BP78"/>
  <c r="BJ78"/>
  <c r="BE78"/>
  <c r="BD78"/>
  <c r="AX78"/>
  <c r="AS78"/>
  <c r="AR78"/>
  <c r="AJ78"/>
  <c r="AF78"/>
  <c r="X78"/>
  <c r="T78"/>
  <c r="I78"/>
  <c r="H78"/>
  <c r="BY78"/>
  <c r="CO78"/>
  <c r="CN78"/>
  <c r="CK78"/>
  <c r="CI78"/>
  <c r="CF78"/>
  <c r="CE78"/>
  <c r="CC78"/>
  <c r="CB78"/>
  <c r="BT78"/>
  <c r="BS78"/>
  <c r="BN78"/>
  <c r="BM78"/>
  <c r="BK78"/>
  <c r="BH78"/>
  <c r="BG78"/>
  <c r="BB78"/>
  <c r="BA78"/>
  <c r="AY78"/>
  <c r="AV78"/>
  <c r="AU78"/>
  <c r="AP78"/>
  <c r="AO78"/>
  <c r="AM78"/>
  <c r="AL78"/>
  <c r="AI78"/>
  <c r="AG78"/>
  <c r="AD78"/>
  <c r="AC78"/>
  <c r="AA78"/>
  <c r="Z78"/>
  <c r="W78"/>
  <c r="U78"/>
  <c r="R78"/>
  <c r="Q78"/>
  <c r="O78"/>
  <c r="N78"/>
  <c r="L78"/>
  <c r="K78"/>
  <c r="F78"/>
  <c r="E78"/>
  <c r="LQ170" i="2" l="1"/>
  <c r="LP174"/>
  <c r="LQ174" s="1"/>
  <c r="LT170"/>
  <c r="LS174"/>
  <c r="LT174" s="1"/>
  <c r="LH170"/>
  <c r="L54" i="4"/>
  <c r="M54" s="1"/>
  <c r="CD78" i="3"/>
  <c r="CJ78"/>
  <c r="AQ78"/>
  <c r="J78"/>
  <c r="CM78"/>
  <c r="AK78"/>
  <c r="BC78"/>
  <c r="M78"/>
  <c r="BO78"/>
  <c r="G78"/>
  <c r="P78"/>
  <c r="AE78"/>
  <c r="AW78"/>
  <c r="AH78"/>
  <c r="BI78"/>
  <c r="Y78"/>
  <c r="S78"/>
  <c r="AB78"/>
  <c r="AZ78"/>
  <c r="CG78"/>
  <c r="CP78"/>
  <c r="V78"/>
  <c r="V60" i="4"/>
  <c r="M60"/>
  <c r="BS170" i="2"/>
  <c r="BV10"/>
  <c r="BV8" s="1"/>
  <c r="BS9"/>
  <c r="LJ10"/>
  <c r="LJ8" s="1"/>
  <c r="LJ174" s="1"/>
  <c r="LI10"/>
  <c r="LI8" s="1"/>
  <c r="LI174" s="1"/>
  <c r="LM10"/>
  <c r="LM8" s="1"/>
  <c r="LM174" s="1"/>
  <c r="LL9"/>
  <c r="LK9"/>
  <c r="LG10"/>
  <c r="LG8" s="1"/>
  <c r="LF10"/>
  <c r="LF8" s="1"/>
  <c r="LF174" s="1"/>
  <c r="LH9"/>
  <c r="Y60" i="4"/>
  <c r="BL78" i="3"/>
  <c r="AT78"/>
  <c r="BF78"/>
  <c r="BX78"/>
  <c r="BZ78"/>
  <c r="CA78" s="1"/>
  <c r="C60" i="4" l="1"/>
  <c r="BS10" i="2"/>
  <c r="BS8" s="1"/>
  <c r="LK8"/>
  <c r="LL10"/>
  <c r="LL8" s="1"/>
  <c r="LK174"/>
  <c r="LG174"/>
  <c r="LH174" s="1"/>
  <c r="LH8"/>
  <c r="C78" i="3"/>
  <c r="LL174" i="2" l="1"/>
  <c r="LN174" s="1"/>
  <c r="D60" i="4"/>
  <c r="D78" i="3"/>
  <c r="AG80" i="4" l="1"/>
  <c r="AF80"/>
  <c r="AD80"/>
  <c r="AC80"/>
  <c r="AA80"/>
  <c r="Z80"/>
  <c r="X80"/>
  <c r="W80"/>
  <c r="U80"/>
  <c r="T80"/>
  <c r="R80"/>
  <c r="Q80"/>
  <c r="O80"/>
  <c r="N80"/>
  <c r="CO110" i="3"/>
  <c r="CK110"/>
  <c r="CI110"/>
  <c r="CC110"/>
  <c r="BW110"/>
  <c r="BT110"/>
  <c r="BQ110"/>
  <c r="BE110"/>
  <c r="BA110"/>
  <c r="AY110"/>
  <c r="AS110"/>
  <c r="AO110"/>
  <c r="AM110"/>
  <c r="AJ110"/>
  <c r="AA110"/>
  <c r="X110"/>
  <c r="U110"/>
  <c r="O110"/>
  <c r="K110"/>
  <c r="F110"/>
  <c r="E110"/>
  <c r="BY110"/>
  <c r="B110"/>
  <c r="CN110"/>
  <c r="CL110"/>
  <c r="CH110"/>
  <c r="CF110"/>
  <c r="CE110"/>
  <c r="CB110"/>
  <c r="BZ110"/>
  <c r="BV110"/>
  <c r="BS110"/>
  <c r="BP110"/>
  <c r="BN110"/>
  <c r="BM110"/>
  <c r="BK110"/>
  <c r="BJ110"/>
  <c r="BH110"/>
  <c r="BG110"/>
  <c r="BD110"/>
  <c r="BB110"/>
  <c r="AX110"/>
  <c r="AV110"/>
  <c r="AU110"/>
  <c r="AR110"/>
  <c r="AP110"/>
  <c r="AL110"/>
  <c r="AI110"/>
  <c r="AG110"/>
  <c r="AF110"/>
  <c r="AD110"/>
  <c r="AC110"/>
  <c r="Z110"/>
  <c r="W110"/>
  <c r="T110"/>
  <c r="R110"/>
  <c r="Q110"/>
  <c r="N110"/>
  <c r="L110"/>
  <c r="I110"/>
  <c r="H110"/>
  <c r="C110"/>
  <c r="KU112" i="2"/>
  <c r="KT112"/>
  <c r="IQ112"/>
  <c r="HQ112"/>
  <c r="GY112"/>
  <c r="GP112"/>
  <c r="GG112"/>
  <c r="FX112"/>
  <c r="FU112"/>
  <c r="FT112"/>
  <c r="FR112"/>
  <c r="FQ112"/>
  <c r="FO112"/>
  <c r="FN112"/>
  <c r="FK112"/>
  <c r="FI112"/>
  <c r="FH112"/>
  <c r="FF112"/>
  <c r="FE112"/>
  <c r="EZ112"/>
  <c r="EY112"/>
  <c r="EQ112"/>
  <c r="EP112"/>
  <c r="EN112"/>
  <c r="EM112"/>
  <c r="EK112"/>
  <c r="EJ112"/>
  <c r="EH112"/>
  <c r="EG112"/>
  <c r="EB112"/>
  <c r="EA112"/>
  <c r="DY112"/>
  <c r="DX112"/>
  <c r="DS112"/>
  <c r="DR112"/>
  <c r="DP112"/>
  <c r="DO112"/>
  <c r="AH110" i="3" l="1"/>
  <c r="CA110"/>
  <c r="P110"/>
  <c r="AZ110"/>
  <c r="S110"/>
  <c r="CM110"/>
  <c r="M110"/>
  <c r="AE110"/>
  <c r="AW110"/>
  <c r="G110"/>
  <c r="Y110"/>
  <c r="CD110"/>
  <c r="BC110"/>
  <c r="AK110"/>
  <c r="BI110"/>
  <c r="BO110"/>
  <c r="CG110"/>
  <c r="AB110"/>
  <c r="AT110"/>
  <c r="CJ110"/>
  <c r="C80" i="4"/>
  <c r="DU112" i="2"/>
  <c r="DM112"/>
  <c r="EE112"/>
  <c r="ER112"/>
  <c r="FC112"/>
  <c r="DV112"/>
  <c r="FA112"/>
  <c r="DL112"/>
  <c r="ED112"/>
  <c r="FB112"/>
  <c r="AQ110" i="3"/>
  <c r="D110"/>
  <c r="B146" l="1"/>
  <c r="CL146"/>
  <c r="CH146"/>
  <c r="BW146"/>
  <c r="BN146"/>
  <c r="BE146"/>
  <c r="AS146"/>
  <c r="AJ146"/>
  <c r="AF146"/>
  <c r="X146"/>
  <c r="T146"/>
  <c r="H146"/>
  <c r="CO146"/>
  <c r="CN146"/>
  <c r="CK146"/>
  <c r="CI146"/>
  <c r="CF146"/>
  <c r="CE146"/>
  <c r="CC146"/>
  <c r="CB146"/>
  <c r="BY146"/>
  <c r="BV146"/>
  <c r="BT146"/>
  <c r="BS146"/>
  <c r="BQ146"/>
  <c r="BP146"/>
  <c r="BM146"/>
  <c r="BK146"/>
  <c r="BJ146"/>
  <c r="BH146"/>
  <c r="BG146"/>
  <c r="BD146"/>
  <c r="BB146"/>
  <c r="BA146"/>
  <c r="AY146"/>
  <c r="AX146"/>
  <c r="AV146"/>
  <c r="AU146"/>
  <c r="AR146"/>
  <c r="AP146"/>
  <c r="AO146"/>
  <c r="AM146"/>
  <c r="AL146"/>
  <c r="AI146"/>
  <c r="AG146"/>
  <c r="AD146"/>
  <c r="AC146"/>
  <c r="AA146"/>
  <c r="Z146"/>
  <c r="W146"/>
  <c r="U146"/>
  <c r="R146"/>
  <c r="Q146"/>
  <c r="O146"/>
  <c r="N146"/>
  <c r="L146"/>
  <c r="K146"/>
  <c r="I146"/>
  <c r="F146"/>
  <c r="E146"/>
  <c r="KU151" i="2"/>
  <c r="KT151"/>
  <c r="IQ151"/>
  <c r="HQ151"/>
  <c r="GY151"/>
  <c r="GP151"/>
  <c r="GG151"/>
  <c r="FX151"/>
  <c r="FU151"/>
  <c r="FT151"/>
  <c r="FR151"/>
  <c r="FQ151"/>
  <c r="FK151"/>
  <c r="FI151"/>
  <c r="FH151"/>
  <c r="FF151"/>
  <c r="FE151"/>
  <c r="EZ151"/>
  <c r="EY151"/>
  <c r="EQ151"/>
  <c r="EN151"/>
  <c r="EK151"/>
  <c r="EJ151"/>
  <c r="EH151"/>
  <c r="EG151"/>
  <c r="EB151"/>
  <c r="EA151"/>
  <c r="DY151"/>
  <c r="DX151"/>
  <c r="DR151"/>
  <c r="EM151"/>
  <c r="BI146" i="3" l="1"/>
  <c r="CD146"/>
  <c r="AW146"/>
  <c r="BC146"/>
  <c r="S146"/>
  <c r="AB146"/>
  <c r="AQ146"/>
  <c r="G146"/>
  <c r="BR146"/>
  <c r="CM146"/>
  <c r="P146"/>
  <c r="AE146"/>
  <c r="AZ146"/>
  <c r="CG146"/>
  <c r="AH146"/>
  <c r="BO146"/>
  <c r="BF146"/>
  <c r="M146"/>
  <c r="J146"/>
  <c r="AK146"/>
  <c r="BX146"/>
  <c r="Y146"/>
  <c r="AT146"/>
  <c r="CJ146"/>
  <c r="FS151" i="2"/>
  <c r="DV151"/>
  <c r="FV151"/>
  <c r="FN151"/>
  <c r="FC151"/>
  <c r="DO151"/>
  <c r="DL151" s="1"/>
  <c r="DU151"/>
  <c r="ED151"/>
  <c r="FG151"/>
  <c r="FB151"/>
  <c r="FJ151"/>
  <c r="FA151"/>
  <c r="EE151"/>
  <c r="EP151"/>
  <c r="ER151" s="1"/>
  <c r="BZ146" i="3"/>
  <c r="CA146" s="1"/>
  <c r="DS151" i="2"/>
  <c r="DM151" s="1"/>
  <c r="FO151"/>
  <c r="FD151" l="1"/>
  <c r="FP151"/>
  <c r="C115" i="4"/>
  <c r="C146" i="3"/>
  <c r="D115" i="4" l="1"/>
  <c r="D146" i="3"/>
  <c r="B22" l="1"/>
  <c r="KU23" i="2"/>
  <c r="KT23"/>
  <c r="IQ23"/>
  <c r="HQ23"/>
  <c r="GY23"/>
  <c r="GP23"/>
  <c r="GG23"/>
  <c r="FX23"/>
  <c r="FU23"/>
  <c r="FT23"/>
  <c r="FR23"/>
  <c r="FQ23"/>
  <c r="FK23"/>
  <c r="FI23"/>
  <c r="FH23"/>
  <c r="FF23"/>
  <c r="FE23"/>
  <c r="EZ23"/>
  <c r="EY23"/>
  <c r="EQ23"/>
  <c r="EP23"/>
  <c r="EN23"/>
  <c r="EM23"/>
  <c r="EK23"/>
  <c r="EJ23"/>
  <c r="EH23"/>
  <c r="EG23"/>
  <c r="EB23"/>
  <c r="EA23"/>
  <c r="DY23"/>
  <c r="DX23"/>
  <c r="DS23"/>
  <c r="DR23"/>
  <c r="DP23"/>
  <c r="DO23"/>
  <c r="DL23" l="1"/>
  <c r="FN23"/>
  <c r="ER23"/>
  <c r="FC23"/>
  <c r="DV23"/>
  <c r="FS23"/>
  <c r="DM23"/>
  <c r="EE23"/>
  <c r="FV23"/>
  <c r="ED23"/>
  <c r="DU23"/>
  <c r="FB23"/>
  <c r="FO23"/>
  <c r="FA23"/>
  <c r="C22" i="3"/>
  <c r="FP23" i="2" l="1"/>
  <c r="D22" i="3"/>
  <c r="CO59" l="1"/>
  <c r="CN59"/>
  <c r="CL59"/>
  <c r="CK59"/>
  <c r="CI59"/>
  <c r="CH59"/>
  <c r="CF59"/>
  <c r="CE59"/>
  <c r="CC59"/>
  <c r="CB59"/>
  <c r="BZ59"/>
  <c r="BY59"/>
  <c r="BW59"/>
  <c r="BV59"/>
  <c r="BT59"/>
  <c r="BS59"/>
  <c r="BQ59"/>
  <c r="BP59"/>
  <c r="BN59"/>
  <c r="BM59"/>
  <c r="BK59"/>
  <c r="BJ59"/>
  <c r="BH59"/>
  <c r="BG59"/>
  <c r="BE59"/>
  <c r="BD59"/>
  <c r="BB59"/>
  <c r="BA59"/>
  <c r="AY59"/>
  <c r="AX59"/>
  <c r="AV59"/>
  <c r="AU59"/>
  <c r="AS59"/>
  <c r="AR59"/>
  <c r="AP59"/>
  <c r="AO59"/>
  <c r="AM59"/>
  <c r="AL59"/>
  <c r="AJ59"/>
  <c r="AI59"/>
  <c r="AG59"/>
  <c r="AF59"/>
  <c r="AD59"/>
  <c r="AC59"/>
  <c r="AA59"/>
  <c r="Z59"/>
  <c r="X59"/>
  <c r="W59"/>
  <c r="U59"/>
  <c r="T59"/>
  <c r="R59"/>
  <c r="Q59"/>
  <c r="O59"/>
  <c r="N59"/>
  <c r="L59"/>
  <c r="K59"/>
  <c r="I59"/>
  <c r="H59"/>
  <c r="F59"/>
  <c r="E59"/>
  <c r="C59"/>
  <c r="KU57" i="2"/>
  <c r="KT57"/>
  <c r="IQ57"/>
  <c r="HQ57"/>
  <c r="GY57"/>
  <c r="GP57"/>
  <c r="GG57"/>
  <c r="FX57"/>
  <c r="FU57"/>
  <c r="FT57"/>
  <c r="FR57"/>
  <c r="FQ57"/>
  <c r="FK57"/>
  <c r="FI57"/>
  <c r="FH57"/>
  <c r="FF57"/>
  <c r="FE57"/>
  <c r="EZ57"/>
  <c r="EY57"/>
  <c r="EQ57"/>
  <c r="EN57"/>
  <c r="EM57"/>
  <c r="EK57"/>
  <c r="EJ57"/>
  <c r="EH57"/>
  <c r="EG57"/>
  <c r="EB57"/>
  <c r="EA57"/>
  <c r="DY57"/>
  <c r="DX57"/>
  <c r="DS57"/>
  <c r="DR57"/>
  <c r="DP57"/>
  <c r="DO57"/>
  <c r="FV57"/>
  <c r="FS57"/>
  <c r="CM59" i="3" l="1"/>
  <c r="AB59"/>
  <c r="AH59"/>
  <c r="AT59"/>
  <c r="AZ59"/>
  <c r="BX59"/>
  <c r="CG59"/>
  <c r="CJ59"/>
  <c r="J59"/>
  <c r="CA59"/>
  <c r="G59"/>
  <c r="AQ59"/>
  <c r="Y59"/>
  <c r="AE59"/>
  <c r="AK59"/>
  <c r="CD59"/>
  <c r="P59"/>
  <c r="AW59"/>
  <c r="BC59"/>
  <c r="M59"/>
  <c r="S59"/>
  <c r="BI59"/>
  <c r="BO59"/>
  <c r="FP57" i="2"/>
  <c r="DL57"/>
  <c r="ED57"/>
  <c r="FC57"/>
  <c r="DU57"/>
  <c r="DV57"/>
  <c r="EE57"/>
  <c r="FN57"/>
  <c r="FB57"/>
  <c r="FA57"/>
  <c r="DM57"/>
  <c r="FO57"/>
  <c r="EP57"/>
  <c r="ER57" s="1"/>
  <c r="M46" i="4" l="1"/>
  <c r="C46"/>
  <c r="D59" i="3"/>
  <c r="L40" i="4" l="1"/>
  <c r="CL123" i="3" l="1"/>
  <c r="CH123"/>
  <c r="BV123"/>
  <c r="BQ123"/>
  <c r="BH123"/>
  <c r="AY123"/>
  <c r="AL123"/>
  <c r="AD123"/>
  <c r="Z123"/>
  <c r="R123"/>
  <c r="N123"/>
  <c r="B123"/>
  <c r="CO123"/>
  <c r="CN123"/>
  <c r="CK123"/>
  <c r="CI123"/>
  <c r="CF123"/>
  <c r="CE123"/>
  <c r="CC123"/>
  <c r="CB123"/>
  <c r="BY123"/>
  <c r="BW123"/>
  <c r="BT123"/>
  <c r="BS123"/>
  <c r="BP123"/>
  <c r="BN123"/>
  <c r="BM123"/>
  <c r="BK123"/>
  <c r="BJ123"/>
  <c r="BG123"/>
  <c r="BE123"/>
  <c r="BD123"/>
  <c r="BB123"/>
  <c r="BA123"/>
  <c r="AX123"/>
  <c r="AV123"/>
  <c r="AU123"/>
  <c r="AS123"/>
  <c r="AR123"/>
  <c r="AP123"/>
  <c r="AO123"/>
  <c r="AM123"/>
  <c r="AJ123"/>
  <c r="AI123"/>
  <c r="AG123"/>
  <c r="AF123"/>
  <c r="AC123"/>
  <c r="AA123"/>
  <c r="X123"/>
  <c r="W123"/>
  <c r="U123"/>
  <c r="T123"/>
  <c r="Q123"/>
  <c r="O123"/>
  <c r="L123"/>
  <c r="K123"/>
  <c r="I123"/>
  <c r="H123"/>
  <c r="F123"/>
  <c r="E123"/>
  <c r="KT127" i="2"/>
  <c r="IQ127"/>
  <c r="FU127"/>
  <c r="FT127"/>
  <c r="FR127"/>
  <c r="FQ127"/>
  <c r="FK127"/>
  <c r="FI127"/>
  <c r="FH127"/>
  <c r="FF127"/>
  <c r="FE127"/>
  <c r="EY127"/>
  <c r="EQ127"/>
  <c r="EP127"/>
  <c r="EN127"/>
  <c r="EM127"/>
  <c r="EK127"/>
  <c r="EJ127"/>
  <c r="EH127"/>
  <c r="EG127"/>
  <c r="EB127"/>
  <c r="EA127"/>
  <c r="DY127"/>
  <c r="DX127"/>
  <c r="DR127"/>
  <c r="DQ127"/>
  <c r="KU127"/>
  <c r="HQ127"/>
  <c r="GY127"/>
  <c r="GP127"/>
  <c r="GG127"/>
  <c r="FX127"/>
  <c r="EZ127"/>
  <c r="CJ123" i="3" l="1"/>
  <c r="BC123"/>
  <c r="CD123"/>
  <c r="S123"/>
  <c r="AQ123"/>
  <c r="AW123"/>
  <c r="M123"/>
  <c r="AK123"/>
  <c r="CG123"/>
  <c r="CP123"/>
  <c r="AB123"/>
  <c r="BI123"/>
  <c r="CM123"/>
  <c r="AT123"/>
  <c r="BO123"/>
  <c r="G123"/>
  <c r="P123"/>
  <c r="AZ123"/>
  <c r="J123"/>
  <c r="Y123"/>
  <c r="AH123"/>
  <c r="AE123"/>
  <c r="M93" i="4"/>
  <c r="C93"/>
  <c r="FN127" i="2"/>
  <c r="ED127"/>
  <c r="FC127"/>
  <c r="DS127"/>
  <c r="DT127" s="1"/>
  <c r="EE127"/>
  <c r="FO127"/>
  <c r="FV127"/>
  <c r="IT127"/>
  <c r="DL127"/>
  <c r="DM127"/>
  <c r="DV127"/>
  <c r="DZ127"/>
  <c r="FB127"/>
  <c r="EC127"/>
  <c r="FA127"/>
  <c r="ER127"/>
  <c r="FS127"/>
  <c r="DU127"/>
  <c r="C123" i="3"/>
  <c r="BZ123"/>
  <c r="CA123" s="1"/>
  <c r="D93" i="4" l="1"/>
  <c r="FP127" i="2"/>
  <c r="DW127"/>
  <c r="DN127"/>
  <c r="D123" i="3"/>
  <c r="CH156" l="1"/>
  <c r="BW156"/>
  <c r="BQ156"/>
  <c r="BH156"/>
  <c r="AY156"/>
  <c r="AL156"/>
  <c r="AD156"/>
  <c r="Z156"/>
  <c r="R156"/>
  <c r="N156"/>
  <c r="BY156"/>
  <c r="CO156"/>
  <c r="CN156"/>
  <c r="CL156"/>
  <c r="CK156"/>
  <c r="CI156"/>
  <c r="CF156"/>
  <c r="CE156"/>
  <c r="CC156"/>
  <c r="CB156"/>
  <c r="BV156"/>
  <c r="BT156"/>
  <c r="BS156"/>
  <c r="BP156"/>
  <c r="BN156"/>
  <c r="BM156"/>
  <c r="BK156"/>
  <c r="BJ156"/>
  <c r="BG156"/>
  <c r="BE156"/>
  <c r="BD156"/>
  <c r="BB156"/>
  <c r="BA156"/>
  <c r="AX156"/>
  <c r="AV156"/>
  <c r="AU156"/>
  <c r="AS156"/>
  <c r="AR156"/>
  <c r="AP156"/>
  <c r="AO156"/>
  <c r="AM156"/>
  <c r="AJ156"/>
  <c r="AI156"/>
  <c r="AG156"/>
  <c r="AF156"/>
  <c r="AC156"/>
  <c r="AA156"/>
  <c r="X156"/>
  <c r="W156"/>
  <c r="U156"/>
  <c r="T156"/>
  <c r="Q156"/>
  <c r="O156"/>
  <c r="L156"/>
  <c r="K156"/>
  <c r="I156"/>
  <c r="H156"/>
  <c r="F156"/>
  <c r="E156"/>
  <c r="KU162" i="2"/>
  <c r="KT162"/>
  <c r="IQ162"/>
  <c r="HQ162"/>
  <c r="GY162"/>
  <c r="GP162"/>
  <c r="GG162"/>
  <c r="FX162"/>
  <c r="FU162"/>
  <c r="FT162"/>
  <c r="FR162"/>
  <c r="FQ162"/>
  <c r="FO162"/>
  <c r="FN162"/>
  <c r="FK162"/>
  <c r="FI162"/>
  <c r="FH162"/>
  <c r="FF162"/>
  <c r="FE162"/>
  <c r="EZ162"/>
  <c r="EY162"/>
  <c r="EN162"/>
  <c r="EM162"/>
  <c r="EK162"/>
  <c r="EJ162"/>
  <c r="EH162"/>
  <c r="EG162"/>
  <c r="EB162"/>
  <c r="EA162"/>
  <c r="DY162"/>
  <c r="DX162"/>
  <c r="DS162"/>
  <c r="DR162"/>
  <c r="DO162"/>
  <c r="J156" i="3" l="1"/>
  <c r="Y156"/>
  <c r="AH156"/>
  <c r="AB156"/>
  <c r="M156"/>
  <c r="CD156"/>
  <c r="AE156"/>
  <c r="AW156"/>
  <c r="AT156"/>
  <c r="BO156"/>
  <c r="BI156"/>
  <c r="AK156"/>
  <c r="CG156"/>
  <c r="S156"/>
  <c r="AZ156"/>
  <c r="G156"/>
  <c r="AQ156"/>
  <c r="BC156"/>
  <c r="CM156"/>
  <c r="P156"/>
  <c r="BX156"/>
  <c r="C124" i="4"/>
  <c r="FB162" i="2"/>
  <c r="EQ162"/>
  <c r="DV162"/>
  <c r="DU162"/>
  <c r="FA162"/>
  <c r="ED162"/>
  <c r="DM162"/>
  <c r="EE162"/>
  <c r="DL162"/>
  <c r="FC162"/>
  <c r="EP162"/>
  <c r="C156" i="3"/>
  <c r="B156"/>
  <c r="BZ156"/>
  <c r="CA156" s="1"/>
  <c r="ER162" i="2" l="1"/>
  <c r="D124" i="4"/>
  <c r="D156" i="3"/>
  <c r="F40" i="4" l="1"/>
  <c r="E40"/>
  <c r="CN47" i="3"/>
  <c r="CE47"/>
  <c r="BZ47"/>
  <c r="BW47"/>
  <c r="BV47"/>
  <c r="BN47"/>
  <c r="BD47"/>
  <c r="AV47"/>
  <c r="AR47"/>
  <c r="AI47"/>
  <c r="W47"/>
  <c r="CO47"/>
  <c r="CL47"/>
  <c r="CK47"/>
  <c r="CI47"/>
  <c r="CH47"/>
  <c r="CF47"/>
  <c r="CC47"/>
  <c r="CB47"/>
  <c r="BY47"/>
  <c r="BT47"/>
  <c r="BS47"/>
  <c r="BQ47"/>
  <c r="BP47"/>
  <c r="BM47"/>
  <c r="BK47"/>
  <c r="BJ47"/>
  <c r="BH47"/>
  <c r="BG47"/>
  <c r="BE47"/>
  <c r="BB47"/>
  <c r="BA47"/>
  <c r="AY47"/>
  <c r="AX47"/>
  <c r="AU47"/>
  <c r="AS47"/>
  <c r="AP47"/>
  <c r="AO47"/>
  <c r="AM47"/>
  <c r="AL47"/>
  <c r="AJ47"/>
  <c r="AG47"/>
  <c r="AF47"/>
  <c r="AD47"/>
  <c r="AC47"/>
  <c r="AA47"/>
  <c r="Z47"/>
  <c r="X47"/>
  <c r="U47"/>
  <c r="T47"/>
  <c r="R47"/>
  <c r="Q47"/>
  <c r="O47"/>
  <c r="N47"/>
  <c r="L47"/>
  <c r="K47"/>
  <c r="I47"/>
  <c r="H47"/>
  <c r="F47"/>
  <c r="E47"/>
  <c r="B47"/>
  <c r="KU45" i="2"/>
  <c r="KT45"/>
  <c r="IQ45"/>
  <c r="HQ45"/>
  <c r="GY45"/>
  <c r="GZ45" s="1"/>
  <c r="GP45"/>
  <c r="GG45"/>
  <c r="FX45"/>
  <c r="FI45"/>
  <c r="FH45"/>
  <c r="FF45"/>
  <c r="FE45"/>
  <c r="EZ45"/>
  <c r="EY45"/>
  <c r="EQ45"/>
  <c r="EP45"/>
  <c r="EN45"/>
  <c r="EM45"/>
  <c r="EK45"/>
  <c r="EJ45"/>
  <c r="EH45"/>
  <c r="EG45"/>
  <c r="EB45"/>
  <c r="EA45"/>
  <c r="DY45"/>
  <c r="DX45"/>
  <c r="DS45"/>
  <c r="DR45"/>
  <c r="DP45"/>
  <c r="DO45"/>
  <c r="FO45"/>
  <c r="FN45"/>
  <c r="FU45"/>
  <c r="FT45"/>
  <c r="FR45"/>
  <c r="FQ45"/>
  <c r="FL45"/>
  <c r="FK45"/>
  <c r="AQ47" i="3" l="1"/>
  <c r="AZ47"/>
  <c r="CD47"/>
  <c r="AB47"/>
  <c r="AE47"/>
  <c r="BI47"/>
  <c r="CM47"/>
  <c r="G47"/>
  <c r="M47"/>
  <c r="J47"/>
  <c r="P47"/>
  <c r="S47"/>
  <c r="AK47"/>
  <c r="CG47"/>
  <c r="AH47"/>
  <c r="Y47"/>
  <c r="CA47"/>
  <c r="AT47"/>
  <c r="BO47"/>
  <c r="BC47"/>
  <c r="AW47"/>
  <c r="C40" i="4"/>
  <c r="M40"/>
  <c r="FM45" i="2"/>
  <c r="DL45"/>
  <c r="DU45"/>
  <c r="FB45"/>
  <c r="DV45"/>
  <c r="FS45"/>
  <c r="FP45"/>
  <c r="FV45"/>
  <c r="DM45"/>
  <c r="EE45"/>
  <c r="FA45"/>
  <c r="FC45"/>
  <c r="ED45"/>
  <c r="ER45"/>
  <c r="C47" i="3"/>
  <c r="D40" i="4" l="1"/>
  <c r="D47" i="3"/>
  <c r="B117" l="1"/>
  <c r="CK117"/>
  <c r="BY117"/>
  <c r="BT117"/>
  <c r="BJ117"/>
  <c r="BE117"/>
  <c r="AS117"/>
  <c r="AJ117"/>
  <c r="AF117"/>
  <c r="X117"/>
  <c r="T117"/>
  <c r="H117"/>
  <c r="CO117"/>
  <c r="CN117"/>
  <c r="CL117"/>
  <c r="CI117"/>
  <c r="CH117"/>
  <c r="CF117"/>
  <c r="CE117"/>
  <c r="CC117"/>
  <c r="CB117"/>
  <c r="BZ117"/>
  <c r="BW117"/>
  <c r="BV117"/>
  <c r="BS117"/>
  <c r="BQ117"/>
  <c r="BP117"/>
  <c r="BN117"/>
  <c r="BM117"/>
  <c r="BK117"/>
  <c r="BH117"/>
  <c r="BG117"/>
  <c r="BD117"/>
  <c r="BB117"/>
  <c r="BA117"/>
  <c r="AY117"/>
  <c r="AX117"/>
  <c r="AV117"/>
  <c r="AU117"/>
  <c r="AR117"/>
  <c r="AP117"/>
  <c r="AO117"/>
  <c r="AM117"/>
  <c r="AL117"/>
  <c r="AI117"/>
  <c r="AG117"/>
  <c r="AD117"/>
  <c r="AC117"/>
  <c r="AA117"/>
  <c r="Z117"/>
  <c r="W117"/>
  <c r="U117"/>
  <c r="R117"/>
  <c r="Q117"/>
  <c r="O117"/>
  <c r="N117"/>
  <c r="L117"/>
  <c r="K117"/>
  <c r="I117"/>
  <c r="F117"/>
  <c r="E117"/>
  <c r="KU120" i="2"/>
  <c r="KT120"/>
  <c r="IQ120"/>
  <c r="HQ120"/>
  <c r="GY120"/>
  <c r="GP120"/>
  <c r="GG120"/>
  <c r="FX120"/>
  <c r="FU120"/>
  <c r="FT120"/>
  <c r="FR120"/>
  <c r="FQ120"/>
  <c r="FI120"/>
  <c r="FH120"/>
  <c r="FF120"/>
  <c r="FE120"/>
  <c r="EZ120"/>
  <c r="EY120"/>
  <c r="EP120"/>
  <c r="EN120"/>
  <c r="EM120"/>
  <c r="EK120"/>
  <c r="EJ120"/>
  <c r="EH120"/>
  <c r="EG120"/>
  <c r="EB120"/>
  <c r="EA120"/>
  <c r="DY120"/>
  <c r="DX120"/>
  <c r="DS120"/>
  <c r="DR120"/>
  <c r="DO120"/>
  <c r="FV120"/>
  <c r="FS120"/>
  <c r="FL120"/>
  <c r="FK120"/>
  <c r="P117" i="3" l="1"/>
  <c r="AE117"/>
  <c r="M117"/>
  <c r="AQ117"/>
  <c r="CG117"/>
  <c r="CM117"/>
  <c r="BC117"/>
  <c r="G117"/>
  <c r="AZ117"/>
  <c r="BO117"/>
  <c r="CD117"/>
  <c r="AH117"/>
  <c r="CP117"/>
  <c r="Y117"/>
  <c r="AT117"/>
  <c r="CA117"/>
  <c r="S117"/>
  <c r="AB117"/>
  <c r="AW117"/>
  <c r="BI117"/>
  <c r="CJ117"/>
  <c r="J117"/>
  <c r="AK117"/>
  <c r="L80" i="4"/>
  <c r="C86"/>
  <c r="V86"/>
  <c r="AE86"/>
  <c r="P86"/>
  <c r="FC120" i="2"/>
  <c r="DU120"/>
  <c r="FO120"/>
  <c r="FP120"/>
  <c r="DV120"/>
  <c r="DL120"/>
  <c r="FN120"/>
  <c r="FB120"/>
  <c r="EE120"/>
  <c r="EQ120"/>
  <c r="ER120" s="1"/>
  <c r="FM120"/>
  <c r="FA120"/>
  <c r="ED120"/>
  <c r="DM120"/>
  <c r="C117" i="3"/>
  <c r="L74" i="4" l="1"/>
  <c r="D86"/>
  <c r="D117" i="3"/>
  <c r="D120" i="2" l="1"/>
  <c r="CL98" i="3"/>
  <c r="CH98"/>
  <c r="BV98"/>
  <c r="BP98"/>
  <c r="BK98"/>
  <c r="BB98"/>
  <c r="AX98"/>
  <c r="AP98"/>
  <c r="AL98"/>
  <c r="AD98"/>
  <c r="Z98"/>
  <c r="R98"/>
  <c r="N98"/>
  <c r="B98"/>
  <c r="CO98"/>
  <c r="CN98"/>
  <c r="CK98"/>
  <c r="CI98"/>
  <c r="CF98"/>
  <c r="CE98"/>
  <c r="CC98"/>
  <c r="CB98"/>
  <c r="BY98"/>
  <c r="BW98"/>
  <c r="BT98"/>
  <c r="BS98"/>
  <c r="BQ98"/>
  <c r="BN98"/>
  <c r="BM98"/>
  <c r="BJ98"/>
  <c r="BH98"/>
  <c r="BG98"/>
  <c r="BE98"/>
  <c r="BD98"/>
  <c r="BA98"/>
  <c r="AY98"/>
  <c r="AV98"/>
  <c r="AU98"/>
  <c r="AS98"/>
  <c r="AR98"/>
  <c r="AO98"/>
  <c r="AM98"/>
  <c r="AJ98"/>
  <c r="AI98"/>
  <c r="AG98"/>
  <c r="AF98"/>
  <c r="AC98"/>
  <c r="AA98"/>
  <c r="X98"/>
  <c r="W98"/>
  <c r="U98"/>
  <c r="T98"/>
  <c r="Q98"/>
  <c r="O98"/>
  <c r="L98"/>
  <c r="K98"/>
  <c r="I98"/>
  <c r="H98"/>
  <c r="F98"/>
  <c r="E98"/>
  <c r="KU99" i="2"/>
  <c r="KT99"/>
  <c r="IQ99"/>
  <c r="HQ99"/>
  <c r="GY99"/>
  <c r="GP99"/>
  <c r="FU99"/>
  <c r="FT99"/>
  <c r="FR99"/>
  <c r="FQ99"/>
  <c r="FK99"/>
  <c r="FI99"/>
  <c r="FC99" s="1"/>
  <c r="FH99"/>
  <c r="FB99" s="1"/>
  <c r="EZ99"/>
  <c r="EY99"/>
  <c r="EQ99"/>
  <c r="DS99"/>
  <c r="DR99"/>
  <c r="DO99"/>
  <c r="EE99"/>
  <c r="ED99"/>
  <c r="DV99"/>
  <c r="DU99"/>
  <c r="DP99"/>
  <c r="J98" i="3" l="1"/>
  <c r="AH98"/>
  <c r="Y98"/>
  <c r="AW98"/>
  <c r="AE98"/>
  <c r="BC98"/>
  <c r="G98"/>
  <c r="CG98"/>
  <c r="BI98"/>
  <c r="AZ98"/>
  <c r="M98"/>
  <c r="AK98"/>
  <c r="AT98"/>
  <c r="BO98"/>
  <c r="CD98"/>
  <c r="P98"/>
  <c r="AN98"/>
  <c r="CM98"/>
  <c r="CJ98"/>
  <c r="AB98"/>
  <c r="S98"/>
  <c r="AQ98"/>
  <c r="C74" i="4"/>
  <c r="FS99" i="2"/>
  <c r="DL99"/>
  <c r="FA99"/>
  <c r="FV99"/>
  <c r="FN99"/>
  <c r="EP99"/>
  <c r="ER99" s="1"/>
  <c r="DM99"/>
  <c r="C98" i="3"/>
  <c r="BZ98"/>
  <c r="CA98" s="1"/>
  <c r="FO99" i="2"/>
  <c r="FP99" l="1"/>
  <c r="D98" i="3"/>
  <c r="CF11" l="1"/>
  <c r="BJ11"/>
  <c r="CO11"/>
  <c r="CN11"/>
  <c r="CL11"/>
  <c r="CK11"/>
  <c r="CI11"/>
  <c r="CH11"/>
  <c r="CE11"/>
  <c r="CC11"/>
  <c r="CB11"/>
  <c r="BZ11"/>
  <c r="BW11"/>
  <c r="BV11"/>
  <c r="BT11"/>
  <c r="BS11"/>
  <c r="BQ11"/>
  <c r="BP11"/>
  <c r="BN11"/>
  <c r="BM11"/>
  <c r="BK11"/>
  <c r="BH11"/>
  <c r="BG11"/>
  <c r="BE11"/>
  <c r="BD11"/>
  <c r="BB11"/>
  <c r="BA11"/>
  <c r="AY11"/>
  <c r="AX11"/>
  <c r="AV11"/>
  <c r="AU11"/>
  <c r="AS11"/>
  <c r="AR11"/>
  <c r="AP11"/>
  <c r="AO11"/>
  <c r="AM11"/>
  <c r="AL11"/>
  <c r="AJ11"/>
  <c r="AI11"/>
  <c r="AG11"/>
  <c r="AF11"/>
  <c r="AD11"/>
  <c r="AC11"/>
  <c r="AA11"/>
  <c r="Z11"/>
  <c r="X11"/>
  <c r="W11"/>
  <c r="U11"/>
  <c r="T11"/>
  <c r="R11"/>
  <c r="Q11"/>
  <c r="O11"/>
  <c r="N11"/>
  <c r="L11"/>
  <c r="K11"/>
  <c r="I11"/>
  <c r="H11"/>
  <c r="F11"/>
  <c r="E11"/>
  <c r="J11" l="1"/>
  <c r="AB11"/>
  <c r="AH11"/>
  <c r="AZ11"/>
  <c r="CD11"/>
  <c r="AT11"/>
  <c r="G11"/>
  <c r="Y11"/>
  <c r="AE11"/>
  <c r="AW11"/>
  <c r="BC11"/>
  <c r="BI11"/>
  <c r="BY11"/>
  <c r="CA11" s="1"/>
  <c r="P11"/>
  <c r="AK11"/>
  <c r="AQ11"/>
  <c r="BO11"/>
  <c r="CM11"/>
  <c r="CG11"/>
  <c r="M11"/>
  <c r="S11"/>
  <c r="AN11"/>
  <c r="BX11"/>
  <c r="CJ11"/>
  <c r="CP11"/>
  <c r="M12" i="4"/>
  <c r="ER12" i="2"/>
  <c r="M12"/>
  <c r="CG12"/>
  <c r="FA12"/>
  <c r="CJ12"/>
  <c r="BX12"/>
  <c r="CV12"/>
  <c r="S12"/>
  <c r="J12"/>
  <c r="C11" i="3"/>
  <c r="P12" i="2"/>
  <c r="BU12" l="1"/>
  <c r="DN12"/>
  <c r="CD12"/>
  <c r="BO12"/>
  <c r="D12" i="4"/>
  <c r="D11" i="3"/>
  <c r="D12" i="2" l="1"/>
  <c r="BL12"/>
  <c r="BI12" l="1"/>
  <c r="B135" i="3" l="1"/>
  <c r="KU139" i="2"/>
  <c r="KT139"/>
  <c r="IQ139"/>
  <c r="HQ139"/>
  <c r="HR139" s="1"/>
  <c r="GY139"/>
  <c r="GZ139" s="1"/>
  <c r="GP139"/>
  <c r="GG139"/>
  <c r="FX139"/>
  <c r="FU139"/>
  <c r="FT139"/>
  <c r="FR139"/>
  <c r="FQ139"/>
  <c r="FO139"/>
  <c r="FN139"/>
  <c r="FK139"/>
  <c r="FI139"/>
  <c r="FH139"/>
  <c r="FF139"/>
  <c r="FE139"/>
  <c r="EZ139"/>
  <c r="EY139"/>
  <c r="EQ139"/>
  <c r="EP139"/>
  <c r="EN139"/>
  <c r="EM139"/>
  <c r="EK139"/>
  <c r="EJ139"/>
  <c r="EH139"/>
  <c r="EG139"/>
  <c r="EB139"/>
  <c r="EA139"/>
  <c r="DY139"/>
  <c r="DX139"/>
  <c r="DS139"/>
  <c r="DR139"/>
  <c r="C104" i="4" l="1"/>
  <c r="M104"/>
  <c r="FA139" i="2"/>
  <c r="ER139"/>
  <c r="DM139"/>
  <c r="EE139"/>
  <c r="DL139"/>
  <c r="ED139"/>
  <c r="IT139"/>
  <c r="DV139"/>
  <c r="FC139"/>
  <c r="FJ139"/>
  <c r="DU139"/>
  <c r="FB139"/>
  <c r="C135" i="3"/>
  <c r="D104" i="4" l="1"/>
  <c r="D135" i="3"/>
  <c r="AG31" i="4" l="1"/>
  <c r="AF31"/>
  <c r="AD31"/>
  <c r="AC31"/>
  <c r="AA31"/>
  <c r="Z31"/>
  <c r="W31"/>
  <c r="U31"/>
  <c r="T31"/>
  <c r="R31"/>
  <c r="Q31"/>
  <c r="O31"/>
  <c r="N31"/>
  <c r="F31"/>
  <c r="E31"/>
  <c r="X31"/>
  <c r="B35" i="3"/>
  <c r="CK35"/>
  <c r="CF35"/>
  <c r="BY35"/>
  <c r="BV35"/>
  <c r="BQ35"/>
  <c r="BH35"/>
  <c r="BD35"/>
  <c r="AV35"/>
  <c r="AR35"/>
  <c r="AJ35"/>
  <c r="AF35"/>
  <c r="X35"/>
  <c r="T35"/>
  <c r="H35"/>
  <c r="CO35"/>
  <c r="CN35"/>
  <c r="CL35"/>
  <c r="CI35"/>
  <c r="CH35"/>
  <c r="CE35"/>
  <c r="CC35"/>
  <c r="CB35"/>
  <c r="BZ35"/>
  <c r="BW35"/>
  <c r="BT35"/>
  <c r="BS35"/>
  <c r="BP35"/>
  <c r="BN35"/>
  <c r="BM35"/>
  <c r="BK35"/>
  <c r="BJ35"/>
  <c r="BG35"/>
  <c r="BE35"/>
  <c r="BB35"/>
  <c r="BA35"/>
  <c r="AY35"/>
  <c r="AX35"/>
  <c r="AU35"/>
  <c r="AS35"/>
  <c r="AP35"/>
  <c r="AO35"/>
  <c r="AM35"/>
  <c r="AL35"/>
  <c r="AI35"/>
  <c r="AG35"/>
  <c r="AD35"/>
  <c r="AC35"/>
  <c r="AA35"/>
  <c r="Z35"/>
  <c r="W35"/>
  <c r="U35"/>
  <c r="R35"/>
  <c r="Q35"/>
  <c r="O35"/>
  <c r="N35"/>
  <c r="L35"/>
  <c r="K35"/>
  <c r="I35"/>
  <c r="F35"/>
  <c r="E35"/>
  <c r="KU33" i="2"/>
  <c r="KT33"/>
  <c r="IQ33"/>
  <c r="HQ33"/>
  <c r="GY33"/>
  <c r="GP33"/>
  <c r="GG33"/>
  <c r="FX33"/>
  <c r="FU33"/>
  <c r="FT33"/>
  <c r="FR33"/>
  <c r="FQ33"/>
  <c r="FK33"/>
  <c r="FI33"/>
  <c r="FH33"/>
  <c r="FF33"/>
  <c r="FE33"/>
  <c r="EZ33"/>
  <c r="EY33"/>
  <c r="EQ33"/>
  <c r="EN33"/>
  <c r="EM33"/>
  <c r="EK33"/>
  <c r="EJ33"/>
  <c r="EH33"/>
  <c r="EG33"/>
  <c r="EB33"/>
  <c r="EA33"/>
  <c r="DY33"/>
  <c r="DX33"/>
  <c r="DS33"/>
  <c r="DR33"/>
  <c r="DP33"/>
  <c r="DO33"/>
  <c r="CJ35" i="3" l="1"/>
  <c r="CP35"/>
  <c r="G31" i="4"/>
  <c r="CA35" i="3"/>
  <c r="BF35"/>
  <c r="S35"/>
  <c r="AB35"/>
  <c r="AQ35"/>
  <c r="AZ35"/>
  <c r="BO35"/>
  <c r="AH35"/>
  <c r="G35"/>
  <c r="CD35"/>
  <c r="P35"/>
  <c r="AE35"/>
  <c r="BC35"/>
  <c r="AK35"/>
  <c r="BI35"/>
  <c r="CG35"/>
  <c r="Y35"/>
  <c r="AW35"/>
  <c r="BX35"/>
  <c r="J35"/>
  <c r="M35"/>
  <c r="AT35"/>
  <c r="BR35"/>
  <c r="CM35"/>
  <c r="FN33" i="2"/>
  <c r="DM33"/>
  <c r="EE33"/>
  <c r="DV33"/>
  <c r="FB33"/>
  <c r="ED33"/>
  <c r="FC33"/>
  <c r="DL33"/>
  <c r="DT33"/>
  <c r="FO33"/>
  <c r="FS33"/>
  <c r="FA33"/>
  <c r="FV33"/>
  <c r="DU33"/>
  <c r="EP33"/>
  <c r="C31" i="4"/>
  <c r="L31"/>
  <c r="M31" s="1"/>
  <c r="C35" i="3"/>
  <c r="DQ33" i="2"/>
  <c r="FP33" l="1"/>
  <c r="ER33"/>
  <c r="DN33"/>
  <c r="D31" i="4"/>
  <c r="D35" i="3"/>
  <c r="H70" l="1"/>
  <c r="L70"/>
  <c r="Q70"/>
  <c r="W70"/>
  <c r="X70"/>
  <c r="AC70"/>
  <c r="AI70"/>
  <c r="AJ70"/>
  <c r="AO70"/>
  <c r="AU70"/>
  <c r="AV70"/>
  <c r="BA70"/>
  <c r="BM70"/>
  <c r="BQ70"/>
  <c r="BY70"/>
  <c r="CC70"/>
  <c r="CE70"/>
  <c r="CI70"/>
  <c r="CN70"/>
  <c r="CO70"/>
  <c r="B70"/>
  <c r="E70"/>
  <c r="F70"/>
  <c r="I70"/>
  <c r="K70"/>
  <c r="N70"/>
  <c r="O70"/>
  <c r="R70"/>
  <c r="T70"/>
  <c r="U70"/>
  <c r="Z70"/>
  <c r="AA70"/>
  <c r="AD70"/>
  <c r="AF70"/>
  <c r="AG70"/>
  <c r="AL70"/>
  <c r="AM70"/>
  <c r="AP70"/>
  <c r="AR70"/>
  <c r="AS70"/>
  <c r="AX70"/>
  <c r="AY70"/>
  <c r="BB70"/>
  <c r="BC70" s="1"/>
  <c r="BD70"/>
  <c r="BE70"/>
  <c r="BG70"/>
  <c r="BH70"/>
  <c r="BJ70"/>
  <c r="BK70"/>
  <c r="BN70"/>
  <c r="BP70"/>
  <c r="BS70"/>
  <c r="BT70"/>
  <c r="BV70"/>
  <c r="BW70"/>
  <c r="BZ70"/>
  <c r="CB70"/>
  <c r="CF70"/>
  <c r="CH70"/>
  <c r="CK70"/>
  <c r="CL70"/>
  <c r="KU69" i="2"/>
  <c r="KT69"/>
  <c r="IQ69"/>
  <c r="HQ69"/>
  <c r="GY69"/>
  <c r="GP69"/>
  <c r="GG69"/>
  <c r="FX69"/>
  <c r="FU69"/>
  <c r="FT69"/>
  <c r="FR69"/>
  <c r="FQ69"/>
  <c r="FK69"/>
  <c r="FI69"/>
  <c r="FH69"/>
  <c r="FF69"/>
  <c r="FE69"/>
  <c r="EZ69"/>
  <c r="EY69"/>
  <c r="EQ69"/>
  <c r="EN69"/>
  <c r="EM69"/>
  <c r="EK69"/>
  <c r="EJ69"/>
  <c r="EH69"/>
  <c r="EG69"/>
  <c r="EB69"/>
  <c r="EA69"/>
  <c r="DY69"/>
  <c r="DX69"/>
  <c r="DS69"/>
  <c r="DR69"/>
  <c r="DP69"/>
  <c r="DO69"/>
  <c r="I27" i="1"/>
  <c r="J70" i="3" l="1"/>
  <c r="AE70"/>
  <c r="AT70"/>
  <c r="AB70"/>
  <c r="Y70"/>
  <c r="S70"/>
  <c r="CJ70"/>
  <c r="CM70"/>
  <c r="BO70"/>
  <c r="AZ70"/>
  <c r="AQ70"/>
  <c r="AW70"/>
  <c r="BL70"/>
  <c r="BX70"/>
  <c r="AH70"/>
  <c r="P70"/>
  <c r="AK70"/>
  <c r="C54" i="4"/>
  <c r="EP69" i="2"/>
  <c r="ER69" s="1"/>
  <c r="EP8"/>
  <c r="DM69"/>
  <c r="FO69"/>
  <c r="ED69"/>
  <c r="FC69"/>
  <c r="FV69"/>
  <c r="DU69"/>
  <c r="FA69"/>
  <c r="FN69"/>
  <c r="EE69"/>
  <c r="DL69"/>
  <c r="FS69"/>
  <c r="DV69"/>
  <c r="FB69"/>
  <c r="BI70" i="3"/>
  <c r="BR70"/>
  <c r="M70"/>
  <c r="G70"/>
  <c r="EP174" i="2" l="1"/>
  <c r="FP69"/>
  <c r="C70" i="3"/>
  <c r="U23" i="2" l="1"/>
  <c r="D70" i="3"/>
  <c r="T23" i="2" l="1"/>
  <c r="V23" l="1"/>
  <c r="C23"/>
  <c r="C10"/>
  <c r="M74" i="4"/>
  <c r="T12" i="2" l="1"/>
  <c r="D23"/>
  <c r="C11" i="1"/>
  <c r="C9" s="1"/>
  <c r="D10" i="2"/>
  <c r="C8"/>
  <c r="L9" i="4" l="1"/>
  <c r="FO9" i="2"/>
  <c r="FN9"/>
  <c r="FN8" s="1"/>
  <c r="FN170"/>
  <c r="FO170"/>
  <c r="FQ170"/>
  <c r="FQ174" s="1"/>
  <c r="FR170"/>
  <c r="FR174" s="1"/>
  <c r="FT170"/>
  <c r="FT174" s="1"/>
  <c r="FU170"/>
  <c r="FN174" l="1"/>
  <c r="FS174"/>
  <c r="FP9"/>
  <c r="FO8"/>
  <c r="L10" i="4"/>
  <c r="FP8" i="2" l="1"/>
  <c r="FO174"/>
  <c r="FP174" s="1"/>
  <c r="FU174"/>
  <c r="FV174" s="1"/>
  <c r="L8" i="4"/>
  <c r="M10"/>
  <c r="M8" l="1"/>
  <c r="L131"/>
  <c r="C165" i="3" l="1"/>
  <c r="E165"/>
  <c r="F165"/>
  <c r="H165"/>
  <c r="I165"/>
  <c r="K165"/>
  <c r="L165"/>
  <c r="N165"/>
  <c r="O165"/>
  <c r="Q165"/>
  <c r="R165"/>
  <c r="T165"/>
  <c r="U165"/>
  <c r="W165"/>
  <c r="X165"/>
  <c r="Z165"/>
  <c r="AA165"/>
  <c r="AC165"/>
  <c r="AD165"/>
  <c r="AF165"/>
  <c r="AG165"/>
  <c r="AI165"/>
  <c r="AJ165"/>
  <c r="AL165"/>
  <c r="AM165"/>
  <c r="AO165"/>
  <c r="AP165"/>
  <c r="AR165"/>
  <c r="AS165"/>
  <c r="AU165"/>
  <c r="AV165"/>
  <c r="AX165"/>
  <c r="AY165"/>
  <c r="BA165"/>
  <c r="BB165"/>
  <c r="BD165"/>
  <c r="BE165"/>
  <c r="BG165"/>
  <c r="BH165"/>
  <c r="BJ165"/>
  <c r="BK165"/>
  <c r="BM165"/>
  <c r="BN165"/>
  <c r="BP165"/>
  <c r="BQ165"/>
  <c r="BS165"/>
  <c r="BT165"/>
  <c r="BV165"/>
  <c r="BW165"/>
  <c r="BY165"/>
  <c r="BZ165"/>
  <c r="CB165"/>
  <c r="CC165"/>
  <c r="CE165"/>
  <c r="CF165"/>
  <c r="CH165"/>
  <c r="CI165"/>
  <c r="CK165"/>
  <c r="CL165"/>
  <c r="CN165"/>
  <c r="CO165"/>
  <c r="AH165" l="1"/>
  <c r="V165"/>
  <c r="CD165"/>
  <c r="BC165"/>
  <c r="CA165"/>
  <c r="CM165"/>
  <c r="BO165"/>
  <c r="AT165"/>
  <c r="S165"/>
  <c r="G165"/>
  <c r="CJ165"/>
  <c r="BU165"/>
  <c r="AZ165"/>
  <c r="AE165"/>
  <c r="Y165"/>
  <c r="CG165"/>
  <c r="BL165"/>
  <c r="BF165"/>
  <c r="AQ165"/>
  <c r="AK165"/>
  <c r="P165"/>
  <c r="J165"/>
  <c r="BX165"/>
  <c r="BR165"/>
  <c r="BI165"/>
  <c r="AN165"/>
  <c r="AB165"/>
  <c r="CP165"/>
  <c r="KU170" i="2"/>
  <c r="KT170"/>
  <c r="KU9"/>
  <c r="KT9"/>
  <c r="KV9" l="1"/>
  <c r="KT10"/>
  <c r="KT8" s="1"/>
  <c r="KT174" s="1"/>
  <c r="KU10"/>
  <c r="KU8" s="1"/>
  <c r="KV8" l="1"/>
  <c r="KU174"/>
  <c r="KV174" s="1"/>
  <c r="AG127" i="4" l="1"/>
  <c r="AF127"/>
  <c r="AF9"/>
  <c r="AH127" l="1"/>
  <c r="AG10"/>
  <c r="AF10"/>
  <c r="AF8" s="1"/>
  <c r="AF131" s="1"/>
  <c r="AG9"/>
  <c r="AG8" l="1"/>
  <c r="AG131" l="1"/>
  <c r="AH131" s="1"/>
  <c r="B165" i="3" l="1"/>
  <c r="D165" s="1"/>
  <c r="IQ10" i="2" l="1"/>
  <c r="FK10"/>
  <c r="EY10"/>
  <c r="EM10"/>
  <c r="CB10"/>
  <c r="BP10"/>
  <c r="AU10"/>
  <c r="Q10"/>
  <c r="Q8" s="1"/>
  <c r="N10"/>
  <c r="IQ9"/>
  <c r="FK9"/>
  <c r="FM9" s="1"/>
  <c r="EY9"/>
  <c r="EM9"/>
  <c r="BP9"/>
  <c r="N9"/>
  <c r="IQ170" l="1"/>
  <c r="IQ8"/>
  <c r="FK170"/>
  <c r="FK8"/>
  <c r="CO9" i="3"/>
  <c r="CN9"/>
  <c r="CO8"/>
  <c r="CN8"/>
  <c r="FM8" i="2" l="1"/>
  <c r="FK174"/>
  <c r="FM174" s="1"/>
  <c r="IQ174"/>
  <c r="CO7" i="3"/>
  <c r="CO169" s="1"/>
  <c r="IT9" i="2"/>
  <c r="IT8"/>
  <c r="CP8" i="3"/>
  <c r="CN7"/>
  <c r="C15" i="1" l="1"/>
  <c r="CP7" i="3"/>
  <c r="IT174" i="2"/>
  <c r="CN169" i="3"/>
  <c r="CP169" s="1"/>
  <c r="C49" i="1" l="1"/>
  <c r="AD127" i="4" l="1"/>
  <c r="AC127"/>
  <c r="AD10"/>
  <c r="AC10"/>
  <c r="AC9"/>
  <c r="CL9" i="3"/>
  <c r="CK9"/>
  <c r="CL8"/>
  <c r="CK8"/>
  <c r="HQ170" i="2"/>
  <c r="HQ9"/>
  <c r="GY170"/>
  <c r="GY10"/>
  <c r="GY9"/>
  <c r="AA127" i="4"/>
  <c r="Z127"/>
  <c r="AA10"/>
  <c r="Z9"/>
  <c r="GP170" i="2"/>
  <c r="GP10"/>
  <c r="GP9"/>
  <c r="GG170"/>
  <c r="GG10"/>
  <c r="GG9"/>
  <c r="FX170"/>
  <c r="FX10"/>
  <c r="FX9"/>
  <c r="X127" i="4"/>
  <c r="W127"/>
  <c r="W9"/>
  <c r="U127"/>
  <c r="T127"/>
  <c r="T9"/>
  <c r="R127"/>
  <c r="Q127"/>
  <c r="R9"/>
  <c r="Q9"/>
  <c r="O127"/>
  <c r="N127"/>
  <c r="N9"/>
  <c r="V127" l="1"/>
  <c r="U10"/>
  <c r="X10"/>
  <c r="O10"/>
  <c r="W10"/>
  <c r="W8" s="1"/>
  <c r="Z10"/>
  <c r="Z8" s="1"/>
  <c r="Z131" s="1"/>
  <c r="Y127"/>
  <c r="P127"/>
  <c r="S127"/>
  <c r="AC8"/>
  <c r="AC131" s="1"/>
  <c r="CK7" i="3"/>
  <c r="CK169" s="1"/>
  <c r="CL7"/>
  <c r="CL169" s="1"/>
  <c r="CM8"/>
  <c r="HQ10" i="2"/>
  <c r="HQ8" s="1"/>
  <c r="HR8" s="1"/>
  <c r="FX8"/>
  <c r="FX174" s="1"/>
  <c r="CV9"/>
  <c r="AD9" i="4"/>
  <c r="GY8" i="2"/>
  <c r="GZ8" s="1"/>
  <c r="AA9" i="4"/>
  <c r="AA8" s="1"/>
  <c r="AB127"/>
  <c r="GP8" i="2"/>
  <c r="GG8"/>
  <c r="X9" i="4"/>
  <c r="T10"/>
  <c r="T8" s="1"/>
  <c r="T131" s="1"/>
  <c r="U9"/>
  <c r="Q10"/>
  <c r="Q8" s="1"/>
  <c r="Q131" s="1"/>
  <c r="R10"/>
  <c r="N10"/>
  <c r="N8" s="1"/>
  <c r="N131" s="1"/>
  <c r="O9"/>
  <c r="GP174" i="2" l="1"/>
  <c r="GQ174" s="1"/>
  <c r="GQ8"/>
  <c r="Y10" i="4"/>
  <c r="X8"/>
  <c r="X131" s="1"/>
  <c r="AD8"/>
  <c r="AD131" s="1"/>
  <c r="AE131" s="1"/>
  <c r="AE9"/>
  <c r="U8"/>
  <c r="V8" s="1"/>
  <c r="O8"/>
  <c r="O131" s="1"/>
  <c r="CM169" i="3"/>
  <c r="CM7"/>
  <c r="V10" i="4"/>
  <c r="W131"/>
  <c r="CV8" i="2"/>
  <c r="CV174"/>
  <c r="HQ174"/>
  <c r="HR174" s="1"/>
  <c r="GY174"/>
  <c r="GZ174" s="1"/>
  <c r="AA131" i="4"/>
  <c r="AB131" s="1"/>
  <c r="GG174" i="2"/>
  <c r="R8" i="4"/>
  <c r="P10"/>
  <c r="Y8" l="1"/>
  <c r="AE8"/>
  <c r="U131"/>
  <c r="V131" s="1"/>
  <c r="P8"/>
  <c r="P131"/>
  <c r="Y131"/>
  <c r="R131"/>
  <c r="S131" l="1"/>
  <c r="C18" i="1"/>
  <c r="L27" l="1"/>
  <c r="CI9" i="3" l="1"/>
  <c r="CH9"/>
  <c r="CI8"/>
  <c r="CH8"/>
  <c r="CH7" l="1"/>
  <c r="CH169" s="1"/>
  <c r="CJ8"/>
  <c r="CI7"/>
  <c r="CJ7" l="1"/>
  <c r="CI169"/>
  <c r="CJ169" s="1"/>
  <c r="DS170" i="2" l="1"/>
  <c r="DR170"/>
  <c r="DO170"/>
  <c r="DO174" s="1"/>
  <c r="CR170"/>
  <c r="CQ170"/>
  <c r="DL170" l="1"/>
  <c r="DM9"/>
  <c r="DM170"/>
  <c r="FC170"/>
  <c r="FC9"/>
  <c r="FB9"/>
  <c r="DL9"/>
  <c r="CQ174"/>
  <c r="FI170"/>
  <c r="FH170"/>
  <c r="FI9"/>
  <c r="FH9"/>
  <c r="FF170"/>
  <c r="FE170"/>
  <c r="FF9"/>
  <c r="FE9"/>
  <c r="FG9" l="1"/>
  <c r="FD9"/>
  <c r="FJ9"/>
  <c r="FB10"/>
  <c r="FB8" s="1"/>
  <c r="FH10"/>
  <c r="FH8" s="1"/>
  <c r="FH174" s="1"/>
  <c r="FC10"/>
  <c r="FC8" s="1"/>
  <c r="FF10"/>
  <c r="FF8" s="1"/>
  <c r="DR174"/>
  <c r="DM10"/>
  <c r="DM8" s="1"/>
  <c r="DM174" s="1"/>
  <c r="CR174"/>
  <c r="CS174" s="1"/>
  <c r="CP174"/>
  <c r="FI10"/>
  <c r="FE10"/>
  <c r="FE8" s="1"/>
  <c r="FE174" s="1"/>
  <c r="FC174" l="1"/>
  <c r="FD8"/>
  <c r="FG8"/>
  <c r="DQ174"/>
  <c r="DL10"/>
  <c r="DS174"/>
  <c r="DT174" s="1"/>
  <c r="FI8"/>
  <c r="FF174"/>
  <c r="FG174" s="1"/>
  <c r="DL8" l="1"/>
  <c r="DL174" s="1"/>
  <c r="FI174"/>
  <c r="FJ174" s="1"/>
  <c r="FJ8"/>
  <c r="BY8" i="3" l="1"/>
  <c r="E8" l="1"/>
  <c r="F8"/>
  <c r="H8"/>
  <c r="I8"/>
  <c r="K8"/>
  <c r="L8"/>
  <c r="N8"/>
  <c r="O8"/>
  <c r="Q8"/>
  <c r="R8"/>
  <c r="T8"/>
  <c r="U8"/>
  <c r="W8"/>
  <c r="X8"/>
  <c r="Z8"/>
  <c r="AA8"/>
  <c r="AC8"/>
  <c r="AD8"/>
  <c r="AF8"/>
  <c r="AG8"/>
  <c r="AI8"/>
  <c r="AJ8"/>
  <c r="AL8"/>
  <c r="AM8"/>
  <c r="AO8"/>
  <c r="AP8"/>
  <c r="AR8"/>
  <c r="AS8"/>
  <c r="AU8"/>
  <c r="AV8"/>
  <c r="AX8"/>
  <c r="AY8"/>
  <c r="BA8"/>
  <c r="BB8"/>
  <c r="BD8"/>
  <c r="BE8"/>
  <c r="BG8"/>
  <c r="BH8"/>
  <c r="BJ8"/>
  <c r="BK8"/>
  <c r="BM8"/>
  <c r="BN8"/>
  <c r="BP8"/>
  <c r="BQ8"/>
  <c r="BS8"/>
  <c r="BT8"/>
  <c r="BV8"/>
  <c r="BW8"/>
  <c r="BZ8"/>
  <c r="CB8"/>
  <c r="CC8"/>
  <c r="CE8"/>
  <c r="CF8"/>
  <c r="E9"/>
  <c r="F9"/>
  <c r="H9"/>
  <c r="I9"/>
  <c r="K9"/>
  <c r="N9"/>
  <c r="O9"/>
  <c r="Q9"/>
  <c r="R9"/>
  <c r="T9"/>
  <c r="U9"/>
  <c r="W9"/>
  <c r="X9"/>
  <c r="Z9"/>
  <c r="AA9"/>
  <c r="AC9"/>
  <c r="AD9"/>
  <c r="AF9"/>
  <c r="AG9"/>
  <c r="AI9"/>
  <c r="AJ9"/>
  <c r="AL9"/>
  <c r="AM9"/>
  <c r="AO9"/>
  <c r="AP9"/>
  <c r="AR9"/>
  <c r="AS9"/>
  <c r="AU9"/>
  <c r="AV9"/>
  <c r="AX9"/>
  <c r="AY9"/>
  <c r="BA9"/>
  <c r="BB9"/>
  <c r="BD9"/>
  <c r="BE9"/>
  <c r="BG9"/>
  <c r="BH9"/>
  <c r="BJ9"/>
  <c r="BK9"/>
  <c r="BM9"/>
  <c r="BN9"/>
  <c r="BP9"/>
  <c r="BQ9"/>
  <c r="BS9"/>
  <c r="BT9"/>
  <c r="BV9"/>
  <c r="BW9"/>
  <c r="BY9"/>
  <c r="BY7" s="1"/>
  <c r="BZ9"/>
  <c r="CB9"/>
  <c r="CC9"/>
  <c r="CE9"/>
  <c r="CF9"/>
  <c r="B8" l="1"/>
  <c r="B7" s="1"/>
  <c r="AO7"/>
  <c r="AC7"/>
  <c r="Q7"/>
  <c r="BJ7"/>
  <c r="AX7"/>
  <c r="AL7"/>
  <c r="Z7"/>
  <c r="N7"/>
  <c r="H7"/>
  <c r="BA7"/>
  <c r="CA8"/>
  <c r="BR8"/>
  <c r="BL8"/>
  <c r="BF8"/>
  <c r="AZ8"/>
  <c r="AT8"/>
  <c r="AN8"/>
  <c r="AH8"/>
  <c r="AB8"/>
  <c r="V8"/>
  <c r="P8"/>
  <c r="BI8"/>
  <c r="BC8"/>
  <c r="AW8"/>
  <c r="AQ8"/>
  <c r="AK8"/>
  <c r="AE8"/>
  <c r="Y8"/>
  <c r="BN7"/>
  <c r="CC7"/>
  <c r="I7"/>
  <c r="CD8"/>
  <c r="BX8"/>
  <c r="G8"/>
  <c r="BQ7"/>
  <c r="BE7"/>
  <c r="AS7"/>
  <c r="U7"/>
  <c r="BZ7"/>
  <c r="CA7" s="1"/>
  <c r="CG8"/>
  <c r="BO8"/>
  <c r="BB7"/>
  <c r="AP7"/>
  <c r="AP169" s="1"/>
  <c r="S8"/>
  <c r="J8"/>
  <c r="E7"/>
  <c r="BV7"/>
  <c r="BM7"/>
  <c r="K7"/>
  <c r="CF7"/>
  <c r="CB7"/>
  <c r="AJ7"/>
  <c r="AD7"/>
  <c r="X7"/>
  <c r="T7"/>
  <c r="BS7"/>
  <c r="BK7"/>
  <c r="BT7"/>
  <c r="BD7"/>
  <c r="AU7"/>
  <c r="O7"/>
  <c r="CE7"/>
  <c r="AI7"/>
  <c r="W7"/>
  <c r="R7"/>
  <c r="BW7"/>
  <c r="BG7"/>
  <c r="BP7"/>
  <c r="BH7"/>
  <c r="AY7"/>
  <c r="AF7"/>
  <c r="AV7"/>
  <c r="AR7"/>
  <c r="AM7"/>
  <c r="AG7"/>
  <c r="AA7"/>
  <c r="F7"/>
  <c r="C8"/>
  <c r="AB7" l="1"/>
  <c r="S7"/>
  <c r="P7"/>
  <c r="BL7"/>
  <c r="AZ7"/>
  <c r="AN7"/>
  <c r="AE7"/>
  <c r="AQ7"/>
  <c r="BC7"/>
  <c r="J7"/>
  <c r="AK7"/>
  <c r="BO7"/>
  <c r="CG7"/>
  <c r="D8"/>
  <c r="V7"/>
  <c r="BF7"/>
  <c r="CD7"/>
  <c r="AH7"/>
  <c r="Y7"/>
  <c r="G7"/>
  <c r="AW7"/>
  <c r="BI7"/>
  <c r="BX7"/>
  <c r="AT7"/>
  <c r="BR7"/>
  <c r="E170" i="2"/>
  <c r="F170"/>
  <c r="H170"/>
  <c r="I170"/>
  <c r="K170"/>
  <c r="L170"/>
  <c r="N170"/>
  <c r="O170"/>
  <c r="Q170"/>
  <c r="Q174" s="1"/>
  <c r="R170"/>
  <c r="T170"/>
  <c r="W170"/>
  <c r="X170"/>
  <c r="Z170"/>
  <c r="AA170"/>
  <c r="AC170"/>
  <c r="AF170"/>
  <c r="AG170"/>
  <c r="AI170"/>
  <c r="AJ170"/>
  <c r="AU170"/>
  <c r="AV170"/>
  <c r="AX170"/>
  <c r="AY170"/>
  <c r="BA170"/>
  <c r="BB170"/>
  <c r="BD170"/>
  <c r="BE170"/>
  <c r="BG170"/>
  <c r="BH170"/>
  <c r="BK170"/>
  <c r="BM170"/>
  <c r="BN170"/>
  <c r="BP170"/>
  <c r="BQ170"/>
  <c r="BT170"/>
  <c r="BW170"/>
  <c r="BY170"/>
  <c r="BZ170"/>
  <c r="CC170"/>
  <c r="CE170"/>
  <c r="CF170"/>
  <c r="CH170"/>
  <c r="CI170"/>
  <c r="DU170"/>
  <c r="DX170"/>
  <c r="DY170"/>
  <c r="EA170"/>
  <c r="EB170"/>
  <c r="ED170"/>
  <c r="EE170"/>
  <c r="EG170"/>
  <c r="EH170"/>
  <c r="EJ170"/>
  <c r="EK170"/>
  <c r="EM170"/>
  <c r="EN170"/>
  <c r="EQ170"/>
  <c r="EY170"/>
  <c r="EZ170"/>
  <c r="EE9"/>
  <c r="DV9"/>
  <c r="CC9"/>
  <c r="CB170"/>
  <c r="BT9"/>
  <c r="BH9"/>
  <c r="AX9"/>
  <c r="AD170"/>
  <c r="U9"/>
  <c r="T9"/>
  <c r="H9"/>
  <c r="I9"/>
  <c r="K9"/>
  <c r="L9"/>
  <c r="O9"/>
  <c r="R9"/>
  <c r="W9"/>
  <c r="X9"/>
  <c r="Z9"/>
  <c r="AA9"/>
  <c r="AF9"/>
  <c r="AG9"/>
  <c r="AI9"/>
  <c r="AJ9"/>
  <c r="AV9"/>
  <c r="AY9"/>
  <c r="BA9"/>
  <c r="BB9"/>
  <c r="BD9"/>
  <c r="BE9"/>
  <c r="BG9"/>
  <c r="BJ9"/>
  <c r="BK9"/>
  <c r="BM9"/>
  <c r="BN9"/>
  <c r="BQ9"/>
  <c r="BW9"/>
  <c r="BY9"/>
  <c r="BZ9"/>
  <c r="CF9"/>
  <c r="CH9"/>
  <c r="CI9"/>
  <c r="ED9"/>
  <c r="EN9"/>
  <c r="EQ9"/>
  <c r="EZ9"/>
  <c r="E9" i="4"/>
  <c r="F9"/>
  <c r="F127"/>
  <c r="G127" s="1"/>
  <c r="C9"/>
  <c r="EO170" i="2" l="1"/>
  <c r="CD170"/>
  <c r="BC9"/>
  <c r="S9"/>
  <c r="DZ170"/>
  <c r="CG170"/>
  <c r="EC170"/>
  <c r="CJ170"/>
  <c r="ER170"/>
  <c r="BU170"/>
  <c r="BO170"/>
  <c r="BI170"/>
  <c r="AK170"/>
  <c r="AB170"/>
  <c r="P170"/>
  <c r="BX170"/>
  <c r="BL170"/>
  <c r="AH170"/>
  <c r="Y170"/>
  <c r="AZ9"/>
  <c r="BR9"/>
  <c r="BF9"/>
  <c r="J9"/>
  <c r="CD9"/>
  <c r="P9"/>
  <c r="ER9"/>
  <c r="CG9"/>
  <c r="AW9"/>
  <c r="M9"/>
  <c r="FA9"/>
  <c r="CJ9"/>
  <c r="EF9"/>
  <c r="AB9"/>
  <c r="V9"/>
  <c r="Y9"/>
  <c r="AE170"/>
  <c r="DV170"/>
  <c r="U170"/>
  <c r="C174" s="1"/>
  <c r="CF10"/>
  <c r="AA10"/>
  <c r="BT10"/>
  <c r="ED10"/>
  <c r="AD10"/>
  <c r="W10"/>
  <c r="BB10"/>
  <c r="I10"/>
  <c r="BM10"/>
  <c r="AX10"/>
  <c r="DU9"/>
  <c r="DW9" s="1"/>
  <c r="AC9"/>
  <c r="AD9"/>
  <c r="CI10"/>
  <c r="AC10"/>
  <c r="BH10"/>
  <c r="Z10"/>
  <c r="H10"/>
  <c r="BA10"/>
  <c r="EQ10"/>
  <c r="BK10"/>
  <c r="BD10"/>
  <c r="AF10"/>
  <c r="U10"/>
  <c r="DV10"/>
  <c r="CH10"/>
  <c r="BZ10"/>
  <c r="BG10"/>
  <c r="AJ10"/>
  <c r="R10"/>
  <c r="K10"/>
  <c r="CE10"/>
  <c r="BW10"/>
  <c r="BE10"/>
  <c r="AG10"/>
  <c r="O10"/>
  <c r="L10"/>
  <c r="BY10"/>
  <c r="BQ10"/>
  <c r="BN10"/>
  <c r="AY10"/>
  <c r="AI10"/>
  <c r="T10"/>
  <c r="EZ10"/>
  <c r="EN10"/>
  <c r="EE10"/>
  <c r="DU10"/>
  <c r="CC10"/>
  <c r="BJ10"/>
  <c r="AV10"/>
  <c r="X10"/>
  <c r="EY8"/>
  <c r="EY174" s="1"/>
  <c r="C127" i="4"/>
  <c r="B131" l="1"/>
  <c r="BJ8" i="2"/>
  <c r="BJ174" s="1"/>
  <c r="BY8"/>
  <c r="BY174" s="1"/>
  <c r="BD8"/>
  <c r="BD174" s="1"/>
  <c r="BA8"/>
  <c r="BA174" s="1"/>
  <c r="H8"/>
  <c r="EM8"/>
  <c r="EM174" s="1"/>
  <c r="AX8"/>
  <c r="AX174" s="1"/>
  <c r="CB8"/>
  <c r="DW170"/>
  <c r="AI8"/>
  <c r="AI174" s="1"/>
  <c r="EA174"/>
  <c r="BG8"/>
  <c r="BG174" s="1"/>
  <c r="EJ174"/>
  <c r="AF8"/>
  <c r="AF174" s="1"/>
  <c r="BV174"/>
  <c r="EG174"/>
  <c r="DU8"/>
  <c r="DU174" s="1"/>
  <c r="W8"/>
  <c r="W174" s="1"/>
  <c r="ED8"/>
  <c r="ED174" s="1"/>
  <c r="V170"/>
  <c r="CH8"/>
  <c r="CH174" s="1"/>
  <c r="EQ8"/>
  <c r="EQ174" s="1"/>
  <c r="BP8"/>
  <c r="BP174" s="1"/>
  <c r="AU8"/>
  <c r="AU174" s="1"/>
  <c r="DX174"/>
  <c r="T8"/>
  <c r="T174" s="1"/>
  <c r="CE8"/>
  <c r="CE174" s="1"/>
  <c r="K8"/>
  <c r="BS174"/>
  <c r="Z8"/>
  <c r="Z174" s="1"/>
  <c r="BM8"/>
  <c r="BM174" s="1"/>
  <c r="E174"/>
  <c r="EN8"/>
  <c r="EN174" s="1"/>
  <c r="X8"/>
  <c r="AV8"/>
  <c r="AV174" s="1"/>
  <c r="CC8"/>
  <c r="CC174" s="1"/>
  <c r="F8"/>
  <c r="G8" s="1"/>
  <c r="BN8"/>
  <c r="BO10"/>
  <c r="L8"/>
  <c r="AG8"/>
  <c r="BW8"/>
  <c r="BX10"/>
  <c r="R8"/>
  <c r="AJ8"/>
  <c r="BH8"/>
  <c r="BI10"/>
  <c r="CI8"/>
  <c r="CI174" s="1"/>
  <c r="CF8"/>
  <c r="EZ8"/>
  <c r="BZ8"/>
  <c r="CA10"/>
  <c r="DV8"/>
  <c r="BK8"/>
  <c r="BL10"/>
  <c r="I8"/>
  <c r="AY8"/>
  <c r="BE8"/>
  <c r="U8"/>
  <c r="U174" s="1"/>
  <c r="AA8"/>
  <c r="AA174" s="1"/>
  <c r="EE8"/>
  <c r="BQ8"/>
  <c r="O8"/>
  <c r="BB8"/>
  <c r="BT8"/>
  <c r="BU10"/>
  <c r="C10" i="4"/>
  <c r="D9"/>
  <c r="DN10" i="2"/>
  <c r="AD8"/>
  <c r="AC8"/>
  <c r="AC174" s="1"/>
  <c r="CB174" l="1"/>
  <c r="DW8"/>
  <c r="Y8"/>
  <c r="AB174"/>
  <c r="V174"/>
  <c r="K174"/>
  <c r="H174"/>
  <c r="CF174"/>
  <c r="X174"/>
  <c r="Y174" s="1"/>
  <c r="CJ174"/>
  <c r="CJ8"/>
  <c r="AW174"/>
  <c r="AB8"/>
  <c r="CD8"/>
  <c r="EK174"/>
  <c r="EL174" s="1"/>
  <c r="BT174"/>
  <c r="BU174" s="1"/>
  <c r="BU8"/>
  <c r="DY174"/>
  <c r="DZ174" s="1"/>
  <c r="EF8"/>
  <c r="EE174"/>
  <c r="EF174" s="1"/>
  <c r="J8"/>
  <c r="I174"/>
  <c r="BL8"/>
  <c r="BK174"/>
  <c r="BL174" s="1"/>
  <c r="FA8"/>
  <c r="EZ174"/>
  <c r="AJ174"/>
  <c r="AK174" s="1"/>
  <c r="BW174"/>
  <c r="BX174" s="1"/>
  <c r="BX8"/>
  <c r="M8"/>
  <c r="L174"/>
  <c r="F174"/>
  <c r="BF8"/>
  <c r="BE174"/>
  <c r="BF174" s="1"/>
  <c r="AZ8"/>
  <c r="AY174"/>
  <c r="AZ174" s="1"/>
  <c r="AD174"/>
  <c r="BC8"/>
  <c r="BB174"/>
  <c r="BC174" s="1"/>
  <c r="O174"/>
  <c r="BR8"/>
  <c r="BQ174"/>
  <c r="BR174" s="1"/>
  <c r="EB174"/>
  <c r="EC174" s="1"/>
  <c r="CA8"/>
  <c r="BZ174"/>
  <c r="CA174" s="1"/>
  <c r="EH174"/>
  <c r="EI174" s="1"/>
  <c r="BI8"/>
  <c r="BH174"/>
  <c r="BI174" s="1"/>
  <c r="S8"/>
  <c r="R174"/>
  <c r="AG174"/>
  <c r="AH174" s="1"/>
  <c r="BO8"/>
  <c r="BN174"/>
  <c r="BO174" s="1"/>
  <c r="V8"/>
  <c r="EO174"/>
  <c r="DV174"/>
  <c r="DW174" s="1"/>
  <c r="AW8"/>
  <c r="CG8"/>
  <c r="DN8"/>
  <c r="DN174"/>
  <c r="AE174" l="1"/>
  <c r="G174"/>
  <c r="CD174"/>
  <c r="FA174"/>
  <c r="CG174"/>
  <c r="M174"/>
  <c r="S174"/>
  <c r="J174"/>
  <c r="C34" i="1" l="1"/>
  <c r="L34"/>
  <c r="I34"/>
  <c r="H34"/>
  <c r="J34" l="1"/>
  <c r="L18" l="1"/>
  <c r="I18"/>
  <c r="H18"/>
  <c r="J18" l="1"/>
  <c r="L31" l="1"/>
  <c r="I31"/>
  <c r="H31"/>
  <c r="J31" l="1"/>
  <c r="C31"/>
  <c r="F31"/>
  <c r="L43" l="1"/>
  <c r="I43"/>
  <c r="H43"/>
  <c r="J43" l="1"/>
  <c r="C43" l="1"/>
  <c r="L52" l="1"/>
  <c r="I52"/>
  <c r="H52"/>
  <c r="F52" l="1"/>
  <c r="J52"/>
  <c r="C52"/>
  <c r="L24" l="1"/>
  <c r="I24"/>
  <c r="H24"/>
  <c r="F24" l="1"/>
  <c r="J24"/>
  <c r="L49" l="1"/>
  <c r="I49"/>
  <c r="H49"/>
  <c r="F49" l="1"/>
  <c r="J49"/>
  <c r="L15" l="1"/>
  <c r="I15"/>
  <c r="H15"/>
  <c r="J15" l="1"/>
  <c r="F15"/>
  <c r="L21" l="1"/>
  <c r="I21"/>
  <c r="H21"/>
  <c r="C21" l="1"/>
  <c r="J21"/>
  <c r="H27" l="1"/>
  <c r="F27" l="1"/>
  <c r="C27"/>
  <c r="J27"/>
  <c r="L40" l="1"/>
  <c r="I40"/>
  <c r="H40"/>
  <c r="C40" l="1"/>
  <c r="F40"/>
  <c r="J40"/>
  <c r="ER10" i="2" l="1"/>
  <c r="H10" i="1"/>
  <c r="I10"/>
  <c r="H11"/>
  <c r="I11"/>
  <c r="K11"/>
  <c r="L11"/>
  <c r="H12"/>
  <c r="I12"/>
  <c r="L12"/>
  <c r="H55"/>
  <c r="I55"/>
  <c r="L55"/>
  <c r="C55" l="1"/>
  <c r="C59" s="1"/>
  <c r="J12"/>
  <c r="ER8" i="2"/>
  <c r="E11" i="1"/>
  <c r="H9"/>
  <c r="H59" s="1"/>
  <c r="I9"/>
  <c r="J55"/>
  <c r="J10"/>
  <c r="F12"/>
  <c r="L9"/>
  <c r="ER174" i="2" l="1"/>
  <c r="J9" i="1"/>
  <c r="I59"/>
  <c r="L59"/>
  <c r="F9"/>
  <c r="F59" s="1"/>
  <c r="J59" l="1"/>
  <c r="DW6" i="2" l="1"/>
  <c r="E10" i="4" l="1"/>
  <c r="E8" s="1"/>
  <c r="F10"/>
  <c r="D10"/>
  <c r="G10" l="1"/>
  <c r="F8"/>
  <c r="G8" s="1"/>
  <c r="E131"/>
  <c r="C8"/>
  <c r="F131" l="1"/>
  <c r="D127"/>
  <c r="C131"/>
  <c r="D8"/>
  <c r="G131" l="1"/>
  <c r="D131"/>
  <c r="L9" i="3" l="1"/>
  <c r="L7" l="1"/>
  <c r="M7" s="1"/>
  <c r="M9"/>
  <c r="C9"/>
  <c r="C7" l="1"/>
  <c r="D7" s="1"/>
  <c r="D9"/>
  <c r="X169" l="1"/>
  <c r="AC169"/>
  <c r="BP169"/>
  <c r="BJ169"/>
  <c r="K169"/>
  <c r="AY169"/>
  <c r="AR169"/>
  <c r="O169"/>
  <c r="BD169"/>
  <c r="BW169"/>
  <c r="BS169"/>
  <c r="CB169"/>
  <c r="H169"/>
  <c r="AI169"/>
  <c r="R169"/>
  <c r="AL169"/>
  <c r="BH169"/>
  <c r="AF169"/>
  <c r="N169"/>
  <c r="AU169"/>
  <c r="BM169"/>
  <c r="Z169"/>
  <c r="CE169"/>
  <c r="E169"/>
  <c r="BG169"/>
  <c r="T169"/>
  <c r="BA169"/>
  <c r="P169" l="1"/>
  <c r="BI169"/>
  <c r="AV169"/>
  <c r="W169"/>
  <c r="Y169" s="1"/>
  <c r="AX169"/>
  <c r="AZ169" s="1"/>
  <c r="AO169"/>
  <c r="BT169"/>
  <c r="BU169" s="1"/>
  <c r="BN169"/>
  <c r="BO169" s="1"/>
  <c r="BY169"/>
  <c r="AG169"/>
  <c r="B169"/>
  <c r="AH169" l="1"/>
  <c r="AQ169"/>
  <c r="AW169"/>
  <c r="L169"/>
  <c r="M169" s="1"/>
  <c r="Q169"/>
  <c r="BV169"/>
  <c r="BX169" s="1"/>
  <c r="AM169"/>
  <c r="AN169" s="1"/>
  <c r="CC169"/>
  <c r="U169"/>
  <c r="BE169"/>
  <c r="BF169" s="1"/>
  <c r="I169"/>
  <c r="J169" s="1"/>
  <c r="BZ169"/>
  <c r="AA169"/>
  <c r="AB169" s="1"/>
  <c r="AS169"/>
  <c r="AT169" s="1"/>
  <c r="BK169"/>
  <c r="BL169" s="1"/>
  <c r="F169"/>
  <c r="G169" s="1"/>
  <c r="CF169"/>
  <c r="CG169" s="1"/>
  <c r="BB169"/>
  <c r="BQ169"/>
  <c r="BR169" s="1"/>
  <c r="AD169"/>
  <c r="AE169" s="1"/>
  <c r="AJ169"/>
  <c r="AK169" s="1"/>
  <c r="CA169" l="1"/>
  <c r="BC169"/>
  <c r="CD169"/>
  <c r="V169"/>
  <c r="S169"/>
  <c r="C169"/>
  <c r="D169" l="1"/>
  <c r="N8" i="2" l="1"/>
  <c r="P8" l="1"/>
  <c r="N174"/>
  <c r="P174" l="1"/>
  <c r="D11" i="1"/>
  <c r="D8" i="2"/>
  <c r="K15" i="1" l="1"/>
  <c r="M15" l="1"/>
  <c r="B15"/>
  <c r="E15"/>
  <c r="D15" l="1"/>
  <c r="G15"/>
  <c r="K21" l="1"/>
  <c r="M21" l="1"/>
  <c r="B21"/>
  <c r="E21"/>
  <c r="G21" l="1"/>
  <c r="D21"/>
  <c r="K24"/>
  <c r="M24" l="1"/>
  <c r="E24"/>
  <c r="B24"/>
  <c r="K27"/>
  <c r="M27" l="1"/>
  <c r="D24"/>
  <c r="G24"/>
  <c r="G27"/>
  <c r="D27" l="1"/>
  <c r="B31"/>
  <c r="K31"/>
  <c r="M31" l="1"/>
  <c r="E31"/>
  <c r="G31" l="1"/>
  <c r="D31" l="1"/>
  <c r="K34"/>
  <c r="M34" l="1"/>
  <c r="B34"/>
  <c r="G34" l="1"/>
  <c r="D34"/>
  <c r="K40" l="1"/>
  <c r="B40"/>
  <c r="M40" l="1"/>
  <c r="E40"/>
  <c r="G40" l="1"/>
  <c r="D40" l="1"/>
  <c r="K43"/>
  <c r="M43" l="1"/>
  <c r="G43" l="1"/>
  <c r="B43"/>
  <c r="D43" l="1"/>
  <c r="K49" l="1"/>
  <c r="M49" l="1"/>
  <c r="B49"/>
  <c r="E49"/>
  <c r="G49" l="1"/>
  <c r="D49" l="1"/>
  <c r="K52"/>
  <c r="M52" l="1"/>
  <c r="B52"/>
  <c r="D52" s="1"/>
  <c r="G52" l="1"/>
  <c r="K55" l="1"/>
  <c r="M55" l="1"/>
  <c r="K18"/>
  <c r="M18" l="1"/>
  <c r="B18"/>
  <c r="E18"/>
  <c r="G18" l="1"/>
  <c r="D18" l="1"/>
  <c r="K10"/>
  <c r="K9" s="1"/>
  <c r="K12"/>
  <c r="M12" l="1"/>
  <c r="E12"/>
  <c r="B12"/>
  <c r="K59"/>
  <c r="M9"/>
  <c r="M10"/>
  <c r="M59" l="1"/>
  <c r="G12"/>
  <c r="D12"/>
  <c r="N55"/>
  <c r="P55" l="1"/>
  <c r="E55"/>
  <c r="E59" s="1"/>
  <c r="G55" l="1"/>
  <c r="N10" l="1"/>
  <c r="N9" s="1"/>
  <c r="E10" l="1"/>
  <c r="G10" s="1"/>
  <c r="B46"/>
  <c r="P9"/>
  <c r="N59"/>
  <c r="P10"/>
  <c r="P59" l="1"/>
  <c r="D46"/>
  <c r="E9"/>
  <c r="G9" s="1"/>
  <c r="B10"/>
  <c r="B9" s="1"/>
  <c r="G59" l="1"/>
  <c r="D10"/>
  <c r="D9" l="1"/>
  <c r="M131" i="4" l="1"/>
  <c r="B173" i="2"/>
  <c r="D173" s="1"/>
  <c r="B172"/>
  <c r="D172" s="1"/>
  <c r="FB170"/>
  <c r="FB174"/>
  <c r="FD174" s="1"/>
  <c r="B171"/>
  <c r="B170" l="1"/>
  <c r="B174" s="1"/>
  <c r="D174" s="1"/>
  <c r="B57" i="1"/>
  <c r="D57" s="1"/>
  <c r="B56"/>
  <c r="B58"/>
  <c r="D58" s="1"/>
  <c r="D171" i="2"/>
  <c r="D170" l="1"/>
  <c r="D56" i="1"/>
  <c r="B55"/>
  <c r="D55" l="1"/>
  <c r="B59"/>
  <c r="D59" s="1"/>
</calcChain>
</file>

<file path=xl/sharedStrings.xml><?xml version="1.0" encoding="utf-8"?>
<sst xmlns="http://schemas.openxmlformats.org/spreadsheetml/2006/main" count="1534" uniqueCount="558">
  <si>
    <t>Советский</t>
  </si>
  <si>
    <t>г. Йошкар-Ола</t>
  </si>
  <si>
    <t>г. Волжск</t>
  </si>
  <si>
    <t>г. Козьмодемьянск</t>
  </si>
  <si>
    <t>Новоторъяльский</t>
  </si>
  <si>
    <t>Всего по МР и ГО</t>
  </si>
  <si>
    <t>Итого по ГО:</t>
  </si>
  <si>
    <t>в том числе</t>
  </si>
  <si>
    <t xml:space="preserve">Уточн.план              </t>
  </si>
  <si>
    <t>000 2 02 15001 04/05 0000 150</t>
  </si>
  <si>
    <t>000 2 02 15002 04/05 0000 150</t>
  </si>
  <si>
    <t>000 2 02 25467 04/05 0000 150</t>
  </si>
  <si>
    <t>000 2 02 30024 04/05 0011 150</t>
  </si>
  <si>
    <t xml:space="preserve">000 2 02 30024 04/05 0012 150 </t>
  </si>
  <si>
    <t xml:space="preserve">000 2 02 30024 04/05 0013 150 </t>
  </si>
  <si>
    <t xml:space="preserve">000 2 02 30024 04/05 0014 150 </t>
  </si>
  <si>
    <t xml:space="preserve">000 2 02 30024 04/05 0020 150 </t>
  </si>
  <si>
    <t>000 2 02 30024 04/05 0040 150</t>
  </si>
  <si>
    <t xml:space="preserve">000 2 02 30024 04/05 0050 150 </t>
  </si>
  <si>
    <t xml:space="preserve">000 2 02 30024 04/05 0060 150 </t>
  </si>
  <si>
    <t xml:space="preserve">000 2 02 30024 04/05 0080 150 </t>
  </si>
  <si>
    <t xml:space="preserve">000 2 02 30024 04/05 0090 150 </t>
  </si>
  <si>
    <t xml:space="preserve">000 2 02 30024 04/05 0100 150
</t>
  </si>
  <si>
    <t xml:space="preserve">000 2 02 30024 04/05 0110 150 </t>
  </si>
  <si>
    <t xml:space="preserve">000 2 02 30024 04/05 0120 150
</t>
  </si>
  <si>
    <t xml:space="preserve">000 2 02 30024 04/05 0130 150
</t>
  </si>
  <si>
    <t xml:space="preserve">000 2 02 30024 04/05 0170 150
</t>
  </si>
  <si>
    <t>000 2 02 20077 04/05 0010 150</t>
  </si>
  <si>
    <t>000 2 02 25519 04/05 0000 150</t>
  </si>
  <si>
    <t xml:space="preserve">000 2 02 30024 04/05 0030 150 </t>
  </si>
  <si>
    <t>000 2 02 35082 04/05 0000 150</t>
  </si>
  <si>
    <t>000 2 02 29999 05 0050 150</t>
  </si>
  <si>
    <t>000 2 02 20299 04/05 0000 150</t>
  </si>
  <si>
    <t>000 2 02 25555 10/13 0000 150</t>
  </si>
  <si>
    <t>Красностекловарское с/п</t>
  </si>
  <si>
    <t>г/п Советский</t>
  </si>
  <si>
    <t>Медведевское г/п</t>
  </si>
  <si>
    <t>г/п Оршанка</t>
  </si>
  <si>
    <t>г/п Приволжский</t>
  </si>
  <si>
    <t>Азановское с/п</t>
  </si>
  <si>
    <t>Визимьярское с/п</t>
  </si>
  <si>
    <t>г/п Звенигово</t>
  </si>
  <si>
    <t>г/п Килемары</t>
  </si>
  <si>
    <t>г/п Морки</t>
  </si>
  <si>
    <t>г/п Сернур</t>
  </si>
  <si>
    <t>г/п Юрино</t>
  </si>
  <si>
    <t>Ежовское с/п</t>
  </si>
  <si>
    <t>Знаменское с/п</t>
  </si>
  <si>
    <t>Косолаповское с/п</t>
  </si>
  <si>
    <t>Краснооктябрьское г/п</t>
  </si>
  <si>
    <t>Кузнецовское с/п</t>
  </si>
  <si>
    <t>Кундышское с/п</t>
  </si>
  <si>
    <t>Куярское с/п</t>
  </si>
  <si>
    <t>Люльпанское с/п</t>
  </si>
  <si>
    <t>Пекшисолинское с/п</t>
  </si>
  <si>
    <t>Руэмское с/п</t>
  </si>
  <si>
    <t>Шойбулакское с/п</t>
  </si>
  <si>
    <t>Юбилейное с/п</t>
  </si>
  <si>
    <t>г/п Мари-Турек</t>
  </si>
  <si>
    <t>Алексеевское с/п</t>
  </si>
  <si>
    <t>Большепаратское с/п</t>
  </si>
  <si>
    <t>Виловатовское с/п</t>
  </si>
  <si>
    <t>Вятское с/п</t>
  </si>
  <si>
    <t>Исменецкая с/п</t>
  </si>
  <si>
    <t>Казанское с/п</t>
  </si>
  <si>
    <t>Кокшамарское с/п</t>
  </si>
  <si>
    <t>Красногорское г/п</t>
  </si>
  <si>
    <t>Красноярское с/п</t>
  </si>
  <si>
    <t>Кужмарская с/п</t>
  </si>
  <si>
    <t>Октябрьское с/п</t>
  </si>
  <si>
    <t>Шиньшинское с/п</t>
  </si>
  <si>
    <t>Шоруньжинское с/п</t>
  </si>
  <si>
    <t>Озеркинская с/п</t>
  </si>
  <si>
    <t>Помарское с/п</t>
  </si>
  <si>
    <t>Ронгинское с/п</t>
  </si>
  <si>
    <t>Солнечное с/п</t>
  </si>
  <si>
    <t>Суслонгерское с/п</t>
  </si>
  <si>
    <t>Шелангерское с/п</t>
  </si>
  <si>
    <t>Эмековское с/п</t>
  </si>
  <si>
    <t>Карлыганское с/п</t>
  </si>
  <si>
    <t>Широкундышское с/п</t>
  </si>
  <si>
    <t>Емешевское с/п</t>
  </si>
  <si>
    <t>Кокшайское с/п</t>
  </si>
  <si>
    <t>Красноволжское с/п</t>
  </si>
  <si>
    <t>Кужмаринское с/п</t>
  </si>
  <si>
    <t>Коркатовское с/п</t>
  </si>
  <si>
    <t>Пайгусовское с/п</t>
  </si>
  <si>
    <t>Параньгинское г/п</t>
  </si>
  <si>
    <t>Марковское с/п</t>
  </si>
  <si>
    <t>Токтайбелякское с/п</t>
  </si>
  <si>
    <t>Козиковское с/п</t>
  </si>
  <si>
    <t>Верхнекугенерское с/п</t>
  </si>
  <si>
    <t>Верх-Ушнурское с/п</t>
  </si>
  <si>
    <t>Иштымбальсое с/п</t>
  </si>
  <si>
    <t>Кукнурское с/п</t>
  </si>
  <si>
    <t>Михайловское с/п</t>
  </si>
  <si>
    <t>Семисолинское с/п</t>
  </si>
  <si>
    <t>Шорсолинское с/п</t>
  </si>
  <si>
    <t>Марибиляморское с/п</t>
  </si>
  <si>
    <t>Хлебниковское с/п</t>
  </si>
  <si>
    <t>Азяковское с/п</t>
  </si>
  <si>
    <t>Ардинское с/п</t>
  </si>
  <si>
    <t>Большекибеевское с/п</t>
  </si>
  <si>
    <t>Быковское с/п</t>
  </si>
  <si>
    <t>Васильевское с/п</t>
  </si>
  <si>
    <t>Ильпанурское с/п</t>
  </si>
  <si>
    <t>Красномостовское с/п</t>
  </si>
  <si>
    <t>Краснооктяборьское г/п</t>
  </si>
  <si>
    <t>Кумьинское с/п</t>
  </si>
  <si>
    <t>Марьинское с/п</t>
  </si>
  <si>
    <t>Масканурское с/п</t>
  </si>
  <si>
    <t>Нежнурское с/п</t>
  </si>
  <si>
    <t>Пектубаевское с/п</t>
  </si>
  <si>
    <t>Русско-Кукморское с/п</t>
  </si>
  <si>
    <t>Русско-Ляжмаринское с/п</t>
  </si>
  <si>
    <t>Сенькинское с/п</t>
  </si>
  <si>
    <t>Сидоровское с/п</t>
  </si>
  <si>
    <t>Староторъяльское с/п</t>
  </si>
  <si>
    <t>Усолинское с/п</t>
  </si>
  <si>
    <t>Чуксолинское с/п</t>
  </si>
  <si>
    <t xml:space="preserve">Шойбулакское с/п </t>
  </si>
  <si>
    <t>Юксарское с/п</t>
  </si>
  <si>
    <t>Юркинское с/п</t>
  </si>
  <si>
    <t>Алашайское с/п</t>
  </si>
  <si>
    <t>Верхнекугенерское</t>
  </si>
  <si>
    <t>Дубниковское с/п</t>
  </si>
  <si>
    <t>Еласовское с/п</t>
  </si>
  <si>
    <t>Елеевское с/п</t>
  </si>
  <si>
    <t>Зашижемское с/п</t>
  </si>
  <si>
    <t>Илетское с/п</t>
  </si>
  <si>
    <t>Исменецкое с/п</t>
  </si>
  <si>
    <t>Иштымбальское с/п</t>
  </si>
  <si>
    <t>Карамасское с/п</t>
  </si>
  <si>
    <t>Кужмарское с/п</t>
  </si>
  <si>
    <t>Куракинское с/п</t>
  </si>
  <si>
    <t>Марийское с/п</t>
  </si>
  <si>
    <t>Марисолинское с/п</t>
  </si>
  <si>
    <t>Микряковское с/п</t>
  </si>
  <si>
    <t>Зеленогорское с/п</t>
  </si>
  <si>
    <t xml:space="preserve">Себеусадское с/п </t>
  </si>
  <si>
    <t>Шалинское с/п</t>
  </si>
  <si>
    <t>Обшиярское с/п</t>
  </si>
  <si>
    <t>Озеркинское с/п</t>
  </si>
  <si>
    <t>Петьяльское с/п</t>
  </si>
  <si>
    <t>Портянурское с/п</t>
  </si>
  <si>
    <t>Русско-Шойское с/п</t>
  </si>
  <si>
    <t>Великопольское с/п</t>
  </si>
  <si>
    <t>Нурминское с/п</t>
  </si>
  <si>
    <t>Шулкинское с/п</t>
  </si>
  <si>
    <t>Сердежское с/п</t>
  </si>
  <si>
    <t>Сотнурское с/п</t>
  </si>
  <si>
    <t>г/п Суслонгер</t>
  </si>
  <si>
    <t>Троицкопосадское с/п</t>
  </si>
  <si>
    <t>Тумьюмучашское с/п</t>
  </si>
  <si>
    <t>Чендемеровское с/п</t>
  </si>
  <si>
    <t>Черноозерское с/п</t>
  </si>
  <si>
    <t>Шудумарское с/п</t>
  </si>
  <si>
    <t>Юледурское с/п</t>
  </si>
  <si>
    <t>Волжский МР</t>
  </si>
  <si>
    <t>Горномарийский МР</t>
  </si>
  <si>
    <t>Килемарский МР</t>
  </si>
  <si>
    <t>Звениговский МР</t>
  </si>
  <si>
    <t>Итого Новоторъяльский р-н</t>
  </si>
  <si>
    <t>Новоторъяльский МР</t>
  </si>
  <si>
    <t>Оршанский МР</t>
  </si>
  <si>
    <t>Итого Оршанский р-н</t>
  </si>
  <si>
    <t>Итого Сернурский р-н</t>
  </si>
  <si>
    <t>Сернурский МР</t>
  </si>
  <si>
    <t>Итого Советский</t>
  </si>
  <si>
    <t>Советский МР</t>
  </si>
  <si>
    <t>Итого Юринский р-н</t>
  </si>
  <si>
    <t>Юринский МР</t>
  </si>
  <si>
    <t>Итого Волжский р-н</t>
  </si>
  <si>
    <t>Итого Горномарийский р-н</t>
  </si>
  <si>
    <t>Итого Звениговский р-н</t>
  </si>
  <si>
    <t>Итого Килемарский р-н</t>
  </si>
  <si>
    <t>Итого Мари-Турекский р-н</t>
  </si>
  <si>
    <t>Итого Медведевский р-н</t>
  </si>
  <si>
    <t>Итого Моркинский р-н</t>
  </si>
  <si>
    <t>Итого Куженерский р-н</t>
  </si>
  <si>
    <t>Куженерский МР</t>
  </si>
  <si>
    <t>Мари-Турекский МР</t>
  </si>
  <si>
    <t>Медведевский МР</t>
  </si>
  <si>
    <t>Моркинский МР</t>
  </si>
  <si>
    <t>Параньгинский МР</t>
  </si>
  <si>
    <t>Итого Параньгинский р-н</t>
  </si>
  <si>
    <t>Итого Советский р-н</t>
  </si>
  <si>
    <t>Итого Новоторъяльский</t>
  </si>
  <si>
    <t>итого поселения</t>
  </si>
  <si>
    <t>итого поселения:</t>
  </si>
  <si>
    <t>Всего по районам:</t>
  </si>
  <si>
    <t>Всего по ГО:</t>
  </si>
  <si>
    <t>всего по МР</t>
  </si>
  <si>
    <t>всего поселения</t>
  </si>
  <si>
    <t>Всего по районам</t>
  </si>
  <si>
    <t>Всего по ГО</t>
  </si>
  <si>
    <t>г/п Новый Торъял</t>
  </si>
  <si>
    <t>Староторьяльское с/п</t>
  </si>
  <si>
    <t>г/п Куженер</t>
  </si>
  <si>
    <t>Петъяльское с/п</t>
  </si>
  <si>
    <t>Русскошойское с/п</t>
  </si>
  <si>
    <t>Салтакъяльское с/п</t>
  </si>
  <si>
    <t xml:space="preserve">000 2 02 25013 04/05 0000 150
</t>
  </si>
  <si>
    <t>Параньга г/п</t>
  </si>
  <si>
    <t xml:space="preserve">000 2 02 25576 04/05 0000 150
</t>
  </si>
  <si>
    <t>000 2 02 25243 05 0000 150</t>
  </si>
  <si>
    <t xml:space="preserve">  Реализация мероприятий по обеспечению устойчивого сокращения непригодного для проживания жилищного фонда за счет средств Фонда содействия реформированию жилищно-коммунального хозяйства </t>
  </si>
  <si>
    <t xml:space="preserve">Реализация мероприятий по обеспечению устойчивого сокращения непригодного для проживания жилищного фонда за счет средств республиканского бюджета Республики Марий Эл </t>
  </si>
  <si>
    <t>Субсидии  бюджетам городских округов, городских и сельских поселений в Республике Марий Эл на софинансирование проектов и программ развития территорий муниципальных образований в Республике Марий Эл, основанных на местных инициативах</t>
  </si>
  <si>
    <t>000 2 02 25520 04 0000 150</t>
  </si>
  <si>
    <t xml:space="preserve">Дотации на выравнивание бюджетной обеспеченности городских округов и муниципальных районов                                                                           </t>
  </si>
  <si>
    <t xml:space="preserve">Дотации на поддержку мер по обеспечению сбалансированности бюджетов городских округов и муниципальных районов                                                           </t>
  </si>
  <si>
    <t>г/п Параньга</t>
  </si>
  <si>
    <t xml:space="preserve">ВСЕГО
межбюджетные трансферты
МР, ГО И ПОСЕЛЕНИЯМ 
из республиканского бюджета РМЭ                                                                                                                         </t>
  </si>
  <si>
    <t xml:space="preserve">  ИТОГО ДОТАЦИИ
(Наименование расходных ЦС)                                                                                                                                                  </t>
  </si>
  <si>
    <t xml:space="preserve">Уточн.
план               </t>
  </si>
  <si>
    <t xml:space="preserve">Исполние </t>
  </si>
  <si>
    <t>% исп. 
к пл.
года</t>
  </si>
  <si>
    <t>Контрольный столбец
НЕ МЕНЯТЬ!!!</t>
  </si>
  <si>
    <t>% исп.
к пл.
года</t>
  </si>
  <si>
    <r>
      <t xml:space="preserve">субвенций на осуществление органами местного самоуправления
в Республике Марий Эл государственных полномочий Республики Марий Эл по организации мероприятий  при осуществлении деятельности по обращению с животными  без владельцев
</t>
    </r>
    <r>
      <rPr>
        <b/>
        <sz val="10"/>
        <rFont val="Times New Roman"/>
        <family val="1"/>
        <charset val="204"/>
      </rPr>
      <t>вед. 881 (Комитет ветеринарии)</t>
    </r>
  </si>
  <si>
    <t xml:space="preserve">Уточн.
план            </t>
  </si>
  <si>
    <t xml:space="preserve">ИТОГО СУБСИДИИ
(Наименование расходных ЦС)                                                                                     </t>
  </si>
  <si>
    <t>Субсидии  бюджетам городских округов, городских и сельских поселений в Республике Марий Эл на софинансирование проектов и программ развития территорий муниципальных образований             
в Республике Марий Эл, основанных на местных инициативах</t>
  </si>
  <si>
    <t xml:space="preserve">ИТОГО  СУБВЕНЦИИ
(Наименование расходных ЦС)      </t>
  </si>
  <si>
    <r>
      <t>Субвенции бюджетам городских округов и муниципальных районов на осуществление государственных полномочий на государственную регистрацию актов гражданского состояния на 2020 год 
(</t>
    </r>
    <r>
      <rPr>
        <b/>
        <sz val="10"/>
        <rFont val="Times New Roman"/>
        <family val="1"/>
        <charset val="204"/>
      </rPr>
      <t xml:space="preserve">вед. 819)Минюст 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</t>
    </r>
  </si>
  <si>
    <r>
      <t xml:space="preserve">Субвенции бюджетам городских округов и муниципальных районов для осуществления органами местного самоуправления государственных полномочий по созданию и осуществлению деятельности комиссий по делам несовершеннолетних и защите их прав в муниципальном образовании
</t>
    </r>
    <r>
      <rPr>
        <b/>
        <sz val="10"/>
        <rFont val="Times New Roman"/>
        <family val="1"/>
        <charset val="204"/>
      </rPr>
      <t xml:space="preserve">вед.874 (Минобр)  </t>
    </r>
    <r>
      <rPr>
        <b/>
        <i/>
        <sz val="10"/>
        <rFont val="Times New Roman"/>
        <family val="1"/>
        <charset val="204"/>
      </rPr>
      <t xml:space="preserve">                                   </t>
    </r>
  </si>
  <si>
    <r>
      <t xml:space="preserve">Субвенции бюджетам городских округов и муниципальных районов на исполнение государственных полномочий по хранению, учету и использованию архивных фондов и архивных документов, находящихся в собственности Республики Марий Эл и хранящихся  в муниципальных архивах на территории Республики Марий Эл 
</t>
    </r>
    <r>
      <rPr>
        <b/>
        <sz val="10"/>
        <color indexed="8"/>
        <rFont val="Times New Roman"/>
        <family val="1"/>
        <charset val="204"/>
      </rPr>
      <t>вед. 857 (Минкульт)</t>
    </r>
  </si>
  <si>
    <r>
      <t>Субвенции бюджетам городских округов и муниципальных районов на осуществление государственных полномочий по выплате компенсации затрат родителей (законных представителей) детей-инвалидов на обучение детей-инвалидов по основным общеобразовательным программам на дому</t>
    </r>
    <r>
      <rPr>
        <b/>
        <i/>
        <sz val="10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вед. 874 (Минобр)</t>
    </r>
  </si>
  <si>
    <r>
      <t xml:space="preserve">Субвенции бюджетам городских округов и муниципальных районов в Республике Марий Эл на осуществление государственных полномочий по предоставлению единовременной выплаты на ремонт жилых помещений, находящихся в собственности детей-сирот и детей, оставшихся без попечения родителей, лиц из числа детей-сирот и детей, оставшихся без попечения родителей
</t>
    </r>
    <r>
      <rPr>
        <b/>
        <sz val="10"/>
        <rFont val="Times New Roman"/>
        <family val="1"/>
        <charset val="204"/>
      </rPr>
      <t>вед. 874 (Минобр)</t>
    </r>
  </si>
  <si>
    <r>
      <t xml:space="preserve"> Cубвенции  бюджетам городских округов на осуществление государственных полномочий Республики Марий Эл по проведению проверок при осуществлении лицензионного контроля в отношении юридических лиц и индивидуальных предпринимателей, осуществляющих деятельность по управлению многоквартирными домами на основании лицензии
</t>
    </r>
    <r>
      <rPr>
        <b/>
        <sz val="10"/>
        <rFont val="Times New Roman"/>
        <family val="1"/>
        <charset val="204"/>
      </rPr>
      <t>вед. 804 (Госжилнадзор)</t>
    </r>
    <r>
      <rPr>
        <sz val="10"/>
        <rFont val="Times New Roman"/>
        <family val="1"/>
        <charset val="204"/>
      </rPr>
      <t xml:space="preserve">                                      </t>
    </r>
  </si>
  <si>
    <r>
      <rPr>
        <b/>
        <sz val="10"/>
        <rFont val="Times New Roman"/>
        <family val="1"/>
        <charset val="204"/>
      </rPr>
      <t>Итого иные межбюджетные трансферты
(Наименование расходных ЦС)</t>
    </r>
    <r>
      <rPr>
        <sz val="10"/>
        <rFont val="Times New Roman"/>
        <family val="1"/>
        <charset val="204"/>
      </rPr>
      <t xml:space="preserve">   </t>
    </r>
  </si>
  <si>
    <t>000 2 02 45323 04/05 0000 150</t>
  </si>
  <si>
    <r>
      <t xml:space="preserve">Субвенции бюджетам городских округов и муниципальных районов в Республике Марий Эл  на финансирование расходов на осуществление государственных полномочий по предоставлению мер социальной поддержки по оплате жилищно-коммунальных услуг некоторым категориям граждан
</t>
    </r>
    <r>
      <rPr>
        <b/>
        <sz val="10"/>
        <color indexed="8"/>
        <rFont val="Times New Roman"/>
        <family val="1"/>
        <charset val="204"/>
      </rPr>
      <t xml:space="preserve">вед. 892 (Минфин)   </t>
    </r>
    <r>
      <rPr>
        <sz val="10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</t>
    </r>
  </si>
  <si>
    <r>
      <t xml:space="preserve">Субвенции бюджетам городских округов и муниципальных районов в Республике Марий Эл  на осуществление государственных полномочий по предоставлению бесплатного питания для учащихся общеобразовательных организаций из многодетных семей, кроме обучающихся в государственных образовательных организациях
</t>
    </r>
    <r>
      <rPr>
        <b/>
        <sz val="10"/>
        <color indexed="8"/>
        <rFont val="Times New Roman"/>
        <family val="1"/>
        <charset val="204"/>
      </rPr>
      <t>вед. 874 (Минобр</t>
    </r>
    <r>
      <rPr>
        <b/>
        <i/>
        <sz val="10"/>
        <color indexed="8"/>
        <rFont val="Times New Roman"/>
        <family val="1"/>
        <charset val="204"/>
      </rPr>
      <t xml:space="preserve">)                             </t>
    </r>
    <r>
      <rPr>
        <sz val="10"/>
        <color indexed="8"/>
        <rFont val="Times New Roman"/>
        <family val="1"/>
        <charset val="204"/>
      </rPr>
      <t xml:space="preserve">                  </t>
    </r>
  </si>
  <si>
    <r>
      <t xml:space="preserve">Субвенции, предоставляемые органам местного самоуправления для осуществления государственных полномочий Республики Марий Эл по установлению льготных тарифов на тепловую энергию (тепловую мощность) и по возмещению выпадающих доходов теплоснабжающим организациям, возникших в результате применения льготных тарифов на тепловую энергию (тепловую мощность),   </t>
    </r>
    <r>
      <rPr>
        <b/>
        <sz val="10"/>
        <color indexed="8"/>
        <rFont val="Times New Roman"/>
        <family val="1"/>
        <charset val="204"/>
      </rPr>
      <t>вед.832 (Минстрой)</t>
    </r>
  </si>
  <si>
    <r>
      <t xml:space="preserve">Субвенции бюджетам городских округов и муниципальных районов на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 на содержание зданий и оплату коммунальных услуг)                                                                                                                                                      </t>
    </r>
    <r>
      <rPr>
        <b/>
        <i/>
        <sz val="10"/>
        <color indexed="8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вед. 874 (Минобр)            </t>
    </r>
    <r>
      <rPr>
        <b/>
        <i/>
        <sz val="10"/>
        <color indexed="8"/>
        <rFont val="Times New Roman"/>
        <family val="1"/>
        <charset val="204"/>
      </rPr>
      <t xml:space="preserve">             </t>
    </r>
    <r>
      <rPr>
        <sz val="10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</t>
    </r>
  </si>
  <si>
    <t>Куженерское г/п</t>
  </si>
  <si>
    <t>Моркинское г/п</t>
  </si>
  <si>
    <t>Русско-ляжмаринское с/п</t>
  </si>
  <si>
    <t>Троицко-пасадское с/п</t>
  </si>
  <si>
    <t>Троицко-Посадское с/п</t>
  </si>
  <si>
    <t>ПР 0702 ЦС 0210949990 ВР 523</t>
  </si>
  <si>
    <t>ПР 0505 ЦС 27201R5760 ВР 521</t>
  </si>
  <si>
    <t xml:space="preserve">000 2 02 25576 10/13 0000 150
</t>
  </si>
  <si>
    <t>000 2 02 25497 04/05 0000 150</t>
  </si>
  <si>
    <t>000 2 02 25519 05 0000 150</t>
  </si>
  <si>
    <t>ПР 0702 ЦС 0210949380 ВР 523</t>
  </si>
  <si>
    <t>ПР 1403 ЦС 1910370080 ВР 521</t>
  </si>
  <si>
    <t>ПР 1101 ЦС 1020627610 ВР 521</t>
  </si>
  <si>
    <t>000 2 02 20077 10/13/04 0020 150</t>
  </si>
  <si>
    <t>000 2 02 25113 04/05 0000 150</t>
  </si>
  <si>
    <t>000 2 02 20077 04/05 0050 150</t>
  </si>
  <si>
    <t>000 2 02 20077 05 0030 150</t>
  </si>
  <si>
    <t>000 2 02 20077 05 0040 150</t>
  </si>
  <si>
    <t>000 2 02 25228 05 0000 150</t>
  </si>
  <si>
    <t>000 2 02 20077 05 0070 150</t>
  </si>
  <si>
    <t>000 2 02 25065 10 0000 150</t>
  </si>
  <si>
    <t>ПР 1401  ЦС   1910371000  ВР 511</t>
  </si>
  <si>
    <t>ПР 1402  ЦС   1910373000  ВР 512</t>
  </si>
  <si>
    <t>ПР 0801 ЦС 07201R4670 ВР 521</t>
  </si>
  <si>
    <t>ПР 0707 ЦС 0270170220 ВР 521</t>
  </si>
  <si>
    <t>ПР 0409  ЦС 1610471150  ВР 522</t>
  </si>
  <si>
    <t>ПР 1004 ЦС 04201R4970 ВР 521</t>
  </si>
  <si>
    <t>ПР 0502 ЦС 04304R1130 ВР 523</t>
  </si>
  <si>
    <t>ПР 1003 ЦС 27101R5760 ВР 521</t>
  </si>
  <si>
    <t>ПР 0503 ЦС 261F255550 ВР 523</t>
  </si>
  <si>
    <t>ПР 0412  ЦС 2010127440  ВР 521</t>
  </si>
  <si>
    <t>ПР 0412  ЦС 1220170010 ВР 521</t>
  </si>
  <si>
    <t>ПР 0412  ЦС 1220170010 ВР 522</t>
  </si>
  <si>
    <t>ПР 0501 ЦС 042F367483 ВР 523</t>
  </si>
  <si>
    <t>ПР 0501 ЦС 042F367484 ВР 523</t>
  </si>
  <si>
    <t>ПР 0406 ЦС 09302R0650 ВР 523</t>
  </si>
  <si>
    <t>ПР 0505 ЦС 043F552430 ВР 523</t>
  </si>
  <si>
    <t>ПР 0505 ЦС 043G552430 ВР 523</t>
  </si>
  <si>
    <t>ПР 0602 ЦС 043G650130 ВР 523</t>
  </si>
  <si>
    <t>ПР 0702 ЦС 028E155203 ВР 523</t>
  </si>
  <si>
    <t>ПР 0409 ЦС 161R173930 ВР 540</t>
  </si>
  <si>
    <t>ПР 0304 ЦС  2110359300 ВР530</t>
  </si>
  <si>
    <t>ПР 0105 ЦС  2110351200 ВР530</t>
  </si>
  <si>
    <t>ПР 0203 ЦС  1910351180  ВР 530</t>
  </si>
  <si>
    <t>ПР 0702 ЦС 0210570090 ВР530</t>
  </si>
  <si>
    <t>ПР 0701 ЦС 0210570860 ВР 530</t>
  </si>
  <si>
    <t xml:space="preserve">ПР 0707 ЦС  0270170230  ВР530 </t>
  </si>
  <si>
    <t>ПР 0709 ЦС  0270170240  ВР530</t>
  </si>
  <si>
    <t>ПР 0113 ЦС 1910370100  ВР 530</t>
  </si>
  <si>
    <t>ПР 0702 ЦС 0210670110  ВР530</t>
  </si>
  <si>
    <t>ПР 0502 ЦС 0430127410  ВР530</t>
  </si>
  <si>
    <t>ПР 1004 ЦС 0210870120  ВР 530</t>
  </si>
  <si>
    <t>ПР 1004 ЦС 0210870130  ВР 530</t>
  </si>
  <si>
    <t>ПР 0104 ЦC 0260470140  ВР 530</t>
  </si>
  <si>
    <t xml:space="preserve">ПР 0104 ЦC 2110370260  ВР 530  </t>
  </si>
  <si>
    <t xml:space="preserve">ПР 1403 ЦС 1910370270  ВР 530  </t>
  </si>
  <si>
    <t xml:space="preserve">ПР 0104 ЦC 0260370170  ВР 530  </t>
  </si>
  <si>
    <t>ПР 0113 ЦC 0810170180  ВР530</t>
  </si>
  <si>
    <t>ПР 0702 ЦС 0210770050 ВР530</t>
  </si>
  <si>
    <t>ПР 0405 ЦС 1110272160 ВР 530</t>
  </si>
  <si>
    <t>ПР 0412 ЦС 0420770060 ВР530</t>
  </si>
  <si>
    <t>ПР 1004 ЦС 0210874000  ВР 530</t>
  </si>
  <si>
    <t>ПР 1004 ЦС  0210810010 ВР 530</t>
  </si>
  <si>
    <t>ПР 0505 ЦС 8040027340 ВР 530</t>
  </si>
  <si>
    <t>ПР 1004 ЦС 0240310320 ВР 530</t>
  </si>
  <si>
    <t>ПР 1004 ЦС 02403R0820 ВР 530</t>
  </si>
  <si>
    <t>ПР 0801 ЦС 072А255190 ВР 523</t>
  </si>
  <si>
    <r>
      <t xml:space="preserve">Субвенции бюджетам поселений в Республике Марий Эл 
из республиканского бюджета Республики Марий Эл 
на осуществление полномочий по первичному  воинскому учету на территориях, где отсутствуют военные комиссариаты
</t>
    </r>
    <r>
      <rPr>
        <b/>
        <sz val="10"/>
        <rFont val="Times New Roman"/>
        <family val="1"/>
        <charset val="204"/>
      </rPr>
      <t>вед. 892 (Минфин)</t>
    </r>
  </si>
  <si>
    <t>ПР 0409 ЦС 161R173931 ВР 540</t>
  </si>
  <si>
    <t>ПР1403 ЦС 1910129120 ВР 540</t>
  </si>
  <si>
    <t>ПР 0412 ЦС 1750427970 ВР 540</t>
  </si>
  <si>
    <r>
      <t xml:space="preserve">  Иные межбюджетные трансферты из республиканского бюджета Республики Марий Эл бюджетам муниципальных образований в Республике Марий Эл на выполнение работ по предотвращению распространения сорного растения борщевика Сосновского
</t>
    </r>
    <r>
      <rPr>
        <b/>
        <sz val="10"/>
        <rFont val="Times New Roman"/>
        <family val="1"/>
        <charset val="204"/>
      </rPr>
      <t>882 вед (Минсельхоз)</t>
    </r>
  </si>
  <si>
    <t>Сернур г/п</t>
  </si>
  <si>
    <r>
      <t xml:space="preserve">Cубвенции бюджетам городских округов и муниципальных районов на мероприятия по обеспечению жилыми помещениями детей-сирот и детей, оставшихся без попечения родителей, лиц из их числа  по договорам найма специализированных жилых помещений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</si>
  <si>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Cубвенции бюджетам городских округов и муниципальных районов на мероприятия по обеспечению жилыми помещениями детей-сирот и детей, оставшихся без попечения родителей, лиц из их числа  по договорам найма специализированных жилых помещений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</si>
  <si>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t>г.Волжск</t>
  </si>
  <si>
    <t>000 20249999 10 0010 150</t>
  </si>
  <si>
    <t xml:space="preserve">Дотации на поощрение за достижение показателей деятельности органов исполнительной власти субъектов Российской Федерации                                                           </t>
  </si>
  <si>
    <t>ПР 1402  ЦС   1910355490  ВР 512</t>
  </si>
  <si>
    <t>ПР 1003 ЦС 0420110250 ВР 530</t>
  </si>
  <si>
    <t>ПР 1402  ЦС   1910527430  ВР 512</t>
  </si>
  <si>
    <t>ПР 0409 ЦС 1610570250 ВР 521,522</t>
  </si>
  <si>
    <t>ПР 0412 ЦС 161R153890 ВР 540</t>
  </si>
  <si>
    <t>ПР 0505 ЦС 0211853030 ВР 530</t>
  </si>
  <si>
    <t>ПР 1403 ЦС 072A155190 ВР 523</t>
  </si>
  <si>
    <t>000 2 02 29999 04/05 0020 150</t>
  </si>
  <si>
    <t>000 2 02 29999 10 0040 150</t>
  </si>
  <si>
    <t>000 2 02 29999 10/13/04 0040 150</t>
  </si>
  <si>
    <t>000 2 02 29999 04/05/10/13 0010 150</t>
  </si>
  <si>
    <t>000 2 02 29999 05 0030 150</t>
  </si>
  <si>
    <t xml:space="preserve">000 2 02 30024 04/05 0190 150
</t>
  </si>
  <si>
    <t>000 2 02 30024 04/05 0140 150</t>
  </si>
  <si>
    <t>000 2 02 30024 05 0180 150</t>
  </si>
  <si>
    <t>000 2 02 25097 /05/ 0000 150</t>
  </si>
  <si>
    <t>000 2 02 49999 13 0020 150</t>
  </si>
  <si>
    <t>000 2 02 45454 05 0000 150</t>
  </si>
  <si>
    <t>ПР 0703 ЦС 074A155190 ВР 523</t>
  </si>
  <si>
    <t>ПР 0801 ЦС 072A155130 ВР 523</t>
  </si>
  <si>
    <t>2 02 25513 05 0000 150</t>
  </si>
  <si>
    <t>ПР 0801 ЦС 07601R5190 ВР 523</t>
  </si>
  <si>
    <t>ПР 0702 ЦС 02106R3040 ВР 521</t>
  </si>
  <si>
    <t>2 02 25243 05 0000 150</t>
  </si>
  <si>
    <t>000 2 02 35120 05 0000 150</t>
  </si>
  <si>
    <t>000 2 02 35118 04/05/10/13 0000 150</t>
  </si>
  <si>
    <t xml:space="preserve">000 2 02 30024 04/05 0070 150
</t>
  </si>
  <si>
    <r>
      <t>Субвенции бюджетам городских округов и муниципальных районов на мероприятия по обеспечению жилыми помещениями детей-сирот и детей, оставшихся без попечения родителей, лиц из их числа  по договорам найма специализированных жилых помещений</t>
    </r>
    <r>
      <rPr>
        <b/>
        <i/>
        <sz val="10"/>
        <rFont val="Times New Roman"/>
        <family val="1"/>
        <charset val="204"/>
      </rPr>
      <t xml:space="preserve"> в </t>
    </r>
    <r>
      <rPr>
        <sz val="10"/>
        <rFont val="Times New Roman"/>
        <family val="1"/>
        <charset val="204"/>
      </rPr>
      <t xml:space="preserve">части исполнения судебных решений </t>
    </r>
    <r>
      <rPr>
        <b/>
        <sz val="10"/>
        <rFont val="Times New Roman"/>
        <family val="1"/>
        <charset val="204"/>
      </rPr>
      <t xml:space="preserve">вед.832(Минстрой) </t>
    </r>
    <r>
      <rPr>
        <i/>
        <sz val="10"/>
        <rFont val="Times New Roman"/>
        <family val="1"/>
        <charset val="204"/>
      </rPr>
      <t xml:space="preserve">     </t>
    </r>
    <r>
      <rPr>
        <sz val="10"/>
        <rFont val="Times New Roman"/>
        <family val="1"/>
        <charset val="204"/>
      </rPr>
      <t xml:space="preserve">                 </t>
    </r>
  </si>
  <si>
    <t>000 2 02 30024 04/05 0160 150</t>
  </si>
  <si>
    <r>
      <t xml:space="preserve">Cубвенции бюджетам городских округов и муниципальных районов на мероприятия по обеспечению жилыми помещениями детей-сирот и детей, оставшихся без попечения родителей, лиц из их числа  по договорам найма специализированных жилых помещений
</t>
    </r>
    <r>
      <rPr>
        <b/>
        <sz val="10"/>
        <rFont val="Times New Roman"/>
        <family val="1"/>
        <charset val="204"/>
      </rPr>
      <t xml:space="preserve">вед 832 (Минстрой)  </t>
    </r>
    <r>
      <rPr>
        <sz val="10"/>
        <rFont val="Times New Roman"/>
        <family val="1"/>
        <charset val="204"/>
      </rPr>
      <t xml:space="preserve">          </t>
    </r>
  </si>
  <si>
    <t>2 02 35303 05 0000 150</t>
  </si>
  <si>
    <t>2 02 45393 13 0010 150</t>
  </si>
  <si>
    <t>2 02 45393 13 0020 150</t>
  </si>
  <si>
    <t>Итого Моркинский район</t>
  </si>
  <si>
    <t>000 2 02 100000 00 0000 150</t>
  </si>
  <si>
    <t>000 2 02 30000 00 0000 150</t>
  </si>
  <si>
    <t>2 02 25750 05 0000 150</t>
  </si>
  <si>
    <t>000 2 02 35930 05 0000 150</t>
  </si>
  <si>
    <t>2 02 30024 05 0200 150</t>
  </si>
  <si>
    <t>ПР 1004 ЦС 0240370820 ВР 530</t>
  </si>
  <si>
    <t>ПР 0702 ЦС 02120R7500 ВР 521</t>
  </si>
  <si>
    <t>ПР 0703 ЦС 028E254910 ВР 521</t>
  </si>
  <si>
    <t>ПР 0709 ЦС 028E452100 ВР 521</t>
  </si>
  <si>
    <t>ПР 0702 ЦС 028E151690 ВР 521</t>
  </si>
  <si>
    <t>000 2 02 40000 00 0000 150</t>
  </si>
  <si>
    <t>2 02 29999 05 0060 150</t>
  </si>
  <si>
    <t>2 02 27139 04 0000 150</t>
  </si>
  <si>
    <t>2 02 25173 04 0000 150</t>
  </si>
  <si>
    <t xml:space="preserve">000 2 02 25372 05 0000 150
</t>
  </si>
  <si>
    <t>2 02 45389 04 0000 150</t>
  </si>
  <si>
    <t>2 02 45453 04 0000 150</t>
  </si>
  <si>
    <t>2 02 45784 04 0000 150</t>
  </si>
  <si>
    <t>ПР 0505 ЦС 028E151730 ВР 521</t>
  </si>
  <si>
    <t>Мари-Биляморское с/п</t>
  </si>
  <si>
    <t>000 2 02 20302 04/05 0000 150</t>
  </si>
  <si>
    <t xml:space="preserve">   000 2 02 20000 00 0000 150</t>
  </si>
  <si>
    <t>ПР 0409 ЦС 1610857840 ВР 540</t>
  </si>
  <si>
    <t>ПР 0502 ЦС 0430449470 ВР 523</t>
  </si>
  <si>
    <t>ПР 0502 ЦС 0431227300 ВР 521</t>
  </si>
  <si>
    <t>ПР 0602 ЦС 0430449470 ВР 523</t>
  </si>
  <si>
    <t>ПР 0602 ЦС 043G65013F ВР 523</t>
  </si>
  <si>
    <t>ПР 0409 ЦС 1610471160 ВР 540</t>
  </si>
  <si>
    <t>ПР 0801 ЦС 072A354530 ВР 540</t>
  </si>
  <si>
    <t>ПР 0801 ЦС 076A154540 ВР 540</t>
  </si>
  <si>
    <t>ПР 0412  ЦС 1220170010 ВР521/522</t>
  </si>
  <si>
    <t>ПР 0409 ЦС 161R153940 ВР 521</t>
  </si>
  <si>
    <t>ПР0503 ЦС 04311R2990 ВР 521</t>
  </si>
  <si>
    <t>ПР 0409 ЦС 27203R3720 ВР 522</t>
  </si>
  <si>
    <t>ПР 0702 ЦС 028E250970 ВР 523</t>
  </si>
  <si>
    <t xml:space="preserve">Расходы на стимулирование ГО и МР за качество бюджетного процесса                                          </t>
  </si>
  <si>
    <t>ПР 0502 ЦС 0430127000 ВР 530</t>
  </si>
  <si>
    <t>ПР 0505 ЦС 043F55243F ВР 523</t>
  </si>
  <si>
    <r>
      <t xml:space="preserve">Оснащение объектов спортивной инфраструктуры спортивно-технологическим оборудованием               </t>
    </r>
    <r>
      <rPr>
        <b/>
        <sz val="10"/>
        <rFont val="Times New Roman"/>
        <family val="1"/>
        <charset val="204"/>
      </rPr>
      <t>Вед.867</t>
    </r>
  </si>
  <si>
    <t>ПР 1102 ЦС 107P552280 ВР 521</t>
  </si>
  <si>
    <t>ПР 0505 ЦС 107P551390 ВР 523</t>
  </si>
  <si>
    <r>
      <t xml:space="preserve">      Социальные выплаты на возмещение части процентной ставки по кредитам, привлекаемым гражданами на газификацию индивидуального жилья
</t>
    </r>
    <r>
      <rPr>
        <b/>
        <sz val="10"/>
        <rFont val="Times New Roman"/>
        <family val="1"/>
        <charset val="204"/>
      </rPr>
      <t>(вед 832)</t>
    </r>
  </si>
  <si>
    <t>Субсидии бюджетам муниципальных образований в Республике Марий Эл на осуществление целевых мероприятий в отношении автомобильных дорог общего пользования местного значения</t>
  </si>
  <si>
    <t>ПР 0409 ЦС 1610570250 ВР 521</t>
  </si>
  <si>
    <t>ПР 0409 ЦС 1610570250 ВР 522</t>
  </si>
  <si>
    <t>2 02 25013 04 0000 150</t>
  </si>
  <si>
    <t>000 2 02 30024 04 0150 150</t>
  </si>
  <si>
    <t>2 02 29999 04/05 0070 150</t>
  </si>
  <si>
    <t>2 02 25210 04/05 0000 150</t>
  </si>
  <si>
    <t>2 02 25519 04/05 0000 150</t>
  </si>
  <si>
    <t>2 02 25304 04/05 0000 150</t>
  </si>
  <si>
    <t>2 02 25491 04/05 0000 150</t>
  </si>
  <si>
    <t>2 02 25169 04/ 05 0000 150</t>
  </si>
  <si>
    <t>2 02 25169 04/05 0000 150</t>
  </si>
  <si>
    <t>2 02 25299 04/05 0000 150</t>
  </si>
  <si>
    <t>000 2 02 20077 05 0050 150</t>
  </si>
  <si>
    <t>2 02 30024  04/05 0210 150</t>
  </si>
  <si>
    <t>000 20249999 04/05/13 0030 150</t>
  </si>
  <si>
    <r>
      <t xml:space="preserve">Субвенции на осуществление полномочий по составлению списков в присяжные заседатели феде.судов
 </t>
    </r>
    <r>
      <rPr>
        <b/>
        <sz val="10"/>
        <rFont val="Times New Roman"/>
        <family val="1"/>
        <charset val="204"/>
      </rPr>
      <t xml:space="preserve">(вед. 819)Минюст            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</t>
    </r>
  </si>
  <si>
    <r>
      <t xml:space="preserve">Cубвенция бюджетам городских округов и муниципальных районов на осуществление передаваемых отдельных государственных полномочий по постановке на учет и учету граждан, имеющих право на получение жилищной субсидии на приобретение или строительство жилых помещений в соответствии с Федеральным законом от 25 октября 2002 года № 125-ФЗ "О жилищных субсидиях гражданам, выезжающим из районов Крайнего Севера и приравненных к ним местностей"                                                 </t>
    </r>
    <r>
      <rPr>
        <b/>
        <sz val="10"/>
        <rFont val="Times New Roman"/>
        <family val="1"/>
        <charset val="204"/>
      </rPr>
      <t>вед. 832 (Минстрой)</t>
    </r>
  </si>
  <si>
    <t>ПР 0412 ЦС 0410129000 ВР 521</t>
  </si>
  <si>
    <t>ПР 0801 ЦС 072A175130 ВР 523</t>
  </si>
  <si>
    <r>
      <t>ПР 0412 ЦС 04201R3230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ВР 540/
ПР 0502 ЦС 04304R3230 ВР 540/
ПР 0602 ЦС 04304R3230 ВР 540
ПР 0602 ЦС 04304R323F ВР 540</t>
    </r>
  </si>
  <si>
    <t>ПР 0412 ЦС 2010174660 ВР 540</t>
  </si>
  <si>
    <r>
      <t xml:space="preserve">Субвенции  на осуществление государственных полномочий на финансирование расходов на выплату вознаграждения приемным родителям и патронатным воспитателям, иным опекунам и попечителям несовершеннолетних граждан, исполняющим свои обязанности возмездно  за счет средств республиканского бюджета Республики Марий Эл,  на выплату денежных средств на содержание каждого ребенка, переданного под опеку (попечительство) в формах, предусмотренных федеральным законом, на выплату денежных средств на содержание граждан, обучающихся в общеобразовательных организациях, на выплату ежемесячной денежной выплаты на транспортное обслуживание приемных родителей
</t>
    </r>
    <r>
      <rPr>
        <b/>
        <sz val="9"/>
        <rFont val="Times New Roman"/>
        <family val="1"/>
        <charset val="204"/>
      </rPr>
      <t>вед. 874 (Минобр)</t>
    </r>
  </si>
  <si>
    <r>
      <t xml:space="preserve"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
</t>
    </r>
    <r>
      <rPr>
        <b/>
        <sz val="10"/>
        <rFont val="Times New Roman"/>
        <family val="1"/>
        <charset val="204"/>
      </rPr>
      <t>(вед. 874)</t>
    </r>
  </si>
  <si>
    <r>
      <t xml:space="preserve">Субвенции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(вед. 832)</t>
    </r>
  </si>
  <si>
    <r>
      <t xml:space="preserve"> Субвенции, предоставляемые органам местного самоуправления для осуществления государственных полномочий Республики Марий Эл по установлению льготных тарифов на холодное водоснабжение и (или) водоотведение и по компенсации выпадающих доходов организациям, осуществляющим холодное водоснабжение и (или) водоотведение, возникших в результате применения льготных тарифов на холодное водоснабжение и (или) водоотведение
</t>
    </r>
    <r>
      <rPr>
        <b/>
        <sz val="10"/>
        <color theme="1"/>
        <rFont val="Times New Roman"/>
        <family val="1"/>
        <charset val="204"/>
      </rPr>
      <t>(вед. 832)</t>
    </r>
  </si>
  <si>
    <r>
      <t xml:space="preserve">Реализация мероприятий индивидуальных програм социально-экономического развития субъектов РФв части строительства и жилищно-коммунального хозяйства.
</t>
    </r>
    <r>
      <rPr>
        <b/>
        <sz val="12"/>
        <rFont val="Times New Roman"/>
        <family val="1"/>
        <charset val="204"/>
      </rPr>
      <t>(вед. 832)</t>
    </r>
  </si>
  <si>
    <r>
      <t xml:space="preserve">Резервный фонд Правительства РМЭ
</t>
    </r>
    <r>
      <rPr>
        <b/>
        <sz val="10"/>
        <rFont val="Times New Roman"/>
        <family val="1"/>
        <charset val="204"/>
      </rPr>
      <t>(вед. 892)</t>
    </r>
  </si>
  <si>
    <r>
      <t xml:space="preserve">Субвенции бюджетам городских округов и муниципальных районов на осуществление государственных полномочий по организации и осуществлению деятельности по опеке и попечительству в отношении несовершеннолетних граждан
 </t>
    </r>
    <r>
      <rPr>
        <b/>
        <sz val="10"/>
        <rFont val="Times New Roman"/>
        <family val="1"/>
        <charset val="204"/>
      </rPr>
      <t>вед.874 (Минобр)</t>
    </r>
    <r>
      <rPr>
        <sz val="10"/>
        <rFont val="Times New Roman"/>
        <family val="1"/>
        <charset val="204"/>
      </rPr>
      <t xml:space="preserve">
</t>
    </r>
  </si>
  <si>
    <r>
      <t xml:space="preserve">Субвенции  бюджетам муниципальных районов на осуществление полномочий по расчету и предоставлению дотаций на выравнивание бюджетной обеспеченности поселений, расположенных в границах соответствующего муниципального района Республики Марий Эл
</t>
    </r>
    <r>
      <rPr>
        <b/>
        <sz val="10"/>
        <rFont val="Times New Roman"/>
        <family val="1"/>
        <charset val="204"/>
      </rPr>
      <t xml:space="preserve">вед.892 (Минфин)        </t>
    </r>
    <r>
      <rPr>
        <sz val="10"/>
        <rFont val="Times New Roman"/>
        <family val="1"/>
        <charset val="204"/>
      </rPr>
      <t xml:space="preserve">                                                                      </t>
    </r>
  </si>
  <si>
    <r>
      <t>Субвенции бюджетам городских округов и муниципальных районов
на осуществление отдельных государственных полномочий
по созданию административных комиссий 
в</t>
    </r>
    <r>
      <rPr>
        <b/>
        <sz val="10"/>
        <rFont val="Times New Roman"/>
        <family val="1"/>
        <charset val="204"/>
      </rPr>
      <t xml:space="preserve">ед. 819 (Минюст) </t>
    </r>
    <r>
      <rPr>
        <sz val="10"/>
        <rFont val="Times New Roman"/>
        <family val="1"/>
        <charset val="204"/>
      </rPr>
      <t xml:space="preserve">                                         </t>
    </r>
  </si>
  <si>
    <r>
      <t xml:space="preserve">Субвенции бюджетам городских округов и муниципальных районов в Республике Марий Эл на осуществление государственных полномочий по предоставлению детям-сиротам и детям, оставшимся без попечения родителей, лицам из числа детей-сирот и детей, оставшихся без попечения родителей, оплачиваемого проезда к месту лечения (отдыха) и обратно
 </t>
    </r>
    <r>
      <rPr>
        <b/>
        <sz val="10"/>
        <rFont val="Times New Roman"/>
        <family val="1"/>
        <charset val="204"/>
      </rPr>
      <t>вед. 874 (Минобр)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</t>
    </r>
  </si>
  <si>
    <r>
      <t xml:space="preserve">Субвенции бюджетам городских округов и муниципальных районов  в Республике Марий Эл на осуществление государственных полномочий по предоставлению мер социальной поддержки по оплате  жилищно-коммунальных услуг детям-сиротам и детям, оставшимся без попечения родителей,  лицам из числа детей-сирот и детей, оставшихся без попечения родителей, кроме обучающихся в государственных профессиональных образовательных организациях Республики Марий Эл </t>
    </r>
    <r>
      <rPr>
        <b/>
        <i/>
        <sz val="10"/>
        <rFont val="Times New Roman"/>
        <family val="1"/>
        <charset val="204"/>
      </rPr>
      <t xml:space="preserve"> 
</t>
    </r>
    <r>
      <rPr>
        <b/>
        <sz val="10"/>
        <rFont val="Times New Roman"/>
        <family val="1"/>
        <charset val="204"/>
      </rPr>
      <t>вед. 874 (Минобр)</t>
    </r>
    <r>
      <rPr>
        <b/>
        <i/>
        <sz val="10"/>
        <rFont val="Times New Roman"/>
        <family val="1"/>
        <charset val="204"/>
      </rPr>
      <t xml:space="preserve">                                                                     </t>
    </r>
  </si>
  <si>
    <r>
      <t xml:space="preserve">Субвенции бюджетам на осуществление государственных полномочий по организации и обеспечению отдыха и оздоровления детей, обучающихся в муниципальных общеобразовательных организациях, в организациях отдыха детей и их оздоровления, осуществлению мероприятий по обеспечению безопасности жизни и здоровья детей, обучающихся  в муниципальных общеобразовательных организациях, в период их пребывания в организациях отдыха детей и их оздоровления в части расходов на организационно-техническое обеспечение переданных отдельных государственных полномочий </t>
    </r>
    <r>
      <rPr>
        <b/>
        <sz val="10"/>
        <rFont val="Times New Roman"/>
        <family val="1"/>
        <charset val="204"/>
      </rPr>
      <t>вед. 874 (Минобр)</t>
    </r>
    <r>
      <rPr>
        <b/>
        <i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</t>
    </r>
  </si>
  <si>
    <r>
      <t xml:space="preserve">Субвенции бюджетам на осуществление государственных полномочий по организации и обеспечению отдыха и оздоровления детей, обучающихся в муниципальных общеобразовательных организациях, в организациях отдыха детей и их оздоровления, осуществлению мероприятий по обеспечению безопасности жизни и здоровья детей, обучающихся в мун.общеобразовательных организациях, в период их пребывания в организациях отдыха детей и их оздоровления   в части расходов на предоставление субсидий на организацию отдыха и оздоровление детей, обучающихся в мун. общеобразовательных организациях </t>
    </r>
    <r>
      <rPr>
        <b/>
        <sz val="10"/>
        <rFont val="Times New Roman"/>
        <family val="1"/>
        <charset val="204"/>
      </rPr>
      <t xml:space="preserve">вед. 874 (Минобр) </t>
    </r>
    <r>
      <rPr>
        <sz val="10"/>
        <rFont val="Times New Roman"/>
        <family val="1"/>
        <charset val="204"/>
      </rPr>
      <t xml:space="preserve">
</t>
    </r>
  </si>
  <si>
    <r>
      <t xml:space="preserve">Субвенции бюджетам 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 в муниципальных общеобразовательных организациях, обеспечение дополнительного образования детей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услуг),  </t>
    </r>
    <r>
      <rPr>
        <b/>
        <sz val="10"/>
        <color indexed="8"/>
        <rFont val="Times New Roman"/>
        <family val="1"/>
        <charset val="204"/>
      </rPr>
      <t>вед. 874 (Минобр)</t>
    </r>
    <r>
      <rPr>
        <sz val="10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</t>
    </r>
  </si>
  <si>
    <t>ПР 1402  ЦС   1920729650  ВР 512</t>
  </si>
  <si>
    <t xml:space="preserve">      Дотации (гранты) бюджетам МР (ГО) в Республике Марий Эл за достижение показателей деятельности органов местного самоуправления для поощрения муниципальных управленческих команд</t>
  </si>
  <si>
    <t>ПР 0501 ЦС 042F367483/84/85/86  ВР 523</t>
  </si>
  <si>
    <t>000 2 02 16549 04/05 0000 150</t>
  </si>
  <si>
    <t>2 02 49999 04/13 0040 150</t>
  </si>
  <si>
    <t>2 02 29999 10/13 0080 150</t>
  </si>
  <si>
    <t>2 02 25394 04 0000 150</t>
  </si>
  <si>
    <t xml:space="preserve">      Расходы на премирование ГО и МР Республики Марий Эл за эффективность деятельности органов местного самоуправления                                       </t>
  </si>
  <si>
    <t>ПР 1402  ЦС   1210427460  ВР 512</t>
  </si>
  <si>
    <t>Салтакъяльсое с/п</t>
  </si>
  <si>
    <t>А Н А Л И З   финансовой помощи муниципальным образованиям на 01.01.2023</t>
  </si>
  <si>
    <t xml:space="preserve">      Дотации на премирование победителей Всероссийского конкурса "Лучшая муниципальная практика" за счет средств резервного фонда Правительства РФ                  </t>
  </si>
  <si>
    <t>ПР 1402  ЦС  191055399F ВР 512</t>
  </si>
  <si>
    <t>ПР 0502 ЦС 04304R113F ВР 523</t>
  </si>
  <si>
    <t>ПР 1004 ЦС 0420174971 ВР 521</t>
  </si>
  <si>
    <t>ПР 1102 ЦС 107P571390 ВР 523</t>
  </si>
  <si>
    <t>000 2 02 15399 13 0000 150</t>
  </si>
  <si>
    <t>2 02 25497 05 0010 150</t>
  </si>
  <si>
    <t>2 02 20077 04 0060 150</t>
  </si>
  <si>
    <r>
      <t xml:space="preserve">Проектно-изыскательские работы в отношении автомобильных дорог общего пользования местного значения, включенных в перечень объектов, реализуемых в рамках национального проекта "Безопасные качественные дороги" и входящих в состав Йошкар-Олинской городской агломерации
</t>
    </r>
    <r>
      <rPr>
        <b/>
        <sz val="10"/>
        <rFont val="Times New Roman"/>
        <family val="1"/>
        <charset val="204"/>
      </rPr>
      <t>(вед. 820)</t>
    </r>
  </si>
  <si>
    <r>
      <t xml:space="preserve">  Развитие инфраструктуры дорожного хозяйства
</t>
    </r>
    <r>
      <rPr>
        <b/>
        <sz val="10"/>
        <rFont val="Times New Roman"/>
        <family val="1"/>
        <charset val="204"/>
      </rPr>
      <t>(вед. 820)</t>
    </r>
  </si>
  <si>
    <r>
      <t xml:space="preserve">  Финансовое обеспечение дорожной деятельности в рамках реализации национального проекта "Безопасные качественные дороги"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(вед. 820)</t>
    </r>
  </si>
  <si>
    <r>
      <t xml:space="preserve"> Реализация мероприятий по обеспечению дорожной деятельности в рамках реализации национального проекта "Безопасные качественные дороги"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(вед. 820)</t>
    </r>
  </si>
  <si>
    <r>
      <t xml:space="preserve">Создание виртуальных концертных залов
</t>
    </r>
    <r>
      <rPr>
        <b/>
        <sz val="10"/>
        <rFont val="Times New Roman"/>
        <family val="1"/>
        <charset val="204"/>
      </rPr>
      <t>(вед. 857)</t>
    </r>
  </si>
  <si>
    <r>
      <t xml:space="preserve">Создание модельных муниципальных библиотек
</t>
    </r>
    <r>
      <rPr>
        <b/>
        <sz val="10"/>
        <rFont val="Times New Roman"/>
        <family val="1"/>
        <charset val="204"/>
      </rPr>
      <t>(вед. 857)</t>
    </r>
  </si>
  <si>
    <r>
      <t xml:space="preserve">      Финансирование дорожной деятельности в отношении автомобильных дорог общего пользования регионального или межмуниципального, местного значения
</t>
    </r>
    <r>
      <rPr>
        <b/>
        <sz val="10"/>
        <rFont val="Times New Roman"/>
        <family val="1"/>
        <charset val="204"/>
      </rPr>
      <t>(вед. 820)</t>
    </r>
  </si>
  <si>
    <r>
      <t xml:space="preserve">       Иные межбюджетные трансферты из республиканского бюджета Республики Марий Эл бюджетам муниципальных образований в Республике Марий Эл на выполнение кадастровых работ по подготовке технических планов на бесхозяйные объекты газораспределения, расположенные на территории Республики Марий Эл
</t>
    </r>
    <r>
      <rPr>
        <b/>
        <sz val="10"/>
        <rFont val="Times New Roman"/>
        <family val="1"/>
        <charset val="204"/>
      </rPr>
      <t>(вед. 866)</t>
    </r>
  </si>
  <si>
    <t xml:space="preserve">(по данным Отчета об исполнении консолидированного бюджета субъекта Российской Федерации и бюджета территориального государственного внебюджетного фонда (ф. 0503317))
</t>
  </si>
  <si>
    <r>
      <t xml:space="preserve">Cубсидии из республиканского бюджета Республики Марий Эл бюджетам городских округов и муниципальных районов на обеспечение развития и укрепления материально-технической базы домов культуры в населенных пунктах 
с числом жителей до 50 тысяч человек
вед </t>
    </r>
    <r>
      <rPr>
        <b/>
        <sz val="10"/>
        <rFont val="Times New Roman"/>
        <family val="1"/>
        <charset val="204"/>
      </rPr>
      <t>857 (Минкульт)</t>
    </r>
  </si>
  <si>
    <r>
      <t xml:space="preserve">Субсидии бюджетам городских округов и муниципальных районов
на обеспечение организации отдыха детей в каникулярное время, включая мероприятия по обеспечению безопасности их жизни и здоровья,
</t>
    </r>
    <r>
      <rPr>
        <b/>
        <sz val="10"/>
        <rFont val="Times New Roman"/>
        <family val="1"/>
        <charset val="204"/>
      </rPr>
      <t>вед. 874 (Минобр)</t>
    </r>
  </si>
  <si>
    <r>
      <t xml:space="preserve">Субсидии местным бюджетам  на проектирование автомобильных дорог общего пользования местного значения в рамках реализации государственной программы Республики Марий Эл "Развитие дорожного хозяйства на период до 2025 года"                                                                           </t>
    </r>
    <r>
      <rPr>
        <b/>
        <sz val="10"/>
        <rFont val="Times New Roman"/>
        <family val="1"/>
        <charset val="204"/>
      </rPr>
      <t xml:space="preserve">вед. 820 (Минтранс) 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</t>
    </r>
  </si>
  <si>
    <r>
      <t xml:space="preserve">Cубсидии бюджетам городских округов 
и муниципальных районов на предоставление молодым семьям социальных выплат на приобретение (строительство) жилья 
в рамках основного мероприятия "Обеспечение жильем молодых семей" государственной программы Российской Федерации "Обеспечение доступным и комфортным жильем и коммунальными услугами граждан Российской Федерации"   </t>
    </r>
    <r>
      <rPr>
        <b/>
        <sz val="10"/>
        <rFont val="Times New Roman"/>
        <family val="1"/>
        <charset val="204"/>
      </rPr>
      <t xml:space="preserve">вед. 832 (Минстрой)  </t>
    </r>
  </si>
  <si>
    <r>
      <t xml:space="preserve">Cубсидии бюджетам муниципальных районов на капитальные вложения в объекты государственной (муниципальной)собственности и мероприятия, не относящиеся к капитальным вложениям в объекты гос.собственности
</t>
    </r>
    <r>
      <rPr>
        <b/>
        <sz val="10"/>
        <rFont val="Times New Roman"/>
        <family val="1"/>
        <charset val="204"/>
      </rPr>
      <t xml:space="preserve">вед. 832 </t>
    </r>
  </si>
  <si>
    <r>
      <t xml:space="preserve">      Капитальные вложения в объекты государственной (муниципальной) собственности субъектов Российской Федерации и (или) мероприятия, не относящиеся к капитальным вложениям в объекты государственной (муниципальной) собственности субъектов Российской Федерации за счет средств резервного фонда Правительства Российской Федерации
</t>
    </r>
    <r>
      <rPr>
        <b/>
        <sz val="10"/>
        <rFont val="Times New Roman"/>
        <family val="1"/>
        <charset val="204"/>
      </rPr>
      <t xml:space="preserve">вед. 832 </t>
    </r>
  </si>
  <si>
    <r>
      <t xml:space="preserve">      Субсидии на строительство и реконструкцию (модернизацию) объектов коммунальной инфраструктуры
</t>
    </r>
    <r>
      <rPr>
        <b/>
        <sz val="10"/>
        <rFont val="Times New Roman"/>
        <family val="1"/>
        <charset val="204"/>
      </rPr>
      <t>(вед 832)</t>
    </r>
  </si>
  <si>
    <r>
      <t xml:space="preserve">Cубсидии бюджетам муниципальных районов на реализацию мероприятий по улучшению жилищных условий граждан, проживающих на сельских территориях, в рамках государственной программы Республики Марий Эл "Комплексное развитие сельских территорий"
</t>
    </r>
    <r>
      <rPr>
        <b/>
        <sz val="10"/>
        <rFont val="Times New Roman"/>
        <family val="1"/>
        <charset val="204"/>
      </rPr>
      <t>вед.882 (Минсельхоз)</t>
    </r>
  </si>
  <si>
    <r>
      <t xml:space="preserve">Субсидии бюджетам городских округов, городских и сельских поселений в Республике Марий Эл на реализацию программ формирования современной городской среды </t>
    </r>
    <r>
      <rPr>
        <b/>
        <sz val="10"/>
        <rFont val="Times New Roman"/>
        <family val="1"/>
        <charset val="204"/>
      </rPr>
      <t xml:space="preserve">вед. 832 (Минстрой) </t>
    </r>
    <r>
      <rPr>
        <sz val="10"/>
        <rFont val="Times New Roman"/>
        <family val="1"/>
        <charset val="204"/>
      </rPr>
      <t xml:space="preserve">                                                             </t>
    </r>
  </si>
  <si>
    <r>
      <t xml:space="preserve">Субсидии бюджетам муниципальных районов  на проведение кадастровых работ по образованию земельных участков сельскохозяйственного назначения в счет земельных долей муниципальной собственности                                                                                     </t>
    </r>
    <r>
      <rPr>
        <b/>
        <sz val="10"/>
        <rFont val="Times New Roman"/>
        <family val="1"/>
        <charset val="204"/>
      </rPr>
      <t xml:space="preserve">вед. 866 (Мингос)       </t>
    </r>
    <r>
      <rPr>
        <sz val="10"/>
        <rFont val="Times New Roman"/>
        <family val="1"/>
        <charset val="204"/>
      </rPr>
      <t xml:space="preserve">                                                                                 </t>
    </r>
  </si>
  <si>
    <r>
      <t xml:space="preserve">Субсидии  бюджетам городских округов, городских и сельских поселений в Республике Марий Эл на софинансирование проектов
и программ развития территорий муниципальных образований             
в Республике Марий Эл, основанных на местных инициативах
</t>
    </r>
    <r>
      <rPr>
        <b/>
        <sz val="10"/>
        <rFont val="Times New Roman"/>
        <family val="1"/>
        <charset val="204"/>
      </rPr>
      <t>вед.840 (Минэк)</t>
    </r>
  </si>
  <si>
    <r>
      <t xml:space="preserve"> Субсидии на реализацию мероприятий по обеспечению устойчивого сокращения непригодного для проживания жилищного фонд
</t>
    </r>
    <r>
      <rPr>
        <b/>
        <sz val="10"/>
        <rFont val="Times New Roman"/>
        <family val="1"/>
        <charset val="204"/>
      </rPr>
      <t>вед. 832 (Минстрой)</t>
    </r>
    <r>
      <rPr>
        <sz val="10"/>
        <rFont val="Times New Roman"/>
        <family val="1"/>
        <charset val="204"/>
      </rPr>
      <t xml:space="preserve">
  ВСЕГО      </t>
    </r>
  </si>
  <si>
    <r>
      <t xml:space="preserve">Субсидии бюджетам городских округов и муниципальных районов на реализацию государственных программ в области использования и охраны водных объектов
</t>
    </r>
    <r>
      <rPr>
        <b/>
        <sz val="10"/>
        <rFont val="Times New Roman"/>
        <family val="1"/>
        <charset val="204"/>
      </rPr>
      <t>вед.853 (Минстрой)</t>
    </r>
  </si>
  <si>
    <r>
      <t xml:space="preserve">Субсидии на строительство и реконструкцию (модернизацию) объектов питьевого водоснабжения
</t>
    </r>
    <r>
      <rPr>
        <b/>
        <sz val="10"/>
        <rFont val="Times New Roman"/>
        <family val="1"/>
        <charset val="204"/>
      </rPr>
      <t>(вед 832)</t>
    </r>
  </si>
  <si>
    <r>
      <t xml:space="preserve">Субсидии на строительство и реконструкцию (модернизацию) объектов питьевого водоснабжения за счет средств резервного фонда Правительства Российской Федерации
 </t>
    </r>
    <r>
      <rPr>
        <b/>
        <sz val="10"/>
        <rFont val="Times New Roman"/>
        <family val="1"/>
        <charset val="204"/>
      </rPr>
      <t xml:space="preserve"> вед.832 (Минстрой)</t>
    </r>
  </si>
  <si>
    <r>
      <t xml:space="preserve">Субсидии на обеспечение комплексного развития сельских территорий 
</t>
    </r>
    <r>
      <rPr>
        <b/>
        <sz val="10"/>
        <rFont val="Times New Roman"/>
        <family val="1"/>
        <charset val="204"/>
      </rPr>
      <t>вед.882 (Минсельхоз)</t>
    </r>
  </si>
  <si>
    <r>
      <t xml:space="preserve">Субсидии бюджетам городских округов и муниципальных районов на реализацию мероприятий по сокращению доли загрязненных сточных вод в рамках регионального проекта "Оздоровление Волги" </t>
    </r>
    <r>
      <rPr>
        <b/>
        <sz val="10"/>
        <rFont val="Times New Roman"/>
        <family val="1"/>
        <charset val="204"/>
      </rPr>
      <t>вед.832 (Минстрой)</t>
    </r>
  </si>
  <si>
    <r>
      <t xml:space="preserve">Субсидии бюджетам городских округов на реализацию мероприятий 
по содействию созданию в субъектах Российской Федерации 
(исходя из прогнозируемой потребности) новых мест в общеобразовательных организациях в рамках государственной программы Российской Федерации "Развитие образования" "Средняя общеобразовательная школа на 825 мест в пос. Медведево" 
</t>
    </r>
    <r>
      <rPr>
        <b/>
        <sz val="10"/>
        <rFont val="Times New Roman"/>
        <family val="1"/>
        <charset val="204"/>
      </rPr>
      <t xml:space="preserve">вед.874 (Минобр)  </t>
    </r>
  </si>
  <si>
    <r>
      <t xml:space="preserve">  Субсидии на проектные и изыскательские работы, иные работы и услуги на строительство объектов 
</t>
    </r>
    <r>
      <rPr>
        <b/>
        <sz val="10"/>
        <rFont val="Times New Roman"/>
        <family val="1"/>
        <charset val="204"/>
      </rPr>
      <t>вед. 874 (Минобр)</t>
    </r>
  </si>
  <si>
    <r>
      <t xml:space="preserve">Субсидии бюджетам муниципальных образований в Республике Марий Эл на осуществление целевых мероприятий в отношении автомобильных дорог общего пользования местного значения
</t>
    </r>
    <r>
      <rPr>
        <b/>
        <sz val="10"/>
        <rFont val="Times New Roman"/>
        <family val="1"/>
        <charset val="204"/>
      </rPr>
      <t xml:space="preserve">вед. 820 (Минтранс)   </t>
    </r>
    <r>
      <rPr>
        <sz val="10"/>
        <rFont val="Times New Roman"/>
        <family val="1"/>
        <charset val="204"/>
      </rPr>
      <t xml:space="preserve">     </t>
    </r>
  </si>
  <si>
    <r>
      <t xml:space="preserve"> Субсидии бюджетам муниципальных районов на формирование объема дотаций на выравнивание бюджетной обеспеченности поселений в Республике Марий Эл</t>
    </r>
    <r>
      <rPr>
        <b/>
        <sz val="10"/>
        <rFont val="Times New Roman"/>
        <family val="1"/>
        <charset val="204"/>
      </rPr>
      <t xml:space="preserve">
(вед 892)</t>
    </r>
  </si>
  <si>
    <r>
      <t xml:space="preserve">Развитие и укрепление материально-технической базы образовательных организаций
</t>
    </r>
    <r>
      <rPr>
        <b/>
        <sz val="10"/>
        <rFont val="Times New Roman"/>
        <family val="1"/>
        <charset val="204"/>
      </rPr>
      <t>(вед 874)</t>
    </r>
  </si>
  <si>
    <r>
      <t xml:space="preserve">Субсидии на поддержку отрасли культуры
</t>
    </r>
    <r>
      <rPr>
        <b/>
        <sz val="10"/>
        <rFont val="Times New Roman"/>
        <family val="1"/>
        <charset val="204"/>
      </rPr>
      <t>(вед 857)</t>
    </r>
  </si>
  <si>
    <r>
      <t xml:space="preserve">Субсидии  на развитие транспортной инфраструктуры на сельских территориях
</t>
    </r>
    <r>
      <rPr>
        <b/>
        <sz val="10"/>
        <rFont val="Times New Roman"/>
        <family val="1"/>
        <charset val="204"/>
      </rPr>
      <t>(вед 820)</t>
    </r>
  </si>
  <si>
    <r>
      <t xml:space="preserve">   Субсидии  на  государственную поддержку отрасли культуры
</t>
    </r>
    <r>
      <rPr>
        <b/>
        <sz val="10"/>
        <rFont val="Times New Roman"/>
        <family val="1"/>
        <charset val="204"/>
      </rPr>
      <t>(вед 857)</t>
    </r>
  </si>
  <si>
    <r>
      <t xml:space="preserve">   Субсидии  на  развитие сети учреждений культурно-досугового типа
</t>
    </r>
    <r>
      <rPr>
        <b/>
        <sz val="10"/>
        <rFont val="Times New Roman"/>
        <family val="1"/>
        <charset val="204"/>
      </rPr>
      <t>(вед 857)</t>
    </r>
  </si>
  <si>
    <r>
      <t xml:space="preserve">   Субсидии  на государственную поддержку отрасли культуры
</t>
    </r>
    <r>
      <rPr>
        <b/>
        <sz val="10"/>
        <rFont val="Times New Roman"/>
        <family val="1"/>
        <charset val="204"/>
      </rPr>
      <t>(вед 857)</t>
    </r>
  </si>
  <si>
    <r>
      <t xml:space="preserve">   Субсидии из республиканского бюджета Республики Марий Эл бюджетам муниципальных районов в Республике Марий Эл на софинансирование расходных обязательств, возникающих при реализации мероприятий по организации бесплатного горячего питания обучающихся, получающих начальное общее образование в муниципальных образовательных организациях
</t>
    </r>
    <r>
      <rPr>
        <b/>
        <sz val="10"/>
        <rFont val="Times New Roman"/>
        <family val="1"/>
        <charset val="204"/>
      </rPr>
      <t>(вед 874)</t>
    </r>
  </si>
  <si>
    <r>
      <t xml:space="preserve">   Субсидии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  </r>
    <r>
      <rPr>
        <b/>
        <sz val="10"/>
        <rFont val="Times New Roman"/>
        <family val="1"/>
        <charset val="204"/>
      </rPr>
      <t>(вед 874)</t>
    </r>
  </si>
  <si>
    <r>
      <t xml:space="preserve">Субсидии на создание и модернизация объектов спортивной инфраструктуры региональной собственности (муниципальной собственности) для занятий физической культурой и спортом
 </t>
    </r>
    <r>
      <rPr>
        <b/>
        <sz val="10"/>
        <rFont val="Times New Roman"/>
        <family val="1"/>
        <charset val="204"/>
      </rPr>
      <t>(вед 832</t>
    </r>
    <r>
      <rPr>
        <sz val="10"/>
        <rFont val="Times New Roman"/>
        <family val="1"/>
        <charset val="204"/>
      </rPr>
      <t>)</t>
    </r>
  </si>
  <si>
    <r>
      <t xml:space="preserve">  Субсидии на реализацию мероприятий по модернизации школьных систем образования
</t>
    </r>
    <r>
      <rPr>
        <b/>
        <sz val="10"/>
        <rFont val="Times New Roman"/>
        <family val="1"/>
        <charset val="204"/>
      </rPr>
      <t xml:space="preserve"> (вед 874)</t>
    </r>
  </si>
  <si>
    <r>
      <t xml:space="preserve">Субсидии на создание детских технопарков "Кванториум"
 </t>
    </r>
    <r>
      <rPr>
        <b/>
        <sz val="10"/>
        <rFont val="Times New Roman"/>
        <family val="1"/>
        <charset val="204"/>
      </rPr>
      <t>(вед 874)</t>
    </r>
  </si>
  <si>
    <r>
      <t xml:space="preserve">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 
</t>
    </r>
    <r>
      <rPr>
        <b/>
        <sz val="10"/>
        <rFont val="Times New Roman"/>
        <family val="1"/>
        <charset val="204"/>
      </rPr>
      <t>(вед 874)</t>
    </r>
  </si>
  <si>
    <r>
      <t xml:space="preserve">Субсидии на обеспечение образовательных организаций материально-технической базой для внедрения цифровой образовательной среды
</t>
    </r>
    <r>
      <rPr>
        <b/>
        <sz val="10"/>
        <rFont val="Times New Roman"/>
        <family val="1"/>
        <charset val="204"/>
      </rPr>
      <t>(вед 874)</t>
    </r>
  </si>
  <si>
    <r>
      <t xml:space="preserve">Субсидии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
</t>
    </r>
    <r>
      <rPr>
        <b/>
        <sz val="10"/>
        <rFont val="Times New Roman"/>
        <family val="1"/>
        <charset val="204"/>
      </rPr>
      <t>(вед 874)</t>
    </r>
  </si>
  <si>
    <r>
      <t xml:space="preserve">Субсиди на 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
</t>
    </r>
    <r>
      <rPr>
        <b/>
        <sz val="10"/>
        <rFont val="Times New Roman"/>
        <family val="1"/>
        <charset val="204"/>
      </rPr>
      <t>(вед 820)</t>
    </r>
  </si>
  <si>
    <r>
      <t xml:space="preserve">      Cубсидии из республиканского бюджета Республики Марий Эл бюджетам муниципальных районов и городских округов в Республике Марий Эл на обеспечение уровня финансирования организаций, осуществляющих спортивную подготовку, в соответствии с требованиями федеральных стандартов спортивной подготовки
</t>
    </r>
    <r>
      <rPr>
        <b/>
        <sz val="10"/>
        <rFont val="Times New Roman"/>
        <family val="1"/>
        <charset val="204"/>
      </rPr>
      <t>(вед 867)</t>
    </r>
  </si>
  <si>
    <r>
      <t xml:space="preserve">Субсидии на реализацию мероприятий федеральной целевой программы "Увековечение памяти погибших при защите Отечества на 2019 - 2024 годы"
</t>
    </r>
    <r>
      <rPr>
        <b/>
        <sz val="10"/>
        <rFont val="Times New Roman"/>
        <family val="1"/>
        <charset val="204"/>
      </rPr>
      <t>(вед 832)</t>
    </r>
  </si>
  <si>
    <r>
      <t xml:space="preserve">     Субсидии, за искл.субсидий на софинансирование капитальных вложений в объекты гос.собственности (водоканал)
</t>
    </r>
    <r>
      <rPr>
        <b/>
        <sz val="10"/>
        <rFont val="Times New Roman"/>
        <family val="1"/>
        <charset val="204"/>
      </rPr>
      <t>(вед 832)</t>
    </r>
  </si>
  <si>
    <r>
      <t xml:space="preserve">     Субсидии на строительство и реконструкцию объектов коммунальной инфраструктуры
</t>
    </r>
    <r>
      <rPr>
        <b/>
        <sz val="10"/>
        <rFont val="Times New Roman"/>
        <family val="1"/>
        <charset val="204"/>
      </rPr>
      <t>(вед 832)</t>
    </r>
  </si>
  <si>
    <r>
      <t xml:space="preserve">     Субсидии на сокращение доли загрязненных сточных вод за счет средств резервного фонда 
</t>
    </r>
    <r>
      <rPr>
        <b/>
        <sz val="10"/>
        <rFont val="Times New Roman"/>
        <family val="1"/>
        <charset val="204"/>
      </rPr>
      <t>(вед 832)</t>
    </r>
  </si>
  <si>
    <r>
      <t xml:space="preserve">      Субсидии из республиканского бюджета Республики Марий Эл бюджетам муниципальных образований в Республике Марий Эл на актуализацию правил землепользования и застройки муниципальных образований в Республике Марий Эл
</t>
    </r>
    <r>
      <rPr>
        <b/>
        <sz val="10"/>
        <rFont val="Times New Roman"/>
        <family val="1"/>
        <charset val="204"/>
      </rPr>
      <t>(вед 832)</t>
    </r>
  </si>
  <si>
    <r>
      <t xml:space="preserve">     Субсидии на развитие сети учреждений культурно-досугового типа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 857)</t>
    </r>
  </si>
  <si>
    <r>
      <t xml:space="preserve">     Субсидии на реализацю мероприятий по обеспечению жильем молодых семей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 832)</t>
    </r>
  </si>
  <si>
    <r>
      <t xml:space="preserve">     Субсидии на   Создание и модернизация объектов спортивной инфраструктуры региональной собственности (муниципальной собственности) для занятий физической культурой и спортом за счет средств республиканского бюджета Республики Марий Эл
</t>
    </r>
    <r>
      <rPr>
        <b/>
        <sz val="10"/>
        <rFont val="Times New Roman"/>
        <family val="1"/>
        <charset val="204"/>
      </rPr>
      <t>(вед 832)</t>
    </r>
  </si>
  <si>
    <r>
      <t xml:space="preserve">Cубсидии из республиканского бюджета Республики Марий Эл бюджетам городских округов и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 </t>
    </r>
    <r>
      <rPr>
        <b/>
        <i/>
        <u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</t>
    </r>
  </si>
  <si>
    <r>
      <t xml:space="preserve">Cубсидии из республиканского бюджета Республики Марий Эл бюджетам городских округов и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 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  <r>
      <rPr>
        <sz val="10"/>
        <rFont val="Times New Roman"/>
        <family val="1"/>
        <charset val="204"/>
      </rPr>
      <t xml:space="preserve"> </t>
    </r>
  </si>
  <si>
    <r>
      <t xml:space="preserve">Cубсидии бюджетам городских округов и муниципальных районов на предоставление молодым семьям социальных выплат на приобретение (строительство) жилья 
в рамках основного мероприятия "Обеспечение жильем молодых семей" государственной программы Российской Федерации "Обеспечение доступным и комфортным жильем и коммунальными услугами граждан Российской Федерации"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</si>
  <si>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Cубсидии бюджетам городских округов и муниципальных районов на предоставление молодым семьям социальных выплат на приобретение (строительство) жилья 
в рамках основного мероприятия "Обеспечение жильем молодых семей" государственной программы Российской Федерации "Обеспечение доступным и комфортным жильем и коммунальными услугами граждан Российской Федерации" 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</si>
  <si>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Cубсидии бюджетам муниципальных районов на капитальные вложения в объекты государственной (муниципальной)собственности и мероприятия, не относящиеся к капитальным вложениям в объекты гос.собственности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</si>
  <si>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Cубсидии бюджетам муниципальных районов на капитальные вложения в объекты государственной (муниципальной)собственности и мероприятия, не относящиеся к капитальным вложениям в объекты гос.собственности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</si>
  <si>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Cубсидии бюджетам муниципальных районов на капитальные вложения в объекты государственной (муниципальной)собственности и мероприятия, не относящиеся к капитальным вложениям в объекты гос.собственности  за счет средств резервного фонда Правительства РФ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</si>
  <si>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Cубсидии бюджетам муниципальных районов на капитальные вложения в объекты государственной (муниципальной)собственности и мероприятия, не относящиеся к капитальным вложениям в объекты гос.собственности  за счет средств резервного фонда Правительства РФ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</si>
  <si>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Cубсидии бюджетам муниципальных районов на реализацию мероприятий по улучшению жилищных условий граждан, проживающих на сельских территориях, в рамках государственной программы Республики Марий Эл "Комплексное развитие сельских территорий" 
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</si>
  <si>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Cубсидии бюджетам муниципальных районов на реализацию мероприятий по улучшению жилищных условий граждан, проживающих на сельских территориях, в рамках государственной программы Республики Марий Эл "Комплексное развитие сельских территорий"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</si>
  <si>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бюджетам городских округов, городских и сельских поселений в Республике Марий Эл на реализацию программ формирования современной городской среды 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</si>
  <si>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Субсидии бюджетам городских округов, городских и сельских поселений в Республике Марий Эл на реализацию программ формирования современной городской среды 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</si>
  <si>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бюджетам городских округов и муниципальных районов на реализацию государственных программ в области использования и охраны водных объектов
вед.853 (Минстрой)  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</si>
  <si>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Субсидии бюджетам городских округов и муниципальных районов на реализацию государственных программ в области использования и охраны водных объектов
вед.853 (Минстрой)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</si>
  <si>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на строительство и реконструкцию (модернизацию) объектов питьевого водоснабжения
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</si>
  <si>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Субсидии на строительство и реконструкцию (модернизацию) объектов питьевого водоснабжения
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</si>
  <si>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на строительство и реконструкцию (модернизацию) объектов питьевого водоснабжения за счет средств резервного фонда Правительства Российской Федерации
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</si>
  <si>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
Субсидии на строительство и реконструкцию (модернизацию) объектов питьевого водоснабжения за счет средств резервного фонда Правительства Российской Федерации
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</si>
  <si>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на обеспечение комплексного развития сельских территорий 
вед.882 (Минсельхоз)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</si>
  <si>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Субсидии на обеспечение комплексного развития сельских территорий 
вед.882 (Минсельхоз)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</si>
  <si>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бюджетам городских округов и муниципальных районов на реализацию мероприятий по сокращению доли загрязненных сточных вод в рамках регионального проекта "Оздоровление Волги"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</si>
  <si>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Субсидии бюджетам городских округов и муниципальных районов на реализацию мероприятий по сокращению доли загрязненных сточных вод в рамках регионального проекта "Оздоровление Волги"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</si>
  <si>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бюджетам городских округов на реализацию мероприятий 
по содействию созданию в субъектах Российской Федерации 
(исходя из прогнозируемой потребности) новых мест в общеобразовательных организациях в рамках государственной программы Российской Федерации "Развитие образования" "Средняя общеобразовательная школа на 825 мест в пос. Медведево"  из </t>
    </r>
    <r>
      <rPr>
        <b/>
        <i/>
        <u/>
        <sz val="10"/>
        <rFont val="Times New Roman"/>
        <family val="1"/>
        <charset val="204"/>
      </rPr>
      <t>федерального бюджета</t>
    </r>
  </si>
  <si>
    <r>
      <t xml:space="preserve">Субсидии бюджетам городских округов на реализацию мероприятий 
по содействию созданию в субъектах Российской Федерации 
(исходя из прогнозируемой потребности) новых мест в общеобразовательных организациях в рамках государственной программы Российской Федерации "Развитие образования" "Средняя общеобразовательная школа на 825 мест в пос. Медведево" из </t>
    </r>
    <r>
      <rPr>
        <b/>
        <i/>
        <u/>
        <sz val="10"/>
        <rFont val="Times New Roman"/>
        <family val="1"/>
        <charset val="204"/>
      </rPr>
      <t>республиканского бюджета</t>
    </r>
  </si>
  <si>
    <r>
      <t xml:space="preserve">Оснащение объектов спортивной инфраструктуры спортивно-технологическим оборудованием               Вед.867 </t>
    </r>
    <r>
      <rPr>
        <b/>
        <i/>
        <u/>
        <sz val="10"/>
        <rFont val="Times New Roman"/>
        <family val="1"/>
        <charset val="204"/>
      </rPr>
      <t>из федерального бюджета</t>
    </r>
  </si>
  <si>
    <r>
      <t xml:space="preserve">Оснащение объектов спортивной инфраструктуры спортивно-технологическим оборудованием               Вед.867 </t>
    </r>
    <r>
      <rPr>
        <b/>
        <i/>
        <u/>
        <sz val="10"/>
        <rFont val="Times New Roman"/>
        <family val="1"/>
        <charset val="204"/>
      </rPr>
      <t>из республиканского бюджета</t>
    </r>
  </si>
  <si>
    <r>
      <t xml:space="preserve">Субсидии на поддержку отрасли культуры 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</si>
  <si>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поддержку отрасли культуры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</si>
  <si>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 на развитие транспортной инфраструктуры на сельских территориях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</si>
  <si>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 на развитие транспортной инфраструктуры на сельских территориях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</si>
  <si>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Субсидии  на  государственную поддержку отрасли культуры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</si>
  <si>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Субсидии  на  государственную поддержку отрасли культуры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</si>
  <si>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Субсидии  на  развитие сети учреждений культурно-досугового типа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</si>
  <si>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Субсидии  на  развитие сети учреждений культурно-досугового типа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</si>
  <si>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Субсидии  на государственную поддержку отрасли культуры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</si>
  <si>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Субсидии  на государственную поддержку отрасли культуры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</si>
  <si>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Субсидии из республиканского бюджета Республики Марий Эл бюджетам муниципальных районов в Республике Марий Эл на софинансирование расходных обязательств, возникающих при реализации мероприятий по организации бесплатного горячего питания обучающихся, получающих начальное общее образование в муниципальных образовательных организациях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</si>
  <si>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Субсидии из республиканского бюджета Республики Марий Эл бюджетам муниципальных районов в Республике Марий Эл на софинансирование расходных обязательств, возникающих при реализации мероприятий по организации бесплатного горячего питания обучающихся, получающих начальное общее образование в муниципальных образовательных организациях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</si>
  <si>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Субсидии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</si>
  <si>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Субсидии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</si>
  <si>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создание и модернизация объектов спортивной инфраструктуры региональной собственности (муниципальной собственности) для занятий физической культурой и спортом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</si>
  <si>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создание и модернизация объектов спортивной инфраструктуры региональной собственности (муниципальной собственности) для занятий физической культурой и спортом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</si>
  <si>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Субсидии на реализацию мероприятий по модернизации школьных систем образования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</si>
  <si>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Субсидии на реализацию мероприятий по модернизации школьных систем образования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</si>
  <si>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создание детских технопарков "Кванториум"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</si>
  <si>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создание детских технопарков "Кванториум"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</si>
  <si>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 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</si>
  <si>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 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</si>
  <si>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обеспечение образовательных организаций материально-технической базой для внедрения цифровой образовательной среды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</si>
  <si>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обеспечение образовательных организаций материально-технической базой для внедрения цифровой образовательной среды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</si>
  <si>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</si>
  <si>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</si>
  <si>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 на 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</si>
  <si>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 на 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</si>
  <si>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Субсидии на реализацию мероприятий федеральной целевой программы "Увековечение памяти погибших при защите Отечества на 2019 - 2024 годы"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</si>
  <si>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Субсидии на реализацию мероприятий федеральной целевой программы "Увековечение памяти погибших при защите Отечества на 2019 - 2024 годы"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</si>
  <si>
    <r>
      <t xml:space="preserve">       Субсидии на сокращение доли загрязненных сточных вод за счет средств резервного фонда 
(вед 832)
</t>
    </r>
    <r>
      <rPr>
        <b/>
        <sz val="10"/>
        <rFont val="Times New Roman"/>
        <family val="1"/>
        <charset val="204"/>
      </rPr>
      <t>из федерального бюджета</t>
    </r>
    <r>
      <rPr>
        <sz val="10"/>
        <rFont val="Times New Roman"/>
        <family val="1"/>
        <charset val="204"/>
      </rPr>
      <t xml:space="preserve">                      </t>
    </r>
  </si>
  <si>
    <r>
      <t xml:space="preserve">     Субсидии на сокращение доли загрязненных сточных вод за счет средств резервного фонда 
(вед 832)
 </t>
    </r>
    <r>
      <rPr>
        <b/>
        <sz val="10"/>
        <rFont val="Times New Roman"/>
        <family val="1"/>
        <charset val="204"/>
      </rPr>
      <t xml:space="preserve">из республиканского бюджета                    </t>
    </r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</si>
</sst>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0.0000"/>
    <numFmt numFmtId="165" formatCode="0.00000"/>
    <numFmt numFmtId="166" formatCode="#,##0.0"/>
    <numFmt numFmtId="167" formatCode="0.0"/>
  </numFmts>
  <fonts count="27"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rgb="FF000000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5334">
    <xf numFmtId="0" fontId="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5" fillId="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6">
    <xf numFmtId="0" fontId="0" fillId="0" borderId="0" xfId="0"/>
    <xf numFmtId="165" fontId="2" fillId="0" borderId="1" xfId="0" applyNumberFormat="1" applyFont="1" applyFill="1" applyBorder="1"/>
    <xf numFmtId="165" fontId="1" fillId="0" borderId="1" xfId="0" applyNumberFormat="1" applyFont="1" applyFill="1" applyBorder="1"/>
    <xf numFmtId="165" fontId="13" fillId="0" borderId="1" xfId="0" applyNumberFormat="1" applyFont="1" applyFill="1" applyBorder="1"/>
    <xf numFmtId="165" fontId="2" fillId="0" borderId="0" xfId="0" applyNumberFormat="1" applyFont="1" applyFill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right"/>
    </xf>
    <xf numFmtId="165" fontId="1" fillId="0" borderId="0" xfId="0" applyNumberFormat="1" applyFont="1" applyFill="1"/>
    <xf numFmtId="165" fontId="14" fillId="0" borderId="1" xfId="0" applyNumberFormat="1" applyFont="1" applyFill="1" applyBorder="1"/>
    <xf numFmtId="165" fontId="14" fillId="0" borderId="0" xfId="0" applyNumberFormat="1" applyFont="1" applyFill="1"/>
    <xf numFmtId="165" fontId="13" fillId="0" borderId="0" xfId="0" applyNumberFormat="1" applyFont="1" applyFill="1"/>
    <xf numFmtId="165" fontId="0" fillId="0" borderId="0" xfId="0" applyNumberFormat="1" applyFill="1"/>
    <xf numFmtId="165" fontId="3" fillId="0" borderId="0" xfId="0" applyNumberFormat="1" applyFont="1" applyFill="1"/>
    <xf numFmtId="165" fontId="2" fillId="0" borderId="1" xfId="0" applyNumberFormat="1" applyFont="1" applyFill="1" applyBorder="1" applyAlignment="1">
      <alignment horizontal="right" vertical="center" wrapText="1"/>
    </xf>
    <xf numFmtId="165" fontId="2" fillId="0" borderId="0" xfId="0" applyNumberFormat="1" applyFont="1" applyFill="1" applyAlignment="1">
      <alignment horizontal="right"/>
    </xf>
    <xf numFmtId="165" fontId="16" fillId="0" borderId="0" xfId="0" applyNumberFormat="1" applyFont="1" applyFill="1"/>
    <xf numFmtId="165" fontId="15" fillId="0" borderId="0" xfId="0" applyNumberFormat="1" applyFont="1" applyFill="1"/>
    <xf numFmtId="165" fontId="2" fillId="0" borderId="0" xfId="0" applyNumberFormat="1" applyFont="1" applyFill="1" applyBorder="1"/>
    <xf numFmtId="165" fontId="13" fillId="0" borderId="0" xfId="0" applyNumberFormat="1" applyFont="1" applyFill="1" applyBorder="1"/>
    <xf numFmtId="0" fontId="0" fillId="0" borderId="0" xfId="0" applyFill="1"/>
    <xf numFmtId="165" fontId="18" fillId="0" borderId="0" xfId="1538" applyNumberFormat="1" applyFont="1" applyFill="1" applyBorder="1" applyAlignment="1" applyProtection="1"/>
    <xf numFmtId="164" fontId="14" fillId="0" borderId="0" xfId="0" applyNumberFormat="1" applyFont="1" applyFill="1"/>
    <xf numFmtId="0" fontId="0" fillId="0" borderId="0" xfId="0" applyFill="1" applyBorder="1"/>
    <xf numFmtId="165" fontId="1" fillId="0" borderId="0" xfId="1538" applyNumberFormat="1" applyFont="1" applyFill="1" applyBorder="1" applyAlignment="1" applyProtection="1"/>
    <xf numFmtId="165" fontId="16" fillId="0" borderId="0" xfId="0" applyNumberFormat="1" applyFont="1" applyFill="1" applyAlignment="1">
      <alignment horizontal="center" vertical="center" wrapText="1"/>
    </xf>
    <xf numFmtId="165" fontId="13" fillId="0" borderId="3" xfId="0" applyNumberFormat="1" applyFont="1" applyFill="1" applyBorder="1"/>
    <xf numFmtId="167" fontId="13" fillId="0" borderId="0" xfId="0" applyNumberFormat="1" applyFont="1" applyFill="1" applyBorder="1"/>
    <xf numFmtId="166" fontId="13" fillId="0" borderId="1" xfId="0" applyNumberFormat="1" applyFont="1" applyFill="1" applyBorder="1"/>
    <xf numFmtId="166" fontId="13" fillId="0" borderId="3" xfId="0" applyNumberFormat="1" applyFont="1" applyFill="1" applyBorder="1"/>
    <xf numFmtId="167" fontId="2" fillId="0" borderId="1" xfId="0" applyNumberFormat="1" applyFont="1" applyFill="1" applyBorder="1" applyAlignment="1">
      <alignment horizontal="right"/>
    </xf>
    <xf numFmtId="167" fontId="13" fillId="0" borderId="1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Fill="1" applyBorder="1"/>
    <xf numFmtId="167" fontId="2" fillId="0" borderId="0" xfId="0" applyNumberFormat="1" applyFont="1" applyFill="1"/>
    <xf numFmtId="167" fontId="2" fillId="0" borderId="1" xfId="0" applyNumberFormat="1" applyFont="1" applyFill="1" applyBorder="1" applyAlignment="1">
      <alignment horizontal="right" vertical="center" wrapText="1"/>
    </xf>
    <xf numFmtId="167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/>
    <xf numFmtId="165" fontId="13" fillId="0" borderId="0" xfId="0" applyNumberFormat="1" applyFont="1" applyFill="1" applyAlignment="1">
      <alignment horizontal="center" vertical="center" wrapText="1"/>
    </xf>
    <xf numFmtId="0" fontId="0" fillId="0" borderId="0" xfId="0" applyFont="1" applyFill="1"/>
    <xf numFmtId="165" fontId="0" fillId="0" borderId="0" xfId="0" applyNumberFormat="1" applyFont="1" applyFill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5" fontId="20" fillId="0" borderId="14" xfId="0" applyNumberFormat="1" applyFont="1" applyFill="1" applyBorder="1" applyAlignment="1">
      <alignment horizontal="center"/>
    </xf>
    <xf numFmtId="165" fontId="13" fillId="0" borderId="3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6" fontId="14" fillId="0" borderId="1" xfId="0" applyNumberFormat="1" applyFont="1" applyFill="1" applyBorder="1"/>
    <xf numFmtId="166" fontId="14" fillId="0" borderId="3" xfId="0" applyNumberFormat="1" applyFont="1" applyFill="1" applyBorder="1"/>
    <xf numFmtId="165" fontId="18" fillId="0" borderId="1" xfId="1538" applyNumberFormat="1" applyFont="1" applyFill="1" applyBorder="1"/>
    <xf numFmtId="166" fontId="18" fillId="0" borderId="1" xfId="1538" applyNumberFormat="1" applyFont="1" applyFill="1" applyBorder="1"/>
    <xf numFmtId="166" fontId="18" fillId="0" borderId="3" xfId="1538" applyNumberFormat="1" applyFont="1" applyFill="1" applyBorder="1"/>
    <xf numFmtId="165" fontId="26" fillId="0" borderId="0" xfId="1538" applyNumberFormat="1" applyFont="1" applyFill="1"/>
    <xf numFmtId="165" fontId="1" fillId="0" borderId="1" xfId="1538" applyNumberFormat="1" applyFont="1" applyFill="1" applyBorder="1"/>
    <xf numFmtId="165" fontId="21" fillId="0" borderId="2" xfId="0" applyNumberFormat="1" applyFont="1" applyFill="1" applyBorder="1" applyAlignment="1">
      <alignment vertical="center" wrapText="1"/>
    </xf>
    <xf numFmtId="166" fontId="2" fillId="0" borderId="1" xfId="0" applyNumberFormat="1" applyFont="1" applyFill="1" applyBorder="1"/>
    <xf numFmtId="166" fontId="13" fillId="0" borderId="1" xfId="0" applyNumberFormat="1" applyFont="1" applyFill="1" applyBorder="1" applyAlignment="1">
      <alignment vertical="top"/>
    </xf>
    <xf numFmtId="166" fontId="19" fillId="0" borderId="1" xfId="1538" applyNumberFormat="1" applyFont="1" applyFill="1" applyBorder="1"/>
    <xf numFmtId="166" fontId="14" fillId="0" borderId="1" xfId="0" applyNumberFormat="1" applyFont="1" applyFill="1" applyBorder="1" applyAlignment="1">
      <alignment horizontal="right"/>
    </xf>
    <xf numFmtId="166" fontId="1" fillId="0" borderId="1" xfId="0" applyNumberFormat="1" applyFont="1" applyFill="1" applyBorder="1" applyAlignment="1">
      <alignment horizontal="right"/>
    </xf>
    <xf numFmtId="166" fontId="13" fillId="0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166" fontId="1" fillId="0" borderId="1" xfId="1538" applyNumberFormat="1" applyFont="1" applyFill="1" applyBorder="1" applyAlignment="1">
      <alignment horizontal="right"/>
    </xf>
    <xf numFmtId="166" fontId="2" fillId="0" borderId="0" xfId="0" applyNumberFormat="1" applyFont="1" applyFill="1"/>
    <xf numFmtId="2" fontId="2" fillId="0" borderId="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Fill="1" applyBorder="1" applyAlignment="1">
      <alignment horizontal="center" vertical="center" wrapText="1"/>
    </xf>
    <xf numFmtId="166" fontId="1" fillId="0" borderId="3" xfId="0" applyNumberFormat="1" applyFont="1" applyFill="1" applyBorder="1" applyAlignment="1">
      <alignment horizontal="right"/>
    </xf>
    <xf numFmtId="166" fontId="2" fillId="0" borderId="3" xfId="0" applyNumberFormat="1" applyFont="1" applyFill="1" applyBorder="1" applyAlignment="1">
      <alignment horizontal="right"/>
    </xf>
    <xf numFmtId="166" fontId="1" fillId="0" borderId="3" xfId="1538" applyNumberFormat="1" applyFont="1" applyFill="1" applyBorder="1" applyAlignment="1">
      <alignment horizontal="right"/>
    </xf>
    <xf numFmtId="166" fontId="2" fillId="0" borderId="1" xfId="25333" applyNumberFormat="1" applyFont="1" applyFill="1" applyBorder="1" applyAlignment="1">
      <alignment horizontal="right"/>
    </xf>
    <xf numFmtId="167" fontId="2" fillId="0" borderId="0" xfId="0" applyNumberFormat="1" applyFont="1" applyFill="1" applyBorder="1"/>
    <xf numFmtId="2" fontId="2" fillId="0" borderId="0" xfId="0" applyNumberFormat="1" applyFont="1" applyFill="1" applyBorder="1"/>
    <xf numFmtId="2" fontId="2" fillId="0" borderId="0" xfId="0" applyNumberFormat="1" applyFont="1" applyFill="1"/>
    <xf numFmtId="166" fontId="1" fillId="0" borderId="1" xfId="25333" applyNumberFormat="1" applyFont="1" applyFill="1" applyBorder="1" applyAlignment="1">
      <alignment horizontal="right"/>
    </xf>
    <xf numFmtId="166" fontId="1" fillId="0" borderId="1" xfId="0" applyNumberFormat="1" applyFont="1" applyFill="1" applyBorder="1"/>
    <xf numFmtId="166" fontId="1" fillId="0" borderId="1" xfId="1538" applyNumberFormat="1" applyFont="1" applyFill="1" applyBorder="1"/>
    <xf numFmtId="166" fontId="2" fillId="0" borderId="1" xfId="25332" applyNumberFormat="1" applyFont="1" applyFill="1" applyBorder="1"/>
    <xf numFmtId="166" fontId="2" fillId="0" borderId="5" xfId="0" applyNumberFormat="1" applyFont="1" applyFill="1" applyBorder="1" applyAlignment="1">
      <alignment horizontal="right"/>
    </xf>
    <xf numFmtId="166" fontId="2" fillId="0" borderId="1" xfId="25332" applyNumberFormat="1" applyFont="1" applyFill="1" applyBorder="1" applyAlignment="1">
      <alignment horizontal="right"/>
    </xf>
    <xf numFmtId="165" fontId="13" fillId="0" borderId="6" xfId="0" applyNumberFormat="1" applyFont="1" applyFill="1" applyBorder="1" applyAlignment="1">
      <alignment horizontal="center" vertical="center" wrapText="1"/>
    </xf>
    <xf numFmtId="165" fontId="13" fillId="0" borderId="7" xfId="0" applyNumberFormat="1" applyFont="1" applyFill="1" applyBorder="1" applyAlignment="1">
      <alignment horizontal="center" vertical="center" wrapText="1"/>
    </xf>
    <xf numFmtId="165" fontId="13" fillId="0" borderId="8" xfId="0" applyNumberFormat="1" applyFont="1" applyFill="1" applyBorder="1" applyAlignment="1">
      <alignment horizontal="center" vertical="center" wrapText="1"/>
    </xf>
    <xf numFmtId="165" fontId="13" fillId="0" borderId="9" xfId="0" applyNumberFormat="1" applyFont="1" applyFill="1" applyBorder="1" applyAlignment="1">
      <alignment horizontal="center" vertical="center" wrapText="1"/>
    </xf>
    <xf numFmtId="165" fontId="13" fillId="0" borderId="2" xfId="0" applyNumberFormat="1" applyFont="1" applyFill="1" applyBorder="1" applyAlignment="1">
      <alignment horizontal="center" vertical="center" wrapText="1"/>
    </xf>
    <xf numFmtId="165" fontId="13" fillId="0" borderId="10" xfId="0" applyNumberFormat="1" applyFont="1" applyFill="1" applyBorder="1" applyAlignment="1">
      <alignment horizontal="center" vertical="center" wrapText="1"/>
    </xf>
    <xf numFmtId="165" fontId="13" fillId="0" borderId="3" xfId="0" applyNumberFormat="1" applyFont="1" applyFill="1" applyBorder="1" applyAlignment="1">
      <alignment horizontal="center" vertical="center" wrapText="1"/>
    </xf>
    <xf numFmtId="165" fontId="13" fillId="0" borderId="4" xfId="0" applyNumberFormat="1" applyFont="1" applyFill="1" applyBorder="1" applyAlignment="1">
      <alignment horizontal="center" vertical="center" wrapText="1"/>
    </xf>
    <xf numFmtId="165" fontId="13" fillId="0" borderId="5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4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Border="1" applyAlignment="1">
      <alignment horizontal="center" vertical="center"/>
    </xf>
    <xf numFmtId="165" fontId="13" fillId="0" borderId="11" xfId="0" applyNumberFormat="1" applyFont="1" applyFill="1" applyBorder="1" applyAlignment="1">
      <alignment horizontal="center" vertical="center" wrapText="1"/>
    </xf>
    <xf numFmtId="165" fontId="13" fillId="0" borderId="12" xfId="0" applyNumberFormat="1" applyFont="1" applyFill="1" applyBorder="1" applyAlignment="1">
      <alignment horizontal="center" vertical="center" wrapText="1"/>
    </xf>
    <xf numFmtId="165" fontId="13" fillId="0" borderId="13" xfId="0" applyNumberFormat="1" applyFont="1" applyFill="1" applyBorder="1" applyAlignment="1">
      <alignment horizontal="center" vertical="center" wrapText="1"/>
    </xf>
    <xf numFmtId="165" fontId="21" fillId="0" borderId="2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5" fontId="2" fillId="0" borderId="7" xfId="0" applyNumberFormat="1" applyFont="1" applyFill="1" applyBorder="1" applyAlignment="1">
      <alignment horizontal="center" vertical="center" wrapText="1"/>
    </xf>
    <xf numFmtId="165" fontId="2" fillId="0" borderId="8" xfId="0" applyNumberFormat="1" applyFont="1" applyFill="1" applyBorder="1" applyAlignment="1">
      <alignment horizontal="center" vertical="center" wrapText="1"/>
    </xf>
    <xf numFmtId="165" fontId="2" fillId="0" borderId="9" xfId="0" applyNumberFormat="1" applyFont="1" applyFill="1" applyBorder="1" applyAlignment="1">
      <alignment horizontal="center" vertical="center" wrapText="1"/>
    </xf>
    <xf numFmtId="165" fontId="2" fillId="0" borderId="2" xfId="0" applyNumberFormat="1" applyFont="1" applyFill="1" applyBorder="1" applyAlignment="1">
      <alignment horizontal="center" vertical="center" wrapText="1"/>
    </xf>
    <xf numFmtId="165" fontId="2" fillId="0" borderId="10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5" fontId="2" fillId="0" borderId="3" xfId="1538" applyNumberFormat="1" applyFont="1" applyFill="1" applyBorder="1" applyAlignment="1">
      <alignment horizontal="center" vertical="center" wrapText="1"/>
    </xf>
    <xf numFmtId="165" fontId="2" fillId="0" borderId="4" xfId="1538" applyNumberFormat="1" applyFont="1" applyFill="1" applyBorder="1" applyAlignment="1">
      <alignment horizontal="center" vertical="center" wrapText="1"/>
    </xf>
    <xf numFmtId="165" fontId="2" fillId="0" borderId="5" xfId="1538" applyNumberFormat="1" applyFont="1" applyFill="1" applyBorder="1" applyAlignment="1">
      <alignment horizontal="center" vertical="center" wrapText="1"/>
    </xf>
    <xf numFmtId="165" fontId="2" fillId="0" borderId="1" xfId="1538" applyNumberFormat="1" applyFont="1" applyFill="1" applyBorder="1" applyAlignment="1">
      <alignment horizontal="center" vertical="center" wrapText="1"/>
    </xf>
    <xf numFmtId="165" fontId="2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165" fontId="1" fillId="0" borderId="4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165" fontId="0" fillId="0" borderId="4" xfId="0" applyNumberFormat="1" applyFont="1" applyFill="1" applyBorder="1" applyAlignment="1">
      <alignment horizontal="center" vertical="center" wrapText="1"/>
    </xf>
    <xf numFmtId="165" fontId="24" fillId="0" borderId="1" xfId="0" applyNumberFormat="1" applyFont="1" applyFill="1" applyBorder="1" applyAlignment="1">
      <alignment horizontal="center" vertical="center" wrapText="1"/>
    </xf>
  </cellXfs>
  <cellStyles count="2533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" xfId="7" builtinId="30" customBuiltin="1"/>
    <cellStyle name="20% - Акцент1 10" xfId="8"/>
    <cellStyle name="20% - Акцент1 10 2" xfId="9"/>
    <cellStyle name="20% - Акцент1 10 2 2" xfId="10"/>
    <cellStyle name="20% - Акцент1 10 2 2 2" xfId="11"/>
    <cellStyle name="20% - Акцент1 10 2 3" xfId="12"/>
    <cellStyle name="20% - Акцент1 10 3" xfId="13"/>
    <cellStyle name="20% - Акцент1 10 3 2" xfId="14"/>
    <cellStyle name="20% - Акцент1 10 3 2 2" xfId="15"/>
    <cellStyle name="20% - Акцент1 10 3 3" xfId="16"/>
    <cellStyle name="20% - Акцент1 10 4" xfId="17"/>
    <cellStyle name="20% - Акцент1 10 4 2" xfId="18"/>
    <cellStyle name="20% - Акцент1 10 5" xfId="19"/>
    <cellStyle name="20% - Акцент1 100" xfId="20"/>
    <cellStyle name="20% - Акцент1 100 2" xfId="21"/>
    <cellStyle name="20% - Акцент1 100 2 2" xfId="22"/>
    <cellStyle name="20% - Акцент1 100 3" xfId="23"/>
    <cellStyle name="20% - Акцент1 101" xfId="24"/>
    <cellStyle name="20% - Акцент1 101 2" xfId="25"/>
    <cellStyle name="20% - Акцент1 101 2 2" xfId="26"/>
    <cellStyle name="20% - Акцент1 101 3" xfId="27"/>
    <cellStyle name="20% - Акцент1 102" xfId="28"/>
    <cellStyle name="20% - Акцент1 102 2" xfId="29"/>
    <cellStyle name="20% - Акцент1 102 2 2" xfId="30"/>
    <cellStyle name="20% - Акцент1 102 3" xfId="31"/>
    <cellStyle name="20% - Акцент1 103" xfId="32"/>
    <cellStyle name="20% - Акцент1 103 2" xfId="33"/>
    <cellStyle name="20% - Акцент1 103 2 2" xfId="34"/>
    <cellStyle name="20% - Акцент1 103 3" xfId="35"/>
    <cellStyle name="20% - Акцент1 104" xfId="36"/>
    <cellStyle name="20% - Акцент1 104 2" xfId="37"/>
    <cellStyle name="20% - Акцент1 104 2 2" xfId="38"/>
    <cellStyle name="20% - Акцент1 104 3" xfId="39"/>
    <cellStyle name="20% - Акцент1 105" xfId="40"/>
    <cellStyle name="20% - Акцент1 105 2" xfId="41"/>
    <cellStyle name="20% - Акцент1 105 2 2" xfId="42"/>
    <cellStyle name="20% - Акцент1 105 3" xfId="43"/>
    <cellStyle name="20% - Акцент1 106" xfId="44"/>
    <cellStyle name="20% - Акцент1 106 2" xfId="45"/>
    <cellStyle name="20% - Акцент1 106 2 2" xfId="46"/>
    <cellStyle name="20% - Акцент1 106 3" xfId="47"/>
    <cellStyle name="20% - Акцент1 107" xfId="48"/>
    <cellStyle name="20% - Акцент1 107 2" xfId="49"/>
    <cellStyle name="20% - Акцент1 107 2 2" xfId="50"/>
    <cellStyle name="20% - Акцент1 107 3" xfId="51"/>
    <cellStyle name="20% - Акцент1 108" xfId="52"/>
    <cellStyle name="20% - Акцент1 108 2" xfId="53"/>
    <cellStyle name="20% - Акцент1 108 2 2" xfId="54"/>
    <cellStyle name="20% - Акцент1 108 3" xfId="55"/>
    <cellStyle name="20% - Акцент1 109" xfId="56"/>
    <cellStyle name="20% - Акцент1 109 2" xfId="57"/>
    <cellStyle name="20% - Акцент1 109 2 2" xfId="58"/>
    <cellStyle name="20% - Акцент1 109 3" xfId="59"/>
    <cellStyle name="20% - Акцент1 11" xfId="60"/>
    <cellStyle name="20% - Акцент1 11 2" xfId="61"/>
    <cellStyle name="20% - Акцент1 11 2 2" xfId="62"/>
    <cellStyle name="20% - Акцент1 11 2 2 2" xfId="63"/>
    <cellStyle name="20% - Акцент1 11 2 3" xfId="64"/>
    <cellStyle name="20% - Акцент1 11 3" xfId="65"/>
    <cellStyle name="20% - Акцент1 11 3 2" xfId="66"/>
    <cellStyle name="20% - Акцент1 11 3 2 2" xfId="67"/>
    <cellStyle name="20% - Акцент1 11 3 3" xfId="68"/>
    <cellStyle name="20% - Акцент1 11 4" xfId="69"/>
    <cellStyle name="20% - Акцент1 11 4 2" xfId="70"/>
    <cellStyle name="20% - Акцент1 11 5" xfId="71"/>
    <cellStyle name="20% - Акцент1 110" xfId="72"/>
    <cellStyle name="20% - Акцент1 110 2" xfId="73"/>
    <cellStyle name="20% - Акцент1 110 2 2" xfId="74"/>
    <cellStyle name="20% - Акцент1 110 3" xfId="75"/>
    <cellStyle name="20% - Акцент1 111" xfId="76"/>
    <cellStyle name="20% - Акцент1 111 2" xfId="77"/>
    <cellStyle name="20% - Акцент1 111 2 2" xfId="78"/>
    <cellStyle name="20% - Акцент1 111 3" xfId="79"/>
    <cellStyle name="20% - Акцент1 112" xfId="80"/>
    <cellStyle name="20% - Акцент1 112 2" xfId="81"/>
    <cellStyle name="20% - Акцент1 112 2 2" xfId="82"/>
    <cellStyle name="20% - Акцент1 112 3" xfId="83"/>
    <cellStyle name="20% - Акцент1 113" xfId="84"/>
    <cellStyle name="20% - Акцент1 113 2" xfId="85"/>
    <cellStyle name="20% - Акцент1 113 2 2" xfId="86"/>
    <cellStyle name="20% - Акцент1 113 3" xfId="87"/>
    <cellStyle name="20% - Акцент1 114" xfId="88"/>
    <cellStyle name="20% - Акцент1 114 2" xfId="89"/>
    <cellStyle name="20% - Акцент1 114 2 2" xfId="90"/>
    <cellStyle name="20% - Акцент1 114 3" xfId="91"/>
    <cellStyle name="20% - Акцент1 115" xfId="92"/>
    <cellStyle name="20% - Акцент1 115 2" xfId="93"/>
    <cellStyle name="20% - Акцент1 115 2 2" xfId="94"/>
    <cellStyle name="20% - Акцент1 115 3" xfId="95"/>
    <cellStyle name="20% - Акцент1 116" xfId="96"/>
    <cellStyle name="20% - Акцент1 116 2" xfId="97"/>
    <cellStyle name="20% - Акцент1 116 2 2" xfId="98"/>
    <cellStyle name="20% - Акцент1 116 3" xfId="99"/>
    <cellStyle name="20% - Акцент1 117" xfId="100"/>
    <cellStyle name="20% - Акцент1 117 2" xfId="101"/>
    <cellStyle name="20% - Акцент1 117 2 2" xfId="102"/>
    <cellStyle name="20% - Акцент1 117 3" xfId="103"/>
    <cellStyle name="20% - Акцент1 118" xfId="104"/>
    <cellStyle name="20% - Акцент1 118 2" xfId="105"/>
    <cellStyle name="20% - Акцент1 118 2 2" xfId="106"/>
    <cellStyle name="20% - Акцент1 118 3" xfId="107"/>
    <cellStyle name="20% - Акцент1 119" xfId="108"/>
    <cellStyle name="20% - Акцент1 119 2" xfId="109"/>
    <cellStyle name="20% - Акцент1 119 2 2" xfId="110"/>
    <cellStyle name="20% - Акцент1 119 3" xfId="111"/>
    <cellStyle name="20% - Акцент1 12" xfId="112"/>
    <cellStyle name="20% - Акцент1 12 2" xfId="113"/>
    <cellStyle name="20% - Акцент1 12 2 2" xfId="114"/>
    <cellStyle name="20% - Акцент1 12 2 2 2" xfId="115"/>
    <cellStyle name="20% - Акцент1 12 2 3" xfId="116"/>
    <cellStyle name="20% - Акцент1 12 3" xfId="117"/>
    <cellStyle name="20% - Акцент1 12 3 2" xfId="118"/>
    <cellStyle name="20% - Акцент1 12 3 2 2" xfId="119"/>
    <cellStyle name="20% - Акцент1 12 3 3" xfId="120"/>
    <cellStyle name="20% - Акцент1 12 4" xfId="121"/>
    <cellStyle name="20% - Акцент1 12 4 2" xfId="122"/>
    <cellStyle name="20% - Акцент1 12 5" xfId="123"/>
    <cellStyle name="20% - Акцент1 120" xfId="124"/>
    <cellStyle name="20% - Акцент1 120 2" xfId="125"/>
    <cellStyle name="20% - Акцент1 120 2 2" xfId="126"/>
    <cellStyle name="20% - Акцент1 120 3" xfId="127"/>
    <cellStyle name="20% - Акцент1 121" xfId="128"/>
    <cellStyle name="20% - Акцент1 121 2" xfId="129"/>
    <cellStyle name="20% - Акцент1 121 2 2" xfId="130"/>
    <cellStyle name="20% - Акцент1 121 3" xfId="131"/>
    <cellStyle name="20% - Акцент1 122" xfId="132"/>
    <cellStyle name="20% - Акцент1 122 2" xfId="133"/>
    <cellStyle name="20% - Акцент1 122 2 2" xfId="134"/>
    <cellStyle name="20% - Акцент1 122 3" xfId="135"/>
    <cellStyle name="20% - Акцент1 123" xfId="136"/>
    <cellStyle name="20% - Акцент1 123 2" xfId="137"/>
    <cellStyle name="20% - Акцент1 123 2 2" xfId="138"/>
    <cellStyle name="20% - Акцент1 123 3" xfId="139"/>
    <cellStyle name="20% - Акцент1 124" xfId="140"/>
    <cellStyle name="20% - Акцент1 124 2" xfId="141"/>
    <cellStyle name="20% - Акцент1 124 2 2" xfId="142"/>
    <cellStyle name="20% - Акцент1 124 3" xfId="143"/>
    <cellStyle name="20% - Акцент1 125" xfId="144"/>
    <cellStyle name="20% - Акцент1 125 2" xfId="145"/>
    <cellStyle name="20% - Акцент1 125 2 2" xfId="146"/>
    <cellStyle name="20% - Акцент1 125 3" xfId="147"/>
    <cellStyle name="20% - Акцент1 126" xfId="148"/>
    <cellStyle name="20% - Акцент1 126 2" xfId="149"/>
    <cellStyle name="20% - Акцент1 126 2 2" xfId="150"/>
    <cellStyle name="20% - Акцент1 126 3" xfId="151"/>
    <cellStyle name="20% - Акцент1 127" xfId="152"/>
    <cellStyle name="20% - Акцент1 127 2" xfId="153"/>
    <cellStyle name="20% - Акцент1 127 2 2" xfId="154"/>
    <cellStyle name="20% - Акцент1 127 3" xfId="155"/>
    <cellStyle name="20% - Акцент1 128" xfId="156"/>
    <cellStyle name="20% - Акцент1 128 2" xfId="157"/>
    <cellStyle name="20% - Акцент1 128 2 2" xfId="158"/>
    <cellStyle name="20% - Акцент1 128 3" xfId="159"/>
    <cellStyle name="20% - Акцент1 129" xfId="160"/>
    <cellStyle name="20% - Акцент1 129 2" xfId="161"/>
    <cellStyle name="20% - Акцент1 129 2 2" xfId="162"/>
    <cellStyle name="20% - Акцент1 129 3" xfId="163"/>
    <cellStyle name="20% - Акцент1 13" xfId="164"/>
    <cellStyle name="20% - Акцент1 13 2" xfId="165"/>
    <cellStyle name="20% - Акцент1 13 2 2" xfId="166"/>
    <cellStyle name="20% - Акцент1 13 2 2 2" xfId="167"/>
    <cellStyle name="20% - Акцент1 13 2 3" xfId="168"/>
    <cellStyle name="20% - Акцент1 13 3" xfId="169"/>
    <cellStyle name="20% - Акцент1 13 3 2" xfId="170"/>
    <cellStyle name="20% - Акцент1 13 3 2 2" xfId="171"/>
    <cellStyle name="20% - Акцент1 13 3 3" xfId="172"/>
    <cellStyle name="20% - Акцент1 13 4" xfId="173"/>
    <cellStyle name="20% - Акцент1 13 4 2" xfId="174"/>
    <cellStyle name="20% - Акцент1 13 5" xfId="175"/>
    <cellStyle name="20% - Акцент1 130" xfId="176"/>
    <cellStyle name="20% - Акцент1 130 2" xfId="177"/>
    <cellStyle name="20% - Акцент1 130 2 2" xfId="178"/>
    <cellStyle name="20% - Акцент1 130 3" xfId="179"/>
    <cellStyle name="20% - Акцент1 131" xfId="180"/>
    <cellStyle name="20% - Акцент1 131 2" xfId="181"/>
    <cellStyle name="20% - Акцент1 131 2 2" xfId="182"/>
    <cellStyle name="20% - Акцент1 131 3" xfId="183"/>
    <cellStyle name="20% - Акцент1 132" xfId="184"/>
    <cellStyle name="20% - Акцент1 132 2" xfId="185"/>
    <cellStyle name="20% - Акцент1 132 2 2" xfId="186"/>
    <cellStyle name="20% - Акцент1 132 3" xfId="187"/>
    <cellStyle name="20% - Акцент1 133" xfId="188"/>
    <cellStyle name="20% - Акцент1 133 2" xfId="189"/>
    <cellStyle name="20% - Акцент1 133 2 2" xfId="190"/>
    <cellStyle name="20% - Акцент1 133 3" xfId="191"/>
    <cellStyle name="20% - Акцент1 134" xfId="192"/>
    <cellStyle name="20% - Акцент1 134 2" xfId="193"/>
    <cellStyle name="20% - Акцент1 134 2 2" xfId="194"/>
    <cellStyle name="20% - Акцент1 134 3" xfId="195"/>
    <cellStyle name="20% - Акцент1 135" xfId="196"/>
    <cellStyle name="20% - Акцент1 135 2" xfId="197"/>
    <cellStyle name="20% - Акцент1 135 2 2" xfId="198"/>
    <cellStyle name="20% - Акцент1 135 3" xfId="199"/>
    <cellStyle name="20% - Акцент1 136" xfId="200"/>
    <cellStyle name="20% - Акцент1 136 2" xfId="201"/>
    <cellStyle name="20% - Акцент1 136 2 2" xfId="202"/>
    <cellStyle name="20% - Акцент1 136 3" xfId="203"/>
    <cellStyle name="20% - Акцент1 137" xfId="204"/>
    <cellStyle name="20% - Акцент1 138" xfId="205"/>
    <cellStyle name="20% - Акцент1 14" xfId="206"/>
    <cellStyle name="20% - Акцент1 14 2" xfId="207"/>
    <cellStyle name="20% - Акцент1 14 2 2" xfId="208"/>
    <cellStyle name="20% - Акцент1 14 2 2 2" xfId="209"/>
    <cellStyle name="20% - Акцент1 14 2 3" xfId="210"/>
    <cellStyle name="20% - Акцент1 14 3" xfId="211"/>
    <cellStyle name="20% - Акцент1 14 3 2" xfId="212"/>
    <cellStyle name="20% - Акцент1 14 3 2 2" xfId="213"/>
    <cellStyle name="20% - Акцент1 14 3 3" xfId="214"/>
    <cellStyle name="20% - Акцент1 14 4" xfId="215"/>
    <cellStyle name="20% - Акцент1 14 4 2" xfId="216"/>
    <cellStyle name="20% - Акцент1 14 5" xfId="217"/>
    <cellStyle name="20% - Акцент1 15" xfId="218"/>
    <cellStyle name="20% - Акцент1 15 2" xfId="219"/>
    <cellStyle name="20% - Акцент1 15 2 2" xfId="220"/>
    <cellStyle name="20% - Акцент1 15 2 2 2" xfId="221"/>
    <cellStyle name="20% - Акцент1 15 2 3" xfId="222"/>
    <cellStyle name="20% - Акцент1 15 3" xfId="223"/>
    <cellStyle name="20% - Акцент1 15 3 2" xfId="224"/>
    <cellStyle name="20% - Акцент1 15 3 2 2" xfId="225"/>
    <cellStyle name="20% - Акцент1 15 3 3" xfId="226"/>
    <cellStyle name="20% - Акцент1 15 4" xfId="227"/>
    <cellStyle name="20% - Акцент1 15 4 2" xfId="228"/>
    <cellStyle name="20% - Акцент1 15 5" xfId="229"/>
    <cellStyle name="20% - Акцент1 16" xfId="230"/>
    <cellStyle name="20% - Акцент1 16 2" xfId="231"/>
    <cellStyle name="20% - Акцент1 16 2 2" xfId="232"/>
    <cellStyle name="20% - Акцент1 16 2 2 2" xfId="233"/>
    <cellStyle name="20% - Акцент1 16 2 3" xfId="234"/>
    <cellStyle name="20% - Акцент1 16 3" xfId="235"/>
    <cellStyle name="20% - Акцент1 16 3 2" xfId="236"/>
    <cellStyle name="20% - Акцент1 16 3 2 2" xfId="237"/>
    <cellStyle name="20% - Акцент1 16 3 3" xfId="238"/>
    <cellStyle name="20% - Акцент1 16 4" xfId="239"/>
    <cellStyle name="20% - Акцент1 16 4 2" xfId="240"/>
    <cellStyle name="20% - Акцент1 16 5" xfId="241"/>
    <cellStyle name="20% - Акцент1 17" xfId="242"/>
    <cellStyle name="20% - Акцент1 17 2" xfId="243"/>
    <cellStyle name="20% - Акцент1 17 2 2" xfId="244"/>
    <cellStyle name="20% - Акцент1 17 2 2 2" xfId="245"/>
    <cellStyle name="20% - Акцент1 17 2 3" xfId="246"/>
    <cellStyle name="20% - Акцент1 17 3" xfId="247"/>
    <cellStyle name="20% - Акцент1 17 3 2" xfId="248"/>
    <cellStyle name="20% - Акцент1 17 3 2 2" xfId="249"/>
    <cellStyle name="20% - Акцент1 17 3 3" xfId="250"/>
    <cellStyle name="20% - Акцент1 17 4" xfId="251"/>
    <cellStyle name="20% - Акцент1 17 4 2" xfId="252"/>
    <cellStyle name="20% - Акцент1 17 5" xfId="253"/>
    <cellStyle name="20% - Акцент1 18" xfId="254"/>
    <cellStyle name="20% - Акцент1 18 2" xfId="255"/>
    <cellStyle name="20% - Акцент1 18 2 2" xfId="256"/>
    <cellStyle name="20% - Акцент1 18 2 2 2" xfId="257"/>
    <cellStyle name="20% - Акцент1 18 2 3" xfId="258"/>
    <cellStyle name="20% - Акцент1 18 3" xfId="259"/>
    <cellStyle name="20% - Акцент1 18 3 2" xfId="260"/>
    <cellStyle name="20% - Акцент1 18 3 2 2" xfId="261"/>
    <cellStyle name="20% - Акцент1 18 3 3" xfId="262"/>
    <cellStyle name="20% - Акцент1 18 4" xfId="263"/>
    <cellStyle name="20% - Акцент1 18 4 2" xfId="264"/>
    <cellStyle name="20% - Акцент1 18 5" xfId="265"/>
    <cellStyle name="20% - Акцент1 19" xfId="266"/>
    <cellStyle name="20% - Акцент1 19 2" xfId="267"/>
    <cellStyle name="20% - Акцент1 19 2 2" xfId="268"/>
    <cellStyle name="20% - Акцент1 19 2 2 2" xfId="269"/>
    <cellStyle name="20% - Акцент1 19 2 3" xfId="270"/>
    <cellStyle name="20% - Акцент1 19 3" xfId="271"/>
    <cellStyle name="20% - Акцент1 19 3 2" xfId="272"/>
    <cellStyle name="20% - Акцент1 19 3 2 2" xfId="273"/>
    <cellStyle name="20% - Акцент1 19 3 3" xfId="274"/>
    <cellStyle name="20% - Акцент1 19 4" xfId="275"/>
    <cellStyle name="20% - Акцент1 19 4 2" xfId="276"/>
    <cellStyle name="20% - Акцент1 19 5" xfId="277"/>
    <cellStyle name="20% - Акцент1 2" xfId="278"/>
    <cellStyle name="20% - Акцент1 2 10" xfId="279"/>
    <cellStyle name="20% - Акцент1 2 10 2" xfId="280"/>
    <cellStyle name="20% - Акцент1 2 10 2 2" xfId="281"/>
    <cellStyle name="20% - Акцент1 2 10 3" xfId="282"/>
    <cellStyle name="20% - Акцент1 2 11" xfId="283"/>
    <cellStyle name="20% - Акцент1 2 11 2" xfId="284"/>
    <cellStyle name="20% - Акцент1 2 11 2 2" xfId="285"/>
    <cellStyle name="20% - Акцент1 2 11 3" xfId="286"/>
    <cellStyle name="20% - Акцент1 2 12" xfId="287"/>
    <cellStyle name="20% - Акцент1 2 12 2" xfId="288"/>
    <cellStyle name="20% - Акцент1 2 12 2 2" xfId="289"/>
    <cellStyle name="20% - Акцент1 2 12 3" xfId="290"/>
    <cellStyle name="20% - Акцент1 2 13" xfId="291"/>
    <cellStyle name="20% - Акцент1 2 13 2" xfId="292"/>
    <cellStyle name="20% - Акцент1 2 13 2 2" xfId="293"/>
    <cellStyle name="20% - Акцент1 2 13 3" xfId="294"/>
    <cellStyle name="20% - Акцент1 2 14" xfId="295"/>
    <cellStyle name="20% - Акцент1 2 14 2" xfId="296"/>
    <cellStyle name="20% - Акцент1 2 14 2 2" xfId="297"/>
    <cellStyle name="20% - Акцент1 2 14 3" xfId="298"/>
    <cellStyle name="20% - Акцент1 2 15" xfId="299"/>
    <cellStyle name="20% - Акцент1 2 15 2" xfId="300"/>
    <cellStyle name="20% - Акцент1 2 15 2 2" xfId="301"/>
    <cellStyle name="20% - Акцент1 2 15 3" xfId="302"/>
    <cellStyle name="20% - Акцент1 2 16" xfId="303"/>
    <cellStyle name="20% - Акцент1 2 16 2" xfId="304"/>
    <cellStyle name="20% - Акцент1 2 16 2 2" xfId="305"/>
    <cellStyle name="20% - Акцент1 2 16 3" xfId="306"/>
    <cellStyle name="20% - Акцент1 2 17" xfId="307"/>
    <cellStyle name="20% - Акцент1 2 17 2" xfId="308"/>
    <cellStyle name="20% - Акцент1 2 17 2 2" xfId="309"/>
    <cellStyle name="20% - Акцент1 2 17 3" xfId="310"/>
    <cellStyle name="20% - Акцент1 2 18" xfId="311"/>
    <cellStyle name="20% - Акцент1 2 18 2" xfId="312"/>
    <cellStyle name="20% - Акцент1 2 18 2 2" xfId="313"/>
    <cellStyle name="20% - Акцент1 2 18 3" xfId="314"/>
    <cellStyle name="20% - Акцент1 2 19" xfId="315"/>
    <cellStyle name="20% - Акцент1 2 19 2" xfId="316"/>
    <cellStyle name="20% - Акцент1 2 19 2 2" xfId="317"/>
    <cellStyle name="20% - Акцент1 2 19 3" xfId="318"/>
    <cellStyle name="20% - Акцент1 2 2" xfId="319"/>
    <cellStyle name="20% - Акцент1 2 2 2" xfId="320"/>
    <cellStyle name="20% - Акцент1 2 2 2 2" xfId="321"/>
    <cellStyle name="20% - Акцент1 2 2 2 2 2" xfId="322"/>
    <cellStyle name="20% - Акцент1 2 2 2 3" xfId="323"/>
    <cellStyle name="20% - Акцент1 2 2 3" xfId="324"/>
    <cellStyle name="20% - Акцент1 2 2 3 2" xfId="325"/>
    <cellStyle name="20% - Акцент1 2 2 3 2 2" xfId="326"/>
    <cellStyle name="20% - Акцент1 2 2 3 3" xfId="327"/>
    <cellStyle name="20% - Акцент1 2 2 4" xfId="328"/>
    <cellStyle name="20% - Акцент1 2 2 4 2" xfId="329"/>
    <cellStyle name="20% - Акцент1 2 2 5" xfId="330"/>
    <cellStyle name="20% - Акцент1 2 20" xfId="331"/>
    <cellStyle name="20% - Акцент1 2 20 2" xfId="332"/>
    <cellStyle name="20% - Акцент1 2 20 2 2" xfId="333"/>
    <cellStyle name="20% - Акцент1 2 20 3" xfId="334"/>
    <cellStyle name="20% - Акцент1 2 21" xfId="335"/>
    <cellStyle name="20% - Акцент1 2 21 2" xfId="336"/>
    <cellStyle name="20% - Акцент1 2 21 2 2" xfId="337"/>
    <cellStyle name="20% - Акцент1 2 21 3" xfId="338"/>
    <cellStyle name="20% - Акцент1 2 22" xfId="339"/>
    <cellStyle name="20% - Акцент1 2 22 2" xfId="340"/>
    <cellStyle name="20% - Акцент1 2 22 2 2" xfId="341"/>
    <cellStyle name="20% - Акцент1 2 22 3" xfId="342"/>
    <cellStyle name="20% - Акцент1 2 23" xfId="343"/>
    <cellStyle name="20% - Акцент1 2 23 2" xfId="344"/>
    <cellStyle name="20% - Акцент1 2 23 2 2" xfId="345"/>
    <cellStyle name="20% - Акцент1 2 23 3" xfId="346"/>
    <cellStyle name="20% - Акцент1 2 24" xfId="347"/>
    <cellStyle name="20% - Акцент1 2 24 2" xfId="348"/>
    <cellStyle name="20% - Акцент1 2 24 2 2" xfId="349"/>
    <cellStyle name="20% - Акцент1 2 24 3" xfId="350"/>
    <cellStyle name="20% - Акцент1 2 25" xfId="351"/>
    <cellStyle name="20% - Акцент1 2 25 2" xfId="352"/>
    <cellStyle name="20% - Акцент1 2 26" xfId="353"/>
    <cellStyle name="20% - Акцент1 2 3" xfId="354"/>
    <cellStyle name="20% - Акцент1 2 3 2" xfId="355"/>
    <cellStyle name="20% - Акцент1 2 3 2 2" xfId="356"/>
    <cellStyle name="20% - Акцент1 2 3 2 2 2" xfId="357"/>
    <cellStyle name="20% - Акцент1 2 3 2 3" xfId="358"/>
    <cellStyle name="20% - Акцент1 2 3 3" xfId="359"/>
    <cellStyle name="20% - Акцент1 2 3 3 2" xfId="360"/>
    <cellStyle name="20% - Акцент1 2 3 3 2 2" xfId="361"/>
    <cellStyle name="20% - Акцент1 2 3 3 3" xfId="362"/>
    <cellStyle name="20% - Акцент1 2 3 4" xfId="363"/>
    <cellStyle name="20% - Акцент1 2 3 4 2" xfId="364"/>
    <cellStyle name="20% - Акцент1 2 3 5" xfId="365"/>
    <cellStyle name="20% - Акцент1 2 4" xfId="366"/>
    <cellStyle name="20% - Акцент1 2 4 2" xfId="367"/>
    <cellStyle name="20% - Акцент1 2 4 2 2" xfId="368"/>
    <cellStyle name="20% - Акцент1 2 4 2 2 2" xfId="369"/>
    <cellStyle name="20% - Акцент1 2 4 2 3" xfId="370"/>
    <cellStyle name="20% - Акцент1 2 4 3" xfId="371"/>
    <cellStyle name="20% - Акцент1 2 4 3 2" xfId="372"/>
    <cellStyle name="20% - Акцент1 2 4 3 2 2" xfId="373"/>
    <cellStyle name="20% - Акцент1 2 4 3 3" xfId="374"/>
    <cellStyle name="20% - Акцент1 2 4 4" xfId="375"/>
    <cellStyle name="20% - Акцент1 2 4 4 2" xfId="376"/>
    <cellStyle name="20% - Акцент1 2 4 5" xfId="377"/>
    <cellStyle name="20% - Акцент1 2 5" xfId="378"/>
    <cellStyle name="20% - Акцент1 2 5 2" xfId="379"/>
    <cellStyle name="20% - Акцент1 2 5 2 2" xfId="380"/>
    <cellStyle name="20% - Акцент1 2 5 2 2 2" xfId="381"/>
    <cellStyle name="20% - Акцент1 2 5 2 3" xfId="382"/>
    <cellStyle name="20% - Акцент1 2 5 3" xfId="383"/>
    <cellStyle name="20% - Акцент1 2 5 3 2" xfId="384"/>
    <cellStyle name="20% - Акцент1 2 5 3 2 2" xfId="385"/>
    <cellStyle name="20% - Акцент1 2 5 3 3" xfId="386"/>
    <cellStyle name="20% - Акцент1 2 5 4" xfId="387"/>
    <cellStyle name="20% - Акцент1 2 5 4 2" xfId="388"/>
    <cellStyle name="20% - Акцент1 2 5 5" xfId="389"/>
    <cellStyle name="20% - Акцент1 2 6" xfId="390"/>
    <cellStyle name="20% - Акцент1 2 6 2" xfId="391"/>
    <cellStyle name="20% - Акцент1 2 6 2 2" xfId="392"/>
    <cellStyle name="20% - Акцент1 2 6 3" xfId="393"/>
    <cellStyle name="20% - Акцент1 2 7" xfId="394"/>
    <cellStyle name="20% - Акцент1 2 7 2" xfId="395"/>
    <cellStyle name="20% - Акцент1 2 7 2 2" xfId="396"/>
    <cellStyle name="20% - Акцент1 2 7 3" xfId="397"/>
    <cellStyle name="20% - Акцент1 2 8" xfId="398"/>
    <cellStyle name="20% - Акцент1 2 8 2" xfId="399"/>
    <cellStyle name="20% - Акцент1 2 8 2 2" xfId="400"/>
    <cellStyle name="20% - Акцент1 2 8 3" xfId="401"/>
    <cellStyle name="20% - Акцент1 2 9" xfId="402"/>
    <cellStyle name="20% - Акцент1 2 9 2" xfId="403"/>
    <cellStyle name="20% - Акцент1 2 9 2 2" xfId="404"/>
    <cellStyle name="20% - Акцент1 2 9 3" xfId="405"/>
    <cellStyle name="20% - Акцент1 20" xfId="406"/>
    <cellStyle name="20% - Акцент1 20 2" xfId="407"/>
    <cellStyle name="20% - Акцент1 20 2 2" xfId="408"/>
    <cellStyle name="20% - Акцент1 20 2 2 2" xfId="409"/>
    <cellStyle name="20% - Акцент1 20 2 3" xfId="410"/>
    <cellStyle name="20% - Акцент1 20 3" xfId="411"/>
    <cellStyle name="20% - Акцент1 20 3 2" xfId="412"/>
    <cellStyle name="20% - Акцент1 20 3 2 2" xfId="413"/>
    <cellStyle name="20% - Акцент1 20 3 3" xfId="414"/>
    <cellStyle name="20% - Акцент1 20 4" xfId="415"/>
    <cellStyle name="20% - Акцент1 20 4 2" xfId="416"/>
    <cellStyle name="20% - Акцент1 20 5" xfId="417"/>
    <cellStyle name="20% - Акцент1 21" xfId="418"/>
    <cellStyle name="20% - Акцент1 21 2" xfId="419"/>
    <cellStyle name="20% - Акцент1 21 2 2" xfId="420"/>
    <cellStyle name="20% - Акцент1 21 2 2 2" xfId="421"/>
    <cellStyle name="20% - Акцент1 21 2 3" xfId="422"/>
    <cellStyle name="20% - Акцент1 21 3" xfId="423"/>
    <cellStyle name="20% - Акцент1 21 3 2" xfId="424"/>
    <cellStyle name="20% - Акцент1 21 3 2 2" xfId="425"/>
    <cellStyle name="20% - Акцент1 21 3 3" xfId="426"/>
    <cellStyle name="20% - Акцент1 21 4" xfId="427"/>
    <cellStyle name="20% - Акцент1 21 4 2" xfId="428"/>
    <cellStyle name="20% - Акцент1 21 5" xfId="429"/>
    <cellStyle name="20% - Акцент1 22" xfId="430"/>
    <cellStyle name="20% - Акцент1 22 2" xfId="431"/>
    <cellStyle name="20% - Акцент1 22 2 2" xfId="432"/>
    <cellStyle name="20% - Акцент1 22 2 2 2" xfId="433"/>
    <cellStyle name="20% - Акцент1 22 2 3" xfId="434"/>
    <cellStyle name="20% - Акцент1 22 3" xfId="435"/>
    <cellStyle name="20% - Акцент1 22 3 2" xfId="436"/>
    <cellStyle name="20% - Акцент1 22 3 2 2" xfId="437"/>
    <cellStyle name="20% - Акцент1 22 3 3" xfId="438"/>
    <cellStyle name="20% - Акцент1 22 4" xfId="439"/>
    <cellStyle name="20% - Акцент1 22 4 2" xfId="440"/>
    <cellStyle name="20% - Акцент1 22 5" xfId="441"/>
    <cellStyle name="20% - Акцент1 23" xfId="442"/>
    <cellStyle name="20% - Акцент1 23 2" xfId="443"/>
    <cellStyle name="20% - Акцент1 23 2 2" xfId="444"/>
    <cellStyle name="20% - Акцент1 23 2 2 2" xfId="445"/>
    <cellStyle name="20% - Акцент1 23 2 3" xfId="446"/>
    <cellStyle name="20% - Акцент1 23 3" xfId="447"/>
    <cellStyle name="20% - Акцент1 23 3 2" xfId="448"/>
    <cellStyle name="20% - Акцент1 23 3 2 2" xfId="449"/>
    <cellStyle name="20% - Акцент1 23 3 3" xfId="450"/>
    <cellStyle name="20% - Акцент1 23 4" xfId="451"/>
    <cellStyle name="20% - Акцент1 23 4 2" xfId="452"/>
    <cellStyle name="20% - Акцент1 23 5" xfId="453"/>
    <cellStyle name="20% - Акцент1 24" xfId="454"/>
    <cellStyle name="20% - Акцент1 24 2" xfId="455"/>
    <cellStyle name="20% - Акцент1 24 2 2" xfId="456"/>
    <cellStyle name="20% - Акцент1 24 2 2 2" xfId="457"/>
    <cellStyle name="20% - Акцент1 24 2 3" xfId="458"/>
    <cellStyle name="20% - Акцент1 24 3" xfId="459"/>
    <cellStyle name="20% - Акцент1 24 3 2" xfId="460"/>
    <cellStyle name="20% - Акцент1 24 3 2 2" xfId="461"/>
    <cellStyle name="20% - Акцент1 24 3 3" xfId="462"/>
    <cellStyle name="20% - Акцент1 24 4" xfId="463"/>
    <cellStyle name="20% - Акцент1 24 4 2" xfId="464"/>
    <cellStyle name="20% - Акцент1 24 5" xfId="465"/>
    <cellStyle name="20% - Акцент1 25" xfId="466"/>
    <cellStyle name="20% - Акцент1 25 2" xfId="467"/>
    <cellStyle name="20% - Акцент1 25 2 2" xfId="468"/>
    <cellStyle name="20% - Акцент1 25 2 2 2" xfId="469"/>
    <cellStyle name="20% - Акцент1 25 2 3" xfId="470"/>
    <cellStyle name="20% - Акцент1 25 3" xfId="471"/>
    <cellStyle name="20% - Акцент1 25 3 2" xfId="472"/>
    <cellStyle name="20% - Акцент1 25 3 2 2" xfId="473"/>
    <cellStyle name="20% - Акцент1 25 3 3" xfId="474"/>
    <cellStyle name="20% - Акцент1 25 4" xfId="475"/>
    <cellStyle name="20% - Акцент1 25 4 2" xfId="476"/>
    <cellStyle name="20% - Акцент1 25 5" xfId="477"/>
    <cellStyle name="20% - Акцент1 26" xfId="478"/>
    <cellStyle name="20% - Акцент1 26 2" xfId="479"/>
    <cellStyle name="20% - Акцент1 26 2 2" xfId="480"/>
    <cellStyle name="20% - Акцент1 26 2 2 2" xfId="481"/>
    <cellStyle name="20% - Акцент1 26 2 3" xfId="482"/>
    <cellStyle name="20% - Акцент1 26 3" xfId="483"/>
    <cellStyle name="20% - Акцент1 26 3 2" xfId="484"/>
    <cellStyle name="20% - Акцент1 26 3 2 2" xfId="485"/>
    <cellStyle name="20% - Акцент1 26 3 3" xfId="486"/>
    <cellStyle name="20% - Акцент1 26 4" xfId="487"/>
    <cellStyle name="20% - Акцент1 26 4 2" xfId="488"/>
    <cellStyle name="20% - Акцент1 26 5" xfId="489"/>
    <cellStyle name="20% - Акцент1 27" xfId="490"/>
    <cellStyle name="20% - Акцент1 27 2" xfId="491"/>
    <cellStyle name="20% - Акцент1 27 2 2" xfId="492"/>
    <cellStyle name="20% - Акцент1 27 2 2 2" xfId="493"/>
    <cellStyle name="20% - Акцент1 27 2 3" xfId="494"/>
    <cellStyle name="20% - Акцент1 27 3" xfId="495"/>
    <cellStyle name="20% - Акцент1 27 3 2" xfId="496"/>
    <cellStyle name="20% - Акцент1 27 3 2 2" xfId="497"/>
    <cellStyle name="20% - Акцент1 27 3 3" xfId="498"/>
    <cellStyle name="20% - Акцент1 27 4" xfId="499"/>
    <cellStyle name="20% - Акцент1 27 4 2" xfId="500"/>
    <cellStyle name="20% - Акцент1 27 5" xfId="501"/>
    <cellStyle name="20% - Акцент1 28" xfId="502"/>
    <cellStyle name="20% - Акцент1 28 2" xfId="503"/>
    <cellStyle name="20% - Акцент1 28 2 2" xfId="504"/>
    <cellStyle name="20% - Акцент1 28 2 2 2" xfId="505"/>
    <cellStyle name="20% - Акцент1 28 2 3" xfId="506"/>
    <cellStyle name="20% - Акцент1 28 3" xfId="507"/>
    <cellStyle name="20% - Акцент1 28 3 2" xfId="508"/>
    <cellStyle name="20% - Акцент1 28 3 2 2" xfId="509"/>
    <cellStyle name="20% - Акцент1 28 3 3" xfId="510"/>
    <cellStyle name="20% - Акцент1 28 4" xfId="511"/>
    <cellStyle name="20% - Акцент1 28 4 2" xfId="512"/>
    <cellStyle name="20% - Акцент1 28 5" xfId="513"/>
    <cellStyle name="20% - Акцент1 29" xfId="514"/>
    <cellStyle name="20% - Акцент1 29 2" xfId="515"/>
    <cellStyle name="20% - Акцент1 29 2 2" xfId="516"/>
    <cellStyle name="20% - Акцент1 29 2 2 2" xfId="517"/>
    <cellStyle name="20% - Акцент1 29 2 3" xfId="518"/>
    <cellStyle name="20% - Акцент1 29 3" xfId="519"/>
    <cellStyle name="20% - Акцент1 29 3 2" xfId="520"/>
    <cellStyle name="20% - Акцент1 29 3 2 2" xfId="521"/>
    <cellStyle name="20% - Акцент1 29 3 3" xfId="522"/>
    <cellStyle name="20% - Акцент1 29 4" xfId="523"/>
    <cellStyle name="20% - Акцент1 29 4 2" xfId="524"/>
    <cellStyle name="20% - Акцент1 29 5" xfId="525"/>
    <cellStyle name="20% - Акцент1 3" xfId="526"/>
    <cellStyle name="20% - Акцент1 3 2" xfId="527"/>
    <cellStyle name="20% - Акцент1 3 2 2" xfId="528"/>
    <cellStyle name="20% - Акцент1 3 2 2 2" xfId="529"/>
    <cellStyle name="20% - Акцент1 3 2 2 2 2" xfId="530"/>
    <cellStyle name="20% - Акцент1 3 2 2 3" xfId="531"/>
    <cellStyle name="20% - Акцент1 3 2 3" xfId="532"/>
    <cellStyle name="20% - Акцент1 3 2 3 2" xfId="533"/>
    <cellStyle name="20% - Акцент1 3 2 3 2 2" xfId="534"/>
    <cellStyle name="20% - Акцент1 3 2 3 3" xfId="535"/>
    <cellStyle name="20% - Акцент1 3 2 4" xfId="536"/>
    <cellStyle name="20% - Акцент1 3 2 4 2" xfId="537"/>
    <cellStyle name="20% - Акцент1 3 2 5" xfId="538"/>
    <cellStyle name="20% - Акцент1 3 3" xfId="539"/>
    <cellStyle name="20% - Акцент1 3 3 2" xfId="540"/>
    <cellStyle name="20% - Акцент1 3 3 2 2" xfId="541"/>
    <cellStyle name="20% - Акцент1 3 3 2 2 2" xfId="542"/>
    <cellStyle name="20% - Акцент1 3 3 2 3" xfId="543"/>
    <cellStyle name="20% - Акцент1 3 3 3" xfId="544"/>
    <cellStyle name="20% - Акцент1 3 3 3 2" xfId="545"/>
    <cellStyle name="20% - Акцент1 3 3 3 2 2" xfId="546"/>
    <cellStyle name="20% - Акцент1 3 3 3 3" xfId="547"/>
    <cellStyle name="20% - Акцент1 3 3 4" xfId="548"/>
    <cellStyle name="20% - Акцент1 3 3 4 2" xfId="549"/>
    <cellStyle name="20% - Акцент1 3 3 5" xfId="550"/>
    <cellStyle name="20% - Акцент1 3 4" xfId="551"/>
    <cellStyle name="20% - Акцент1 3 4 2" xfId="552"/>
    <cellStyle name="20% - Акцент1 3 4 2 2" xfId="553"/>
    <cellStyle name="20% - Акцент1 3 4 2 2 2" xfId="554"/>
    <cellStyle name="20% - Акцент1 3 4 2 3" xfId="555"/>
    <cellStyle name="20% - Акцент1 3 4 3" xfId="556"/>
    <cellStyle name="20% - Акцент1 3 4 3 2" xfId="557"/>
    <cellStyle name="20% - Акцент1 3 4 3 2 2" xfId="558"/>
    <cellStyle name="20% - Акцент1 3 4 3 3" xfId="559"/>
    <cellStyle name="20% - Акцент1 3 4 4" xfId="560"/>
    <cellStyle name="20% - Акцент1 3 4 4 2" xfId="561"/>
    <cellStyle name="20% - Акцент1 3 4 5" xfId="562"/>
    <cellStyle name="20% - Акцент1 3 5" xfId="563"/>
    <cellStyle name="20% - Акцент1 3 5 2" xfId="564"/>
    <cellStyle name="20% - Акцент1 3 5 2 2" xfId="565"/>
    <cellStyle name="20% - Акцент1 3 5 2 2 2" xfId="566"/>
    <cellStyle name="20% - Акцент1 3 5 2 3" xfId="567"/>
    <cellStyle name="20% - Акцент1 3 5 3" xfId="568"/>
    <cellStyle name="20% - Акцент1 3 5 3 2" xfId="569"/>
    <cellStyle name="20% - Акцент1 3 5 3 2 2" xfId="570"/>
    <cellStyle name="20% - Акцент1 3 5 3 3" xfId="571"/>
    <cellStyle name="20% - Акцент1 3 5 4" xfId="572"/>
    <cellStyle name="20% - Акцент1 3 5 4 2" xfId="573"/>
    <cellStyle name="20% - Акцент1 3 5 5" xfId="574"/>
    <cellStyle name="20% - Акцент1 3 6" xfId="575"/>
    <cellStyle name="20% - Акцент1 3 6 2" xfId="576"/>
    <cellStyle name="20% - Акцент1 3 6 2 2" xfId="577"/>
    <cellStyle name="20% - Акцент1 3 6 3" xfId="578"/>
    <cellStyle name="20% - Акцент1 3 7" xfId="579"/>
    <cellStyle name="20% - Акцент1 3 7 2" xfId="580"/>
    <cellStyle name="20% - Акцент1 3 7 2 2" xfId="581"/>
    <cellStyle name="20% - Акцент1 3 7 3" xfId="582"/>
    <cellStyle name="20% - Акцент1 3 8" xfId="583"/>
    <cellStyle name="20% - Акцент1 3 8 2" xfId="584"/>
    <cellStyle name="20% - Акцент1 3 9" xfId="585"/>
    <cellStyle name="20% - Акцент1 30" xfId="586"/>
    <cellStyle name="20% - Акцент1 30 2" xfId="587"/>
    <cellStyle name="20% - Акцент1 30 2 2" xfId="588"/>
    <cellStyle name="20% - Акцент1 30 2 2 2" xfId="589"/>
    <cellStyle name="20% - Акцент1 30 2 3" xfId="590"/>
    <cellStyle name="20% - Акцент1 30 3" xfId="591"/>
    <cellStyle name="20% - Акцент1 30 3 2" xfId="592"/>
    <cellStyle name="20% - Акцент1 30 3 2 2" xfId="593"/>
    <cellStyle name="20% - Акцент1 30 3 3" xfId="594"/>
    <cellStyle name="20% - Акцент1 30 4" xfId="595"/>
    <cellStyle name="20% - Акцент1 30 4 2" xfId="596"/>
    <cellStyle name="20% - Акцент1 30 5" xfId="597"/>
    <cellStyle name="20% - Акцент1 31" xfId="598"/>
    <cellStyle name="20% - Акцент1 31 2" xfId="599"/>
    <cellStyle name="20% - Акцент1 31 2 2" xfId="600"/>
    <cellStyle name="20% - Акцент1 31 2 2 2" xfId="601"/>
    <cellStyle name="20% - Акцент1 31 2 3" xfId="602"/>
    <cellStyle name="20% - Акцент1 31 3" xfId="603"/>
    <cellStyle name="20% - Акцент1 31 3 2" xfId="604"/>
    <cellStyle name="20% - Акцент1 31 3 2 2" xfId="605"/>
    <cellStyle name="20% - Акцент1 31 3 3" xfId="606"/>
    <cellStyle name="20% - Акцент1 31 4" xfId="607"/>
    <cellStyle name="20% - Акцент1 31 4 2" xfId="608"/>
    <cellStyle name="20% - Акцент1 31 5" xfId="609"/>
    <cellStyle name="20% - Акцент1 32" xfId="610"/>
    <cellStyle name="20% - Акцент1 32 2" xfId="611"/>
    <cellStyle name="20% - Акцент1 32 2 2" xfId="612"/>
    <cellStyle name="20% - Акцент1 32 2 2 2" xfId="613"/>
    <cellStyle name="20% - Акцент1 32 2 3" xfId="614"/>
    <cellStyle name="20% - Акцент1 32 3" xfId="615"/>
    <cellStyle name="20% - Акцент1 32 3 2" xfId="616"/>
    <cellStyle name="20% - Акцент1 32 3 2 2" xfId="617"/>
    <cellStyle name="20% - Акцент1 32 3 3" xfId="618"/>
    <cellStyle name="20% - Акцент1 32 4" xfId="619"/>
    <cellStyle name="20% - Акцент1 32 4 2" xfId="620"/>
    <cellStyle name="20% - Акцент1 32 5" xfId="621"/>
    <cellStyle name="20% - Акцент1 33" xfId="622"/>
    <cellStyle name="20% - Акцент1 33 2" xfId="623"/>
    <cellStyle name="20% - Акцент1 33 2 2" xfId="624"/>
    <cellStyle name="20% - Акцент1 33 2 2 2" xfId="625"/>
    <cellStyle name="20% - Акцент1 33 2 3" xfId="626"/>
    <cellStyle name="20% - Акцент1 33 3" xfId="627"/>
    <cellStyle name="20% - Акцент1 33 3 2" xfId="628"/>
    <cellStyle name="20% - Акцент1 33 3 2 2" xfId="629"/>
    <cellStyle name="20% - Акцент1 33 3 3" xfId="630"/>
    <cellStyle name="20% - Акцент1 33 4" xfId="631"/>
    <cellStyle name="20% - Акцент1 33 4 2" xfId="632"/>
    <cellStyle name="20% - Акцент1 33 5" xfId="633"/>
    <cellStyle name="20% - Акцент1 34" xfId="634"/>
    <cellStyle name="20% - Акцент1 34 2" xfId="635"/>
    <cellStyle name="20% - Акцент1 34 2 2" xfId="636"/>
    <cellStyle name="20% - Акцент1 34 2 2 2" xfId="637"/>
    <cellStyle name="20% - Акцент1 34 2 3" xfId="638"/>
    <cellStyle name="20% - Акцент1 34 3" xfId="639"/>
    <cellStyle name="20% - Акцент1 34 3 2" xfId="640"/>
    <cellStyle name="20% - Акцент1 34 3 2 2" xfId="641"/>
    <cellStyle name="20% - Акцент1 34 3 3" xfId="642"/>
    <cellStyle name="20% - Акцент1 34 4" xfId="643"/>
    <cellStyle name="20% - Акцент1 34 4 2" xfId="644"/>
    <cellStyle name="20% - Акцент1 34 5" xfId="645"/>
    <cellStyle name="20% - Акцент1 35" xfId="646"/>
    <cellStyle name="20% - Акцент1 35 2" xfId="647"/>
    <cellStyle name="20% - Акцент1 35 2 2" xfId="648"/>
    <cellStyle name="20% - Акцент1 35 2 2 2" xfId="649"/>
    <cellStyle name="20% - Акцент1 35 2 3" xfId="650"/>
    <cellStyle name="20% - Акцент1 35 3" xfId="651"/>
    <cellStyle name="20% - Акцент1 35 3 2" xfId="652"/>
    <cellStyle name="20% - Акцент1 35 3 2 2" xfId="653"/>
    <cellStyle name="20% - Акцент1 35 3 3" xfId="654"/>
    <cellStyle name="20% - Акцент1 35 4" xfId="655"/>
    <cellStyle name="20% - Акцент1 35 4 2" xfId="656"/>
    <cellStyle name="20% - Акцент1 35 5" xfId="657"/>
    <cellStyle name="20% - Акцент1 36" xfId="658"/>
    <cellStyle name="20% - Акцент1 36 2" xfId="659"/>
    <cellStyle name="20% - Акцент1 36 2 2" xfId="660"/>
    <cellStyle name="20% - Акцент1 36 2 2 2" xfId="661"/>
    <cellStyle name="20% - Акцент1 36 2 3" xfId="662"/>
    <cellStyle name="20% - Акцент1 36 3" xfId="663"/>
    <cellStyle name="20% - Акцент1 36 3 2" xfId="664"/>
    <cellStyle name="20% - Акцент1 36 3 2 2" xfId="665"/>
    <cellStyle name="20% - Акцент1 36 3 3" xfId="666"/>
    <cellStyle name="20% - Акцент1 36 4" xfId="667"/>
    <cellStyle name="20% - Акцент1 36 4 2" xfId="668"/>
    <cellStyle name="20% - Акцент1 36 5" xfId="669"/>
    <cellStyle name="20% - Акцент1 37" xfId="670"/>
    <cellStyle name="20% - Акцент1 37 2" xfId="671"/>
    <cellStyle name="20% - Акцент1 37 2 2" xfId="672"/>
    <cellStyle name="20% - Акцент1 37 2 2 2" xfId="673"/>
    <cellStyle name="20% - Акцент1 37 2 3" xfId="674"/>
    <cellStyle name="20% - Акцент1 37 3" xfId="675"/>
    <cellStyle name="20% - Акцент1 37 3 2" xfId="676"/>
    <cellStyle name="20% - Акцент1 37 3 2 2" xfId="677"/>
    <cellStyle name="20% - Акцент1 37 3 3" xfId="678"/>
    <cellStyle name="20% - Акцент1 37 4" xfId="679"/>
    <cellStyle name="20% - Акцент1 37 4 2" xfId="680"/>
    <cellStyle name="20% - Акцент1 37 5" xfId="681"/>
    <cellStyle name="20% - Акцент1 38" xfId="682"/>
    <cellStyle name="20% - Акцент1 38 2" xfId="683"/>
    <cellStyle name="20% - Акцент1 38 2 2" xfId="684"/>
    <cellStyle name="20% - Акцент1 38 2 2 2" xfId="685"/>
    <cellStyle name="20% - Акцент1 38 2 3" xfId="686"/>
    <cellStyle name="20% - Акцент1 38 3" xfId="687"/>
    <cellStyle name="20% - Акцент1 38 3 2" xfId="688"/>
    <cellStyle name="20% - Акцент1 38 3 2 2" xfId="689"/>
    <cellStyle name="20% - Акцент1 38 3 3" xfId="690"/>
    <cellStyle name="20% - Акцент1 38 4" xfId="691"/>
    <cellStyle name="20% - Акцент1 38 4 2" xfId="692"/>
    <cellStyle name="20% - Акцент1 38 5" xfId="693"/>
    <cellStyle name="20% - Акцент1 39" xfId="694"/>
    <cellStyle name="20% - Акцент1 39 2" xfId="695"/>
    <cellStyle name="20% - Акцент1 39 2 2" xfId="696"/>
    <cellStyle name="20% - Акцент1 39 2 2 2" xfId="697"/>
    <cellStyle name="20% - Акцент1 39 2 3" xfId="698"/>
    <cellStyle name="20% - Акцент1 39 3" xfId="699"/>
    <cellStyle name="20% - Акцент1 39 3 2" xfId="700"/>
    <cellStyle name="20% - Акцент1 39 3 2 2" xfId="701"/>
    <cellStyle name="20% - Акцент1 39 3 3" xfId="702"/>
    <cellStyle name="20% - Акцент1 39 4" xfId="703"/>
    <cellStyle name="20% - Акцент1 39 4 2" xfId="704"/>
    <cellStyle name="20% - Акцент1 39 5" xfId="705"/>
    <cellStyle name="20% - Акцент1 4" xfId="706"/>
    <cellStyle name="20% - Акцент1 4 2" xfId="707"/>
    <cellStyle name="20% - Акцент1 4 2 2" xfId="708"/>
    <cellStyle name="20% - Акцент1 4 2 2 2" xfId="709"/>
    <cellStyle name="20% - Акцент1 4 2 2 2 2" xfId="710"/>
    <cellStyle name="20% - Акцент1 4 2 2 3" xfId="711"/>
    <cellStyle name="20% - Акцент1 4 2 3" xfId="712"/>
    <cellStyle name="20% - Акцент1 4 2 3 2" xfId="713"/>
    <cellStyle name="20% - Акцент1 4 2 3 2 2" xfId="714"/>
    <cellStyle name="20% - Акцент1 4 2 3 3" xfId="715"/>
    <cellStyle name="20% - Акцент1 4 2 4" xfId="716"/>
    <cellStyle name="20% - Акцент1 4 2 4 2" xfId="717"/>
    <cellStyle name="20% - Акцент1 4 2 5" xfId="718"/>
    <cellStyle name="20% - Акцент1 4 3" xfId="719"/>
    <cellStyle name="20% - Акцент1 4 3 2" xfId="720"/>
    <cellStyle name="20% - Акцент1 4 3 2 2" xfId="721"/>
    <cellStyle name="20% - Акцент1 4 3 2 2 2" xfId="722"/>
    <cellStyle name="20% - Акцент1 4 3 2 3" xfId="723"/>
    <cellStyle name="20% - Акцент1 4 3 3" xfId="724"/>
    <cellStyle name="20% - Акцент1 4 3 3 2" xfId="725"/>
    <cellStyle name="20% - Акцент1 4 3 3 2 2" xfId="726"/>
    <cellStyle name="20% - Акцент1 4 3 3 3" xfId="727"/>
    <cellStyle name="20% - Акцент1 4 3 4" xfId="728"/>
    <cellStyle name="20% - Акцент1 4 3 4 2" xfId="729"/>
    <cellStyle name="20% - Акцент1 4 3 5" xfId="730"/>
    <cellStyle name="20% - Акцент1 4 4" xfId="731"/>
    <cellStyle name="20% - Акцент1 4 4 2" xfId="732"/>
    <cellStyle name="20% - Акцент1 4 4 2 2" xfId="733"/>
    <cellStyle name="20% - Акцент1 4 4 2 2 2" xfId="734"/>
    <cellStyle name="20% - Акцент1 4 4 2 3" xfId="735"/>
    <cellStyle name="20% - Акцент1 4 4 3" xfId="736"/>
    <cellStyle name="20% - Акцент1 4 4 3 2" xfId="737"/>
    <cellStyle name="20% - Акцент1 4 4 3 2 2" xfId="738"/>
    <cellStyle name="20% - Акцент1 4 4 3 3" xfId="739"/>
    <cellStyle name="20% - Акцент1 4 4 4" xfId="740"/>
    <cellStyle name="20% - Акцент1 4 4 4 2" xfId="741"/>
    <cellStyle name="20% - Акцент1 4 4 5" xfId="742"/>
    <cellStyle name="20% - Акцент1 4 5" xfId="743"/>
    <cellStyle name="20% - Акцент1 4 5 2" xfId="744"/>
    <cellStyle name="20% - Акцент1 4 5 2 2" xfId="745"/>
    <cellStyle name="20% - Акцент1 4 5 2 2 2" xfId="746"/>
    <cellStyle name="20% - Акцент1 4 5 2 3" xfId="747"/>
    <cellStyle name="20% - Акцент1 4 5 3" xfId="748"/>
    <cellStyle name="20% - Акцент1 4 5 3 2" xfId="749"/>
    <cellStyle name="20% - Акцент1 4 5 3 2 2" xfId="750"/>
    <cellStyle name="20% - Акцент1 4 5 3 3" xfId="751"/>
    <cellStyle name="20% - Акцент1 4 5 4" xfId="752"/>
    <cellStyle name="20% - Акцент1 4 5 4 2" xfId="753"/>
    <cellStyle name="20% - Акцент1 4 5 5" xfId="754"/>
    <cellStyle name="20% - Акцент1 4 6" xfId="755"/>
    <cellStyle name="20% - Акцент1 4 6 2" xfId="756"/>
    <cellStyle name="20% - Акцент1 4 6 2 2" xfId="757"/>
    <cellStyle name="20% - Акцент1 4 6 3" xfId="758"/>
    <cellStyle name="20% - Акцент1 4 7" xfId="759"/>
    <cellStyle name="20% - Акцент1 4 7 2" xfId="760"/>
    <cellStyle name="20% - Акцент1 4 7 2 2" xfId="761"/>
    <cellStyle name="20% - Акцент1 4 7 3" xfId="762"/>
    <cellStyle name="20% - Акцент1 4 8" xfId="763"/>
    <cellStyle name="20% - Акцент1 4 8 2" xfId="764"/>
    <cellStyle name="20% - Акцент1 4 9" xfId="765"/>
    <cellStyle name="20% - Акцент1 40" xfId="766"/>
    <cellStyle name="20% - Акцент1 40 2" xfId="767"/>
    <cellStyle name="20% - Акцент1 40 2 2" xfId="768"/>
    <cellStyle name="20% - Акцент1 40 2 2 2" xfId="769"/>
    <cellStyle name="20% - Акцент1 40 2 3" xfId="770"/>
    <cellStyle name="20% - Акцент1 40 3" xfId="771"/>
    <cellStyle name="20% - Акцент1 40 3 2" xfId="772"/>
    <cellStyle name="20% - Акцент1 40 3 2 2" xfId="773"/>
    <cellStyle name="20% - Акцент1 40 3 3" xfId="774"/>
    <cellStyle name="20% - Акцент1 40 4" xfId="775"/>
    <cellStyle name="20% - Акцент1 40 4 2" xfId="776"/>
    <cellStyle name="20% - Акцент1 40 5" xfId="777"/>
    <cellStyle name="20% - Акцент1 41" xfId="778"/>
    <cellStyle name="20% - Акцент1 41 2" xfId="779"/>
    <cellStyle name="20% - Акцент1 41 2 2" xfId="780"/>
    <cellStyle name="20% - Акцент1 41 2 2 2" xfId="781"/>
    <cellStyle name="20% - Акцент1 41 2 3" xfId="782"/>
    <cellStyle name="20% - Акцент1 41 3" xfId="783"/>
    <cellStyle name="20% - Акцент1 41 3 2" xfId="784"/>
    <cellStyle name="20% - Акцент1 41 3 2 2" xfId="785"/>
    <cellStyle name="20% - Акцент1 41 3 3" xfId="786"/>
    <cellStyle name="20% - Акцент1 41 4" xfId="787"/>
    <cellStyle name="20% - Акцент1 41 4 2" xfId="788"/>
    <cellStyle name="20% - Акцент1 41 5" xfId="789"/>
    <cellStyle name="20% - Акцент1 42" xfId="790"/>
    <cellStyle name="20% - Акцент1 42 2" xfId="791"/>
    <cellStyle name="20% - Акцент1 42 2 2" xfId="792"/>
    <cellStyle name="20% - Акцент1 42 2 2 2" xfId="793"/>
    <cellStyle name="20% - Акцент1 42 2 3" xfId="794"/>
    <cellStyle name="20% - Акцент1 42 3" xfId="795"/>
    <cellStyle name="20% - Акцент1 42 3 2" xfId="796"/>
    <cellStyle name="20% - Акцент1 42 3 2 2" xfId="797"/>
    <cellStyle name="20% - Акцент1 42 3 3" xfId="798"/>
    <cellStyle name="20% - Акцент1 42 4" xfId="799"/>
    <cellStyle name="20% - Акцент1 42 4 2" xfId="800"/>
    <cellStyle name="20% - Акцент1 42 5" xfId="801"/>
    <cellStyle name="20% - Акцент1 43" xfId="802"/>
    <cellStyle name="20% - Акцент1 43 2" xfId="803"/>
    <cellStyle name="20% - Акцент1 43 2 2" xfId="804"/>
    <cellStyle name="20% - Акцент1 43 2 2 2" xfId="805"/>
    <cellStyle name="20% - Акцент1 43 2 3" xfId="806"/>
    <cellStyle name="20% - Акцент1 43 3" xfId="807"/>
    <cellStyle name="20% - Акцент1 43 3 2" xfId="808"/>
    <cellStyle name="20% - Акцент1 43 3 2 2" xfId="809"/>
    <cellStyle name="20% - Акцент1 43 3 3" xfId="810"/>
    <cellStyle name="20% - Акцент1 43 4" xfId="811"/>
    <cellStyle name="20% - Акцент1 43 4 2" xfId="812"/>
    <cellStyle name="20% - Акцент1 43 5" xfId="813"/>
    <cellStyle name="20% - Акцент1 44" xfId="814"/>
    <cellStyle name="20% - Акцент1 44 2" xfId="815"/>
    <cellStyle name="20% - Акцент1 44 2 2" xfId="816"/>
    <cellStyle name="20% - Акцент1 44 2 2 2" xfId="817"/>
    <cellStyle name="20% - Акцент1 44 2 3" xfId="818"/>
    <cellStyle name="20% - Акцент1 44 3" xfId="819"/>
    <cellStyle name="20% - Акцент1 44 3 2" xfId="820"/>
    <cellStyle name="20% - Акцент1 44 3 2 2" xfId="821"/>
    <cellStyle name="20% - Акцент1 44 3 3" xfId="822"/>
    <cellStyle name="20% - Акцент1 44 4" xfId="823"/>
    <cellStyle name="20% - Акцент1 44 4 2" xfId="824"/>
    <cellStyle name="20% - Акцент1 44 5" xfId="825"/>
    <cellStyle name="20% - Акцент1 45" xfId="826"/>
    <cellStyle name="20% - Акцент1 45 2" xfId="827"/>
    <cellStyle name="20% - Акцент1 45 2 2" xfId="828"/>
    <cellStyle name="20% - Акцент1 45 2 2 2" xfId="829"/>
    <cellStyle name="20% - Акцент1 45 2 3" xfId="830"/>
    <cellStyle name="20% - Акцент1 45 3" xfId="831"/>
    <cellStyle name="20% - Акцент1 45 3 2" xfId="832"/>
    <cellStyle name="20% - Акцент1 45 3 2 2" xfId="833"/>
    <cellStyle name="20% - Акцент1 45 3 3" xfId="834"/>
    <cellStyle name="20% - Акцент1 45 4" xfId="835"/>
    <cellStyle name="20% - Акцент1 45 4 2" xfId="836"/>
    <cellStyle name="20% - Акцент1 45 5" xfId="837"/>
    <cellStyle name="20% - Акцент1 46" xfId="838"/>
    <cellStyle name="20% - Акцент1 46 2" xfId="839"/>
    <cellStyle name="20% - Акцент1 46 2 2" xfId="840"/>
    <cellStyle name="20% - Акцент1 46 2 2 2" xfId="841"/>
    <cellStyle name="20% - Акцент1 46 2 3" xfId="842"/>
    <cellStyle name="20% - Акцент1 46 3" xfId="843"/>
    <cellStyle name="20% - Акцент1 46 3 2" xfId="844"/>
    <cellStyle name="20% - Акцент1 46 3 2 2" xfId="845"/>
    <cellStyle name="20% - Акцент1 46 3 3" xfId="846"/>
    <cellStyle name="20% - Акцент1 46 4" xfId="847"/>
    <cellStyle name="20% - Акцент1 46 4 2" xfId="848"/>
    <cellStyle name="20% - Акцент1 46 5" xfId="849"/>
    <cellStyle name="20% - Акцент1 47" xfId="850"/>
    <cellStyle name="20% - Акцент1 47 2" xfId="851"/>
    <cellStyle name="20% - Акцент1 47 2 2" xfId="852"/>
    <cellStyle name="20% - Акцент1 47 2 2 2" xfId="853"/>
    <cellStyle name="20% - Акцент1 47 2 3" xfId="854"/>
    <cellStyle name="20% - Акцент1 47 3" xfId="855"/>
    <cellStyle name="20% - Акцент1 47 3 2" xfId="856"/>
    <cellStyle name="20% - Акцент1 47 3 2 2" xfId="857"/>
    <cellStyle name="20% - Акцент1 47 3 3" xfId="858"/>
    <cellStyle name="20% - Акцент1 47 4" xfId="859"/>
    <cellStyle name="20% - Акцент1 47 4 2" xfId="860"/>
    <cellStyle name="20% - Акцент1 47 5" xfId="861"/>
    <cellStyle name="20% - Акцент1 48" xfId="862"/>
    <cellStyle name="20% - Акцент1 48 2" xfId="863"/>
    <cellStyle name="20% - Акцент1 48 2 2" xfId="864"/>
    <cellStyle name="20% - Акцент1 48 2 2 2" xfId="865"/>
    <cellStyle name="20% - Акцент1 48 2 3" xfId="866"/>
    <cellStyle name="20% - Акцент1 48 3" xfId="867"/>
    <cellStyle name="20% - Акцент1 48 3 2" xfId="868"/>
    <cellStyle name="20% - Акцент1 48 3 2 2" xfId="869"/>
    <cellStyle name="20% - Акцент1 48 3 3" xfId="870"/>
    <cellStyle name="20% - Акцент1 48 4" xfId="871"/>
    <cellStyle name="20% - Акцент1 48 4 2" xfId="872"/>
    <cellStyle name="20% - Акцент1 48 5" xfId="873"/>
    <cellStyle name="20% - Акцент1 49" xfId="874"/>
    <cellStyle name="20% - Акцент1 49 2" xfId="875"/>
    <cellStyle name="20% - Акцент1 49 2 2" xfId="876"/>
    <cellStyle name="20% - Акцент1 49 2 2 2" xfId="877"/>
    <cellStyle name="20% - Акцент1 49 2 3" xfId="878"/>
    <cellStyle name="20% - Акцент1 49 3" xfId="879"/>
    <cellStyle name="20% - Акцент1 49 3 2" xfId="880"/>
    <cellStyle name="20% - Акцент1 49 3 2 2" xfId="881"/>
    <cellStyle name="20% - Акцент1 49 3 3" xfId="882"/>
    <cellStyle name="20% - Акцент1 49 4" xfId="883"/>
    <cellStyle name="20% - Акцент1 49 4 2" xfId="884"/>
    <cellStyle name="20% - Акцент1 49 5" xfId="885"/>
    <cellStyle name="20% - Акцент1 5" xfId="886"/>
    <cellStyle name="20% - Акцент1 5 2" xfId="887"/>
    <cellStyle name="20% - Акцент1 5 2 2" xfId="888"/>
    <cellStyle name="20% - Акцент1 5 2 2 2" xfId="889"/>
    <cellStyle name="20% - Акцент1 5 2 2 2 2" xfId="890"/>
    <cellStyle name="20% - Акцент1 5 2 2 3" xfId="891"/>
    <cellStyle name="20% - Акцент1 5 2 3" xfId="892"/>
    <cellStyle name="20% - Акцент1 5 2 3 2" xfId="893"/>
    <cellStyle name="20% - Акцент1 5 2 3 2 2" xfId="894"/>
    <cellStyle name="20% - Акцент1 5 2 3 3" xfId="895"/>
    <cellStyle name="20% - Акцент1 5 2 4" xfId="896"/>
    <cellStyle name="20% - Акцент1 5 2 4 2" xfId="897"/>
    <cellStyle name="20% - Акцент1 5 2 5" xfId="898"/>
    <cellStyle name="20% - Акцент1 5 3" xfId="899"/>
    <cellStyle name="20% - Акцент1 5 3 2" xfId="900"/>
    <cellStyle name="20% - Акцент1 5 3 2 2" xfId="901"/>
    <cellStyle name="20% - Акцент1 5 3 2 2 2" xfId="902"/>
    <cellStyle name="20% - Акцент1 5 3 2 3" xfId="903"/>
    <cellStyle name="20% - Акцент1 5 3 3" xfId="904"/>
    <cellStyle name="20% - Акцент1 5 3 3 2" xfId="905"/>
    <cellStyle name="20% - Акцент1 5 3 3 2 2" xfId="906"/>
    <cellStyle name="20% - Акцент1 5 3 3 3" xfId="907"/>
    <cellStyle name="20% - Акцент1 5 3 4" xfId="908"/>
    <cellStyle name="20% - Акцент1 5 3 4 2" xfId="909"/>
    <cellStyle name="20% - Акцент1 5 3 5" xfId="910"/>
    <cellStyle name="20% - Акцент1 5 4" xfId="911"/>
    <cellStyle name="20% - Акцент1 5 4 2" xfId="912"/>
    <cellStyle name="20% - Акцент1 5 4 2 2" xfId="913"/>
    <cellStyle name="20% - Акцент1 5 4 2 2 2" xfId="914"/>
    <cellStyle name="20% - Акцент1 5 4 2 3" xfId="915"/>
    <cellStyle name="20% - Акцент1 5 4 3" xfId="916"/>
    <cellStyle name="20% - Акцент1 5 4 3 2" xfId="917"/>
    <cellStyle name="20% - Акцент1 5 4 3 2 2" xfId="918"/>
    <cellStyle name="20% - Акцент1 5 4 3 3" xfId="919"/>
    <cellStyle name="20% - Акцент1 5 4 4" xfId="920"/>
    <cellStyle name="20% - Акцент1 5 4 4 2" xfId="921"/>
    <cellStyle name="20% - Акцент1 5 4 5" xfId="922"/>
    <cellStyle name="20% - Акцент1 5 5" xfId="923"/>
    <cellStyle name="20% - Акцент1 5 5 2" xfId="924"/>
    <cellStyle name="20% - Акцент1 5 5 2 2" xfId="925"/>
    <cellStyle name="20% - Акцент1 5 5 2 2 2" xfId="926"/>
    <cellStyle name="20% - Акцент1 5 5 2 3" xfId="927"/>
    <cellStyle name="20% - Акцент1 5 5 3" xfId="928"/>
    <cellStyle name="20% - Акцент1 5 5 3 2" xfId="929"/>
    <cellStyle name="20% - Акцент1 5 5 3 2 2" xfId="930"/>
    <cellStyle name="20% - Акцент1 5 5 3 3" xfId="931"/>
    <cellStyle name="20% - Акцент1 5 5 4" xfId="932"/>
    <cellStyle name="20% - Акцент1 5 5 4 2" xfId="933"/>
    <cellStyle name="20% - Акцент1 5 5 5" xfId="934"/>
    <cellStyle name="20% - Акцент1 5 6" xfId="935"/>
    <cellStyle name="20% - Акцент1 5 6 2" xfId="936"/>
    <cellStyle name="20% - Акцент1 5 6 2 2" xfId="937"/>
    <cellStyle name="20% - Акцент1 5 6 3" xfId="938"/>
    <cellStyle name="20% - Акцент1 5 7" xfId="939"/>
    <cellStyle name="20% - Акцент1 5 7 2" xfId="940"/>
    <cellStyle name="20% - Акцент1 5 7 2 2" xfId="941"/>
    <cellStyle name="20% - Акцент1 5 7 3" xfId="942"/>
    <cellStyle name="20% - Акцент1 5 8" xfId="943"/>
    <cellStyle name="20% - Акцент1 5 8 2" xfId="944"/>
    <cellStyle name="20% - Акцент1 5 9" xfId="945"/>
    <cellStyle name="20% - Акцент1 50" xfId="946"/>
    <cellStyle name="20% - Акцент1 50 2" xfId="947"/>
    <cellStyle name="20% - Акцент1 50 2 2" xfId="948"/>
    <cellStyle name="20% - Акцент1 50 2 2 2" xfId="949"/>
    <cellStyle name="20% - Акцент1 50 2 3" xfId="950"/>
    <cellStyle name="20% - Акцент1 50 3" xfId="951"/>
    <cellStyle name="20% - Акцент1 50 3 2" xfId="952"/>
    <cellStyle name="20% - Акцент1 50 3 2 2" xfId="953"/>
    <cellStyle name="20% - Акцент1 50 3 3" xfId="954"/>
    <cellStyle name="20% - Акцент1 50 4" xfId="955"/>
    <cellStyle name="20% - Акцент1 50 4 2" xfId="956"/>
    <cellStyle name="20% - Акцент1 50 5" xfId="957"/>
    <cellStyle name="20% - Акцент1 51" xfId="958"/>
    <cellStyle name="20% - Акцент1 51 2" xfId="959"/>
    <cellStyle name="20% - Акцент1 51 2 2" xfId="960"/>
    <cellStyle name="20% - Акцент1 51 2 2 2" xfId="961"/>
    <cellStyle name="20% - Акцент1 51 2 3" xfId="962"/>
    <cellStyle name="20% - Акцент1 51 3" xfId="963"/>
    <cellStyle name="20% - Акцент1 51 3 2" xfId="964"/>
    <cellStyle name="20% - Акцент1 51 3 2 2" xfId="965"/>
    <cellStyle name="20% - Акцент1 51 3 3" xfId="966"/>
    <cellStyle name="20% - Акцент1 51 4" xfId="967"/>
    <cellStyle name="20% - Акцент1 51 4 2" xfId="968"/>
    <cellStyle name="20% - Акцент1 51 5" xfId="969"/>
    <cellStyle name="20% - Акцент1 52" xfId="970"/>
    <cellStyle name="20% - Акцент1 52 2" xfId="971"/>
    <cellStyle name="20% - Акцент1 52 2 2" xfId="972"/>
    <cellStyle name="20% - Акцент1 52 2 2 2" xfId="973"/>
    <cellStyle name="20% - Акцент1 52 2 3" xfId="974"/>
    <cellStyle name="20% - Акцент1 52 3" xfId="975"/>
    <cellStyle name="20% - Акцент1 52 3 2" xfId="976"/>
    <cellStyle name="20% - Акцент1 52 3 2 2" xfId="977"/>
    <cellStyle name="20% - Акцент1 52 3 3" xfId="978"/>
    <cellStyle name="20% - Акцент1 52 4" xfId="979"/>
    <cellStyle name="20% - Акцент1 52 4 2" xfId="980"/>
    <cellStyle name="20% - Акцент1 52 5" xfId="981"/>
    <cellStyle name="20% - Акцент1 53" xfId="982"/>
    <cellStyle name="20% - Акцент1 53 2" xfId="983"/>
    <cellStyle name="20% - Акцент1 53 2 2" xfId="984"/>
    <cellStyle name="20% - Акцент1 53 2 2 2" xfId="985"/>
    <cellStyle name="20% - Акцент1 53 2 3" xfId="986"/>
    <cellStyle name="20% - Акцент1 53 3" xfId="987"/>
    <cellStyle name="20% - Акцент1 53 3 2" xfId="988"/>
    <cellStyle name="20% - Акцент1 53 3 2 2" xfId="989"/>
    <cellStyle name="20% - Акцент1 53 3 3" xfId="990"/>
    <cellStyle name="20% - Акцент1 53 4" xfId="991"/>
    <cellStyle name="20% - Акцент1 53 4 2" xfId="992"/>
    <cellStyle name="20% - Акцент1 53 5" xfId="993"/>
    <cellStyle name="20% - Акцент1 54" xfId="994"/>
    <cellStyle name="20% - Акцент1 54 2" xfId="995"/>
    <cellStyle name="20% - Акцент1 54 2 2" xfId="996"/>
    <cellStyle name="20% - Акцент1 54 2 2 2" xfId="997"/>
    <cellStyle name="20% - Акцент1 54 2 3" xfId="998"/>
    <cellStyle name="20% - Акцент1 54 3" xfId="999"/>
    <cellStyle name="20% - Акцент1 54 3 2" xfId="1000"/>
    <cellStyle name="20% - Акцент1 54 3 2 2" xfId="1001"/>
    <cellStyle name="20% - Акцент1 54 3 3" xfId="1002"/>
    <cellStyle name="20% - Акцент1 54 4" xfId="1003"/>
    <cellStyle name="20% - Акцент1 54 4 2" xfId="1004"/>
    <cellStyle name="20% - Акцент1 54 5" xfId="1005"/>
    <cellStyle name="20% - Акцент1 55" xfId="1006"/>
    <cellStyle name="20% - Акцент1 55 2" xfId="1007"/>
    <cellStyle name="20% - Акцент1 55 2 2" xfId="1008"/>
    <cellStyle name="20% - Акцент1 55 2 2 2" xfId="1009"/>
    <cellStyle name="20% - Акцент1 55 2 3" xfId="1010"/>
    <cellStyle name="20% - Акцент1 55 3" xfId="1011"/>
    <cellStyle name="20% - Акцент1 55 3 2" xfId="1012"/>
    <cellStyle name="20% - Акцент1 55 3 2 2" xfId="1013"/>
    <cellStyle name="20% - Акцент1 55 3 3" xfId="1014"/>
    <cellStyle name="20% - Акцент1 55 4" xfId="1015"/>
    <cellStyle name="20% - Акцент1 55 4 2" xfId="1016"/>
    <cellStyle name="20% - Акцент1 55 5" xfId="1017"/>
    <cellStyle name="20% - Акцент1 56" xfId="1018"/>
    <cellStyle name="20% - Акцент1 56 2" xfId="1019"/>
    <cellStyle name="20% - Акцент1 56 2 2" xfId="1020"/>
    <cellStyle name="20% - Акцент1 56 2 2 2" xfId="1021"/>
    <cellStyle name="20% - Акцент1 56 2 3" xfId="1022"/>
    <cellStyle name="20% - Акцент1 56 3" xfId="1023"/>
    <cellStyle name="20% - Акцент1 56 3 2" xfId="1024"/>
    <cellStyle name="20% - Акцент1 56 3 2 2" xfId="1025"/>
    <cellStyle name="20% - Акцент1 56 3 3" xfId="1026"/>
    <cellStyle name="20% - Акцент1 56 4" xfId="1027"/>
    <cellStyle name="20% - Акцент1 56 4 2" xfId="1028"/>
    <cellStyle name="20% - Акцент1 56 5" xfId="1029"/>
    <cellStyle name="20% - Акцент1 57" xfId="1030"/>
    <cellStyle name="20% - Акцент1 57 2" xfId="1031"/>
    <cellStyle name="20% - Акцент1 57 2 2" xfId="1032"/>
    <cellStyle name="20% - Акцент1 57 2 2 2" xfId="1033"/>
    <cellStyle name="20% - Акцент1 57 2 3" xfId="1034"/>
    <cellStyle name="20% - Акцент1 57 3" xfId="1035"/>
    <cellStyle name="20% - Акцент1 57 3 2" xfId="1036"/>
    <cellStyle name="20% - Акцент1 57 3 2 2" xfId="1037"/>
    <cellStyle name="20% - Акцент1 57 3 3" xfId="1038"/>
    <cellStyle name="20% - Акцент1 57 4" xfId="1039"/>
    <cellStyle name="20% - Акцент1 57 4 2" xfId="1040"/>
    <cellStyle name="20% - Акцент1 57 5" xfId="1041"/>
    <cellStyle name="20% - Акцент1 58" xfId="1042"/>
    <cellStyle name="20% - Акцент1 58 2" xfId="1043"/>
    <cellStyle name="20% - Акцент1 58 2 2" xfId="1044"/>
    <cellStyle name="20% - Акцент1 58 2 2 2" xfId="1045"/>
    <cellStyle name="20% - Акцент1 58 2 3" xfId="1046"/>
    <cellStyle name="20% - Акцент1 58 3" xfId="1047"/>
    <cellStyle name="20% - Акцент1 58 3 2" xfId="1048"/>
    <cellStyle name="20% - Акцент1 58 3 2 2" xfId="1049"/>
    <cellStyle name="20% - Акцент1 58 3 3" xfId="1050"/>
    <cellStyle name="20% - Акцент1 58 4" xfId="1051"/>
    <cellStyle name="20% - Акцент1 58 4 2" xfId="1052"/>
    <cellStyle name="20% - Акцент1 58 5" xfId="1053"/>
    <cellStyle name="20% - Акцент1 59" xfId="1054"/>
    <cellStyle name="20% - Акцент1 59 2" xfId="1055"/>
    <cellStyle name="20% - Акцент1 59 2 2" xfId="1056"/>
    <cellStyle name="20% - Акцент1 59 2 2 2" xfId="1057"/>
    <cellStyle name="20% - Акцент1 59 2 3" xfId="1058"/>
    <cellStyle name="20% - Акцент1 59 3" xfId="1059"/>
    <cellStyle name="20% - Акцент1 59 3 2" xfId="1060"/>
    <cellStyle name="20% - Акцент1 59 3 2 2" xfId="1061"/>
    <cellStyle name="20% - Акцент1 59 3 3" xfId="1062"/>
    <cellStyle name="20% - Акцент1 59 4" xfId="1063"/>
    <cellStyle name="20% - Акцент1 59 4 2" xfId="1064"/>
    <cellStyle name="20% - Акцент1 59 5" xfId="1065"/>
    <cellStyle name="20% - Акцент1 6" xfId="1066"/>
    <cellStyle name="20% - Акцент1 6 2" xfId="1067"/>
    <cellStyle name="20% - Акцент1 6 2 2" xfId="1068"/>
    <cellStyle name="20% - Акцент1 6 2 2 2" xfId="1069"/>
    <cellStyle name="20% - Акцент1 6 2 2 2 2" xfId="1070"/>
    <cellStyle name="20% - Акцент1 6 2 2 3" xfId="1071"/>
    <cellStyle name="20% - Акцент1 6 2 3" xfId="1072"/>
    <cellStyle name="20% - Акцент1 6 2 3 2" xfId="1073"/>
    <cellStyle name="20% - Акцент1 6 2 3 2 2" xfId="1074"/>
    <cellStyle name="20% - Акцент1 6 2 3 3" xfId="1075"/>
    <cellStyle name="20% - Акцент1 6 2 4" xfId="1076"/>
    <cellStyle name="20% - Акцент1 6 2 4 2" xfId="1077"/>
    <cellStyle name="20% - Акцент1 6 2 5" xfId="1078"/>
    <cellStyle name="20% - Акцент1 6 3" xfId="1079"/>
    <cellStyle name="20% - Акцент1 6 3 2" xfId="1080"/>
    <cellStyle name="20% - Акцент1 6 3 2 2" xfId="1081"/>
    <cellStyle name="20% - Акцент1 6 3 2 2 2" xfId="1082"/>
    <cellStyle name="20% - Акцент1 6 3 2 3" xfId="1083"/>
    <cellStyle name="20% - Акцент1 6 3 3" xfId="1084"/>
    <cellStyle name="20% - Акцент1 6 3 3 2" xfId="1085"/>
    <cellStyle name="20% - Акцент1 6 3 3 2 2" xfId="1086"/>
    <cellStyle name="20% - Акцент1 6 3 3 3" xfId="1087"/>
    <cellStyle name="20% - Акцент1 6 3 4" xfId="1088"/>
    <cellStyle name="20% - Акцент1 6 3 4 2" xfId="1089"/>
    <cellStyle name="20% - Акцент1 6 3 5" xfId="1090"/>
    <cellStyle name="20% - Акцент1 6 4" xfId="1091"/>
    <cellStyle name="20% - Акцент1 6 4 2" xfId="1092"/>
    <cellStyle name="20% - Акцент1 6 4 2 2" xfId="1093"/>
    <cellStyle name="20% - Акцент1 6 4 2 2 2" xfId="1094"/>
    <cellStyle name="20% - Акцент1 6 4 2 3" xfId="1095"/>
    <cellStyle name="20% - Акцент1 6 4 3" xfId="1096"/>
    <cellStyle name="20% - Акцент1 6 4 3 2" xfId="1097"/>
    <cellStyle name="20% - Акцент1 6 4 3 2 2" xfId="1098"/>
    <cellStyle name="20% - Акцент1 6 4 3 3" xfId="1099"/>
    <cellStyle name="20% - Акцент1 6 4 4" xfId="1100"/>
    <cellStyle name="20% - Акцент1 6 4 4 2" xfId="1101"/>
    <cellStyle name="20% - Акцент1 6 4 5" xfId="1102"/>
    <cellStyle name="20% - Акцент1 6 5" xfId="1103"/>
    <cellStyle name="20% - Акцент1 6 5 2" xfId="1104"/>
    <cellStyle name="20% - Акцент1 6 5 2 2" xfId="1105"/>
    <cellStyle name="20% - Акцент1 6 5 2 2 2" xfId="1106"/>
    <cellStyle name="20% - Акцент1 6 5 2 3" xfId="1107"/>
    <cellStyle name="20% - Акцент1 6 5 3" xfId="1108"/>
    <cellStyle name="20% - Акцент1 6 5 3 2" xfId="1109"/>
    <cellStyle name="20% - Акцент1 6 5 3 2 2" xfId="1110"/>
    <cellStyle name="20% - Акцент1 6 5 3 3" xfId="1111"/>
    <cellStyle name="20% - Акцент1 6 5 4" xfId="1112"/>
    <cellStyle name="20% - Акцент1 6 5 4 2" xfId="1113"/>
    <cellStyle name="20% - Акцент1 6 5 5" xfId="1114"/>
    <cellStyle name="20% - Акцент1 6 6" xfId="1115"/>
    <cellStyle name="20% - Акцент1 6 6 2" xfId="1116"/>
    <cellStyle name="20% - Акцент1 6 6 2 2" xfId="1117"/>
    <cellStyle name="20% - Акцент1 6 6 3" xfId="1118"/>
    <cellStyle name="20% - Акцент1 6 7" xfId="1119"/>
    <cellStyle name="20% - Акцент1 6 7 2" xfId="1120"/>
    <cellStyle name="20% - Акцент1 6 7 2 2" xfId="1121"/>
    <cellStyle name="20% - Акцент1 6 7 3" xfId="1122"/>
    <cellStyle name="20% - Акцент1 6 8" xfId="1123"/>
    <cellStyle name="20% - Акцент1 6 8 2" xfId="1124"/>
    <cellStyle name="20% - Акцент1 6 9" xfId="1125"/>
    <cellStyle name="20% - Акцент1 60" xfId="1126"/>
    <cellStyle name="20% - Акцент1 60 2" xfId="1127"/>
    <cellStyle name="20% - Акцент1 60 2 2" xfId="1128"/>
    <cellStyle name="20% - Акцент1 60 2 2 2" xfId="1129"/>
    <cellStyle name="20% - Акцент1 60 2 3" xfId="1130"/>
    <cellStyle name="20% - Акцент1 60 3" xfId="1131"/>
    <cellStyle name="20% - Акцент1 60 3 2" xfId="1132"/>
    <cellStyle name="20% - Акцент1 60 3 2 2" xfId="1133"/>
    <cellStyle name="20% - Акцент1 60 3 3" xfId="1134"/>
    <cellStyle name="20% - Акцент1 60 4" xfId="1135"/>
    <cellStyle name="20% - Акцент1 60 4 2" xfId="1136"/>
    <cellStyle name="20% - Акцент1 60 5" xfId="1137"/>
    <cellStyle name="20% - Акцент1 61" xfId="1138"/>
    <cellStyle name="20% - Акцент1 61 2" xfId="1139"/>
    <cellStyle name="20% - Акцент1 61 2 2" xfId="1140"/>
    <cellStyle name="20% - Акцент1 61 2 2 2" xfId="1141"/>
    <cellStyle name="20% - Акцент1 61 2 3" xfId="1142"/>
    <cellStyle name="20% - Акцент1 61 3" xfId="1143"/>
    <cellStyle name="20% - Акцент1 61 3 2" xfId="1144"/>
    <cellStyle name="20% - Акцент1 61 3 2 2" xfId="1145"/>
    <cellStyle name="20% - Акцент1 61 3 3" xfId="1146"/>
    <cellStyle name="20% - Акцент1 61 4" xfId="1147"/>
    <cellStyle name="20% - Акцент1 61 4 2" xfId="1148"/>
    <cellStyle name="20% - Акцент1 61 5" xfId="1149"/>
    <cellStyle name="20% - Акцент1 62" xfId="1150"/>
    <cellStyle name="20% - Акцент1 62 2" xfId="1151"/>
    <cellStyle name="20% - Акцент1 62 2 2" xfId="1152"/>
    <cellStyle name="20% - Акцент1 62 2 2 2" xfId="1153"/>
    <cellStyle name="20% - Акцент1 62 2 3" xfId="1154"/>
    <cellStyle name="20% - Акцент1 62 3" xfId="1155"/>
    <cellStyle name="20% - Акцент1 62 3 2" xfId="1156"/>
    <cellStyle name="20% - Акцент1 62 3 2 2" xfId="1157"/>
    <cellStyle name="20% - Акцент1 62 3 3" xfId="1158"/>
    <cellStyle name="20% - Акцент1 62 4" xfId="1159"/>
    <cellStyle name="20% - Акцент1 62 4 2" xfId="1160"/>
    <cellStyle name="20% - Акцент1 62 5" xfId="1161"/>
    <cellStyle name="20% - Акцент1 63" xfId="1162"/>
    <cellStyle name="20% - Акцент1 63 2" xfId="1163"/>
    <cellStyle name="20% - Акцент1 63 2 2" xfId="1164"/>
    <cellStyle name="20% - Акцент1 63 2 2 2" xfId="1165"/>
    <cellStyle name="20% - Акцент1 63 2 3" xfId="1166"/>
    <cellStyle name="20% - Акцент1 63 3" xfId="1167"/>
    <cellStyle name="20% - Акцент1 63 3 2" xfId="1168"/>
    <cellStyle name="20% - Акцент1 63 3 2 2" xfId="1169"/>
    <cellStyle name="20% - Акцент1 63 3 3" xfId="1170"/>
    <cellStyle name="20% - Акцент1 63 4" xfId="1171"/>
    <cellStyle name="20% - Акцент1 63 4 2" xfId="1172"/>
    <cellStyle name="20% - Акцент1 63 5" xfId="1173"/>
    <cellStyle name="20% - Акцент1 64" xfId="1174"/>
    <cellStyle name="20% - Акцент1 64 2" xfId="1175"/>
    <cellStyle name="20% - Акцент1 64 2 2" xfId="1176"/>
    <cellStyle name="20% - Акцент1 64 2 2 2" xfId="1177"/>
    <cellStyle name="20% - Акцент1 64 2 3" xfId="1178"/>
    <cellStyle name="20% - Акцент1 64 3" xfId="1179"/>
    <cellStyle name="20% - Акцент1 64 3 2" xfId="1180"/>
    <cellStyle name="20% - Акцент1 64 3 2 2" xfId="1181"/>
    <cellStyle name="20% - Акцент1 64 3 3" xfId="1182"/>
    <cellStyle name="20% - Акцент1 64 4" xfId="1183"/>
    <cellStyle name="20% - Акцент1 64 4 2" xfId="1184"/>
    <cellStyle name="20% - Акцент1 64 5" xfId="1185"/>
    <cellStyle name="20% - Акцент1 65" xfId="1186"/>
    <cellStyle name="20% - Акцент1 65 2" xfId="1187"/>
    <cellStyle name="20% - Акцент1 65 2 2" xfId="1188"/>
    <cellStyle name="20% - Акцент1 65 2 2 2" xfId="1189"/>
    <cellStyle name="20% - Акцент1 65 2 3" xfId="1190"/>
    <cellStyle name="20% - Акцент1 65 3" xfId="1191"/>
    <cellStyle name="20% - Акцент1 65 3 2" xfId="1192"/>
    <cellStyle name="20% - Акцент1 65 3 2 2" xfId="1193"/>
    <cellStyle name="20% - Акцент1 65 3 3" xfId="1194"/>
    <cellStyle name="20% - Акцент1 65 4" xfId="1195"/>
    <cellStyle name="20% - Акцент1 65 4 2" xfId="1196"/>
    <cellStyle name="20% - Акцент1 65 5" xfId="1197"/>
    <cellStyle name="20% - Акцент1 66" xfId="1198"/>
    <cellStyle name="20% - Акцент1 66 2" xfId="1199"/>
    <cellStyle name="20% - Акцент1 66 2 2" xfId="1200"/>
    <cellStyle name="20% - Акцент1 66 2 2 2" xfId="1201"/>
    <cellStyle name="20% - Акцент1 66 2 3" xfId="1202"/>
    <cellStyle name="20% - Акцент1 66 3" xfId="1203"/>
    <cellStyle name="20% - Акцент1 66 3 2" xfId="1204"/>
    <cellStyle name="20% - Акцент1 66 3 2 2" xfId="1205"/>
    <cellStyle name="20% - Акцент1 66 3 3" xfId="1206"/>
    <cellStyle name="20% - Акцент1 66 4" xfId="1207"/>
    <cellStyle name="20% - Акцент1 66 4 2" xfId="1208"/>
    <cellStyle name="20% - Акцент1 66 5" xfId="1209"/>
    <cellStyle name="20% - Акцент1 67" xfId="1210"/>
    <cellStyle name="20% - Акцент1 67 2" xfId="1211"/>
    <cellStyle name="20% - Акцент1 67 2 2" xfId="1212"/>
    <cellStyle name="20% - Акцент1 67 2 2 2" xfId="1213"/>
    <cellStyle name="20% - Акцент1 67 2 3" xfId="1214"/>
    <cellStyle name="20% - Акцент1 67 3" xfId="1215"/>
    <cellStyle name="20% - Акцент1 67 3 2" xfId="1216"/>
    <cellStyle name="20% - Акцент1 67 3 2 2" xfId="1217"/>
    <cellStyle name="20% - Акцент1 67 3 3" xfId="1218"/>
    <cellStyle name="20% - Акцент1 67 4" xfId="1219"/>
    <cellStyle name="20% - Акцент1 67 4 2" xfId="1220"/>
    <cellStyle name="20% - Акцент1 67 5" xfId="1221"/>
    <cellStyle name="20% - Акцент1 68" xfId="1222"/>
    <cellStyle name="20% - Акцент1 68 2" xfId="1223"/>
    <cellStyle name="20% - Акцент1 68 2 2" xfId="1224"/>
    <cellStyle name="20% - Акцент1 68 2 2 2" xfId="1225"/>
    <cellStyle name="20% - Акцент1 68 2 3" xfId="1226"/>
    <cellStyle name="20% - Акцент1 68 3" xfId="1227"/>
    <cellStyle name="20% - Акцент1 68 3 2" xfId="1228"/>
    <cellStyle name="20% - Акцент1 68 3 2 2" xfId="1229"/>
    <cellStyle name="20% - Акцент1 68 3 3" xfId="1230"/>
    <cellStyle name="20% - Акцент1 68 4" xfId="1231"/>
    <cellStyle name="20% - Акцент1 68 4 2" xfId="1232"/>
    <cellStyle name="20% - Акцент1 68 5" xfId="1233"/>
    <cellStyle name="20% - Акцент1 69" xfId="1234"/>
    <cellStyle name="20% - Акцент1 69 2" xfId="1235"/>
    <cellStyle name="20% - Акцент1 69 2 2" xfId="1236"/>
    <cellStyle name="20% - Акцент1 69 2 2 2" xfId="1237"/>
    <cellStyle name="20% - Акцент1 69 2 3" xfId="1238"/>
    <cellStyle name="20% - Акцент1 69 3" xfId="1239"/>
    <cellStyle name="20% - Акцент1 69 3 2" xfId="1240"/>
    <cellStyle name="20% - Акцент1 69 3 2 2" xfId="1241"/>
    <cellStyle name="20% - Акцент1 69 3 3" xfId="1242"/>
    <cellStyle name="20% - Акцент1 69 4" xfId="1243"/>
    <cellStyle name="20% - Акцент1 69 4 2" xfId="1244"/>
    <cellStyle name="20% - Акцент1 69 5" xfId="1245"/>
    <cellStyle name="20% - Акцент1 7" xfId="1246"/>
    <cellStyle name="20% - Акцент1 7 2" xfId="1247"/>
    <cellStyle name="20% - Акцент1 7 2 2" xfId="1248"/>
    <cellStyle name="20% - Акцент1 7 2 2 2" xfId="1249"/>
    <cellStyle name="20% - Акцент1 7 2 2 2 2" xfId="1250"/>
    <cellStyle name="20% - Акцент1 7 2 2 3" xfId="1251"/>
    <cellStyle name="20% - Акцент1 7 2 3" xfId="1252"/>
    <cellStyle name="20% - Акцент1 7 2 3 2" xfId="1253"/>
    <cellStyle name="20% - Акцент1 7 2 3 2 2" xfId="1254"/>
    <cellStyle name="20% - Акцент1 7 2 3 3" xfId="1255"/>
    <cellStyle name="20% - Акцент1 7 2 4" xfId="1256"/>
    <cellStyle name="20% - Акцент1 7 2 4 2" xfId="1257"/>
    <cellStyle name="20% - Акцент1 7 2 5" xfId="1258"/>
    <cellStyle name="20% - Акцент1 7 3" xfId="1259"/>
    <cellStyle name="20% - Акцент1 7 3 2" xfId="1260"/>
    <cellStyle name="20% - Акцент1 7 3 2 2" xfId="1261"/>
    <cellStyle name="20% - Акцент1 7 3 2 2 2" xfId="1262"/>
    <cellStyle name="20% - Акцент1 7 3 2 3" xfId="1263"/>
    <cellStyle name="20% - Акцент1 7 3 3" xfId="1264"/>
    <cellStyle name="20% - Акцент1 7 3 3 2" xfId="1265"/>
    <cellStyle name="20% - Акцент1 7 3 3 2 2" xfId="1266"/>
    <cellStyle name="20% - Акцент1 7 3 3 3" xfId="1267"/>
    <cellStyle name="20% - Акцент1 7 3 4" xfId="1268"/>
    <cellStyle name="20% - Акцент1 7 3 4 2" xfId="1269"/>
    <cellStyle name="20% - Акцент1 7 3 5" xfId="1270"/>
    <cellStyle name="20% - Акцент1 7 4" xfId="1271"/>
    <cellStyle name="20% - Акцент1 7 4 2" xfId="1272"/>
    <cellStyle name="20% - Акцент1 7 4 2 2" xfId="1273"/>
    <cellStyle name="20% - Акцент1 7 4 2 2 2" xfId="1274"/>
    <cellStyle name="20% - Акцент1 7 4 2 3" xfId="1275"/>
    <cellStyle name="20% - Акцент1 7 4 3" xfId="1276"/>
    <cellStyle name="20% - Акцент1 7 4 3 2" xfId="1277"/>
    <cellStyle name="20% - Акцент1 7 4 3 2 2" xfId="1278"/>
    <cellStyle name="20% - Акцент1 7 4 3 3" xfId="1279"/>
    <cellStyle name="20% - Акцент1 7 4 4" xfId="1280"/>
    <cellStyle name="20% - Акцент1 7 4 4 2" xfId="1281"/>
    <cellStyle name="20% - Акцент1 7 4 5" xfId="1282"/>
    <cellStyle name="20% - Акцент1 7 5" xfId="1283"/>
    <cellStyle name="20% - Акцент1 7 5 2" xfId="1284"/>
    <cellStyle name="20% - Акцент1 7 5 2 2" xfId="1285"/>
    <cellStyle name="20% - Акцент1 7 5 2 2 2" xfId="1286"/>
    <cellStyle name="20% - Акцент1 7 5 2 3" xfId="1287"/>
    <cellStyle name="20% - Акцент1 7 5 3" xfId="1288"/>
    <cellStyle name="20% - Акцент1 7 5 3 2" xfId="1289"/>
    <cellStyle name="20% - Акцент1 7 5 3 2 2" xfId="1290"/>
    <cellStyle name="20% - Акцент1 7 5 3 3" xfId="1291"/>
    <cellStyle name="20% - Акцент1 7 5 4" xfId="1292"/>
    <cellStyle name="20% - Акцент1 7 5 4 2" xfId="1293"/>
    <cellStyle name="20% - Акцент1 7 5 5" xfId="1294"/>
    <cellStyle name="20% - Акцент1 7 6" xfId="1295"/>
    <cellStyle name="20% - Акцент1 7 6 2" xfId="1296"/>
    <cellStyle name="20% - Акцент1 7 6 2 2" xfId="1297"/>
    <cellStyle name="20% - Акцент1 7 6 3" xfId="1298"/>
    <cellStyle name="20% - Акцент1 7 7" xfId="1299"/>
    <cellStyle name="20% - Акцент1 7 7 2" xfId="1300"/>
    <cellStyle name="20% - Акцент1 7 7 2 2" xfId="1301"/>
    <cellStyle name="20% - Акцент1 7 7 3" xfId="1302"/>
    <cellStyle name="20% - Акцент1 7 8" xfId="1303"/>
    <cellStyle name="20% - Акцент1 7 8 2" xfId="1304"/>
    <cellStyle name="20% - Акцент1 7 9" xfId="1305"/>
    <cellStyle name="20% - Акцент1 70" xfId="1306"/>
    <cellStyle name="20% - Акцент1 70 2" xfId="1307"/>
    <cellStyle name="20% - Акцент1 70 2 2" xfId="1308"/>
    <cellStyle name="20% - Акцент1 70 2 2 2" xfId="1309"/>
    <cellStyle name="20% - Акцент1 70 2 3" xfId="1310"/>
    <cellStyle name="20% - Акцент1 70 3" xfId="1311"/>
    <cellStyle name="20% - Акцент1 70 3 2" xfId="1312"/>
    <cellStyle name="20% - Акцент1 70 3 2 2" xfId="1313"/>
    <cellStyle name="20% - Акцент1 70 3 3" xfId="1314"/>
    <cellStyle name="20% - Акцент1 70 4" xfId="1315"/>
    <cellStyle name="20% - Акцент1 70 4 2" xfId="1316"/>
    <cellStyle name="20% - Акцент1 70 5" xfId="1317"/>
    <cellStyle name="20% - Акцент1 71" xfId="1318"/>
    <cellStyle name="20% - Акцент1 71 2" xfId="1319"/>
    <cellStyle name="20% - Акцент1 71 2 2" xfId="1320"/>
    <cellStyle name="20% - Акцент1 71 2 2 2" xfId="1321"/>
    <cellStyle name="20% - Акцент1 71 2 3" xfId="1322"/>
    <cellStyle name="20% - Акцент1 71 3" xfId="1323"/>
    <cellStyle name="20% - Акцент1 71 3 2" xfId="1324"/>
    <cellStyle name="20% - Акцент1 71 3 2 2" xfId="1325"/>
    <cellStyle name="20% - Акцент1 71 3 3" xfId="1326"/>
    <cellStyle name="20% - Акцент1 71 4" xfId="1327"/>
    <cellStyle name="20% - Акцент1 71 4 2" xfId="1328"/>
    <cellStyle name="20% - Акцент1 71 5" xfId="1329"/>
    <cellStyle name="20% - Акцент1 72" xfId="1330"/>
    <cellStyle name="20% - Акцент1 72 2" xfId="1331"/>
    <cellStyle name="20% - Акцент1 72 2 2" xfId="1332"/>
    <cellStyle name="20% - Акцент1 72 2 2 2" xfId="1333"/>
    <cellStyle name="20% - Акцент1 72 2 3" xfId="1334"/>
    <cellStyle name="20% - Акцент1 72 3" xfId="1335"/>
    <cellStyle name="20% - Акцент1 72 3 2" xfId="1336"/>
    <cellStyle name="20% - Акцент1 72 3 2 2" xfId="1337"/>
    <cellStyle name="20% - Акцент1 72 3 3" xfId="1338"/>
    <cellStyle name="20% - Акцент1 72 4" xfId="1339"/>
    <cellStyle name="20% - Акцент1 72 4 2" xfId="1340"/>
    <cellStyle name="20% - Акцент1 72 5" xfId="1341"/>
    <cellStyle name="20% - Акцент1 73" xfId="1342"/>
    <cellStyle name="20% - Акцент1 73 2" xfId="1343"/>
    <cellStyle name="20% - Акцент1 73 2 2" xfId="1344"/>
    <cellStyle name="20% - Акцент1 73 2 2 2" xfId="1345"/>
    <cellStyle name="20% - Акцент1 73 2 3" xfId="1346"/>
    <cellStyle name="20% - Акцент1 73 3" xfId="1347"/>
    <cellStyle name="20% - Акцент1 73 3 2" xfId="1348"/>
    <cellStyle name="20% - Акцент1 73 3 2 2" xfId="1349"/>
    <cellStyle name="20% - Акцент1 73 3 3" xfId="1350"/>
    <cellStyle name="20% - Акцент1 73 4" xfId="1351"/>
    <cellStyle name="20% - Акцент1 73 4 2" xfId="1352"/>
    <cellStyle name="20% - Акцент1 73 5" xfId="1353"/>
    <cellStyle name="20% - Акцент1 74" xfId="1354"/>
    <cellStyle name="20% - Акцент1 74 2" xfId="1355"/>
    <cellStyle name="20% - Акцент1 74 2 2" xfId="1356"/>
    <cellStyle name="20% - Акцент1 74 2 2 2" xfId="1357"/>
    <cellStyle name="20% - Акцент1 74 2 3" xfId="1358"/>
    <cellStyle name="20% - Акцент1 74 3" xfId="1359"/>
    <cellStyle name="20% - Акцент1 74 3 2" xfId="1360"/>
    <cellStyle name="20% - Акцент1 74 3 2 2" xfId="1361"/>
    <cellStyle name="20% - Акцент1 74 3 3" xfId="1362"/>
    <cellStyle name="20% - Акцент1 74 4" xfId="1363"/>
    <cellStyle name="20% - Акцент1 74 4 2" xfId="1364"/>
    <cellStyle name="20% - Акцент1 74 5" xfId="1365"/>
    <cellStyle name="20% - Акцент1 75" xfId="1366"/>
    <cellStyle name="20% - Акцент1 75 2" xfId="1367"/>
    <cellStyle name="20% - Акцент1 75 2 2" xfId="1368"/>
    <cellStyle name="20% - Акцент1 75 2 2 2" xfId="1369"/>
    <cellStyle name="20% - Акцент1 75 2 3" xfId="1370"/>
    <cellStyle name="20% - Акцент1 75 3" xfId="1371"/>
    <cellStyle name="20% - Акцент1 75 3 2" xfId="1372"/>
    <cellStyle name="20% - Акцент1 75 3 2 2" xfId="1373"/>
    <cellStyle name="20% - Акцент1 75 3 3" xfId="1374"/>
    <cellStyle name="20% - Акцент1 75 4" xfId="1375"/>
    <cellStyle name="20% - Акцент1 75 4 2" xfId="1376"/>
    <cellStyle name="20% - Акцент1 75 5" xfId="1377"/>
    <cellStyle name="20% - Акцент1 76" xfId="1378"/>
    <cellStyle name="20% - Акцент1 76 2" xfId="1379"/>
    <cellStyle name="20% - Акцент1 76 2 2" xfId="1380"/>
    <cellStyle name="20% - Акцент1 76 2 2 2" xfId="1381"/>
    <cellStyle name="20% - Акцент1 76 2 3" xfId="1382"/>
    <cellStyle name="20% - Акцент1 76 3" xfId="1383"/>
    <cellStyle name="20% - Акцент1 76 3 2" xfId="1384"/>
    <cellStyle name="20% - Акцент1 76 3 2 2" xfId="1385"/>
    <cellStyle name="20% - Акцент1 76 3 3" xfId="1386"/>
    <cellStyle name="20% - Акцент1 76 4" xfId="1387"/>
    <cellStyle name="20% - Акцент1 76 4 2" xfId="1388"/>
    <cellStyle name="20% - Акцент1 76 5" xfId="1389"/>
    <cellStyle name="20% - Акцент1 77" xfId="1390"/>
    <cellStyle name="20% - Акцент1 77 2" xfId="1391"/>
    <cellStyle name="20% - Акцент1 77 2 2" xfId="1392"/>
    <cellStyle name="20% - Акцент1 77 2 2 2" xfId="1393"/>
    <cellStyle name="20% - Акцент1 77 2 3" xfId="1394"/>
    <cellStyle name="20% - Акцент1 77 3" xfId="1395"/>
    <cellStyle name="20% - Акцент1 77 3 2" xfId="1396"/>
    <cellStyle name="20% - Акцент1 77 3 2 2" xfId="1397"/>
    <cellStyle name="20% - Акцент1 77 3 3" xfId="1398"/>
    <cellStyle name="20% - Акцент1 77 4" xfId="1399"/>
    <cellStyle name="20% - Акцент1 77 4 2" xfId="1400"/>
    <cellStyle name="20% - Акцент1 77 5" xfId="1401"/>
    <cellStyle name="20% - Акцент1 78" xfId="1402"/>
    <cellStyle name="20% - Акцент1 78 2" xfId="1403"/>
    <cellStyle name="20% - Акцент1 78 2 2" xfId="1404"/>
    <cellStyle name="20% - Акцент1 78 2 2 2" xfId="1405"/>
    <cellStyle name="20% - Акцент1 78 2 3" xfId="1406"/>
    <cellStyle name="20% - Акцент1 78 3" xfId="1407"/>
    <cellStyle name="20% - Акцент1 78 3 2" xfId="1408"/>
    <cellStyle name="20% - Акцент1 78 3 2 2" xfId="1409"/>
    <cellStyle name="20% - Акцент1 78 3 3" xfId="1410"/>
    <cellStyle name="20% - Акцент1 78 4" xfId="1411"/>
    <cellStyle name="20% - Акцент1 78 4 2" xfId="1412"/>
    <cellStyle name="20% - Акцент1 78 5" xfId="1413"/>
    <cellStyle name="20% - Акцент1 79" xfId="1414"/>
    <cellStyle name="20% - Акцент1 79 2" xfId="1415"/>
    <cellStyle name="20% - Акцент1 79 2 2" xfId="1416"/>
    <cellStyle name="20% - Акцент1 79 2 2 2" xfId="1417"/>
    <cellStyle name="20% - Акцент1 79 2 3" xfId="1418"/>
    <cellStyle name="20% - Акцент1 79 3" xfId="1419"/>
    <cellStyle name="20% - Акцент1 79 3 2" xfId="1420"/>
    <cellStyle name="20% - Акцент1 79 3 2 2" xfId="1421"/>
    <cellStyle name="20% - Акцент1 79 3 3" xfId="1422"/>
    <cellStyle name="20% - Акцент1 79 4" xfId="1423"/>
    <cellStyle name="20% - Акцент1 79 4 2" xfId="1424"/>
    <cellStyle name="20% - Акцент1 79 5" xfId="1425"/>
    <cellStyle name="20% - Акцент1 8" xfId="1426"/>
    <cellStyle name="20% - Акцент1 8 2" xfId="1427"/>
    <cellStyle name="20% - Акцент1 8 2 2" xfId="1428"/>
    <cellStyle name="20% - Акцент1 8 2 2 2" xfId="1429"/>
    <cellStyle name="20% - Акцент1 8 2 2 2 2" xfId="1430"/>
    <cellStyle name="20% - Акцент1 8 2 2 3" xfId="1431"/>
    <cellStyle name="20% - Акцент1 8 2 3" xfId="1432"/>
    <cellStyle name="20% - Акцент1 8 2 3 2" xfId="1433"/>
    <cellStyle name="20% - Акцент1 8 2 3 2 2" xfId="1434"/>
    <cellStyle name="20% - Акцент1 8 2 3 3" xfId="1435"/>
    <cellStyle name="20% - Акцент1 8 2 4" xfId="1436"/>
    <cellStyle name="20% - Акцент1 8 2 4 2" xfId="1437"/>
    <cellStyle name="20% - Акцент1 8 2 5" xfId="1438"/>
    <cellStyle name="20% - Акцент1 8 3" xfId="1439"/>
    <cellStyle name="20% - Акцент1 8 3 2" xfId="1440"/>
    <cellStyle name="20% - Акцент1 8 3 2 2" xfId="1441"/>
    <cellStyle name="20% - Акцент1 8 3 2 2 2" xfId="1442"/>
    <cellStyle name="20% - Акцент1 8 3 2 3" xfId="1443"/>
    <cellStyle name="20% - Акцент1 8 3 3" xfId="1444"/>
    <cellStyle name="20% - Акцент1 8 3 3 2" xfId="1445"/>
    <cellStyle name="20% - Акцент1 8 3 3 2 2" xfId="1446"/>
    <cellStyle name="20% - Акцент1 8 3 3 3" xfId="1447"/>
    <cellStyle name="20% - Акцент1 8 3 4" xfId="1448"/>
    <cellStyle name="20% - Акцент1 8 3 4 2" xfId="1449"/>
    <cellStyle name="20% - Акцент1 8 3 5" xfId="1450"/>
    <cellStyle name="20% - Акцент1 8 4" xfId="1451"/>
    <cellStyle name="20% - Акцент1 8 4 2" xfId="1452"/>
    <cellStyle name="20% - Акцент1 8 4 2 2" xfId="1453"/>
    <cellStyle name="20% - Акцент1 8 4 2 2 2" xfId="1454"/>
    <cellStyle name="20% - Акцент1 8 4 2 3" xfId="1455"/>
    <cellStyle name="20% - Акцент1 8 4 3" xfId="1456"/>
    <cellStyle name="20% - Акцент1 8 4 3 2" xfId="1457"/>
    <cellStyle name="20% - Акцент1 8 4 3 2 2" xfId="1458"/>
    <cellStyle name="20% - Акцент1 8 4 3 3" xfId="1459"/>
    <cellStyle name="20% - Акцент1 8 4 4" xfId="1460"/>
    <cellStyle name="20% - Акцент1 8 4 4 2" xfId="1461"/>
    <cellStyle name="20% - Акцент1 8 4 5" xfId="1462"/>
    <cellStyle name="20% - Акцент1 8 5" xfId="1463"/>
    <cellStyle name="20% - Акцент1 8 5 2" xfId="1464"/>
    <cellStyle name="20% - Акцент1 8 5 2 2" xfId="1465"/>
    <cellStyle name="20% - Акцент1 8 5 2 2 2" xfId="1466"/>
    <cellStyle name="20% - Акцент1 8 5 2 3" xfId="1467"/>
    <cellStyle name="20% - Акцент1 8 5 3" xfId="1468"/>
    <cellStyle name="20% - Акцент1 8 5 3 2" xfId="1469"/>
    <cellStyle name="20% - Акцент1 8 5 3 2 2" xfId="1470"/>
    <cellStyle name="20% - Акцент1 8 5 3 3" xfId="1471"/>
    <cellStyle name="20% - Акцент1 8 5 4" xfId="1472"/>
    <cellStyle name="20% - Акцент1 8 5 4 2" xfId="1473"/>
    <cellStyle name="20% - Акцент1 8 5 5" xfId="1474"/>
    <cellStyle name="20% - Акцент1 8 6" xfId="1475"/>
    <cellStyle name="20% - Акцент1 8 6 2" xfId="1476"/>
    <cellStyle name="20% - Акцент1 8 6 2 2" xfId="1477"/>
    <cellStyle name="20% - Акцент1 8 6 3" xfId="1478"/>
    <cellStyle name="20% - Акцент1 8 7" xfId="1479"/>
    <cellStyle name="20% - Акцент1 8 7 2" xfId="1480"/>
    <cellStyle name="20% - Акцент1 8 7 2 2" xfId="1481"/>
    <cellStyle name="20% - Акцент1 8 7 3" xfId="1482"/>
    <cellStyle name="20% - Акцент1 8 8" xfId="1483"/>
    <cellStyle name="20% - Акцент1 8 8 2" xfId="1484"/>
    <cellStyle name="20% - Акцент1 8 9" xfId="1485"/>
    <cellStyle name="20% - Акцент1 80" xfId="1486"/>
    <cellStyle name="20% - Акцент1 80 2" xfId="1487"/>
    <cellStyle name="20% - Акцент1 80 2 2" xfId="1488"/>
    <cellStyle name="20% - Акцент1 80 2 2 2" xfId="1489"/>
    <cellStyle name="20% - Акцент1 80 2 3" xfId="1490"/>
    <cellStyle name="20% - Акцент1 80 3" xfId="1491"/>
    <cellStyle name="20% - Акцент1 80 3 2" xfId="1492"/>
    <cellStyle name="20% - Акцент1 80 3 2 2" xfId="1493"/>
    <cellStyle name="20% - Акцент1 80 3 3" xfId="1494"/>
    <cellStyle name="20% - Акцент1 80 4" xfId="1495"/>
    <cellStyle name="20% - Акцент1 80 4 2" xfId="1496"/>
    <cellStyle name="20% - Акцент1 80 5" xfId="1497"/>
    <cellStyle name="20% - Акцент1 81" xfId="1498"/>
    <cellStyle name="20% - Акцент1 81 2" xfId="1499"/>
    <cellStyle name="20% - Акцент1 81 2 2" xfId="1500"/>
    <cellStyle name="20% - Акцент1 81 2 2 2" xfId="1501"/>
    <cellStyle name="20% - Акцент1 81 2 3" xfId="1502"/>
    <cellStyle name="20% - Акцент1 81 3" xfId="1503"/>
    <cellStyle name="20% - Акцент1 81 3 2" xfId="1504"/>
    <cellStyle name="20% - Акцент1 81 3 2 2" xfId="1505"/>
    <cellStyle name="20% - Акцент1 81 3 3" xfId="1506"/>
    <cellStyle name="20% - Акцент1 81 4" xfId="1507"/>
    <cellStyle name="20% - Акцент1 81 4 2" xfId="1508"/>
    <cellStyle name="20% - Акцент1 81 5" xfId="1509"/>
    <cellStyle name="20% - Акцент1 82" xfId="1510"/>
    <cellStyle name="20% - Акцент1 82 2" xfId="1511"/>
    <cellStyle name="20% - Акцент1 82 2 2" xfId="1512"/>
    <cellStyle name="20% - Акцент1 82 2 2 2" xfId="1513"/>
    <cellStyle name="20% - Акцент1 82 2 3" xfId="1514"/>
    <cellStyle name="20% - Акцент1 82 3" xfId="1515"/>
    <cellStyle name="20% - Акцент1 82 3 2" xfId="1516"/>
    <cellStyle name="20% - Акцент1 82 3 2 2" xfId="1517"/>
    <cellStyle name="20% - Акцент1 82 3 3" xfId="1518"/>
    <cellStyle name="20% - Акцент1 82 4" xfId="1519"/>
    <cellStyle name="20% - Акцент1 82 4 2" xfId="1520"/>
    <cellStyle name="20% - Акцент1 82 5" xfId="1521"/>
    <cellStyle name="20% - Акцент1 83" xfId="1522"/>
    <cellStyle name="20% - Акцент1 83 2" xfId="1523"/>
    <cellStyle name="20% - Акцент1 83 2 2" xfId="1524"/>
    <cellStyle name="20% - Акцент1 83 2 2 2" xfId="1525"/>
    <cellStyle name="20% - Акцент1 83 2 3" xfId="1526"/>
    <cellStyle name="20% - Акцент1 83 3" xfId="1527"/>
    <cellStyle name="20% - Акцент1 83 3 2" xfId="1528"/>
    <cellStyle name="20% - Акцент1 83 3 2 2" xfId="1529"/>
    <cellStyle name="20% - Акцент1 83 3 3" xfId="1530"/>
    <cellStyle name="20% - Акцент1 83 4" xfId="1531"/>
    <cellStyle name="20% - Акцент1 83 4 2" xfId="1532"/>
    <cellStyle name="20% - Акцент1 83 5" xfId="1533"/>
    <cellStyle name="20% - Акцент1 84" xfId="1534"/>
    <cellStyle name="20% - Акцент1 84 2" xfId="1535"/>
    <cellStyle name="20% - Акцент1 84 2 2" xfId="1536"/>
    <cellStyle name="20% - Акцент1 84 2 2 2" xfId="1537"/>
    <cellStyle name="20% - Акцент1 84 2 3" xfId="1538"/>
    <cellStyle name="20% - Акцент1 84 3" xfId="1539"/>
    <cellStyle name="20% - Акцент1 84 3 2" xfId="1540"/>
    <cellStyle name="20% - Акцент1 84 3 2 2" xfId="1541"/>
    <cellStyle name="20% - Акцент1 84 3 3" xfId="1542"/>
    <cellStyle name="20% - Акцент1 84 4" xfId="1543"/>
    <cellStyle name="20% - Акцент1 84 4 2" xfId="1544"/>
    <cellStyle name="20% - Акцент1 84 5" xfId="1545"/>
    <cellStyle name="20% - Акцент1 85" xfId="1546"/>
    <cellStyle name="20% - Акцент1 85 2" xfId="1547"/>
    <cellStyle name="20% - Акцент1 85 2 2" xfId="1548"/>
    <cellStyle name="20% - Акцент1 85 2 2 2" xfId="1549"/>
    <cellStyle name="20% - Акцент1 85 2 3" xfId="1550"/>
    <cellStyle name="20% - Акцент1 85 3" xfId="1551"/>
    <cellStyle name="20% - Акцент1 85 3 2" xfId="1552"/>
    <cellStyle name="20% - Акцент1 85 3 2 2" xfId="1553"/>
    <cellStyle name="20% - Акцент1 85 3 3" xfId="1554"/>
    <cellStyle name="20% - Акцент1 85 4" xfId="1555"/>
    <cellStyle name="20% - Акцент1 85 4 2" xfId="1556"/>
    <cellStyle name="20% - Акцент1 85 5" xfId="1557"/>
    <cellStyle name="20% - Акцент1 86" xfId="1558"/>
    <cellStyle name="20% - Акцент1 86 2" xfId="1559"/>
    <cellStyle name="20% - Акцент1 86 2 2" xfId="1560"/>
    <cellStyle name="20% - Акцент1 86 2 2 2" xfId="1561"/>
    <cellStyle name="20% - Акцент1 86 2 3" xfId="1562"/>
    <cellStyle name="20% - Акцент1 86 3" xfId="1563"/>
    <cellStyle name="20% - Акцент1 86 3 2" xfId="1564"/>
    <cellStyle name="20% - Акцент1 86 3 2 2" xfId="1565"/>
    <cellStyle name="20% - Акцент1 86 3 3" xfId="1566"/>
    <cellStyle name="20% - Акцент1 86 4" xfId="1567"/>
    <cellStyle name="20% - Акцент1 86 4 2" xfId="1568"/>
    <cellStyle name="20% - Акцент1 86 5" xfId="1569"/>
    <cellStyle name="20% - Акцент1 87" xfId="1570"/>
    <cellStyle name="20% - Акцент1 87 2" xfId="1571"/>
    <cellStyle name="20% - Акцент1 87 2 2" xfId="1572"/>
    <cellStyle name="20% - Акцент1 87 2 2 2" xfId="1573"/>
    <cellStyle name="20% - Акцент1 87 2 3" xfId="1574"/>
    <cellStyle name="20% - Акцент1 87 3" xfId="1575"/>
    <cellStyle name="20% - Акцент1 87 3 2" xfId="1576"/>
    <cellStyle name="20% - Акцент1 87 3 2 2" xfId="1577"/>
    <cellStyle name="20% - Акцент1 87 3 3" xfId="1578"/>
    <cellStyle name="20% - Акцент1 87 4" xfId="1579"/>
    <cellStyle name="20% - Акцент1 87 4 2" xfId="1580"/>
    <cellStyle name="20% - Акцент1 87 5" xfId="1581"/>
    <cellStyle name="20% - Акцент1 88" xfId="1582"/>
    <cellStyle name="20% - Акцент1 88 2" xfId="1583"/>
    <cellStyle name="20% - Акцент1 88 2 2" xfId="1584"/>
    <cellStyle name="20% - Акцент1 88 3" xfId="1585"/>
    <cellStyle name="20% - Акцент1 89" xfId="1586"/>
    <cellStyle name="20% - Акцент1 89 2" xfId="1587"/>
    <cellStyle name="20% - Акцент1 89 2 2" xfId="1588"/>
    <cellStyle name="20% - Акцент1 89 3" xfId="1589"/>
    <cellStyle name="20% - Акцент1 9" xfId="1590"/>
    <cellStyle name="20% - Акцент1 9 2" xfId="1591"/>
    <cellStyle name="20% - Акцент1 9 2 2" xfId="1592"/>
    <cellStyle name="20% - Акцент1 9 2 2 2" xfId="1593"/>
    <cellStyle name="20% - Акцент1 9 2 2 2 2" xfId="1594"/>
    <cellStyle name="20% - Акцент1 9 2 2 3" xfId="1595"/>
    <cellStyle name="20% - Акцент1 9 2 3" xfId="1596"/>
    <cellStyle name="20% - Акцент1 9 2 3 2" xfId="1597"/>
    <cellStyle name="20% - Акцент1 9 2 3 2 2" xfId="1598"/>
    <cellStyle name="20% - Акцент1 9 2 3 3" xfId="1599"/>
    <cellStyle name="20% - Акцент1 9 2 4" xfId="1600"/>
    <cellStyle name="20% - Акцент1 9 2 4 2" xfId="1601"/>
    <cellStyle name="20% - Акцент1 9 2 5" xfId="1602"/>
    <cellStyle name="20% - Акцент1 9 3" xfId="1603"/>
    <cellStyle name="20% - Акцент1 9 3 2" xfId="1604"/>
    <cellStyle name="20% - Акцент1 9 3 2 2" xfId="1605"/>
    <cellStyle name="20% - Акцент1 9 3 2 2 2" xfId="1606"/>
    <cellStyle name="20% - Акцент1 9 3 2 3" xfId="1607"/>
    <cellStyle name="20% - Акцент1 9 3 3" xfId="1608"/>
    <cellStyle name="20% - Акцент1 9 3 3 2" xfId="1609"/>
    <cellStyle name="20% - Акцент1 9 3 3 2 2" xfId="1610"/>
    <cellStyle name="20% - Акцент1 9 3 3 3" xfId="1611"/>
    <cellStyle name="20% - Акцент1 9 3 4" xfId="1612"/>
    <cellStyle name="20% - Акцент1 9 3 4 2" xfId="1613"/>
    <cellStyle name="20% - Акцент1 9 3 5" xfId="1614"/>
    <cellStyle name="20% - Акцент1 9 4" xfId="1615"/>
    <cellStyle name="20% - Акцент1 9 4 2" xfId="1616"/>
    <cellStyle name="20% - Акцент1 9 4 2 2" xfId="1617"/>
    <cellStyle name="20% - Акцент1 9 4 2 2 2" xfId="1618"/>
    <cellStyle name="20% - Акцент1 9 4 2 3" xfId="1619"/>
    <cellStyle name="20% - Акцент1 9 4 3" xfId="1620"/>
    <cellStyle name="20% - Акцент1 9 4 3 2" xfId="1621"/>
    <cellStyle name="20% - Акцент1 9 4 3 2 2" xfId="1622"/>
    <cellStyle name="20% - Акцент1 9 4 3 3" xfId="1623"/>
    <cellStyle name="20% - Акцент1 9 4 4" xfId="1624"/>
    <cellStyle name="20% - Акцент1 9 4 4 2" xfId="1625"/>
    <cellStyle name="20% - Акцент1 9 4 5" xfId="1626"/>
    <cellStyle name="20% - Акцент1 9 5" xfId="1627"/>
    <cellStyle name="20% - Акцент1 9 5 2" xfId="1628"/>
    <cellStyle name="20% - Акцент1 9 5 2 2" xfId="1629"/>
    <cellStyle name="20% - Акцент1 9 5 2 2 2" xfId="1630"/>
    <cellStyle name="20% - Акцент1 9 5 2 3" xfId="1631"/>
    <cellStyle name="20% - Акцент1 9 5 3" xfId="1632"/>
    <cellStyle name="20% - Акцент1 9 5 3 2" xfId="1633"/>
    <cellStyle name="20% - Акцент1 9 5 3 2 2" xfId="1634"/>
    <cellStyle name="20% - Акцент1 9 5 3 3" xfId="1635"/>
    <cellStyle name="20% - Акцент1 9 5 4" xfId="1636"/>
    <cellStyle name="20% - Акцент1 9 5 4 2" xfId="1637"/>
    <cellStyle name="20% - Акцент1 9 5 5" xfId="1638"/>
    <cellStyle name="20% - Акцент1 9 6" xfId="1639"/>
    <cellStyle name="20% - Акцент1 9 6 2" xfId="1640"/>
    <cellStyle name="20% - Акцент1 9 6 2 2" xfId="1641"/>
    <cellStyle name="20% - Акцент1 9 6 3" xfId="1642"/>
    <cellStyle name="20% - Акцент1 9 7" xfId="1643"/>
    <cellStyle name="20% - Акцент1 9 7 2" xfId="1644"/>
    <cellStyle name="20% - Акцент1 9 7 2 2" xfId="1645"/>
    <cellStyle name="20% - Акцент1 9 7 3" xfId="1646"/>
    <cellStyle name="20% - Акцент1 9 8" xfId="1647"/>
    <cellStyle name="20% - Акцент1 9 8 2" xfId="1648"/>
    <cellStyle name="20% - Акцент1 9 9" xfId="1649"/>
    <cellStyle name="20% - Акцент1 90" xfId="1650"/>
    <cellStyle name="20% - Акцент1 90 2" xfId="1651"/>
    <cellStyle name="20% - Акцент1 90 2 2" xfId="1652"/>
    <cellStyle name="20% - Акцент1 90 3" xfId="1653"/>
    <cellStyle name="20% - Акцент1 91" xfId="1654"/>
    <cellStyle name="20% - Акцент1 91 2" xfId="1655"/>
    <cellStyle name="20% - Акцент1 91 2 2" xfId="1656"/>
    <cellStyle name="20% - Акцент1 91 3" xfId="1657"/>
    <cellStyle name="20% - Акцент1 92" xfId="1658"/>
    <cellStyle name="20% - Акцент1 92 2" xfId="1659"/>
    <cellStyle name="20% - Акцент1 92 2 2" xfId="1660"/>
    <cellStyle name="20% - Акцент1 92 3" xfId="1661"/>
    <cellStyle name="20% - Акцент1 93" xfId="1662"/>
    <cellStyle name="20% - Акцент1 93 2" xfId="1663"/>
    <cellStyle name="20% - Акцент1 93 2 2" xfId="1664"/>
    <cellStyle name="20% - Акцент1 93 3" xfId="1665"/>
    <cellStyle name="20% - Акцент1 94" xfId="1666"/>
    <cellStyle name="20% - Акцент1 94 2" xfId="1667"/>
    <cellStyle name="20% - Акцент1 94 2 2" xfId="1668"/>
    <cellStyle name="20% - Акцент1 94 3" xfId="1669"/>
    <cellStyle name="20% - Акцент1 95" xfId="1670"/>
    <cellStyle name="20% - Акцент1 95 2" xfId="1671"/>
    <cellStyle name="20% - Акцент1 95 2 2" xfId="1672"/>
    <cellStyle name="20% - Акцент1 95 3" xfId="1673"/>
    <cellStyle name="20% - Акцент1 96" xfId="1674"/>
    <cellStyle name="20% - Акцент1 96 2" xfId="1675"/>
    <cellStyle name="20% - Акцент1 96 2 2" xfId="1676"/>
    <cellStyle name="20% - Акцент1 96 3" xfId="1677"/>
    <cellStyle name="20% - Акцент1 97" xfId="1678"/>
    <cellStyle name="20% - Акцент1 97 2" xfId="1679"/>
    <cellStyle name="20% - Акцент1 97 2 2" xfId="1680"/>
    <cellStyle name="20% - Акцент1 97 3" xfId="1681"/>
    <cellStyle name="20% - Акцент1 98" xfId="1682"/>
    <cellStyle name="20% - Акцент1 98 2" xfId="1683"/>
    <cellStyle name="20% - Акцент1 98 2 2" xfId="1684"/>
    <cellStyle name="20% - Акцент1 98 3" xfId="1685"/>
    <cellStyle name="20% - Акцент1 99" xfId="1686"/>
    <cellStyle name="20% - Акцент1 99 2" xfId="1687"/>
    <cellStyle name="20% - Акцент1 99 2 2" xfId="1688"/>
    <cellStyle name="20% - Акцент1 99 3" xfId="1689"/>
    <cellStyle name="20% - Акцент2" xfId="1690" builtinId="34" customBuiltin="1"/>
    <cellStyle name="20% - Акцент2 10" xfId="1691"/>
    <cellStyle name="20% - Акцент2 10 2" xfId="1692"/>
    <cellStyle name="20% - Акцент2 10 2 2" xfId="1693"/>
    <cellStyle name="20% - Акцент2 10 2 2 2" xfId="1694"/>
    <cellStyle name="20% - Акцент2 10 2 3" xfId="1695"/>
    <cellStyle name="20% - Акцент2 10 3" xfId="1696"/>
    <cellStyle name="20% - Акцент2 10 3 2" xfId="1697"/>
    <cellStyle name="20% - Акцент2 10 3 2 2" xfId="1698"/>
    <cellStyle name="20% - Акцент2 10 3 3" xfId="1699"/>
    <cellStyle name="20% - Акцент2 10 4" xfId="1700"/>
    <cellStyle name="20% - Акцент2 10 4 2" xfId="1701"/>
    <cellStyle name="20% - Акцент2 10 5" xfId="1702"/>
    <cellStyle name="20% - Акцент2 100" xfId="1703"/>
    <cellStyle name="20% - Акцент2 100 2" xfId="1704"/>
    <cellStyle name="20% - Акцент2 100 2 2" xfId="1705"/>
    <cellStyle name="20% - Акцент2 100 3" xfId="1706"/>
    <cellStyle name="20% - Акцент2 101" xfId="1707"/>
    <cellStyle name="20% - Акцент2 101 2" xfId="1708"/>
    <cellStyle name="20% - Акцент2 101 2 2" xfId="1709"/>
    <cellStyle name="20% - Акцент2 101 3" xfId="1710"/>
    <cellStyle name="20% - Акцент2 102" xfId="1711"/>
    <cellStyle name="20% - Акцент2 102 2" xfId="1712"/>
    <cellStyle name="20% - Акцент2 102 2 2" xfId="1713"/>
    <cellStyle name="20% - Акцент2 102 3" xfId="1714"/>
    <cellStyle name="20% - Акцент2 103" xfId="1715"/>
    <cellStyle name="20% - Акцент2 103 2" xfId="1716"/>
    <cellStyle name="20% - Акцент2 103 2 2" xfId="1717"/>
    <cellStyle name="20% - Акцент2 103 3" xfId="1718"/>
    <cellStyle name="20% - Акцент2 104" xfId="1719"/>
    <cellStyle name="20% - Акцент2 104 2" xfId="1720"/>
    <cellStyle name="20% - Акцент2 104 2 2" xfId="1721"/>
    <cellStyle name="20% - Акцент2 104 3" xfId="1722"/>
    <cellStyle name="20% - Акцент2 105" xfId="1723"/>
    <cellStyle name="20% - Акцент2 105 2" xfId="1724"/>
    <cellStyle name="20% - Акцент2 105 2 2" xfId="1725"/>
    <cellStyle name="20% - Акцент2 105 3" xfId="1726"/>
    <cellStyle name="20% - Акцент2 106" xfId="1727"/>
    <cellStyle name="20% - Акцент2 106 2" xfId="1728"/>
    <cellStyle name="20% - Акцент2 106 2 2" xfId="1729"/>
    <cellStyle name="20% - Акцент2 106 3" xfId="1730"/>
    <cellStyle name="20% - Акцент2 107" xfId="1731"/>
    <cellStyle name="20% - Акцент2 107 2" xfId="1732"/>
    <cellStyle name="20% - Акцент2 107 2 2" xfId="1733"/>
    <cellStyle name="20% - Акцент2 107 3" xfId="1734"/>
    <cellStyle name="20% - Акцент2 108" xfId="1735"/>
    <cellStyle name="20% - Акцент2 108 2" xfId="1736"/>
    <cellStyle name="20% - Акцент2 108 2 2" xfId="1737"/>
    <cellStyle name="20% - Акцент2 108 3" xfId="1738"/>
    <cellStyle name="20% - Акцент2 109" xfId="1739"/>
    <cellStyle name="20% - Акцент2 109 2" xfId="1740"/>
    <cellStyle name="20% - Акцент2 109 2 2" xfId="1741"/>
    <cellStyle name="20% - Акцент2 109 3" xfId="1742"/>
    <cellStyle name="20% - Акцент2 11" xfId="1743"/>
    <cellStyle name="20% - Акцент2 11 2" xfId="1744"/>
    <cellStyle name="20% - Акцент2 11 2 2" xfId="1745"/>
    <cellStyle name="20% - Акцент2 11 2 2 2" xfId="1746"/>
    <cellStyle name="20% - Акцент2 11 2 3" xfId="1747"/>
    <cellStyle name="20% - Акцент2 11 3" xfId="1748"/>
    <cellStyle name="20% - Акцент2 11 3 2" xfId="1749"/>
    <cellStyle name="20% - Акцент2 11 3 2 2" xfId="1750"/>
    <cellStyle name="20% - Акцент2 11 3 3" xfId="1751"/>
    <cellStyle name="20% - Акцент2 11 4" xfId="1752"/>
    <cellStyle name="20% - Акцент2 11 4 2" xfId="1753"/>
    <cellStyle name="20% - Акцент2 11 5" xfId="1754"/>
    <cellStyle name="20% - Акцент2 110" xfId="1755"/>
    <cellStyle name="20% - Акцент2 110 2" xfId="1756"/>
    <cellStyle name="20% - Акцент2 110 2 2" xfId="1757"/>
    <cellStyle name="20% - Акцент2 110 3" xfId="1758"/>
    <cellStyle name="20% - Акцент2 111" xfId="1759"/>
    <cellStyle name="20% - Акцент2 111 2" xfId="1760"/>
    <cellStyle name="20% - Акцент2 111 2 2" xfId="1761"/>
    <cellStyle name="20% - Акцент2 111 3" xfId="1762"/>
    <cellStyle name="20% - Акцент2 112" xfId="1763"/>
    <cellStyle name="20% - Акцент2 112 2" xfId="1764"/>
    <cellStyle name="20% - Акцент2 112 2 2" xfId="1765"/>
    <cellStyle name="20% - Акцент2 112 3" xfId="1766"/>
    <cellStyle name="20% - Акцент2 113" xfId="1767"/>
    <cellStyle name="20% - Акцент2 113 2" xfId="1768"/>
    <cellStyle name="20% - Акцент2 113 2 2" xfId="1769"/>
    <cellStyle name="20% - Акцент2 113 3" xfId="1770"/>
    <cellStyle name="20% - Акцент2 114" xfId="1771"/>
    <cellStyle name="20% - Акцент2 114 2" xfId="1772"/>
    <cellStyle name="20% - Акцент2 114 2 2" xfId="1773"/>
    <cellStyle name="20% - Акцент2 114 3" xfId="1774"/>
    <cellStyle name="20% - Акцент2 115" xfId="1775"/>
    <cellStyle name="20% - Акцент2 115 2" xfId="1776"/>
    <cellStyle name="20% - Акцент2 115 2 2" xfId="1777"/>
    <cellStyle name="20% - Акцент2 115 3" xfId="1778"/>
    <cellStyle name="20% - Акцент2 116" xfId="1779"/>
    <cellStyle name="20% - Акцент2 116 2" xfId="1780"/>
    <cellStyle name="20% - Акцент2 116 2 2" xfId="1781"/>
    <cellStyle name="20% - Акцент2 116 3" xfId="1782"/>
    <cellStyle name="20% - Акцент2 117" xfId="1783"/>
    <cellStyle name="20% - Акцент2 117 2" xfId="1784"/>
    <cellStyle name="20% - Акцент2 117 2 2" xfId="1785"/>
    <cellStyle name="20% - Акцент2 117 3" xfId="1786"/>
    <cellStyle name="20% - Акцент2 118" xfId="1787"/>
    <cellStyle name="20% - Акцент2 118 2" xfId="1788"/>
    <cellStyle name="20% - Акцент2 118 2 2" xfId="1789"/>
    <cellStyle name="20% - Акцент2 118 3" xfId="1790"/>
    <cellStyle name="20% - Акцент2 119" xfId="1791"/>
    <cellStyle name="20% - Акцент2 119 2" xfId="1792"/>
    <cellStyle name="20% - Акцент2 119 2 2" xfId="1793"/>
    <cellStyle name="20% - Акцент2 119 3" xfId="1794"/>
    <cellStyle name="20% - Акцент2 12" xfId="1795"/>
    <cellStyle name="20% - Акцент2 12 2" xfId="1796"/>
    <cellStyle name="20% - Акцент2 12 2 2" xfId="1797"/>
    <cellStyle name="20% - Акцент2 12 2 2 2" xfId="1798"/>
    <cellStyle name="20% - Акцент2 12 2 3" xfId="1799"/>
    <cellStyle name="20% - Акцент2 12 3" xfId="1800"/>
    <cellStyle name="20% - Акцент2 12 3 2" xfId="1801"/>
    <cellStyle name="20% - Акцент2 12 3 2 2" xfId="1802"/>
    <cellStyle name="20% - Акцент2 12 3 3" xfId="1803"/>
    <cellStyle name="20% - Акцент2 12 4" xfId="1804"/>
    <cellStyle name="20% - Акцент2 12 4 2" xfId="1805"/>
    <cellStyle name="20% - Акцент2 12 5" xfId="1806"/>
    <cellStyle name="20% - Акцент2 120" xfId="1807"/>
    <cellStyle name="20% - Акцент2 120 2" xfId="1808"/>
    <cellStyle name="20% - Акцент2 120 2 2" xfId="1809"/>
    <cellStyle name="20% - Акцент2 120 3" xfId="1810"/>
    <cellStyle name="20% - Акцент2 121" xfId="1811"/>
    <cellStyle name="20% - Акцент2 121 2" xfId="1812"/>
    <cellStyle name="20% - Акцент2 121 2 2" xfId="1813"/>
    <cellStyle name="20% - Акцент2 121 3" xfId="1814"/>
    <cellStyle name="20% - Акцент2 122" xfId="1815"/>
    <cellStyle name="20% - Акцент2 122 2" xfId="1816"/>
    <cellStyle name="20% - Акцент2 122 2 2" xfId="1817"/>
    <cellStyle name="20% - Акцент2 122 3" xfId="1818"/>
    <cellStyle name="20% - Акцент2 123" xfId="1819"/>
    <cellStyle name="20% - Акцент2 123 2" xfId="1820"/>
    <cellStyle name="20% - Акцент2 123 2 2" xfId="1821"/>
    <cellStyle name="20% - Акцент2 123 3" xfId="1822"/>
    <cellStyle name="20% - Акцент2 124" xfId="1823"/>
    <cellStyle name="20% - Акцент2 124 2" xfId="1824"/>
    <cellStyle name="20% - Акцент2 124 2 2" xfId="1825"/>
    <cellStyle name="20% - Акцент2 124 3" xfId="1826"/>
    <cellStyle name="20% - Акцент2 125" xfId="1827"/>
    <cellStyle name="20% - Акцент2 125 2" xfId="1828"/>
    <cellStyle name="20% - Акцент2 125 2 2" xfId="1829"/>
    <cellStyle name="20% - Акцент2 125 3" xfId="1830"/>
    <cellStyle name="20% - Акцент2 126" xfId="1831"/>
    <cellStyle name="20% - Акцент2 126 2" xfId="1832"/>
    <cellStyle name="20% - Акцент2 126 2 2" xfId="1833"/>
    <cellStyle name="20% - Акцент2 126 3" xfId="1834"/>
    <cellStyle name="20% - Акцент2 127" xfId="1835"/>
    <cellStyle name="20% - Акцент2 127 2" xfId="1836"/>
    <cellStyle name="20% - Акцент2 127 2 2" xfId="1837"/>
    <cellStyle name="20% - Акцент2 127 3" xfId="1838"/>
    <cellStyle name="20% - Акцент2 128" xfId="1839"/>
    <cellStyle name="20% - Акцент2 128 2" xfId="1840"/>
    <cellStyle name="20% - Акцент2 128 2 2" xfId="1841"/>
    <cellStyle name="20% - Акцент2 128 3" xfId="1842"/>
    <cellStyle name="20% - Акцент2 129" xfId="1843"/>
    <cellStyle name="20% - Акцент2 129 2" xfId="1844"/>
    <cellStyle name="20% - Акцент2 129 2 2" xfId="1845"/>
    <cellStyle name="20% - Акцент2 129 3" xfId="1846"/>
    <cellStyle name="20% - Акцент2 13" xfId="1847"/>
    <cellStyle name="20% - Акцент2 13 2" xfId="1848"/>
    <cellStyle name="20% - Акцент2 13 2 2" xfId="1849"/>
    <cellStyle name="20% - Акцент2 13 2 2 2" xfId="1850"/>
    <cellStyle name="20% - Акцент2 13 2 3" xfId="1851"/>
    <cellStyle name="20% - Акцент2 13 3" xfId="1852"/>
    <cellStyle name="20% - Акцент2 13 3 2" xfId="1853"/>
    <cellStyle name="20% - Акцент2 13 3 2 2" xfId="1854"/>
    <cellStyle name="20% - Акцент2 13 3 3" xfId="1855"/>
    <cellStyle name="20% - Акцент2 13 4" xfId="1856"/>
    <cellStyle name="20% - Акцент2 13 4 2" xfId="1857"/>
    <cellStyle name="20% - Акцент2 13 5" xfId="1858"/>
    <cellStyle name="20% - Акцент2 130" xfId="1859"/>
    <cellStyle name="20% - Акцент2 130 2" xfId="1860"/>
    <cellStyle name="20% - Акцент2 130 2 2" xfId="1861"/>
    <cellStyle name="20% - Акцент2 130 3" xfId="1862"/>
    <cellStyle name="20% - Акцент2 131" xfId="1863"/>
    <cellStyle name="20% - Акцент2 131 2" xfId="1864"/>
    <cellStyle name="20% - Акцент2 131 2 2" xfId="1865"/>
    <cellStyle name="20% - Акцент2 131 3" xfId="1866"/>
    <cellStyle name="20% - Акцент2 132" xfId="1867"/>
    <cellStyle name="20% - Акцент2 132 2" xfId="1868"/>
    <cellStyle name="20% - Акцент2 132 2 2" xfId="1869"/>
    <cellStyle name="20% - Акцент2 132 3" xfId="1870"/>
    <cellStyle name="20% - Акцент2 133" xfId="1871"/>
    <cellStyle name="20% - Акцент2 133 2" xfId="1872"/>
    <cellStyle name="20% - Акцент2 133 2 2" xfId="1873"/>
    <cellStyle name="20% - Акцент2 133 3" xfId="1874"/>
    <cellStyle name="20% - Акцент2 134" xfId="1875"/>
    <cellStyle name="20% - Акцент2 134 2" xfId="1876"/>
    <cellStyle name="20% - Акцент2 134 2 2" xfId="1877"/>
    <cellStyle name="20% - Акцент2 134 3" xfId="1878"/>
    <cellStyle name="20% - Акцент2 135" xfId="1879"/>
    <cellStyle name="20% - Акцент2 135 2" xfId="1880"/>
    <cellStyle name="20% - Акцент2 135 2 2" xfId="1881"/>
    <cellStyle name="20% - Акцент2 135 3" xfId="1882"/>
    <cellStyle name="20% - Акцент2 136" xfId="1883"/>
    <cellStyle name="20% - Акцент2 136 2" xfId="1884"/>
    <cellStyle name="20% - Акцент2 136 2 2" xfId="1885"/>
    <cellStyle name="20% - Акцент2 136 3" xfId="1886"/>
    <cellStyle name="20% - Акцент2 137" xfId="1887"/>
    <cellStyle name="20% - Акцент2 138" xfId="1888"/>
    <cellStyle name="20% - Акцент2 14" xfId="1889"/>
    <cellStyle name="20% - Акцент2 14 2" xfId="1890"/>
    <cellStyle name="20% - Акцент2 14 2 2" xfId="1891"/>
    <cellStyle name="20% - Акцент2 14 2 2 2" xfId="1892"/>
    <cellStyle name="20% - Акцент2 14 2 3" xfId="1893"/>
    <cellStyle name="20% - Акцент2 14 3" xfId="1894"/>
    <cellStyle name="20% - Акцент2 14 3 2" xfId="1895"/>
    <cellStyle name="20% - Акцент2 14 3 2 2" xfId="1896"/>
    <cellStyle name="20% - Акцент2 14 3 3" xfId="1897"/>
    <cellStyle name="20% - Акцент2 14 4" xfId="1898"/>
    <cellStyle name="20% - Акцент2 14 4 2" xfId="1899"/>
    <cellStyle name="20% - Акцент2 14 5" xfId="1900"/>
    <cellStyle name="20% - Акцент2 15" xfId="1901"/>
    <cellStyle name="20% - Акцент2 15 2" xfId="1902"/>
    <cellStyle name="20% - Акцент2 15 2 2" xfId="1903"/>
    <cellStyle name="20% - Акцент2 15 2 2 2" xfId="1904"/>
    <cellStyle name="20% - Акцент2 15 2 3" xfId="1905"/>
    <cellStyle name="20% - Акцент2 15 3" xfId="1906"/>
    <cellStyle name="20% - Акцент2 15 3 2" xfId="1907"/>
    <cellStyle name="20% - Акцент2 15 3 2 2" xfId="1908"/>
    <cellStyle name="20% - Акцент2 15 3 3" xfId="1909"/>
    <cellStyle name="20% - Акцент2 15 4" xfId="1910"/>
    <cellStyle name="20% - Акцент2 15 4 2" xfId="1911"/>
    <cellStyle name="20% - Акцент2 15 5" xfId="1912"/>
    <cellStyle name="20% - Акцент2 16" xfId="1913"/>
    <cellStyle name="20% - Акцент2 16 2" xfId="1914"/>
    <cellStyle name="20% - Акцент2 16 2 2" xfId="1915"/>
    <cellStyle name="20% - Акцент2 16 2 2 2" xfId="1916"/>
    <cellStyle name="20% - Акцент2 16 2 3" xfId="1917"/>
    <cellStyle name="20% - Акцент2 16 3" xfId="1918"/>
    <cellStyle name="20% - Акцент2 16 3 2" xfId="1919"/>
    <cellStyle name="20% - Акцент2 16 3 2 2" xfId="1920"/>
    <cellStyle name="20% - Акцент2 16 3 3" xfId="1921"/>
    <cellStyle name="20% - Акцент2 16 4" xfId="1922"/>
    <cellStyle name="20% - Акцент2 16 4 2" xfId="1923"/>
    <cellStyle name="20% - Акцент2 16 5" xfId="1924"/>
    <cellStyle name="20% - Акцент2 17" xfId="1925"/>
    <cellStyle name="20% - Акцент2 17 2" xfId="1926"/>
    <cellStyle name="20% - Акцент2 17 2 2" xfId="1927"/>
    <cellStyle name="20% - Акцент2 17 2 2 2" xfId="1928"/>
    <cellStyle name="20% - Акцент2 17 2 3" xfId="1929"/>
    <cellStyle name="20% - Акцент2 17 3" xfId="1930"/>
    <cellStyle name="20% - Акцент2 17 3 2" xfId="1931"/>
    <cellStyle name="20% - Акцент2 17 3 2 2" xfId="1932"/>
    <cellStyle name="20% - Акцент2 17 3 3" xfId="1933"/>
    <cellStyle name="20% - Акцент2 17 4" xfId="1934"/>
    <cellStyle name="20% - Акцент2 17 4 2" xfId="1935"/>
    <cellStyle name="20% - Акцент2 17 5" xfId="1936"/>
    <cellStyle name="20% - Акцент2 18" xfId="1937"/>
    <cellStyle name="20% - Акцент2 18 2" xfId="1938"/>
    <cellStyle name="20% - Акцент2 18 2 2" xfId="1939"/>
    <cellStyle name="20% - Акцент2 18 2 2 2" xfId="1940"/>
    <cellStyle name="20% - Акцент2 18 2 3" xfId="1941"/>
    <cellStyle name="20% - Акцент2 18 3" xfId="1942"/>
    <cellStyle name="20% - Акцент2 18 3 2" xfId="1943"/>
    <cellStyle name="20% - Акцент2 18 3 2 2" xfId="1944"/>
    <cellStyle name="20% - Акцент2 18 3 3" xfId="1945"/>
    <cellStyle name="20% - Акцент2 18 4" xfId="1946"/>
    <cellStyle name="20% - Акцент2 18 4 2" xfId="1947"/>
    <cellStyle name="20% - Акцент2 18 5" xfId="1948"/>
    <cellStyle name="20% - Акцент2 19" xfId="1949"/>
    <cellStyle name="20% - Акцент2 19 2" xfId="1950"/>
    <cellStyle name="20% - Акцент2 19 2 2" xfId="1951"/>
    <cellStyle name="20% - Акцент2 19 2 2 2" xfId="1952"/>
    <cellStyle name="20% - Акцент2 19 2 3" xfId="1953"/>
    <cellStyle name="20% - Акцент2 19 3" xfId="1954"/>
    <cellStyle name="20% - Акцент2 19 3 2" xfId="1955"/>
    <cellStyle name="20% - Акцент2 19 3 2 2" xfId="1956"/>
    <cellStyle name="20% - Акцент2 19 3 3" xfId="1957"/>
    <cellStyle name="20% - Акцент2 19 4" xfId="1958"/>
    <cellStyle name="20% - Акцент2 19 4 2" xfId="1959"/>
    <cellStyle name="20% - Акцент2 19 5" xfId="1960"/>
    <cellStyle name="20% - Акцент2 2" xfId="1961"/>
    <cellStyle name="20% - Акцент2 2 10" xfId="1962"/>
    <cellStyle name="20% - Акцент2 2 10 2" xfId="1963"/>
    <cellStyle name="20% - Акцент2 2 10 2 2" xfId="1964"/>
    <cellStyle name="20% - Акцент2 2 10 3" xfId="1965"/>
    <cellStyle name="20% - Акцент2 2 11" xfId="1966"/>
    <cellStyle name="20% - Акцент2 2 11 2" xfId="1967"/>
    <cellStyle name="20% - Акцент2 2 11 2 2" xfId="1968"/>
    <cellStyle name="20% - Акцент2 2 11 3" xfId="1969"/>
    <cellStyle name="20% - Акцент2 2 12" xfId="1970"/>
    <cellStyle name="20% - Акцент2 2 12 2" xfId="1971"/>
    <cellStyle name="20% - Акцент2 2 12 2 2" xfId="1972"/>
    <cellStyle name="20% - Акцент2 2 12 3" xfId="1973"/>
    <cellStyle name="20% - Акцент2 2 13" xfId="1974"/>
    <cellStyle name="20% - Акцент2 2 13 2" xfId="1975"/>
    <cellStyle name="20% - Акцент2 2 13 2 2" xfId="1976"/>
    <cellStyle name="20% - Акцент2 2 13 3" xfId="1977"/>
    <cellStyle name="20% - Акцент2 2 14" xfId="1978"/>
    <cellStyle name="20% - Акцент2 2 14 2" xfId="1979"/>
    <cellStyle name="20% - Акцент2 2 14 2 2" xfId="1980"/>
    <cellStyle name="20% - Акцент2 2 14 3" xfId="1981"/>
    <cellStyle name="20% - Акцент2 2 15" xfId="1982"/>
    <cellStyle name="20% - Акцент2 2 15 2" xfId="1983"/>
    <cellStyle name="20% - Акцент2 2 15 2 2" xfId="1984"/>
    <cellStyle name="20% - Акцент2 2 15 3" xfId="1985"/>
    <cellStyle name="20% - Акцент2 2 16" xfId="1986"/>
    <cellStyle name="20% - Акцент2 2 16 2" xfId="1987"/>
    <cellStyle name="20% - Акцент2 2 16 2 2" xfId="1988"/>
    <cellStyle name="20% - Акцент2 2 16 3" xfId="1989"/>
    <cellStyle name="20% - Акцент2 2 17" xfId="1990"/>
    <cellStyle name="20% - Акцент2 2 17 2" xfId="1991"/>
    <cellStyle name="20% - Акцент2 2 17 2 2" xfId="1992"/>
    <cellStyle name="20% - Акцент2 2 17 3" xfId="1993"/>
    <cellStyle name="20% - Акцент2 2 18" xfId="1994"/>
    <cellStyle name="20% - Акцент2 2 18 2" xfId="1995"/>
    <cellStyle name="20% - Акцент2 2 18 2 2" xfId="1996"/>
    <cellStyle name="20% - Акцент2 2 18 3" xfId="1997"/>
    <cellStyle name="20% - Акцент2 2 19" xfId="1998"/>
    <cellStyle name="20% - Акцент2 2 19 2" xfId="1999"/>
    <cellStyle name="20% - Акцент2 2 19 2 2" xfId="2000"/>
    <cellStyle name="20% - Акцент2 2 19 3" xfId="2001"/>
    <cellStyle name="20% - Акцент2 2 2" xfId="2002"/>
    <cellStyle name="20% - Акцент2 2 2 2" xfId="2003"/>
    <cellStyle name="20% - Акцент2 2 2 2 2" xfId="2004"/>
    <cellStyle name="20% - Акцент2 2 2 2 2 2" xfId="2005"/>
    <cellStyle name="20% - Акцент2 2 2 2 3" xfId="2006"/>
    <cellStyle name="20% - Акцент2 2 2 3" xfId="2007"/>
    <cellStyle name="20% - Акцент2 2 2 3 2" xfId="2008"/>
    <cellStyle name="20% - Акцент2 2 2 3 2 2" xfId="2009"/>
    <cellStyle name="20% - Акцент2 2 2 3 3" xfId="2010"/>
    <cellStyle name="20% - Акцент2 2 2 4" xfId="2011"/>
    <cellStyle name="20% - Акцент2 2 2 4 2" xfId="2012"/>
    <cellStyle name="20% - Акцент2 2 2 5" xfId="2013"/>
    <cellStyle name="20% - Акцент2 2 20" xfId="2014"/>
    <cellStyle name="20% - Акцент2 2 20 2" xfId="2015"/>
    <cellStyle name="20% - Акцент2 2 20 2 2" xfId="2016"/>
    <cellStyle name="20% - Акцент2 2 20 3" xfId="2017"/>
    <cellStyle name="20% - Акцент2 2 21" xfId="2018"/>
    <cellStyle name="20% - Акцент2 2 21 2" xfId="2019"/>
    <cellStyle name="20% - Акцент2 2 21 2 2" xfId="2020"/>
    <cellStyle name="20% - Акцент2 2 21 3" xfId="2021"/>
    <cellStyle name="20% - Акцент2 2 22" xfId="2022"/>
    <cellStyle name="20% - Акцент2 2 22 2" xfId="2023"/>
    <cellStyle name="20% - Акцент2 2 22 2 2" xfId="2024"/>
    <cellStyle name="20% - Акцент2 2 22 3" xfId="2025"/>
    <cellStyle name="20% - Акцент2 2 23" xfId="2026"/>
    <cellStyle name="20% - Акцент2 2 23 2" xfId="2027"/>
    <cellStyle name="20% - Акцент2 2 23 2 2" xfId="2028"/>
    <cellStyle name="20% - Акцент2 2 23 3" xfId="2029"/>
    <cellStyle name="20% - Акцент2 2 24" xfId="2030"/>
    <cellStyle name="20% - Акцент2 2 24 2" xfId="2031"/>
    <cellStyle name="20% - Акцент2 2 24 2 2" xfId="2032"/>
    <cellStyle name="20% - Акцент2 2 24 3" xfId="2033"/>
    <cellStyle name="20% - Акцент2 2 25" xfId="2034"/>
    <cellStyle name="20% - Акцент2 2 25 2" xfId="2035"/>
    <cellStyle name="20% - Акцент2 2 26" xfId="2036"/>
    <cellStyle name="20% - Акцент2 2 3" xfId="2037"/>
    <cellStyle name="20% - Акцент2 2 3 2" xfId="2038"/>
    <cellStyle name="20% - Акцент2 2 3 2 2" xfId="2039"/>
    <cellStyle name="20% - Акцент2 2 3 2 2 2" xfId="2040"/>
    <cellStyle name="20% - Акцент2 2 3 2 3" xfId="2041"/>
    <cellStyle name="20% - Акцент2 2 3 3" xfId="2042"/>
    <cellStyle name="20% - Акцент2 2 3 3 2" xfId="2043"/>
    <cellStyle name="20% - Акцент2 2 3 3 2 2" xfId="2044"/>
    <cellStyle name="20% - Акцент2 2 3 3 3" xfId="2045"/>
    <cellStyle name="20% - Акцент2 2 3 4" xfId="2046"/>
    <cellStyle name="20% - Акцент2 2 3 4 2" xfId="2047"/>
    <cellStyle name="20% - Акцент2 2 3 5" xfId="2048"/>
    <cellStyle name="20% - Акцент2 2 4" xfId="2049"/>
    <cellStyle name="20% - Акцент2 2 4 2" xfId="2050"/>
    <cellStyle name="20% - Акцент2 2 4 2 2" xfId="2051"/>
    <cellStyle name="20% - Акцент2 2 4 2 2 2" xfId="2052"/>
    <cellStyle name="20% - Акцент2 2 4 2 3" xfId="2053"/>
    <cellStyle name="20% - Акцент2 2 4 3" xfId="2054"/>
    <cellStyle name="20% - Акцент2 2 4 3 2" xfId="2055"/>
    <cellStyle name="20% - Акцент2 2 4 3 2 2" xfId="2056"/>
    <cellStyle name="20% - Акцент2 2 4 3 3" xfId="2057"/>
    <cellStyle name="20% - Акцент2 2 4 4" xfId="2058"/>
    <cellStyle name="20% - Акцент2 2 4 4 2" xfId="2059"/>
    <cellStyle name="20% - Акцент2 2 4 5" xfId="2060"/>
    <cellStyle name="20% - Акцент2 2 5" xfId="2061"/>
    <cellStyle name="20% - Акцент2 2 5 2" xfId="2062"/>
    <cellStyle name="20% - Акцент2 2 5 2 2" xfId="2063"/>
    <cellStyle name="20% - Акцент2 2 5 2 2 2" xfId="2064"/>
    <cellStyle name="20% - Акцент2 2 5 2 3" xfId="2065"/>
    <cellStyle name="20% - Акцент2 2 5 3" xfId="2066"/>
    <cellStyle name="20% - Акцент2 2 5 3 2" xfId="2067"/>
    <cellStyle name="20% - Акцент2 2 5 3 2 2" xfId="2068"/>
    <cellStyle name="20% - Акцент2 2 5 3 3" xfId="2069"/>
    <cellStyle name="20% - Акцент2 2 5 4" xfId="2070"/>
    <cellStyle name="20% - Акцент2 2 5 4 2" xfId="2071"/>
    <cellStyle name="20% - Акцент2 2 5 5" xfId="2072"/>
    <cellStyle name="20% - Акцент2 2 6" xfId="2073"/>
    <cellStyle name="20% - Акцент2 2 6 2" xfId="2074"/>
    <cellStyle name="20% - Акцент2 2 6 2 2" xfId="2075"/>
    <cellStyle name="20% - Акцент2 2 6 3" xfId="2076"/>
    <cellStyle name="20% - Акцент2 2 7" xfId="2077"/>
    <cellStyle name="20% - Акцент2 2 7 2" xfId="2078"/>
    <cellStyle name="20% - Акцент2 2 7 2 2" xfId="2079"/>
    <cellStyle name="20% - Акцент2 2 7 3" xfId="2080"/>
    <cellStyle name="20% - Акцент2 2 8" xfId="2081"/>
    <cellStyle name="20% - Акцент2 2 8 2" xfId="2082"/>
    <cellStyle name="20% - Акцент2 2 8 2 2" xfId="2083"/>
    <cellStyle name="20% - Акцент2 2 8 3" xfId="2084"/>
    <cellStyle name="20% - Акцент2 2 9" xfId="2085"/>
    <cellStyle name="20% - Акцент2 2 9 2" xfId="2086"/>
    <cellStyle name="20% - Акцент2 2 9 2 2" xfId="2087"/>
    <cellStyle name="20% - Акцент2 2 9 3" xfId="2088"/>
    <cellStyle name="20% - Акцент2 20" xfId="2089"/>
    <cellStyle name="20% - Акцент2 20 2" xfId="2090"/>
    <cellStyle name="20% - Акцент2 20 2 2" xfId="2091"/>
    <cellStyle name="20% - Акцент2 20 2 2 2" xfId="2092"/>
    <cellStyle name="20% - Акцент2 20 2 3" xfId="2093"/>
    <cellStyle name="20% - Акцент2 20 3" xfId="2094"/>
    <cellStyle name="20% - Акцент2 20 3 2" xfId="2095"/>
    <cellStyle name="20% - Акцент2 20 3 2 2" xfId="2096"/>
    <cellStyle name="20% - Акцент2 20 3 3" xfId="2097"/>
    <cellStyle name="20% - Акцент2 20 4" xfId="2098"/>
    <cellStyle name="20% - Акцент2 20 4 2" xfId="2099"/>
    <cellStyle name="20% - Акцент2 20 5" xfId="2100"/>
    <cellStyle name="20% - Акцент2 21" xfId="2101"/>
    <cellStyle name="20% - Акцент2 21 2" xfId="2102"/>
    <cellStyle name="20% - Акцент2 21 2 2" xfId="2103"/>
    <cellStyle name="20% - Акцент2 21 2 2 2" xfId="2104"/>
    <cellStyle name="20% - Акцент2 21 2 3" xfId="2105"/>
    <cellStyle name="20% - Акцент2 21 3" xfId="2106"/>
    <cellStyle name="20% - Акцент2 21 3 2" xfId="2107"/>
    <cellStyle name="20% - Акцент2 21 3 2 2" xfId="2108"/>
    <cellStyle name="20% - Акцент2 21 3 3" xfId="2109"/>
    <cellStyle name="20% - Акцент2 21 4" xfId="2110"/>
    <cellStyle name="20% - Акцент2 21 4 2" xfId="2111"/>
    <cellStyle name="20% - Акцент2 21 5" xfId="2112"/>
    <cellStyle name="20% - Акцент2 22" xfId="2113"/>
    <cellStyle name="20% - Акцент2 22 2" xfId="2114"/>
    <cellStyle name="20% - Акцент2 22 2 2" xfId="2115"/>
    <cellStyle name="20% - Акцент2 22 2 2 2" xfId="2116"/>
    <cellStyle name="20% - Акцент2 22 2 3" xfId="2117"/>
    <cellStyle name="20% - Акцент2 22 3" xfId="2118"/>
    <cellStyle name="20% - Акцент2 22 3 2" xfId="2119"/>
    <cellStyle name="20% - Акцент2 22 3 2 2" xfId="2120"/>
    <cellStyle name="20% - Акцент2 22 3 3" xfId="2121"/>
    <cellStyle name="20% - Акцент2 22 4" xfId="2122"/>
    <cellStyle name="20% - Акцент2 22 4 2" xfId="2123"/>
    <cellStyle name="20% - Акцент2 22 5" xfId="2124"/>
    <cellStyle name="20% - Акцент2 23" xfId="2125"/>
    <cellStyle name="20% - Акцент2 23 2" xfId="2126"/>
    <cellStyle name="20% - Акцент2 23 2 2" xfId="2127"/>
    <cellStyle name="20% - Акцент2 23 2 2 2" xfId="2128"/>
    <cellStyle name="20% - Акцент2 23 2 3" xfId="2129"/>
    <cellStyle name="20% - Акцент2 23 3" xfId="2130"/>
    <cellStyle name="20% - Акцент2 23 3 2" xfId="2131"/>
    <cellStyle name="20% - Акцент2 23 3 2 2" xfId="2132"/>
    <cellStyle name="20% - Акцент2 23 3 3" xfId="2133"/>
    <cellStyle name="20% - Акцент2 23 4" xfId="2134"/>
    <cellStyle name="20% - Акцент2 23 4 2" xfId="2135"/>
    <cellStyle name="20% - Акцент2 23 5" xfId="2136"/>
    <cellStyle name="20% - Акцент2 24" xfId="2137"/>
    <cellStyle name="20% - Акцент2 24 2" xfId="2138"/>
    <cellStyle name="20% - Акцент2 24 2 2" xfId="2139"/>
    <cellStyle name="20% - Акцент2 24 2 2 2" xfId="2140"/>
    <cellStyle name="20% - Акцент2 24 2 3" xfId="2141"/>
    <cellStyle name="20% - Акцент2 24 3" xfId="2142"/>
    <cellStyle name="20% - Акцент2 24 3 2" xfId="2143"/>
    <cellStyle name="20% - Акцент2 24 3 2 2" xfId="2144"/>
    <cellStyle name="20% - Акцент2 24 3 3" xfId="2145"/>
    <cellStyle name="20% - Акцент2 24 4" xfId="2146"/>
    <cellStyle name="20% - Акцент2 24 4 2" xfId="2147"/>
    <cellStyle name="20% - Акцент2 24 5" xfId="2148"/>
    <cellStyle name="20% - Акцент2 25" xfId="2149"/>
    <cellStyle name="20% - Акцент2 25 2" xfId="2150"/>
    <cellStyle name="20% - Акцент2 25 2 2" xfId="2151"/>
    <cellStyle name="20% - Акцент2 25 2 2 2" xfId="2152"/>
    <cellStyle name="20% - Акцент2 25 2 3" xfId="2153"/>
    <cellStyle name="20% - Акцент2 25 3" xfId="2154"/>
    <cellStyle name="20% - Акцент2 25 3 2" xfId="2155"/>
    <cellStyle name="20% - Акцент2 25 3 2 2" xfId="2156"/>
    <cellStyle name="20% - Акцент2 25 3 3" xfId="2157"/>
    <cellStyle name="20% - Акцент2 25 4" xfId="2158"/>
    <cellStyle name="20% - Акцент2 25 4 2" xfId="2159"/>
    <cellStyle name="20% - Акцент2 25 5" xfId="2160"/>
    <cellStyle name="20% - Акцент2 26" xfId="2161"/>
    <cellStyle name="20% - Акцент2 26 2" xfId="2162"/>
    <cellStyle name="20% - Акцент2 26 2 2" xfId="2163"/>
    <cellStyle name="20% - Акцент2 26 2 2 2" xfId="2164"/>
    <cellStyle name="20% - Акцент2 26 2 3" xfId="2165"/>
    <cellStyle name="20% - Акцент2 26 3" xfId="2166"/>
    <cellStyle name="20% - Акцент2 26 3 2" xfId="2167"/>
    <cellStyle name="20% - Акцент2 26 3 2 2" xfId="2168"/>
    <cellStyle name="20% - Акцент2 26 3 3" xfId="2169"/>
    <cellStyle name="20% - Акцент2 26 4" xfId="2170"/>
    <cellStyle name="20% - Акцент2 26 4 2" xfId="2171"/>
    <cellStyle name="20% - Акцент2 26 5" xfId="2172"/>
    <cellStyle name="20% - Акцент2 27" xfId="2173"/>
    <cellStyle name="20% - Акцент2 27 2" xfId="2174"/>
    <cellStyle name="20% - Акцент2 27 2 2" xfId="2175"/>
    <cellStyle name="20% - Акцент2 27 2 2 2" xfId="2176"/>
    <cellStyle name="20% - Акцент2 27 2 3" xfId="2177"/>
    <cellStyle name="20% - Акцент2 27 3" xfId="2178"/>
    <cellStyle name="20% - Акцент2 27 3 2" xfId="2179"/>
    <cellStyle name="20% - Акцент2 27 3 2 2" xfId="2180"/>
    <cellStyle name="20% - Акцент2 27 3 3" xfId="2181"/>
    <cellStyle name="20% - Акцент2 27 4" xfId="2182"/>
    <cellStyle name="20% - Акцент2 27 4 2" xfId="2183"/>
    <cellStyle name="20% - Акцент2 27 5" xfId="2184"/>
    <cellStyle name="20% - Акцент2 28" xfId="2185"/>
    <cellStyle name="20% - Акцент2 28 2" xfId="2186"/>
    <cellStyle name="20% - Акцент2 28 2 2" xfId="2187"/>
    <cellStyle name="20% - Акцент2 28 2 2 2" xfId="2188"/>
    <cellStyle name="20% - Акцент2 28 2 3" xfId="2189"/>
    <cellStyle name="20% - Акцент2 28 3" xfId="2190"/>
    <cellStyle name="20% - Акцент2 28 3 2" xfId="2191"/>
    <cellStyle name="20% - Акцент2 28 3 2 2" xfId="2192"/>
    <cellStyle name="20% - Акцент2 28 3 3" xfId="2193"/>
    <cellStyle name="20% - Акцент2 28 4" xfId="2194"/>
    <cellStyle name="20% - Акцент2 28 4 2" xfId="2195"/>
    <cellStyle name="20% - Акцент2 28 5" xfId="2196"/>
    <cellStyle name="20% - Акцент2 29" xfId="2197"/>
    <cellStyle name="20% - Акцент2 29 2" xfId="2198"/>
    <cellStyle name="20% - Акцент2 29 2 2" xfId="2199"/>
    <cellStyle name="20% - Акцент2 29 2 2 2" xfId="2200"/>
    <cellStyle name="20% - Акцент2 29 2 3" xfId="2201"/>
    <cellStyle name="20% - Акцент2 29 3" xfId="2202"/>
    <cellStyle name="20% - Акцент2 29 3 2" xfId="2203"/>
    <cellStyle name="20% - Акцент2 29 3 2 2" xfId="2204"/>
    <cellStyle name="20% - Акцент2 29 3 3" xfId="2205"/>
    <cellStyle name="20% - Акцент2 29 4" xfId="2206"/>
    <cellStyle name="20% - Акцент2 29 4 2" xfId="2207"/>
    <cellStyle name="20% - Акцент2 29 5" xfId="2208"/>
    <cellStyle name="20% - Акцент2 3" xfId="2209"/>
    <cellStyle name="20% - Акцент2 3 2" xfId="2210"/>
    <cellStyle name="20% - Акцент2 3 2 2" xfId="2211"/>
    <cellStyle name="20% - Акцент2 3 2 2 2" xfId="2212"/>
    <cellStyle name="20% - Акцент2 3 2 2 2 2" xfId="2213"/>
    <cellStyle name="20% - Акцент2 3 2 2 3" xfId="2214"/>
    <cellStyle name="20% - Акцент2 3 2 3" xfId="2215"/>
    <cellStyle name="20% - Акцент2 3 2 3 2" xfId="2216"/>
    <cellStyle name="20% - Акцент2 3 2 3 2 2" xfId="2217"/>
    <cellStyle name="20% - Акцент2 3 2 3 3" xfId="2218"/>
    <cellStyle name="20% - Акцент2 3 2 4" xfId="2219"/>
    <cellStyle name="20% - Акцент2 3 2 4 2" xfId="2220"/>
    <cellStyle name="20% - Акцент2 3 2 5" xfId="2221"/>
    <cellStyle name="20% - Акцент2 3 3" xfId="2222"/>
    <cellStyle name="20% - Акцент2 3 3 2" xfId="2223"/>
    <cellStyle name="20% - Акцент2 3 3 2 2" xfId="2224"/>
    <cellStyle name="20% - Акцент2 3 3 2 2 2" xfId="2225"/>
    <cellStyle name="20% - Акцент2 3 3 2 3" xfId="2226"/>
    <cellStyle name="20% - Акцент2 3 3 3" xfId="2227"/>
    <cellStyle name="20% - Акцент2 3 3 3 2" xfId="2228"/>
    <cellStyle name="20% - Акцент2 3 3 3 2 2" xfId="2229"/>
    <cellStyle name="20% - Акцент2 3 3 3 3" xfId="2230"/>
    <cellStyle name="20% - Акцент2 3 3 4" xfId="2231"/>
    <cellStyle name="20% - Акцент2 3 3 4 2" xfId="2232"/>
    <cellStyle name="20% - Акцент2 3 3 5" xfId="2233"/>
    <cellStyle name="20% - Акцент2 3 4" xfId="2234"/>
    <cellStyle name="20% - Акцент2 3 4 2" xfId="2235"/>
    <cellStyle name="20% - Акцент2 3 4 2 2" xfId="2236"/>
    <cellStyle name="20% - Акцент2 3 4 2 2 2" xfId="2237"/>
    <cellStyle name="20% - Акцент2 3 4 2 3" xfId="2238"/>
    <cellStyle name="20% - Акцент2 3 4 3" xfId="2239"/>
    <cellStyle name="20% - Акцент2 3 4 3 2" xfId="2240"/>
    <cellStyle name="20% - Акцент2 3 4 3 2 2" xfId="2241"/>
    <cellStyle name="20% - Акцент2 3 4 3 3" xfId="2242"/>
    <cellStyle name="20% - Акцент2 3 4 4" xfId="2243"/>
    <cellStyle name="20% - Акцент2 3 4 4 2" xfId="2244"/>
    <cellStyle name="20% - Акцент2 3 4 5" xfId="2245"/>
    <cellStyle name="20% - Акцент2 3 5" xfId="2246"/>
    <cellStyle name="20% - Акцент2 3 5 2" xfId="2247"/>
    <cellStyle name="20% - Акцент2 3 5 2 2" xfId="2248"/>
    <cellStyle name="20% - Акцент2 3 5 2 2 2" xfId="2249"/>
    <cellStyle name="20% - Акцент2 3 5 2 3" xfId="2250"/>
    <cellStyle name="20% - Акцент2 3 5 3" xfId="2251"/>
    <cellStyle name="20% - Акцент2 3 5 3 2" xfId="2252"/>
    <cellStyle name="20% - Акцент2 3 5 3 2 2" xfId="2253"/>
    <cellStyle name="20% - Акцент2 3 5 3 3" xfId="2254"/>
    <cellStyle name="20% - Акцент2 3 5 4" xfId="2255"/>
    <cellStyle name="20% - Акцент2 3 5 4 2" xfId="2256"/>
    <cellStyle name="20% - Акцент2 3 5 5" xfId="2257"/>
    <cellStyle name="20% - Акцент2 3 6" xfId="2258"/>
    <cellStyle name="20% - Акцент2 3 6 2" xfId="2259"/>
    <cellStyle name="20% - Акцент2 3 6 2 2" xfId="2260"/>
    <cellStyle name="20% - Акцент2 3 6 3" xfId="2261"/>
    <cellStyle name="20% - Акцент2 3 7" xfId="2262"/>
    <cellStyle name="20% - Акцент2 3 7 2" xfId="2263"/>
    <cellStyle name="20% - Акцент2 3 7 2 2" xfId="2264"/>
    <cellStyle name="20% - Акцент2 3 7 3" xfId="2265"/>
    <cellStyle name="20% - Акцент2 3 8" xfId="2266"/>
    <cellStyle name="20% - Акцент2 3 8 2" xfId="2267"/>
    <cellStyle name="20% - Акцент2 3 9" xfId="2268"/>
    <cellStyle name="20% - Акцент2 30" xfId="2269"/>
    <cellStyle name="20% - Акцент2 30 2" xfId="2270"/>
    <cellStyle name="20% - Акцент2 30 2 2" xfId="2271"/>
    <cellStyle name="20% - Акцент2 30 2 2 2" xfId="2272"/>
    <cellStyle name="20% - Акцент2 30 2 3" xfId="2273"/>
    <cellStyle name="20% - Акцент2 30 3" xfId="2274"/>
    <cellStyle name="20% - Акцент2 30 3 2" xfId="2275"/>
    <cellStyle name="20% - Акцент2 30 3 2 2" xfId="2276"/>
    <cellStyle name="20% - Акцент2 30 3 3" xfId="2277"/>
    <cellStyle name="20% - Акцент2 30 4" xfId="2278"/>
    <cellStyle name="20% - Акцент2 30 4 2" xfId="2279"/>
    <cellStyle name="20% - Акцент2 30 5" xfId="2280"/>
    <cellStyle name="20% - Акцент2 31" xfId="2281"/>
    <cellStyle name="20% - Акцент2 31 2" xfId="2282"/>
    <cellStyle name="20% - Акцент2 31 2 2" xfId="2283"/>
    <cellStyle name="20% - Акцент2 31 2 2 2" xfId="2284"/>
    <cellStyle name="20% - Акцент2 31 2 3" xfId="2285"/>
    <cellStyle name="20% - Акцент2 31 3" xfId="2286"/>
    <cellStyle name="20% - Акцент2 31 3 2" xfId="2287"/>
    <cellStyle name="20% - Акцент2 31 3 2 2" xfId="2288"/>
    <cellStyle name="20% - Акцент2 31 3 3" xfId="2289"/>
    <cellStyle name="20% - Акцент2 31 4" xfId="2290"/>
    <cellStyle name="20% - Акцент2 31 4 2" xfId="2291"/>
    <cellStyle name="20% - Акцент2 31 5" xfId="2292"/>
    <cellStyle name="20% - Акцент2 32" xfId="2293"/>
    <cellStyle name="20% - Акцент2 32 2" xfId="2294"/>
    <cellStyle name="20% - Акцент2 32 2 2" xfId="2295"/>
    <cellStyle name="20% - Акцент2 32 2 2 2" xfId="2296"/>
    <cellStyle name="20% - Акцент2 32 2 3" xfId="2297"/>
    <cellStyle name="20% - Акцент2 32 3" xfId="2298"/>
    <cellStyle name="20% - Акцент2 32 3 2" xfId="2299"/>
    <cellStyle name="20% - Акцент2 32 3 2 2" xfId="2300"/>
    <cellStyle name="20% - Акцент2 32 3 3" xfId="2301"/>
    <cellStyle name="20% - Акцент2 32 4" xfId="2302"/>
    <cellStyle name="20% - Акцент2 32 4 2" xfId="2303"/>
    <cellStyle name="20% - Акцент2 32 5" xfId="2304"/>
    <cellStyle name="20% - Акцент2 33" xfId="2305"/>
    <cellStyle name="20% - Акцент2 33 2" xfId="2306"/>
    <cellStyle name="20% - Акцент2 33 2 2" xfId="2307"/>
    <cellStyle name="20% - Акцент2 33 2 2 2" xfId="2308"/>
    <cellStyle name="20% - Акцент2 33 2 3" xfId="2309"/>
    <cellStyle name="20% - Акцент2 33 3" xfId="2310"/>
    <cellStyle name="20% - Акцент2 33 3 2" xfId="2311"/>
    <cellStyle name="20% - Акцент2 33 3 2 2" xfId="2312"/>
    <cellStyle name="20% - Акцент2 33 3 3" xfId="2313"/>
    <cellStyle name="20% - Акцент2 33 4" xfId="2314"/>
    <cellStyle name="20% - Акцент2 33 4 2" xfId="2315"/>
    <cellStyle name="20% - Акцент2 33 5" xfId="2316"/>
    <cellStyle name="20% - Акцент2 34" xfId="2317"/>
    <cellStyle name="20% - Акцент2 34 2" xfId="2318"/>
    <cellStyle name="20% - Акцент2 34 2 2" xfId="2319"/>
    <cellStyle name="20% - Акцент2 34 2 2 2" xfId="2320"/>
    <cellStyle name="20% - Акцент2 34 2 3" xfId="2321"/>
    <cellStyle name="20% - Акцент2 34 3" xfId="2322"/>
    <cellStyle name="20% - Акцент2 34 3 2" xfId="2323"/>
    <cellStyle name="20% - Акцент2 34 3 2 2" xfId="2324"/>
    <cellStyle name="20% - Акцент2 34 3 3" xfId="2325"/>
    <cellStyle name="20% - Акцент2 34 4" xfId="2326"/>
    <cellStyle name="20% - Акцент2 34 4 2" xfId="2327"/>
    <cellStyle name="20% - Акцент2 34 5" xfId="2328"/>
    <cellStyle name="20% - Акцент2 35" xfId="2329"/>
    <cellStyle name="20% - Акцент2 35 2" xfId="2330"/>
    <cellStyle name="20% - Акцент2 35 2 2" xfId="2331"/>
    <cellStyle name="20% - Акцент2 35 2 2 2" xfId="2332"/>
    <cellStyle name="20% - Акцент2 35 2 3" xfId="2333"/>
    <cellStyle name="20% - Акцент2 35 3" xfId="2334"/>
    <cellStyle name="20% - Акцент2 35 3 2" xfId="2335"/>
    <cellStyle name="20% - Акцент2 35 3 2 2" xfId="2336"/>
    <cellStyle name="20% - Акцент2 35 3 3" xfId="2337"/>
    <cellStyle name="20% - Акцент2 35 4" xfId="2338"/>
    <cellStyle name="20% - Акцент2 35 4 2" xfId="2339"/>
    <cellStyle name="20% - Акцент2 35 5" xfId="2340"/>
    <cellStyle name="20% - Акцент2 36" xfId="2341"/>
    <cellStyle name="20% - Акцент2 36 2" xfId="2342"/>
    <cellStyle name="20% - Акцент2 36 2 2" xfId="2343"/>
    <cellStyle name="20% - Акцент2 36 2 2 2" xfId="2344"/>
    <cellStyle name="20% - Акцент2 36 2 3" xfId="2345"/>
    <cellStyle name="20% - Акцент2 36 3" xfId="2346"/>
    <cellStyle name="20% - Акцент2 36 3 2" xfId="2347"/>
    <cellStyle name="20% - Акцент2 36 3 2 2" xfId="2348"/>
    <cellStyle name="20% - Акцент2 36 3 3" xfId="2349"/>
    <cellStyle name="20% - Акцент2 36 4" xfId="2350"/>
    <cellStyle name="20% - Акцент2 36 4 2" xfId="2351"/>
    <cellStyle name="20% - Акцент2 36 5" xfId="2352"/>
    <cellStyle name="20% - Акцент2 37" xfId="2353"/>
    <cellStyle name="20% - Акцент2 37 2" xfId="2354"/>
    <cellStyle name="20% - Акцент2 37 2 2" xfId="2355"/>
    <cellStyle name="20% - Акцент2 37 2 2 2" xfId="2356"/>
    <cellStyle name="20% - Акцент2 37 2 3" xfId="2357"/>
    <cellStyle name="20% - Акцент2 37 3" xfId="2358"/>
    <cellStyle name="20% - Акцент2 37 3 2" xfId="2359"/>
    <cellStyle name="20% - Акцент2 37 3 2 2" xfId="2360"/>
    <cellStyle name="20% - Акцент2 37 3 3" xfId="2361"/>
    <cellStyle name="20% - Акцент2 37 4" xfId="2362"/>
    <cellStyle name="20% - Акцент2 37 4 2" xfId="2363"/>
    <cellStyle name="20% - Акцент2 37 5" xfId="2364"/>
    <cellStyle name="20% - Акцент2 38" xfId="2365"/>
    <cellStyle name="20% - Акцент2 38 2" xfId="2366"/>
    <cellStyle name="20% - Акцент2 38 2 2" xfId="2367"/>
    <cellStyle name="20% - Акцент2 38 2 2 2" xfId="2368"/>
    <cellStyle name="20% - Акцент2 38 2 3" xfId="2369"/>
    <cellStyle name="20% - Акцент2 38 3" xfId="2370"/>
    <cellStyle name="20% - Акцент2 38 3 2" xfId="2371"/>
    <cellStyle name="20% - Акцент2 38 3 2 2" xfId="2372"/>
    <cellStyle name="20% - Акцент2 38 3 3" xfId="2373"/>
    <cellStyle name="20% - Акцент2 38 4" xfId="2374"/>
    <cellStyle name="20% - Акцент2 38 4 2" xfId="2375"/>
    <cellStyle name="20% - Акцент2 38 5" xfId="2376"/>
    <cellStyle name="20% - Акцент2 39" xfId="2377"/>
    <cellStyle name="20% - Акцент2 39 2" xfId="2378"/>
    <cellStyle name="20% - Акцент2 39 2 2" xfId="2379"/>
    <cellStyle name="20% - Акцент2 39 2 2 2" xfId="2380"/>
    <cellStyle name="20% - Акцент2 39 2 3" xfId="2381"/>
    <cellStyle name="20% - Акцент2 39 3" xfId="2382"/>
    <cellStyle name="20% - Акцент2 39 3 2" xfId="2383"/>
    <cellStyle name="20% - Акцент2 39 3 2 2" xfId="2384"/>
    <cellStyle name="20% - Акцент2 39 3 3" xfId="2385"/>
    <cellStyle name="20% - Акцент2 39 4" xfId="2386"/>
    <cellStyle name="20% - Акцент2 39 4 2" xfId="2387"/>
    <cellStyle name="20% - Акцент2 39 5" xfId="2388"/>
    <cellStyle name="20% - Акцент2 4" xfId="2389"/>
    <cellStyle name="20% - Акцент2 4 2" xfId="2390"/>
    <cellStyle name="20% - Акцент2 4 2 2" xfId="2391"/>
    <cellStyle name="20% - Акцент2 4 2 2 2" xfId="2392"/>
    <cellStyle name="20% - Акцент2 4 2 2 2 2" xfId="2393"/>
    <cellStyle name="20% - Акцент2 4 2 2 3" xfId="2394"/>
    <cellStyle name="20% - Акцент2 4 2 3" xfId="2395"/>
    <cellStyle name="20% - Акцент2 4 2 3 2" xfId="2396"/>
    <cellStyle name="20% - Акцент2 4 2 3 2 2" xfId="2397"/>
    <cellStyle name="20% - Акцент2 4 2 3 3" xfId="2398"/>
    <cellStyle name="20% - Акцент2 4 2 4" xfId="2399"/>
    <cellStyle name="20% - Акцент2 4 2 4 2" xfId="2400"/>
    <cellStyle name="20% - Акцент2 4 2 5" xfId="2401"/>
    <cellStyle name="20% - Акцент2 4 3" xfId="2402"/>
    <cellStyle name="20% - Акцент2 4 3 2" xfId="2403"/>
    <cellStyle name="20% - Акцент2 4 3 2 2" xfId="2404"/>
    <cellStyle name="20% - Акцент2 4 3 2 2 2" xfId="2405"/>
    <cellStyle name="20% - Акцент2 4 3 2 3" xfId="2406"/>
    <cellStyle name="20% - Акцент2 4 3 3" xfId="2407"/>
    <cellStyle name="20% - Акцент2 4 3 3 2" xfId="2408"/>
    <cellStyle name="20% - Акцент2 4 3 3 2 2" xfId="2409"/>
    <cellStyle name="20% - Акцент2 4 3 3 3" xfId="2410"/>
    <cellStyle name="20% - Акцент2 4 3 4" xfId="2411"/>
    <cellStyle name="20% - Акцент2 4 3 4 2" xfId="2412"/>
    <cellStyle name="20% - Акцент2 4 3 5" xfId="2413"/>
    <cellStyle name="20% - Акцент2 4 4" xfId="2414"/>
    <cellStyle name="20% - Акцент2 4 4 2" xfId="2415"/>
    <cellStyle name="20% - Акцент2 4 4 2 2" xfId="2416"/>
    <cellStyle name="20% - Акцент2 4 4 2 2 2" xfId="2417"/>
    <cellStyle name="20% - Акцент2 4 4 2 3" xfId="2418"/>
    <cellStyle name="20% - Акцент2 4 4 3" xfId="2419"/>
    <cellStyle name="20% - Акцент2 4 4 3 2" xfId="2420"/>
    <cellStyle name="20% - Акцент2 4 4 3 2 2" xfId="2421"/>
    <cellStyle name="20% - Акцент2 4 4 3 3" xfId="2422"/>
    <cellStyle name="20% - Акцент2 4 4 4" xfId="2423"/>
    <cellStyle name="20% - Акцент2 4 4 4 2" xfId="2424"/>
    <cellStyle name="20% - Акцент2 4 4 5" xfId="2425"/>
    <cellStyle name="20% - Акцент2 4 5" xfId="2426"/>
    <cellStyle name="20% - Акцент2 4 5 2" xfId="2427"/>
    <cellStyle name="20% - Акцент2 4 5 2 2" xfId="2428"/>
    <cellStyle name="20% - Акцент2 4 5 2 2 2" xfId="2429"/>
    <cellStyle name="20% - Акцент2 4 5 2 3" xfId="2430"/>
    <cellStyle name="20% - Акцент2 4 5 3" xfId="2431"/>
    <cellStyle name="20% - Акцент2 4 5 3 2" xfId="2432"/>
    <cellStyle name="20% - Акцент2 4 5 3 2 2" xfId="2433"/>
    <cellStyle name="20% - Акцент2 4 5 3 3" xfId="2434"/>
    <cellStyle name="20% - Акцент2 4 5 4" xfId="2435"/>
    <cellStyle name="20% - Акцент2 4 5 4 2" xfId="2436"/>
    <cellStyle name="20% - Акцент2 4 5 5" xfId="2437"/>
    <cellStyle name="20% - Акцент2 4 6" xfId="2438"/>
    <cellStyle name="20% - Акцент2 4 6 2" xfId="2439"/>
    <cellStyle name="20% - Акцент2 4 6 2 2" xfId="2440"/>
    <cellStyle name="20% - Акцент2 4 6 3" xfId="2441"/>
    <cellStyle name="20% - Акцент2 4 7" xfId="2442"/>
    <cellStyle name="20% - Акцент2 4 7 2" xfId="2443"/>
    <cellStyle name="20% - Акцент2 4 7 2 2" xfId="2444"/>
    <cellStyle name="20% - Акцент2 4 7 3" xfId="2445"/>
    <cellStyle name="20% - Акцент2 4 8" xfId="2446"/>
    <cellStyle name="20% - Акцент2 4 8 2" xfId="2447"/>
    <cellStyle name="20% - Акцент2 4 9" xfId="2448"/>
    <cellStyle name="20% - Акцент2 40" xfId="2449"/>
    <cellStyle name="20% - Акцент2 40 2" xfId="2450"/>
    <cellStyle name="20% - Акцент2 40 2 2" xfId="2451"/>
    <cellStyle name="20% - Акцент2 40 2 2 2" xfId="2452"/>
    <cellStyle name="20% - Акцент2 40 2 3" xfId="2453"/>
    <cellStyle name="20% - Акцент2 40 3" xfId="2454"/>
    <cellStyle name="20% - Акцент2 40 3 2" xfId="2455"/>
    <cellStyle name="20% - Акцент2 40 3 2 2" xfId="2456"/>
    <cellStyle name="20% - Акцент2 40 3 3" xfId="2457"/>
    <cellStyle name="20% - Акцент2 40 4" xfId="2458"/>
    <cellStyle name="20% - Акцент2 40 4 2" xfId="2459"/>
    <cellStyle name="20% - Акцент2 40 5" xfId="2460"/>
    <cellStyle name="20% - Акцент2 41" xfId="2461"/>
    <cellStyle name="20% - Акцент2 41 2" xfId="2462"/>
    <cellStyle name="20% - Акцент2 41 2 2" xfId="2463"/>
    <cellStyle name="20% - Акцент2 41 2 2 2" xfId="2464"/>
    <cellStyle name="20% - Акцент2 41 2 3" xfId="2465"/>
    <cellStyle name="20% - Акцент2 41 3" xfId="2466"/>
    <cellStyle name="20% - Акцент2 41 3 2" xfId="2467"/>
    <cellStyle name="20% - Акцент2 41 3 2 2" xfId="2468"/>
    <cellStyle name="20% - Акцент2 41 3 3" xfId="2469"/>
    <cellStyle name="20% - Акцент2 41 4" xfId="2470"/>
    <cellStyle name="20% - Акцент2 41 4 2" xfId="2471"/>
    <cellStyle name="20% - Акцент2 41 5" xfId="2472"/>
    <cellStyle name="20% - Акцент2 42" xfId="2473"/>
    <cellStyle name="20% - Акцент2 42 2" xfId="2474"/>
    <cellStyle name="20% - Акцент2 42 2 2" xfId="2475"/>
    <cellStyle name="20% - Акцент2 42 2 2 2" xfId="2476"/>
    <cellStyle name="20% - Акцент2 42 2 3" xfId="2477"/>
    <cellStyle name="20% - Акцент2 42 3" xfId="2478"/>
    <cellStyle name="20% - Акцент2 42 3 2" xfId="2479"/>
    <cellStyle name="20% - Акцент2 42 3 2 2" xfId="2480"/>
    <cellStyle name="20% - Акцент2 42 3 3" xfId="2481"/>
    <cellStyle name="20% - Акцент2 42 4" xfId="2482"/>
    <cellStyle name="20% - Акцент2 42 4 2" xfId="2483"/>
    <cellStyle name="20% - Акцент2 42 5" xfId="2484"/>
    <cellStyle name="20% - Акцент2 43" xfId="2485"/>
    <cellStyle name="20% - Акцент2 43 2" xfId="2486"/>
    <cellStyle name="20% - Акцент2 43 2 2" xfId="2487"/>
    <cellStyle name="20% - Акцент2 43 2 2 2" xfId="2488"/>
    <cellStyle name="20% - Акцент2 43 2 3" xfId="2489"/>
    <cellStyle name="20% - Акцент2 43 3" xfId="2490"/>
    <cellStyle name="20% - Акцент2 43 3 2" xfId="2491"/>
    <cellStyle name="20% - Акцент2 43 3 2 2" xfId="2492"/>
    <cellStyle name="20% - Акцент2 43 3 3" xfId="2493"/>
    <cellStyle name="20% - Акцент2 43 4" xfId="2494"/>
    <cellStyle name="20% - Акцент2 43 4 2" xfId="2495"/>
    <cellStyle name="20% - Акцент2 43 5" xfId="2496"/>
    <cellStyle name="20% - Акцент2 44" xfId="2497"/>
    <cellStyle name="20% - Акцент2 44 2" xfId="2498"/>
    <cellStyle name="20% - Акцент2 44 2 2" xfId="2499"/>
    <cellStyle name="20% - Акцент2 44 2 2 2" xfId="2500"/>
    <cellStyle name="20% - Акцент2 44 2 3" xfId="2501"/>
    <cellStyle name="20% - Акцент2 44 3" xfId="2502"/>
    <cellStyle name="20% - Акцент2 44 3 2" xfId="2503"/>
    <cellStyle name="20% - Акцент2 44 3 2 2" xfId="2504"/>
    <cellStyle name="20% - Акцент2 44 3 3" xfId="2505"/>
    <cellStyle name="20% - Акцент2 44 4" xfId="2506"/>
    <cellStyle name="20% - Акцент2 44 4 2" xfId="2507"/>
    <cellStyle name="20% - Акцент2 44 5" xfId="2508"/>
    <cellStyle name="20% - Акцент2 45" xfId="2509"/>
    <cellStyle name="20% - Акцент2 45 2" xfId="2510"/>
    <cellStyle name="20% - Акцент2 45 2 2" xfId="2511"/>
    <cellStyle name="20% - Акцент2 45 2 2 2" xfId="2512"/>
    <cellStyle name="20% - Акцент2 45 2 3" xfId="2513"/>
    <cellStyle name="20% - Акцент2 45 3" xfId="2514"/>
    <cellStyle name="20% - Акцент2 45 3 2" xfId="2515"/>
    <cellStyle name="20% - Акцент2 45 3 2 2" xfId="2516"/>
    <cellStyle name="20% - Акцент2 45 3 3" xfId="2517"/>
    <cellStyle name="20% - Акцент2 45 4" xfId="2518"/>
    <cellStyle name="20% - Акцент2 45 4 2" xfId="2519"/>
    <cellStyle name="20% - Акцент2 45 5" xfId="2520"/>
    <cellStyle name="20% - Акцент2 46" xfId="2521"/>
    <cellStyle name="20% - Акцент2 46 2" xfId="2522"/>
    <cellStyle name="20% - Акцент2 46 2 2" xfId="2523"/>
    <cellStyle name="20% - Акцент2 46 2 2 2" xfId="2524"/>
    <cellStyle name="20% - Акцент2 46 2 3" xfId="2525"/>
    <cellStyle name="20% - Акцент2 46 3" xfId="2526"/>
    <cellStyle name="20% - Акцент2 46 3 2" xfId="2527"/>
    <cellStyle name="20% - Акцент2 46 3 2 2" xfId="2528"/>
    <cellStyle name="20% - Акцент2 46 3 3" xfId="2529"/>
    <cellStyle name="20% - Акцент2 46 4" xfId="2530"/>
    <cellStyle name="20% - Акцент2 46 4 2" xfId="2531"/>
    <cellStyle name="20% - Акцент2 46 5" xfId="2532"/>
    <cellStyle name="20% - Акцент2 47" xfId="2533"/>
    <cellStyle name="20% - Акцент2 47 2" xfId="2534"/>
    <cellStyle name="20% - Акцент2 47 2 2" xfId="2535"/>
    <cellStyle name="20% - Акцент2 47 2 2 2" xfId="2536"/>
    <cellStyle name="20% - Акцент2 47 2 3" xfId="2537"/>
    <cellStyle name="20% - Акцент2 47 3" xfId="2538"/>
    <cellStyle name="20% - Акцент2 47 3 2" xfId="2539"/>
    <cellStyle name="20% - Акцент2 47 3 2 2" xfId="2540"/>
    <cellStyle name="20% - Акцент2 47 3 3" xfId="2541"/>
    <cellStyle name="20% - Акцент2 47 4" xfId="2542"/>
    <cellStyle name="20% - Акцент2 47 4 2" xfId="2543"/>
    <cellStyle name="20% - Акцент2 47 5" xfId="2544"/>
    <cellStyle name="20% - Акцент2 48" xfId="2545"/>
    <cellStyle name="20% - Акцент2 48 2" xfId="2546"/>
    <cellStyle name="20% - Акцент2 48 2 2" xfId="2547"/>
    <cellStyle name="20% - Акцент2 48 2 2 2" xfId="2548"/>
    <cellStyle name="20% - Акцент2 48 2 3" xfId="2549"/>
    <cellStyle name="20% - Акцент2 48 3" xfId="2550"/>
    <cellStyle name="20% - Акцент2 48 3 2" xfId="2551"/>
    <cellStyle name="20% - Акцент2 48 3 2 2" xfId="2552"/>
    <cellStyle name="20% - Акцент2 48 3 3" xfId="2553"/>
    <cellStyle name="20% - Акцент2 48 4" xfId="2554"/>
    <cellStyle name="20% - Акцент2 48 4 2" xfId="2555"/>
    <cellStyle name="20% - Акцент2 48 5" xfId="2556"/>
    <cellStyle name="20% - Акцент2 49" xfId="2557"/>
    <cellStyle name="20% - Акцент2 49 2" xfId="2558"/>
    <cellStyle name="20% - Акцент2 49 2 2" xfId="2559"/>
    <cellStyle name="20% - Акцент2 49 2 2 2" xfId="2560"/>
    <cellStyle name="20% - Акцент2 49 2 3" xfId="2561"/>
    <cellStyle name="20% - Акцент2 49 3" xfId="2562"/>
    <cellStyle name="20% - Акцент2 49 3 2" xfId="2563"/>
    <cellStyle name="20% - Акцент2 49 3 2 2" xfId="2564"/>
    <cellStyle name="20% - Акцент2 49 3 3" xfId="2565"/>
    <cellStyle name="20% - Акцент2 49 4" xfId="2566"/>
    <cellStyle name="20% - Акцент2 49 4 2" xfId="2567"/>
    <cellStyle name="20% - Акцент2 49 5" xfId="2568"/>
    <cellStyle name="20% - Акцент2 5" xfId="2569"/>
    <cellStyle name="20% - Акцент2 5 2" xfId="2570"/>
    <cellStyle name="20% - Акцент2 5 2 2" xfId="2571"/>
    <cellStyle name="20% - Акцент2 5 2 2 2" xfId="2572"/>
    <cellStyle name="20% - Акцент2 5 2 2 2 2" xfId="2573"/>
    <cellStyle name="20% - Акцент2 5 2 2 3" xfId="2574"/>
    <cellStyle name="20% - Акцент2 5 2 3" xfId="2575"/>
    <cellStyle name="20% - Акцент2 5 2 3 2" xfId="2576"/>
    <cellStyle name="20% - Акцент2 5 2 3 2 2" xfId="2577"/>
    <cellStyle name="20% - Акцент2 5 2 3 3" xfId="2578"/>
    <cellStyle name="20% - Акцент2 5 2 4" xfId="2579"/>
    <cellStyle name="20% - Акцент2 5 2 4 2" xfId="2580"/>
    <cellStyle name="20% - Акцент2 5 2 5" xfId="2581"/>
    <cellStyle name="20% - Акцент2 5 3" xfId="2582"/>
    <cellStyle name="20% - Акцент2 5 3 2" xfId="2583"/>
    <cellStyle name="20% - Акцент2 5 3 2 2" xfId="2584"/>
    <cellStyle name="20% - Акцент2 5 3 2 2 2" xfId="2585"/>
    <cellStyle name="20% - Акцент2 5 3 2 3" xfId="2586"/>
    <cellStyle name="20% - Акцент2 5 3 3" xfId="2587"/>
    <cellStyle name="20% - Акцент2 5 3 3 2" xfId="2588"/>
    <cellStyle name="20% - Акцент2 5 3 3 2 2" xfId="2589"/>
    <cellStyle name="20% - Акцент2 5 3 3 3" xfId="2590"/>
    <cellStyle name="20% - Акцент2 5 3 4" xfId="2591"/>
    <cellStyle name="20% - Акцент2 5 3 4 2" xfId="2592"/>
    <cellStyle name="20% - Акцент2 5 3 5" xfId="2593"/>
    <cellStyle name="20% - Акцент2 5 4" xfId="2594"/>
    <cellStyle name="20% - Акцент2 5 4 2" xfId="2595"/>
    <cellStyle name="20% - Акцент2 5 4 2 2" xfId="2596"/>
    <cellStyle name="20% - Акцент2 5 4 2 2 2" xfId="2597"/>
    <cellStyle name="20% - Акцент2 5 4 2 3" xfId="2598"/>
    <cellStyle name="20% - Акцент2 5 4 3" xfId="2599"/>
    <cellStyle name="20% - Акцент2 5 4 3 2" xfId="2600"/>
    <cellStyle name="20% - Акцент2 5 4 3 2 2" xfId="2601"/>
    <cellStyle name="20% - Акцент2 5 4 3 3" xfId="2602"/>
    <cellStyle name="20% - Акцент2 5 4 4" xfId="2603"/>
    <cellStyle name="20% - Акцент2 5 4 4 2" xfId="2604"/>
    <cellStyle name="20% - Акцент2 5 4 5" xfId="2605"/>
    <cellStyle name="20% - Акцент2 5 5" xfId="2606"/>
    <cellStyle name="20% - Акцент2 5 5 2" xfId="2607"/>
    <cellStyle name="20% - Акцент2 5 5 2 2" xfId="2608"/>
    <cellStyle name="20% - Акцент2 5 5 2 2 2" xfId="2609"/>
    <cellStyle name="20% - Акцент2 5 5 2 3" xfId="2610"/>
    <cellStyle name="20% - Акцент2 5 5 3" xfId="2611"/>
    <cellStyle name="20% - Акцент2 5 5 3 2" xfId="2612"/>
    <cellStyle name="20% - Акцент2 5 5 3 2 2" xfId="2613"/>
    <cellStyle name="20% - Акцент2 5 5 3 3" xfId="2614"/>
    <cellStyle name="20% - Акцент2 5 5 4" xfId="2615"/>
    <cellStyle name="20% - Акцент2 5 5 4 2" xfId="2616"/>
    <cellStyle name="20% - Акцент2 5 5 5" xfId="2617"/>
    <cellStyle name="20% - Акцент2 5 6" xfId="2618"/>
    <cellStyle name="20% - Акцент2 5 6 2" xfId="2619"/>
    <cellStyle name="20% - Акцент2 5 6 2 2" xfId="2620"/>
    <cellStyle name="20% - Акцент2 5 6 3" xfId="2621"/>
    <cellStyle name="20% - Акцент2 5 7" xfId="2622"/>
    <cellStyle name="20% - Акцент2 5 7 2" xfId="2623"/>
    <cellStyle name="20% - Акцент2 5 7 2 2" xfId="2624"/>
    <cellStyle name="20% - Акцент2 5 7 3" xfId="2625"/>
    <cellStyle name="20% - Акцент2 5 8" xfId="2626"/>
    <cellStyle name="20% - Акцент2 5 8 2" xfId="2627"/>
    <cellStyle name="20% - Акцент2 5 9" xfId="2628"/>
    <cellStyle name="20% - Акцент2 50" xfId="2629"/>
    <cellStyle name="20% - Акцент2 50 2" xfId="2630"/>
    <cellStyle name="20% - Акцент2 50 2 2" xfId="2631"/>
    <cellStyle name="20% - Акцент2 50 2 2 2" xfId="2632"/>
    <cellStyle name="20% - Акцент2 50 2 3" xfId="2633"/>
    <cellStyle name="20% - Акцент2 50 3" xfId="2634"/>
    <cellStyle name="20% - Акцент2 50 3 2" xfId="2635"/>
    <cellStyle name="20% - Акцент2 50 3 2 2" xfId="2636"/>
    <cellStyle name="20% - Акцент2 50 3 3" xfId="2637"/>
    <cellStyle name="20% - Акцент2 50 4" xfId="2638"/>
    <cellStyle name="20% - Акцент2 50 4 2" xfId="2639"/>
    <cellStyle name="20% - Акцент2 50 5" xfId="2640"/>
    <cellStyle name="20% - Акцент2 51" xfId="2641"/>
    <cellStyle name="20% - Акцент2 51 2" xfId="2642"/>
    <cellStyle name="20% - Акцент2 51 2 2" xfId="2643"/>
    <cellStyle name="20% - Акцент2 51 2 2 2" xfId="2644"/>
    <cellStyle name="20% - Акцент2 51 2 3" xfId="2645"/>
    <cellStyle name="20% - Акцент2 51 3" xfId="2646"/>
    <cellStyle name="20% - Акцент2 51 3 2" xfId="2647"/>
    <cellStyle name="20% - Акцент2 51 3 2 2" xfId="2648"/>
    <cellStyle name="20% - Акцент2 51 3 3" xfId="2649"/>
    <cellStyle name="20% - Акцент2 51 4" xfId="2650"/>
    <cellStyle name="20% - Акцент2 51 4 2" xfId="2651"/>
    <cellStyle name="20% - Акцент2 51 5" xfId="2652"/>
    <cellStyle name="20% - Акцент2 52" xfId="2653"/>
    <cellStyle name="20% - Акцент2 52 2" xfId="2654"/>
    <cellStyle name="20% - Акцент2 52 2 2" xfId="2655"/>
    <cellStyle name="20% - Акцент2 52 2 2 2" xfId="2656"/>
    <cellStyle name="20% - Акцент2 52 2 3" xfId="2657"/>
    <cellStyle name="20% - Акцент2 52 3" xfId="2658"/>
    <cellStyle name="20% - Акцент2 52 3 2" xfId="2659"/>
    <cellStyle name="20% - Акцент2 52 3 2 2" xfId="2660"/>
    <cellStyle name="20% - Акцент2 52 3 3" xfId="2661"/>
    <cellStyle name="20% - Акцент2 52 4" xfId="2662"/>
    <cellStyle name="20% - Акцент2 52 4 2" xfId="2663"/>
    <cellStyle name="20% - Акцент2 52 5" xfId="2664"/>
    <cellStyle name="20% - Акцент2 53" xfId="2665"/>
    <cellStyle name="20% - Акцент2 53 2" xfId="2666"/>
    <cellStyle name="20% - Акцент2 53 2 2" xfId="2667"/>
    <cellStyle name="20% - Акцент2 53 2 2 2" xfId="2668"/>
    <cellStyle name="20% - Акцент2 53 2 3" xfId="2669"/>
    <cellStyle name="20% - Акцент2 53 3" xfId="2670"/>
    <cellStyle name="20% - Акцент2 53 3 2" xfId="2671"/>
    <cellStyle name="20% - Акцент2 53 3 2 2" xfId="2672"/>
    <cellStyle name="20% - Акцент2 53 3 3" xfId="2673"/>
    <cellStyle name="20% - Акцент2 53 4" xfId="2674"/>
    <cellStyle name="20% - Акцент2 53 4 2" xfId="2675"/>
    <cellStyle name="20% - Акцент2 53 5" xfId="2676"/>
    <cellStyle name="20% - Акцент2 54" xfId="2677"/>
    <cellStyle name="20% - Акцент2 54 2" xfId="2678"/>
    <cellStyle name="20% - Акцент2 54 2 2" xfId="2679"/>
    <cellStyle name="20% - Акцент2 54 2 2 2" xfId="2680"/>
    <cellStyle name="20% - Акцент2 54 2 3" xfId="2681"/>
    <cellStyle name="20% - Акцент2 54 3" xfId="2682"/>
    <cellStyle name="20% - Акцент2 54 3 2" xfId="2683"/>
    <cellStyle name="20% - Акцент2 54 3 2 2" xfId="2684"/>
    <cellStyle name="20% - Акцент2 54 3 3" xfId="2685"/>
    <cellStyle name="20% - Акцент2 54 4" xfId="2686"/>
    <cellStyle name="20% - Акцент2 54 4 2" xfId="2687"/>
    <cellStyle name="20% - Акцент2 54 5" xfId="2688"/>
    <cellStyle name="20% - Акцент2 55" xfId="2689"/>
    <cellStyle name="20% - Акцент2 55 2" xfId="2690"/>
    <cellStyle name="20% - Акцент2 55 2 2" xfId="2691"/>
    <cellStyle name="20% - Акцент2 55 2 2 2" xfId="2692"/>
    <cellStyle name="20% - Акцент2 55 2 3" xfId="2693"/>
    <cellStyle name="20% - Акцент2 55 3" xfId="2694"/>
    <cellStyle name="20% - Акцент2 55 3 2" xfId="2695"/>
    <cellStyle name="20% - Акцент2 55 3 2 2" xfId="2696"/>
    <cellStyle name="20% - Акцент2 55 3 3" xfId="2697"/>
    <cellStyle name="20% - Акцент2 55 4" xfId="2698"/>
    <cellStyle name="20% - Акцент2 55 4 2" xfId="2699"/>
    <cellStyle name="20% - Акцент2 55 5" xfId="2700"/>
    <cellStyle name="20% - Акцент2 56" xfId="2701"/>
    <cellStyle name="20% - Акцент2 56 2" xfId="2702"/>
    <cellStyle name="20% - Акцент2 56 2 2" xfId="2703"/>
    <cellStyle name="20% - Акцент2 56 2 2 2" xfId="2704"/>
    <cellStyle name="20% - Акцент2 56 2 3" xfId="2705"/>
    <cellStyle name="20% - Акцент2 56 3" xfId="2706"/>
    <cellStyle name="20% - Акцент2 56 3 2" xfId="2707"/>
    <cellStyle name="20% - Акцент2 56 3 2 2" xfId="2708"/>
    <cellStyle name="20% - Акцент2 56 3 3" xfId="2709"/>
    <cellStyle name="20% - Акцент2 56 4" xfId="2710"/>
    <cellStyle name="20% - Акцент2 56 4 2" xfId="2711"/>
    <cellStyle name="20% - Акцент2 56 5" xfId="2712"/>
    <cellStyle name="20% - Акцент2 57" xfId="2713"/>
    <cellStyle name="20% - Акцент2 57 2" xfId="2714"/>
    <cellStyle name="20% - Акцент2 57 2 2" xfId="2715"/>
    <cellStyle name="20% - Акцент2 57 2 2 2" xfId="2716"/>
    <cellStyle name="20% - Акцент2 57 2 3" xfId="2717"/>
    <cellStyle name="20% - Акцент2 57 3" xfId="2718"/>
    <cellStyle name="20% - Акцент2 57 3 2" xfId="2719"/>
    <cellStyle name="20% - Акцент2 57 3 2 2" xfId="2720"/>
    <cellStyle name="20% - Акцент2 57 3 3" xfId="2721"/>
    <cellStyle name="20% - Акцент2 57 4" xfId="2722"/>
    <cellStyle name="20% - Акцент2 57 4 2" xfId="2723"/>
    <cellStyle name="20% - Акцент2 57 5" xfId="2724"/>
    <cellStyle name="20% - Акцент2 58" xfId="2725"/>
    <cellStyle name="20% - Акцент2 58 2" xfId="2726"/>
    <cellStyle name="20% - Акцент2 58 2 2" xfId="2727"/>
    <cellStyle name="20% - Акцент2 58 2 2 2" xfId="2728"/>
    <cellStyle name="20% - Акцент2 58 2 3" xfId="2729"/>
    <cellStyle name="20% - Акцент2 58 3" xfId="2730"/>
    <cellStyle name="20% - Акцент2 58 3 2" xfId="2731"/>
    <cellStyle name="20% - Акцент2 58 3 2 2" xfId="2732"/>
    <cellStyle name="20% - Акцент2 58 3 3" xfId="2733"/>
    <cellStyle name="20% - Акцент2 58 4" xfId="2734"/>
    <cellStyle name="20% - Акцент2 58 4 2" xfId="2735"/>
    <cellStyle name="20% - Акцент2 58 5" xfId="2736"/>
    <cellStyle name="20% - Акцент2 59" xfId="2737"/>
    <cellStyle name="20% - Акцент2 59 2" xfId="2738"/>
    <cellStyle name="20% - Акцент2 59 2 2" xfId="2739"/>
    <cellStyle name="20% - Акцент2 59 2 2 2" xfId="2740"/>
    <cellStyle name="20% - Акцент2 59 2 3" xfId="2741"/>
    <cellStyle name="20% - Акцент2 59 3" xfId="2742"/>
    <cellStyle name="20% - Акцент2 59 3 2" xfId="2743"/>
    <cellStyle name="20% - Акцент2 59 3 2 2" xfId="2744"/>
    <cellStyle name="20% - Акцент2 59 3 3" xfId="2745"/>
    <cellStyle name="20% - Акцент2 59 4" xfId="2746"/>
    <cellStyle name="20% - Акцент2 59 4 2" xfId="2747"/>
    <cellStyle name="20% - Акцент2 59 5" xfId="2748"/>
    <cellStyle name="20% - Акцент2 6" xfId="2749"/>
    <cellStyle name="20% - Акцент2 6 2" xfId="2750"/>
    <cellStyle name="20% - Акцент2 6 2 2" xfId="2751"/>
    <cellStyle name="20% - Акцент2 6 2 2 2" xfId="2752"/>
    <cellStyle name="20% - Акцент2 6 2 2 2 2" xfId="2753"/>
    <cellStyle name="20% - Акцент2 6 2 2 3" xfId="2754"/>
    <cellStyle name="20% - Акцент2 6 2 3" xfId="2755"/>
    <cellStyle name="20% - Акцент2 6 2 3 2" xfId="2756"/>
    <cellStyle name="20% - Акцент2 6 2 3 2 2" xfId="2757"/>
    <cellStyle name="20% - Акцент2 6 2 3 3" xfId="2758"/>
    <cellStyle name="20% - Акцент2 6 2 4" xfId="2759"/>
    <cellStyle name="20% - Акцент2 6 2 4 2" xfId="2760"/>
    <cellStyle name="20% - Акцент2 6 2 5" xfId="2761"/>
    <cellStyle name="20% - Акцент2 6 3" xfId="2762"/>
    <cellStyle name="20% - Акцент2 6 3 2" xfId="2763"/>
    <cellStyle name="20% - Акцент2 6 3 2 2" xfId="2764"/>
    <cellStyle name="20% - Акцент2 6 3 2 2 2" xfId="2765"/>
    <cellStyle name="20% - Акцент2 6 3 2 3" xfId="2766"/>
    <cellStyle name="20% - Акцент2 6 3 3" xfId="2767"/>
    <cellStyle name="20% - Акцент2 6 3 3 2" xfId="2768"/>
    <cellStyle name="20% - Акцент2 6 3 3 2 2" xfId="2769"/>
    <cellStyle name="20% - Акцент2 6 3 3 3" xfId="2770"/>
    <cellStyle name="20% - Акцент2 6 3 4" xfId="2771"/>
    <cellStyle name="20% - Акцент2 6 3 4 2" xfId="2772"/>
    <cellStyle name="20% - Акцент2 6 3 5" xfId="2773"/>
    <cellStyle name="20% - Акцент2 6 4" xfId="2774"/>
    <cellStyle name="20% - Акцент2 6 4 2" xfId="2775"/>
    <cellStyle name="20% - Акцент2 6 4 2 2" xfId="2776"/>
    <cellStyle name="20% - Акцент2 6 4 2 2 2" xfId="2777"/>
    <cellStyle name="20% - Акцент2 6 4 2 3" xfId="2778"/>
    <cellStyle name="20% - Акцент2 6 4 3" xfId="2779"/>
    <cellStyle name="20% - Акцент2 6 4 3 2" xfId="2780"/>
    <cellStyle name="20% - Акцент2 6 4 3 2 2" xfId="2781"/>
    <cellStyle name="20% - Акцент2 6 4 3 3" xfId="2782"/>
    <cellStyle name="20% - Акцент2 6 4 4" xfId="2783"/>
    <cellStyle name="20% - Акцент2 6 4 4 2" xfId="2784"/>
    <cellStyle name="20% - Акцент2 6 4 5" xfId="2785"/>
    <cellStyle name="20% - Акцент2 6 5" xfId="2786"/>
    <cellStyle name="20% - Акцент2 6 5 2" xfId="2787"/>
    <cellStyle name="20% - Акцент2 6 5 2 2" xfId="2788"/>
    <cellStyle name="20% - Акцент2 6 5 2 2 2" xfId="2789"/>
    <cellStyle name="20% - Акцент2 6 5 2 3" xfId="2790"/>
    <cellStyle name="20% - Акцент2 6 5 3" xfId="2791"/>
    <cellStyle name="20% - Акцент2 6 5 3 2" xfId="2792"/>
    <cellStyle name="20% - Акцент2 6 5 3 2 2" xfId="2793"/>
    <cellStyle name="20% - Акцент2 6 5 3 3" xfId="2794"/>
    <cellStyle name="20% - Акцент2 6 5 4" xfId="2795"/>
    <cellStyle name="20% - Акцент2 6 5 4 2" xfId="2796"/>
    <cellStyle name="20% - Акцент2 6 5 5" xfId="2797"/>
    <cellStyle name="20% - Акцент2 6 6" xfId="2798"/>
    <cellStyle name="20% - Акцент2 6 6 2" xfId="2799"/>
    <cellStyle name="20% - Акцент2 6 6 2 2" xfId="2800"/>
    <cellStyle name="20% - Акцент2 6 6 3" xfId="2801"/>
    <cellStyle name="20% - Акцент2 6 7" xfId="2802"/>
    <cellStyle name="20% - Акцент2 6 7 2" xfId="2803"/>
    <cellStyle name="20% - Акцент2 6 7 2 2" xfId="2804"/>
    <cellStyle name="20% - Акцент2 6 7 3" xfId="2805"/>
    <cellStyle name="20% - Акцент2 6 8" xfId="2806"/>
    <cellStyle name="20% - Акцент2 6 8 2" xfId="2807"/>
    <cellStyle name="20% - Акцент2 6 9" xfId="2808"/>
    <cellStyle name="20% - Акцент2 60" xfId="2809"/>
    <cellStyle name="20% - Акцент2 60 2" xfId="2810"/>
    <cellStyle name="20% - Акцент2 60 2 2" xfId="2811"/>
    <cellStyle name="20% - Акцент2 60 2 2 2" xfId="2812"/>
    <cellStyle name="20% - Акцент2 60 2 3" xfId="2813"/>
    <cellStyle name="20% - Акцент2 60 3" xfId="2814"/>
    <cellStyle name="20% - Акцент2 60 3 2" xfId="2815"/>
    <cellStyle name="20% - Акцент2 60 3 2 2" xfId="2816"/>
    <cellStyle name="20% - Акцент2 60 3 3" xfId="2817"/>
    <cellStyle name="20% - Акцент2 60 4" xfId="2818"/>
    <cellStyle name="20% - Акцент2 60 4 2" xfId="2819"/>
    <cellStyle name="20% - Акцент2 60 5" xfId="2820"/>
    <cellStyle name="20% - Акцент2 61" xfId="2821"/>
    <cellStyle name="20% - Акцент2 61 2" xfId="2822"/>
    <cellStyle name="20% - Акцент2 61 2 2" xfId="2823"/>
    <cellStyle name="20% - Акцент2 61 2 2 2" xfId="2824"/>
    <cellStyle name="20% - Акцент2 61 2 3" xfId="2825"/>
    <cellStyle name="20% - Акцент2 61 3" xfId="2826"/>
    <cellStyle name="20% - Акцент2 61 3 2" xfId="2827"/>
    <cellStyle name="20% - Акцент2 61 3 2 2" xfId="2828"/>
    <cellStyle name="20% - Акцент2 61 3 3" xfId="2829"/>
    <cellStyle name="20% - Акцент2 61 4" xfId="2830"/>
    <cellStyle name="20% - Акцент2 61 4 2" xfId="2831"/>
    <cellStyle name="20% - Акцент2 61 5" xfId="2832"/>
    <cellStyle name="20% - Акцент2 62" xfId="2833"/>
    <cellStyle name="20% - Акцент2 62 2" xfId="2834"/>
    <cellStyle name="20% - Акцент2 62 2 2" xfId="2835"/>
    <cellStyle name="20% - Акцент2 62 2 2 2" xfId="2836"/>
    <cellStyle name="20% - Акцент2 62 2 3" xfId="2837"/>
    <cellStyle name="20% - Акцент2 62 3" xfId="2838"/>
    <cellStyle name="20% - Акцент2 62 3 2" xfId="2839"/>
    <cellStyle name="20% - Акцент2 62 3 2 2" xfId="2840"/>
    <cellStyle name="20% - Акцент2 62 3 3" xfId="2841"/>
    <cellStyle name="20% - Акцент2 62 4" xfId="2842"/>
    <cellStyle name="20% - Акцент2 62 4 2" xfId="2843"/>
    <cellStyle name="20% - Акцент2 62 5" xfId="2844"/>
    <cellStyle name="20% - Акцент2 63" xfId="2845"/>
    <cellStyle name="20% - Акцент2 63 2" xfId="2846"/>
    <cellStyle name="20% - Акцент2 63 2 2" xfId="2847"/>
    <cellStyle name="20% - Акцент2 63 2 2 2" xfId="2848"/>
    <cellStyle name="20% - Акцент2 63 2 3" xfId="2849"/>
    <cellStyle name="20% - Акцент2 63 3" xfId="2850"/>
    <cellStyle name="20% - Акцент2 63 3 2" xfId="2851"/>
    <cellStyle name="20% - Акцент2 63 3 2 2" xfId="2852"/>
    <cellStyle name="20% - Акцент2 63 3 3" xfId="2853"/>
    <cellStyle name="20% - Акцент2 63 4" xfId="2854"/>
    <cellStyle name="20% - Акцент2 63 4 2" xfId="2855"/>
    <cellStyle name="20% - Акцент2 63 5" xfId="2856"/>
    <cellStyle name="20% - Акцент2 64" xfId="2857"/>
    <cellStyle name="20% - Акцент2 64 2" xfId="2858"/>
    <cellStyle name="20% - Акцент2 64 2 2" xfId="2859"/>
    <cellStyle name="20% - Акцент2 64 2 2 2" xfId="2860"/>
    <cellStyle name="20% - Акцент2 64 2 3" xfId="2861"/>
    <cellStyle name="20% - Акцент2 64 3" xfId="2862"/>
    <cellStyle name="20% - Акцент2 64 3 2" xfId="2863"/>
    <cellStyle name="20% - Акцент2 64 3 2 2" xfId="2864"/>
    <cellStyle name="20% - Акцент2 64 3 3" xfId="2865"/>
    <cellStyle name="20% - Акцент2 64 4" xfId="2866"/>
    <cellStyle name="20% - Акцент2 64 4 2" xfId="2867"/>
    <cellStyle name="20% - Акцент2 64 5" xfId="2868"/>
    <cellStyle name="20% - Акцент2 65" xfId="2869"/>
    <cellStyle name="20% - Акцент2 65 2" xfId="2870"/>
    <cellStyle name="20% - Акцент2 65 2 2" xfId="2871"/>
    <cellStyle name="20% - Акцент2 65 2 2 2" xfId="2872"/>
    <cellStyle name="20% - Акцент2 65 2 3" xfId="2873"/>
    <cellStyle name="20% - Акцент2 65 3" xfId="2874"/>
    <cellStyle name="20% - Акцент2 65 3 2" xfId="2875"/>
    <cellStyle name="20% - Акцент2 65 3 2 2" xfId="2876"/>
    <cellStyle name="20% - Акцент2 65 3 3" xfId="2877"/>
    <cellStyle name="20% - Акцент2 65 4" xfId="2878"/>
    <cellStyle name="20% - Акцент2 65 4 2" xfId="2879"/>
    <cellStyle name="20% - Акцент2 65 5" xfId="2880"/>
    <cellStyle name="20% - Акцент2 66" xfId="2881"/>
    <cellStyle name="20% - Акцент2 66 2" xfId="2882"/>
    <cellStyle name="20% - Акцент2 66 2 2" xfId="2883"/>
    <cellStyle name="20% - Акцент2 66 2 2 2" xfId="2884"/>
    <cellStyle name="20% - Акцент2 66 2 3" xfId="2885"/>
    <cellStyle name="20% - Акцент2 66 3" xfId="2886"/>
    <cellStyle name="20% - Акцент2 66 3 2" xfId="2887"/>
    <cellStyle name="20% - Акцент2 66 3 2 2" xfId="2888"/>
    <cellStyle name="20% - Акцент2 66 3 3" xfId="2889"/>
    <cellStyle name="20% - Акцент2 66 4" xfId="2890"/>
    <cellStyle name="20% - Акцент2 66 4 2" xfId="2891"/>
    <cellStyle name="20% - Акцент2 66 5" xfId="2892"/>
    <cellStyle name="20% - Акцент2 67" xfId="2893"/>
    <cellStyle name="20% - Акцент2 67 2" xfId="2894"/>
    <cellStyle name="20% - Акцент2 67 2 2" xfId="2895"/>
    <cellStyle name="20% - Акцент2 67 2 2 2" xfId="2896"/>
    <cellStyle name="20% - Акцент2 67 2 3" xfId="2897"/>
    <cellStyle name="20% - Акцент2 67 3" xfId="2898"/>
    <cellStyle name="20% - Акцент2 67 3 2" xfId="2899"/>
    <cellStyle name="20% - Акцент2 67 3 2 2" xfId="2900"/>
    <cellStyle name="20% - Акцент2 67 3 3" xfId="2901"/>
    <cellStyle name="20% - Акцент2 67 4" xfId="2902"/>
    <cellStyle name="20% - Акцент2 67 4 2" xfId="2903"/>
    <cellStyle name="20% - Акцент2 67 5" xfId="2904"/>
    <cellStyle name="20% - Акцент2 68" xfId="2905"/>
    <cellStyle name="20% - Акцент2 68 2" xfId="2906"/>
    <cellStyle name="20% - Акцент2 68 2 2" xfId="2907"/>
    <cellStyle name="20% - Акцент2 68 2 2 2" xfId="2908"/>
    <cellStyle name="20% - Акцент2 68 2 3" xfId="2909"/>
    <cellStyle name="20% - Акцент2 68 3" xfId="2910"/>
    <cellStyle name="20% - Акцент2 68 3 2" xfId="2911"/>
    <cellStyle name="20% - Акцент2 68 3 2 2" xfId="2912"/>
    <cellStyle name="20% - Акцент2 68 3 3" xfId="2913"/>
    <cellStyle name="20% - Акцент2 68 4" xfId="2914"/>
    <cellStyle name="20% - Акцент2 68 4 2" xfId="2915"/>
    <cellStyle name="20% - Акцент2 68 5" xfId="2916"/>
    <cellStyle name="20% - Акцент2 69" xfId="2917"/>
    <cellStyle name="20% - Акцент2 69 2" xfId="2918"/>
    <cellStyle name="20% - Акцент2 69 2 2" xfId="2919"/>
    <cellStyle name="20% - Акцент2 69 2 2 2" xfId="2920"/>
    <cellStyle name="20% - Акцент2 69 2 3" xfId="2921"/>
    <cellStyle name="20% - Акцент2 69 3" xfId="2922"/>
    <cellStyle name="20% - Акцент2 69 3 2" xfId="2923"/>
    <cellStyle name="20% - Акцент2 69 3 2 2" xfId="2924"/>
    <cellStyle name="20% - Акцент2 69 3 3" xfId="2925"/>
    <cellStyle name="20% - Акцент2 69 4" xfId="2926"/>
    <cellStyle name="20% - Акцент2 69 4 2" xfId="2927"/>
    <cellStyle name="20% - Акцент2 69 5" xfId="2928"/>
    <cellStyle name="20% - Акцент2 7" xfId="2929"/>
    <cellStyle name="20% - Акцент2 7 2" xfId="2930"/>
    <cellStyle name="20% - Акцент2 7 2 2" xfId="2931"/>
    <cellStyle name="20% - Акцент2 7 2 2 2" xfId="2932"/>
    <cellStyle name="20% - Акцент2 7 2 2 2 2" xfId="2933"/>
    <cellStyle name="20% - Акцент2 7 2 2 3" xfId="2934"/>
    <cellStyle name="20% - Акцент2 7 2 3" xfId="2935"/>
    <cellStyle name="20% - Акцент2 7 2 3 2" xfId="2936"/>
    <cellStyle name="20% - Акцент2 7 2 3 2 2" xfId="2937"/>
    <cellStyle name="20% - Акцент2 7 2 3 3" xfId="2938"/>
    <cellStyle name="20% - Акцент2 7 2 4" xfId="2939"/>
    <cellStyle name="20% - Акцент2 7 2 4 2" xfId="2940"/>
    <cellStyle name="20% - Акцент2 7 2 5" xfId="2941"/>
    <cellStyle name="20% - Акцент2 7 3" xfId="2942"/>
    <cellStyle name="20% - Акцент2 7 3 2" xfId="2943"/>
    <cellStyle name="20% - Акцент2 7 3 2 2" xfId="2944"/>
    <cellStyle name="20% - Акцент2 7 3 2 2 2" xfId="2945"/>
    <cellStyle name="20% - Акцент2 7 3 2 3" xfId="2946"/>
    <cellStyle name="20% - Акцент2 7 3 3" xfId="2947"/>
    <cellStyle name="20% - Акцент2 7 3 3 2" xfId="2948"/>
    <cellStyle name="20% - Акцент2 7 3 3 2 2" xfId="2949"/>
    <cellStyle name="20% - Акцент2 7 3 3 3" xfId="2950"/>
    <cellStyle name="20% - Акцент2 7 3 4" xfId="2951"/>
    <cellStyle name="20% - Акцент2 7 3 4 2" xfId="2952"/>
    <cellStyle name="20% - Акцент2 7 3 5" xfId="2953"/>
    <cellStyle name="20% - Акцент2 7 4" xfId="2954"/>
    <cellStyle name="20% - Акцент2 7 4 2" xfId="2955"/>
    <cellStyle name="20% - Акцент2 7 4 2 2" xfId="2956"/>
    <cellStyle name="20% - Акцент2 7 4 2 2 2" xfId="2957"/>
    <cellStyle name="20% - Акцент2 7 4 2 3" xfId="2958"/>
    <cellStyle name="20% - Акцент2 7 4 3" xfId="2959"/>
    <cellStyle name="20% - Акцент2 7 4 3 2" xfId="2960"/>
    <cellStyle name="20% - Акцент2 7 4 3 2 2" xfId="2961"/>
    <cellStyle name="20% - Акцент2 7 4 3 3" xfId="2962"/>
    <cellStyle name="20% - Акцент2 7 4 4" xfId="2963"/>
    <cellStyle name="20% - Акцент2 7 4 4 2" xfId="2964"/>
    <cellStyle name="20% - Акцент2 7 4 5" xfId="2965"/>
    <cellStyle name="20% - Акцент2 7 5" xfId="2966"/>
    <cellStyle name="20% - Акцент2 7 5 2" xfId="2967"/>
    <cellStyle name="20% - Акцент2 7 5 2 2" xfId="2968"/>
    <cellStyle name="20% - Акцент2 7 5 2 2 2" xfId="2969"/>
    <cellStyle name="20% - Акцент2 7 5 2 3" xfId="2970"/>
    <cellStyle name="20% - Акцент2 7 5 3" xfId="2971"/>
    <cellStyle name="20% - Акцент2 7 5 3 2" xfId="2972"/>
    <cellStyle name="20% - Акцент2 7 5 3 2 2" xfId="2973"/>
    <cellStyle name="20% - Акцент2 7 5 3 3" xfId="2974"/>
    <cellStyle name="20% - Акцент2 7 5 4" xfId="2975"/>
    <cellStyle name="20% - Акцент2 7 5 4 2" xfId="2976"/>
    <cellStyle name="20% - Акцент2 7 5 5" xfId="2977"/>
    <cellStyle name="20% - Акцент2 7 6" xfId="2978"/>
    <cellStyle name="20% - Акцент2 7 6 2" xfId="2979"/>
    <cellStyle name="20% - Акцент2 7 6 2 2" xfId="2980"/>
    <cellStyle name="20% - Акцент2 7 6 3" xfId="2981"/>
    <cellStyle name="20% - Акцент2 7 7" xfId="2982"/>
    <cellStyle name="20% - Акцент2 7 7 2" xfId="2983"/>
    <cellStyle name="20% - Акцент2 7 7 2 2" xfId="2984"/>
    <cellStyle name="20% - Акцент2 7 7 3" xfId="2985"/>
    <cellStyle name="20% - Акцент2 7 8" xfId="2986"/>
    <cellStyle name="20% - Акцент2 7 8 2" xfId="2987"/>
    <cellStyle name="20% - Акцент2 7 9" xfId="2988"/>
    <cellStyle name="20% - Акцент2 70" xfId="2989"/>
    <cellStyle name="20% - Акцент2 70 2" xfId="2990"/>
    <cellStyle name="20% - Акцент2 70 2 2" xfId="2991"/>
    <cellStyle name="20% - Акцент2 70 2 2 2" xfId="2992"/>
    <cellStyle name="20% - Акцент2 70 2 3" xfId="2993"/>
    <cellStyle name="20% - Акцент2 70 3" xfId="2994"/>
    <cellStyle name="20% - Акцент2 70 3 2" xfId="2995"/>
    <cellStyle name="20% - Акцент2 70 3 2 2" xfId="2996"/>
    <cellStyle name="20% - Акцент2 70 3 3" xfId="2997"/>
    <cellStyle name="20% - Акцент2 70 4" xfId="2998"/>
    <cellStyle name="20% - Акцент2 70 4 2" xfId="2999"/>
    <cellStyle name="20% - Акцент2 70 5" xfId="3000"/>
    <cellStyle name="20% - Акцент2 71" xfId="3001"/>
    <cellStyle name="20% - Акцент2 71 2" xfId="3002"/>
    <cellStyle name="20% - Акцент2 71 2 2" xfId="3003"/>
    <cellStyle name="20% - Акцент2 71 2 2 2" xfId="3004"/>
    <cellStyle name="20% - Акцент2 71 2 3" xfId="3005"/>
    <cellStyle name="20% - Акцент2 71 3" xfId="3006"/>
    <cellStyle name="20% - Акцент2 71 3 2" xfId="3007"/>
    <cellStyle name="20% - Акцент2 71 3 2 2" xfId="3008"/>
    <cellStyle name="20% - Акцент2 71 3 3" xfId="3009"/>
    <cellStyle name="20% - Акцент2 71 4" xfId="3010"/>
    <cellStyle name="20% - Акцент2 71 4 2" xfId="3011"/>
    <cellStyle name="20% - Акцент2 71 5" xfId="3012"/>
    <cellStyle name="20% - Акцент2 72" xfId="3013"/>
    <cellStyle name="20% - Акцент2 72 2" xfId="3014"/>
    <cellStyle name="20% - Акцент2 72 2 2" xfId="3015"/>
    <cellStyle name="20% - Акцент2 72 2 2 2" xfId="3016"/>
    <cellStyle name="20% - Акцент2 72 2 3" xfId="3017"/>
    <cellStyle name="20% - Акцент2 72 3" xfId="3018"/>
    <cellStyle name="20% - Акцент2 72 3 2" xfId="3019"/>
    <cellStyle name="20% - Акцент2 72 3 2 2" xfId="3020"/>
    <cellStyle name="20% - Акцент2 72 3 3" xfId="3021"/>
    <cellStyle name="20% - Акцент2 72 4" xfId="3022"/>
    <cellStyle name="20% - Акцент2 72 4 2" xfId="3023"/>
    <cellStyle name="20% - Акцент2 72 5" xfId="3024"/>
    <cellStyle name="20% - Акцент2 73" xfId="3025"/>
    <cellStyle name="20% - Акцент2 73 2" xfId="3026"/>
    <cellStyle name="20% - Акцент2 73 2 2" xfId="3027"/>
    <cellStyle name="20% - Акцент2 73 2 2 2" xfId="3028"/>
    <cellStyle name="20% - Акцент2 73 2 3" xfId="3029"/>
    <cellStyle name="20% - Акцент2 73 3" xfId="3030"/>
    <cellStyle name="20% - Акцент2 73 3 2" xfId="3031"/>
    <cellStyle name="20% - Акцент2 73 3 2 2" xfId="3032"/>
    <cellStyle name="20% - Акцент2 73 3 3" xfId="3033"/>
    <cellStyle name="20% - Акцент2 73 4" xfId="3034"/>
    <cellStyle name="20% - Акцент2 73 4 2" xfId="3035"/>
    <cellStyle name="20% - Акцент2 73 5" xfId="3036"/>
    <cellStyle name="20% - Акцент2 74" xfId="3037"/>
    <cellStyle name="20% - Акцент2 74 2" xfId="3038"/>
    <cellStyle name="20% - Акцент2 74 2 2" xfId="3039"/>
    <cellStyle name="20% - Акцент2 74 2 2 2" xfId="3040"/>
    <cellStyle name="20% - Акцент2 74 2 3" xfId="3041"/>
    <cellStyle name="20% - Акцент2 74 3" xfId="3042"/>
    <cellStyle name="20% - Акцент2 74 3 2" xfId="3043"/>
    <cellStyle name="20% - Акцент2 74 3 2 2" xfId="3044"/>
    <cellStyle name="20% - Акцент2 74 3 3" xfId="3045"/>
    <cellStyle name="20% - Акцент2 74 4" xfId="3046"/>
    <cellStyle name="20% - Акцент2 74 4 2" xfId="3047"/>
    <cellStyle name="20% - Акцент2 74 5" xfId="3048"/>
    <cellStyle name="20% - Акцент2 75" xfId="3049"/>
    <cellStyle name="20% - Акцент2 75 2" xfId="3050"/>
    <cellStyle name="20% - Акцент2 75 2 2" xfId="3051"/>
    <cellStyle name="20% - Акцент2 75 2 2 2" xfId="3052"/>
    <cellStyle name="20% - Акцент2 75 2 3" xfId="3053"/>
    <cellStyle name="20% - Акцент2 75 3" xfId="3054"/>
    <cellStyle name="20% - Акцент2 75 3 2" xfId="3055"/>
    <cellStyle name="20% - Акцент2 75 3 2 2" xfId="3056"/>
    <cellStyle name="20% - Акцент2 75 3 3" xfId="3057"/>
    <cellStyle name="20% - Акцент2 75 4" xfId="3058"/>
    <cellStyle name="20% - Акцент2 75 4 2" xfId="3059"/>
    <cellStyle name="20% - Акцент2 75 5" xfId="3060"/>
    <cellStyle name="20% - Акцент2 76" xfId="3061"/>
    <cellStyle name="20% - Акцент2 76 2" xfId="3062"/>
    <cellStyle name="20% - Акцент2 76 2 2" xfId="3063"/>
    <cellStyle name="20% - Акцент2 76 2 2 2" xfId="3064"/>
    <cellStyle name="20% - Акцент2 76 2 3" xfId="3065"/>
    <cellStyle name="20% - Акцент2 76 3" xfId="3066"/>
    <cellStyle name="20% - Акцент2 76 3 2" xfId="3067"/>
    <cellStyle name="20% - Акцент2 76 3 2 2" xfId="3068"/>
    <cellStyle name="20% - Акцент2 76 3 3" xfId="3069"/>
    <cellStyle name="20% - Акцент2 76 4" xfId="3070"/>
    <cellStyle name="20% - Акцент2 76 4 2" xfId="3071"/>
    <cellStyle name="20% - Акцент2 76 5" xfId="3072"/>
    <cellStyle name="20% - Акцент2 77" xfId="3073"/>
    <cellStyle name="20% - Акцент2 77 2" xfId="3074"/>
    <cellStyle name="20% - Акцент2 77 2 2" xfId="3075"/>
    <cellStyle name="20% - Акцент2 77 2 2 2" xfId="3076"/>
    <cellStyle name="20% - Акцент2 77 2 3" xfId="3077"/>
    <cellStyle name="20% - Акцент2 77 3" xfId="3078"/>
    <cellStyle name="20% - Акцент2 77 3 2" xfId="3079"/>
    <cellStyle name="20% - Акцент2 77 3 2 2" xfId="3080"/>
    <cellStyle name="20% - Акцент2 77 3 3" xfId="3081"/>
    <cellStyle name="20% - Акцент2 77 4" xfId="3082"/>
    <cellStyle name="20% - Акцент2 77 4 2" xfId="3083"/>
    <cellStyle name="20% - Акцент2 77 5" xfId="3084"/>
    <cellStyle name="20% - Акцент2 78" xfId="3085"/>
    <cellStyle name="20% - Акцент2 78 2" xfId="3086"/>
    <cellStyle name="20% - Акцент2 78 2 2" xfId="3087"/>
    <cellStyle name="20% - Акцент2 78 2 2 2" xfId="3088"/>
    <cellStyle name="20% - Акцент2 78 2 3" xfId="3089"/>
    <cellStyle name="20% - Акцент2 78 3" xfId="3090"/>
    <cellStyle name="20% - Акцент2 78 3 2" xfId="3091"/>
    <cellStyle name="20% - Акцент2 78 3 2 2" xfId="3092"/>
    <cellStyle name="20% - Акцент2 78 3 3" xfId="3093"/>
    <cellStyle name="20% - Акцент2 78 4" xfId="3094"/>
    <cellStyle name="20% - Акцент2 78 4 2" xfId="3095"/>
    <cellStyle name="20% - Акцент2 78 5" xfId="3096"/>
    <cellStyle name="20% - Акцент2 79" xfId="3097"/>
    <cellStyle name="20% - Акцент2 79 2" xfId="3098"/>
    <cellStyle name="20% - Акцент2 79 2 2" xfId="3099"/>
    <cellStyle name="20% - Акцент2 79 2 2 2" xfId="3100"/>
    <cellStyle name="20% - Акцент2 79 2 3" xfId="3101"/>
    <cellStyle name="20% - Акцент2 79 3" xfId="3102"/>
    <cellStyle name="20% - Акцент2 79 3 2" xfId="3103"/>
    <cellStyle name="20% - Акцент2 79 3 2 2" xfId="3104"/>
    <cellStyle name="20% - Акцент2 79 3 3" xfId="3105"/>
    <cellStyle name="20% - Акцент2 79 4" xfId="3106"/>
    <cellStyle name="20% - Акцент2 79 4 2" xfId="3107"/>
    <cellStyle name="20% - Акцент2 79 5" xfId="3108"/>
    <cellStyle name="20% - Акцент2 8" xfId="3109"/>
    <cellStyle name="20% - Акцент2 8 2" xfId="3110"/>
    <cellStyle name="20% - Акцент2 8 2 2" xfId="3111"/>
    <cellStyle name="20% - Акцент2 8 2 2 2" xfId="3112"/>
    <cellStyle name="20% - Акцент2 8 2 2 2 2" xfId="3113"/>
    <cellStyle name="20% - Акцент2 8 2 2 3" xfId="3114"/>
    <cellStyle name="20% - Акцент2 8 2 3" xfId="3115"/>
    <cellStyle name="20% - Акцент2 8 2 3 2" xfId="3116"/>
    <cellStyle name="20% - Акцент2 8 2 3 2 2" xfId="3117"/>
    <cellStyle name="20% - Акцент2 8 2 3 3" xfId="3118"/>
    <cellStyle name="20% - Акцент2 8 2 4" xfId="3119"/>
    <cellStyle name="20% - Акцент2 8 2 4 2" xfId="3120"/>
    <cellStyle name="20% - Акцент2 8 2 5" xfId="3121"/>
    <cellStyle name="20% - Акцент2 8 3" xfId="3122"/>
    <cellStyle name="20% - Акцент2 8 3 2" xfId="3123"/>
    <cellStyle name="20% - Акцент2 8 3 2 2" xfId="3124"/>
    <cellStyle name="20% - Акцент2 8 3 2 2 2" xfId="3125"/>
    <cellStyle name="20% - Акцент2 8 3 2 3" xfId="3126"/>
    <cellStyle name="20% - Акцент2 8 3 3" xfId="3127"/>
    <cellStyle name="20% - Акцент2 8 3 3 2" xfId="3128"/>
    <cellStyle name="20% - Акцент2 8 3 3 2 2" xfId="3129"/>
    <cellStyle name="20% - Акцент2 8 3 3 3" xfId="3130"/>
    <cellStyle name="20% - Акцент2 8 3 4" xfId="3131"/>
    <cellStyle name="20% - Акцент2 8 3 4 2" xfId="3132"/>
    <cellStyle name="20% - Акцент2 8 3 5" xfId="3133"/>
    <cellStyle name="20% - Акцент2 8 4" xfId="3134"/>
    <cellStyle name="20% - Акцент2 8 4 2" xfId="3135"/>
    <cellStyle name="20% - Акцент2 8 4 2 2" xfId="3136"/>
    <cellStyle name="20% - Акцент2 8 4 2 2 2" xfId="3137"/>
    <cellStyle name="20% - Акцент2 8 4 2 3" xfId="3138"/>
    <cellStyle name="20% - Акцент2 8 4 3" xfId="3139"/>
    <cellStyle name="20% - Акцент2 8 4 3 2" xfId="3140"/>
    <cellStyle name="20% - Акцент2 8 4 3 2 2" xfId="3141"/>
    <cellStyle name="20% - Акцент2 8 4 3 3" xfId="3142"/>
    <cellStyle name="20% - Акцент2 8 4 4" xfId="3143"/>
    <cellStyle name="20% - Акцент2 8 4 4 2" xfId="3144"/>
    <cellStyle name="20% - Акцент2 8 4 5" xfId="3145"/>
    <cellStyle name="20% - Акцент2 8 5" xfId="3146"/>
    <cellStyle name="20% - Акцент2 8 5 2" xfId="3147"/>
    <cellStyle name="20% - Акцент2 8 5 2 2" xfId="3148"/>
    <cellStyle name="20% - Акцент2 8 5 2 2 2" xfId="3149"/>
    <cellStyle name="20% - Акцент2 8 5 2 3" xfId="3150"/>
    <cellStyle name="20% - Акцент2 8 5 3" xfId="3151"/>
    <cellStyle name="20% - Акцент2 8 5 3 2" xfId="3152"/>
    <cellStyle name="20% - Акцент2 8 5 3 2 2" xfId="3153"/>
    <cellStyle name="20% - Акцент2 8 5 3 3" xfId="3154"/>
    <cellStyle name="20% - Акцент2 8 5 4" xfId="3155"/>
    <cellStyle name="20% - Акцент2 8 5 4 2" xfId="3156"/>
    <cellStyle name="20% - Акцент2 8 5 5" xfId="3157"/>
    <cellStyle name="20% - Акцент2 8 6" xfId="3158"/>
    <cellStyle name="20% - Акцент2 8 6 2" xfId="3159"/>
    <cellStyle name="20% - Акцент2 8 6 2 2" xfId="3160"/>
    <cellStyle name="20% - Акцент2 8 6 3" xfId="3161"/>
    <cellStyle name="20% - Акцент2 8 7" xfId="3162"/>
    <cellStyle name="20% - Акцент2 8 7 2" xfId="3163"/>
    <cellStyle name="20% - Акцент2 8 7 2 2" xfId="3164"/>
    <cellStyle name="20% - Акцент2 8 7 3" xfId="3165"/>
    <cellStyle name="20% - Акцент2 8 8" xfId="3166"/>
    <cellStyle name="20% - Акцент2 8 8 2" xfId="3167"/>
    <cellStyle name="20% - Акцент2 8 9" xfId="3168"/>
    <cellStyle name="20% - Акцент2 80" xfId="3169"/>
    <cellStyle name="20% - Акцент2 80 2" xfId="3170"/>
    <cellStyle name="20% - Акцент2 80 2 2" xfId="3171"/>
    <cellStyle name="20% - Акцент2 80 2 2 2" xfId="3172"/>
    <cellStyle name="20% - Акцент2 80 2 3" xfId="3173"/>
    <cellStyle name="20% - Акцент2 80 3" xfId="3174"/>
    <cellStyle name="20% - Акцент2 80 3 2" xfId="3175"/>
    <cellStyle name="20% - Акцент2 80 3 2 2" xfId="3176"/>
    <cellStyle name="20% - Акцент2 80 3 3" xfId="3177"/>
    <cellStyle name="20% - Акцент2 80 4" xfId="3178"/>
    <cellStyle name="20% - Акцент2 80 4 2" xfId="3179"/>
    <cellStyle name="20% - Акцент2 80 5" xfId="3180"/>
    <cellStyle name="20% - Акцент2 81" xfId="3181"/>
    <cellStyle name="20% - Акцент2 81 2" xfId="3182"/>
    <cellStyle name="20% - Акцент2 81 2 2" xfId="3183"/>
    <cellStyle name="20% - Акцент2 81 2 2 2" xfId="3184"/>
    <cellStyle name="20% - Акцент2 81 2 3" xfId="3185"/>
    <cellStyle name="20% - Акцент2 81 3" xfId="3186"/>
    <cellStyle name="20% - Акцент2 81 3 2" xfId="3187"/>
    <cellStyle name="20% - Акцент2 81 3 2 2" xfId="3188"/>
    <cellStyle name="20% - Акцент2 81 3 3" xfId="3189"/>
    <cellStyle name="20% - Акцент2 81 4" xfId="3190"/>
    <cellStyle name="20% - Акцент2 81 4 2" xfId="3191"/>
    <cellStyle name="20% - Акцент2 81 5" xfId="3192"/>
    <cellStyle name="20% - Акцент2 82" xfId="3193"/>
    <cellStyle name="20% - Акцент2 82 2" xfId="3194"/>
    <cellStyle name="20% - Акцент2 82 2 2" xfId="3195"/>
    <cellStyle name="20% - Акцент2 82 2 2 2" xfId="3196"/>
    <cellStyle name="20% - Акцент2 82 2 3" xfId="3197"/>
    <cellStyle name="20% - Акцент2 82 3" xfId="3198"/>
    <cellStyle name="20% - Акцент2 82 3 2" xfId="3199"/>
    <cellStyle name="20% - Акцент2 82 3 2 2" xfId="3200"/>
    <cellStyle name="20% - Акцент2 82 3 3" xfId="3201"/>
    <cellStyle name="20% - Акцент2 82 4" xfId="3202"/>
    <cellStyle name="20% - Акцент2 82 4 2" xfId="3203"/>
    <cellStyle name="20% - Акцент2 82 5" xfId="3204"/>
    <cellStyle name="20% - Акцент2 83" xfId="3205"/>
    <cellStyle name="20% - Акцент2 83 2" xfId="3206"/>
    <cellStyle name="20% - Акцент2 83 2 2" xfId="3207"/>
    <cellStyle name="20% - Акцент2 83 2 2 2" xfId="3208"/>
    <cellStyle name="20% - Акцент2 83 2 3" xfId="3209"/>
    <cellStyle name="20% - Акцент2 83 3" xfId="3210"/>
    <cellStyle name="20% - Акцент2 83 3 2" xfId="3211"/>
    <cellStyle name="20% - Акцент2 83 3 2 2" xfId="3212"/>
    <cellStyle name="20% - Акцент2 83 3 3" xfId="3213"/>
    <cellStyle name="20% - Акцент2 83 4" xfId="3214"/>
    <cellStyle name="20% - Акцент2 83 4 2" xfId="3215"/>
    <cellStyle name="20% - Акцент2 83 5" xfId="3216"/>
    <cellStyle name="20% - Акцент2 84" xfId="3217"/>
    <cellStyle name="20% - Акцент2 84 2" xfId="3218"/>
    <cellStyle name="20% - Акцент2 84 2 2" xfId="3219"/>
    <cellStyle name="20% - Акцент2 84 2 2 2" xfId="3220"/>
    <cellStyle name="20% - Акцент2 84 2 3" xfId="3221"/>
    <cellStyle name="20% - Акцент2 84 3" xfId="3222"/>
    <cellStyle name="20% - Акцент2 84 3 2" xfId="3223"/>
    <cellStyle name="20% - Акцент2 84 3 2 2" xfId="3224"/>
    <cellStyle name="20% - Акцент2 84 3 3" xfId="3225"/>
    <cellStyle name="20% - Акцент2 84 4" xfId="3226"/>
    <cellStyle name="20% - Акцент2 84 4 2" xfId="3227"/>
    <cellStyle name="20% - Акцент2 84 5" xfId="3228"/>
    <cellStyle name="20% - Акцент2 85" xfId="3229"/>
    <cellStyle name="20% - Акцент2 85 2" xfId="3230"/>
    <cellStyle name="20% - Акцент2 85 2 2" xfId="3231"/>
    <cellStyle name="20% - Акцент2 85 2 2 2" xfId="3232"/>
    <cellStyle name="20% - Акцент2 85 2 3" xfId="3233"/>
    <cellStyle name="20% - Акцент2 85 3" xfId="3234"/>
    <cellStyle name="20% - Акцент2 85 3 2" xfId="3235"/>
    <cellStyle name="20% - Акцент2 85 3 2 2" xfId="3236"/>
    <cellStyle name="20% - Акцент2 85 3 3" xfId="3237"/>
    <cellStyle name="20% - Акцент2 85 4" xfId="3238"/>
    <cellStyle name="20% - Акцент2 85 4 2" xfId="3239"/>
    <cellStyle name="20% - Акцент2 85 5" xfId="3240"/>
    <cellStyle name="20% - Акцент2 86" xfId="3241"/>
    <cellStyle name="20% - Акцент2 86 2" xfId="3242"/>
    <cellStyle name="20% - Акцент2 86 2 2" xfId="3243"/>
    <cellStyle name="20% - Акцент2 86 2 2 2" xfId="3244"/>
    <cellStyle name="20% - Акцент2 86 2 3" xfId="3245"/>
    <cellStyle name="20% - Акцент2 86 3" xfId="3246"/>
    <cellStyle name="20% - Акцент2 86 3 2" xfId="3247"/>
    <cellStyle name="20% - Акцент2 86 3 2 2" xfId="3248"/>
    <cellStyle name="20% - Акцент2 86 3 3" xfId="3249"/>
    <cellStyle name="20% - Акцент2 86 4" xfId="3250"/>
    <cellStyle name="20% - Акцент2 86 4 2" xfId="3251"/>
    <cellStyle name="20% - Акцент2 86 5" xfId="3252"/>
    <cellStyle name="20% - Акцент2 87" xfId="3253"/>
    <cellStyle name="20% - Акцент2 87 2" xfId="3254"/>
    <cellStyle name="20% - Акцент2 87 2 2" xfId="3255"/>
    <cellStyle name="20% - Акцент2 87 2 2 2" xfId="3256"/>
    <cellStyle name="20% - Акцент2 87 2 3" xfId="3257"/>
    <cellStyle name="20% - Акцент2 87 3" xfId="3258"/>
    <cellStyle name="20% - Акцент2 87 3 2" xfId="3259"/>
    <cellStyle name="20% - Акцент2 87 3 2 2" xfId="3260"/>
    <cellStyle name="20% - Акцент2 87 3 3" xfId="3261"/>
    <cellStyle name="20% - Акцент2 87 4" xfId="3262"/>
    <cellStyle name="20% - Акцент2 87 4 2" xfId="3263"/>
    <cellStyle name="20% - Акцент2 87 5" xfId="3264"/>
    <cellStyle name="20% - Акцент2 88" xfId="3265"/>
    <cellStyle name="20% - Акцент2 88 2" xfId="3266"/>
    <cellStyle name="20% - Акцент2 88 2 2" xfId="3267"/>
    <cellStyle name="20% - Акцент2 88 3" xfId="3268"/>
    <cellStyle name="20% - Акцент2 89" xfId="3269"/>
    <cellStyle name="20% - Акцент2 89 2" xfId="3270"/>
    <cellStyle name="20% - Акцент2 89 2 2" xfId="3271"/>
    <cellStyle name="20% - Акцент2 89 3" xfId="3272"/>
    <cellStyle name="20% - Акцент2 9" xfId="3273"/>
    <cellStyle name="20% - Акцент2 9 2" xfId="3274"/>
    <cellStyle name="20% - Акцент2 9 2 2" xfId="3275"/>
    <cellStyle name="20% - Акцент2 9 2 2 2" xfId="3276"/>
    <cellStyle name="20% - Акцент2 9 2 2 2 2" xfId="3277"/>
    <cellStyle name="20% - Акцент2 9 2 2 3" xfId="3278"/>
    <cellStyle name="20% - Акцент2 9 2 3" xfId="3279"/>
    <cellStyle name="20% - Акцент2 9 2 3 2" xfId="3280"/>
    <cellStyle name="20% - Акцент2 9 2 3 2 2" xfId="3281"/>
    <cellStyle name="20% - Акцент2 9 2 3 3" xfId="3282"/>
    <cellStyle name="20% - Акцент2 9 2 4" xfId="3283"/>
    <cellStyle name="20% - Акцент2 9 2 4 2" xfId="3284"/>
    <cellStyle name="20% - Акцент2 9 2 5" xfId="3285"/>
    <cellStyle name="20% - Акцент2 9 3" xfId="3286"/>
    <cellStyle name="20% - Акцент2 9 3 2" xfId="3287"/>
    <cellStyle name="20% - Акцент2 9 3 2 2" xfId="3288"/>
    <cellStyle name="20% - Акцент2 9 3 2 2 2" xfId="3289"/>
    <cellStyle name="20% - Акцент2 9 3 2 3" xfId="3290"/>
    <cellStyle name="20% - Акцент2 9 3 3" xfId="3291"/>
    <cellStyle name="20% - Акцент2 9 3 3 2" xfId="3292"/>
    <cellStyle name="20% - Акцент2 9 3 3 2 2" xfId="3293"/>
    <cellStyle name="20% - Акцент2 9 3 3 3" xfId="3294"/>
    <cellStyle name="20% - Акцент2 9 3 4" xfId="3295"/>
    <cellStyle name="20% - Акцент2 9 3 4 2" xfId="3296"/>
    <cellStyle name="20% - Акцент2 9 3 5" xfId="3297"/>
    <cellStyle name="20% - Акцент2 9 4" xfId="3298"/>
    <cellStyle name="20% - Акцент2 9 4 2" xfId="3299"/>
    <cellStyle name="20% - Акцент2 9 4 2 2" xfId="3300"/>
    <cellStyle name="20% - Акцент2 9 4 2 2 2" xfId="3301"/>
    <cellStyle name="20% - Акцент2 9 4 2 3" xfId="3302"/>
    <cellStyle name="20% - Акцент2 9 4 3" xfId="3303"/>
    <cellStyle name="20% - Акцент2 9 4 3 2" xfId="3304"/>
    <cellStyle name="20% - Акцент2 9 4 3 2 2" xfId="3305"/>
    <cellStyle name="20% - Акцент2 9 4 3 3" xfId="3306"/>
    <cellStyle name="20% - Акцент2 9 4 4" xfId="3307"/>
    <cellStyle name="20% - Акцент2 9 4 4 2" xfId="3308"/>
    <cellStyle name="20% - Акцент2 9 4 5" xfId="3309"/>
    <cellStyle name="20% - Акцент2 9 5" xfId="3310"/>
    <cellStyle name="20% - Акцент2 9 5 2" xfId="3311"/>
    <cellStyle name="20% - Акцент2 9 5 2 2" xfId="3312"/>
    <cellStyle name="20% - Акцент2 9 5 2 2 2" xfId="3313"/>
    <cellStyle name="20% - Акцент2 9 5 2 3" xfId="3314"/>
    <cellStyle name="20% - Акцент2 9 5 3" xfId="3315"/>
    <cellStyle name="20% - Акцент2 9 5 3 2" xfId="3316"/>
    <cellStyle name="20% - Акцент2 9 5 3 2 2" xfId="3317"/>
    <cellStyle name="20% - Акцент2 9 5 3 3" xfId="3318"/>
    <cellStyle name="20% - Акцент2 9 5 4" xfId="3319"/>
    <cellStyle name="20% - Акцент2 9 5 4 2" xfId="3320"/>
    <cellStyle name="20% - Акцент2 9 5 5" xfId="3321"/>
    <cellStyle name="20% - Акцент2 9 6" xfId="3322"/>
    <cellStyle name="20% - Акцент2 9 6 2" xfId="3323"/>
    <cellStyle name="20% - Акцент2 9 6 2 2" xfId="3324"/>
    <cellStyle name="20% - Акцент2 9 6 3" xfId="3325"/>
    <cellStyle name="20% - Акцент2 9 7" xfId="3326"/>
    <cellStyle name="20% - Акцент2 9 7 2" xfId="3327"/>
    <cellStyle name="20% - Акцент2 9 7 2 2" xfId="3328"/>
    <cellStyle name="20% - Акцент2 9 7 3" xfId="3329"/>
    <cellStyle name="20% - Акцент2 9 8" xfId="3330"/>
    <cellStyle name="20% - Акцент2 9 8 2" xfId="3331"/>
    <cellStyle name="20% - Акцент2 9 9" xfId="3332"/>
    <cellStyle name="20% - Акцент2 90" xfId="3333"/>
    <cellStyle name="20% - Акцент2 90 2" xfId="3334"/>
    <cellStyle name="20% - Акцент2 90 2 2" xfId="3335"/>
    <cellStyle name="20% - Акцент2 90 3" xfId="3336"/>
    <cellStyle name="20% - Акцент2 91" xfId="3337"/>
    <cellStyle name="20% - Акцент2 91 2" xfId="3338"/>
    <cellStyle name="20% - Акцент2 91 2 2" xfId="3339"/>
    <cellStyle name="20% - Акцент2 91 3" xfId="3340"/>
    <cellStyle name="20% - Акцент2 92" xfId="3341"/>
    <cellStyle name="20% - Акцент2 92 2" xfId="3342"/>
    <cellStyle name="20% - Акцент2 92 2 2" xfId="3343"/>
    <cellStyle name="20% - Акцент2 92 3" xfId="3344"/>
    <cellStyle name="20% - Акцент2 93" xfId="3345"/>
    <cellStyle name="20% - Акцент2 93 2" xfId="3346"/>
    <cellStyle name="20% - Акцент2 93 2 2" xfId="3347"/>
    <cellStyle name="20% - Акцент2 93 3" xfId="3348"/>
    <cellStyle name="20% - Акцент2 94" xfId="3349"/>
    <cellStyle name="20% - Акцент2 94 2" xfId="3350"/>
    <cellStyle name="20% - Акцент2 94 2 2" xfId="3351"/>
    <cellStyle name="20% - Акцент2 94 3" xfId="3352"/>
    <cellStyle name="20% - Акцент2 95" xfId="3353"/>
    <cellStyle name="20% - Акцент2 95 2" xfId="3354"/>
    <cellStyle name="20% - Акцент2 95 2 2" xfId="3355"/>
    <cellStyle name="20% - Акцент2 95 3" xfId="3356"/>
    <cellStyle name="20% - Акцент2 96" xfId="3357"/>
    <cellStyle name="20% - Акцент2 96 2" xfId="3358"/>
    <cellStyle name="20% - Акцент2 96 2 2" xfId="3359"/>
    <cellStyle name="20% - Акцент2 96 3" xfId="3360"/>
    <cellStyle name="20% - Акцент2 97" xfId="3361"/>
    <cellStyle name="20% - Акцент2 97 2" xfId="3362"/>
    <cellStyle name="20% - Акцент2 97 2 2" xfId="3363"/>
    <cellStyle name="20% - Акцент2 97 3" xfId="3364"/>
    <cellStyle name="20% - Акцент2 98" xfId="3365"/>
    <cellStyle name="20% - Акцент2 98 2" xfId="3366"/>
    <cellStyle name="20% - Акцент2 98 2 2" xfId="3367"/>
    <cellStyle name="20% - Акцент2 98 3" xfId="3368"/>
    <cellStyle name="20% - Акцент2 99" xfId="3369"/>
    <cellStyle name="20% - Акцент2 99 2" xfId="3370"/>
    <cellStyle name="20% - Акцент2 99 2 2" xfId="3371"/>
    <cellStyle name="20% - Акцент2 99 3" xfId="3372"/>
    <cellStyle name="20% - Акцент3" xfId="3373" builtinId="38" customBuiltin="1"/>
    <cellStyle name="20% - Акцент3 10" xfId="3374"/>
    <cellStyle name="20% - Акцент3 10 2" xfId="3375"/>
    <cellStyle name="20% - Акцент3 10 2 2" xfId="3376"/>
    <cellStyle name="20% - Акцент3 10 2 2 2" xfId="3377"/>
    <cellStyle name="20% - Акцент3 10 2 3" xfId="3378"/>
    <cellStyle name="20% - Акцент3 10 3" xfId="3379"/>
    <cellStyle name="20% - Акцент3 10 3 2" xfId="3380"/>
    <cellStyle name="20% - Акцент3 10 3 2 2" xfId="3381"/>
    <cellStyle name="20% - Акцент3 10 3 3" xfId="3382"/>
    <cellStyle name="20% - Акцент3 10 4" xfId="3383"/>
    <cellStyle name="20% - Акцент3 10 4 2" xfId="3384"/>
    <cellStyle name="20% - Акцент3 10 5" xfId="3385"/>
    <cellStyle name="20% - Акцент3 100" xfId="3386"/>
    <cellStyle name="20% - Акцент3 100 2" xfId="3387"/>
    <cellStyle name="20% - Акцент3 100 2 2" xfId="3388"/>
    <cellStyle name="20% - Акцент3 100 3" xfId="3389"/>
    <cellStyle name="20% - Акцент3 101" xfId="3390"/>
    <cellStyle name="20% - Акцент3 101 2" xfId="3391"/>
    <cellStyle name="20% - Акцент3 101 2 2" xfId="3392"/>
    <cellStyle name="20% - Акцент3 101 3" xfId="3393"/>
    <cellStyle name="20% - Акцент3 102" xfId="3394"/>
    <cellStyle name="20% - Акцент3 102 2" xfId="3395"/>
    <cellStyle name="20% - Акцент3 102 2 2" xfId="3396"/>
    <cellStyle name="20% - Акцент3 102 3" xfId="3397"/>
    <cellStyle name="20% - Акцент3 103" xfId="3398"/>
    <cellStyle name="20% - Акцент3 103 2" xfId="3399"/>
    <cellStyle name="20% - Акцент3 103 2 2" xfId="3400"/>
    <cellStyle name="20% - Акцент3 103 3" xfId="3401"/>
    <cellStyle name="20% - Акцент3 104" xfId="3402"/>
    <cellStyle name="20% - Акцент3 104 2" xfId="3403"/>
    <cellStyle name="20% - Акцент3 104 2 2" xfId="3404"/>
    <cellStyle name="20% - Акцент3 104 3" xfId="3405"/>
    <cellStyle name="20% - Акцент3 105" xfId="3406"/>
    <cellStyle name="20% - Акцент3 105 2" xfId="3407"/>
    <cellStyle name="20% - Акцент3 105 2 2" xfId="3408"/>
    <cellStyle name="20% - Акцент3 105 3" xfId="3409"/>
    <cellStyle name="20% - Акцент3 106" xfId="3410"/>
    <cellStyle name="20% - Акцент3 106 2" xfId="3411"/>
    <cellStyle name="20% - Акцент3 106 2 2" xfId="3412"/>
    <cellStyle name="20% - Акцент3 106 3" xfId="3413"/>
    <cellStyle name="20% - Акцент3 107" xfId="3414"/>
    <cellStyle name="20% - Акцент3 107 2" xfId="3415"/>
    <cellStyle name="20% - Акцент3 107 2 2" xfId="3416"/>
    <cellStyle name="20% - Акцент3 107 3" xfId="3417"/>
    <cellStyle name="20% - Акцент3 108" xfId="3418"/>
    <cellStyle name="20% - Акцент3 108 2" xfId="3419"/>
    <cellStyle name="20% - Акцент3 108 2 2" xfId="3420"/>
    <cellStyle name="20% - Акцент3 108 3" xfId="3421"/>
    <cellStyle name="20% - Акцент3 109" xfId="3422"/>
    <cellStyle name="20% - Акцент3 109 2" xfId="3423"/>
    <cellStyle name="20% - Акцент3 109 2 2" xfId="3424"/>
    <cellStyle name="20% - Акцент3 109 3" xfId="3425"/>
    <cellStyle name="20% - Акцент3 11" xfId="3426"/>
    <cellStyle name="20% - Акцент3 11 2" xfId="3427"/>
    <cellStyle name="20% - Акцент3 11 2 2" xfId="3428"/>
    <cellStyle name="20% - Акцент3 11 2 2 2" xfId="3429"/>
    <cellStyle name="20% - Акцент3 11 2 3" xfId="3430"/>
    <cellStyle name="20% - Акцент3 11 3" xfId="3431"/>
    <cellStyle name="20% - Акцент3 11 3 2" xfId="3432"/>
    <cellStyle name="20% - Акцент3 11 3 2 2" xfId="3433"/>
    <cellStyle name="20% - Акцент3 11 3 3" xfId="3434"/>
    <cellStyle name="20% - Акцент3 11 4" xfId="3435"/>
    <cellStyle name="20% - Акцент3 11 4 2" xfId="3436"/>
    <cellStyle name="20% - Акцент3 11 5" xfId="3437"/>
    <cellStyle name="20% - Акцент3 110" xfId="3438"/>
    <cellStyle name="20% - Акцент3 110 2" xfId="3439"/>
    <cellStyle name="20% - Акцент3 110 2 2" xfId="3440"/>
    <cellStyle name="20% - Акцент3 110 3" xfId="3441"/>
    <cellStyle name="20% - Акцент3 111" xfId="3442"/>
    <cellStyle name="20% - Акцент3 111 2" xfId="3443"/>
    <cellStyle name="20% - Акцент3 111 2 2" xfId="3444"/>
    <cellStyle name="20% - Акцент3 111 3" xfId="3445"/>
    <cellStyle name="20% - Акцент3 112" xfId="3446"/>
    <cellStyle name="20% - Акцент3 112 2" xfId="3447"/>
    <cellStyle name="20% - Акцент3 112 2 2" xfId="3448"/>
    <cellStyle name="20% - Акцент3 112 3" xfId="3449"/>
    <cellStyle name="20% - Акцент3 113" xfId="3450"/>
    <cellStyle name="20% - Акцент3 113 2" xfId="3451"/>
    <cellStyle name="20% - Акцент3 113 2 2" xfId="3452"/>
    <cellStyle name="20% - Акцент3 113 3" xfId="3453"/>
    <cellStyle name="20% - Акцент3 114" xfId="3454"/>
    <cellStyle name="20% - Акцент3 114 2" xfId="3455"/>
    <cellStyle name="20% - Акцент3 114 2 2" xfId="3456"/>
    <cellStyle name="20% - Акцент3 114 3" xfId="3457"/>
    <cellStyle name="20% - Акцент3 115" xfId="3458"/>
    <cellStyle name="20% - Акцент3 115 2" xfId="3459"/>
    <cellStyle name="20% - Акцент3 115 2 2" xfId="3460"/>
    <cellStyle name="20% - Акцент3 115 3" xfId="3461"/>
    <cellStyle name="20% - Акцент3 116" xfId="3462"/>
    <cellStyle name="20% - Акцент3 116 2" xfId="3463"/>
    <cellStyle name="20% - Акцент3 116 2 2" xfId="3464"/>
    <cellStyle name="20% - Акцент3 116 3" xfId="3465"/>
    <cellStyle name="20% - Акцент3 117" xfId="3466"/>
    <cellStyle name="20% - Акцент3 117 2" xfId="3467"/>
    <cellStyle name="20% - Акцент3 117 2 2" xfId="3468"/>
    <cellStyle name="20% - Акцент3 117 3" xfId="3469"/>
    <cellStyle name="20% - Акцент3 118" xfId="3470"/>
    <cellStyle name="20% - Акцент3 118 2" xfId="3471"/>
    <cellStyle name="20% - Акцент3 118 2 2" xfId="3472"/>
    <cellStyle name="20% - Акцент3 118 3" xfId="3473"/>
    <cellStyle name="20% - Акцент3 119" xfId="3474"/>
    <cellStyle name="20% - Акцент3 119 2" xfId="3475"/>
    <cellStyle name="20% - Акцент3 119 2 2" xfId="3476"/>
    <cellStyle name="20% - Акцент3 119 3" xfId="3477"/>
    <cellStyle name="20% - Акцент3 12" xfId="3478"/>
    <cellStyle name="20% - Акцент3 12 2" xfId="3479"/>
    <cellStyle name="20% - Акцент3 12 2 2" xfId="3480"/>
    <cellStyle name="20% - Акцент3 12 2 2 2" xfId="3481"/>
    <cellStyle name="20% - Акцент3 12 2 3" xfId="3482"/>
    <cellStyle name="20% - Акцент3 12 3" xfId="3483"/>
    <cellStyle name="20% - Акцент3 12 3 2" xfId="3484"/>
    <cellStyle name="20% - Акцент3 12 3 2 2" xfId="3485"/>
    <cellStyle name="20% - Акцент3 12 3 3" xfId="3486"/>
    <cellStyle name="20% - Акцент3 12 4" xfId="3487"/>
    <cellStyle name="20% - Акцент3 12 4 2" xfId="3488"/>
    <cellStyle name="20% - Акцент3 12 5" xfId="3489"/>
    <cellStyle name="20% - Акцент3 120" xfId="3490"/>
    <cellStyle name="20% - Акцент3 120 2" xfId="3491"/>
    <cellStyle name="20% - Акцент3 120 2 2" xfId="3492"/>
    <cellStyle name="20% - Акцент3 120 3" xfId="3493"/>
    <cellStyle name="20% - Акцент3 121" xfId="3494"/>
    <cellStyle name="20% - Акцент3 121 2" xfId="3495"/>
    <cellStyle name="20% - Акцент3 121 2 2" xfId="3496"/>
    <cellStyle name="20% - Акцент3 121 3" xfId="3497"/>
    <cellStyle name="20% - Акцент3 122" xfId="3498"/>
    <cellStyle name="20% - Акцент3 122 2" xfId="3499"/>
    <cellStyle name="20% - Акцент3 122 2 2" xfId="3500"/>
    <cellStyle name="20% - Акцент3 122 3" xfId="3501"/>
    <cellStyle name="20% - Акцент3 123" xfId="3502"/>
    <cellStyle name="20% - Акцент3 123 2" xfId="3503"/>
    <cellStyle name="20% - Акцент3 123 2 2" xfId="3504"/>
    <cellStyle name="20% - Акцент3 123 3" xfId="3505"/>
    <cellStyle name="20% - Акцент3 124" xfId="3506"/>
    <cellStyle name="20% - Акцент3 124 2" xfId="3507"/>
    <cellStyle name="20% - Акцент3 124 2 2" xfId="3508"/>
    <cellStyle name="20% - Акцент3 124 3" xfId="3509"/>
    <cellStyle name="20% - Акцент3 125" xfId="3510"/>
    <cellStyle name="20% - Акцент3 125 2" xfId="3511"/>
    <cellStyle name="20% - Акцент3 125 2 2" xfId="3512"/>
    <cellStyle name="20% - Акцент3 125 3" xfId="3513"/>
    <cellStyle name="20% - Акцент3 126" xfId="3514"/>
    <cellStyle name="20% - Акцент3 126 2" xfId="3515"/>
    <cellStyle name="20% - Акцент3 126 2 2" xfId="3516"/>
    <cellStyle name="20% - Акцент3 126 3" xfId="3517"/>
    <cellStyle name="20% - Акцент3 127" xfId="3518"/>
    <cellStyle name="20% - Акцент3 127 2" xfId="3519"/>
    <cellStyle name="20% - Акцент3 127 2 2" xfId="3520"/>
    <cellStyle name="20% - Акцент3 127 3" xfId="3521"/>
    <cellStyle name="20% - Акцент3 128" xfId="3522"/>
    <cellStyle name="20% - Акцент3 128 2" xfId="3523"/>
    <cellStyle name="20% - Акцент3 128 2 2" xfId="3524"/>
    <cellStyle name="20% - Акцент3 128 3" xfId="3525"/>
    <cellStyle name="20% - Акцент3 129" xfId="3526"/>
    <cellStyle name="20% - Акцент3 129 2" xfId="3527"/>
    <cellStyle name="20% - Акцент3 129 2 2" xfId="3528"/>
    <cellStyle name="20% - Акцент3 129 3" xfId="3529"/>
    <cellStyle name="20% - Акцент3 13" xfId="3530"/>
    <cellStyle name="20% - Акцент3 13 2" xfId="3531"/>
    <cellStyle name="20% - Акцент3 13 2 2" xfId="3532"/>
    <cellStyle name="20% - Акцент3 13 2 2 2" xfId="3533"/>
    <cellStyle name="20% - Акцент3 13 2 3" xfId="3534"/>
    <cellStyle name="20% - Акцент3 13 3" xfId="3535"/>
    <cellStyle name="20% - Акцент3 13 3 2" xfId="3536"/>
    <cellStyle name="20% - Акцент3 13 3 2 2" xfId="3537"/>
    <cellStyle name="20% - Акцент3 13 3 3" xfId="3538"/>
    <cellStyle name="20% - Акцент3 13 4" xfId="3539"/>
    <cellStyle name="20% - Акцент3 13 4 2" xfId="3540"/>
    <cellStyle name="20% - Акцент3 13 5" xfId="3541"/>
    <cellStyle name="20% - Акцент3 130" xfId="3542"/>
    <cellStyle name="20% - Акцент3 130 2" xfId="3543"/>
    <cellStyle name="20% - Акцент3 130 2 2" xfId="3544"/>
    <cellStyle name="20% - Акцент3 130 3" xfId="3545"/>
    <cellStyle name="20% - Акцент3 131" xfId="3546"/>
    <cellStyle name="20% - Акцент3 131 2" xfId="3547"/>
    <cellStyle name="20% - Акцент3 131 2 2" xfId="3548"/>
    <cellStyle name="20% - Акцент3 131 3" xfId="3549"/>
    <cellStyle name="20% - Акцент3 132" xfId="3550"/>
    <cellStyle name="20% - Акцент3 132 2" xfId="3551"/>
    <cellStyle name="20% - Акцент3 132 2 2" xfId="3552"/>
    <cellStyle name="20% - Акцент3 132 3" xfId="3553"/>
    <cellStyle name="20% - Акцент3 133" xfId="3554"/>
    <cellStyle name="20% - Акцент3 133 2" xfId="3555"/>
    <cellStyle name="20% - Акцент3 133 2 2" xfId="3556"/>
    <cellStyle name="20% - Акцент3 133 3" xfId="3557"/>
    <cellStyle name="20% - Акцент3 134" xfId="3558"/>
    <cellStyle name="20% - Акцент3 134 2" xfId="3559"/>
    <cellStyle name="20% - Акцент3 134 2 2" xfId="3560"/>
    <cellStyle name="20% - Акцент3 134 3" xfId="3561"/>
    <cellStyle name="20% - Акцент3 135" xfId="3562"/>
    <cellStyle name="20% - Акцент3 135 2" xfId="3563"/>
    <cellStyle name="20% - Акцент3 135 2 2" xfId="3564"/>
    <cellStyle name="20% - Акцент3 135 3" xfId="3565"/>
    <cellStyle name="20% - Акцент3 136" xfId="3566"/>
    <cellStyle name="20% - Акцент3 136 2" xfId="3567"/>
    <cellStyle name="20% - Акцент3 136 2 2" xfId="3568"/>
    <cellStyle name="20% - Акцент3 136 3" xfId="3569"/>
    <cellStyle name="20% - Акцент3 137" xfId="3570"/>
    <cellStyle name="20% - Акцент3 138" xfId="3571"/>
    <cellStyle name="20% - Акцент3 14" xfId="3572"/>
    <cellStyle name="20% - Акцент3 14 2" xfId="3573"/>
    <cellStyle name="20% - Акцент3 14 2 2" xfId="3574"/>
    <cellStyle name="20% - Акцент3 14 2 2 2" xfId="3575"/>
    <cellStyle name="20% - Акцент3 14 2 3" xfId="3576"/>
    <cellStyle name="20% - Акцент3 14 3" xfId="3577"/>
    <cellStyle name="20% - Акцент3 14 3 2" xfId="3578"/>
    <cellStyle name="20% - Акцент3 14 3 2 2" xfId="3579"/>
    <cellStyle name="20% - Акцент3 14 3 3" xfId="3580"/>
    <cellStyle name="20% - Акцент3 14 4" xfId="3581"/>
    <cellStyle name="20% - Акцент3 14 4 2" xfId="3582"/>
    <cellStyle name="20% - Акцент3 14 5" xfId="3583"/>
    <cellStyle name="20% - Акцент3 15" xfId="3584"/>
    <cellStyle name="20% - Акцент3 15 2" xfId="3585"/>
    <cellStyle name="20% - Акцент3 15 2 2" xfId="3586"/>
    <cellStyle name="20% - Акцент3 15 2 2 2" xfId="3587"/>
    <cellStyle name="20% - Акцент3 15 2 3" xfId="3588"/>
    <cellStyle name="20% - Акцент3 15 3" xfId="3589"/>
    <cellStyle name="20% - Акцент3 15 3 2" xfId="3590"/>
    <cellStyle name="20% - Акцент3 15 3 2 2" xfId="3591"/>
    <cellStyle name="20% - Акцент3 15 3 3" xfId="3592"/>
    <cellStyle name="20% - Акцент3 15 4" xfId="3593"/>
    <cellStyle name="20% - Акцент3 15 4 2" xfId="3594"/>
    <cellStyle name="20% - Акцент3 15 5" xfId="3595"/>
    <cellStyle name="20% - Акцент3 16" xfId="3596"/>
    <cellStyle name="20% - Акцент3 16 2" xfId="3597"/>
    <cellStyle name="20% - Акцент3 16 2 2" xfId="3598"/>
    <cellStyle name="20% - Акцент3 16 2 2 2" xfId="3599"/>
    <cellStyle name="20% - Акцент3 16 2 3" xfId="3600"/>
    <cellStyle name="20% - Акцент3 16 3" xfId="3601"/>
    <cellStyle name="20% - Акцент3 16 3 2" xfId="3602"/>
    <cellStyle name="20% - Акцент3 16 3 2 2" xfId="3603"/>
    <cellStyle name="20% - Акцент3 16 3 3" xfId="3604"/>
    <cellStyle name="20% - Акцент3 16 4" xfId="3605"/>
    <cellStyle name="20% - Акцент3 16 4 2" xfId="3606"/>
    <cellStyle name="20% - Акцент3 16 5" xfId="3607"/>
    <cellStyle name="20% - Акцент3 17" xfId="3608"/>
    <cellStyle name="20% - Акцент3 17 2" xfId="3609"/>
    <cellStyle name="20% - Акцент3 17 2 2" xfId="3610"/>
    <cellStyle name="20% - Акцент3 17 2 2 2" xfId="3611"/>
    <cellStyle name="20% - Акцент3 17 2 3" xfId="3612"/>
    <cellStyle name="20% - Акцент3 17 3" xfId="3613"/>
    <cellStyle name="20% - Акцент3 17 3 2" xfId="3614"/>
    <cellStyle name="20% - Акцент3 17 3 2 2" xfId="3615"/>
    <cellStyle name="20% - Акцент3 17 3 3" xfId="3616"/>
    <cellStyle name="20% - Акцент3 17 4" xfId="3617"/>
    <cellStyle name="20% - Акцент3 17 4 2" xfId="3618"/>
    <cellStyle name="20% - Акцент3 17 5" xfId="3619"/>
    <cellStyle name="20% - Акцент3 18" xfId="3620"/>
    <cellStyle name="20% - Акцент3 18 2" xfId="3621"/>
    <cellStyle name="20% - Акцент3 18 2 2" xfId="3622"/>
    <cellStyle name="20% - Акцент3 18 2 2 2" xfId="3623"/>
    <cellStyle name="20% - Акцент3 18 2 3" xfId="3624"/>
    <cellStyle name="20% - Акцент3 18 3" xfId="3625"/>
    <cellStyle name="20% - Акцент3 18 3 2" xfId="3626"/>
    <cellStyle name="20% - Акцент3 18 3 2 2" xfId="3627"/>
    <cellStyle name="20% - Акцент3 18 3 3" xfId="3628"/>
    <cellStyle name="20% - Акцент3 18 4" xfId="3629"/>
    <cellStyle name="20% - Акцент3 18 4 2" xfId="3630"/>
    <cellStyle name="20% - Акцент3 18 5" xfId="3631"/>
    <cellStyle name="20% - Акцент3 19" xfId="3632"/>
    <cellStyle name="20% - Акцент3 19 2" xfId="3633"/>
    <cellStyle name="20% - Акцент3 19 2 2" xfId="3634"/>
    <cellStyle name="20% - Акцент3 19 2 2 2" xfId="3635"/>
    <cellStyle name="20% - Акцент3 19 2 3" xfId="3636"/>
    <cellStyle name="20% - Акцент3 19 3" xfId="3637"/>
    <cellStyle name="20% - Акцент3 19 3 2" xfId="3638"/>
    <cellStyle name="20% - Акцент3 19 3 2 2" xfId="3639"/>
    <cellStyle name="20% - Акцент3 19 3 3" xfId="3640"/>
    <cellStyle name="20% - Акцент3 19 4" xfId="3641"/>
    <cellStyle name="20% - Акцент3 19 4 2" xfId="3642"/>
    <cellStyle name="20% - Акцент3 19 5" xfId="3643"/>
    <cellStyle name="20% - Акцент3 2" xfId="3644"/>
    <cellStyle name="20% - Акцент3 2 10" xfId="3645"/>
    <cellStyle name="20% - Акцент3 2 10 2" xfId="3646"/>
    <cellStyle name="20% - Акцент3 2 10 2 2" xfId="3647"/>
    <cellStyle name="20% - Акцент3 2 10 3" xfId="3648"/>
    <cellStyle name="20% - Акцент3 2 11" xfId="3649"/>
    <cellStyle name="20% - Акцент3 2 11 2" xfId="3650"/>
    <cellStyle name="20% - Акцент3 2 11 2 2" xfId="3651"/>
    <cellStyle name="20% - Акцент3 2 11 3" xfId="3652"/>
    <cellStyle name="20% - Акцент3 2 12" xfId="3653"/>
    <cellStyle name="20% - Акцент3 2 12 2" xfId="3654"/>
    <cellStyle name="20% - Акцент3 2 12 2 2" xfId="3655"/>
    <cellStyle name="20% - Акцент3 2 12 3" xfId="3656"/>
    <cellStyle name="20% - Акцент3 2 13" xfId="3657"/>
    <cellStyle name="20% - Акцент3 2 13 2" xfId="3658"/>
    <cellStyle name="20% - Акцент3 2 13 2 2" xfId="3659"/>
    <cellStyle name="20% - Акцент3 2 13 3" xfId="3660"/>
    <cellStyle name="20% - Акцент3 2 14" xfId="3661"/>
    <cellStyle name="20% - Акцент3 2 14 2" xfId="3662"/>
    <cellStyle name="20% - Акцент3 2 14 2 2" xfId="3663"/>
    <cellStyle name="20% - Акцент3 2 14 3" xfId="3664"/>
    <cellStyle name="20% - Акцент3 2 15" xfId="3665"/>
    <cellStyle name="20% - Акцент3 2 15 2" xfId="3666"/>
    <cellStyle name="20% - Акцент3 2 15 2 2" xfId="3667"/>
    <cellStyle name="20% - Акцент3 2 15 3" xfId="3668"/>
    <cellStyle name="20% - Акцент3 2 16" xfId="3669"/>
    <cellStyle name="20% - Акцент3 2 16 2" xfId="3670"/>
    <cellStyle name="20% - Акцент3 2 16 2 2" xfId="3671"/>
    <cellStyle name="20% - Акцент3 2 16 3" xfId="3672"/>
    <cellStyle name="20% - Акцент3 2 17" xfId="3673"/>
    <cellStyle name="20% - Акцент3 2 17 2" xfId="3674"/>
    <cellStyle name="20% - Акцент3 2 17 2 2" xfId="3675"/>
    <cellStyle name="20% - Акцент3 2 17 3" xfId="3676"/>
    <cellStyle name="20% - Акцент3 2 18" xfId="3677"/>
    <cellStyle name="20% - Акцент3 2 18 2" xfId="3678"/>
    <cellStyle name="20% - Акцент3 2 18 2 2" xfId="3679"/>
    <cellStyle name="20% - Акцент3 2 18 3" xfId="3680"/>
    <cellStyle name="20% - Акцент3 2 19" xfId="3681"/>
    <cellStyle name="20% - Акцент3 2 19 2" xfId="3682"/>
    <cellStyle name="20% - Акцент3 2 19 2 2" xfId="3683"/>
    <cellStyle name="20% - Акцент3 2 19 3" xfId="3684"/>
    <cellStyle name="20% - Акцент3 2 2" xfId="3685"/>
    <cellStyle name="20% - Акцент3 2 2 2" xfId="3686"/>
    <cellStyle name="20% - Акцент3 2 2 2 2" xfId="3687"/>
    <cellStyle name="20% - Акцент3 2 2 2 2 2" xfId="3688"/>
    <cellStyle name="20% - Акцент3 2 2 2 3" xfId="3689"/>
    <cellStyle name="20% - Акцент3 2 2 3" xfId="3690"/>
    <cellStyle name="20% - Акцент3 2 2 3 2" xfId="3691"/>
    <cellStyle name="20% - Акцент3 2 2 3 2 2" xfId="3692"/>
    <cellStyle name="20% - Акцент3 2 2 3 3" xfId="3693"/>
    <cellStyle name="20% - Акцент3 2 2 4" xfId="3694"/>
    <cellStyle name="20% - Акцент3 2 2 4 2" xfId="3695"/>
    <cellStyle name="20% - Акцент3 2 2 5" xfId="3696"/>
    <cellStyle name="20% - Акцент3 2 20" xfId="3697"/>
    <cellStyle name="20% - Акцент3 2 20 2" xfId="3698"/>
    <cellStyle name="20% - Акцент3 2 20 2 2" xfId="3699"/>
    <cellStyle name="20% - Акцент3 2 20 3" xfId="3700"/>
    <cellStyle name="20% - Акцент3 2 21" xfId="3701"/>
    <cellStyle name="20% - Акцент3 2 21 2" xfId="3702"/>
    <cellStyle name="20% - Акцент3 2 21 2 2" xfId="3703"/>
    <cellStyle name="20% - Акцент3 2 21 3" xfId="3704"/>
    <cellStyle name="20% - Акцент3 2 22" xfId="3705"/>
    <cellStyle name="20% - Акцент3 2 22 2" xfId="3706"/>
    <cellStyle name="20% - Акцент3 2 22 2 2" xfId="3707"/>
    <cellStyle name="20% - Акцент3 2 22 3" xfId="3708"/>
    <cellStyle name="20% - Акцент3 2 23" xfId="3709"/>
    <cellStyle name="20% - Акцент3 2 23 2" xfId="3710"/>
    <cellStyle name="20% - Акцент3 2 23 2 2" xfId="3711"/>
    <cellStyle name="20% - Акцент3 2 23 3" xfId="3712"/>
    <cellStyle name="20% - Акцент3 2 24" xfId="3713"/>
    <cellStyle name="20% - Акцент3 2 24 2" xfId="3714"/>
    <cellStyle name="20% - Акцент3 2 24 2 2" xfId="3715"/>
    <cellStyle name="20% - Акцент3 2 24 3" xfId="3716"/>
    <cellStyle name="20% - Акцент3 2 25" xfId="3717"/>
    <cellStyle name="20% - Акцент3 2 25 2" xfId="3718"/>
    <cellStyle name="20% - Акцент3 2 26" xfId="3719"/>
    <cellStyle name="20% - Акцент3 2 3" xfId="3720"/>
    <cellStyle name="20% - Акцент3 2 3 2" xfId="3721"/>
    <cellStyle name="20% - Акцент3 2 3 2 2" xfId="3722"/>
    <cellStyle name="20% - Акцент3 2 3 2 2 2" xfId="3723"/>
    <cellStyle name="20% - Акцент3 2 3 2 3" xfId="3724"/>
    <cellStyle name="20% - Акцент3 2 3 3" xfId="3725"/>
    <cellStyle name="20% - Акцент3 2 3 3 2" xfId="3726"/>
    <cellStyle name="20% - Акцент3 2 3 3 2 2" xfId="3727"/>
    <cellStyle name="20% - Акцент3 2 3 3 3" xfId="3728"/>
    <cellStyle name="20% - Акцент3 2 3 4" xfId="3729"/>
    <cellStyle name="20% - Акцент3 2 3 4 2" xfId="3730"/>
    <cellStyle name="20% - Акцент3 2 3 5" xfId="3731"/>
    <cellStyle name="20% - Акцент3 2 4" xfId="3732"/>
    <cellStyle name="20% - Акцент3 2 4 2" xfId="3733"/>
    <cellStyle name="20% - Акцент3 2 4 2 2" xfId="3734"/>
    <cellStyle name="20% - Акцент3 2 4 2 2 2" xfId="3735"/>
    <cellStyle name="20% - Акцент3 2 4 2 3" xfId="3736"/>
    <cellStyle name="20% - Акцент3 2 4 3" xfId="3737"/>
    <cellStyle name="20% - Акцент3 2 4 3 2" xfId="3738"/>
    <cellStyle name="20% - Акцент3 2 4 3 2 2" xfId="3739"/>
    <cellStyle name="20% - Акцент3 2 4 3 3" xfId="3740"/>
    <cellStyle name="20% - Акцент3 2 4 4" xfId="3741"/>
    <cellStyle name="20% - Акцент3 2 4 4 2" xfId="3742"/>
    <cellStyle name="20% - Акцент3 2 4 5" xfId="3743"/>
    <cellStyle name="20% - Акцент3 2 5" xfId="3744"/>
    <cellStyle name="20% - Акцент3 2 5 2" xfId="3745"/>
    <cellStyle name="20% - Акцент3 2 5 2 2" xfId="3746"/>
    <cellStyle name="20% - Акцент3 2 5 2 2 2" xfId="3747"/>
    <cellStyle name="20% - Акцент3 2 5 2 3" xfId="3748"/>
    <cellStyle name="20% - Акцент3 2 5 3" xfId="3749"/>
    <cellStyle name="20% - Акцент3 2 5 3 2" xfId="3750"/>
    <cellStyle name="20% - Акцент3 2 5 3 2 2" xfId="3751"/>
    <cellStyle name="20% - Акцент3 2 5 3 3" xfId="3752"/>
    <cellStyle name="20% - Акцент3 2 5 4" xfId="3753"/>
    <cellStyle name="20% - Акцент3 2 5 4 2" xfId="3754"/>
    <cellStyle name="20% - Акцент3 2 5 5" xfId="3755"/>
    <cellStyle name="20% - Акцент3 2 6" xfId="3756"/>
    <cellStyle name="20% - Акцент3 2 6 2" xfId="3757"/>
    <cellStyle name="20% - Акцент3 2 6 2 2" xfId="3758"/>
    <cellStyle name="20% - Акцент3 2 6 3" xfId="3759"/>
    <cellStyle name="20% - Акцент3 2 7" xfId="3760"/>
    <cellStyle name="20% - Акцент3 2 7 2" xfId="3761"/>
    <cellStyle name="20% - Акцент3 2 7 2 2" xfId="3762"/>
    <cellStyle name="20% - Акцент3 2 7 3" xfId="3763"/>
    <cellStyle name="20% - Акцент3 2 8" xfId="3764"/>
    <cellStyle name="20% - Акцент3 2 8 2" xfId="3765"/>
    <cellStyle name="20% - Акцент3 2 8 2 2" xfId="3766"/>
    <cellStyle name="20% - Акцент3 2 8 3" xfId="3767"/>
    <cellStyle name="20% - Акцент3 2 9" xfId="3768"/>
    <cellStyle name="20% - Акцент3 2 9 2" xfId="3769"/>
    <cellStyle name="20% - Акцент3 2 9 2 2" xfId="3770"/>
    <cellStyle name="20% - Акцент3 2 9 3" xfId="3771"/>
    <cellStyle name="20% - Акцент3 20" xfId="3772"/>
    <cellStyle name="20% - Акцент3 20 2" xfId="3773"/>
    <cellStyle name="20% - Акцент3 20 2 2" xfId="3774"/>
    <cellStyle name="20% - Акцент3 20 2 2 2" xfId="3775"/>
    <cellStyle name="20% - Акцент3 20 2 3" xfId="3776"/>
    <cellStyle name="20% - Акцент3 20 3" xfId="3777"/>
    <cellStyle name="20% - Акцент3 20 3 2" xfId="3778"/>
    <cellStyle name="20% - Акцент3 20 3 2 2" xfId="3779"/>
    <cellStyle name="20% - Акцент3 20 3 3" xfId="3780"/>
    <cellStyle name="20% - Акцент3 20 4" xfId="3781"/>
    <cellStyle name="20% - Акцент3 20 4 2" xfId="3782"/>
    <cellStyle name="20% - Акцент3 20 5" xfId="3783"/>
    <cellStyle name="20% - Акцент3 21" xfId="3784"/>
    <cellStyle name="20% - Акцент3 21 2" xfId="3785"/>
    <cellStyle name="20% - Акцент3 21 2 2" xfId="3786"/>
    <cellStyle name="20% - Акцент3 21 2 2 2" xfId="3787"/>
    <cellStyle name="20% - Акцент3 21 2 3" xfId="3788"/>
    <cellStyle name="20% - Акцент3 21 3" xfId="3789"/>
    <cellStyle name="20% - Акцент3 21 3 2" xfId="3790"/>
    <cellStyle name="20% - Акцент3 21 3 2 2" xfId="3791"/>
    <cellStyle name="20% - Акцент3 21 3 3" xfId="3792"/>
    <cellStyle name="20% - Акцент3 21 4" xfId="3793"/>
    <cellStyle name="20% - Акцент3 21 4 2" xfId="3794"/>
    <cellStyle name="20% - Акцент3 21 5" xfId="3795"/>
    <cellStyle name="20% - Акцент3 22" xfId="3796"/>
    <cellStyle name="20% - Акцент3 22 2" xfId="3797"/>
    <cellStyle name="20% - Акцент3 22 2 2" xfId="3798"/>
    <cellStyle name="20% - Акцент3 22 2 2 2" xfId="3799"/>
    <cellStyle name="20% - Акцент3 22 2 3" xfId="3800"/>
    <cellStyle name="20% - Акцент3 22 3" xfId="3801"/>
    <cellStyle name="20% - Акцент3 22 3 2" xfId="3802"/>
    <cellStyle name="20% - Акцент3 22 3 2 2" xfId="3803"/>
    <cellStyle name="20% - Акцент3 22 3 3" xfId="3804"/>
    <cellStyle name="20% - Акцент3 22 4" xfId="3805"/>
    <cellStyle name="20% - Акцент3 22 4 2" xfId="3806"/>
    <cellStyle name="20% - Акцент3 22 5" xfId="3807"/>
    <cellStyle name="20% - Акцент3 23" xfId="3808"/>
    <cellStyle name="20% - Акцент3 23 2" xfId="3809"/>
    <cellStyle name="20% - Акцент3 23 2 2" xfId="3810"/>
    <cellStyle name="20% - Акцент3 23 2 2 2" xfId="3811"/>
    <cellStyle name="20% - Акцент3 23 2 3" xfId="3812"/>
    <cellStyle name="20% - Акцент3 23 3" xfId="3813"/>
    <cellStyle name="20% - Акцент3 23 3 2" xfId="3814"/>
    <cellStyle name="20% - Акцент3 23 3 2 2" xfId="3815"/>
    <cellStyle name="20% - Акцент3 23 3 3" xfId="3816"/>
    <cellStyle name="20% - Акцент3 23 4" xfId="3817"/>
    <cellStyle name="20% - Акцент3 23 4 2" xfId="3818"/>
    <cellStyle name="20% - Акцент3 23 5" xfId="3819"/>
    <cellStyle name="20% - Акцент3 24" xfId="3820"/>
    <cellStyle name="20% - Акцент3 24 2" xfId="3821"/>
    <cellStyle name="20% - Акцент3 24 2 2" xfId="3822"/>
    <cellStyle name="20% - Акцент3 24 2 2 2" xfId="3823"/>
    <cellStyle name="20% - Акцент3 24 2 3" xfId="3824"/>
    <cellStyle name="20% - Акцент3 24 3" xfId="3825"/>
    <cellStyle name="20% - Акцент3 24 3 2" xfId="3826"/>
    <cellStyle name="20% - Акцент3 24 3 2 2" xfId="3827"/>
    <cellStyle name="20% - Акцент3 24 3 3" xfId="3828"/>
    <cellStyle name="20% - Акцент3 24 4" xfId="3829"/>
    <cellStyle name="20% - Акцент3 24 4 2" xfId="3830"/>
    <cellStyle name="20% - Акцент3 24 5" xfId="3831"/>
    <cellStyle name="20% - Акцент3 25" xfId="3832"/>
    <cellStyle name="20% - Акцент3 25 2" xfId="3833"/>
    <cellStyle name="20% - Акцент3 25 2 2" xfId="3834"/>
    <cellStyle name="20% - Акцент3 25 2 2 2" xfId="3835"/>
    <cellStyle name="20% - Акцент3 25 2 3" xfId="3836"/>
    <cellStyle name="20% - Акцент3 25 3" xfId="3837"/>
    <cellStyle name="20% - Акцент3 25 3 2" xfId="3838"/>
    <cellStyle name="20% - Акцент3 25 3 2 2" xfId="3839"/>
    <cellStyle name="20% - Акцент3 25 3 3" xfId="3840"/>
    <cellStyle name="20% - Акцент3 25 4" xfId="3841"/>
    <cellStyle name="20% - Акцент3 25 4 2" xfId="3842"/>
    <cellStyle name="20% - Акцент3 25 5" xfId="3843"/>
    <cellStyle name="20% - Акцент3 26" xfId="3844"/>
    <cellStyle name="20% - Акцент3 26 2" xfId="3845"/>
    <cellStyle name="20% - Акцент3 26 2 2" xfId="3846"/>
    <cellStyle name="20% - Акцент3 26 2 2 2" xfId="3847"/>
    <cellStyle name="20% - Акцент3 26 2 3" xfId="3848"/>
    <cellStyle name="20% - Акцент3 26 3" xfId="3849"/>
    <cellStyle name="20% - Акцент3 26 3 2" xfId="3850"/>
    <cellStyle name="20% - Акцент3 26 3 2 2" xfId="3851"/>
    <cellStyle name="20% - Акцент3 26 3 3" xfId="3852"/>
    <cellStyle name="20% - Акцент3 26 4" xfId="3853"/>
    <cellStyle name="20% - Акцент3 26 4 2" xfId="3854"/>
    <cellStyle name="20% - Акцент3 26 5" xfId="3855"/>
    <cellStyle name="20% - Акцент3 27" xfId="3856"/>
    <cellStyle name="20% - Акцент3 27 2" xfId="3857"/>
    <cellStyle name="20% - Акцент3 27 2 2" xfId="3858"/>
    <cellStyle name="20% - Акцент3 27 2 2 2" xfId="3859"/>
    <cellStyle name="20% - Акцент3 27 2 3" xfId="3860"/>
    <cellStyle name="20% - Акцент3 27 3" xfId="3861"/>
    <cellStyle name="20% - Акцент3 27 3 2" xfId="3862"/>
    <cellStyle name="20% - Акцент3 27 3 2 2" xfId="3863"/>
    <cellStyle name="20% - Акцент3 27 3 3" xfId="3864"/>
    <cellStyle name="20% - Акцент3 27 4" xfId="3865"/>
    <cellStyle name="20% - Акцент3 27 4 2" xfId="3866"/>
    <cellStyle name="20% - Акцент3 27 5" xfId="3867"/>
    <cellStyle name="20% - Акцент3 28" xfId="3868"/>
    <cellStyle name="20% - Акцент3 28 2" xfId="3869"/>
    <cellStyle name="20% - Акцент3 28 2 2" xfId="3870"/>
    <cellStyle name="20% - Акцент3 28 2 2 2" xfId="3871"/>
    <cellStyle name="20% - Акцент3 28 2 3" xfId="3872"/>
    <cellStyle name="20% - Акцент3 28 3" xfId="3873"/>
    <cellStyle name="20% - Акцент3 28 3 2" xfId="3874"/>
    <cellStyle name="20% - Акцент3 28 3 2 2" xfId="3875"/>
    <cellStyle name="20% - Акцент3 28 3 3" xfId="3876"/>
    <cellStyle name="20% - Акцент3 28 4" xfId="3877"/>
    <cellStyle name="20% - Акцент3 28 4 2" xfId="3878"/>
    <cellStyle name="20% - Акцент3 28 5" xfId="3879"/>
    <cellStyle name="20% - Акцент3 29" xfId="3880"/>
    <cellStyle name="20% - Акцент3 29 2" xfId="3881"/>
    <cellStyle name="20% - Акцент3 29 2 2" xfId="3882"/>
    <cellStyle name="20% - Акцент3 29 2 2 2" xfId="3883"/>
    <cellStyle name="20% - Акцент3 29 2 3" xfId="3884"/>
    <cellStyle name="20% - Акцент3 29 3" xfId="3885"/>
    <cellStyle name="20% - Акцент3 29 3 2" xfId="3886"/>
    <cellStyle name="20% - Акцент3 29 3 2 2" xfId="3887"/>
    <cellStyle name="20% - Акцент3 29 3 3" xfId="3888"/>
    <cellStyle name="20% - Акцент3 29 4" xfId="3889"/>
    <cellStyle name="20% - Акцент3 29 4 2" xfId="3890"/>
    <cellStyle name="20% - Акцент3 29 5" xfId="3891"/>
    <cellStyle name="20% - Акцент3 3" xfId="3892"/>
    <cellStyle name="20% - Акцент3 3 2" xfId="3893"/>
    <cellStyle name="20% - Акцент3 3 2 2" xfId="3894"/>
    <cellStyle name="20% - Акцент3 3 2 2 2" xfId="3895"/>
    <cellStyle name="20% - Акцент3 3 2 2 2 2" xfId="3896"/>
    <cellStyle name="20% - Акцент3 3 2 2 3" xfId="3897"/>
    <cellStyle name="20% - Акцент3 3 2 3" xfId="3898"/>
    <cellStyle name="20% - Акцент3 3 2 3 2" xfId="3899"/>
    <cellStyle name="20% - Акцент3 3 2 3 2 2" xfId="3900"/>
    <cellStyle name="20% - Акцент3 3 2 3 3" xfId="3901"/>
    <cellStyle name="20% - Акцент3 3 2 4" xfId="3902"/>
    <cellStyle name="20% - Акцент3 3 2 4 2" xfId="3903"/>
    <cellStyle name="20% - Акцент3 3 2 5" xfId="3904"/>
    <cellStyle name="20% - Акцент3 3 3" xfId="3905"/>
    <cellStyle name="20% - Акцент3 3 3 2" xfId="3906"/>
    <cellStyle name="20% - Акцент3 3 3 2 2" xfId="3907"/>
    <cellStyle name="20% - Акцент3 3 3 2 2 2" xfId="3908"/>
    <cellStyle name="20% - Акцент3 3 3 2 3" xfId="3909"/>
    <cellStyle name="20% - Акцент3 3 3 3" xfId="3910"/>
    <cellStyle name="20% - Акцент3 3 3 3 2" xfId="3911"/>
    <cellStyle name="20% - Акцент3 3 3 3 2 2" xfId="3912"/>
    <cellStyle name="20% - Акцент3 3 3 3 3" xfId="3913"/>
    <cellStyle name="20% - Акцент3 3 3 4" xfId="3914"/>
    <cellStyle name="20% - Акцент3 3 3 4 2" xfId="3915"/>
    <cellStyle name="20% - Акцент3 3 3 5" xfId="3916"/>
    <cellStyle name="20% - Акцент3 3 4" xfId="3917"/>
    <cellStyle name="20% - Акцент3 3 4 2" xfId="3918"/>
    <cellStyle name="20% - Акцент3 3 4 2 2" xfId="3919"/>
    <cellStyle name="20% - Акцент3 3 4 2 2 2" xfId="3920"/>
    <cellStyle name="20% - Акцент3 3 4 2 3" xfId="3921"/>
    <cellStyle name="20% - Акцент3 3 4 3" xfId="3922"/>
    <cellStyle name="20% - Акцент3 3 4 3 2" xfId="3923"/>
    <cellStyle name="20% - Акцент3 3 4 3 2 2" xfId="3924"/>
    <cellStyle name="20% - Акцент3 3 4 3 3" xfId="3925"/>
    <cellStyle name="20% - Акцент3 3 4 4" xfId="3926"/>
    <cellStyle name="20% - Акцент3 3 4 4 2" xfId="3927"/>
    <cellStyle name="20% - Акцент3 3 4 5" xfId="3928"/>
    <cellStyle name="20% - Акцент3 3 5" xfId="3929"/>
    <cellStyle name="20% - Акцент3 3 5 2" xfId="3930"/>
    <cellStyle name="20% - Акцент3 3 5 2 2" xfId="3931"/>
    <cellStyle name="20% - Акцент3 3 5 2 2 2" xfId="3932"/>
    <cellStyle name="20% - Акцент3 3 5 2 3" xfId="3933"/>
    <cellStyle name="20% - Акцент3 3 5 3" xfId="3934"/>
    <cellStyle name="20% - Акцент3 3 5 3 2" xfId="3935"/>
    <cellStyle name="20% - Акцент3 3 5 3 2 2" xfId="3936"/>
    <cellStyle name="20% - Акцент3 3 5 3 3" xfId="3937"/>
    <cellStyle name="20% - Акцент3 3 5 4" xfId="3938"/>
    <cellStyle name="20% - Акцент3 3 5 4 2" xfId="3939"/>
    <cellStyle name="20% - Акцент3 3 5 5" xfId="3940"/>
    <cellStyle name="20% - Акцент3 3 6" xfId="3941"/>
    <cellStyle name="20% - Акцент3 3 6 2" xfId="3942"/>
    <cellStyle name="20% - Акцент3 3 6 2 2" xfId="3943"/>
    <cellStyle name="20% - Акцент3 3 6 3" xfId="3944"/>
    <cellStyle name="20% - Акцент3 3 7" xfId="3945"/>
    <cellStyle name="20% - Акцент3 3 7 2" xfId="3946"/>
    <cellStyle name="20% - Акцент3 3 7 2 2" xfId="3947"/>
    <cellStyle name="20% - Акцент3 3 7 3" xfId="3948"/>
    <cellStyle name="20% - Акцент3 3 8" xfId="3949"/>
    <cellStyle name="20% - Акцент3 3 8 2" xfId="3950"/>
    <cellStyle name="20% - Акцент3 3 9" xfId="3951"/>
    <cellStyle name="20% - Акцент3 30" xfId="3952"/>
    <cellStyle name="20% - Акцент3 30 2" xfId="3953"/>
    <cellStyle name="20% - Акцент3 30 2 2" xfId="3954"/>
    <cellStyle name="20% - Акцент3 30 2 2 2" xfId="3955"/>
    <cellStyle name="20% - Акцент3 30 2 3" xfId="3956"/>
    <cellStyle name="20% - Акцент3 30 3" xfId="3957"/>
    <cellStyle name="20% - Акцент3 30 3 2" xfId="3958"/>
    <cellStyle name="20% - Акцент3 30 3 2 2" xfId="3959"/>
    <cellStyle name="20% - Акцент3 30 3 3" xfId="3960"/>
    <cellStyle name="20% - Акцент3 30 4" xfId="3961"/>
    <cellStyle name="20% - Акцент3 30 4 2" xfId="3962"/>
    <cellStyle name="20% - Акцент3 30 5" xfId="3963"/>
    <cellStyle name="20% - Акцент3 31" xfId="3964"/>
    <cellStyle name="20% - Акцент3 31 2" xfId="3965"/>
    <cellStyle name="20% - Акцент3 31 2 2" xfId="3966"/>
    <cellStyle name="20% - Акцент3 31 2 2 2" xfId="3967"/>
    <cellStyle name="20% - Акцент3 31 2 3" xfId="3968"/>
    <cellStyle name="20% - Акцент3 31 3" xfId="3969"/>
    <cellStyle name="20% - Акцент3 31 3 2" xfId="3970"/>
    <cellStyle name="20% - Акцент3 31 3 2 2" xfId="3971"/>
    <cellStyle name="20% - Акцент3 31 3 3" xfId="3972"/>
    <cellStyle name="20% - Акцент3 31 4" xfId="3973"/>
    <cellStyle name="20% - Акцент3 31 4 2" xfId="3974"/>
    <cellStyle name="20% - Акцент3 31 5" xfId="3975"/>
    <cellStyle name="20% - Акцент3 32" xfId="3976"/>
    <cellStyle name="20% - Акцент3 32 2" xfId="3977"/>
    <cellStyle name="20% - Акцент3 32 2 2" xfId="3978"/>
    <cellStyle name="20% - Акцент3 32 2 2 2" xfId="3979"/>
    <cellStyle name="20% - Акцент3 32 2 3" xfId="3980"/>
    <cellStyle name="20% - Акцент3 32 3" xfId="3981"/>
    <cellStyle name="20% - Акцент3 32 3 2" xfId="3982"/>
    <cellStyle name="20% - Акцент3 32 3 2 2" xfId="3983"/>
    <cellStyle name="20% - Акцент3 32 3 3" xfId="3984"/>
    <cellStyle name="20% - Акцент3 32 4" xfId="3985"/>
    <cellStyle name="20% - Акцент3 32 4 2" xfId="3986"/>
    <cellStyle name="20% - Акцент3 32 5" xfId="3987"/>
    <cellStyle name="20% - Акцент3 33" xfId="3988"/>
    <cellStyle name="20% - Акцент3 33 2" xfId="3989"/>
    <cellStyle name="20% - Акцент3 33 2 2" xfId="3990"/>
    <cellStyle name="20% - Акцент3 33 2 2 2" xfId="3991"/>
    <cellStyle name="20% - Акцент3 33 2 3" xfId="3992"/>
    <cellStyle name="20% - Акцент3 33 3" xfId="3993"/>
    <cellStyle name="20% - Акцент3 33 3 2" xfId="3994"/>
    <cellStyle name="20% - Акцент3 33 3 2 2" xfId="3995"/>
    <cellStyle name="20% - Акцент3 33 3 3" xfId="3996"/>
    <cellStyle name="20% - Акцент3 33 4" xfId="3997"/>
    <cellStyle name="20% - Акцент3 33 4 2" xfId="3998"/>
    <cellStyle name="20% - Акцент3 33 5" xfId="3999"/>
    <cellStyle name="20% - Акцент3 34" xfId="4000"/>
    <cellStyle name="20% - Акцент3 34 2" xfId="4001"/>
    <cellStyle name="20% - Акцент3 34 2 2" xfId="4002"/>
    <cellStyle name="20% - Акцент3 34 2 2 2" xfId="4003"/>
    <cellStyle name="20% - Акцент3 34 2 3" xfId="4004"/>
    <cellStyle name="20% - Акцент3 34 3" xfId="4005"/>
    <cellStyle name="20% - Акцент3 34 3 2" xfId="4006"/>
    <cellStyle name="20% - Акцент3 34 3 2 2" xfId="4007"/>
    <cellStyle name="20% - Акцент3 34 3 3" xfId="4008"/>
    <cellStyle name="20% - Акцент3 34 4" xfId="4009"/>
    <cellStyle name="20% - Акцент3 34 4 2" xfId="4010"/>
    <cellStyle name="20% - Акцент3 34 5" xfId="4011"/>
    <cellStyle name="20% - Акцент3 35" xfId="4012"/>
    <cellStyle name="20% - Акцент3 35 2" xfId="4013"/>
    <cellStyle name="20% - Акцент3 35 2 2" xfId="4014"/>
    <cellStyle name="20% - Акцент3 35 2 2 2" xfId="4015"/>
    <cellStyle name="20% - Акцент3 35 2 3" xfId="4016"/>
    <cellStyle name="20% - Акцент3 35 3" xfId="4017"/>
    <cellStyle name="20% - Акцент3 35 3 2" xfId="4018"/>
    <cellStyle name="20% - Акцент3 35 3 2 2" xfId="4019"/>
    <cellStyle name="20% - Акцент3 35 3 3" xfId="4020"/>
    <cellStyle name="20% - Акцент3 35 4" xfId="4021"/>
    <cellStyle name="20% - Акцент3 35 4 2" xfId="4022"/>
    <cellStyle name="20% - Акцент3 35 5" xfId="4023"/>
    <cellStyle name="20% - Акцент3 36" xfId="4024"/>
    <cellStyle name="20% - Акцент3 36 2" xfId="4025"/>
    <cellStyle name="20% - Акцент3 36 2 2" xfId="4026"/>
    <cellStyle name="20% - Акцент3 36 2 2 2" xfId="4027"/>
    <cellStyle name="20% - Акцент3 36 2 3" xfId="4028"/>
    <cellStyle name="20% - Акцент3 36 3" xfId="4029"/>
    <cellStyle name="20% - Акцент3 36 3 2" xfId="4030"/>
    <cellStyle name="20% - Акцент3 36 3 2 2" xfId="4031"/>
    <cellStyle name="20% - Акцент3 36 3 3" xfId="4032"/>
    <cellStyle name="20% - Акцент3 36 4" xfId="4033"/>
    <cellStyle name="20% - Акцент3 36 4 2" xfId="4034"/>
    <cellStyle name="20% - Акцент3 36 5" xfId="4035"/>
    <cellStyle name="20% - Акцент3 37" xfId="4036"/>
    <cellStyle name="20% - Акцент3 37 2" xfId="4037"/>
    <cellStyle name="20% - Акцент3 37 2 2" xfId="4038"/>
    <cellStyle name="20% - Акцент3 37 2 2 2" xfId="4039"/>
    <cellStyle name="20% - Акцент3 37 2 3" xfId="4040"/>
    <cellStyle name="20% - Акцент3 37 3" xfId="4041"/>
    <cellStyle name="20% - Акцент3 37 3 2" xfId="4042"/>
    <cellStyle name="20% - Акцент3 37 3 2 2" xfId="4043"/>
    <cellStyle name="20% - Акцент3 37 3 3" xfId="4044"/>
    <cellStyle name="20% - Акцент3 37 4" xfId="4045"/>
    <cellStyle name="20% - Акцент3 37 4 2" xfId="4046"/>
    <cellStyle name="20% - Акцент3 37 5" xfId="4047"/>
    <cellStyle name="20% - Акцент3 38" xfId="4048"/>
    <cellStyle name="20% - Акцент3 38 2" xfId="4049"/>
    <cellStyle name="20% - Акцент3 38 2 2" xfId="4050"/>
    <cellStyle name="20% - Акцент3 38 2 2 2" xfId="4051"/>
    <cellStyle name="20% - Акцент3 38 2 3" xfId="4052"/>
    <cellStyle name="20% - Акцент3 38 3" xfId="4053"/>
    <cellStyle name="20% - Акцент3 38 3 2" xfId="4054"/>
    <cellStyle name="20% - Акцент3 38 3 2 2" xfId="4055"/>
    <cellStyle name="20% - Акцент3 38 3 3" xfId="4056"/>
    <cellStyle name="20% - Акцент3 38 4" xfId="4057"/>
    <cellStyle name="20% - Акцент3 38 4 2" xfId="4058"/>
    <cellStyle name="20% - Акцент3 38 5" xfId="4059"/>
    <cellStyle name="20% - Акцент3 39" xfId="4060"/>
    <cellStyle name="20% - Акцент3 39 2" xfId="4061"/>
    <cellStyle name="20% - Акцент3 39 2 2" xfId="4062"/>
    <cellStyle name="20% - Акцент3 39 2 2 2" xfId="4063"/>
    <cellStyle name="20% - Акцент3 39 2 3" xfId="4064"/>
    <cellStyle name="20% - Акцент3 39 3" xfId="4065"/>
    <cellStyle name="20% - Акцент3 39 3 2" xfId="4066"/>
    <cellStyle name="20% - Акцент3 39 3 2 2" xfId="4067"/>
    <cellStyle name="20% - Акцент3 39 3 3" xfId="4068"/>
    <cellStyle name="20% - Акцент3 39 4" xfId="4069"/>
    <cellStyle name="20% - Акцент3 39 4 2" xfId="4070"/>
    <cellStyle name="20% - Акцент3 39 5" xfId="4071"/>
    <cellStyle name="20% - Акцент3 4" xfId="4072"/>
    <cellStyle name="20% - Акцент3 4 2" xfId="4073"/>
    <cellStyle name="20% - Акцент3 4 2 2" xfId="4074"/>
    <cellStyle name="20% - Акцент3 4 2 2 2" xfId="4075"/>
    <cellStyle name="20% - Акцент3 4 2 2 2 2" xfId="4076"/>
    <cellStyle name="20% - Акцент3 4 2 2 3" xfId="4077"/>
    <cellStyle name="20% - Акцент3 4 2 3" xfId="4078"/>
    <cellStyle name="20% - Акцент3 4 2 3 2" xfId="4079"/>
    <cellStyle name="20% - Акцент3 4 2 3 2 2" xfId="4080"/>
    <cellStyle name="20% - Акцент3 4 2 3 3" xfId="4081"/>
    <cellStyle name="20% - Акцент3 4 2 4" xfId="4082"/>
    <cellStyle name="20% - Акцент3 4 2 4 2" xfId="4083"/>
    <cellStyle name="20% - Акцент3 4 2 5" xfId="4084"/>
    <cellStyle name="20% - Акцент3 4 3" xfId="4085"/>
    <cellStyle name="20% - Акцент3 4 3 2" xfId="4086"/>
    <cellStyle name="20% - Акцент3 4 3 2 2" xfId="4087"/>
    <cellStyle name="20% - Акцент3 4 3 2 2 2" xfId="4088"/>
    <cellStyle name="20% - Акцент3 4 3 2 3" xfId="4089"/>
    <cellStyle name="20% - Акцент3 4 3 3" xfId="4090"/>
    <cellStyle name="20% - Акцент3 4 3 3 2" xfId="4091"/>
    <cellStyle name="20% - Акцент3 4 3 3 2 2" xfId="4092"/>
    <cellStyle name="20% - Акцент3 4 3 3 3" xfId="4093"/>
    <cellStyle name="20% - Акцент3 4 3 4" xfId="4094"/>
    <cellStyle name="20% - Акцент3 4 3 4 2" xfId="4095"/>
    <cellStyle name="20% - Акцент3 4 3 5" xfId="4096"/>
    <cellStyle name="20% - Акцент3 4 4" xfId="4097"/>
    <cellStyle name="20% - Акцент3 4 4 2" xfId="4098"/>
    <cellStyle name="20% - Акцент3 4 4 2 2" xfId="4099"/>
    <cellStyle name="20% - Акцент3 4 4 2 2 2" xfId="4100"/>
    <cellStyle name="20% - Акцент3 4 4 2 3" xfId="4101"/>
    <cellStyle name="20% - Акцент3 4 4 3" xfId="4102"/>
    <cellStyle name="20% - Акцент3 4 4 3 2" xfId="4103"/>
    <cellStyle name="20% - Акцент3 4 4 3 2 2" xfId="4104"/>
    <cellStyle name="20% - Акцент3 4 4 3 3" xfId="4105"/>
    <cellStyle name="20% - Акцент3 4 4 4" xfId="4106"/>
    <cellStyle name="20% - Акцент3 4 4 4 2" xfId="4107"/>
    <cellStyle name="20% - Акцент3 4 4 5" xfId="4108"/>
    <cellStyle name="20% - Акцент3 4 5" xfId="4109"/>
    <cellStyle name="20% - Акцент3 4 5 2" xfId="4110"/>
    <cellStyle name="20% - Акцент3 4 5 2 2" xfId="4111"/>
    <cellStyle name="20% - Акцент3 4 5 2 2 2" xfId="4112"/>
    <cellStyle name="20% - Акцент3 4 5 2 3" xfId="4113"/>
    <cellStyle name="20% - Акцент3 4 5 3" xfId="4114"/>
    <cellStyle name="20% - Акцент3 4 5 3 2" xfId="4115"/>
    <cellStyle name="20% - Акцент3 4 5 3 2 2" xfId="4116"/>
    <cellStyle name="20% - Акцент3 4 5 3 3" xfId="4117"/>
    <cellStyle name="20% - Акцент3 4 5 4" xfId="4118"/>
    <cellStyle name="20% - Акцент3 4 5 4 2" xfId="4119"/>
    <cellStyle name="20% - Акцент3 4 5 5" xfId="4120"/>
    <cellStyle name="20% - Акцент3 4 6" xfId="4121"/>
    <cellStyle name="20% - Акцент3 4 6 2" xfId="4122"/>
    <cellStyle name="20% - Акцент3 4 6 2 2" xfId="4123"/>
    <cellStyle name="20% - Акцент3 4 6 3" xfId="4124"/>
    <cellStyle name="20% - Акцент3 4 7" xfId="4125"/>
    <cellStyle name="20% - Акцент3 4 7 2" xfId="4126"/>
    <cellStyle name="20% - Акцент3 4 7 2 2" xfId="4127"/>
    <cellStyle name="20% - Акцент3 4 7 3" xfId="4128"/>
    <cellStyle name="20% - Акцент3 4 8" xfId="4129"/>
    <cellStyle name="20% - Акцент3 4 8 2" xfId="4130"/>
    <cellStyle name="20% - Акцент3 4 9" xfId="4131"/>
    <cellStyle name="20% - Акцент3 40" xfId="4132"/>
    <cellStyle name="20% - Акцент3 40 2" xfId="4133"/>
    <cellStyle name="20% - Акцент3 40 2 2" xfId="4134"/>
    <cellStyle name="20% - Акцент3 40 2 2 2" xfId="4135"/>
    <cellStyle name="20% - Акцент3 40 2 3" xfId="4136"/>
    <cellStyle name="20% - Акцент3 40 3" xfId="4137"/>
    <cellStyle name="20% - Акцент3 40 3 2" xfId="4138"/>
    <cellStyle name="20% - Акцент3 40 3 2 2" xfId="4139"/>
    <cellStyle name="20% - Акцент3 40 3 3" xfId="4140"/>
    <cellStyle name="20% - Акцент3 40 4" xfId="4141"/>
    <cellStyle name="20% - Акцент3 40 4 2" xfId="4142"/>
    <cellStyle name="20% - Акцент3 40 5" xfId="4143"/>
    <cellStyle name="20% - Акцент3 41" xfId="4144"/>
    <cellStyle name="20% - Акцент3 41 2" xfId="4145"/>
    <cellStyle name="20% - Акцент3 41 2 2" xfId="4146"/>
    <cellStyle name="20% - Акцент3 41 2 2 2" xfId="4147"/>
    <cellStyle name="20% - Акцент3 41 2 3" xfId="4148"/>
    <cellStyle name="20% - Акцент3 41 3" xfId="4149"/>
    <cellStyle name="20% - Акцент3 41 3 2" xfId="4150"/>
    <cellStyle name="20% - Акцент3 41 3 2 2" xfId="4151"/>
    <cellStyle name="20% - Акцент3 41 3 3" xfId="4152"/>
    <cellStyle name="20% - Акцент3 41 4" xfId="4153"/>
    <cellStyle name="20% - Акцент3 41 4 2" xfId="4154"/>
    <cellStyle name="20% - Акцент3 41 5" xfId="4155"/>
    <cellStyle name="20% - Акцент3 42" xfId="4156"/>
    <cellStyle name="20% - Акцент3 42 2" xfId="4157"/>
    <cellStyle name="20% - Акцент3 42 2 2" xfId="4158"/>
    <cellStyle name="20% - Акцент3 42 2 2 2" xfId="4159"/>
    <cellStyle name="20% - Акцент3 42 2 3" xfId="4160"/>
    <cellStyle name="20% - Акцент3 42 3" xfId="4161"/>
    <cellStyle name="20% - Акцент3 42 3 2" xfId="4162"/>
    <cellStyle name="20% - Акцент3 42 3 2 2" xfId="4163"/>
    <cellStyle name="20% - Акцент3 42 3 3" xfId="4164"/>
    <cellStyle name="20% - Акцент3 42 4" xfId="4165"/>
    <cellStyle name="20% - Акцент3 42 4 2" xfId="4166"/>
    <cellStyle name="20% - Акцент3 42 5" xfId="4167"/>
    <cellStyle name="20% - Акцент3 43" xfId="4168"/>
    <cellStyle name="20% - Акцент3 43 2" xfId="4169"/>
    <cellStyle name="20% - Акцент3 43 2 2" xfId="4170"/>
    <cellStyle name="20% - Акцент3 43 2 2 2" xfId="4171"/>
    <cellStyle name="20% - Акцент3 43 2 3" xfId="4172"/>
    <cellStyle name="20% - Акцент3 43 3" xfId="4173"/>
    <cellStyle name="20% - Акцент3 43 3 2" xfId="4174"/>
    <cellStyle name="20% - Акцент3 43 3 2 2" xfId="4175"/>
    <cellStyle name="20% - Акцент3 43 3 3" xfId="4176"/>
    <cellStyle name="20% - Акцент3 43 4" xfId="4177"/>
    <cellStyle name="20% - Акцент3 43 4 2" xfId="4178"/>
    <cellStyle name="20% - Акцент3 43 5" xfId="4179"/>
    <cellStyle name="20% - Акцент3 44" xfId="4180"/>
    <cellStyle name="20% - Акцент3 44 2" xfId="4181"/>
    <cellStyle name="20% - Акцент3 44 2 2" xfId="4182"/>
    <cellStyle name="20% - Акцент3 44 2 2 2" xfId="4183"/>
    <cellStyle name="20% - Акцент3 44 2 3" xfId="4184"/>
    <cellStyle name="20% - Акцент3 44 3" xfId="4185"/>
    <cellStyle name="20% - Акцент3 44 3 2" xfId="4186"/>
    <cellStyle name="20% - Акцент3 44 3 2 2" xfId="4187"/>
    <cellStyle name="20% - Акцент3 44 3 3" xfId="4188"/>
    <cellStyle name="20% - Акцент3 44 4" xfId="4189"/>
    <cellStyle name="20% - Акцент3 44 4 2" xfId="4190"/>
    <cellStyle name="20% - Акцент3 44 5" xfId="4191"/>
    <cellStyle name="20% - Акцент3 45" xfId="4192"/>
    <cellStyle name="20% - Акцент3 45 2" xfId="4193"/>
    <cellStyle name="20% - Акцент3 45 2 2" xfId="4194"/>
    <cellStyle name="20% - Акцент3 45 2 2 2" xfId="4195"/>
    <cellStyle name="20% - Акцент3 45 2 3" xfId="4196"/>
    <cellStyle name="20% - Акцент3 45 3" xfId="4197"/>
    <cellStyle name="20% - Акцент3 45 3 2" xfId="4198"/>
    <cellStyle name="20% - Акцент3 45 3 2 2" xfId="4199"/>
    <cellStyle name="20% - Акцент3 45 3 3" xfId="4200"/>
    <cellStyle name="20% - Акцент3 45 4" xfId="4201"/>
    <cellStyle name="20% - Акцент3 45 4 2" xfId="4202"/>
    <cellStyle name="20% - Акцент3 45 5" xfId="4203"/>
    <cellStyle name="20% - Акцент3 46" xfId="4204"/>
    <cellStyle name="20% - Акцент3 46 2" xfId="4205"/>
    <cellStyle name="20% - Акцент3 46 2 2" xfId="4206"/>
    <cellStyle name="20% - Акцент3 46 2 2 2" xfId="4207"/>
    <cellStyle name="20% - Акцент3 46 2 3" xfId="4208"/>
    <cellStyle name="20% - Акцент3 46 3" xfId="4209"/>
    <cellStyle name="20% - Акцент3 46 3 2" xfId="4210"/>
    <cellStyle name="20% - Акцент3 46 3 2 2" xfId="4211"/>
    <cellStyle name="20% - Акцент3 46 3 3" xfId="4212"/>
    <cellStyle name="20% - Акцент3 46 4" xfId="4213"/>
    <cellStyle name="20% - Акцент3 46 4 2" xfId="4214"/>
    <cellStyle name="20% - Акцент3 46 5" xfId="4215"/>
    <cellStyle name="20% - Акцент3 47" xfId="4216"/>
    <cellStyle name="20% - Акцент3 47 2" xfId="4217"/>
    <cellStyle name="20% - Акцент3 47 2 2" xfId="4218"/>
    <cellStyle name="20% - Акцент3 47 2 2 2" xfId="4219"/>
    <cellStyle name="20% - Акцент3 47 2 3" xfId="4220"/>
    <cellStyle name="20% - Акцент3 47 3" xfId="4221"/>
    <cellStyle name="20% - Акцент3 47 3 2" xfId="4222"/>
    <cellStyle name="20% - Акцент3 47 3 2 2" xfId="4223"/>
    <cellStyle name="20% - Акцент3 47 3 3" xfId="4224"/>
    <cellStyle name="20% - Акцент3 47 4" xfId="4225"/>
    <cellStyle name="20% - Акцент3 47 4 2" xfId="4226"/>
    <cellStyle name="20% - Акцент3 47 5" xfId="4227"/>
    <cellStyle name="20% - Акцент3 48" xfId="4228"/>
    <cellStyle name="20% - Акцент3 48 2" xfId="4229"/>
    <cellStyle name="20% - Акцент3 48 2 2" xfId="4230"/>
    <cellStyle name="20% - Акцент3 48 2 2 2" xfId="4231"/>
    <cellStyle name="20% - Акцент3 48 2 3" xfId="4232"/>
    <cellStyle name="20% - Акцент3 48 3" xfId="4233"/>
    <cellStyle name="20% - Акцент3 48 3 2" xfId="4234"/>
    <cellStyle name="20% - Акцент3 48 3 2 2" xfId="4235"/>
    <cellStyle name="20% - Акцент3 48 3 3" xfId="4236"/>
    <cellStyle name="20% - Акцент3 48 4" xfId="4237"/>
    <cellStyle name="20% - Акцент3 48 4 2" xfId="4238"/>
    <cellStyle name="20% - Акцент3 48 5" xfId="4239"/>
    <cellStyle name="20% - Акцент3 49" xfId="4240"/>
    <cellStyle name="20% - Акцент3 49 2" xfId="4241"/>
    <cellStyle name="20% - Акцент3 49 2 2" xfId="4242"/>
    <cellStyle name="20% - Акцент3 49 2 2 2" xfId="4243"/>
    <cellStyle name="20% - Акцент3 49 2 3" xfId="4244"/>
    <cellStyle name="20% - Акцент3 49 3" xfId="4245"/>
    <cellStyle name="20% - Акцент3 49 3 2" xfId="4246"/>
    <cellStyle name="20% - Акцент3 49 3 2 2" xfId="4247"/>
    <cellStyle name="20% - Акцент3 49 3 3" xfId="4248"/>
    <cellStyle name="20% - Акцент3 49 4" xfId="4249"/>
    <cellStyle name="20% - Акцент3 49 4 2" xfId="4250"/>
    <cellStyle name="20% - Акцент3 49 5" xfId="4251"/>
    <cellStyle name="20% - Акцент3 5" xfId="4252"/>
    <cellStyle name="20% - Акцент3 5 2" xfId="4253"/>
    <cellStyle name="20% - Акцент3 5 2 2" xfId="4254"/>
    <cellStyle name="20% - Акцент3 5 2 2 2" xfId="4255"/>
    <cellStyle name="20% - Акцент3 5 2 2 2 2" xfId="4256"/>
    <cellStyle name="20% - Акцент3 5 2 2 3" xfId="4257"/>
    <cellStyle name="20% - Акцент3 5 2 3" xfId="4258"/>
    <cellStyle name="20% - Акцент3 5 2 3 2" xfId="4259"/>
    <cellStyle name="20% - Акцент3 5 2 3 2 2" xfId="4260"/>
    <cellStyle name="20% - Акцент3 5 2 3 3" xfId="4261"/>
    <cellStyle name="20% - Акцент3 5 2 4" xfId="4262"/>
    <cellStyle name="20% - Акцент3 5 2 4 2" xfId="4263"/>
    <cellStyle name="20% - Акцент3 5 2 5" xfId="4264"/>
    <cellStyle name="20% - Акцент3 5 3" xfId="4265"/>
    <cellStyle name="20% - Акцент3 5 3 2" xfId="4266"/>
    <cellStyle name="20% - Акцент3 5 3 2 2" xfId="4267"/>
    <cellStyle name="20% - Акцент3 5 3 2 2 2" xfId="4268"/>
    <cellStyle name="20% - Акцент3 5 3 2 3" xfId="4269"/>
    <cellStyle name="20% - Акцент3 5 3 3" xfId="4270"/>
    <cellStyle name="20% - Акцент3 5 3 3 2" xfId="4271"/>
    <cellStyle name="20% - Акцент3 5 3 3 2 2" xfId="4272"/>
    <cellStyle name="20% - Акцент3 5 3 3 3" xfId="4273"/>
    <cellStyle name="20% - Акцент3 5 3 4" xfId="4274"/>
    <cellStyle name="20% - Акцент3 5 3 4 2" xfId="4275"/>
    <cellStyle name="20% - Акцент3 5 3 5" xfId="4276"/>
    <cellStyle name="20% - Акцент3 5 4" xfId="4277"/>
    <cellStyle name="20% - Акцент3 5 4 2" xfId="4278"/>
    <cellStyle name="20% - Акцент3 5 4 2 2" xfId="4279"/>
    <cellStyle name="20% - Акцент3 5 4 2 2 2" xfId="4280"/>
    <cellStyle name="20% - Акцент3 5 4 2 3" xfId="4281"/>
    <cellStyle name="20% - Акцент3 5 4 3" xfId="4282"/>
    <cellStyle name="20% - Акцент3 5 4 3 2" xfId="4283"/>
    <cellStyle name="20% - Акцент3 5 4 3 2 2" xfId="4284"/>
    <cellStyle name="20% - Акцент3 5 4 3 3" xfId="4285"/>
    <cellStyle name="20% - Акцент3 5 4 4" xfId="4286"/>
    <cellStyle name="20% - Акцент3 5 4 4 2" xfId="4287"/>
    <cellStyle name="20% - Акцент3 5 4 5" xfId="4288"/>
    <cellStyle name="20% - Акцент3 5 5" xfId="4289"/>
    <cellStyle name="20% - Акцент3 5 5 2" xfId="4290"/>
    <cellStyle name="20% - Акцент3 5 5 2 2" xfId="4291"/>
    <cellStyle name="20% - Акцент3 5 5 2 2 2" xfId="4292"/>
    <cellStyle name="20% - Акцент3 5 5 2 3" xfId="4293"/>
    <cellStyle name="20% - Акцент3 5 5 3" xfId="4294"/>
    <cellStyle name="20% - Акцент3 5 5 3 2" xfId="4295"/>
    <cellStyle name="20% - Акцент3 5 5 3 2 2" xfId="4296"/>
    <cellStyle name="20% - Акцент3 5 5 3 3" xfId="4297"/>
    <cellStyle name="20% - Акцент3 5 5 4" xfId="4298"/>
    <cellStyle name="20% - Акцент3 5 5 4 2" xfId="4299"/>
    <cellStyle name="20% - Акцент3 5 5 5" xfId="4300"/>
    <cellStyle name="20% - Акцент3 5 6" xfId="4301"/>
    <cellStyle name="20% - Акцент3 5 6 2" xfId="4302"/>
    <cellStyle name="20% - Акцент3 5 6 2 2" xfId="4303"/>
    <cellStyle name="20% - Акцент3 5 6 3" xfId="4304"/>
    <cellStyle name="20% - Акцент3 5 7" xfId="4305"/>
    <cellStyle name="20% - Акцент3 5 7 2" xfId="4306"/>
    <cellStyle name="20% - Акцент3 5 7 2 2" xfId="4307"/>
    <cellStyle name="20% - Акцент3 5 7 3" xfId="4308"/>
    <cellStyle name="20% - Акцент3 5 8" xfId="4309"/>
    <cellStyle name="20% - Акцент3 5 8 2" xfId="4310"/>
    <cellStyle name="20% - Акцент3 5 9" xfId="4311"/>
    <cellStyle name="20% - Акцент3 50" xfId="4312"/>
    <cellStyle name="20% - Акцент3 50 2" xfId="4313"/>
    <cellStyle name="20% - Акцент3 50 2 2" xfId="4314"/>
    <cellStyle name="20% - Акцент3 50 2 2 2" xfId="4315"/>
    <cellStyle name="20% - Акцент3 50 2 3" xfId="4316"/>
    <cellStyle name="20% - Акцент3 50 3" xfId="4317"/>
    <cellStyle name="20% - Акцент3 50 3 2" xfId="4318"/>
    <cellStyle name="20% - Акцент3 50 3 2 2" xfId="4319"/>
    <cellStyle name="20% - Акцент3 50 3 3" xfId="4320"/>
    <cellStyle name="20% - Акцент3 50 4" xfId="4321"/>
    <cellStyle name="20% - Акцент3 50 4 2" xfId="4322"/>
    <cellStyle name="20% - Акцент3 50 5" xfId="4323"/>
    <cellStyle name="20% - Акцент3 51" xfId="4324"/>
    <cellStyle name="20% - Акцент3 51 2" xfId="4325"/>
    <cellStyle name="20% - Акцент3 51 2 2" xfId="4326"/>
    <cellStyle name="20% - Акцент3 51 2 2 2" xfId="4327"/>
    <cellStyle name="20% - Акцент3 51 2 3" xfId="4328"/>
    <cellStyle name="20% - Акцент3 51 3" xfId="4329"/>
    <cellStyle name="20% - Акцент3 51 3 2" xfId="4330"/>
    <cellStyle name="20% - Акцент3 51 3 2 2" xfId="4331"/>
    <cellStyle name="20% - Акцент3 51 3 3" xfId="4332"/>
    <cellStyle name="20% - Акцент3 51 4" xfId="4333"/>
    <cellStyle name="20% - Акцент3 51 4 2" xfId="4334"/>
    <cellStyle name="20% - Акцент3 51 5" xfId="4335"/>
    <cellStyle name="20% - Акцент3 52" xfId="4336"/>
    <cellStyle name="20% - Акцент3 52 2" xfId="4337"/>
    <cellStyle name="20% - Акцент3 52 2 2" xfId="4338"/>
    <cellStyle name="20% - Акцент3 52 2 2 2" xfId="4339"/>
    <cellStyle name="20% - Акцент3 52 2 3" xfId="4340"/>
    <cellStyle name="20% - Акцент3 52 3" xfId="4341"/>
    <cellStyle name="20% - Акцент3 52 3 2" xfId="4342"/>
    <cellStyle name="20% - Акцент3 52 3 2 2" xfId="4343"/>
    <cellStyle name="20% - Акцент3 52 3 3" xfId="4344"/>
    <cellStyle name="20% - Акцент3 52 4" xfId="4345"/>
    <cellStyle name="20% - Акцент3 52 4 2" xfId="4346"/>
    <cellStyle name="20% - Акцент3 52 5" xfId="4347"/>
    <cellStyle name="20% - Акцент3 53" xfId="4348"/>
    <cellStyle name="20% - Акцент3 53 2" xfId="4349"/>
    <cellStyle name="20% - Акцент3 53 2 2" xfId="4350"/>
    <cellStyle name="20% - Акцент3 53 2 2 2" xfId="4351"/>
    <cellStyle name="20% - Акцент3 53 2 3" xfId="4352"/>
    <cellStyle name="20% - Акцент3 53 3" xfId="4353"/>
    <cellStyle name="20% - Акцент3 53 3 2" xfId="4354"/>
    <cellStyle name="20% - Акцент3 53 3 2 2" xfId="4355"/>
    <cellStyle name="20% - Акцент3 53 3 3" xfId="4356"/>
    <cellStyle name="20% - Акцент3 53 4" xfId="4357"/>
    <cellStyle name="20% - Акцент3 53 4 2" xfId="4358"/>
    <cellStyle name="20% - Акцент3 53 5" xfId="4359"/>
    <cellStyle name="20% - Акцент3 54" xfId="4360"/>
    <cellStyle name="20% - Акцент3 54 2" xfId="4361"/>
    <cellStyle name="20% - Акцент3 54 2 2" xfId="4362"/>
    <cellStyle name="20% - Акцент3 54 2 2 2" xfId="4363"/>
    <cellStyle name="20% - Акцент3 54 2 3" xfId="4364"/>
    <cellStyle name="20% - Акцент3 54 3" xfId="4365"/>
    <cellStyle name="20% - Акцент3 54 3 2" xfId="4366"/>
    <cellStyle name="20% - Акцент3 54 3 2 2" xfId="4367"/>
    <cellStyle name="20% - Акцент3 54 3 3" xfId="4368"/>
    <cellStyle name="20% - Акцент3 54 4" xfId="4369"/>
    <cellStyle name="20% - Акцент3 54 4 2" xfId="4370"/>
    <cellStyle name="20% - Акцент3 54 5" xfId="4371"/>
    <cellStyle name="20% - Акцент3 55" xfId="4372"/>
    <cellStyle name="20% - Акцент3 55 2" xfId="4373"/>
    <cellStyle name="20% - Акцент3 55 2 2" xfId="4374"/>
    <cellStyle name="20% - Акцент3 55 2 2 2" xfId="4375"/>
    <cellStyle name="20% - Акцент3 55 2 3" xfId="4376"/>
    <cellStyle name="20% - Акцент3 55 3" xfId="4377"/>
    <cellStyle name="20% - Акцент3 55 3 2" xfId="4378"/>
    <cellStyle name="20% - Акцент3 55 3 2 2" xfId="4379"/>
    <cellStyle name="20% - Акцент3 55 3 3" xfId="4380"/>
    <cellStyle name="20% - Акцент3 55 4" xfId="4381"/>
    <cellStyle name="20% - Акцент3 55 4 2" xfId="4382"/>
    <cellStyle name="20% - Акцент3 55 5" xfId="4383"/>
    <cellStyle name="20% - Акцент3 56" xfId="4384"/>
    <cellStyle name="20% - Акцент3 56 2" xfId="4385"/>
    <cellStyle name="20% - Акцент3 56 2 2" xfId="4386"/>
    <cellStyle name="20% - Акцент3 56 2 2 2" xfId="4387"/>
    <cellStyle name="20% - Акцент3 56 2 3" xfId="4388"/>
    <cellStyle name="20% - Акцент3 56 3" xfId="4389"/>
    <cellStyle name="20% - Акцент3 56 3 2" xfId="4390"/>
    <cellStyle name="20% - Акцент3 56 3 2 2" xfId="4391"/>
    <cellStyle name="20% - Акцент3 56 3 3" xfId="4392"/>
    <cellStyle name="20% - Акцент3 56 4" xfId="4393"/>
    <cellStyle name="20% - Акцент3 56 4 2" xfId="4394"/>
    <cellStyle name="20% - Акцент3 56 5" xfId="4395"/>
    <cellStyle name="20% - Акцент3 57" xfId="4396"/>
    <cellStyle name="20% - Акцент3 57 2" xfId="4397"/>
    <cellStyle name="20% - Акцент3 57 2 2" xfId="4398"/>
    <cellStyle name="20% - Акцент3 57 2 2 2" xfId="4399"/>
    <cellStyle name="20% - Акцент3 57 2 3" xfId="4400"/>
    <cellStyle name="20% - Акцент3 57 3" xfId="4401"/>
    <cellStyle name="20% - Акцент3 57 3 2" xfId="4402"/>
    <cellStyle name="20% - Акцент3 57 3 2 2" xfId="4403"/>
    <cellStyle name="20% - Акцент3 57 3 3" xfId="4404"/>
    <cellStyle name="20% - Акцент3 57 4" xfId="4405"/>
    <cellStyle name="20% - Акцент3 57 4 2" xfId="4406"/>
    <cellStyle name="20% - Акцент3 57 5" xfId="4407"/>
    <cellStyle name="20% - Акцент3 58" xfId="4408"/>
    <cellStyle name="20% - Акцент3 58 2" xfId="4409"/>
    <cellStyle name="20% - Акцент3 58 2 2" xfId="4410"/>
    <cellStyle name="20% - Акцент3 58 2 2 2" xfId="4411"/>
    <cellStyle name="20% - Акцент3 58 2 3" xfId="4412"/>
    <cellStyle name="20% - Акцент3 58 3" xfId="4413"/>
    <cellStyle name="20% - Акцент3 58 3 2" xfId="4414"/>
    <cellStyle name="20% - Акцент3 58 3 2 2" xfId="4415"/>
    <cellStyle name="20% - Акцент3 58 3 3" xfId="4416"/>
    <cellStyle name="20% - Акцент3 58 4" xfId="4417"/>
    <cellStyle name="20% - Акцент3 58 4 2" xfId="4418"/>
    <cellStyle name="20% - Акцент3 58 5" xfId="4419"/>
    <cellStyle name="20% - Акцент3 59" xfId="4420"/>
    <cellStyle name="20% - Акцент3 59 2" xfId="4421"/>
    <cellStyle name="20% - Акцент3 59 2 2" xfId="4422"/>
    <cellStyle name="20% - Акцент3 59 2 2 2" xfId="4423"/>
    <cellStyle name="20% - Акцент3 59 2 3" xfId="4424"/>
    <cellStyle name="20% - Акцент3 59 3" xfId="4425"/>
    <cellStyle name="20% - Акцент3 59 3 2" xfId="4426"/>
    <cellStyle name="20% - Акцент3 59 3 2 2" xfId="4427"/>
    <cellStyle name="20% - Акцент3 59 3 3" xfId="4428"/>
    <cellStyle name="20% - Акцент3 59 4" xfId="4429"/>
    <cellStyle name="20% - Акцент3 59 4 2" xfId="4430"/>
    <cellStyle name="20% - Акцент3 59 5" xfId="4431"/>
    <cellStyle name="20% - Акцент3 6" xfId="4432"/>
    <cellStyle name="20% - Акцент3 6 2" xfId="4433"/>
    <cellStyle name="20% - Акцент3 6 2 2" xfId="4434"/>
    <cellStyle name="20% - Акцент3 6 2 2 2" xfId="4435"/>
    <cellStyle name="20% - Акцент3 6 2 2 2 2" xfId="4436"/>
    <cellStyle name="20% - Акцент3 6 2 2 3" xfId="4437"/>
    <cellStyle name="20% - Акцент3 6 2 3" xfId="4438"/>
    <cellStyle name="20% - Акцент3 6 2 3 2" xfId="4439"/>
    <cellStyle name="20% - Акцент3 6 2 3 2 2" xfId="4440"/>
    <cellStyle name="20% - Акцент3 6 2 3 3" xfId="4441"/>
    <cellStyle name="20% - Акцент3 6 2 4" xfId="4442"/>
    <cellStyle name="20% - Акцент3 6 2 4 2" xfId="4443"/>
    <cellStyle name="20% - Акцент3 6 2 5" xfId="4444"/>
    <cellStyle name="20% - Акцент3 6 3" xfId="4445"/>
    <cellStyle name="20% - Акцент3 6 3 2" xfId="4446"/>
    <cellStyle name="20% - Акцент3 6 3 2 2" xfId="4447"/>
    <cellStyle name="20% - Акцент3 6 3 2 2 2" xfId="4448"/>
    <cellStyle name="20% - Акцент3 6 3 2 3" xfId="4449"/>
    <cellStyle name="20% - Акцент3 6 3 3" xfId="4450"/>
    <cellStyle name="20% - Акцент3 6 3 3 2" xfId="4451"/>
    <cellStyle name="20% - Акцент3 6 3 3 2 2" xfId="4452"/>
    <cellStyle name="20% - Акцент3 6 3 3 3" xfId="4453"/>
    <cellStyle name="20% - Акцент3 6 3 4" xfId="4454"/>
    <cellStyle name="20% - Акцент3 6 3 4 2" xfId="4455"/>
    <cellStyle name="20% - Акцент3 6 3 5" xfId="4456"/>
    <cellStyle name="20% - Акцент3 6 4" xfId="4457"/>
    <cellStyle name="20% - Акцент3 6 4 2" xfId="4458"/>
    <cellStyle name="20% - Акцент3 6 4 2 2" xfId="4459"/>
    <cellStyle name="20% - Акцент3 6 4 2 2 2" xfId="4460"/>
    <cellStyle name="20% - Акцент3 6 4 2 3" xfId="4461"/>
    <cellStyle name="20% - Акцент3 6 4 3" xfId="4462"/>
    <cellStyle name="20% - Акцент3 6 4 3 2" xfId="4463"/>
    <cellStyle name="20% - Акцент3 6 4 3 2 2" xfId="4464"/>
    <cellStyle name="20% - Акцент3 6 4 3 3" xfId="4465"/>
    <cellStyle name="20% - Акцент3 6 4 4" xfId="4466"/>
    <cellStyle name="20% - Акцент3 6 4 4 2" xfId="4467"/>
    <cellStyle name="20% - Акцент3 6 4 5" xfId="4468"/>
    <cellStyle name="20% - Акцент3 6 5" xfId="4469"/>
    <cellStyle name="20% - Акцент3 6 5 2" xfId="4470"/>
    <cellStyle name="20% - Акцент3 6 5 2 2" xfId="4471"/>
    <cellStyle name="20% - Акцент3 6 5 2 2 2" xfId="4472"/>
    <cellStyle name="20% - Акцент3 6 5 2 3" xfId="4473"/>
    <cellStyle name="20% - Акцент3 6 5 3" xfId="4474"/>
    <cellStyle name="20% - Акцент3 6 5 3 2" xfId="4475"/>
    <cellStyle name="20% - Акцент3 6 5 3 2 2" xfId="4476"/>
    <cellStyle name="20% - Акцент3 6 5 3 3" xfId="4477"/>
    <cellStyle name="20% - Акцент3 6 5 4" xfId="4478"/>
    <cellStyle name="20% - Акцент3 6 5 4 2" xfId="4479"/>
    <cellStyle name="20% - Акцент3 6 5 5" xfId="4480"/>
    <cellStyle name="20% - Акцент3 6 6" xfId="4481"/>
    <cellStyle name="20% - Акцент3 6 6 2" xfId="4482"/>
    <cellStyle name="20% - Акцент3 6 6 2 2" xfId="4483"/>
    <cellStyle name="20% - Акцент3 6 6 3" xfId="4484"/>
    <cellStyle name="20% - Акцент3 6 7" xfId="4485"/>
    <cellStyle name="20% - Акцент3 6 7 2" xfId="4486"/>
    <cellStyle name="20% - Акцент3 6 7 2 2" xfId="4487"/>
    <cellStyle name="20% - Акцент3 6 7 3" xfId="4488"/>
    <cellStyle name="20% - Акцент3 6 8" xfId="4489"/>
    <cellStyle name="20% - Акцент3 6 8 2" xfId="4490"/>
    <cellStyle name="20% - Акцент3 6 9" xfId="4491"/>
    <cellStyle name="20% - Акцент3 60" xfId="4492"/>
    <cellStyle name="20% - Акцент3 60 2" xfId="4493"/>
    <cellStyle name="20% - Акцент3 60 2 2" xfId="4494"/>
    <cellStyle name="20% - Акцент3 60 2 2 2" xfId="4495"/>
    <cellStyle name="20% - Акцент3 60 2 3" xfId="4496"/>
    <cellStyle name="20% - Акцент3 60 3" xfId="4497"/>
    <cellStyle name="20% - Акцент3 60 3 2" xfId="4498"/>
    <cellStyle name="20% - Акцент3 60 3 2 2" xfId="4499"/>
    <cellStyle name="20% - Акцент3 60 3 3" xfId="4500"/>
    <cellStyle name="20% - Акцент3 60 4" xfId="4501"/>
    <cellStyle name="20% - Акцент3 60 4 2" xfId="4502"/>
    <cellStyle name="20% - Акцент3 60 5" xfId="4503"/>
    <cellStyle name="20% - Акцент3 61" xfId="4504"/>
    <cellStyle name="20% - Акцент3 61 2" xfId="4505"/>
    <cellStyle name="20% - Акцент3 61 2 2" xfId="4506"/>
    <cellStyle name="20% - Акцент3 61 2 2 2" xfId="4507"/>
    <cellStyle name="20% - Акцент3 61 2 3" xfId="4508"/>
    <cellStyle name="20% - Акцент3 61 3" xfId="4509"/>
    <cellStyle name="20% - Акцент3 61 3 2" xfId="4510"/>
    <cellStyle name="20% - Акцент3 61 3 2 2" xfId="4511"/>
    <cellStyle name="20% - Акцент3 61 3 3" xfId="4512"/>
    <cellStyle name="20% - Акцент3 61 4" xfId="4513"/>
    <cellStyle name="20% - Акцент3 61 4 2" xfId="4514"/>
    <cellStyle name="20% - Акцент3 61 5" xfId="4515"/>
    <cellStyle name="20% - Акцент3 62" xfId="4516"/>
    <cellStyle name="20% - Акцент3 62 2" xfId="4517"/>
    <cellStyle name="20% - Акцент3 62 2 2" xfId="4518"/>
    <cellStyle name="20% - Акцент3 62 2 2 2" xfId="4519"/>
    <cellStyle name="20% - Акцент3 62 2 3" xfId="4520"/>
    <cellStyle name="20% - Акцент3 62 3" xfId="4521"/>
    <cellStyle name="20% - Акцент3 62 3 2" xfId="4522"/>
    <cellStyle name="20% - Акцент3 62 3 2 2" xfId="4523"/>
    <cellStyle name="20% - Акцент3 62 3 3" xfId="4524"/>
    <cellStyle name="20% - Акцент3 62 4" xfId="4525"/>
    <cellStyle name="20% - Акцент3 62 4 2" xfId="4526"/>
    <cellStyle name="20% - Акцент3 62 5" xfId="4527"/>
    <cellStyle name="20% - Акцент3 63" xfId="4528"/>
    <cellStyle name="20% - Акцент3 63 2" xfId="4529"/>
    <cellStyle name="20% - Акцент3 63 2 2" xfId="4530"/>
    <cellStyle name="20% - Акцент3 63 2 2 2" xfId="4531"/>
    <cellStyle name="20% - Акцент3 63 2 3" xfId="4532"/>
    <cellStyle name="20% - Акцент3 63 3" xfId="4533"/>
    <cellStyle name="20% - Акцент3 63 3 2" xfId="4534"/>
    <cellStyle name="20% - Акцент3 63 3 2 2" xfId="4535"/>
    <cellStyle name="20% - Акцент3 63 3 3" xfId="4536"/>
    <cellStyle name="20% - Акцент3 63 4" xfId="4537"/>
    <cellStyle name="20% - Акцент3 63 4 2" xfId="4538"/>
    <cellStyle name="20% - Акцент3 63 5" xfId="4539"/>
    <cellStyle name="20% - Акцент3 64" xfId="4540"/>
    <cellStyle name="20% - Акцент3 64 2" xfId="4541"/>
    <cellStyle name="20% - Акцент3 64 2 2" xfId="4542"/>
    <cellStyle name="20% - Акцент3 64 2 2 2" xfId="4543"/>
    <cellStyle name="20% - Акцент3 64 2 3" xfId="4544"/>
    <cellStyle name="20% - Акцент3 64 3" xfId="4545"/>
    <cellStyle name="20% - Акцент3 64 3 2" xfId="4546"/>
    <cellStyle name="20% - Акцент3 64 3 2 2" xfId="4547"/>
    <cellStyle name="20% - Акцент3 64 3 3" xfId="4548"/>
    <cellStyle name="20% - Акцент3 64 4" xfId="4549"/>
    <cellStyle name="20% - Акцент3 64 4 2" xfId="4550"/>
    <cellStyle name="20% - Акцент3 64 5" xfId="4551"/>
    <cellStyle name="20% - Акцент3 65" xfId="4552"/>
    <cellStyle name="20% - Акцент3 65 2" xfId="4553"/>
    <cellStyle name="20% - Акцент3 65 2 2" xfId="4554"/>
    <cellStyle name="20% - Акцент3 65 2 2 2" xfId="4555"/>
    <cellStyle name="20% - Акцент3 65 2 3" xfId="4556"/>
    <cellStyle name="20% - Акцент3 65 3" xfId="4557"/>
    <cellStyle name="20% - Акцент3 65 3 2" xfId="4558"/>
    <cellStyle name="20% - Акцент3 65 3 2 2" xfId="4559"/>
    <cellStyle name="20% - Акцент3 65 3 3" xfId="4560"/>
    <cellStyle name="20% - Акцент3 65 4" xfId="4561"/>
    <cellStyle name="20% - Акцент3 65 4 2" xfId="4562"/>
    <cellStyle name="20% - Акцент3 65 5" xfId="4563"/>
    <cellStyle name="20% - Акцент3 66" xfId="4564"/>
    <cellStyle name="20% - Акцент3 66 2" xfId="4565"/>
    <cellStyle name="20% - Акцент3 66 2 2" xfId="4566"/>
    <cellStyle name="20% - Акцент3 66 2 2 2" xfId="4567"/>
    <cellStyle name="20% - Акцент3 66 2 3" xfId="4568"/>
    <cellStyle name="20% - Акцент3 66 3" xfId="4569"/>
    <cellStyle name="20% - Акцент3 66 3 2" xfId="4570"/>
    <cellStyle name="20% - Акцент3 66 3 2 2" xfId="4571"/>
    <cellStyle name="20% - Акцент3 66 3 3" xfId="4572"/>
    <cellStyle name="20% - Акцент3 66 4" xfId="4573"/>
    <cellStyle name="20% - Акцент3 66 4 2" xfId="4574"/>
    <cellStyle name="20% - Акцент3 66 5" xfId="4575"/>
    <cellStyle name="20% - Акцент3 67" xfId="4576"/>
    <cellStyle name="20% - Акцент3 67 2" xfId="4577"/>
    <cellStyle name="20% - Акцент3 67 2 2" xfId="4578"/>
    <cellStyle name="20% - Акцент3 67 2 2 2" xfId="4579"/>
    <cellStyle name="20% - Акцент3 67 2 3" xfId="4580"/>
    <cellStyle name="20% - Акцент3 67 3" xfId="4581"/>
    <cellStyle name="20% - Акцент3 67 3 2" xfId="4582"/>
    <cellStyle name="20% - Акцент3 67 3 2 2" xfId="4583"/>
    <cellStyle name="20% - Акцент3 67 3 3" xfId="4584"/>
    <cellStyle name="20% - Акцент3 67 4" xfId="4585"/>
    <cellStyle name="20% - Акцент3 67 4 2" xfId="4586"/>
    <cellStyle name="20% - Акцент3 67 5" xfId="4587"/>
    <cellStyle name="20% - Акцент3 68" xfId="4588"/>
    <cellStyle name="20% - Акцент3 68 2" xfId="4589"/>
    <cellStyle name="20% - Акцент3 68 2 2" xfId="4590"/>
    <cellStyle name="20% - Акцент3 68 2 2 2" xfId="4591"/>
    <cellStyle name="20% - Акцент3 68 2 3" xfId="4592"/>
    <cellStyle name="20% - Акцент3 68 3" xfId="4593"/>
    <cellStyle name="20% - Акцент3 68 3 2" xfId="4594"/>
    <cellStyle name="20% - Акцент3 68 3 2 2" xfId="4595"/>
    <cellStyle name="20% - Акцент3 68 3 3" xfId="4596"/>
    <cellStyle name="20% - Акцент3 68 4" xfId="4597"/>
    <cellStyle name="20% - Акцент3 68 4 2" xfId="4598"/>
    <cellStyle name="20% - Акцент3 68 5" xfId="4599"/>
    <cellStyle name="20% - Акцент3 69" xfId="4600"/>
    <cellStyle name="20% - Акцент3 69 2" xfId="4601"/>
    <cellStyle name="20% - Акцент3 69 2 2" xfId="4602"/>
    <cellStyle name="20% - Акцент3 69 2 2 2" xfId="4603"/>
    <cellStyle name="20% - Акцент3 69 2 3" xfId="4604"/>
    <cellStyle name="20% - Акцент3 69 3" xfId="4605"/>
    <cellStyle name="20% - Акцент3 69 3 2" xfId="4606"/>
    <cellStyle name="20% - Акцент3 69 3 2 2" xfId="4607"/>
    <cellStyle name="20% - Акцент3 69 3 3" xfId="4608"/>
    <cellStyle name="20% - Акцент3 69 4" xfId="4609"/>
    <cellStyle name="20% - Акцент3 69 4 2" xfId="4610"/>
    <cellStyle name="20% - Акцент3 69 5" xfId="4611"/>
    <cellStyle name="20% - Акцент3 7" xfId="4612"/>
    <cellStyle name="20% - Акцент3 7 2" xfId="4613"/>
    <cellStyle name="20% - Акцент3 7 2 2" xfId="4614"/>
    <cellStyle name="20% - Акцент3 7 2 2 2" xfId="4615"/>
    <cellStyle name="20% - Акцент3 7 2 2 2 2" xfId="4616"/>
    <cellStyle name="20% - Акцент3 7 2 2 3" xfId="4617"/>
    <cellStyle name="20% - Акцент3 7 2 3" xfId="4618"/>
    <cellStyle name="20% - Акцент3 7 2 3 2" xfId="4619"/>
    <cellStyle name="20% - Акцент3 7 2 3 2 2" xfId="4620"/>
    <cellStyle name="20% - Акцент3 7 2 3 3" xfId="4621"/>
    <cellStyle name="20% - Акцент3 7 2 4" xfId="4622"/>
    <cellStyle name="20% - Акцент3 7 2 4 2" xfId="4623"/>
    <cellStyle name="20% - Акцент3 7 2 5" xfId="4624"/>
    <cellStyle name="20% - Акцент3 7 3" xfId="4625"/>
    <cellStyle name="20% - Акцент3 7 3 2" xfId="4626"/>
    <cellStyle name="20% - Акцент3 7 3 2 2" xfId="4627"/>
    <cellStyle name="20% - Акцент3 7 3 2 2 2" xfId="4628"/>
    <cellStyle name="20% - Акцент3 7 3 2 3" xfId="4629"/>
    <cellStyle name="20% - Акцент3 7 3 3" xfId="4630"/>
    <cellStyle name="20% - Акцент3 7 3 3 2" xfId="4631"/>
    <cellStyle name="20% - Акцент3 7 3 3 2 2" xfId="4632"/>
    <cellStyle name="20% - Акцент3 7 3 3 3" xfId="4633"/>
    <cellStyle name="20% - Акцент3 7 3 4" xfId="4634"/>
    <cellStyle name="20% - Акцент3 7 3 4 2" xfId="4635"/>
    <cellStyle name="20% - Акцент3 7 3 5" xfId="4636"/>
    <cellStyle name="20% - Акцент3 7 4" xfId="4637"/>
    <cellStyle name="20% - Акцент3 7 4 2" xfId="4638"/>
    <cellStyle name="20% - Акцент3 7 4 2 2" xfId="4639"/>
    <cellStyle name="20% - Акцент3 7 4 2 2 2" xfId="4640"/>
    <cellStyle name="20% - Акцент3 7 4 2 3" xfId="4641"/>
    <cellStyle name="20% - Акцент3 7 4 3" xfId="4642"/>
    <cellStyle name="20% - Акцент3 7 4 3 2" xfId="4643"/>
    <cellStyle name="20% - Акцент3 7 4 3 2 2" xfId="4644"/>
    <cellStyle name="20% - Акцент3 7 4 3 3" xfId="4645"/>
    <cellStyle name="20% - Акцент3 7 4 4" xfId="4646"/>
    <cellStyle name="20% - Акцент3 7 4 4 2" xfId="4647"/>
    <cellStyle name="20% - Акцент3 7 4 5" xfId="4648"/>
    <cellStyle name="20% - Акцент3 7 5" xfId="4649"/>
    <cellStyle name="20% - Акцент3 7 5 2" xfId="4650"/>
    <cellStyle name="20% - Акцент3 7 5 2 2" xfId="4651"/>
    <cellStyle name="20% - Акцент3 7 5 2 2 2" xfId="4652"/>
    <cellStyle name="20% - Акцент3 7 5 2 3" xfId="4653"/>
    <cellStyle name="20% - Акцент3 7 5 3" xfId="4654"/>
    <cellStyle name="20% - Акцент3 7 5 3 2" xfId="4655"/>
    <cellStyle name="20% - Акцент3 7 5 3 2 2" xfId="4656"/>
    <cellStyle name="20% - Акцент3 7 5 3 3" xfId="4657"/>
    <cellStyle name="20% - Акцент3 7 5 4" xfId="4658"/>
    <cellStyle name="20% - Акцент3 7 5 4 2" xfId="4659"/>
    <cellStyle name="20% - Акцент3 7 5 5" xfId="4660"/>
    <cellStyle name="20% - Акцент3 7 6" xfId="4661"/>
    <cellStyle name="20% - Акцент3 7 6 2" xfId="4662"/>
    <cellStyle name="20% - Акцент3 7 6 2 2" xfId="4663"/>
    <cellStyle name="20% - Акцент3 7 6 3" xfId="4664"/>
    <cellStyle name="20% - Акцент3 7 7" xfId="4665"/>
    <cellStyle name="20% - Акцент3 7 7 2" xfId="4666"/>
    <cellStyle name="20% - Акцент3 7 7 2 2" xfId="4667"/>
    <cellStyle name="20% - Акцент3 7 7 3" xfId="4668"/>
    <cellStyle name="20% - Акцент3 7 8" xfId="4669"/>
    <cellStyle name="20% - Акцент3 7 8 2" xfId="4670"/>
    <cellStyle name="20% - Акцент3 7 9" xfId="4671"/>
    <cellStyle name="20% - Акцент3 70" xfId="4672"/>
    <cellStyle name="20% - Акцент3 70 2" xfId="4673"/>
    <cellStyle name="20% - Акцент3 70 2 2" xfId="4674"/>
    <cellStyle name="20% - Акцент3 70 2 2 2" xfId="4675"/>
    <cellStyle name="20% - Акцент3 70 2 3" xfId="4676"/>
    <cellStyle name="20% - Акцент3 70 3" xfId="4677"/>
    <cellStyle name="20% - Акцент3 70 3 2" xfId="4678"/>
    <cellStyle name="20% - Акцент3 70 3 2 2" xfId="4679"/>
    <cellStyle name="20% - Акцент3 70 3 3" xfId="4680"/>
    <cellStyle name="20% - Акцент3 70 4" xfId="4681"/>
    <cellStyle name="20% - Акцент3 70 4 2" xfId="4682"/>
    <cellStyle name="20% - Акцент3 70 5" xfId="4683"/>
    <cellStyle name="20% - Акцент3 71" xfId="4684"/>
    <cellStyle name="20% - Акцент3 71 2" xfId="4685"/>
    <cellStyle name="20% - Акцент3 71 2 2" xfId="4686"/>
    <cellStyle name="20% - Акцент3 71 2 2 2" xfId="4687"/>
    <cellStyle name="20% - Акцент3 71 2 3" xfId="4688"/>
    <cellStyle name="20% - Акцент3 71 3" xfId="4689"/>
    <cellStyle name="20% - Акцент3 71 3 2" xfId="4690"/>
    <cellStyle name="20% - Акцент3 71 3 2 2" xfId="4691"/>
    <cellStyle name="20% - Акцент3 71 3 3" xfId="4692"/>
    <cellStyle name="20% - Акцент3 71 4" xfId="4693"/>
    <cellStyle name="20% - Акцент3 71 4 2" xfId="4694"/>
    <cellStyle name="20% - Акцент3 71 5" xfId="4695"/>
    <cellStyle name="20% - Акцент3 72" xfId="4696"/>
    <cellStyle name="20% - Акцент3 72 2" xfId="4697"/>
    <cellStyle name="20% - Акцент3 72 2 2" xfId="4698"/>
    <cellStyle name="20% - Акцент3 72 2 2 2" xfId="4699"/>
    <cellStyle name="20% - Акцент3 72 2 3" xfId="4700"/>
    <cellStyle name="20% - Акцент3 72 3" xfId="4701"/>
    <cellStyle name="20% - Акцент3 72 3 2" xfId="4702"/>
    <cellStyle name="20% - Акцент3 72 3 2 2" xfId="4703"/>
    <cellStyle name="20% - Акцент3 72 3 3" xfId="4704"/>
    <cellStyle name="20% - Акцент3 72 4" xfId="4705"/>
    <cellStyle name="20% - Акцент3 72 4 2" xfId="4706"/>
    <cellStyle name="20% - Акцент3 72 5" xfId="4707"/>
    <cellStyle name="20% - Акцент3 73" xfId="4708"/>
    <cellStyle name="20% - Акцент3 73 2" xfId="4709"/>
    <cellStyle name="20% - Акцент3 73 2 2" xfId="4710"/>
    <cellStyle name="20% - Акцент3 73 2 2 2" xfId="4711"/>
    <cellStyle name="20% - Акцент3 73 2 3" xfId="4712"/>
    <cellStyle name="20% - Акцент3 73 3" xfId="4713"/>
    <cellStyle name="20% - Акцент3 73 3 2" xfId="4714"/>
    <cellStyle name="20% - Акцент3 73 3 2 2" xfId="4715"/>
    <cellStyle name="20% - Акцент3 73 3 3" xfId="4716"/>
    <cellStyle name="20% - Акцент3 73 4" xfId="4717"/>
    <cellStyle name="20% - Акцент3 73 4 2" xfId="4718"/>
    <cellStyle name="20% - Акцент3 73 5" xfId="4719"/>
    <cellStyle name="20% - Акцент3 74" xfId="4720"/>
    <cellStyle name="20% - Акцент3 74 2" xfId="4721"/>
    <cellStyle name="20% - Акцент3 74 2 2" xfId="4722"/>
    <cellStyle name="20% - Акцент3 74 2 2 2" xfId="4723"/>
    <cellStyle name="20% - Акцент3 74 2 3" xfId="4724"/>
    <cellStyle name="20% - Акцент3 74 3" xfId="4725"/>
    <cellStyle name="20% - Акцент3 74 3 2" xfId="4726"/>
    <cellStyle name="20% - Акцент3 74 3 2 2" xfId="4727"/>
    <cellStyle name="20% - Акцент3 74 3 3" xfId="4728"/>
    <cellStyle name="20% - Акцент3 74 4" xfId="4729"/>
    <cellStyle name="20% - Акцент3 74 4 2" xfId="4730"/>
    <cellStyle name="20% - Акцент3 74 5" xfId="4731"/>
    <cellStyle name="20% - Акцент3 75" xfId="4732"/>
    <cellStyle name="20% - Акцент3 75 2" xfId="4733"/>
    <cellStyle name="20% - Акцент3 75 2 2" xfId="4734"/>
    <cellStyle name="20% - Акцент3 75 2 2 2" xfId="4735"/>
    <cellStyle name="20% - Акцент3 75 2 3" xfId="4736"/>
    <cellStyle name="20% - Акцент3 75 3" xfId="4737"/>
    <cellStyle name="20% - Акцент3 75 3 2" xfId="4738"/>
    <cellStyle name="20% - Акцент3 75 3 2 2" xfId="4739"/>
    <cellStyle name="20% - Акцент3 75 3 3" xfId="4740"/>
    <cellStyle name="20% - Акцент3 75 4" xfId="4741"/>
    <cellStyle name="20% - Акцент3 75 4 2" xfId="4742"/>
    <cellStyle name="20% - Акцент3 75 5" xfId="4743"/>
    <cellStyle name="20% - Акцент3 76" xfId="4744"/>
    <cellStyle name="20% - Акцент3 76 2" xfId="4745"/>
    <cellStyle name="20% - Акцент3 76 2 2" xfId="4746"/>
    <cellStyle name="20% - Акцент3 76 2 2 2" xfId="4747"/>
    <cellStyle name="20% - Акцент3 76 2 3" xfId="4748"/>
    <cellStyle name="20% - Акцент3 76 3" xfId="4749"/>
    <cellStyle name="20% - Акцент3 76 3 2" xfId="4750"/>
    <cellStyle name="20% - Акцент3 76 3 2 2" xfId="4751"/>
    <cellStyle name="20% - Акцент3 76 3 3" xfId="4752"/>
    <cellStyle name="20% - Акцент3 76 4" xfId="4753"/>
    <cellStyle name="20% - Акцент3 76 4 2" xfId="4754"/>
    <cellStyle name="20% - Акцент3 76 5" xfId="4755"/>
    <cellStyle name="20% - Акцент3 77" xfId="4756"/>
    <cellStyle name="20% - Акцент3 77 2" xfId="4757"/>
    <cellStyle name="20% - Акцент3 77 2 2" xfId="4758"/>
    <cellStyle name="20% - Акцент3 77 2 2 2" xfId="4759"/>
    <cellStyle name="20% - Акцент3 77 2 3" xfId="4760"/>
    <cellStyle name="20% - Акцент3 77 3" xfId="4761"/>
    <cellStyle name="20% - Акцент3 77 3 2" xfId="4762"/>
    <cellStyle name="20% - Акцент3 77 3 2 2" xfId="4763"/>
    <cellStyle name="20% - Акцент3 77 3 3" xfId="4764"/>
    <cellStyle name="20% - Акцент3 77 4" xfId="4765"/>
    <cellStyle name="20% - Акцент3 77 4 2" xfId="4766"/>
    <cellStyle name="20% - Акцент3 77 5" xfId="4767"/>
    <cellStyle name="20% - Акцент3 78" xfId="4768"/>
    <cellStyle name="20% - Акцент3 78 2" xfId="4769"/>
    <cellStyle name="20% - Акцент3 78 2 2" xfId="4770"/>
    <cellStyle name="20% - Акцент3 78 2 2 2" xfId="4771"/>
    <cellStyle name="20% - Акцент3 78 2 3" xfId="4772"/>
    <cellStyle name="20% - Акцент3 78 3" xfId="4773"/>
    <cellStyle name="20% - Акцент3 78 3 2" xfId="4774"/>
    <cellStyle name="20% - Акцент3 78 3 2 2" xfId="4775"/>
    <cellStyle name="20% - Акцент3 78 3 3" xfId="4776"/>
    <cellStyle name="20% - Акцент3 78 4" xfId="4777"/>
    <cellStyle name="20% - Акцент3 78 4 2" xfId="4778"/>
    <cellStyle name="20% - Акцент3 78 5" xfId="4779"/>
    <cellStyle name="20% - Акцент3 79" xfId="4780"/>
    <cellStyle name="20% - Акцент3 79 2" xfId="4781"/>
    <cellStyle name="20% - Акцент3 79 2 2" xfId="4782"/>
    <cellStyle name="20% - Акцент3 79 2 2 2" xfId="4783"/>
    <cellStyle name="20% - Акцент3 79 2 3" xfId="4784"/>
    <cellStyle name="20% - Акцент3 79 3" xfId="4785"/>
    <cellStyle name="20% - Акцент3 79 3 2" xfId="4786"/>
    <cellStyle name="20% - Акцент3 79 3 2 2" xfId="4787"/>
    <cellStyle name="20% - Акцент3 79 3 3" xfId="4788"/>
    <cellStyle name="20% - Акцент3 79 4" xfId="4789"/>
    <cellStyle name="20% - Акцент3 79 4 2" xfId="4790"/>
    <cellStyle name="20% - Акцент3 79 5" xfId="4791"/>
    <cellStyle name="20% - Акцент3 8" xfId="4792"/>
    <cellStyle name="20% - Акцент3 8 2" xfId="4793"/>
    <cellStyle name="20% - Акцент3 8 2 2" xfId="4794"/>
    <cellStyle name="20% - Акцент3 8 2 2 2" xfId="4795"/>
    <cellStyle name="20% - Акцент3 8 2 2 2 2" xfId="4796"/>
    <cellStyle name="20% - Акцент3 8 2 2 3" xfId="4797"/>
    <cellStyle name="20% - Акцент3 8 2 3" xfId="4798"/>
    <cellStyle name="20% - Акцент3 8 2 3 2" xfId="4799"/>
    <cellStyle name="20% - Акцент3 8 2 3 2 2" xfId="4800"/>
    <cellStyle name="20% - Акцент3 8 2 3 3" xfId="4801"/>
    <cellStyle name="20% - Акцент3 8 2 4" xfId="4802"/>
    <cellStyle name="20% - Акцент3 8 2 4 2" xfId="4803"/>
    <cellStyle name="20% - Акцент3 8 2 5" xfId="4804"/>
    <cellStyle name="20% - Акцент3 8 3" xfId="4805"/>
    <cellStyle name="20% - Акцент3 8 3 2" xfId="4806"/>
    <cellStyle name="20% - Акцент3 8 3 2 2" xfId="4807"/>
    <cellStyle name="20% - Акцент3 8 3 2 2 2" xfId="4808"/>
    <cellStyle name="20% - Акцент3 8 3 2 3" xfId="4809"/>
    <cellStyle name="20% - Акцент3 8 3 3" xfId="4810"/>
    <cellStyle name="20% - Акцент3 8 3 3 2" xfId="4811"/>
    <cellStyle name="20% - Акцент3 8 3 3 2 2" xfId="4812"/>
    <cellStyle name="20% - Акцент3 8 3 3 3" xfId="4813"/>
    <cellStyle name="20% - Акцент3 8 3 4" xfId="4814"/>
    <cellStyle name="20% - Акцент3 8 3 4 2" xfId="4815"/>
    <cellStyle name="20% - Акцент3 8 3 5" xfId="4816"/>
    <cellStyle name="20% - Акцент3 8 4" xfId="4817"/>
    <cellStyle name="20% - Акцент3 8 4 2" xfId="4818"/>
    <cellStyle name="20% - Акцент3 8 4 2 2" xfId="4819"/>
    <cellStyle name="20% - Акцент3 8 4 2 2 2" xfId="4820"/>
    <cellStyle name="20% - Акцент3 8 4 2 3" xfId="4821"/>
    <cellStyle name="20% - Акцент3 8 4 3" xfId="4822"/>
    <cellStyle name="20% - Акцент3 8 4 3 2" xfId="4823"/>
    <cellStyle name="20% - Акцент3 8 4 3 2 2" xfId="4824"/>
    <cellStyle name="20% - Акцент3 8 4 3 3" xfId="4825"/>
    <cellStyle name="20% - Акцент3 8 4 4" xfId="4826"/>
    <cellStyle name="20% - Акцент3 8 4 4 2" xfId="4827"/>
    <cellStyle name="20% - Акцент3 8 4 5" xfId="4828"/>
    <cellStyle name="20% - Акцент3 8 5" xfId="4829"/>
    <cellStyle name="20% - Акцент3 8 5 2" xfId="4830"/>
    <cellStyle name="20% - Акцент3 8 5 2 2" xfId="4831"/>
    <cellStyle name="20% - Акцент3 8 5 2 2 2" xfId="4832"/>
    <cellStyle name="20% - Акцент3 8 5 2 3" xfId="4833"/>
    <cellStyle name="20% - Акцент3 8 5 3" xfId="4834"/>
    <cellStyle name="20% - Акцент3 8 5 3 2" xfId="4835"/>
    <cellStyle name="20% - Акцент3 8 5 3 2 2" xfId="4836"/>
    <cellStyle name="20% - Акцент3 8 5 3 3" xfId="4837"/>
    <cellStyle name="20% - Акцент3 8 5 4" xfId="4838"/>
    <cellStyle name="20% - Акцент3 8 5 4 2" xfId="4839"/>
    <cellStyle name="20% - Акцент3 8 5 5" xfId="4840"/>
    <cellStyle name="20% - Акцент3 8 6" xfId="4841"/>
    <cellStyle name="20% - Акцент3 8 6 2" xfId="4842"/>
    <cellStyle name="20% - Акцент3 8 6 2 2" xfId="4843"/>
    <cellStyle name="20% - Акцент3 8 6 3" xfId="4844"/>
    <cellStyle name="20% - Акцент3 8 7" xfId="4845"/>
    <cellStyle name="20% - Акцент3 8 7 2" xfId="4846"/>
    <cellStyle name="20% - Акцент3 8 7 2 2" xfId="4847"/>
    <cellStyle name="20% - Акцент3 8 7 3" xfId="4848"/>
    <cellStyle name="20% - Акцент3 8 8" xfId="4849"/>
    <cellStyle name="20% - Акцент3 8 8 2" xfId="4850"/>
    <cellStyle name="20% - Акцент3 8 9" xfId="4851"/>
    <cellStyle name="20% - Акцент3 80" xfId="4852"/>
    <cellStyle name="20% - Акцент3 80 2" xfId="4853"/>
    <cellStyle name="20% - Акцент3 80 2 2" xfId="4854"/>
    <cellStyle name="20% - Акцент3 80 2 2 2" xfId="4855"/>
    <cellStyle name="20% - Акцент3 80 2 3" xfId="4856"/>
    <cellStyle name="20% - Акцент3 80 3" xfId="4857"/>
    <cellStyle name="20% - Акцент3 80 3 2" xfId="4858"/>
    <cellStyle name="20% - Акцент3 80 3 2 2" xfId="4859"/>
    <cellStyle name="20% - Акцент3 80 3 3" xfId="4860"/>
    <cellStyle name="20% - Акцент3 80 4" xfId="4861"/>
    <cellStyle name="20% - Акцент3 80 4 2" xfId="4862"/>
    <cellStyle name="20% - Акцент3 80 5" xfId="4863"/>
    <cellStyle name="20% - Акцент3 81" xfId="4864"/>
    <cellStyle name="20% - Акцент3 81 2" xfId="4865"/>
    <cellStyle name="20% - Акцент3 81 2 2" xfId="4866"/>
    <cellStyle name="20% - Акцент3 81 2 2 2" xfId="4867"/>
    <cellStyle name="20% - Акцент3 81 2 3" xfId="4868"/>
    <cellStyle name="20% - Акцент3 81 3" xfId="4869"/>
    <cellStyle name="20% - Акцент3 81 3 2" xfId="4870"/>
    <cellStyle name="20% - Акцент3 81 3 2 2" xfId="4871"/>
    <cellStyle name="20% - Акцент3 81 3 3" xfId="4872"/>
    <cellStyle name="20% - Акцент3 81 4" xfId="4873"/>
    <cellStyle name="20% - Акцент3 81 4 2" xfId="4874"/>
    <cellStyle name="20% - Акцент3 81 5" xfId="4875"/>
    <cellStyle name="20% - Акцент3 82" xfId="4876"/>
    <cellStyle name="20% - Акцент3 82 2" xfId="4877"/>
    <cellStyle name="20% - Акцент3 82 2 2" xfId="4878"/>
    <cellStyle name="20% - Акцент3 82 2 2 2" xfId="4879"/>
    <cellStyle name="20% - Акцент3 82 2 3" xfId="4880"/>
    <cellStyle name="20% - Акцент3 82 3" xfId="4881"/>
    <cellStyle name="20% - Акцент3 82 3 2" xfId="4882"/>
    <cellStyle name="20% - Акцент3 82 3 2 2" xfId="4883"/>
    <cellStyle name="20% - Акцент3 82 3 3" xfId="4884"/>
    <cellStyle name="20% - Акцент3 82 4" xfId="4885"/>
    <cellStyle name="20% - Акцент3 82 4 2" xfId="4886"/>
    <cellStyle name="20% - Акцент3 82 5" xfId="4887"/>
    <cellStyle name="20% - Акцент3 83" xfId="4888"/>
    <cellStyle name="20% - Акцент3 83 2" xfId="4889"/>
    <cellStyle name="20% - Акцент3 83 2 2" xfId="4890"/>
    <cellStyle name="20% - Акцент3 83 2 2 2" xfId="4891"/>
    <cellStyle name="20% - Акцент3 83 2 3" xfId="4892"/>
    <cellStyle name="20% - Акцент3 83 3" xfId="4893"/>
    <cellStyle name="20% - Акцент3 83 3 2" xfId="4894"/>
    <cellStyle name="20% - Акцент3 83 3 2 2" xfId="4895"/>
    <cellStyle name="20% - Акцент3 83 3 3" xfId="4896"/>
    <cellStyle name="20% - Акцент3 83 4" xfId="4897"/>
    <cellStyle name="20% - Акцент3 83 4 2" xfId="4898"/>
    <cellStyle name="20% - Акцент3 83 5" xfId="4899"/>
    <cellStyle name="20% - Акцент3 84" xfId="4900"/>
    <cellStyle name="20% - Акцент3 84 2" xfId="4901"/>
    <cellStyle name="20% - Акцент3 84 2 2" xfId="4902"/>
    <cellStyle name="20% - Акцент3 84 2 2 2" xfId="4903"/>
    <cellStyle name="20% - Акцент3 84 2 3" xfId="4904"/>
    <cellStyle name="20% - Акцент3 84 3" xfId="4905"/>
    <cellStyle name="20% - Акцент3 84 3 2" xfId="4906"/>
    <cellStyle name="20% - Акцент3 84 3 2 2" xfId="4907"/>
    <cellStyle name="20% - Акцент3 84 3 3" xfId="4908"/>
    <cellStyle name="20% - Акцент3 84 4" xfId="4909"/>
    <cellStyle name="20% - Акцент3 84 4 2" xfId="4910"/>
    <cellStyle name="20% - Акцент3 84 5" xfId="4911"/>
    <cellStyle name="20% - Акцент3 85" xfId="4912"/>
    <cellStyle name="20% - Акцент3 85 2" xfId="4913"/>
    <cellStyle name="20% - Акцент3 85 2 2" xfId="4914"/>
    <cellStyle name="20% - Акцент3 85 2 2 2" xfId="4915"/>
    <cellStyle name="20% - Акцент3 85 2 3" xfId="4916"/>
    <cellStyle name="20% - Акцент3 85 3" xfId="4917"/>
    <cellStyle name="20% - Акцент3 85 3 2" xfId="4918"/>
    <cellStyle name="20% - Акцент3 85 3 2 2" xfId="4919"/>
    <cellStyle name="20% - Акцент3 85 3 3" xfId="4920"/>
    <cellStyle name="20% - Акцент3 85 4" xfId="4921"/>
    <cellStyle name="20% - Акцент3 85 4 2" xfId="4922"/>
    <cellStyle name="20% - Акцент3 85 5" xfId="4923"/>
    <cellStyle name="20% - Акцент3 86" xfId="4924"/>
    <cellStyle name="20% - Акцент3 86 2" xfId="4925"/>
    <cellStyle name="20% - Акцент3 86 2 2" xfId="4926"/>
    <cellStyle name="20% - Акцент3 86 2 2 2" xfId="4927"/>
    <cellStyle name="20% - Акцент3 86 2 3" xfId="4928"/>
    <cellStyle name="20% - Акцент3 86 3" xfId="4929"/>
    <cellStyle name="20% - Акцент3 86 3 2" xfId="4930"/>
    <cellStyle name="20% - Акцент3 86 3 2 2" xfId="4931"/>
    <cellStyle name="20% - Акцент3 86 3 3" xfId="4932"/>
    <cellStyle name="20% - Акцент3 86 4" xfId="4933"/>
    <cellStyle name="20% - Акцент3 86 4 2" xfId="4934"/>
    <cellStyle name="20% - Акцент3 86 5" xfId="4935"/>
    <cellStyle name="20% - Акцент3 87" xfId="4936"/>
    <cellStyle name="20% - Акцент3 87 2" xfId="4937"/>
    <cellStyle name="20% - Акцент3 87 2 2" xfId="4938"/>
    <cellStyle name="20% - Акцент3 87 2 2 2" xfId="4939"/>
    <cellStyle name="20% - Акцент3 87 2 3" xfId="4940"/>
    <cellStyle name="20% - Акцент3 87 3" xfId="4941"/>
    <cellStyle name="20% - Акцент3 87 3 2" xfId="4942"/>
    <cellStyle name="20% - Акцент3 87 3 2 2" xfId="4943"/>
    <cellStyle name="20% - Акцент3 87 3 3" xfId="4944"/>
    <cellStyle name="20% - Акцент3 87 4" xfId="4945"/>
    <cellStyle name="20% - Акцент3 87 4 2" xfId="4946"/>
    <cellStyle name="20% - Акцент3 87 5" xfId="4947"/>
    <cellStyle name="20% - Акцент3 88" xfId="4948"/>
    <cellStyle name="20% - Акцент3 88 2" xfId="4949"/>
    <cellStyle name="20% - Акцент3 88 2 2" xfId="4950"/>
    <cellStyle name="20% - Акцент3 88 3" xfId="4951"/>
    <cellStyle name="20% - Акцент3 89" xfId="4952"/>
    <cellStyle name="20% - Акцент3 89 2" xfId="4953"/>
    <cellStyle name="20% - Акцент3 89 2 2" xfId="4954"/>
    <cellStyle name="20% - Акцент3 89 3" xfId="4955"/>
    <cellStyle name="20% - Акцент3 9" xfId="4956"/>
    <cellStyle name="20% - Акцент3 9 2" xfId="4957"/>
    <cellStyle name="20% - Акцент3 9 2 2" xfId="4958"/>
    <cellStyle name="20% - Акцент3 9 2 2 2" xfId="4959"/>
    <cellStyle name="20% - Акцент3 9 2 2 2 2" xfId="4960"/>
    <cellStyle name="20% - Акцент3 9 2 2 3" xfId="4961"/>
    <cellStyle name="20% - Акцент3 9 2 3" xfId="4962"/>
    <cellStyle name="20% - Акцент3 9 2 3 2" xfId="4963"/>
    <cellStyle name="20% - Акцент3 9 2 3 2 2" xfId="4964"/>
    <cellStyle name="20% - Акцент3 9 2 3 3" xfId="4965"/>
    <cellStyle name="20% - Акцент3 9 2 4" xfId="4966"/>
    <cellStyle name="20% - Акцент3 9 2 4 2" xfId="4967"/>
    <cellStyle name="20% - Акцент3 9 2 5" xfId="4968"/>
    <cellStyle name="20% - Акцент3 9 3" xfId="4969"/>
    <cellStyle name="20% - Акцент3 9 3 2" xfId="4970"/>
    <cellStyle name="20% - Акцент3 9 3 2 2" xfId="4971"/>
    <cellStyle name="20% - Акцент3 9 3 2 2 2" xfId="4972"/>
    <cellStyle name="20% - Акцент3 9 3 2 3" xfId="4973"/>
    <cellStyle name="20% - Акцент3 9 3 3" xfId="4974"/>
    <cellStyle name="20% - Акцент3 9 3 3 2" xfId="4975"/>
    <cellStyle name="20% - Акцент3 9 3 3 2 2" xfId="4976"/>
    <cellStyle name="20% - Акцент3 9 3 3 3" xfId="4977"/>
    <cellStyle name="20% - Акцент3 9 3 4" xfId="4978"/>
    <cellStyle name="20% - Акцент3 9 3 4 2" xfId="4979"/>
    <cellStyle name="20% - Акцент3 9 3 5" xfId="4980"/>
    <cellStyle name="20% - Акцент3 9 4" xfId="4981"/>
    <cellStyle name="20% - Акцент3 9 4 2" xfId="4982"/>
    <cellStyle name="20% - Акцент3 9 4 2 2" xfId="4983"/>
    <cellStyle name="20% - Акцент3 9 4 2 2 2" xfId="4984"/>
    <cellStyle name="20% - Акцент3 9 4 2 3" xfId="4985"/>
    <cellStyle name="20% - Акцент3 9 4 3" xfId="4986"/>
    <cellStyle name="20% - Акцент3 9 4 3 2" xfId="4987"/>
    <cellStyle name="20% - Акцент3 9 4 3 2 2" xfId="4988"/>
    <cellStyle name="20% - Акцент3 9 4 3 3" xfId="4989"/>
    <cellStyle name="20% - Акцент3 9 4 4" xfId="4990"/>
    <cellStyle name="20% - Акцент3 9 4 4 2" xfId="4991"/>
    <cellStyle name="20% - Акцент3 9 4 5" xfId="4992"/>
    <cellStyle name="20% - Акцент3 9 5" xfId="4993"/>
    <cellStyle name="20% - Акцент3 9 5 2" xfId="4994"/>
    <cellStyle name="20% - Акцент3 9 5 2 2" xfId="4995"/>
    <cellStyle name="20% - Акцент3 9 5 2 2 2" xfId="4996"/>
    <cellStyle name="20% - Акцент3 9 5 2 3" xfId="4997"/>
    <cellStyle name="20% - Акцент3 9 5 3" xfId="4998"/>
    <cellStyle name="20% - Акцент3 9 5 3 2" xfId="4999"/>
    <cellStyle name="20% - Акцент3 9 5 3 2 2" xfId="5000"/>
    <cellStyle name="20% - Акцент3 9 5 3 3" xfId="5001"/>
    <cellStyle name="20% - Акцент3 9 5 4" xfId="5002"/>
    <cellStyle name="20% - Акцент3 9 5 4 2" xfId="5003"/>
    <cellStyle name="20% - Акцент3 9 5 5" xfId="5004"/>
    <cellStyle name="20% - Акцент3 9 6" xfId="5005"/>
    <cellStyle name="20% - Акцент3 9 6 2" xfId="5006"/>
    <cellStyle name="20% - Акцент3 9 6 2 2" xfId="5007"/>
    <cellStyle name="20% - Акцент3 9 6 3" xfId="5008"/>
    <cellStyle name="20% - Акцент3 9 7" xfId="5009"/>
    <cellStyle name="20% - Акцент3 9 7 2" xfId="5010"/>
    <cellStyle name="20% - Акцент3 9 7 2 2" xfId="5011"/>
    <cellStyle name="20% - Акцент3 9 7 3" xfId="5012"/>
    <cellStyle name="20% - Акцент3 9 8" xfId="5013"/>
    <cellStyle name="20% - Акцент3 9 8 2" xfId="5014"/>
    <cellStyle name="20% - Акцент3 9 9" xfId="5015"/>
    <cellStyle name="20% - Акцент3 90" xfId="5016"/>
    <cellStyle name="20% - Акцент3 90 2" xfId="5017"/>
    <cellStyle name="20% - Акцент3 90 2 2" xfId="5018"/>
    <cellStyle name="20% - Акцент3 90 3" xfId="5019"/>
    <cellStyle name="20% - Акцент3 91" xfId="5020"/>
    <cellStyle name="20% - Акцент3 91 2" xfId="5021"/>
    <cellStyle name="20% - Акцент3 91 2 2" xfId="5022"/>
    <cellStyle name="20% - Акцент3 91 3" xfId="5023"/>
    <cellStyle name="20% - Акцент3 92" xfId="5024"/>
    <cellStyle name="20% - Акцент3 92 2" xfId="5025"/>
    <cellStyle name="20% - Акцент3 92 2 2" xfId="5026"/>
    <cellStyle name="20% - Акцент3 92 3" xfId="5027"/>
    <cellStyle name="20% - Акцент3 93" xfId="5028"/>
    <cellStyle name="20% - Акцент3 93 2" xfId="5029"/>
    <cellStyle name="20% - Акцент3 93 2 2" xfId="5030"/>
    <cellStyle name="20% - Акцент3 93 3" xfId="5031"/>
    <cellStyle name="20% - Акцент3 94" xfId="5032"/>
    <cellStyle name="20% - Акцент3 94 2" xfId="5033"/>
    <cellStyle name="20% - Акцент3 94 2 2" xfId="5034"/>
    <cellStyle name="20% - Акцент3 94 3" xfId="5035"/>
    <cellStyle name="20% - Акцент3 95" xfId="5036"/>
    <cellStyle name="20% - Акцент3 95 2" xfId="5037"/>
    <cellStyle name="20% - Акцент3 95 2 2" xfId="5038"/>
    <cellStyle name="20% - Акцент3 95 3" xfId="5039"/>
    <cellStyle name="20% - Акцент3 96" xfId="5040"/>
    <cellStyle name="20% - Акцент3 96 2" xfId="5041"/>
    <cellStyle name="20% - Акцент3 96 2 2" xfId="5042"/>
    <cellStyle name="20% - Акцент3 96 3" xfId="5043"/>
    <cellStyle name="20% - Акцент3 97" xfId="5044"/>
    <cellStyle name="20% - Акцент3 97 2" xfId="5045"/>
    <cellStyle name="20% - Акцент3 97 2 2" xfId="5046"/>
    <cellStyle name="20% - Акцент3 97 3" xfId="5047"/>
    <cellStyle name="20% - Акцент3 98" xfId="5048"/>
    <cellStyle name="20% - Акцент3 98 2" xfId="5049"/>
    <cellStyle name="20% - Акцент3 98 2 2" xfId="5050"/>
    <cellStyle name="20% - Акцент3 98 3" xfId="5051"/>
    <cellStyle name="20% - Акцент3 99" xfId="5052"/>
    <cellStyle name="20% - Акцент3 99 2" xfId="5053"/>
    <cellStyle name="20% - Акцент3 99 2 2" xfId="5054"/>
    <cellStyle name="20% - Акцент3 99 3" xfId="5055"/>
    <cellStyle name="20% - Акцент4" xfId="5056" builtinId="42" customBuiltin="1"/>
    <cellStyle name="20% - Акцент4 10" xfId="5057"/>
    <cellStyle name="20% - Акцент4 10 2" xfId="5058"/>
    <cellStyle name="20% - Акцент4 10 2 2" xfId="5059"/>
    <cellStyle name="20% - Акцент4 10 2 2 2" xfId="5060"/>
    <cellStyle name="20% - Акцент4 10 2 3" xfId="5061"/>
    <cellStyle name="20% - Акцент4 10 3" xfId="5062"/>
    <cellStyle name="20% - Акцент4 10 3 2" xfId="5063"/>
    <cellStyle name="20% - Акцент4 10 3 2 2" xfId="5064"/>
    <cellStyle name="20% - Акцент4 10 3 3" xfId="5065"/>
    <cellStyle name="20% - Акцент4 10 4" xfId="5066"/>
    <cellStyle name="20% - Акцент4 10 4 2" xfId="5067"/>
    <cellStyle name="20% - Акцент4 10 5" xfId="5068"/>
    <cellStyle name="20% - Акцент4 100" xfId="5069"/>
    <cellStyle name="20% - Акцент4 100 2" xfId="5070"/>
    <cellStyle name="20% - Акцент4 100 2 2" xfId="5071"/>
    <cellStyle name="20% - Акцент4 100 3" xfId="5072"/>
    <cellStyle name="20% - Акцент4 101" xfId="5073"/>
    <cellStyle name="20% - Акцент4 101 2" xfId="5074"/>
    <cellStyle name="20% - Акцент4 101 2 2" xfId="5075"/>
    <cellStyle name="20% - Акцент4 101 3" xfId="5076"/>
    <cellStyle name="20% - Акцент4 102" xfId="5077"/>
    <cellStyle name="20% - Акцент4 102 2" xfId="5078"/>
    <cellStyle name="20% - Акцент4 102 2 2" xfId="5079"/>
    <cellStyle name="20% - Акцент4 102 3" xfId="5080"/>
    <cellStyle name="20% - Акцент4 103" xfId="5081"/>
    <cellStyle name="20% - Акцент4 103 2" xfId="5082"/>
    <cellStyle name="20% - Акцент4 103 2 2" xfId="5083"/>
    <cellStyle name="20% - Акцент4 103 3" xfId="5084"/>
    <cellStyle name="20% - Акцент4 104" xfId="5085"/>
    <cellStyle name="20% - Акцент4 104 2" xfId="5086"/>
    <cellStyle name="20% - Акцент4 104 2 2" xfId="5087"/>
    <cellStyle name="20% - Акцент4 104 3" xfId="5088"/>
    <cellStyle name="20% - Акцент4 105" xfId="5089"/>
    <cellStyle name="20% - Акцент4 105 2" xfId="5090"/>
    <cellStyle name="20% - Акцент4 105 2 2" xfId="5091"/>
    <cellStyle name="20% - Акцент4 105 3" xfId="5092"/>
    <cellStyle name="20% - Акцент4 106" xfId="5093"/>
    <cellStyle name="20% - Акцент4 106 2" xfId="5094"/>
    <cellStyle name="20% - Акцент4 106 2 2" xfId="5095"/>
    <cellStyle name="20% - Акцент4 106 3" xfId="5096"/>
    <cellStyle name="20% - Акцент4 107" xfId="5097"/>
    <cellStyle name="20% - Акцент4 107 2" xfId="5098"/>
    <cellStyle name="20% - Акцент4 107 2 2" xfId="5099"/>
    <cellStyle name="20% - Акцент4 107 3" xfId="5100"/>
    <cellStyle name="20% - Акцент4 108" xfId="5101"/>
    <cellStyle name="20% - Акцент4 108 2" xfId="5102"/>
    <cellStyle name="20% - Акцент4 108 2 2" xfId="5103"/>
    <cellStyle name="20% - Акцент4 108 3" xfId="5104"/>
    <cellStyle name="20% - Акцент4 109" xfId="5105"/>
    <cellStyle name="20% - Акцент4 109 2" xfId="5106"/>
    <cellStyle name="20% - Акцент4 109 2 2" xfId="5107"/>
    <cellStyle name="20% - Акцент4 109 3" xfId="5108"/>
    <cellStyle name="20% - Акцент4 11" xfId="5109"/>
    <cellStyle name="20% - Акцент4 11 2" xfId="5110"/>
    <cellStyle name="20% - Акцент4 11 2 2" xfId="5111"/>
    <cellStyle name="20% - Акцент4 11 2 2 2" xfId="5112"/>
    <cellStyle name="20% - Акцент4 11 2 3" xfId="5113"/>
    <cellStyle name="20% - Акцент4 11 3" xfId="5114"/>
    <cellStyle name="20% - Акцент4 11 3 2" xfId="5115"/>
    <cellStyle name="20% - Акцент4 11 3 2 2" xfId="5116"/>
    <cellStyle name="20% - Акцент4 11 3 3" xfId="5117"/>
    <cellStyle name="20% - Акцент4 11 4" xfId="5118"/>
    <cellStyle name="20% - Акцент4 11 4 2" xfId="5119"/>
    <cellStyle name="20% - Акцент4 11 5" xfId="5120"/>
    <cellStyle name="20% - Акцент4 110" xfId="5121"/>
    <cellStyle name="20% - Акцент4 110 2" xfId="5122"/>
    <cellStyle name="20% - Акцент4 110 2 2" xfId="5123"/>
    <cellStyle name="20% - Акцент4 110 3" xfId="5124"/>
    <cellStyle name="20% - Акцент4 111" xfId="5125"/>
    <cellStyle name="20% - Акцент4 111 2" xfId="5126"/>
    <cellStyle name="20% - Акцент4 111 2 2" xfId="5127"/>
    <cellStyle name="20% - Акцент4 111 3" xfId="5128"/>
    <cellStyle name="20% - Акцент4 112" xfId="5129"/>
    <cellStyle name="20% - Акцент4 112 2" xfId="5130"/>
    <cellStyle name="20% - Акцент4 112 2 2" xfId="5131"/>
    <cellStyle name="20% - Акцент4 112 3" xfId="5132"/>
    <cellStyle name="20% - Акцент4 113" xfId="5133"/>
    <cellStyle name="20% - Акцент4 113 2" xfId="5134"/>
    <cellStyle name="20% - Акцент4 113 2 2" xfId="5135"/>
    <cellStyle name="20% - Акцент4 113 3" xfId="5136"/>
    <cellStyle name="20% - Акцент4 114" xfId="5137"/>
    <cellStyle name="20% - Акцент4 114 2" xfId="5138"/>
    <cellStyle name="20% - Акцент4 114 2 2" xfId="5139"/>
    <cellStyle name="20% - Акцент4 114 3" xfId="5140"/>
    <cellStyle name="20% - Акцент4 115" xfId="5141"/>
    <cellStyle name="20% - Акцент4 115 2" xfId="5142"/>
    <cellStyle name="20% - Акцент4 115 2 2" xfId="5143"/>
    <cellStyle name="20% - Акцент4 115 3" xfId="5144"/>
    <cellStyle name="20% - Акцент4 116" xfId="5145"/>
    <cellStyle name="20% - Акцент4 116 2" xfId="5146"/>
    <cellStyle name="20% - Акцент4 116 2 2" xfId="5147"/>
    <cellStyle name="20% - Акцент4 116 3" xfId="5148"/>
    <cellStyle name="20% - Акцент4 117" xfId="5149"/>
    <cellStyle name="20% - Акцент4 117 2" xfId="5150"/>
    <cellStyle name="20% - Акцент4 117 2 2" xfId="5151"/>
    <cellStyle name="20% - Акцент4 117 3" xfId="5152"/>
    <cellStyle name="20% - Акцент4 118" xfId="5153"/>
    <cellStyle name="20% - Акцент4 118 2" xfId="5154"/>
    <cellStyle name="20% - Акцент4 118 2 2" xfId="5155"/>
    <cellStyle name="20% - Акцент4 118 3" xfId="5156"/>
    <cellStyle name="20% - Акцент4 119" xfId="5157"/>
    <cellStyle name="20% - Акцент4 119 2" xfId="5158"/>
    <cellStyle name="20% - Акцент4 119 2 2" xfId="5159"/>
    <cellStyle name="20% - Акцент4 119 3" xfId="5160"/>
    <cellStyle name="20% - Акцент4 12" xfId="5161"/>
    <cellStyle name="20% - Акцент4 12 2" xfId="5162"/>
    <cellStyle name="20% - Акцент4 12 2 2" xfId="5163"/>
    <cellStyle name="20% - Акцент4 12 2 2 2" xfId="5164"/>
    <cellStyle name="20% - Акцент4 12 2 3" xfId="5165"/>
    <cellStyle name="20% - Акцент4 12 3" xfId="5166"/>
    <cellStyle name="20% - Акцент4 12 3 2" xfId="5167"/>
    <cellStyle name="20% - Акцент4 12 3 2 2" xfId="5168"/>
    <cellStyle name="20% - Акцент4 12 3 3" xfId="5169"/>
    <cellStyle name="20% - Акцент4 12 4" xfId="5170"/>
    <cellStyle name="20% - Акцент4 12 4 2" xfId="5171"/>
    <cellStyle name="20% - Акцент4 12 5" xfId="5172"/>
    <cellStyle name="20% - Акцент4 120" xfId="5173"/>
    <cellStyle name="20% - Акцент4 120 2" xfId="5174"/>
    <cellStyle name="20% - Акцент4 120 2 2" xfId="5175"/>
    <cellStyle name="20% - Акцент4 120 3" xfId="5176"/>
    <cellStyle name="20% - Акцент4 121" xfId="5177"/>
    <cellStyle name="20% - Акцент4 121 2" xfId="5178"/>
    <cellStyle name="20% - Акцент4 121 2 2" xfId="5179"/>
    <cellStyle name="20% - Акцент4 121 3" xfId="5180"/>
    <cellStyle name="20% - Акцент4 122" xfId="5181"/>
    <cellStyle name="20% - Акцент4 122 2" xfId="5182"/>
    <cellStyle name="20% - Акцент4 122 2 2" xfId="5183"/>
    <cellStyle name="20% - Акцент4 122 3" xfId="5184"/>
    <cellStyle name="20% - Акцент4 123" xfId="5185"/>
    <cellStyle name="20% - Акцент4 123 2" xfId="5186"/>
    <cellStyle name="20% - Акцент4 123 2 2" xfId="5187"/>
    <cellStyle name="20% - Акцент4 123 3" xfId="5188"/>
    <cellStyle name="20% - Акцент4 124" xfId="5189"/>
    <cellStyle name="20% - Акцент4 124 2" xfId="5190"/>
    <cellStyle name="20% - Акцент4 124 2 2" xfId="5191"/>
    <cellStyle name="20% - Акцент4 124 3" xfId="5192"/>
    <cellStyle name="20% - Акцент4 125" xfId="5193"/>
    <cellStyle name="20% - Акцент4 125 2" xfId="5194"/>
    <cellStyle name="20% - Акцент4 125 2 2" xfId="5195"/>
    <cellStyle name="20% - Акцент4 125 3" xfId="5196"/>
    <cellStyle name="20% - Акцент4 126" xfId="5197"/>
    <cellStyle name="20% - Акцент4 126 2" xfId="5198"/>
    <cellStyle name="20% - Акцент4 126 2 2" xfId="5199"/>
    <cellStyle name="20% - Акцент4 126 3" xfId="5200"/>
    <cellStyle name="20% - Акцент4 127" xfId="5201"/>
    <cellStyle name="20% - Акцент4 127 2" xfId="5202"/>
    <cellStyle name="20% - Акцент4 127 2 2" xfId="5203"/>
    <cellStyle name="20% - Акцент4 127 3" xfId="5204"/>
    <cellStyle name="20% - Акцент4 128" xfId="5205"/>
    <cellStyle name="20% - Акцент4 128 2" xfId="5206"/>
    <cellStyle name="20% - Акцент4 128 2 2" xfId="5207"/>
    <cellStyle name="20% - Акцент4 128 3" xfId="5208"/>
    <cellStyle name="20% - Акцент4 129" xfId="5209"/>
    <cellStyle name="20% - Акцент4 129 2" xfId="5210"/>
    <cellStyle name="20% - Акцент4 129 2 2" xfId="5211"/>
    <cellStyle name="20% - Акцент4 129 3" xfId="5212"/>
    <cellStyle name="20% - Акцент4 13" xfId="5213"/>
    <cellStyle name="20% - Акцент4 13 2" xfId="5214"/>
    <cellStyle name="20% - Акцент4 13 2 2" xfId="5215"/>
    <cellStyle name="20% - Акцент4 13 2 2 2" xfId="5216"/>
    <cellStyle name="20% - Акцент4 13 2 3" xfId="5217"/>
    <cellStyle name="20% - Акцент4 13 3" xfId="5218"/>
    <cellStyle name="20% - Акцент4 13 3 2" xfId="5219"/>
    <cellStyle name="20% - Акцент4 13 3 2 2" xfId="5220"/>
    <cellStyle name="20% - Акцент4 13 3 3" xfId="5221"/>
    <cellStyle name="20% - Акцент4 13 4" xfId="5222"/>
    <cellStyle name="20% - Акцент4 13 4 2" xfId="5223"/>
    <cellStyle name="20% - Акцент4 13 5" xfId="5224"/>
    <cellStyle name="20% - Акцент4 130" xfId="5225"/>
    <cellStyle name="20% - Акцент4 130 2" xfId="5226"/>
    <cellStyle name="20% - Акцент4 130 2 2" xfId="5227"/>
    <cellStyle name="20% - Акцент4 130 3" xfId="5228"/>
    <cellStyle name="20% - Акцент4 131" xfId="5229"/>
    <cellStyle name="20% - Акцент4 131 2" xfId="5230"/>
    <cellStyle name="20% - Акцент4 131 2 2" xfId="5231"/>
    <cellStyle name="20% - Акцент4 131 3" xfId="5232"/>
    <cellStyle name="20% - Акцент4 132" xfId="5233"/>
    <cellStyle name="20% - Акцент4 132 2" xfId="5234"/>
    <cellStyle name="20% - Акцент4 132 2 2" xfId="5235"/>
    <cellStyle name="20% - Акцент4 132 3" xfId="5236"/>
    <cellStyle name="20% - Акцент4 133" xfId="5237"/>
    <cellStyle name="20% - Акцент4 133 2" xfId="5238"/>
    <cellStyle name="20% - Акцент4 133 2 2" xfId="5239"/>
    <cellStyle name="20% - Акцент4 133 3" xfId="5240"/>
    <cellStyle name="20% - Акцент4 134" xfId="5241"/>
    <cellStyle name="20% - Акцент4 134 2" xfId="5242"/>
    <cellStyle name="20% - Акцент4 134 2 2" xfId="5243"/>
    <cellStyle name="20% - Акцент4 134 3" xfId="5244"/>
    <cellStyle name="20% - Акцент4 135" xfId="5245"/>
    <cellStyle name="20% - Акцент4 135 2" xfId="5246"/>
    <cellStyle name="20% - Акцент4 135 2 2" xfId="5247"/>
    <cellStyle name="20% - Акцент4 135 3" xfId="5248"/>
    <cellStyle name="20% - Акцент4 136" xfId="5249"/>
    <cellStyle name="20% - Акцент4 136 2" xfId="5250"/>
    <cellStyle name="20% - Акцент4 136 2 2" xfId="5251"/>
    <cellStyle name="20% - Акцент4 136 3" xfId="5252"/>
    <cellStyle name="20% - Акцент4 137" xfId="5253"/>
    <cellStyle name="20% - Акцент4 138" xfId="5254"/>
    <cellStyle name="20% - Акцент4 14" xfId="5255"/>
    <cellStyle name="20% - Акцент4 14 2" xfId="5256"/>
    <cellStyle name="20% - Акцент4 14 2 2" xfId="5257"/>
    <cellStyle name="20% - Акцент4 14 2 2 2" xfId="5258"/>
    <cellStyle name="20% - Акцент4 14 2 3" xfId="5259"/>
    <cellStyle name="20% - Акцент4 14 3" xfId="5260"/>
    <cellStyle name="20% - Акцент4 14 3 2" xfId="5261"/>
    <cellStyle name="20% - Акцент4 14 3 2 2" xfId="5262"/>
    <cellStyle name="20% - Акцент4 14 3 3" xfId="5263"/>
    <cellStyle name="20% - Акцент4 14 4" xfId="5264"/>
    <cellStyle name="20% - Акцент4 14 4 2" xfId="5265"/>
    <cellStyle name="20% - Акцент4 14 5" xfId="5266"/>
    <cellStyle name="20% - Акцент4 15" xfId="5267"/>
    <cellStyle name="20% - Акцент4 15 2" xfId="5268"/>
    <cellStyle name="20% - Акцент4 15 2 2" xfId="5269"/>
    <cellStyle name="20% - Акцент4 15 2 2 2" xfId="5270"/>
    <cellStyle name="20% - Акцент4 15 2 3" xfId="5271"/>
    <cellStyle name="20% - Акцент4 15 3" xfId="5272"/>
    <cellStyle name="20% - Акцент4 15 3 2" xfId="5273"/>
    <cellStyle name="20% - Акцент4 15 3 2 2" xfId="5274"/>
    <cellStyle name="20% - Акцент4 15 3 3" xfId="5275"/>
    <cellStyle name="20% - Акцент4 15 4" xfId="5276"/>
    <cellStyle name="20% - Акцент4 15 4 2" xfId="5277"/>
    <cellStyle name="20% - Акцент4 15 5" xfId="5278"/>
    <cellStyle name="20% - Акцент4 16" xfId="5279"/>
    <cellStyle name="20% - Акцент4 16 2" xfId="5280"/>
    <cellStyle name="20% - Акцент4 16 2 2" xfId="5281"/>
    <cellStyle name="20% - Акцент4 16 2 2 2" xfId="5282"/>
    <cellStyle name="20% - Акцент4 16 2 3" xfId="5283"/>
    <cellStyle name="20% - Акцент4 16 3" xfId="5284"/>
    <cellStyle name="20% - Акцент4 16 3 2" xfId="5285"/>
    <cellStyle name="20% - Акцент4 16 3 2 2" xfId="5286"/>
    <cellStyle name="20% - Акцент4 16 3 3" xfId="5287"/>
    <cellStyle name="20% - Акцент4 16 4" xfId="5288"/>
    <cellStyle name="20% - Акцент4 16 4 2" xfId="5289"/>
    <cellStyle name="20% - Акцент4 16 5" xfId="5290"/>
    <cellStyle name="20% - Акцент4 17" xfId="5291"/>
    <cellStyle name="20% - Акцент4 17 2" xfId="5292"/>
    <cellStyle name="20% - Акцент4 17 2 2" xfId="5293"/>
    <cellStyle name="20% - Акцент4 17 2 2 2" xfId="5294"/>
    <cellStyle name="20% - Акцент4 17 2 3" xfId="5295"/>
    <cellStyle name="20% - Акцент4 17 3" xfId="5296"/>
    <cellStyle name="20% - Акцент4 17 3 2" xfId="5297"/>
    <cellStyle name="20% - Акцент4 17 3 2 2" xfId="5298"/>
    <cellStyle name="20% - Акцент4 17 3 3" xfId="5299"/>
    <cellStyle name="20% - Акцент4 17 4" xfId="5300"/>
    <cellStyle name="20% - Акцент4 17 4 2" xfId="5301"/>
    <cellStyle name="20% - Акцент4 17 5" xfId="5302"/>
    <cellStyle name="20% - Акцент4 18" xfId="5303"/>
    <cellStyle name="20% - Акцент4 18 2" xfId="5304"/>
    <cellStyle name="20% - Акцент4 18 2 2" xfId="5305"/>
    <cellStyle name="20% - Акцент4 18 2 2 2" xfId="5306"/>
    <cellStyle name="20% - Акцент4 18 2 3" xfId="5307"/>
    <cellStyle name="20% - Акцент4 18 3" xfId="5308"/>
    <cellStyle name="20% - Акцент4 18 3 2" xfId="5309"/>
    <cellStyle name="20% - Акцент4 18 3 2 2" xfId="5310"/>
    <cellStyle name="20% - Акцент4 18 3 3" xfId="5311"/>
    <cellStyle name="20% - Акцент4 18 4" xfId="5312"/>
    <cellStyle name="20% - Акцент4 18 4 2" xfId="5313"/>
    <cellStyle name="20% - Акцент4 18 5" xfId="5314"/>
    <cellStyle name="20% - Акцент4 19" xfId="5315"/>
    <cellStyle name="20% - Акцент4 19 2" xfId="5316"/>
    <cellStyle name="20% - Акцент4 19 2 2" xfId="5317"/>
    <cellStyle name="20% - Акцент4 19 2 2 2" xfId="5318"/>
    <cellStyle name="20% - Акцент4 19 2 3" xfId="5319"/>
    <cellStyle name="20% - Акцент4 19 3" xfId="5320"/>
    <cellStyle name="20% - Акцент4 19 3 2" xfId="5321"/>
    <cellStyle name="20% - Акцент4 19 3 2 2" xfId="5322"/>
    <cellStyle name="20% - Акцент4 19 3 3" xfId="5323"/>
    <cellStyle name="20% - Акцент4 19 4" xfId="5324"/>
    <cellStyle name="20% - Акцент4 19 4 2" xfId="5325"/>
    <cellStyle name="20% - Акцент4 19 5" xfId="5326"/>
    <cellStyle name="20% - Акцент4 2" xfId="5327"/>
    <cellStyle name="20% - Акцент4 2 10" xfId="5328"/>
    <cellStyle name="20% - Акцент4 2 10 2" xfId="5329"/>
    <cellStyle name="20% - Акцент4 2 10 2 2" xfId="5330"/>
    <cellStyle name="20% - Акцент4 2 10 3" xfId="5331"/>
    <cellStyle name="20% - Акцент4 2 11" xfId="5332"/>
    <cellStyle name="20% - Акцент4 2 11 2" xfId="5333"/>
    <cellStyle name="20% - Акцент4 2 11 2 2" xfId="5334"/>
    <cellStyle name="20% - Акцент4 2 11 3" xfId="5335"/>
    <cellStyle name="20% - Акцент4 2 12" xfId="5336"/>
    <cellStyle name="20% - Акцент4 2 12 2" xfId="5337"/>
    <cellStyle name="20% - Акцент4 2 12 2 2" xfId="5338"/>
    <cellStyle name="20% - Акцент4 2 12 3" xfId="5339"/>
    <cellStyle name="20% - Акцент4 2 13" xfId="5340"/>
    <cellStyle name="20% - Акцент4 2 13 2" xfId="5341"/>
    <cellStyle name="20% - Акцент4 2 13 2 2" xfId="5342"/>
    <cellStyle name="20% - Акцент4 2 13 3" xfId="5343"/>
    <cellStyle name="20% - Акцент4 2 14" xfId="5344"/>
    <cellStyle name="20% - Акцент4 2 14 2" xfId="5345"/>
    <cellStyle name="20% - Акцент4 2 14 2 2" xfId="5346"/>
    <cellStyle name="20% - Акцент4 2 14 3" xfId="5347"/>
    <cellStyle name="20% - Акцент4 2 15" xfId="5348"/>
    <cellStyle name="20% - Акцент4 2 15 2" xfId="5349"/>
    <cellStyle name="20% - Акцент4 2 15 2 2" xfId="5350"/>
    <cellStyle name="20% - Акцент4 2 15 3" xfId="5351"/>
    <cellStyle name="20% - Акцент4 2 16" xfId="5352"/>
    <cellStyle name="20% - Акцент4 2 16 2" xfId="5353"/>
    <cellStyle name="20% - Акцент4 2 16 2 2" xfId="5354"/>
    <cellStyle name="20% - Акцент4 2 16 3" xfId="5355"/>
    <cellStyle name="20% - Акцент4 2 17" xfId="5356"/>
    <cellStyle name="20% - Акцент4 2 17 2" xfId="5357"/>
    <cellStyle name="20% - Акцент4 2 17 2 2" xfId="5358"/>
    <cellStyle name="20% - Акцент4 2 17 3" xfId="5359"/>
    <cellStyle name="20% - Акцент4 2 18" xfId="5360"/>
    <cellStyle name="20% - Акцент4 2 18 2" xfId="5361"/>
    <cellStyle name="20% - Акцент4 2 18 2 2" xfId="5362"/>
    <cellStyle name="20% - Акцент4 2 18 3" xfId="5363"/>
    <cellStyle name="20% - Акцент4 2 19" xfId="5364"/>
    <cellStyle name="20% - Акцент4 2 19 2" xfId="5365"/>
    <cellStyle name="20% - Акцент4 2 19 2 2" xfId="5366"/>
    <cellStyle name="20% - Акцент4 2 19 3" xfId="5367"/>
    <cellStyle name="20% - Акцент4 2 2" xfId="5368"/>
    <cellStyle name="20% - Акцент4 2 2 2" xfId="5369"/>
    <cellStyle name="20% - Акцент4 2 2 2 2" xfId="5370"/>
    <cellStyle name="20% - Акцент4 2 2 2 2 2" xfId="5371"/>
    <cellStyle name="20% - Акцент4 2 2 2 3" xfId="5372"/>
    <cellStyle name="20% - Акцент4 2 2 3" xfId="5373"/>
    <cellStyle name="20% - Акцент4 2 2 3 2" xfId="5374"/>
    <cellStyle name="20% - Акцент4 2 2 3 2 2" xfId="5375"/>
    <cellStyle name="20% - Акцент4 2 2 3 3" xfId="5376"/>
    <cellStyle name="20% - Акцент4 2 2 4" xfId="5377"/>
    <cellStyle name="20% - Акцент4 2 2 4 2" xfId="5378"/>
    <cellStyle name="20% - Акцент4 2 2 5" xfId="5379"/>
    <cellStyle name="20% - Акцент4 2 20" xfId="5380"/>
    <cellStyle name="20% - Акцент4 2 20 2" xfId="5381"/>
    <cellStyle name="20% - Акцент4 2 20 2 2" xfId="5382"/>
    <cellStyle name="20% - Акцент4 2 20 3" xfId="5383"/>
    <cellStyle name="20% - Акцент4 2 21" xfId="5384"/>
    <cellStyle name="20% - Акцент4 2 21 2" xfId="5385"/>
    <cellStyle name="20% - Акцент4 2 21 2 2" xfId="5386"/>
    <cellStyle name="20% - Акцент4 2 21 3" xfId="5387"/>
    <cellStyle name="20% - Акцент4 2 22" xfId="5388"/>
    <cellStyle name="20% - Акцент4 2 22 2" xfId="5389"/>
    <cellStyle name="20% - Акцент4 2 22 2 2" xfId="5390"/>
    <cellStyle name="20% - Акцент4 2 22 3" xfId="5391"/>
    <cellStyle name="20% - Акцент4 2 23" xfId="5392"/>
    <cellStyle name="20% - Акцент4 2 23 2" xfId="5393"/>
    <cellStyle name="20% - Акцент4 2 23 2 2" xfId="5394"/>
    <cellStyle name="20% - Акцент4 2 23 3" xfId="5395"/>
    <cellStyle name="20% - Акцент4 2 24" xfId="5396"/>
    <cellStyle name="20% - Акцент4 2 24 2" xfId="5397"/>
    <cellStyle name="20% - Акцент4 2 24 2 2" xfId="5398"/>
    <cellStyle name="20% - Акцент4 2 24 3" xfId="5399"/>
    <cellStyle name="20% - Акцент4 2 25" xfId="5400"/>
    <cellStyle name="20% - Акцент4 2 25 2" xfId="5401"/>
    <cellStyle name="20% - Акцент4 2 26" xfId="5402"/>
    <cellStyle name="20% - Акцент4 2 3" xfId="5403"/>
    <cellStyle name="20% - Акцент4 2 3 2" xfId="5404"/>
    <cellStyle name="20% - Акцент4 2 3 2 2" xfId="5405"/>
    <cellStyle name="20% - Акцент4 2 3 2 2 2" xfId="5406"/>
    <cellStyle name="20% - Акцент4 2 3 2 3" xfId="5407"/>
    <cellStyle name="20% - Акцент4 2 3 3" xfId="5408"/>
    <cellStyle name="20% - Акцент4 2 3 3 2" xfId="5409"/>
    <cellStyle name="20% - Акцент4 2 3 3 2 2" xfId="5410"/>
    <cellStyle name="20% - Акцент4 2 3 3 3" xfId="5411"/>
    <cellStyle name="20% - Акцент4 2 3 4" xfId="5412"/>
    <cellStyle name="20% - Акцент4 2 3 4 2" xfId="5413"/>
    <cellStyle name="20% - Акцент4 2 3 5" xfId="5414"/>
    <cellStyle name="20% - Акцент4 2 4" xfId="5415"/>
    <cellStyle name="20% - Акцент4 2 4 2" xfId="5416"/>
    <cellStyle name="20% - Акцент4 2 4 2 2" xfId="5417"/>
    <cellStyle name="20% - Акцент4 2 4 2 2 2" xfId="5418"/>
    <cellStyle name="20% - Акцент4 2 4 2 3" xfId="5419"/>
    <cellStyle name="20% - Акцент4 2 4 3" xfId="5420"/>
    <cellStyle name="20% - Акцент4 2 4 3 2" xfId="5421"/>
    <cellStyle name="20% - Акцент4 2 4 3 2 2" xfId="5422"/>
    <cellStyle name="20% - Акцент4 2 4 3 3" xfId="5423"/>
    <cellStyle name="20% - Акцент4 2 4 4" xfId="5424"/>
    <cellStyle name="20% - Акцент4 2 4 4 2" xfId="5425"/>
    <cellStyle name="20% - Акцент4 2 4 5" xfId="5426"/>
    <cellStyle name="20% - Акцент4 2 5" xfId="5427"/>
    <cellStyle name="20% - Акцент4 2 5 2" xfId="5428"/>
    <cellStyle name="20% - Акцент4 2 5 2 2" xfId="5429"/>
    <cellStyle name="20% - Акцент4 2 5 2 2 2" xfId="5430"/>
    <cellStyle name="20% - Акцент4 2 5 2 3" xfId="5431"/>
    <cellStyle name="20% - Акцент4 2 5 3" xfId="5432"/>
    <cellStyle name="20% - Акцент4 2 5 3 2" xfId="5433"/>
    <cellStyle name="20% - Акцент4 2 5 3 2 2" xfId="5434"/>
    <cellStyle name="20% - Акцент4 2 5 3 3" xfId="5435"/>
    <cellStyle name="20% - Акцент4 2 5 4" xfId="5436"/>
    <cellStyle name="20% - Акцент4 2 5 4 2" xfId="5437"/>
    <cellStyle name="20% - Акцент4 2 5 5" xfId="5438"/>
    <cellStyle name="20% - Акцент4 2 6" xfId="5439"/>
    <cellStyle name="20% - Акцент4 2 6 2" xfId="5440"/>
    <cellStyle name="20% - Акцент4 2 6 2 2" xfId="5441"/>
    <cellStyle name="20% - Акцент4 2 6 3" xfId="5442"/>
    <cellStyle name="20% - Акцент4 2 7" xfId="5443"/>
    <cellStyle name="20% - Акцент4 2 7 2" xfId="5444"/>
    <cellStyle name="20% - Акцент4 2 7 2 2" xfId="5445"/>
    <cellStyle name="20% - Акцент4 2 7 3" xfId="5446"/>
    <cellStyle name="20% - Акцент4 2 8" xfId="5447"/>
    <cellStyle name="20% - Акцент4 2 8 2" xfId="5448"/>
    <cellStyle name="20% - Акцент4 2 8 2 2" xfId="5449"/>
    <cellStyle name="20% - Акцент4 2 8 3" xfId="5450"/>
    <cellStyle name="20% - Акцент4 2 9" xfId="5451"/>
    <cellStyle name="20% - Акцент4 2 9 2" xfId="5452"/>
    <cellStyle name="20% - Акцент4 2 9 2 2" xfId="5453"/>
    <cellStyle name="20% - Акцент4 2 9 3" xfId="5454"/>
    <cellStyle name="20% - Акцент4 20" xfId="5455"/>
    <cellStyle name="20% - Акцент4 20 2" xfId="5456"/>
    <cellStyle name="20% - Акцент4 20 2 2" xfId="5457"/>
    <cellStyle name="20% - Акцент4 20 2 2 2" xfId="5458"/>
    <cellStyle name="20% - Акцент4 20 2 3" xfId="5459"/>
    <cellStyle name="20% - Акцент4 20 3" xfId="5460"/>
    <cellStyle name="20% - Акцент4 20 3 2" xfId="5461"/>
    <cellStyle name="20% - Акцент4 20 3 2 2" xfId="5462"/>
    <cellStyle name="20% - Акцент4 20 3 3" xfId="5463"/>
    <cellStyle name="20% - Акцент4 20 4" xfId="5464"/>
    <cellStyle name="20% - Акцент4 20 4 2" xfId="5465"/>
    <cellStyle name="20% - Акцент4 20 5" xfId="5466"/>
    <cellStyle name="20% - Акцент4 21" xfId="5467"/>
    <cellStyle name="20% - Акцент4 21 2" xfId="5468"/>
    <cellStyle name="20% - Акцент4 21 2 2" xfId="5469"/>
    <cellStyle name="20% - Акцент4 21 2 2 2" xfId="5470"/>
    <cellStyle name="20% - Акцент4 21 2 3" xfId="5471"/>
    <cellStyle name="20% - Акцент4 21 3" xfId="5472"/>
    <cellStyle name="20% - Акцент4 21 3 2" xfId="5473"/>
    <cellStyle name="20% - Акцент4 21 3 2 2" xfId="5474"/>
    <cellStyle name="20% - Акцент4 21 3 3" xfId="5475"/>
    <cellStyle name="20% - Акцент4 21 4" xfId="5476"/>
    <cellStyle name="20% - Акцент4 21 4 2" xfId="5477"/>
    <cellStyle name="20% - Акцент4 21 5" xfId="5478"/>
    <cellStyle name="20% - Акцент4 22" xfId="5479"/>
    <cellStyle name="20% - Акцент4 22 2" xfId="5480"/>
    <cellStyle name="20% - Акцент4 22 2 2" xfId="5481"/>
    <cellStyle name="20% - Акцент4 22 2 2 2" xfId="5482"/>
    <cellStyle name="20% - Акцент4 22 2 3" xfId="5483"/>
    <cellStyle name="20% - Акцент4 22 3" xfId="5484"/>
    <cellStyle name="20% - Акцент4 22 3 2" xfId="5485"/>
    <cellStyle name="20% - Акцент4 22 3 2 2" xfId="5486"/>
    <cellStyle name="20% - Акцент4 22 3 3" xfId="5487"/>
    <cellStyle name="20% - Акцент4 22 4" xfId="5488"/>
    <cellStyle name="20% - Акцент4 22 4 2" xfId="5489"/>
    <cellStyle name="20% - Акцент4 22 5" xfId="5490"/>
    <cellStyle name="20% - Акцент4 23" xfId="5491"/>
    <cellStyle name="20% - Акцент4 23 2" xfId="5492"/>
    <cellStyle name="20% - Акцент4 23 2 2" xfId="5493"/>
    <cellStyle name="20% - Акцент4 23 2 2 2" xfId="5494"/>
    <cellStyle name="20% - Акцент4 23 2 3" xfId="5495"/>
    <cellStyle name="20% - Акцент4 23 3" xfId="5496"/>
    <cellStyle name="20% - Акцент4 23 3 2" xfId="5497"/>
    <cellStyle name="20% - Акцент4 23 3 2 2" xfId="5498"/>
    <cellStyle name="20% - Акцент4 23 3 3" xfId="5499"/>
    <cellStyle name="20% - Акцент4 23 4" xfId="5500"/>
    <cellStyle name="20% - Акцент4 23 4 2" xfId="5501"/>
    <cellStyle name="20% - Акцент4 23 5" xfId="5502"/>
    <cellStyle name="20% - Акцент4 24" xfId="5503"/>
    <cellStyle name="20% - Акцент4 24 2" xfId="5504"/>
    <cellStyle name="20% - Акцент4 24 2 2" xfId="5505"/>
    <cellStyle name="20% - Акцент4 24 2 2 2" xfId="5506"/>
    <cellStyle name="20% - Акцент4 24 2 3" xfId="5507"/>
    <cellStyle name="20% - Акцент4 24 3" xfId="5508"/>
    <cellStyle name="20% - Акцент4 24 3 2" xfId="5509"/>
    <cellStyle name="20% - Акцент4 24 3 2 2" xfId="5510"/>
    <cellStyle name="20% - Акцент4 24 3 3" xfId="5511"/>
    <cellStyle name="20% - Акцент4 24 4" xfId="5512"/>
    <cellStyle name="20% - Акцент4 24 4 2" xfId="5513"/>
    <cellStyle name="20% - Акцент4 24 5" xfId="5514"/>
    <cellStyle name="20% - Акцент4 25" xfId="5515"/>
    <cellStyle name="20% - Акцент4 25 2" xfId="5516"/>
    <cellStyle name="20% - Акцент4 25 2 2" xfId="5517"/>
    <cellStyle name="20% - Акцент4 25 2 2 2" xfId="5518"/>
    <cellStyle name="20% - Акцент4 25 2 3" xfId="5519"/>
    <cellStyle name="20% - Акцент4 25 3" xfId="5520"/>
    <cellStyle name="20% - Акцент4 25 3 2" xfId="5521"/>
    <cellStyle name="20% - Акцент4 25 3 2 2" xfId="5522"/>
    <cellStyle name="20% - Акцент4 25 3 3" xfId="5523"/>
    <cellStyle name="20% - Акцент4 25 4" xfId="5524"/>
    <cellStyle name="20% - Акцент4 25 4 2" xfId="5525"/>
    <cellStyle name="20% - Акцент4 25 5" xfId="5526"/>
    <cellStyle name="20% - Акцент4 26" xfId="5527"/>
    <cellStyle name="20% - Акцент4 26 2" xfId="5528"/>
    <cellStyle name="20% - Акцент4 26 2 2" xfId="5529"/>
    <cellStyle name="20% - Акцент4 26 2 2 2" xfId="5530"/>
    <cellStyle name="20% - Акцент4 26 2 3" xfId="5531"/>
    <cellStyle name="20% - Акцент4 26 3" xfId="5532"/>
    <cellStyle name="20% - Акцент4 26 3 2" xfId="5533"/>
    <cellStyle name="20% - Акцент4 26 3 2 2" xfId="5534"/>
    <cellStyle name="20% - Акцент4 26 3 3" xfId="5535"/>
    <cellStyle name="20% - Акцент4 26 4" xfId="5536"/>
    <cellStyle name="20% - Акцент4 26 4 2" xfId="5537"/>
    <cellStyle name="20% - Акцент4 26 5" xfId="5538"/>
    <cellStyle name="20% - Акцент4 27" xfId="5539"/>
    <cellStyle name="20% - Акцент4 27 2" xfId="5540"/>
    <cellStyle name="20% - Акцент4 27 2 2" xfId="5541"/>
    <cellStyle name="20% - Акцент4 27 2 2 2" xfId="5542"/>
    <cellStyle name="20% - Акцент4 27 2 3" xfId="5543"/>
    <cellStyle name="20% - Акцент4 27 3" xfId="5544"/>
    <cellStyle name="20% - Акцент4 27 3 2" xfId="5545"/>
    <cellStyle name="20% - Акцент4 27 3 2 2" xfId="5546"/>
    <cellStyle name="20% - Акцент4 27 3 3" xfId="5547"/>
    <cellStyle name="20% - Акцент4 27 4" xfId="5548"/>
    <cellStyle name="20% - Акцент4 27 4 2" xfId="5549"/>
    <cellStyle name="20% - Акцент4 27 5" xfId="5550"/>
    <cellStyle name="20% - Акцент4 28" xfId="5551"/>
    <cellStyle name="20% - Акцент4 28 2" xfId="5552"/>
    <cellStyle name="20% - Акцент4 28 2 2" xfId="5553"/>
    <cellStyle name="20% - Акцент4 28 2 2 2" xfId="5554"/>
    <cellStyle name="20% - Акцент4 28 2 3" xfId="5555"/>
    <cellStyle name="20% - Акцент4 28 3" xfId="5556"/>
    <cellStyle name="20% - Акцент4 28 3 2" xfId="5557"/>
    <cellStyle name="20% - Акцент4 28 3 2 2" xfId="5558"/>
    <cellStyle name="20% - Акцент4 28 3 3" xfId="5559"/>
    <cellStyle name="20% - Акцент4 28 4" xfId="5560"/>
    <cellStyle name="20% - Акцент4 28 4 2" xfId="5561"/>
    <cellStyle name="20% - Акцент4 28 5" xfId="5562"/>
    <cellStyle name="20% - Акцент4 29" xfId="5563"/>
    <cellStyle name="20% - Акцент4 29 2" xfId="5564"/>
    <cellStyle name="20% - Акцент4 29 2 2" xfId="5565"/>
    <cellStyle name="20% - Акцент4 29 2 2 2" xfId="5566"/>
    <cellStyle name="20% - Акцент4 29 2 3" xfId="5567"/>
    <cellStyle name="20% - Акцент4 29 3" xfId="5568"/>
    <cellStyle name="20% - Акцент4 29 3 2" xfId="5569"/>
    <cellStyle name="20% - Акцент4 29 3 2 2" xfId="5570"/>
    <cellStyle name="20% - Акцент4 29 3 3" xfId="5571"/>
    <cellStyle name="20% - Акцент4 29 4" xfId="5572"/>
    <cellStyle name="20% - Акцент4 29 4 2" xfId="5573"/>
    <cellStyle name="20% - Акцент4 29 5" xfId="5574"/>
    <cellStyle name="20% - Акцент4 3" xfId="5575"/>
    <cellStyle name="20% - Акцент4 3 2" xfId="5576"/>
    <cellStyle name="20% - Акцент4 3 2 2" xfId="5577"/>
    <cellStyle name="20% - Акцент4 3 2 2 2" xfId="5578"/>
    <cellStyle name="20% - Акцент4 3 2 2 2 2" xfId="5579"/>
    <cellStyle name="20% - Акцент4 3 2 2 3" xfId="5580"/>
    <cellStyle name="20% - Акцент4 3 2 3" xfId="5581"/>
    <cellStyle name="20% - Акцент4 3 2 3 2" xfId="5582"/>
    <cellStyle name="20% - Акцент4 3 2 3 2 2" xfId="5583"/>
    <cellStyle name="20% - Акцент4 3 2 3 3" xfId="5584"/>
    <cellStyle name="20% - Акцент4 3 2 4" xfId="5585"/>
    <cellStyle name="20% - Акцент4 3 2 4 2" xfId="5586"/>
    <cellStyle name="20% - Акцент4 3 2 5" xfId="5587"/>
    <cellStyle name="20% - Акцент4 3 3" xfId="5588"/>
    <cellStyle name="20% - Акцент4 3 3 2" xfId="5589"/>
    <cellStyle name="20% - Акцент4 3 3 2 2" xfId="5590"/>
    <cellStyle name="20% - Акцент4 3 3 2 2 2" xfId="5591"/>
    <cellStyle name="20% - Акцент4 3 3 2 3" xfId="5592"/>
    <cellStyle name="20% - Акцент4 3 3 3" xfId="5593"/>
    <cellStyle name="20% - Акцент4 3 3 3 2" xfId="5594"/>
    <cellStyle name="20% - Акцент4 3 3 3 2 2" xfId="5595"/>
    <cellStyle name="20% - Акцент4 3 3 3 3" xfId="5596"/>
    <cellStyle name="20% - Акцент4 3 3 4" xfId="5597"/>
    <cellStyle name="20% - Акцент4 3 3 4 2" xfId="5598"/>
    <cellStyle name="20% - Акцент4 3 3 5" xfId="5599"/>
    <cellStyle name="20% - Акцент4 3 4" xfId="5600"/>
    <cellStyle name="20% - Акцент4 3 4 2" xfId="5601"/>
    <cellStyle name="20% - Акцент4 3 4 2 2" xfId="5602"/>
    <cellStyle name="20% - Акцент4 3 4 2 2 2" xfId="5603"/>
    <cellStyle name="20% - Акцент4 3 4 2 3" xfId="5604"/>
    <cellStyle name="20% - Акцент4 3 4 3" xfId="5605"/>
    <cellStyle name="20% - Акцент4 3 4 3 2" xfId="5606"/>
    <cellStyle name="20% - Акцент4 3 4 3 2 2" xfId="5607"/>
    <cellStyle name="20% - Акцент4 3 4 3 3" xfId="5608"/>
    <cellStyle name="20% - Акцент4 3 4 4" xfId="5609"/>
    <cellStyle name="20% - Акцент4 3 4 4 2" xfId="5610"/>
    <cellStyle name="20% - Акцент4 3 4 5" xfId="5611"/>
    <cellStyle name="20% - Акцент4 3 5" xfId="5612"/>
    <cellStyle name="20% - Акцент4 3 5 2" xfId="5613"/>
    <cellStyle name="20% - Акцент4 3 5 2 2" xfId="5614"/>
    <cellStyle name="20% - Акцент4 3 5 2 2 2" xfId="5615"/>
    <cellStyle name="20% - Акцент4 3 5 2 3" xfId="5616"/>
    <cellStyle name="20% - Акцент4 3 5 3" xfId="5617"/>
    <cellStyle name="20% - Акцент4 3 5 3 2" xfId="5618"/>
    <cellStyle name="20% - Акцент4 3 5 3 2 2" xfId="5619"/>
    <cellStyle name="20% - Акцент4 3 5 3 3" xfId="5620"/>
    <cellStyle name="20% - Акцент4 3 5 4" xfId="5621"/>
    <cellStyle name="20% - Акцент4 3 5 4 2" xfId="5622"/>
    <cellStyle name="20% - Акцент4 3 5 5" xfId="5623"/>
    <cellStyle name="20% - Акцент4 3 6" xfId="5624"/>
    <cellStyle name="20% - Акцент4 3 6 2" xfId="5625"/>
    <cellStyle name="20% - Акцент4 3 6 2 2" xfId="5626"/>
    <cellStyle name="20% - Акцент4 3 6 3" xfId="5627"/>
    <cellStyle name="20% - Акцент4 3 7" xfId="5628"/>
    <cellStyle name="20% - Акцент4 3 7 2" xfId="5629"/>
    <cellStyle name="20% - Акцент4 3 7 2 2" xfId="5630"/>
    <cellStyle name="20% - Акцент4 3 7 3" xfId="5631"/>
    <cellStyle name="20% - Акцент4 3 8" xfId="5632"/>
    <cellStyle name="20% - Акцент4 3 8 2" xfId="5633"/>
    <cellStyle name="20% - Акцент4 3 9" xfId="5634"/>
    <cellStyle name="20% - Акцент4 30" xfId="5635"/>
    <cellStyle name="20% - Акцент4 30 2" xfId="5636"/>
    <cellStyle name="20% - Акцент4 30 2 2" xfId="5637"/>
    <cellStyle name="20% - Акцент4 30 2 2 2" xfId="5638"/>
    <cellStyle name="20% - Акцент4 30 2 3" xfId="5639"/>
    <cellStyle name="20% - Акцент4 30 3" xfId="5640"/>
    <cellStyle name="20% - Акцент4 30 3 2" xfId="5641"/>
    <cellStyle name="20% - Акцент4 30 3 2 2" xfId="5642"/>
    <cellStyle name="20% - Акцент4 30 3 3" xfId="5643"/>
    <cellStyle name="20% - Акцент4 30 4" xfId="5644"/>
    <cellStyle name="20% - Акцент4 30 4 2" xfId="5645"/>
    <cellStyle name="20% - Акцент4 30 5" xfId="5646"/>
    <cellStyle name="20% - Акцент4 31" xfId="5647"/>
    <cellStyle name="20% - Акцент4 31 2" xfId="5648"/>
    <cellStyle name="20% - Акцент4 31 2 2" xfId="5649"/>
    <cellStyle name="20% - Акцент4 31 2 2 2" xfId="5650"/>
    <cellStyle name="20% - Акцент4 31 2 3" xfId="5651"/>
    <cellStyle name="20% - Акцент4 31 3" xfId="5652"/>
    <cellStyle name="20% - Акцент4 31 3 2" xfId="5653"/>
    <cellStyle name="20% - Акцент4 31 3 2 2" xfId="5654"/>
    <cellStyle name="20% - Акцент4 31 3 3" xfId="5655"/>
    <cellStyle name="20% - Акцент4 31 4" xfId="5656"/>
    <cellStyle name="20% - Акцент4 31 4 2" xfId="5657"/>
    <cellStyle name="20% - Акцент4 31 5" xfId="5658"/>
    <cellStyle name="20% - Акцент4 32" xfId="5659"/>
    <cellStyle name="20% - Акцент4 32 2" xfId="5660"/>
    <cellStyle name="20% - Акцент4 32 2 2" xfId="5661"/>
    <cellStyle name="20% - Акцент4 32 2 2 2" xfId="5662"/>
    <cellStyle name="20% - Акцент4 32 2 3" xfId="5663"/>
    <cellStyle name="20% - Акцент4 32 3" xfId="5664"/>
    <cellStyle name="20% - Акцент4 32 3 2" xfId="5665"/>
    <cellStyle name="20% - Акцент4 32 3 2 2" xfId="5666"/>
    <cellStyle name="20% - Акцент4 32 3 3" xfId="5667"/>
    <cellStyle name="20% - Акцент4 32 4" xfId="5668"/>
    <cellStyle name="20% - Акцент4 32 4 2" xfId="5669"/>
    <cellStyle name="20% - Акцент4 32 5" xfId="5670"/>
    <cellStyle name="20% - Акцент4 33" xfId="5671"/>
    <cellStyle name="20% - Акцент4 33 2" xfId="5672"/>
    <cellStyle name="20% - Акцент4 33 2 2" xfId="5673"/>
    <cellStyle name="20% - Акцент4 33 2 2 2" xfId="5674"/>
    <cellStyle name="20% - Акцент4 33 2 3" xfId="5675"/>
    <cellStyle name="20% - Акцент4 33 3" xfId="5676"/>
    <cellStyle name="20% - Акцент4 33 3 2" xfId="5677"/>
    <cellStyle name="20% - Акцент4 33 3 2 2" xfId="5678"/>
    <cellStyle name="20% - Акцент4 33 3 3" xfId="5679"/>
    <cellStyle name="20% - Акцент4 33 4" xfId="5680"/>
    <cellStyle name="20% - Акцент4 33 4 2" xfId="5681"/>
    <cellStyle name="20% - Акцент4 33 5" xfId="5682"/>
    <cellStyle name="20% - Акцент4 34" xfId="5683"/>
    <cellStyle name="20% - Акцент4 34 2" xfId="5684"/>
    <cellStyle name="20% - Акцент4 34 2 2" xfId="5685"/>
    <cellStyle name="20% - Акцент4 34 2 2 2" xfId="5686"/>
    <cellStyle name="20% - Акцент4 34 2 3" xfId="5687"/>
    <cellStyle name="20% - Акцент4 34 3" xfId="5688"/>
    <cellStyle name="20% - Акцент4 34 3 2" xfId="5689"/>
    <cellStyle name="20% - Акцент4 34 3 2 2" xfId="5690"/>
    <cellStyle name="20% - Акцент4 34 3 3" xfId="5691"/>
    <cellStyle name="20% - Акцент4 34 4" xfId="5692"/>
    <cellStyle name="20% - Акцент4 34 4 2" xfId="5693"/>
    <cellStyle name="20% - Акцент4 34 5" xfId="5694"/>
    <cellStyle name="20% - Акцент4 35" xfId="5695"/>
    <cellStyle name="20% - Акцент4 35 2" xfId="5696"/>
    <cellStyle name="20% - Акцент4 35 2 2" xfId="5697"/>
    <cellStyle name="20% - Акцент4 35 2 2 2" xfId="5698"/>
    <cellStyle name="20% - Акцент4 35 2 3" xfId="5699"/>
    <cellStyle name="20% - Акцент4 35 3" xfId="5700"/>
    <cellStyle name="20% - Акцент4 35 3 2" xfId="5701"/>
    <cellStyle name="20% - Акцент4 35 3 2 2" xfId="5702"/>
    <cellStyle name="20% - Акцент4 35 3 3" xfId="5703"/>
    <cellStyle name="20% - Акцент4 35 4" xfId="5704"/>
    <cellStyle name="20% - Акцент4 35 4 2" xfId="5705"/>
    <cellStyle name="20% - Акцент4 35 5" xfId="5706"/>
    <cellStyle name="20% - Акцент4 36" xfId="5707"/>
    <cellStyle name="20% - Акцент4 36 2" xfId="5708"/>
    <cellStyle name="20% - Акцент4 36 2 2" xfId="5709"/>
    <cellStyle name="20% - Акцент4 36 2 2 2" xfId="5710"/>
    <cellStyle name="20% - Акцент4 36 2 3" xfId="5711"/>
    <cellStyle name="20% - Акцент4 36 3" xfId="5712"/>
    <cellStyle name="20% - Акцент4 36 3 2" xfId="5713"/>
    <cellStyle name="20% - Акцент4 36 3 2 2" xfId="5714"/>
    <cellStyle name="20% - Акцент4 36 3 3" xfId="5715"/>
    <cellStyle name="20% - Акцент4 36 4" xfId="5716"/>
    <cellStyle name="20% - Акцент4 36 4 2" xfId="5717"/>
    <cellStyle name="20% - Акцент4 36 5" xfId="5718"/>
    <cellStyle name="20% - Акцент4 37" xfId="5719"/>
    <cellStyle name="20% - Акцент4 37 2" xfId="5720"/>
    <cellStyle name="20% - Акцент4 37 2 2" xfId="5721"/>
    <cellStyle name="20% - Акцент4 37 2 2 2" xfId="5722"/>
    <cellStyle name="20% - Акцент4 37 2 3" xfId="5723"/>
    <cellStyle name="20% - Акцент4 37 3" xfId="5724"/>
    <cellStyle name="20% - Акцент4 37 3 2" xfId="5725"/>
    <cellStyle name="20% - Акцент4 37 3 2 2" xfId="5726"/>
    <cellStyle name="20% - Акцент4 37 3 3" xfId="5727"/>
    <cellStyle name="20% - Акцент4 37 4" xfId="5728"/>
    <cellStyle name="20% - Акцент4 37 4 2" xfId="5729"/>
    <cellStyle name="20% - Акцент4 37 5" xfId="5730"/>
    <cellStyle name="20% - Акцент4 38" xfId="5731"/>
    <cellStyle name="20% - Акцент4 38 2" xfId="5732"/>
    <cellStyle name="20% - Акцент4 38 2 2" xfId="5733"/>
    <cellStyle name="20% - Акцент4 38 2 2 2" xfId="5734"/>
    <cellStyle name="20% - Акцент4 38 2 3" xfId="5735"/>
    <cellStyle name="20% - Акцент4 38 3" xfId="5736"/>
    <cellStyle name="20% - Акцент4 38 3 2" xfId="5737"/>
    <cellStyle name="20% - Акцент4 38 3 2 2" xfId="5738"/>
    <cellStyle name="20% - Акцент4 38 3 3" xfId="5739"/>
    <cellStyle name="20% - Акцент4 38 4" xfId="5740"/>
    <cellStyle name="20% - Акцент4 38 4 2" xfId="5741"/>
    <cellStyle name="20% - Акцент4 38 5" xfId="5742"/>
    <cellStyle name="20% - Акцент4 39" xfId="5743"/>
    <cellStyle name="20% - Акцент4 39 2" xfId="5744"/>
    <cellStyle name="20% - Акцент4 39 2 2" xfId="5745"/>
    <cellStyle name="20% - Акцент4 39 2 2 2" xfId="5746"/>
    <cellStyle name="20% - Акцент4 39 2 3" xfId="5747"/>
    <cellStyle name="20% - Акцент4 39 3" xfId="5748"/>
    <cellStyle name="20% - Акцент4 39 3 2" xfId="5749"/>
    <cellStyle name="20% - Акцент4 39 3 2 2" xfId="5750"/>
    <cellStyle name="20% - Акцент4 39 3 3" xfId="5751"/>
    <cellStyle name="20% - Акцент4 39 4" xfId="5752"/>
    <cellStyle name="20% - Акцент4 39 4 2" xfId="5753"/>
    <cellStyle name="20% - Акцент4 39 5" xfId="5754"/>
    <cellStyle name="20% - Акцент4 4" xfId="5755"/>
    <cellStyle name="20% - Акцент4 4 2" xfId="5756"/>
    <cellStyle name="20% - Акцент4 4 2 2" xfId="5757"/>
    <cellStyle name="20% - Акцент4 4 2 2 2" xfId="5758"/>
    <cellStyle name="20% - Акцент4 4 2 2 2 2" xfId="5759"/>
    <cellStyle name="20% - Акцент4 4 2 2 3" xfId="5760"/>
    <cellStyle name="20% - Акцент4 4 2 3" xfId="5761"/>
    <cellStyle name="20% - Акцент4 4 2 3 2" xfId="5762"/>
    <cellStyle name="20% - Акцент4 4 2 3 2 2" xfId="5763"/>
    <cellStyle name="20% - Акцент4 4 2 3 3" xfId="5764"/>
    <cellStyle name="20% - Акцент4 4 2 4" xfId="5765"/>
    <cellStyle name="20% - Акцент4 4 2 4 2" xfId="5766"/>
    <cellStyle name="20% - Акцент4 4 2 5" xfId="5767"/>
    <cellStyle name="20% - Акцент4 4 3" xfId="5768"/>
    <cellStyle name="20% - Акцент4 4 3 2" xfId="5769"/>
    <cellStyle name="20% - Акцент4 4 3 2 2" xfId="5770"/>
    <cellStyle name="20% - Акцент4 4 3 2 2 2" xfId="5771"/>
    <cellStyle name="20% - Акцент4 4 3 2 3" xfId="5772"/>
    <cellStyle name="20% - Акцент4 4 3 3" xfId="5773"/>
    <cellStyle name="20% - Акцент4 4 3 3 2" xfId="5774"/>
    <cellStyle name="20% - Акцент4 4 3 3 2 2" xfId="5775"/>
    <cellStyle name="20% - Акцент4 4 3 3 3" xfId="5776"/>
    <cellStyle name="20% - Акцент4 4 3 4" xfId="5777"/>
    <cellStyle name="20% - Акцент4 4 3 4 2" xfId="5778"/>
    <cellStyle name="20% - Акцент4 4 3 5" xfId="5779"/>
    <cellStyle name="20% - Акцент4 4 4" xfId="5780"/>
    <cellStyle name="20% - Акцент4 4 4 2" xfId="5781"/>
    <cellStyle name="20% - Акцент4 4 4 2 2" xfId="5782"/>
    <cellStyle name="20% - Акцент4 4 4 2 2 2" xfId="5783"/>
    <cellStyle name="20% - Акцент4 4 4 2 3" xfId="5784"/>
    <cellStyle name="20% - Акцент4 4 4 3" xfId="5785"/>
    <cellStyle name="20% - Акцент4 4 4 3 2" xfId="5786"/>
    <cellStyle name="20% - Акцент4 4 4 3 2 2" xfId="5787"/>
    <cellStyle name="20% - Акцент4 4 4 3 3" xfId="5788"/>
    <cellStyle name="20% - Акцент4 4 4 4" xfId="5789"/>
    <cellStyle name="20% - Акцент4 4 4 4 2" xfId="5790"/>
    <cellStyle name="20% - Акцент4 4 4 5" xfId="5791"/>
    <cellStyle name="20% - Акцент4 4 5" xfId="5792"/>
    <cellStyle name="20% - Акцент4 4 5 2" xfId="5793"/>
    <cellStyle name="20% - Акцент4 4 5 2 2" xfId="5794"/>
    <cellStyle name="20% - Акцент4 4 5 2 2 2" xfId="5795"/>
    <cellStyle name="20% - Акцент4 4 5 2 3" xfId="5796"/>
    <cellStyle name="20% - Акцент4 4 5 3" xfId="5797"/>
    <cellStyle name="20% - Акцент4 4 5 3 2" xfId="5798"/>
    <cellStyle name="20% - Акцент4 4 5 3 2 2" xfId="5799"/>
    <cellStyle name="20% - Акцент4 4 5 3 3" xfId="5800"/>
    <cellStyle name="20% - Акцент4 4 5 4" xfId="5801"/>
    <cellStyle name="20% - Акцент4 4 5 4 2" xfId="5802"/>
    <cellStyle name="20% - Акцент4 4 5 5" xfId="5803"/>
    <cellStyle name="20% - Акцент4 4 6" xfId="5804"/>
    <cellStyle name="20% - Акцент4 4 6 2" xfId="5805"/>
    <cellStyle name="20% - Акцент4 4 6 2 2" xfId="5806"/>
    <cellStyle name="20% - Акцент4 4 6 3" xfId="5807"/>
    <cellStyle name="20% - Акцент4 4 7" xfId="5808"/>
    <cellStyle name="20% - Акцент4 4 7 2" xfId="5809"/>
    <cellStyle name="20% - Акцент4 4 7 2 2" xfId="5810"/>
    <cellStyle name="20% - Акцент4 4 7 3" xfId="5811"/>
    <cellStyle name="20% - Акцент4 4 8" xfId="5812"/>
    <cellStyle name="20% - Акцент4 4 8 2" xfId="5813"/>
    <cellStyle name="20% - Акцент4 4 9" xfId="5814"/>
    <cellStyle name="20% - Акцент4 40" xfId="5815"/>
    <cellStyle name="20% - Акцент4 40 2" xfId="5816"/>
    <cellStyle name="20% - Акцент4 40 2 2" xfId="5817"/>
    <cellStyle name="20% - Акцент4 40 2 2 2" xfId="5818"/>
    <cellStyle name="20% - Акцент4 40 2 3" xfId="5819"/>
    <cellStyle name="20% - Акцент4 40 3" xfId="5820"/>
    <cellStyle name="20% - Акцент4 40 3 2" xfId="5821"/>
    <cellStyle name="20% - Акцент4 40 3 2 2" xfId="5822"/>
    <cellStyle name="20% - Акцент4 40 3 3" xfId="5823"/>
    <cellStyle name="20% - Акцент4 40 4" xfId="5824"/>
    <cellStyle name="20% - Акцент4 40 4 2" xfId="5825"/>
    <cellStyle name="20% - Акцент4 40 5" xfId="5826"/>
    <cellStyle name="20% - Акцент4 41" xfId="5827"/>
    <cellStyle name="20% - Акцент4 41 2" xfId="5828"/>
    <cellStyle name="20% - Акцент4 41 2 2" xfId="5829"/>
    <cellStyle name="20% - Акцент4 41 2 2 2" xfId="5830"/>
    <cellStyle name="20% - Акцент4 41 2 3" xfId="5831"/>
    <cellStyle name="20% - Акцент4 41 3" xfId="5832"/>
    <cellStyle name="20% - Акцент4 41 3 2" xfId="5833"/>
    <cellStyle name="20% - Акцент4 41 3 2 2" xfId="5834"/>
    <cellStyle name="20% - Акцент4 41 3 3" xfId="5835"/>
    <cellStyle name="20% - Акцент4 41 4" xfId="5836"/>
    <cellStyle name="20% - Акцент4 41 4 2" xfId="5837"/>
    <cellStyle name="20% - Акцент4 41 5" xfId="5838"/>
    <cellStyle name="20% - Акцент4 42" xfId="5839"/>
    <cellStyle name="20% - Акцент4 42 2" xfId="5840"/>
    <cellStyle name="20% - Акцент4 42 2 2" xfId="5841"/>
    <cellStyle name="20% - Акцент4 42 2 2 2" xfId="5842"/>
    <cellStyle name="20% - Акцент4 42 2 3" xfId="5843"/>
    <cellStyle name="20% - Акцент4 42 3" xfId="5844"/>
    <cellStyle name="20% - Акцент4 42 3 2" xfId="5845"/>
    <cellStyle name="20% - Акцент4 42 3 2 2" xfId="5846"/>
    <cellStyle name="20% - Акцент4 42 3 3" xfId="5847"/>
    <cellStyle name="20% - Акцент4 42 4" xfId="5848"/>
    <cellStyle name="20% - Акцент4 42 4 2" xfId="5849"/>
    <cellStyle name="20% - Акцент4 42 5" xfId="5850"/>
    <cellStyle name="20% - Акцент4 43" xfId="5851"/>
    <cellStyle name="20% - Акцент4 43 2" xfId="5852"/>
    <cellStyle name="20% - Акцент4 43 2 2" xfId="5853"/>
    <cellStyle name="20% - Акцент4 43 2 2 2" xfId="5854"/>
    <cellStyle name="20% - Акцент4 43 2 3" xfId="5855"/>
    <cellStyle name="20% - Акцент4 43 3" xfId="5856"/>
    <cellStyle name="20% - Акцент4 43 3 2" xfId="5857"/>
    <cellStyle name="20% - Акцент4 43 3 2 2" xfId="5858"/>
    <cellStyle name="20% - Акцент4 43 3 3" xfId="5859"/>
    <cellStyle name="20% - Акцент4 43 4" xfId="5860"/>
    <cellStyle name="20% - Акцент4 43 4 2" xfId="5861"/>
    <cellStyle name="20% - Акцент4 43 5" xfId="5862"/>
    <cellStyle name="20% - Акцент4 44" xfId="5863"/>
    <cellStyle name="20% - Акцент4 44 2" xfId="5864"/>
    <cellStyle name="20% - Акцент4 44 2 2" xfId="5865"/>
    <cellStyle name="20% - Акцент4 44 2 2 2" xfId="5866"/>
    <cellStyle name="20% - Акцент4 44 2 3" xfId="5867"/>
    <cellStyle name="20% - Акцент4 44 3" xfId="5868"/>
    <cellStyle name="20% - Акцент4 44 3 2" xfId="5869"/>
    <cellStyle name="20% - Акцент4 44 3 2 2" xfId="5870"/>
    <cellStyle name="20% - Акцент4 44 3 3" xfId="5871"/>
    <cellStyle name="20% - Акцент4 44 4" xfId="5872"/>
    <cellStyle name="20% - Акцент4 44 4 2" xfId="5873"/>
    <cellStyle name="20% - Акцент4 44 5" xfId="5874"/>
    <cellStyle name="20% - Акцент4 45" xfId="5875"/>
    <cellStyle name="20% - Акцент4 45 2" xfId="5876"/>
    <cellStyle name="20% - Акцент4 45 2 2" xfId="5877"/>
    <cellStyle name="20% - Акцент4 45 2 2 2" xfId="5878"/>
    <cellStyle name="20% - Акцент4 45 2 3" xfId="5879"/>
    <cellStyle name="20% - Акцент4 45 3" xfId="5880"/>
    <cellStyle name="20% - Акцент4 45 3 2" xfId="5881"/>
    <cellStyle name="20% - Акцент4 45 3 2 2" xfId="5882"/>
    <cellStyle name="20% - Акцент4 45 3 3" xfId="5883"/>
    <cellStyle name="20% - Акцент4 45 4" xfId="5884"/>
    <cellStyle name="20% - Акцент4 45 4 2" xfId="5885"/>
    <cellStyle name="20% - Акцент4 45 5" xfId="5886"/>
    <cellStyle name="20% - Акцент4 46" xfId="5887"/>
    <cellStyle name="20% - Акцент4 46 2" xfId="5888"/>
    <cellStyle name="20% - Акцент4 46 2 2" xfId="5889"/>
    <cellStyle name="20% - Акцент4 46 2 2 2" xfId="5890"/>
    <cellStyle name="20% - Акцент4 46 2 3" xfId="5891"/>
    <cellStyle name="20% - Акцент4 46 3" xfId="5892"/>
    <cellStyle name="20% - Акцент4 46 3 2" xfId="5893"/>
    <cellStyle name="20% - Акцент4 46 3 2 2" xfId="5894"/>
    <cellStyle name="20% - Акцент4 46 3 3" xfId="5895"/>
    <cellStyle name="20% - Акцент4 46 4" xfId="5896"/>
    <cellStyle name="20% - Акцент4 46 4 2" xfId="5897"/>
    <cellStyle name="20% - Акцент4 46 5" xfId="5898"/>
    <cellStyle name="20% - Акцент4 47" xfId="5899"/>
    <cellStyle name="20% - Акцент4 47 2" xfId="5900"/>
    <cellStyle name="20% - Акцент4 47 2 2" xfId="5901"/>
    <cellStyle name="20% - Акцент4 47 2 2 2" xfId="5902"/>
    <cellStyle name="20% - Акцент4 47 2 3" xfId="5903"/>
    <cellStyle name="20% - Акцент4 47 3" xfId="5904"/>
    <cellStyle name="20% - Акцент4 47 3 2" xfId="5905"/>
    <cellStyle name="20% - Акцент4 47 3 2 2" xfId="5906"/>
    <cellStyle name="20% - Акцент4 47 3 3" xfId="5907"/>
    <cellStyle name="20% - Акцент4 47 4" xfId="5908"/>
    <cellStyle name="20% - Акцент4 47 4 2" xfId="5909"/>
    <cellStyle name="20% - Акцент4 47 5" xfId="5910"/>
    <cellStyle name="20% - Акцент4 48" xfId="5911"/>
    <cellStyle name="20% - Акцент4 48 2" xfId="5912"/>
    <cellStyle name="20% - Акцент4 48 2 2" xfId="5913"/>
    <cellStyle name="20% - Акцент4 48 2 2 2" xfId="5914"/>
    <cellStyle name="20% - Акцент4 48 2 3" xfId="5915"/>
    <cellStyle name="20% - Акцент4 48 3" xfId="5916"/>
    <cellStyle name="20% - Акцент4 48 3 2" xfId="5917"/>
    <cellStyle name="20% - Акцент4 48 3 2 2" xfId="5918"/>
    <cellStyle name="20% - Акцент4 48 3 3" xfId="5919"/>
    <cellStyle name="20% - Акцент4 48 4" xfId="5920"/>
    <cellStyle name="20% - Акцент4 48 4 2" xfId="5921"/>
    <cellStyle name="20% - Акцент4 48 5" xfId="5922"/>
    <cellStyle name="20% - Акцент4 49" xfId="5923"/>
    <cellStyle name="20% - Акцент4 49 2" xfId="5924"/>
    <cellStyle name="20% - Акцент4 49 2 2" xfId="5925"/>
    <cellStyle name="20% - Акцент4 49 2 2 2" xfId="5926"/>
    <cellStyle name="20% - Акцент4 49 2 3" xfId="5927"/>
    <cellStyle name="20% - Акцент4 49 3" xfId="5928"/>
    <cellStyle name="20% - Акцент4 49 3 2" xfId="5929"/>
    <cellStyle name="20% - Акцент4 49 3 2 2" xfId="5930"/>
    <cellStyle name="20% - Акцент4 49 3 3" xfId="5931"/>
    <cellStyle name="20% - Акцент4 49 4" xfId="5932"/>
    <cellStyle name="20% - Акцент4 49 4 2" xfId="5933"/>
    <cellStyle name="20% - Акцент4 49 5" xfId="5934"/>
    <cellStyle name="20% - Акцент4 5" xfId="5935"/>
    <cellStyle name="20% - Акцент4 5 2" xfId="5936"/>
    <cellStyle name="20% - Акцент4 5 2 2" xfId="5937"/>
    <cellStyle name="20% - Акцент4 5 2 2 2" xfId="5938"/>
    <cellStyle name="20% - Акцент4 5 2 2 2 2" xfId="5939"/>
    <cellStyle name="20% - Акцент4 5 2 2 3" xfId="5940"/>
    <cellStyle name="20% - Акцент4 5 2 3" xfId="5941"/>
    <cellStyle name="20% - Акцент4 5 2 3 2" xfId="5942"/>
    <cellStyle name="20% - Акцент4 5 2 3 2 2" xfId="5943"/>
    <cellStyle name="20% - Акцент4 5 2 3 3" xfId="5944"/>
    <cellStyle name="20% - Акцент4 5 2 4" xfId="5945"/>
    <cellStyle name="20% - Акцент4 5 2 4 2" xfId="5946"/>
    <cellStyle name="20% - Акцент4 5 2 5" xfId="5947"/>
    <cellStyle name="20% - Акцент4 5 3" xfId="5948"/>
    <cellStyle name="20% - Акцент4 5 3 2" xfId="5949"/>
    <cellStyle name="20% - Акцент4 5 3 2 2" xfId="5950"/>
    <cellStyle name="20% - Акцент4 5 3 2 2 2" xfId="5951"/>
    <cellStyle name="20% - Акцент4 5 3 2 3" xfId="5952"/>
    <cellStyle name="20% - Акцент4 5 3 3" xfId="5953"/>
    <cellStyle name="20% - Акцент4 5 3 3 2" xfId="5954"/>
    <cellStyle name="20% - Акцент4 5 3 3 2 2" xfId="5955"/>
    <cellStyle name="20% - Акцент4 5 3 3 3" xfId="5956"/>
    <cellStyle name="20% - Акцент4 5 3 4" xfId="5957"/>
    <cellStyle name="20% - Акцент4 5 3 4 2" xfId="5958"/>
    <cellStyle name="20% - Акцент4 5 3 5" xfId="5959"/>
    <cellStyle name="20% - Акцент4 5 4" xfId="5960"/>
    <cellStyle name="20% - Акцент4 5 4 2" xfId="5961"/>
    <cellStyle name="20% - Акцент4 5 4 2 2" xfId="5962"/>
    <cellStyle name="20% - Акцент4 5 4 2 2 2" xfId="5963"/>
    <cellStyle name="20% - Акцент4 5 4 2 3" xfId="5964"/>
    <cellStyle name="20% - Акцент4 5 4 3" xfId="5965"/>
    <cellStyle name="20% - Акцент4 5 4 3 2" xfId="5966"/>
    <cellStyle name="20% - Акцент4 5 4 3 2 2" xfId="5967"/>
    <cellStyle name="20% - Акцент4 5 4 3 3" xfId="5968"/>
    <cellStyle name="20% - Акцент4 5 4 4" xfId="5969"/>
    <cellStyle name="20% - Акцент4 5 4 4 2" xfId="5970"/>
    <cellStyle name="20% - Акцент4 5 4 5" xfId="5971"/>
    <cellStyle name="20% - Акцент4 5 5" xfId="5972"/>
    <cellStyle name="20% - Акцент4 5 5 2" xfId="5973"/>
    <cellStyle name="20% - Акцент4 5 5 2 2" xfId="5974"/>
    <cellStyle name="20% - Акцент4 5 5 2 2 2" xfId="5975"/>
    <cellStyle name="20% - Акцент4 5 5 2 3" xfId="5976"/>
    <cellStyle name="20% - Акцент4 5 5 3" xfId="5977"/>
    <cellStyle name="20% - Акцент4 5 5 3 2" xfId="5978"/>
    <cellStyle name="20% - Акцент4 5 5 3 2 2" xfId="5979"/>
    <cellStyle name="20% - Акцент4 5 5 3 3" xfId="5980"/>
    <cellStyle name="20% - Акцент4 5 5 4" xfId="5981"/>
    <cellStyle name="20% - Акцент4 5 5 4 2" xfId="5982"/>
    <cellStyle name="20% - Акцент4 5 5 5" xfId="5983"/>
    <cellStyle name="20% - Акцент4 5 6" xfId="5984"/>
    <cellStyle name="20% - Акцент4 5 6 2" xfId="5985"/>
    <cellStyle name="20% - Акцент4 5 6 2 2" xfId="5986"/>
    <cellStyle name="20% - Акцент4 5 6 3" xfId="5987"/>
    <cellStyle name="20% - Акцент4 5 7" xfId="5988"/>
    <cellStyle name="20% - Акцент4 5 7 2" xfId="5989"/>
    <cellStyle name="20% - Акцент4 5 7 2 2" xfId="5990"/>
    <cellStyle name="20% - Акцент4 5 7 3" xfId="5991"/>
    <cellStyle name="20% - Акцент4 5 8" xfId="5992"/>
    <cellStyle name="20% - Акцент4 5 8 2" xfId="5993"/>
    <cellStyle name="20% - Акцент4 5 9" xfId="5994"/>
    <cellStyle name="20% - Акцент4 50" xfId="5995"/>
    <cellStyle name="20% - Акцент4 50 2" xfId="5996"/>
    <cellStyle name="20% - Акцент4 50 2 2" xfId="5997"/>
    <cellStyle name="20% - Акцент4 50 2 2 2" xfId="5998"/>
    <cellStyle name="20% - Акцент4 50 2 3" xfId="5999"/>
    <cellStyle name="20% - Акцент4 50 3" xfId="6000"/>
    <cellStyle name="20% - Акцент4 50 3 2" xfId="6001"/>
    <cellStyle name="20% - Акцент4 50 3 2 2" xfId="6002"/>
    <cellStyle name="20% - Акцент4 50 3 3" xfId="6003"/>
    <cellStyle name="20% - Акцент4 50 4" xfId="6004"/>
    <cellStyle name="20% - Акцент4 50 4 2" xfId="6005"/>
    <cellStyle name="20% - Акцент4 50 5" xfId="6006"/>
    <cellStyle name="20% - Акцент4 51" xfId="6007"/>
    <cellStyle name="20% - Акцент4 51 2" xfId="6008"/>
    <cellStyle name="20% - Акцент4 51 2 2" xfId="6009"/>
    <cellStyle name="20% - Акцент4 51 2 2 2" xfId="6010"/>
    <cellStyle name="20% - Акцент4 51 2 3" xfId="6011"/>
    <cellStyle name="20% - Акцент4 51 3" xfId="6012"/>
    <cellStyle name="20% - Акцент4 51 3 2" xfId="6013"/>
    <cellStyle name="20% - Акцент4 51 3 2 2" xfId="6014"/>
    <cellStyle name="20% - Акцент4 51 3 3" xfId="6015"/>
    <cellStyle name="20% - Акцент4 51 4" xfId="6016"/>
    <cellStyle name="20% - Акцент4 51 4 2" xfId="6017"/>
    <cellStyle name="20% - Акцент4 51 5" xfId="6018"/>
    <cellStyle name="20% - Акцент4 52" xfId="6019"/>
    <cellStyle name="20% - Акцент4 52 2" xfId="6020"/>
    <cellStyle name="20% - Акцент4 52 2 2" xfId="6021"/>
    <cellStyle name="20% - Акцент4 52 2 2 2" xfId="6022"/>
    <cellStyle name="20% - Акцент4 52 2 3" xfId="6023"/>
    <cellStyle name="20% - Акцент4 52 3" xfId="6024"/>
    <cellStyle name="20% - Акцент4 52 3 2" xfId="6025"/>
    <cellStyle name="20% - Акцент4 52 3 2 2" xfId="6026"/>
    <cellStyle name="20% - Акцент4 52 3 3" xfId="6027"/>
    <cellStyle name="20% - Акцент4 52 4" xfId="6028"/>
    <cellStyle name="20% - Акцент4 52 4 2" xfId="6029"/>
    <cellStyle name="20% - Акцент4 52 5" xfId="6030"/>
    <cellStyle name="20% - Акцент4 53" xfId="6031"/>
    <cellStyle name="20% - Акцент4 53 2" xfId="6032"/>
    <cellStyle name="20% - Акцент4 53 2 2" xfId="6033"/>
    <cellStyle name="20% - Акцент4 53 2 2 2" xfId="6034"/>
    <cellStyle name="20% - Акцент4 53 2 3" xfId="6035"/>
    <cellStyle name="20% - Акцент4 53 3" xfId="6036"/>
    <cellStyle name="20% - Акцент4 53 3 2" xfId="6037"/>
    <cellStyle name="20% - Акцент4 53 3 2 2" xfId="6038"/>
    <cellStyle name="20% - Акцент4 53 3 3" xfId="6039"/>
    <cellStyle name="20% - Акцент4 53 4" xfId="6040"/>
    <cellStyle name="20% - Акцент4 53 4 2" xfId="6041"/>
    <cellStyle name="20% - Акцент4 53 5" xfId="6042"/>
    <cellStyle name="20% - Акцент4 54" xfId="6043"/>
    <cellStyle name="20% - Акцент4 54 2" xfId="6044"/>
    <cellStyle name="20% - Акцент4 54 2 2" xfId="6045"/>
    <cellStyle name="20% - Акцент4 54 2 2 2" xfId="6046"/>
    <cellStyle name="20% - Акцент4 54 2 3" xfId="6047"/>
    <cellStyle name="20% - Акцент4 54 3" xfId="6048"/>
    <cellStyle name="20% - Акцент4 54 3 2" xfId="6049"/>
    <cellStyle name="20% - Акцент4 54 3 2 2" xfId="6050"/>
    <cellStyle name="20% - Акцент4 54 3 3" xfId="6051"/>
    <cellStyle name="20% - Акцент4 54 4" xfId="6052"/>
    <cellStyle name="20% - Акцент4 54 4 2" xfId="6053"/>
    <cellStyle name="20% - Акцент4 54 5" xfId="6054"/>
    <cellStyle name="20% - Акцент4 55" xfId="6055"/>
    <cellStyle name="20% - Акцент4 55 2" xfId="6056"/>
    <cellStyle name="20% - Акцент4 55 2 2" xfId="6057"/>
    <cellStyle name="20% - Акцент4 55 2 2 2" xfId="6058"/>
    <cellStyle name="20% - Акцент4 55 2 3" xfId="6059"/>
    <cellStyle name="20% - Акцент4 55 3" xfId="6060"/>
    <cellStyle name="20% - Акцент4 55 3 2" xfId="6061"/>
    <cellStyle name="20% - Акцент4 55 3 2 2" xfId="6062"/>
    <cellStyle name="20% - Акцент4 55 3 3" xfId="6063"/>
    <cellStyle name="20% - Акцент4 55 4" xfId="6064"/>
    <cellStyle name="20% - Акцент4 55 4 2" xfId="6065"/>
    <cellStyle name="20% - Акцент4 55 5" xfId="6066"/>
    <cellStyle name="20% - Акцент4 56" xfId="6067"/>
    <cellStyle name="20% - Акцент4 56 2" xfId="6068"/>
    <cellStyle name="20% - Акцент4 56 2 2" xfId="6069"/>
    <cellStyle name="20% - Акцент4 56 2 2 2" xfId="6070"/>
    <cellStyle name="20% - Акцент4 56 2 3" xfId="6071"/>
    <cellStyle name="20% - Акцент4 56 3" xfId="6072"/>
    <cellStyle name="20% - Акцент4 56 3 2" xfId="6073"/>
    <cellStyle name="20% - Акцент4 56 3 2 2" xfId="6074"/>
    <cellStyle name="20% - Акцент4 56 3 3" xfId="6075"/>
    <cellStyle name="20% - Акцент4 56 4" xfId="6076"/>
    <cellStyle name="20% - Акцент4 56 4 2" xfId="6077"/>
    <cellStyle name="20% - Акцент4 56 5" xfId="6078"/>
    <cellStyle name="20% - Акцент4 57" xfId="6079"/>
    <cellStyle name="20% - Акцент4 57 2" xfId="6080"/>
    <cellStyle name="20% - Акцент4 57 2 2" xfId="6081"/>
    <cellStyle name="20% - Акцент4 57 2 2 2" xfId="6082"/>
    <cellStyle name="20% - Акцент4 57 2 3" xfId="6083"/>
    <cellStyle name="20% - Акцент4 57 3" xfId="6084"/>
    <cellStyle name="20% - Акцент4 57 3 2" xfId="6085"/>
    <cellStyle name="20% - Акцент4 57 3 2 2" xfId="6086"/>
    <cellStyle name="20% - Акцент4 57 3 3" xfId="6087"/>
    <cellStyle name="20% - Акцент4 57 4" xfId="6088"/>
    <cellStyle name="20% - Акцент4 57 4 2" xfId="6089"/>
    <cellStyle name="20% - Акцент4 57 5" xfId="6090"/>
    <cellStyle name="20% - Акцент4 58" xfId="6091"/>
    <cellStyle name="20% - Акцент4 58 2" xfId="6092"/>
    <cellStyle name="20% - Акцент4 58 2 2" xfId="6093"/>
    <cellStyle name="20% - Акцент4 58 2 2 2" xfId="6094"/>
    <cellStyle name="20% - Акцент4 58 2 3" xfId="6095"/>
    <cellStyle name="20% - Акцент4 58 3" xfId="6096"/>
    <cellStyle name="20% - Акцент4 58 3 2" xfId="6097"/>
    <cellStyle name="20% - Акцент4 58 3 2 2" xfId="6098"/>
    <cellStyle name="20% - Акцент4 58 3 3" xfId="6099"/>
    <cellStyle name="20% - Акцент4 58 4" xfId="6100"/>
    <cellStyle name="20% - Акцент4 58 4 2" xfId="6101"/>
    <cellStyle name="20% - Акцент4 58 5" xfId="6102"/>
    <cellStyle name="20% - Акцент4 59" xfId="6103"/>
    <cellStyle name="20% - Акцент4 59 2" xfId="6104"/>
    <cellStyle name="20% - Акцент4 59 2 2" xfId="6105"/>
    <cellStyle name="20% - Акцент4 59 2 2 2" xfId="6106"/>
    <cellStyle name="20% - Акцент4 59 2 3" xfId="6107"/>
    <cellStyle name="20% - Акцент4 59 3" xfId="6108"/>
    <cellStyle name="20% - Акцент4 59 3 2" xfId="6109"/>
    <cellStyle name="20% - Акцент4 59 3 2 2" xfId="6110"/>
    <cellStyle name="20% - Акцент4 59 3 3" xfId="6111"/>
    <cellStyle name="20% - Акцент4 59 4" xfId="6112"/>
    <cellStyle name="20% - Акцент4 59 4 2" xfId="6113"/>
    <cellStyle name="20% - Акцент4 59 5" xfId="6114"/>
    <cellStyle name="20% - Акцент4 6" xfId="6115"/>
    <cellStyle name="20% - Акцент4 6 2" xfId="6116"/>
    <cellStyle name="20% - Акцент4 6 2 2" xfId="6117"/>
    <cellStyle name="20% - Акцент4 6 2 2 2" xfId="6118"/>
    <cellStyle name="20% - Акцент4 6 2 2 2 2" xfId="6119"/>
    <cellStyle name="20% - Акцент4 6 2 2 3" xfId="6120"/>
    <cellStyle name="20% - Акцент4 6 2 3" xfId="6121"/>
    <cellStyle name="20% - Акцент4 6 2 3 2" xfId="6122"/>
    <cellStyle name="20% - Акцент4 6 2 3 2 2" xfId="6123"/>
    <cellStyle name="20% - Акцент4 6 2 3 3" xfId="6124"/>
    <cellStyle name="20% - Акцент4 6 2 4" xfId="6125"/>
    <cellStyle name="20% - Акцент4 6 2 4 2" xfId="6126"/>
    <cellStyle name="20% - Акцент4 6 2 5" xfId="6127"/>
    <cellStyle name="20% - Акцент4 6 3" xfId="6128"/>
    <cellStyle name="20% - Акцент4 6 3 2" xfId="6129"/>
    <cellStyle name="20% - Акцент4 6 3 2 2" xfId="6130"/>
    <cellStyle name="20% - Акцент4 6 3 2 2 2" xfId="6131"/>
    <cellStyle name="20% - Акцент4 6 3 2 3" xfId="6132"/>
    <cellStyle name="20% - Акцент4 6 3 3" xfId="6133"/>
    <cellStyle name="20% - Акцент4 6 3 3 2" xfId="6134"/>
    <cellStyle name="20% - Акцент4 6 3 3 2 2" xfId="6135"/>
    <cellStyle name="20% - Акцент4 6 3 3 3" xfId="6136"/>
    <cellStyle name="20% - Акцент4 6 3 4" xfId="6137"/>
    <cellStyle name="20% - Акцент4 6 3 4 2" xfId="6138"/>
    <cellStyle name="20% - Акцент4 6 3 5" xfId="6139"/>
    <cellStyle name="20% - Акцент4 6 4" xfId="6140"/>
    <cellStyle name="20% - Акцент4 6 4 2" xfId="6141"/>
    <cellStyle name="20% - Акцент4 6 4 2 2" xfId="6142"/>
    <cellStyle name="20% - Акцент4 6 4 2 2 2" xfId="6143"/>
    <cellStyle name="20% - Акцент4 6 4 2 3" xfId="6144"/>
    <cellStyle name="20% - Акцент4 6 4 3" xfId="6145"/>
    <cellStyle name="20% - Акцент4 6 4 3 2" xfId="6146"/>
    <cellStyle name="20% - Акцент4 6 4 3 2 2" xfId="6147"/>
    <cellStyle name="20% - Акцент4 6 4 3 3" xfId="6148"/>
    <cellStyle name="20% - Акцент4 6 4 4" xfId="6149"/>
    <cellStyle name="20% - Акцент4 6 4 4 2" xfId="6150"/>
    <cellStyle name="20% - Акцент4 6 4 5" xfId="6151"/>
    <cellStyle name="20% - Акцент4 6 5" xfId="6152"/>
    <cellStyle name="20% - Акцент4 6 5 2" xfId="6153"/>
    <cellStyle name="20% - Акцент4 6 5 2 2" xfId="6154"/>
    <cellStyle name="20% - Акцент4 6 5 2 2 2" xfId="6155"/>
    <cellStyle name="20% - Акцент4 6 5 2 3" xfId="6156"/>
    <cellStyle name="20% - Акцент4 6 5 3" xfId="6157"/>
    <cellStyle name="20% - Акцент4 6 5 3 2" xfId="6158"/>
    <cellStyle name="20% - Акцент4 6 5 3 2 2" xfId="6159"/>
    <cellStyle name="20% - Акцент4 6 5 3 3" xfId="6160"/>
    <cellStyle name="20% - Акцент4 6 5 4" xfId="6161"/>
    <cellStyle name="20% - Акцент4 6 5 4 2" xfId="6162"/>
    <cellStyle name="20% - Акцент4 6 5 5" xfId="6163"/>
    <cellStyle name="20% - Акцент4 6 6" xfId="6164"/>
    <cellStyle name="20% - Акцент4 6 6 2" xfId="6165"/>
    <cellStyle name="20% - Акцент4 6 6 2 2" xfId="6166"/>
    <cellStyle name="20% - Акцент4 6 6 3" xfId="6167"/>
    <cellStyle name="20% - Акцент4 6 7" xfId="6168"/>
    <cellStyle name="20% - Акцент4 6 7 2" xfId="6169"/>
    <cellStyle name="20% - Акцент4 6 7 2 2" xfId="6170"/>
    <cellStyle name="20% - Акцент4 6 7 3" xfId="6171"/>
    <cellStyle name="20% - Акцент4 6 8" xfId="6172"/>
    <cellStyle name="20% - Акцент4 6 8 2" xfId="6173"/>
    <cellStyle name="20% - Акцент4 6 9" xfId="6174"/>
    <cellStyle name="20% - Акцент4 60" xfId="6175"/>
    <cellStyle name="20% - Акцент4 60 2" xfId="6176"/>
    <cellStyle name="20% - Акцент4 60 2 2" xfId="6177"/>
    <cellStyle name="20% - Акцент4 60 2 2 2" xfId="6178"/>
    <cellStyle name="20% - Акцент4 60 2 3" xfId="6179"/>
    <cellStyle name="20% - Акцент4 60 3" xfId="6180"/>
    <cellStyle name="20% - Акцент4 60 3 2" xfId="6181"/>
    <cellStyle name="20% - Акцент4 60 3 2 2" xfId="6182"/>
    <cellStyle name="20% - Акцент4 60 3 3" xfId="6183"/>
    <cellStyle name="20% - Акцент4 60 4" xfId="6184"/>
    <cellStyle name="20% - Акцент4 60 4 2" xfId="6185"/>
    <cellStyle name="20% - Акцент4 60 5" xfId="6186"/>
    <cellStyle name="20% - Акцент4 61" xfId="6187"/>
    <cellStyle name="20% - Акцент4 61 2" xfId="6188"/>
    <cellStyle name="20% - Акцент4 61 2 2" xfId="6189"/>
    <cellStyle name="20% - Акцент4 61 2 2 2" xfId="6190"/>
    <cellStyle name="20% - Акцент4 61 2 3" xfId="6191"/>
    <cellStyle name="20% - Акцент4 61 3" xfId="6192"/>
    <cellStyle name="20% - Акцент4 61 3 2" xfId="6193"/>
    <cellStyle name="20% - Акцент4 61 3 2 2" xfId="6194"/>
    <cellStyle name="20% - Акцент4 61 3 3" xfId="6195"/>
    <cellStyle name="20% - Акцент4 61 4" xfId="6196"/>
    <cellStyle name="20% - Акцент4 61 4 2" xfId="6197"/>
    <cellStyle name="20% - Акцент4 61 5" xfId="6198"/>
    <cellStyle name="20% - Акцент4 62" xfId="6199"/>
    <cellStyle name="20% - Акцент4 62 2" xfId="6200"/>
    <cellStyle name="20% - Акцент4 62 2 2" xfId="6201"/>
    <cellStyle name="20% - Акцент4 62 2 2 2" xfId="6202"/>
    <cellStyle name="20% - Акцент4 62 2 3" xfId="6203"/>
    <cellStyle name="20% - Акцент4 62 3" xfId="6204"/>
    <cellStyle name="20% - Акцент4 62 3 2" xfId="6205"/>
    <cellStyle name="20% - Акцент4 62 3 2 2" xfId="6206"/>
    <cellStyle name="20% - Акцент4 62 3 3" xfId="6207"/>
    <cellStyle name="20% - Акцент4 62 4" xfId="6208"/>
    <cellStyle name="20% - Акцент4 62 4 2" xfId="6209"/>
    <cellStyle name="20% - Акцент4 62 5" xfId="6210"/>
    <cellStyle name="20% - Акцент4 63" xfId="6211"/>
    <cellStyle name="20% - Акцент4 63 2" xfId="6212"/>
    <cellStyle name="20% - Акцент4 63 2 2" xfId="6213"/>
    <cellStyle name="20% - Акцент4 63 2 2 2" xfId="6214"/>
    <cellStyle name="20% - Акцент4 63 2 3" xfId="6215"/>
    <cellStyle name="20% - Акцент4 63 3" xfId="6216"/>
    <cellStyle name="20% - Акцент4 63 3 2" xfId="6217"/>
    <cellStyle name="20% - Акцент4 63 3 2 2" xfId="6218"/>
    <cellStyle name="20% - Акцент4 63 3 3" xfId="6219"/>
    <cellStyle name="20% - Акцент4 63 4" xfId="6220"/>
    <cellStyle name="20% - Акцент4 63 4 2" xfId="6221"/>
    <cellStyle name="20% - Акцент4 63 5" xfId="6222"/>
    <cellStyle name="20% - Акцент4 64" xfId="6223"/>
    <cellStyle name="20% - Акцент4 64 2" xfId="6224"/>
    <cellStyle name="20% - Акцент4 64 2 2" xfId="6225"/>
    <cellStyle name="20% - Акцент4 64 2 2 2" xfId="6226"/>
    <cellStyle name="20% - Акцент4 64 2 3" xfId="6227"/>
    <cellStyle name="20% - Акцент4 64 3" xfId="6228"/>
    <cellStyle name="20% - Акцент4 64 3 2" xfId="6229"/>
    <cellStyle name="20% - Акцент4 64 3 2 2" xfId="6230"/>
    <cellStyle name="20% - Акцент4 64 3 3" xfId="6231"/>
    <cellStyle name="20% - Акцент4 64 4" xfId="6232"/>
    <cellStyle name="20% - Акцент4 64 4 2" xfId="6233"/>
    <cellStyle name="20% - Акцент4 64 5" xfId="6234"/>
    <cellStyle name="20% - Акцент4 65" xfId="6235"/>
    <cellStyle name="20% - Акцент4 65 2" xfId="6236"/>
    <cellStyle name="20% - Акцент4 65 2 2" xfId="6237"/>
    <cellStyle name="20% - Акцент4 65 2 2 2" xfId="6238"/>
    <cellStyle name="20% - Акцент4 65 2 3" xfId="6239"/>
    <cellStyle name="20% - Акцент4 65 3" xfId="6240"/>
    <cellStyle name="20% - Акцент4 65 3 2" xfId="6241"/>
    <cellStyle name="20% - Акцент4 65 3 2 2" xfId="6242"/>
    <cellStyle name="20% - Акцент4 65 3 3" xfId="6243"/>
    <cellStyle name="20% - Акцент4 65 4" xfId="6244"/>
    <cellStyle name="20% - Акцент4 65 4 2" xfId="6245"/>
    <cellStyle name="20% - Акцент4 65 5" xfId="6246"/>
    <cellStyle name="20% - Акцент4 66" xfId="6247"/>
    <cellStyle name="20% - Акцент4 66 2" xfId="6248"/>
    <cellStyle name="20% - Акцент4 66 2 2" xfId="6249"/>
    <cellStyle name="20% - Акцент4 66 2 2 2" xfId="6250"/>
    <cellStyle name="20% - Акцент4 66 2 3" xfId="6251"/>
    <cellStyle name="20% - Акцент4 66 3" xfId="6252"/>
    <cellStyle name="20% - Акцент4 66 3 2" xfId="6253"/>
    <cellStyle name="20% - Акцент4 66 3 2 2" xfId="6254"/>
    <cellStyle name="20% - Акцент4 66 3 3" xfId="6255"/>
    <cellStyle name="20% - Акцент4 66 4" xfId="6256"/>
    <cellStyle name="20% - Акцент4 66 4 2" xfId="6257"/>
    <cellStyle name="20% - Акцент4 66 5" xfId="6258"/>
    <cellStyle name="20% - Акцент4 67" xfId="6259"/>
    <cellStyle name="20% - Акцент4 67 2" xfId="6260"/>
    <cellStyle name="20% - Акцент4 67 2 2" xfId="6261"/>
    <cellStyle name="20% - Акцент4 67 2 2 2" xfId="6262"/>
    <cellStyle name="20% - Акцент4 67 2 3" xfId="6263"/>
    <cellStyle name="20% - Акцент4 67 3" xfId="6264"/>
    <cellStyle name="20% - Акцент4 67 3 2" xfId="6265"/>
    <cellStyle name="20% - Акцент4 67 3 2 2" xfId="6266"/>
    <cellStyle name="20% - Акцент4 67 3 3" xfId="6267"/>
    <cellStyle name="20% - Акцент4 67 4" xfId="6268"/>
    <cellStyle name="20% - Акцент4 67 4 2" xfId="6269"/>
    <cellStyle name="20% - Акцент4 67 5" xfId="6270"/>
    <cellStyle name="20% - Акцент4 68" xfId="6271"/>
    <cellStyle name="20% - Акцент4 68 2" xfId="6272"/>
    <cellStyle name="20% - Акцент4 68 2 2" xfId="6273"/>
    <cellStyle name="20% - Акцент4 68 2 2 2" xfId="6274"/>
    <cellStyle name="20% - Акцент4 68 2 3" xfId="6275"/>
    <cellStyle name="20% - Акцент4 68 3" xfId="6276"/>
    <cellStyle name="20% - Акцент4 68 3 2" xfId="6277"/>
    <cellStyle name="20% - Акцент4 68 3 2 2" xfId="6278"/>
    <cellStyle name="20% - Акцент4 68 3 3" xfId="6279"/>
    <cellStyle name="20% - Акцент4 68 4" xfId="6280"/>
    <cellStyle name="20% - Акцент4 68 4 2" xfId="6281"/>
    <cellStyle name="20% - Акцент4 68 5" xfId="6282"/>
    <cellStyle name="20% - Акцент4 69" xfId="6283"/>
    <cellStyle name="20% - Акцент4 69 2" xfId="6284"/>
    <cellStyle name="20% - Акцент4 69 2 2" xfId="6285"/>
    <cellStyle name="20% - Акцент4 69 2 2 2" xfId="6286"/>
    <cellStyle name="20% - Акцент4 69 2 3" xfId="6287"/>
    <cellStyle name="20% - Акцент4 69 3" xfId="6288"/>
    <cellStyle name="20% - Акцент4 69 3 2" xfId="6289"/>
    <cellStyle name="20% - Акцент4 69 3 2 2" xfId="6290"/>
    <cellStyle name="20% - Акцент4 69 3 3" xfId="6291"/>
    <cellStyle name="20% - Акцент4 69 4" xfId="6292"/>
    <cellStyle name="20% - Акцент4 69 4 2" xfId="6293"/>
    <cellStyle name="20% - Акцент4 69 5" xfId="6294"/>
    <cellStyle name="20% - Акцент4 7" xfId="6295"/>
    <cellStyle name="20% - Акцент4 7 2" xfId="6296"/>
    <cellStyle name="20% - Акцент4 7 2 2" xfId="6297"/>
    <cellStyle name="20% - Акцент4 7 2 2 2" xfId="6298"/>
    <cellStyle name="20% - Акцент4 7 2 2 2 2" xfId="6299"/>
    <cellStyle name="20% - Акцент4 7 2 2 3" xfId="6300"/>
    <cellStyle name="20% - Акцент4 7 2 3" xfId="6301"/>
    <cellStyle name="20% - Акцент4 7 2 3 2" xfId="6302"/>
    <cellStyle name="20% - Акцент4 7 2 3 2 2" xfId="6303"/>
    <cellStyle name="20% - Акцент4 7 2 3 3" xfId="6304"/>
    <cellStyle name="20% - Акцент4 7 2 4" xfId="6305"/>
    <cellStyle name="20% - Акцент4 7 2 4 2" xfId="6306"/>
    <cellStyle name="20% - Акцент4 7 2 5" xfId="6307"/>
    <cellStyle name="20% - Акцент4 7 3" xfId="6308"/>
    <cellStyle name="20% - Акцент4 7 3 2" xfId="6309"/>
    <cellStyle name="20% - Акцент4 7 3 2 2" xfId="6310"/>
    <cellStyle name="20% - Акцент4 7 3 2 2 2" xfId="6311"/>
    <cellStyle name="20% - Акцент4 7 3 2 3" xfId="6312"/>
    <cellStyle name="20% - Акцент4 7 3 3" xfId="6313"/>
    <cellStyle name="20% - Акцент4 7 3 3 2" xfId="6314"/>
    <cellStyle name="20% - Акцент4 7 3 3 2 2" xfId="6315"/>
    <cellStyle name="20% - Акцент4 7 3 3 3" xfId="6316"/>
    <cellStyle name="20% - Акцент4 7 3 4" xfId="6317"/>
    <cellStyle name="20% - Акцент4 7 3 4 2" xfId="6318"/>
    <cellStyle name="20% - Акцент4 7 3 5" xfId="6319"/>
    <cellStyle name="20% - Акцент4 7 4" xfId="6320"/>
    <cellStyle name="20% - Акцент4 7 4 2" xfId="6321"/>
    <cellStyle name="20% - Акцент4 7 4 2 2" xfId="6322"/>
    <cellStyle name="20% - Акцент4 7 4 2 2 2" xfId="6323"/>
    <cellStyle name="20% - Акцент4 7 4 2 3" xfId="6324"/>
    <cellStyle name="20% - Акцент4 7 4 3" xfId="6325"/>
    <cellStyle name="20% - Акцент4 7 4 3 2" xfId="6326"/>
    <cellStyle name="20% - Акцент4 7 4 3 2 2" xfId="6327"/>
    <cellStyle name="20% - Акцент4 7 4 3 3" xfId="6328"/>
    <cellStyle name="20% - Акцент4 7 4 4" xfId="6329"/>
    <cellStyle name="20% - Акцент4 7 4 4 2" xfId="6330"/>
    <cellStyle name="20% - Акцент4 7 4 5" xfId="6331"/>
    <cellStyle name="20% - Акцент4 7 5" xfId="6332"/>
    <cellStyle name="20% - Акцент4 7 5 2" xfId="6333"/>
    <cellStyle name="20% - Акцент4 7 5 2 2" xfId="6334"/>
    <cellStyle name="20% - Акцент4 7 5 2 2 2" xfId="6335"/>
    <cellStyle name="20% - Акцент4 7 5 2 3" xfId="6336"/>
    <cellStyle name="20% - Акцент4 7 5 3" xfId="6337"/>
    <cellStyle name="20% - Акцент4 7 5 3 2" xfId="6338"/>
    <cellStyle name="20% - Акцент4 7 5 3 2 2" xfId="6339"/>
    <cellStyle name="20% - Акцент4 7 5 3 3" xfId="6340"/>
    <cellStyle name="20% - Акцент4 7 5 4" xfId="6341"/>
    <cellStyle name="20% - Акцент4 7 5 4 2" xfId="6342"/>
    <cellStyle name="20% - Акцент4 7 5 5" xfId="6343"/>
    <cellStyle name="20% - Акцент4 7 6" xfId="6344"/>
    <cellStyle name="20% - Акцент4 7 6 2" xfId="6345"/>
    <cellStyle name="20% - Акцент4 7 6 2 2" xfId="6346"/>
    <cellStyle name="20% - Акцент4 7 6 3" xfId="6347"/>
    <cellStyle name="20% - Акцент4 7 7" xfId="6348"/>
    <cellStyle name="20% - Акцент4 7 7 2" xfId="6349"/>
    <cellStyle name="20% - Акцент4 7 7 2 2" xfId="6350"/>
    <cellStyle name="20% - Акцент4 7 7 3" xfId="6351"/>
    <cellStyle name="20% - Акцент4 7 8" xfId="6352"/>
    <cellStyle name="20% - Акцент4 7 8 2" xfId="6353"/>
    <cellStyle name="20% - Акцент4 7 9" xfId="6354"/>
    <cellStyle name="20% - Акцент4 70" xfId="6355"/>
    <cellStyle name="20% - Акцент4 70 2" xfId="6356"/>
    <cellStyle name="20% - Акцент4 70 2 2" xfId="6357"/>
    <cellStyle name="20% - Акцент4 70 2 2 2" xfId="6358"/>
    <cellStyle name="20% - Акцент4 70 2 3" xfId="6359"/>
    <cellStyle name="20% - Акцент4 70 3" xfId="6360"/>
    <cellStyle name="20% - Акцент4 70 3 2" xfId="6361"/>
    <cellStyle name="20% - Акцент4 70 3 2 2" xfId="6362"/>
    <cellStyle name="20% - Акцент4 70 3 3" xfId="6363"/>
    <cellStyle name="20% - Акцент4 70 4" xfId="6364"/>
    <cellStyle name="20% - Акцент4 70 4 2" xfId="6365"/>
    <cellStyle name="20% - Акцент4 70 5" xfId="6366"/>
    <cellStyle name="20% - Акцент4 71" xfId="6367"/>
    <cellStyle name="20% - Акцент4 71 2" xfId="6368"/>
    <cellStyle name="20% - Акцент4 71 2 2" xfId="6369"/>
    <cellStyle name="20% - Акцент4 71 2 2 2" xfId="6370"/>
    <cellStyle name="20% - Акцент4 71 2 3" xfId="6371"/>
    <cellStyle name="20% - Акцент4 71 3" xfId="6372"/>
    <cellStyle name="20% - Акцент4 71 3 2" xfId="6373"/>
    <cellStyle name="20% - Акцент4 71 3 2 2" xfId="6374"/>
    <cellStyle name="20% - Акцент4 71 3 3" xfId="6375"/>
    <cellStyle name="20% - Акцент4 71 4" xfId="6376"/>
    <cellStyle name="20% - Акцент4 71 4 2" xfId="6377"/>
    <cellStyle name="20% - Акцент4 71 5" xfId="6378"/>
    <cellStyle name="20% - Акцент4 72" xfId="6379"/>
    <cellStyle name="20% - Акцент4 72 2" xfId="6380"/>
    <cellStyle name="20% - Акцент4 72 2 2" xfId="6381"/>
    <cellStyle name="20% - Акцент4 72 2 2 2" xfId="6382"/>
    <cellStyle name="20% - Акцент4 72 2 3" xfId="6383"/>
    <cellStyle name="20% - Акцент4 72 3" xfId="6384"/>
    <cellStyle name="20% - Акцент4 72 3 2" xfId="6385"/>
    <cellStyle name="20% - Акцент4 72 3 2 2" xfId="6386"/>
    <cellStyle name="20% - Акцент4 72 3 3" xfId="6387"/>
    <cellStyle name="20% - Акцент4 72 4" xfId="6388"/>
    <cellStyle name="20% - Акцент4 72 4 2" xfId="6389"/>
    <cellStyle name="20% - Акцент4 72 5" xfId="6390"/>
    <cellStyle name="20% - Акцент4 73" xfId="6391"/>
    <cellStyle name="20% - Акцент4 73 2" xfId="6392"/>
    <cellStyle name="20% - Акцент4 73 2 2" xfId="6393"/>
    <cellStyle name="20% - Акцент4 73 2 2 2" xfId="6394"/>
    <cellStyle name="20% - Акцент4 73 2 3" xfId="6395"/>
    <cellStyle name="20% - Акцент4 73 3" xfId="6396"/>
    <cellStyle name="20% - Акцент4 73 3 2" xfId="6397"/>
    <cellStyle name="20% - Акцент4 73 3 2 2" xfId="6398"/>
    <cellStyle name="20% - Акцент4 73 3 3" xfId="6399"/>
    <cellStyle name="20% - Акцент4 73 4" xfId="6400"/>
    <cellStyle name="20% - Акцент4 73 4 2" xfId="6401"/>
    <cellStyle name="20% - Акцент4 73 5" xfId="6402"/>
    <cellStyle name="20% - Акцент4 74" xfId="6403"/>
    <cellStyle name="20% - Акцент4 74 2" xfId="6404"/>
    <cellStyle name="20% - Акцент4 74 2 2" xfId="6405"/>
    <cellStyle name="20% - Акцент4 74 2 2 2" xfId="6406"/>
    <cellStyle name="20% - Акцент4 74 2 3" xfId="6407"/>
    <cellStyle name="20% - Акцент4 74 3" xfId="6408"/>
    <cellStyle name="20% - Акцент4 74 3 2" xfId="6409"/>
    <cellStyle name="20% - Акцент4 74 3 2 2" xfId="6410"/>
    <cellStyle name="20% - Акцент4 74 3 3" xfId="6411"/>
    <cellStyle name="20% - Акцент4 74 4" xfId="6412"/>
    <cellStyle name="20% - Акцент4 74 4 2" xfId="6413"/>
    <cellStyle name="20% - Акцент4 74 5" xfId="6414"/>
    <cellStyle name="20% - Акцент4 75" xfId="6415"/>
    <cellStyle name="20% - Акцент4 75 2" xfId="6416"/>
    <cellStyle name="20% - Акцент4 75 2 2" xfId="6417"/>
    <cellStyle name="20% - Акцент4 75 2 2 2" xfId="6418"/>
    <cellStyle name="20% - Акцент4 75 2 3" xfId="6419"/>
    <cellStyle name="20% - Акцент4 75 3" xfId="6420"/>
    <cellStyle name="20% - Акцент4 75 3 2" xfId="6421"/>
    <cellStyle name="20% - Акцент4 75 3 2 2" xfId="6422"/>
    <cellStyle name="20% - Акцент4 75 3 3" xfId="6423"/>
    <cellStyle name="20% - Акцент4 75 4" xfId="6424"/>
    <cellStyle name="20% - Акцент4 75 4 2" xfId="6425"/>
    <cellStyle name="20% - Акцент4 75 5" xfId="6426"/>
    <cellStyle name="20% - Акцент4 76" xfId="6427"/>
    <cellStyle name="20% - Акцент4 76 2" xfId="6428"/>
    <cellStyle name="20% - Акцент4 76 2 2" xfId="6429"/>
    <cellStyle name="20% - Акцент4 76 2 2 2" xfId="6430"/>
    <cellStyle name="20% - Акцент4 76 2 3" xfId="6431"/>
    <cellStyle name="20% - Акцент4 76 3" xfId="6432"/>
    <cellStyle name="20% - Акцент4 76 3 2" xfId="6433"/>
    <cellStyle name="20% - Акцент4 76 3 2 2" xfId="6434"/>
    <cellStyle name="20% - Акцент4 76 3 3" xfId="6435"/>
    <cellStyle name="20% - Акцент4 76 4" xfId="6436"/>
    <cellStyle name="20% - Акцент4 76 4 2" xfId="6437"/>
    <cellStyle name="20% - Акцент4 76 5" xfId="6438"/>
    <cellStyle name="20% - Акцент4 77" xfId="6439"/>
    <cellStyle name="20% - Акцент4 77 2" xfId="6440"/>
    <cellStyle name="20% - Акцент4 77 2 2" xfId="6441"/>
    <cellStyle name="20% - Акцент4 77 2 2 2" xfId="6442"/>
    <cellStyle name="20% - Акцент4 77 2 3" xfId="6443"/>
    <cellStyle name="20% - Акцент4 77 3" xfId="6444"/>
    <cellStyle name="20% - Акцент4 77 3 2" xfId="6445"/>
    <cellStyle name="20% - Акцент4 77 3 2 2" xfId="6446"/>
    <cellStyle name="20% - Акцент4 77 3 3" xfId="6447"/>
    <cellStyle name="20% - Акцент4 77 4" xfId="6448"/>
    <cellStyle name="20% - Акцент4 77 4 2" xfId="6449"/>
    <cellStyle name="20% - Акцент4 77 5" xfId="6450"/>
    <cellStyle name="20% - Акцент4 78" xfId="6451"/>
    <cellStyle name="20% - Акцент4 78 2" xfId="6452"/>
    <cellStyle name="20% - Акцент4 78 2 2" xfId="6453"/>
    <cellStyle name="20% - Акцент4 78 2 2 2" xfId="6454"/>
    <cellStyle name="20% - Акцент4 78 2 3" xfId="6455"/>
    <cellStyle name="20% - Акцент4 78 3" xfId="6456"/>
    <cellStyle name="20% - Акцент4 78 3 2" xfId="6457"/>
    <cellStyle name="20% - Акцент4 78 3 2 2" xfId="6458"/>
    <cellStyle name="20% - Акцент4 78 3 3" xfId="6459"/>
    <cellStyle name="20% - Акцент4 78 4" xfId="6460"/>
    <cellStyle name="20% - Акцент4 78 4 2" xfId="6461"/>
    <cellStyle name="20% - Акцент4 78 5" xfId="6462"/>
    <cellStyle name="20% - Акцент4 79" xfId="6463"/>
    <cellStyle name="20% - Акцент4 79 2" xfId="6464"/>
    <cellStyle name="20% - Акцент4 79 2 2" xfId="6465"/>
    <cellStyle name="20% - Акцент4 79 2 2 2" xfId="6466"/>
    <cellStyle name="20% - Акцент4 79 2 3" xfId="6467"/>
    <cellStyle name="20% - Акцент4 79 3" xfId="6468"/>
    <cellStyle name="20% - Акцент4 79 3 2" xfId="6469"/>
    <cellStyle name="20% - Акцент4 79 3 2 2" xfId="6470"/>
    <cellStyle name="20% - Акцент4 79 3 3" xfId="6471"/>
    <cellStyle name="20% - Акцент4 79 4" xfId="6472"/>
    <cellStyle name="20% - Акцент4 79 4 2" xfId="6473"/>
    <cellStyle name="20% - Акцент4 79 5" xfId="6474"/>
    <cellStyle name="20% - Акцент4 8" xfId="6475"/>
    <cellStyle name="20% - Акцент4 8 2" xfId="6476"/>
    <cellStyle name="20% - Акцент4 8 2 2" xfId="6477"/>
    <cellStyle name="20% - Акцент4 8 2 2 2" xfId="6478"/>
    <cellStyle name="20% - Акцент4 8 2 2 2 2" xfId="6479"/>
    <cellStyle name="20% - Акцент4 8 2 2 3" xfId="6480"/>
    <cellStyle name="20% - Акцент4 8 2 3" xfId="6481"/>
    <cellStyle name="20% - Акцент4 8 2 3 2" xfId="6482"/>
    <cellStyle name="20% - Акцент4 8 2 3 2 2" xfId="6483"/>
    <cellStyle name="20% - Акцент4 8 2 3 3" xfId="6484"/>
    <cellStyle name="20% - Акцент4 8 2 4" xfId="6485"/>
    <cellStyle name="20% - Акцент4 8 2 4 2" xfId="6486"/>
    <cellStyle name="20% - Акцент4 8 2 5" xfId="6487"/>
    <cellStyle name="20% - Акцент4 8 3" xfId="6488"/>
    <cellStyle name="20% - Акцент4 8 3 2" xfId="6489"/>
    <cellStyle name="20% - Акцент4 8 3 2 2" xfId="6490"/>
    <cellStyle name="20% - Акцент4 8 3 2 2 2" xfId="6491"/>
    <cellStyle name="20% - Акцент4 8 3 2 3" xfId="6492"/>
    <cellStyle name="20% - Акцент4 8 3 3" xfId="6493"/>
    <cellStyle name="20% - Акцент4 8 3 3 2" xfId="6494"/>
    <cellStyle name="20% - Акцент4 8 3 3 2 2" xfId="6495"/>
    <cellStyle name="20% - Акцент4 8 3 3 3" xfId="6496"/>
    <cellStyle name="20% - Акцент4 8 3 4" xfId="6497"/>
    <cellStyle name="20% - Акцент4 8 3 4 2" xfId="6498"/>
    <cellStyle name="20% - Акцент4 8 3 5" xfId="6499"/>
    <cellStyle name="20% - Акцент4 8 4" xfId="6500"/>
    <cellStyle name="20% - Акцент4 8 4 2" xfId="6501"/>
    <cellStyle name="20% - Акцент4 8 4 2 2" xfId="6502"/>
    <cellStyle name="20% - Акцент4 8 4 2 2 2" xfId="6503"/>
    <cellStyle name="20% - Акцент4 8 4 2 3" xfId="6504"/>
    <cellStyle name="20% - Акцент4 8 4 3" xfId="6505"/>
    <cellStyle name="20% - Акцент4 8 4 3 2" xfId="6506"/>
    <cellStyle name="20% - Акцент4 8 4 3 2 2" xfId="6507"/>
    <cellStyle name="20% - Акцент4 8 4 3 3" xfId="6508"/>
    <cellStyle name="20% - Акцент4 8 4 4" xfId="6509"/>
    <cellStyle name="20% - Акцент4 8 4 4 2" xfId="6510"/>
    <cellStyle name="20% - Акцент4 8 4 5" xfId="6511"/>
    <cellStyle name="20% - Акцент4 8 5" xfId="6512"/>
    <cellStyle name="20% - Акцент4 8 5 2" xfId="6513"/>
    <cellStyle name="20% - Акцент4 8 5 2 2" xfId="6514"/>
    <cellStyle name="20% - Акцент4 8 5 2 2 2" xfId="6515"/>
    <cellStyle name="20% - Акцент4 8 5 2 3" xfId="6516"/>
    <cellStyle name="20% - Акцент4 8 5 3" xfId="6517"/>
    <cellStyle name="20% - Акцент4 8 5 3 2" xfId="6518"/>
    <cellStyle name="20% - Акцент4 8 5 3 2 2" xfId="6519"/>
    <cellStyle name="20% - Акцент4 8 5 3 3" xfId="6520"/>
    <cellStyle name="20% - Акцент4 8 5 4" xfId="6521"/>
    <cellStyle name="20% - Акцент4 8 5 4 2" xfId="6522"/>
    <cellStyle name="20% - Акцент4 8 5 5" xfId="6523"/>
    <cellStyle name="20% - Акцент4 8 6" xfId="6524"/>
    <cellStyle name="20% - Акцент4 8 6 2" xfId="6525"/>
    <cellStyle name="20% - Акцент4 8 6 2 2" xfId="6526"/>
    <cellStyle name="20% - Акцент4 8 6 3" xfId="6527"/>
    <cellStyle name="20% - Акцент4 8 7" xfId="6528"/>
    <cellStyle name="20% - Акцент4 8 7 2" xfId="6529"/>
    <cellStyle name="20% - Акцент4 8 7 2 2" xfId="6530"/>
    <cellStyle name="20% - Акцент4 8 7 3" xfId="6531"/>
    <cellStyle name="20% - Акцент4 8 8" xfId="6532"/>
    <cellStyle name="20% - Акцент4 8 8 2" xfId="6533"/>
    <cellStyle name="20% - Акцент4 8 9" xfId="6534"/>
    <cellStyle name="20% - Акцент4 80" xfId="6535"/>
    <cellStyle name="20% - Акцент4 80 2" xfId="6536"/>
    <cellStyle name="20% - Акцент4 80 2 2" xfId="6537"/>
    <cellStyle name="20% - Акцент4 80 2 2 2" xfId="6538"/>
    <cellStyle name="20% - Акцент4 80 2 3" xfId="6539"/>
    <cellStyle name="20% - Акцент4 80 3" xfId="6540"/>
    <cellStyle name="20% - Акцент4 80 3 2" xfId="6541"/>
    <cellStyle name="20% - Акцент4 80 3 2 2" xfId="6542"/>
    <cellStyle name="20% - Акцент4 80 3 3" xfId="6543"/>
    <cellStyle name="20% - Акцент4 80 4" xfId="6544"/>
    <cellStyle name="20% - Акцент4 80 4 2" xfId="6545"/>
    <cellStyle name="20% - Акцент4 80 5" xfId="6546"/>
    <cellStyle name="20% - Акцент4 81" xfId="6547"/>
    <cellStyle name="20% - Акцент4 81 2" xfId="6548"/>
    <cellStyle name="20% - Акцент4 81 2 2" xfId="6549"/>
    <cellStyle name="20% - Акцент4 81 2 2 2" xfId="6550"/>
    <cellStyle name="20% - Акцент4 81 2 3" xfId="6551"/>
    <cellStyle name="20% - Акцент4 81 3" xfId="6552"/>
    <cellStyle name="20% - Акцент4 81 3 2" xfId="6553"/>
    <cellStyle name="20% - Акцент4 81 3 2 2" xfId="6554"/>
    <cellStyle name="20% - Акцент4 81 3 3" xfId="6555"/>
    <cellStyle name="20% - Акцент4 81 4" xfId="6556"/>
    <cellStyle name="20% - Акцент4 81 4 2" xfId="6557"/>
    <cellStyle name="20% - Акцент4 81 5" xfId="6558"/>
    <cellStyle name="20% - Акцент4 82" xfId="6559"/>
    <cellStyle name="20% - Акцент4 82 2" xfId="6560"/>
    <cellStyle name="20% - Акцент4 82 2 2" xfId="6561"/>
    <cellStyle name="20% - Акцент4 82 2 2 2" xfId="6562"/>
    <cellStyle name="20% - Акцент4 82 2 3" xfId="6563"/>
    <cellStyle name="20% - Акцент4 82 3" xfId="6564"/>
    <cellStyle name="20% - Акцент4 82 3 2" xfId="6565"/>
    <cellStyle name="20% - Акцент4 82 3 2 2" xfId="6566"/>
    <cellStyle name="20% - Акцент4 82 3 3" xfId="6567"/>
    <cellStyle name="20% - Акцент4 82 4" xfId="6568"/>
    <cellStyle name="20% - Акцент4 82 4 2" xfId="6569"/>
    <cellStyle name="20% - Акцент4 82 5" xfId="6570"/>
    <cellStyle name="20% - Акцент4 83" xfId="6571"/>
    <cellStyle name="20% - Акцент4 83 2" xfId="6572"/>
    <cellStyle name="20% - Акцент4 83 2 2" xfId="6573"/>
    <cellStyle name="20% - Акцент4 83 2 2 2" xfId="6574"/>
    <cellStyle name="20% - Акцент4 83 2 3" xfId="6575"/>
    <cellStyle name="20% - Акцент4 83 3" xfId="6576"/>
    <cellStyle name="20% - Акцент4 83 3 2" xfId="6577"/>
    <cellStyle name="20% - Акцент4 83 3 2 2" xfId="6578"/>
    <cellStyle name="20% - Акцент4 83 3 3" xfId="6579"/>
    <cellStyle name="20% - Акцент4 83 4" xfId="6580"/>
    <cellStyle name="20% - Акцент4 83 4 2" xfId="6581"/>
    <cellStyle name="20% - Акцент4 83 5" xfId="6582"/>
    <cellStyle name="20% - Акцент4 84" xfId="6583"/>
    <cellStyle name="20% - Акцент4 84 2" xfId="6584"/>
    <cellStyle name="20% - Акцент4 84 2 2" xfId="6585"/>
    <cellStyle name="20% - Акцент4 84 2 2 2" xfId="6586"/>
    <cellStyle name="20% - Акцент4 84 2 3" xfId="6587"/>
    <cellStyle name="20% - Акцент4 84 3" xfId="6588"/>
    <cellStyle name="20% - Акцент4 84 3 2" xfId="6589"/>
    <cellStyle name="20% - Акцент4 84 3 2 2" xfId="6590"/>
    <cellStyle name="20% - Акцент4 84 3 3" xfId="6591"/>
    <cellStyle name="20% - Акцент4 84 4" xfId="6592"/>
    <cellStyle name="20% - Акцент4 84 4 2" xfId="6593"/>
    <cellStyle name="20% - Акцент4 84 5" xfId="6594"/>
    <cellStyle name="20% - Акцент4 85" xfId="6595"/>
    <cellStyle name="20% - Акцент4 85 2" xfId="6596"/>
    <cellStyle name="20% - Акцент4 85 2 2" xfId="6597"/>
    <cellStyle name="20% - Акцент4 85 2 2 2" xfId="6598"/>
    <cellStyle name="20% - Акцент4 85 2 3" xfId="6599"/>
    <cellStyle name="20% - Акцент4 85 3" xfId="6600"/>
    <cellStyle name="20% - Акцент4 85 3 2" xfId="6601"/>
    <cellStyle name="20% - Акцент4 85 3 2 2" xfId="6602"/>
    <cellStyle name="20% - Акцент4 85 3 3" xfId="6603"/>
    <cellStyle name="20% - Акцент4 85 4" xfId="6604"/>
    <cellStyle name="20% - Акцент4 85 4 2" xfId="6605"/>
    <cellStyle name="20% - Акцент4 85 5" xfId="6606"/>
    <cellStyle name="20% - Акцент4 86" xfId="6607"/>
    <cellStyle name="20% - Акцент4 86 2" xfId="6608"/>
    <cellStyle name="20% - Акцент4 86 2 2" xfId="6609"/>
    <cellStyle name="20% - Акцент4 86 2 2 2" xfId="6610"/>
    <cellStyle name="20% - Акцент4 86 2 3" xfId="6611"/>
    <cellStyle name="20% - Акцент4 86 3" xfId="6612"/>
    <cellStyle name="20% - Акцент4 86 3 2" xfId="6613"/>
    <cellStyle name="20% - Акцент4 86 3 2 2" xfId="6614"/>
    <cellStyle name="20% - Акцент4 86 3 3" xfId="6615"/>
    <cellStyle name="20% - Акцент4 86 4" xfId="6616"/>
    <cellStyle name="20% - Акцент4 86 4 2" xfId="6617"/>
    <cellStyle name="20% - Акцент4 86 5" xfId="6618"/>
    <cellStyle name="20% - Акцент4 87" xfId="6619"/>
    <cellStyle name="20% - Акцент4 87 2" xfId="6620"/>
    <cellStyle name="20% - Акцент4 87 2 2" xfId="6621"/>
    <cellStyle name="20% - Акцент4 87 2 2 2" xfId="6622"/>
    <cellStyle name="20% - Акцент4 87 2 3" xfId="6623"/>
    <cellStyle name="20% - Акцент4 87 3" xfId="6624"/>
    <cellStyle name="20% - Акцент4 87 3 2" xfId="6625"/>
    <cellStyle name="20% - Акцент4 87 3 2 2" xfId="6626"/>
    <cellStyle name="20% - Акцент4 87 3 3" xfId="6627"/>
    <cellStyle name="20% - Акцент4 87 4" xfId="6628"/>
    <cellStyle name="20% - Акцент4 87 4 2" xfId="6629"/>
    <cellStyle name="20% - Акцент4 87 5" xfId="6630"/>
    <cellStyle name="20% - Акцент4 88" xfId="6631"/>
    <cellStyle name="20% - Акцент4 88 2" xfId="6632"/>
    <cellStyle name="20% - Акцент4 88 2 2" xfId="6633"/>
    <cellStyle name="20% - Акцент4 88 3" xfId="6634"/>
    <cellStyle name="20% - Акцент4 89" xfId="6635"/>
    <cellStyle name="20% - Акцент4 89 2" xfId="6636"/>
    <cellStyle name="20% - Акцент4 89 2 2" xfId="6637"/>
    <cellStyle name="20% - Акцент4 89 3" xfId="6638"/>
    <cellStyle name="20% - Акцент4 9" xfId="6639"/>
    <cellStyle name="20% - Акцент4 9 2" xfId="6640"/>
    <cellStyle name="20% - Акцент4 9 2 2" xfId="6641"/>
    <cellStyle name="20% - Акцент4 9 2 2 2" xfId="6642"/>
    <cellStyle name="20% - Акцент4 9 2 2 2 2" xfId="6643"/>
    <cellStyle name="20% - Акцент4 9 2 2 3" xfId="6644"/>
    <cellStyle name="20% - Акцент4 9 2 3" xfId="6645"/>
    <cellStyle name="20% - Акцент4 9 2 3 2" xfId="6646"/>
    <cellStyle name="20% - Акцент4 9 2 3 2 2" xfId="6647"/>
    <cellStyle name="20% - Акцент4 9 2 3 3" xfId="6648"/>
    <cellStyle name="20% - Акцент4 9 2 4" xfId="6649"/>
    <cellStyle name="20% - Акцент4 9 2 4 2" xfId="6650"/>
    <cellStyle name="20% - Акцент4 9 2 5" xfId="6651"/>
    <cellStyle name="20% - Акцент4 9 3" xfId="6652"/>
    <cellStyle name="20% - Акцент4 9 3 2" xfId="6653"/>
    <cellStyle name="20% - Акцент4 9 3 2 2" xfId="6654"/>
    <cellStyle name="20% - Акцент4 9 3 2 2 2" xfId="6655"/>
    <cellStyle name="20% - Акцент4 9 3 2 3" xfId="6656"/>
    <cellStyle name="20% - Акцент4 9 3 3" xfId="6657"/>
    <cellStyle name="20% - Акцент4 9 3 3 2" xfId="6658"/>
    <cellStyle name="20% - Акцент4 9 3 3 2 2" xfId="6659"/>
    <cellStyle name="20% - Акцент4 9 3 3 3" xfId="6660"/>
    <cellStyle name="20% - Акцент4 9 3 4" xfId="6661"/>
    <cellStyle name="20% - Акцент4 9 3 4 2" xfId="6662"/>
    <cellStyle name="20% - Акцент4 9 3 5" xfId="6663"/>
    <cellStyle name="20% - Акцент4 9 4" xfId="6664"/>
    <cellStyle name="20% - Акцент4 9 4 2" xfId="6665"/>
    <cellStyle name="20% - Акцент4 9 4 2 2" xfId="6666"/>
    <cellStyle name="20% - Акцент4 9 4 2 2 2" xfId="6667"/>
    <cellStyle name="20% - Акцент4 9 4 2 3" xfId="6668"/>
    <cellStyle name="20% - Акцент4 9 4 3" xfId="6669"/>
    <cellStyle name="20% - Акцент4 9 4 3 2" xfId="6670"/>
    <cellStyle name="20% - Акцент4 9 4 3 2 2" xfId="6671"/>
    <cellStyle name="20% - Акцент4 9 4 3 3" xfId="6672"/>
    <cellStyle name="20% - Акцент4 9 4 4" xfId="6673"/>
    <cellStyle name="20% - Акцент4 9 4 4 2" xfId="6674"/>
    <cellStyle name="20% - Акцент4 9 4 5" xfId="6675"/>
    <cellStyle name="20% - Акцент4 9 5" xfId="6676"/>
    <cellStyle name="20% - Акцент4 9 5 2" xfId="6677"/>
    <cellStyle name="20% - Акцент4 9 5 2 2" xfId="6678"/>
    <cellStyle name="20% - Акцент4 9 5 2 2 2" xfId="6679"/>
    <cellStyle name="20% - Акцент4 9 5 2 3" xfId="6680"/>
    <cellStyle name="20% - Акцент4 9 5 3" xfId="6681"/>
    <cellStyle name="20% - Акцент4 9 5 3 2" xfId="6682"/>
    <cellStyle name="20% - Акцент4 9 5 3 2 2" xfId="6683"/>
    <cellStyle name="20% - Акцент4 9 5 3 3" xfId="6684"/>
    <cellStyle name="20% - Акцент4 9 5 4" xfId="6685"/>
    <cellStyle name="20% - Акцент4 9 5 4 2" xfId="6686"/>
    <cellStyle name="20% - Акцент4 9 5 5" xfId="6687"/>
    <cellStyle name="20% - Акцент4 9 6" xfId="6688"/>
    <cellStyle name="20% - Акцент4 9 6 2" xfId="6689"/>
    <cellStyle name="20% - Акцент4 9 6 2 2" xfId="6690"/>
    <cellStyle name="20% - Акцент4 9 6 3" xfId="6691"/>
    <cellStyle name="20% - Акцент4 9 7" xfId="6692"/>
    <cellStyle name="20% - Акцент4 9 7 2" xfId="6693"/>
    <cellStyle name="20% - Акцент4 9 7 2 2" xfId="6694"/>
    <cellStyle name="20% - Акцент4 9 7 3" xfId="6695"/>
    <cellStyle name="20% - Акцент4 9 8" xfId="6696"/>
    <cellStyle name="20% - Акцент4 9 8 2" xfId="6697"/>
    <cellStyle name="20% - Акцент4 9 9" xfId="6698"/>
    <cellStyle name="20% - Акцент4 90" xfId="6699"/>
    <cellStyle name="20% - Акцент4 90 2" xfId="6700"/>
    <cellStyle name="20% - Акцент4 90 2 2" xfId="6701"/>
    <cellStyle name="20% - Акцент4 90 3" xfId="6702"/>
    <cellStyle name="20% - Акцент4 91" xfId="6703"/>
    <cellStyle name="20% - Акцент4 91 2" xfId="6704"/>
    <cellStyle name="20% - Акцент4 91 2 2" xfId="6705"/>
    <cellStyle name="20% - Акцент4 91 3" xfId="6706"/>
    <cellStyle name="20% - Акцент4 92" xfId="6707"/>
    <cellStyle name="20% - Акцент4 92 2" xfId="6708"/>
    <cellStyle name="20% - Акцент4 92 2 2" xfId="6709"/>
    <cellStyle name="20% - Акцент4 92 3" xfId="6710"/>
    <cellStyle name="20% - Акцент4 93" xfId="6711"/>
    <cellStyle name="20% - Акцент4 93 2" xfId="6712"/>
    <cellStyle name="20% - Акцент4 93 2 2" xfId="6713"/>
    <cellStyle name="20% - Акцент4 93 3" xfId="6714"/>
    <cellStyle name="20% - Акцент4 94" xfId="6715"/>
    <cellStyle name="20% - Акцент4 94 2" xfId="6716"/>
    <cellStyle name="20% - Акцент4 94 2 2" xfId="6717"/>
    <cellStyle name="20% - Акцент4 94 3" xfId="6718"/>
    <cellStyle name="20% - Акцент4 95" xfId="6719"/>
    <cellStyle name="20% - Акцент4 95 2" xfId="6720"/>
    <cellStyle name="20% - Акцент4 95 2 2" xfId="6721"/>
    <cellStyle name="20% - Акцент4 95 3" xfId="6722"/>
    <cellStyle name="20% - Акцент4 96" xfId="6723"/>
    <cellStyle name="20% - Акцент4 96 2" xfId="6724"/>
    <cellStyle name="20% - Акцент4 96 2 2" xfId="6725"/>
    <cellStyle name="20% - Акцент4 96 3" xfId="6726"/>
    <cellStyle name="20% - Акцент4 97" xfId="6727"/>
    <cellStyle name="20% - Акцент4 97 2" xfId="6728"/>
    <cellStyle name="20% - Акцент4 97 2 2" xfId="6729"/>
    <cellStyle name="20% - Акцент4 97 3" xfId="6730"/>
    <cellStyle name="20% - Акцент4 98" xfId="6731"/>
    <cellStyle name="20% - Акцент4 98 2" xfId="6732"/>
    <cellStyle name="20% - Акцент4 98 2 2" xfId="6733"/>
    <cellStyle name="20% - Акцент4 98 3" xfId="6734"/>
    <cellStyle name="20% - Акцент4 99" xfId="6735"/>
    <cellStyle name="20% - Акцент4 99 2" xfId="6736"/>
    <cellStyle name="20% - Акцент4 99 2 2" xfId="6737"/>
    <cellStyle name="20% - Акцент4 99 3" xfId="6738"/>
    <cellStyle name="20% - Акцент5" xfId="6739" builtinId="46" customBuiltin="1"/>
    <cellStyle name="20% - Акцент5 10" xfId="6740"/>
    <cellStyle name="20% - Акцент5 10 2" xfId="6741"/>
    <cellStyle name="20% - Акцент5 10 2 2" xfId="6742"/>
    <cellStyle name="20% - Акцент5 10 2 2 2" xfId="6743"/>
    <cellStyle name="20% - Акцент5 10 2 3" xfId="6744"/>
    <cellStyle name="20% - Акцент5 10 3" xfId="6745"/>
    <cellStyle name="20% - Акцент5 10 3 2" xfId="6746"/>
    <cellStyle name="20% - Акцент5 10 3 2 2" xfId="6747"/>
    <cellStyle name="20% - Акцент5 10 3 3" xfId="6748"/>
    <cellStyle name="20% - Акцент5 10 4" xfId="6749"/>
    <cellStyle name="20% - Акцент5 10 4 2" xfId="6750"/>
    <cellStyle name="20% - Акцент5 10 5" xfId="6751"/>
    <cellStyle name="20% - Акцент5 100" xfId="6752"/>
    <cellStyle name="20% - Акцент5 100 2" xfId="6753"/>
    <cellStyle name="20% - Акцент5 100 2 2" xfId="6754"/>
    <cellStyle name="20% - Акцент5 100 3" xfId="6755"/>
    <cellStyle name="20% - Акцент5 101" xfId="6756"/>
    <cellStyle name="20% - Акцент5 101 2" xfId="6757"/>
    <cellStyle name="20% - Акцент5 101 2 2" xfId="6758"/>
    <cellStyle name="20% - Акцент5 101 3" xfId="6759"/>
    <cellStyle name="20% - Акцент5 102" xfId="6760"/>
    <cellStyle name="20% - Акцент5 102 2" xfId="6761"/>
    <cellStyle name="20% - Акцент5 102 2 2" xfId="6762"/>
    <cellStyle name="20% - Акцент5 102 3" xfId="6763"/>
    <cellStyle name="20% - Акцент5 103" xfId="6764"/>
    <cellStyle name="20% - Акцент5 103 2" xfId="6765"/>
    <cellStyle name="20% - Акцент5 103 2 2" xfId="6766"/>
    <cellStyle name="20% - Акцент5 103 3" xfId="6767"/>
    <cellStyle name="20% - Акцент5 104" xfId="6768"/>
    <cellStyle name="20% - Акцент5 104 2" xfId="6769"/>
    <cellStyle name="20% - Акцент5 104 2 2" xfId="6770"/>
    <cellStyle name="20% - Акцент5 104 3" xfId="6771"/>
    <cellStyle name="20% - Акцент5 105" xfId="6772"/>
    <cellStyle name="20% - Акцент5 105 2" xfId="6773"/>
    <cellStyle name="20% - Акцент5 105 2 2" xfId="6774"/>
    <cellStyle name="20% - Акцент5 105 3" xfId="6775"/>
    <cellStyle name="20% - Акцент5 106" xfId="6776"/>
    <cellStyle name="20% - Акцент5 106 2" xfId="6777"/>
    <cellStyle name="20% - Акцент5 106 2 2" xfId="6778"/>
    <cellStyle name="20% - Акцент5 106 3" xfId="6779"/>
    <cellStyle name="20% - Акцент5 107" xfId="6780"/>
    <cellStyle name="20% - Акцент5 107 2" xfId="6781"/>
    <cellStyle name="20% - Акцент5 107 2 2" xfId="6782"/>
    <cellStyle name="20% - Акцент5 107 3" xfId="6783"/>
    <cellStyle name="20% - Акцент5 108" xfId="6784"/>
    <cellStyle name="20% - Акцент5 108 2" xfId="6785"/>
    <cellStyle name="20% - Акцент5 108 2 2" xfId="6786"/>
    <cellStyle name="20% - Акцент5 108 3" xfId="6787"/>
    <cellStyle name="20% - Акцент5 109" xfId="6788"/>
    <cellStyle name="20% - Акцент5 109 2" xfId="6789"/>
    <cellStyle name="20% - Акцент5 109 2 2" xfId="6790"/>
    <cellStyle name="20% - Акцент5 109 3" xfId="6791"/>
    <cellStyle name="20% - Акцент5 11" xfId="6792"/>
    <cellStyle name="20% - Акцент5 11 2" xfId="6793"/>
    <cellStyle name="20% - Акцент5 11 2 2" xfId="6794"/>
    <cellStyle name="20% - Акцент5 11 2 2 2" xfId="6795"/>
    <cellStyle name="20% - Акцент5 11 2 3" xfId="6796"/>
    <cellStyle name="20% - Акцент5 11 3" xfId="6797"/>
    <cellStyle name="20% - Акцент5 11 3 2" xfId="6798"/>
    <cellStyle name="20% - Акцент5 11 3 2 2" xfId="6799"/>
    <cellStyle name="20% - Акцент5 11 3 3" xfId="6800"/>
    <cellStyle name="20% - Акцент5 11 4" xfId="6801"/>
    <cellStyle name="20% - Акцент5 11 4 2" xfId="6802"/>
    <cellStyle name="20% - Акцент5 11 5" xfId="6803"/>
    <cellStyle name="20% - Акцент5 110" xfId="6804"/>
    <cellStyle name="20% - Акцент5 110 2" xfId="6805"/>
    <cellStyle name="20% - Акцент5 110 2 2" xfId="6806"/>
    <cellStyle name="20% - Акцент5 110 3" xfId="6807"/>
    <cellStyle name="20% - Акцент5 111" xfId="6808"/>
    <cellStyle name="20% - Акцент5 111 2" xfId="6809"/>
    <cellStyle name="20% - Акцент5 111 2 2" xfId="6810"/>
    <cellStyle name="20% - Акцент5 111 3" xfId="6811"/>
    <cellStyle name="20% - Акцент5 112" xfId="6812"/>
    <cellStyle name="20% - Акцент5 112 2" xfId="6813"/>
    <cellStyle name="20% - Акцент5 112 2 2" xfId="6814"/>
    <cellStyle name="20% - Акцент5 112 3" xfId="6815"/>
    <cellStyle name="20% - Акцент5 113" xfId="6816"/>
    <cellStyle name="20% - Акцент5 113 2" xfId="6817"/>
    <cellStyle name="20% - Акцент5 113 2 2" xfId="6818"/>
    <cellStyle name="20% - Акцент5 113 3" xfId="6819"/>
    <cellStyle name="20% - Акцент5 114" xfId="6820"/>
    <cellStyle name="20% - Акцент5 114 2" xfId="6821"/>
    <cellStyle name="20% - Акцент5 114 2 2" xfId="6822"/>
    <cellStyle name="20% - Акцент5 114 3" xfId="6823"/>
    <cellStyle name="20% - Акцент5 115" xfId="6824"/>
    <cellStyle name="20% - Акцент5 115 2" xfId="6825"/>
    <cellStyle name="20% - Акцент5 115 2 2" xfId="6826"/>
    <cellStyle name="20% - Акцент5 115 3" xfId="6827"/>
    <cellStyle name="20% - Акцент5 116" xfId="6828"/>
    <cellStyle name="20% - Акцент5 116 2" xfId="6829"/>
    <cellStyle name="20% - Акцент5 116 2 2" xfId="6830"/>
    <cellStyle name="20% - Акцент5 116 3" xfId="6831"/>
    <cellStyle name="20% - Акцент5 117" xfId="6832"/>
    <cellStyle name="20% - Акцент5 117 2" xfId="6833"/>
    <cellStyle name="20% - Акцент5 117 2 2" xfId="6834"/>
    <cellStyle name="20% - Акцент5 117 3" xfId="6835"/>
    <cellStyle name="20% - Акцент5 118" xfId="6836"/>
    <cellStyle name="20% - Акцент5 118 2" xfId="6837"/>
    <cellStyle name="20% - Акцент5 118 2 2" xfId="6838"/>
    <cellStyle name="20% - Акцент5 118 3" xfId="6839"/>
    <cellStyle name="20% - Акцент5 119" xfId="6840"/>
    <cellStyle name="20% - Акцент5 119 2" xfId="6841"/>
    <cellStyle name="20% - Акцент5 119 2 2" xfId="6842"/>
    <cellStyle name="20% - Акцент5 119 3" xfId="6843"/>
    <cellStyle name="20% - Акцент5 12" xfId="6844"/>
    <cellStyle name="20% - Акцент5 12 2" xfId="6845"/>
    <cellStyle name="20% - Акцент5 12 2 2" xfId="6846"/>
    <cellStyle name="20% - Акцент5 12 2 2 2" xfId="6847"/>
    <cellStyle name="20% - Акцент5 12 2 3" xfId="6848"/>
    <cellStyle name="20% - Акцент5 12 3" xfId="6849"/>
    <cellStyle name="20% - Акцент5 12 3 2" xfId="6850"/>
    <cellStyle name="20% - Акцент5 12 3 2 2" xfId="6851"/>
    <cellStyle name="20% - Акцент5 12 3 3" xfId="6852"/>
    <cellStyle name="20% - Акцент5 12 4" xfId="6853"/>
    <cellStyle name="20% - Акцент5 12 4 2" xfId="6854"/>
    <cellStyle name="20% - Акцент5 12 5" xfId="6855"/>
    <cellStyle name="20% - Акцент5 120" xfId="6856"/>
    <cellStyle name="20% - Акцент5 120 2" xfId="6857"/>
    <cellStyle name="20% - Акцент5 120 2 2" xfId="6858"/>
    <cellStyle name="20% - Акцент5 120 3" xfId="6859"/>
    <cellStyle name="20% - Акцент5 121" xfId="6860"/>
    <cellStyle name="20% - Акцент5 121 2" xfId="6861"/>
    <cellStyle name="20% - Акцент5 121 2 2" xfId="6862"/>
    <cellStyle name="20% - Акцент5 121 3" xfId="6863"/>
    <cellStyle name="20% - Акцент5 122" xfId="6864"/>
    <cellStyle name="20% - Акцент5 122 2" xfId="6865"/>
    <cellStyle name="20% - Акцент5 122 2 2" xfId="6866"/>
    <cellStyle name="20% - Акцент5 122 3" xfId="6867"/>
    <cellStyle name="20% - Акцент5 123" xfId="6868"/>
    <cellStyle name="20% - Акцент5 123 2" xfId="6869"/>
    <cellStyle name="20% - Акцент5 123 2 2" xfId="6870"/>
    <cellStyle name="20% - Акцент5 123 3" xfId="6871"/>
    <cellStyle name="20% - Акцент5 124" xfId="6872"/>
    <cellStyle name="20% - Акцент5 124 2" xfId="6873"/>
    <cellStyle name="20% - Акцент5 124 2 2" xfId="6874"/>
    <cellStyle name="20% - Акцент5 124 3" xfId="6875"/>
    <cellStyle name="20% - Акцент5 125" xfId="6876"/>
    <cellStyle name="20% - Акцент5 125 2" xfId="6877"/>
    <cellStyle name="20% - Акцент5 125 2 2" xfId="6878"/>
    <cellStyle name="20% - Акцент5 125 3" xfId="6879"/>
    <cellStyle name="20% - Акцент5 126" xfId="6880"/>
    <cellStyle name="20% - Акцент5 126 2" xfId="6881"/>
    <cellStyle name="20% - Акцент5 126 2 2" xfId="6882"/>
    <cellStyle name="20% - Акцент5 126 3" xfId="6883"/>
    <cellStyle name="20% - Акцент5 127" xfId="6884"/>
    <cellStyle name="20% - Акцент5 127 2" xfId="6885"/>
    <cellStyle name="20% - Акцент5 127 2 2" xfId="6886"/>
    <cellStyle name="20% - Акцент5 127 3" xfId="6887"/>
    <cellStyle name="20% - Акцент5 128" xfId="6888"/>
    <cellStyle name="20% - Акцент5 128 2" xfId="6889"/>
    <cellStyle name="20% - Акцент5 128 2 2" xfId="6890"/>
    <cellStyle name="20% - Акцент5 128 3" xfId="6891"/>
    <cellStyle name="20% - Акцент5 129" xfId="6892"/>
    <cellStyle name="20% - Акцент5 129 2" xfId="6893"/>
    <cellStyle name="20% - Акцент5 129 2 2" xfId="6894"/>
    <cellStyle name="20% - Акцент5 129 3" xfId="6895"/>
    <cellStyle name="20% - Акцент5 13" xfId="6896"/>
    <cellStyle name="20% - Акцент5 13 2" xfId="6897"/>
    <cellStyle name="20% - Акцент5 13 2 2" xfId="6898"/>
    <cellStyle name="20% - Акцент5 13 2 2 2" xfId="6899"/>
    <cellStyle name="20% - Акцент5 13 2 3" xfId="6900"/>
    <cellStyle name="20% - Акцент5 13 3" xfId="6901"/>
    <cellStyle name="20% - Акцент5 13 3 2" xfId="6902"/>
    <cellStyle name="20% - Акцент5 13 3 2 2" xfId="6903"/>
    <cellStyle name="20% - Акцент5 13 3 3" xfId="6904"/>
    <cellStyle name="20% - Акцент5 13 4" xfId="6905"/>
    <cellStyle name="20% - Акцент5 13 4 2" xfId="6906"/>
    <cellStyle name="20% - Акцент5 13 5" xfId="6907"/>
    <cellStyle name="20% - Акцент5 130" xfId="6908"/>
    <cellStyle name="20% - Акцент5 130 2" xfId="6909"/>
    <cellStyle name="20% - Акцент5 130 2 2" xfId="6910"/>
    <cellStyle name="20% - Акцент5 130 3" xfId="6911"/>
    <cellStyle name="20% - Акцент5 131" xfId="6912"/>
    <cellStyle name="20% - Акцент5 131 2" xfId="6913"/>
    <cellStyle name="20% - Акцент5 131 2 2" xfId="6914"/>
    <cellStyle name="20% - Акцент5 131 3" xfId="6915"/>
    <cellStyle name="20% - Акцент5 132" xfId="6916"/>
    <cellStyle name="20% - Акцент5 132 2" xfId="6917"/>
    <cellStyle name="20% - Акцент5 132 2 2" xfId="6918"/>
    <cellStyle name="20% - Акцент5 132 3" xfId="6919"/>
    <cellStyle name="20% - Акцент5 133" xfId="6920"/>
    <cellStyle name="20% - Акцент5 133 2" xfId="6921"/>
    <cellStyle name="20% - Акцент5 133 2 2" xfId="6922"/>
    <cellStyle name="20% - Акцент5 133 3" xfId="6923"/>
    <cellStyle name="20% - Акцент5 134" xfId="6924"/>
    <cellStyle name="20% - Акцент5 134 2" xfId="6925"/>
    <cellStyle name="20% - Акцент5 134 2 2" xfId="6926"/>
    <cellStyle name="20% - Акцент5 134 3" xfId="6927"/>
    <cellStyle name="20% - Акцент5 135" xfId="6928"/>
    <cellStyle name="20% - Акцент5 135 2" xfId="6929"/>
    <cellStyle name="20% - Акцент5 135 2 2" xfId="6930"/>
    <cellStyle name="20% - Акцент5 135 3" xfId="6931"/>
    <cellStyle name="20% - Акцент5 136" xfId="6932"/>
    <cellStyle name="20% - Акцент5 136 2" xfId="6933"/>
    <cellStyle name="20% - Акцент5 136 2 2" xfId="6934"/>
    <cellStyle name="20% - Акцент5 136 3" xfId="6935"/>
    <cellStyle name="20% - Акцент5 137" xfId="6936"/>
    <cellStyle name="20% - Акцент5 138" xfId="6937"/>
    <cellStyle name="20% - Акцент5 14" xfId="6938"/>
    <cellStyle name="20% - Акцент5 14 2" xfId="6939"/>
    <cellStyle name="20% - Акцент5 14 2 2" xfId="6940"/>
    <cellStyle name="20% - Акцент5 14 2 2 2" xfId="6941"/>
    <cellStyle name="20% - Акцент5 14 2 3" xfId="6942"/>
    <cellStyle name="20% - Акцент5 14 3" xfId="6943"/>
    <cellStyle name="20% - Акцент5 14 3 2" xfId="6944"/>
    <cellStyle name="20% - Акцент5 14 3 2 2" xfId="6945"/>
    <cellStyle name="20% - Акцент5 14 3 3" xfId="6946"/>
    <cellStyle name="20% - Акцент5 14 4" xfId="6947"/>
    <cellStyle name="20% - Акцент5 14 4 2" xfId="6948"/>
    <cellStyle name="20% - Акцент5 14 5" xfId="6949"/>
    <cellStyle name="20% - Акцент5 15" xfId="6950"/>
    <cellStyle name="20% - Акцент5 15 2" xfId="6951"/>
    <cellStyle name="20% - Акцент5 15 2 2" xfId="6952"/>
    <cellStyle name="20% - Акцент5 15 2 2 2" xfId="6953"/>
    <cellStyle name="20% - Акцент5 15 2 3" xfId="6954"/>
    <cellStyle name="20% - Акцент5 15 3" xfId="6955"/>
    <cellStyle name="20% - Акцент5 15 3 2" xfId="6956"/>
    <cellStyle name="20% - Акцент5 15 3 2 2" xfId="6957"/>
    <cellStyle name="20% - Акцент5 15 3 3" xfId="6958"/>
    <cellStyle name="20% - Акцент5 15 4" xfId="6959"/>
    <cellStyle name="20% - Акцент5 15 4 2" xfId="6960"/>
    <cellStyle name="20% - Акцент5 15 5" xfId="6961"/>
    <cellStyle name="20% - Акцент5 16" xfId="6962"/>
    <cellStyle name="20% - Акцент5 16 2" xfId="6963"/>
    <cellStyle name="20% - Акцент5 16 2 2" xfId="6964"/>
    <cellStyle name="20% - Акцент5 16 2 2 2" xfId="6965"/>
    <cellStyle name="20% - Акцент5 16 2 3" xfId="6966"/>
    <cellStyle name="20% - Акцент5 16 3" xfId="6967"/>
    <cellStyle name="20% - Акцент5 16 3 2" xfId="6968"/>
    <cellStyle name="20% - Акцент5 16 3 2 2" xfId="6969"/>
    <cellStyle name="20% - Акцент5 16 3 3" xfId="6970"/>
    <cellStyle name="20% - Акцент5 16 4" xfId="6971"/>
    <cellStyle name="20% - Акцент5 16 4 2" xfId="6972"/>
    <cellStyle name="20% - Акцент5 16 5" xfId="6973"/>
    <cellStyle name="20% - Акцент5 17" xfId="6974"/>
    <cellStyle name="20% - Акцент5 17 2" xfId="6975"/>
    <cellStyle name="20% - Акцент5 17 2 2" xfId="6976"/>
    <cellStyle name="20% - Акцент5 17 2 2 2" xfId="6977"/>
    <cellStyle name="20% - Акцент5 17 2 3" xfId="6978"/>
    <cellStyle name="20% - Акцент5 17 3" xfId="6979"/>
    <cellStyle name="20% - Акцент5 17 3 2" xfId="6980"/>
    <cellStyle name="20% - Акцент5 17 3 2 2" xfId="6981"/>
    <cellStyle name="20% - Акцент5 17 3 3" xfId="6982"/>
    <cellStyle name="20% - Акцент5 17 4" xfId="6983"/>
    <cellStyle name="20% - Акцент5 17 4 2" xfId="6984"/>
    <cellStyle name="20% - Акцент5 17 5" xfId="6985"/>
    <cellStyle name="20% - Акцент5 18" xfId="6986"/>
    <cellStyle name="20% - Акцент5 18 2" xfId="6987"/>
    <cellStyle name="20% - Акцент5 18 2 2" xfId="6988"/>
    <cellStyle name="20% - Акцент5 18 2 2 2" xfId="6989"/>
    <cellStyle name="20% - Акцент5 18 2 3" xfId="6990"/>
    <cellStyle name="20% - Акцент5 18 3" xfId="6991"/>
    <cellStyle name="20% - Акцент5 18 3 2" xfId="6992"/>
    <cellStyle name="20% - Акцент5 18 3 2 2" xfId="6993"/>
    <cellStyle name="20% - Акцент5 18 3 3" xfId="6994"/>
    <cellStyle name="20% - Акцент5 18 4" xfId="6995"/>
    <cellStyle name="20% - Акцент5 18 4 2" xfId="6996"/>
    <cellStyle name="20% - Акцент5 18 5" xfId="6997"/>
    <cellStyle name="20% - Акцент5 19" xfId="6998"/>
    <cellStyle name="20% - Акцент5 19 2" xfId="6999"/>
    <cellStyle name="20% - Акцент5 19 2 2" xfId="7000"/>
    <cellStyle name="20% - Акцент5 19 2 2 2" xfId="7001"/>
    <cellStyle name="20% - Акцент5 19 2 3" xfId="7002"/>
    <cellStyle name="20% - Акцент5 19 3" xfId="7003"/>
    <cellStyle name="20% - Акцент5 19 3 2" xfId="7004"/>
    <cellStyle name="20% - Акцент5 19 3 2 2" xfId="7005"/>
    <cellStyle name="20% - Акцент5 19 3 3" xfId="7006"/>
    <cellStyle name="20% - Акцент5 19 4" xfId="7007"/>
    <cellStyle name="20% - Акцент5 19 4 2" xfId="7008"/>
    <cellStyle name="20% - Акцент5 19 5" xfId="7009"/>
    <cellStyle name="20% - Акцент5 2" xfId="7010"/>
    <cellStyle name="20% - Акцент5 2 10" xfId="7011"/>
    <cellStyle name="20% - Акцент5 2 10 2" xfId="7012"/>
    <cellStyle name="20% - Акцент5 2 10 2 2" xfId="7013"/>
    <cellStyle name="20% - Акцент5 2 10 3" xfId="7014"/>
    <cellStyle name="20% - Акцент5 2 11" xfId="7015"/>
    <cellStyle name="20% - Акцент5 2 11 2" xfId="7016"/>
    <cellStyle name="20% - Акцент5 2 11 2 2" xfId="7017"/>
    <cellStyle name="20% - Акцент5 2 11 3" xfId="7018"/>
    <cellStyle name="20% - Акцент5 2 12" xfId="7019"/>
    <cellStyle name="20% - Акцент5 2 12 2" xfId="7020"/>
    <cellStyle name="20% - Акцент5 2 12 2 2" xfId="7021"/>
    <cellStyle name="20% - Акцент5 2 12 3" xfId="7022"/>
    <cellStyle name="20% - Акцент5 2 13" xfId="7023"/>
    <cellStyle name="20% - Акцент5 2 13 2" xfId="7024"/>
    <cellStyle name="20% - Акцент5 2 13 2 2" xfId="7025"/>
    <cellStyle name="20% - Акцент5 2 13 3" xfId="7026"/>
    <cellStyle name="20% - Акцент5 2 14" xfId="7027"/>
    <cellStyle name="20% - Акцент5 2 14 2" xfId="7028"/>
    <cellStyle name="20% - Акцент5 2 14 2 2" xfId="7029"/>
    <cellStyle name="20% - Акцент5 2 14 3" xfId="7030"/>
    <cellStyle name="20% - Акцент5 2 15" xfId="7031"/>
    <cellStyle name="20% - Акцент5 2 15 2" xfId="7032"/>
    <cellStyle name="20% - Акцент5 2 15 2 2" xfId="7033"/>
    <cellStyle name="20% - Акцент5 2 15 3" xfId="7034"/>
    <cellStyle name="20% - Акцент5 2 16" xfId="7035"/>
    <cellStyle name="20% - Акцент5 2 16 2" xfId="7036"/>
    <cellStyle name="20% - Акцент5 2 16 2 2" xfId="7037"/>
    <cellStyle name="20% - Акцент5 2 16 3" xfId="7038"/>
    <cellStyle name="20% - Акцент5 2 17" xfId="7039"/>
    <cellStyle name="20% - Акцент5 2 17 2" xfId="7040"/>
    <cellStyle name="20% - Акцент5 2 17 2 2" xfId="7041"/>
    <cellStyle name="20% - Акцент5 2 17 3" xfId="7042"/>
    <cellStyle name="20% - Акцент5 2 18" xfId="7043"/>
    <cellStyle name="20% - Акцент5 2 18 2" xfId="7044"/>
    <cellStyle name="20% - Акцент5 2 18 2 2" xfId="7045"/>
    <cellStyle name="20% - Акцент5 2 18 3" xfId="7046"/>
    <cellStyle name="20% - Акцент5 2 19" xfId="7047"/>
    <cellStyle name="20% - Акцент5 2 19 2" xfId="7048"/>
    <cellStyle name="20% - Акцент5 2 19 2 2" xfId="7049"/>
    <cellStyle name="20% - Акцент5 2 19 3" xfId="7050"/>
    <cellStyle name="20% - Акцент5 2 2" xfId="7051"/>
    <cellStyle name="20% - Акцент5 2 2 2" xfId="7052"/>
    <cellStyle name="20% - Акцент5 2 2 2 2" xfId="7053"/>
    <cellStyle name="20% - Акцент5 2 2 2 2 2" xfId="7054"/>
    <cellStyle name="20% - Акцент5 2 2 2 3" xfId="7055"/>
    <cellStyle name="20% - Акцент5 2 2 3" xfId="7056"/>
    <cellStyle name="20% - Акцент5 2 2 3 2" xfId="7057"/>
    <cellStyle name="20% - Акцент5 2 2 3 2 2" xfId="7058"/>
    <cellStyle name="20% - Акцент5 2 2 3 3" xfId="7059"/>
    <cellStyle name="20% - Акцент5 2 2 4" xfId="7060"/>
    <cellStyle name="20% - Акцент5 2 2 4 2" xfId="7061"/>
    <cellStyle name="20% - Акцент5 2 2 5" xfId="7062"/>
    <cellStyle name="20% - Акцент5 2 20" xfId="7063"/>
    <cellStyle name="20% - Акцент5 2 20 2" xfId="7064"/>
    <cellStyle name="20% - Акцент5 2 20 2 2" xfId="7065"/>
    <cellStyle name="20% - Акцент5 2 20 3" xfId="7066"/>
    <cellStyle name="20% - Акцент5 2 21" xfId="7067"/>
    <cellStyle name="20% - Акцент5 2 21 2" xfId="7068"/>
    <cellStyle name="20% - Акцент5 2 21 2 2" xfId="7069"/>
    <cellStyle name="20% - Акцент5 2 21 3" xfId="7070"/>
    <cellStyle name="20% - Акцент5 2 22" xfId="7071"/>
    <cellStyle name="20% - Акцент5 2 22 2" xfId="7072"/>
    <cellStyle name="20% - Акцент5 2 22 2 2" xfId="7073"/>
    <cellStyle name="20% - Акцент5 2 22 3" xfId="7074"/>
    <cellStyle name="20% - Акцент5 2 23" xfId="7075"/>
    <cellStyle name="20% - Акцент5 2 23 2" xfId="7076"/>
    <cellStyle name="20% - Акцент5 2 23 2 2" xfId="7077"/>
    <cellStyle name="20% - Акцент5 2 23 3" xfId="7078"/>
    <cellStyle name="20% - Акцент5 2 24" xfId="7079"/>
    <cellStyle name="20% - Акцент5 2 24 2" xfId="7080"/>
    <cellStyle name="20% - Акцент5 2 24 2 2" xfId="7081"/>
    <cellStyle name="20% - Акцент5 2 24 3" xfId="7082"/>
    <cellStyle name="20% - Акцент5 2 25" xfId="7083"/>
    <cellStyle name="20% - Акцент5 2 25 2" xfId="7084"/>
    <cellStyle name="20% - Акцент5 2 26" xfId="7085"/>
    <cellStyle name="20% - Акцент5 2 3" xfId="7086"/>
    <cellStyle name="20% - Акцент5 2 3 2" xfId="7087"/>
    <cellStyle name="20% - Акцент5 2 3 2 2" xfId="7088"/>
    <cellStyle name="20% - Акцент5 2 3 2 2 2" xfId="7089"/>
    <cellStyle name="20% - Акцент5 2 3 2 3" xfId="7090"/>
    <cellStyle name="20% - Акцент5 2 3 3" xfId="7091"/>
    <cellStyle name="20% - Акцент5 2 3 3 2" xfId="7092"/>
    <cellStyle name="20% - Акцент5 2 3 3 2 2" xfId="7093"/>
    <cellStyle name="20% - Акцент5 2 3 3 3" xfId="7094"/>
    <cellStyle name="20% - Акцент5 2 3 4" xfId="7095"/>
    <cellStyle name="20% - Акцент5 2 3 4 2" xfId="7096"/>
    <cellStyle name="20% - Акцент5 2 3 5" xfId="7097"/>
    <cellStyle name="20% - Акцент5 2 4" xfId="7098"/>
    <cellStyle name="20% - Акцент5 2 4 2" xfId="7099"/>
    <cellStyle name="20% - Акцент5 2 4 2 2" xfId="7100"/>
    <cellStyle name="20% - Акцент5 2 4 2 2 2" xfId="7101"/>
    <cellStyle name="20% - Акцент5 2 4 2 3" xfId="7102"/>
    <cellStyle name="20% - Акцент5 2 4 3" xfId="7103"/>
    <cellStyle name="20% - Акцент5 2 4 3 2" xfId="7104"/>
    <cellStyle name="20% - Акцент5 2 4 3 2 2" xfId="7105"/>
    <cellStyle name="20% - Акцент5 2 4 3 3" xfId="7106"/>
    <cellStyle name="20% - Акцент5 2 4 4" xfId="7107"/>
    <cellStyle name="20% - Акцент5 2 4 4 2" xfId="7108"/>
    <cellStyle name="20% - Акцент5 2 4 5" xfId="7109"/>
    <cellStyle name="20% - Акцент5 2 5" xfId="7110"/>
    <cellStyle name="20% - Акцент5 2 5 2" xfId="7111"/>
    <cellStyle name="20% - Акцент5 2 5 2 2" xfId="7112"/>
    <cellStyle name="20% - Акцент5 2 5 2 2 2" xfId="7113"/>
    <cellStyle name="20% - Акцент5 2 5 2 3" xfId="7114"/>
    <cellStyle name="20% - Акцент5 2 5 3" xfId="7115"/>
    <cellStyle name="20% - Акцент5 2 5 3 2" xfId="7116"/>
    <cellStyle name="20% - Акцент5 2 5 3 2 2" xfId="7117"/>
    <cellStyle name="20% - Акцент5 2 5 3 3" xfId="7118"/>
    <cellStyle name="20% - Акцент5 2 5 4" xfId="7119"/>
    <cellStyle name="20% - Акцент5 2 5 4 2" xfId="7120"/>
    <cellStyle name="20% - Акцент5 2 5 5" xfId="7121"/>
    <cellStyle name="20% - Акцент5 2 6" xfId="7122"/>
    <cellStyle name="20% - Акцент5 2 6 2" xfId="7123"/>
    <cellStyle name="20% - Акцент5 2 6 2 2" xfId="7124"/>
    <cellStyle name="20% - Акцент5 2 6 3" xfId="7125"/>
    <cellStyle name="20% - Акцент5 2 7" xfId="7126"/>
    <cellStyle name="20% - Акцент5 2 7 2" xfId="7127"/>
    <cellStyle name="20% - Акцент5 2 7 2 2" xfId="7128"/>
    <cellStyle name="20% - Акцент5 2 7 3" xfId="7129"/>
    <cellStyle name="20% - Акцент5 2 8" xfId="7130"/>
    <cellStyle name="20% - Акцент5 2 8 2" xfId="7131"/>
    <cellStyle name="20% - Акцент5 2 8 2 2" xfId="7132"/>
    <cellStyle name="20% - Акцент5 2 8 3" xfId="7133"/>
    <cellStyle name="20% - Акцент5 2 9" xfId="7134"/>
    <cellStyle name="20% - Акцент5 2 9 2" xfId="7135"/>
    <cellStyle name="20% - Акцент5 2 9 2 2" xfId="7136"/>
    <cellStyle name="20% - Акцент5 2 9 3" xfId="7137"/>
    <cellStyle name="20% - Акцент5 20" xfId="7138"/>
    <cellStyle name="20% - Акцент5 20 2" xfId="7139"/>
    <cellStyle name="20% - Акцент5 20 2 2" xfId="7140"/>
    <cellStyle name="20% - Акцент5 20 2 2 2" xfId="7141"/>
    <cellStyle name="20% - Акцент5 20 2 3" xfId="7142"/>
    <cellStyle name="20% - Акцент5 20 3" xfId="7143"/>
    <cellStyle name="20% - Акцент5 20 3 2" xfId="7144"/>
    <cellStyle name="20% - Акцент5 20 3 2 2" xfId="7145"/>
    <cellStyle name="20% - Акцент5 20 3 3" xfId="7146"/>
    <cellStyle name="20% - Акцент5 20 4" xfId="7147"/>
    <cellStyle name="20% - Акцент5 20 4 2" xfId="7148"/>
    <cellStyle name="20% - Акцент5 20 5" xfId="7149"/>
    <cellStyle name="20% - Акцент5 21" xfId="7150"/>
    <cellStyle name="20% - Акцент5 21 2" xfId="7151"/>
    <cellStyle name="20% - Акцент5 21 2 2" xfId="7152"/>
    <cellStyle name="20% - Акцент5 21 2 2 2" xfId="7153"/>
    <cellStyle name="20% - Акцент5 21 2 3" xfId="7154"/>
    <cellStyle name="20% - Акцент5 21 3" xfId="7155"/>
    <cellStyle name="20% - Акцент5 21 3 2" xfId="7156"/>
    <cellStyle name="20% - Акцент5 21 3 2 2" xfId="7157"/>
    <cellStyle name="20% - Акцент5 21 3 3" xfId="7158"/>
    <cellStyle name="20% - Акцент5 21 4" xfId="7159"/>
    <cellStyle name="20% - Акцент5 21 4 2" xfId="7160"/>
    <cellStyle name="20% - Акцент5 21 5" xfId="7161"/>
    <cellStyle name="20% - Акцент5 22" xfId="7162"/>
    <cellStyle name="20% - Акцент5 22 2" xfId="7163"/>
    <cellStyle name="20% - Акцент5 22 2 2" xfId="7164"/>
    <cellStyle name="20% - Акцент5 22 2 2 2" xfId="7165"/>
    <cellStyle name="20% - Акцент5 22 2 3" xfId="7166"/>
    <cellStyle name="20% - Акцент5 22 3" xfId="7167"/>
    <cellStyle name="20% - Акцент5 22 3 2" xfId="7168"/>
    <cellStyle name="20% - Акцент5 22 3 2 2" xfId="7169"/>
    <cellStyle name="20% - Акцент5 22 3 3" xfId="7170"/>
    <cellStyle name="20% - Акцент5 22 4" xfId="7171"/>
    <cellStyle name="20% - Акцент5 22 4 2" xfId="7172"/>
    <cellStyle name="20% - Акцент5 22 5" xfId="7173"/>
    <cellStyle name="20% - Акцент5 23" xfId="7174"/>
    <cellStyle name="20% - Акцент5 23 2" xfId="7175"/>
    <cellStyle name="20% - Акцент5 23 2 2" xfId="7176"/>
    <cellStyle name="20% - Акцент5 23 2 2 2" xfId="7177"/>
    <cellStyle name="20% - Акцент5 23 2 3" xfId="7178"/>
    <cellStyle name="20% - Акцент5 23 3" xfId="7179"/>
    <cellStyle name="20% - Акцент5 23 3 2" xfId="7180"/>
    <cellStyle name="20% - Акцент5 23 3 2 2" xfId="7181"/>
    <cellStyle name="20% - Акцент5 23 3 3" xfId="7182"/>
    <cellStyle name="20% - Акцент5 23 4" xfId="7183"/>
    <cellStyle name="20% - Акцент5 23 4 2" xfId="7184"/>
    <cellStyle name="20% - Акцент5 23 5" xfId="7185"/>
    <cellStyle name="20% - Акцент5 24" xfId="7186"/>
    <cellStyle name="20% - Акцент5 24 2" xfId="7187"/>
    <cellStyle name="20% - Акцент5 24 2 2" xfId="7188"/>
    <cellStyle name="20% - Акцент5 24 2 2 2" xfId="7189"/>
    <cellStyle name="20% - Акцент5 24 2 3" xfId="7190"/>
    <cellStyle name="20% - Акцент5 24 3" xfId="7191"/>
    <cellStyle name="20% - Акцент5 24 3 2" xfId="7192"/>
    <cellStyle name="20% - Акцент5 24 3 2 2" xfId="7193"/>
    <cellStyle name="20% - Акцент5 24 3 3" xfId="7194"/>
    <cellStyle name="20% - Акцент5 24 4" xfId="7195"/>
    <cellStyle name="20% - Акцент5 24 4 2" xfId="7196"/>
    <cellStyle name="20% - Акцент5 24 5" xfId="7197"/>
    <cellStyle name="20% - Акцент5 25" xfId="7198"/>
    <cellStyle name="20% - Акцент5 25 2" xfId="7199"/>
    <cellStyle name="20% - Акцент5 25 2 2" xfId="7200"/>
    <cellStyle name="20% - Акцент5 25 2 2 2" xfId="7201"/>
    <cellStyle name="20% - Акцент5 25 2 3" xfId="7202"/>
    <cellStyle name="20% - Акцент5 25 3" xfId="7203"/>
    <cellStyle name="20% - Акцент5 25 3 2" xfId="7204"/>
    <cellStyle name="20% - Акцент5 25 3 2 2" xfId="7205"/>
    <cellStyle name="20% - Акцент5 25 3 3" xfId="7206"/>
    <cellStyle name="20% - Акцент5 25 4" xfId="7207"/>
    <cellStyle name="20% - Акцент5 25 4 2" xfId="7208"/>
    <cellStyle name="20% - Акцент5 25 5" xfId="7209"/>
    <cellStyle name="20% - Акцент5 26" xfId="7210"/>
    <cellStyle name="20% - Акцент5 26 2" xfId="7211"/>
    <cellStyle name="20% - Акцент5 26 2 2" xfId="7212"/>
    <cellStyle name="20% - Акцент5 26 2 2 2" xfId="7213"/>
    <cellStyle name="20% - Акцент5 26 2 3" xfId="7214"/>
    <cellStyle name="20% - Акцент5 26 3" xfId="7215"/>
    <cellStyle name="20% - Акцент5 26 3 2" xfId="7216"/>
    <cellStyle name="20% - Акцент5 26 3 2 2" xfId="7217"/>
    <cellStyle name="20% - Акцент5 26 3 3" xfId="7218"/>
    <cellStyle name="20% - Акцент5 26 4" xfId="7219"/>
    <cellStyle name="20% - Акцент5 26 4 2" xfId="7220"/>
    <cellStyle name="20% - Акцент5 26 5" xfId="7221"/>
    <cellStyle name="20% - Акцент5 27" xfId="7222"/>
    <cellStyle name="20% - Акцент5 27 2" xfId="7223"/>
    <cellStyle name="20% - Акцент5 27 2 2" xfId="7224"/>
    <cellStyle name="20% - Акцент5 27 2 2 2" xfId="7225"/>
    <cellStyle name="20% - Акцент5 27 2 3" xfId="7226"/>
    <cellStyle name="20% - Акцент5 27 3" xfId="7227"/>
    <cellStyle name="20% - Акцент5 27 3 2" xfId="7228"/>
    <cellStyle name="20% - Акцент5 27 3 2 2" xfId="7229"/>
    <cellStyle name="20% - Акцент5 27 3 3" xfId="7230"/>
    <cellStyle name="20% - Акцент5 27 4" xfId="7231"/>
    <cellStyle name="20% - Акцент5 27 4 2" xfId="7232"/>
    <cellStyle name="20% - Акцент5 27 5" xfId="7233"/>
    <cellStyle name="20% - Акцент5 28" xfId="7234"/>
    <cellStyle name="20% - Акцент5 28 2" xfId="7235"/>
    <cellStyle name="20% - Акцент5 28 2 2" xfId="7236"/>
    <cellStyle name="20% - Акцент5 28 2 2 2" xfId="7237"/>
    <cellStyle name="20% - Акцент5 28 2 3" xfId="7238"/>
    <cellStyle name="20% - Акцент5 28 3" xfId="7239"/>
    <cellStyle name="20% - Акцент5 28 3 2" xfId="7240"/>
    <cellStyle name="20% - Акцент5 28 3 2 2" xfId="7241"/>
    <cellStyle name="20% - Акцент5 28 3 3" xfId="7242"/>
    <cellStyle name="20% - Акцент5 28 4" xfId="7243"/>
    <cellStyle name="20% - Акцент5 28 4 2" xfId="7244"/>
    <cellStyle name="20% - Акцент5 28 5" xfId="7245"/>
    <cellStyle name="20% - Акцент5 29" xfId="7246"/>
    <cellStyle name="20% - Акцент5 29 2" xfId="7247"/>
    <cellStyle name="20% - Акцент5 29 2 2" xfId="7248"/>
    <cellStyle name="20% - Акцент5 29 2 2 2" xfId="7249"/>
    <cellStyle name="20% - Акцент5 29 2 3" xfId="7250"/>
    <cellStyle name="20% - Акцент5 29 3" xfId="7251"/>
    <cellStyle name="20% - Акцент5 29 3 2" xfId="7252"/>
    <cellStyle name="20% - Акцент5 29 3 2 2" xfId="7253"/>
    <cellStyle name="20% - Акцент5 29 3 3" xfId="7254"/>
    <cellStyle name="20% - Акцент5 29 4" xfId="7255"/>
    <cellStyle name="20% - Акцент5 29 4 2" xfId="7256"/>
    <cellStyle name="20% - Акцент5 29 5" xfId="7257"/>
    <cellStyle name="20% - Акцент5 3" xfId="7258"/>
    <cellStyle name="20% - Акцент5 3 2" xfId="7259"/>
    <cellStyle name="20% - Акцент5 3 2 2" xfId="7260"/>
    <cellStyle name="20% - Акцент5 3 2 2 2" xfId="7261"/>
    <cellStyle name="20% - Акцент5 3 2 2 2 2" xfId="7262"/>
    <cellStyle name="20% - Акцент5 3 2 2 3" xfId="7263"/>
    <cellStyle name="20% - Акцент5 3 2 3" xfId="7264"/>
    <cellStyle name="20% - Акцент5 3 2 3 2" xfId="7265"/>
    <cellStyle name="20% - Акцент5 3 2 3 2 2" xfId="7266"/>
    <cellStyle name="20% - Акцент5 3 2 3 3" xfId="7267"/>
    <cellStyle name="20% - Акцент5 3 2 4" xfId="7268"/>
    <cellStyle name="20% - Акцент5 3 2 4 2" xfId="7269"/>
    <cellStyle name="20% - Акцент5 3 2 5" xfId="7270"/>
    <cellStyle name="20% - Акцент5 3 3" xfId="7271"/>
    <cellStyle name="20% - Акцент5 3 3 2" xfId="7272"/>
    <cellStyle name="20% - Акцент5 3 3 2 2" xfId="7273"/>
    <cellStyle name="20% - Акцент5 3 3 2 2 2" xfId="7274"/>
    <cellStyle name="20% - Акцент5 3 3 2 3" xfId="7275"/>
    <cellStyle name="20% - Акцент5 3 3 3" xfId="7276"/>
    <cellStyle name="20% - Акцент5 3 3 3 2" xfId="7277"/>
    <cellStyle name="20% - Акцент5 3 3 3 2 2" xfId="7278"/>
    <cellStyle name="20% - Акцент5 3 3 3 3" xfId="7279"/>
    <cellStyle name="20% - Акцент5 3 3 4" xfId="7280"/>
    <cellStyle name="20% - Акцент5 3 3 4 2" xfId="7281"/>
    <cellStyle name="20% - Акцент5 3 3 5" xfId="7282"/>
    <cellStyle name="20% - Акцент5 3 4" xfId="7283"/>
    <cellStyle name="20% - Акцент5 3 4 2" xfId="7284"/>
    <cellStyle name="20% - Акцент5 3 4 2 2" xfId="7285"/>
    <cellStyle name="20% - Акцент5 3 4 2 2 2" xfId="7286"/>
    <cellStyle name="20% - Акцент5 3 4 2 3" xfId="7287"/>
    <cellStyle name="20% - Акцент5 3 4 3" xfId="7288"/>
    <cellStyle name="20% - Акцент5 3 4 3 2" xfId="7289"/>
    <cellStyle name="20% - Акцент5 3 4 3 2 2" xfId="7290"/>
    <cellStyle name="20% - Акцент5 3 4 3 3" xfId="7291"/>
    <cellStyle name="20% - Акцент5 3 4 4" xfId="7292"/>
    <cellStyle name="20% - Акцент5 3 4 4 2" xfId="7293"/>
    <cellStyle name="20% - Акцент5 3 4 5" xfId="7294"/>
    <cellStyle name="20% - Акцент5 3 5" xfId="7295"/>
    <cellStyle name="20% - Акцент5 3 5 2" xfId="7296"/>
    <cellStyle name="20% - Акцент5 3 5 2 2" xfId="7297"/>
    <cellStyle name="20% - Акцент5 3 5 2 2 2" xfId="7298"/>
    <cellStyle name="20% - Акцент5 3 5 2 3" xfId="7299"/>
    <cellStyle name="20% - Акцент5 3 5 3" xfId="7300"/>
    <cellStyle name="20% - Акцент5 3 5 3 2" xfId="7301"/>
    <cellStyle name="20% - Акцент5 3 5 3 2 2" xfId="7302"/>
    <cellStyle name="20% - Акцент5 3 5 3 3" xfId="7303"/>
    <cellStyle name="20% - Акцент5 3 5 4" xfId="7304"/>
    <cellStyle name="20% - Акцент5 3 5 4 2" xfId="7305"/>
    <cellStyle name="20% - Акцент5 3 5 5" xfId="7306"/>
    <cellStyle name="20% - Акцент5 3 6" xfId="7307"/>
    <cellStyle name="20% - Акцент5 3 6 2" xfId="7308"/>
    <cellStyle name="20% - Акцент5 3 6 2 2" xfId="7309"/>
    <cellStyle name="20% - Акцент5 3 6 3" xfId="7310"/>
    <cellStyle name="20% - Акцент5 3 7" xfId="7311"/>
    <cellStyle name="20% - Акцент5 3 7 2" xfId="7312"/>
    <cellStyle name="20% - Акцент5 3 7 2 2" xfId="7313"/>
    <cellStyle name="20% - Акцент5 3 7 3" xfId="7314"/>
    <cellStyle name="20% - Акцент5 3 8" xfId="7315"/>
    <cellStyle name="20% - Акцент5 3 8 2" xfId="7316"/>
    <cellStyle name="20% - Акцент5 3 9" xfId="7317"/>
    <cellStyle name="20% - Акцент5 30" xfId="7318"/>
    <cellStyle name="20% - Акцент5 30 2" xfId="7319"/>
    <cellStyle name="20% - Акцент5 30 2 2" xfId="7320"/>
    <cellStyle name="20% - Акцент5 30 2 2 2" xfId="7321"/>
    <cellStyle name="20% - Акцент5 30 2 3" xfId="7322"/>
    <cellStyle name="20% - Акцент5 30 3" xfId="7323"/>
    <cellStyle name="20% - Акцент5 30 3 2" xfId="7324"/>
    <cellStyle name="20% - Акцент5 30 3 2 2" xfId="7325"/>
    <cellStyle name="20% - Акцент5 30 3 3" xfId="7326"/>
    <cellStyle name="20% - Акцент5 30 4" xfId="7327"/>
    <cellStyle name="20% - Акцент5 30 4 2" xfId="7328"/>
    <cellStyle name="20% - Акцент5 30 5" xfId="7329"/>
    <cellStyle name="20% - Акцент5 31" xfId="7330"/>
    <cellStyle name="20% - Акцент5 31 2" xfId="7331"/>
    <cellStyle name="20% - Акцент5 31 2 2" xfId="7332"/>
    <cellStyle name="20% - Акцент5 31 2 2 2" xfId="7333"/>
    <cellStyle name="20% - Акцент5 31 2 3" xfId="7334"/>
    <cellStyle name="20% - Акцент5 31 3" xfId="7335"/>
    <cellStyle name="20% - Акцент5 31 3 2" xfId="7336"/>
    <cellStyle name="20% - Акцент5 31 3 2 2" xfId="7337"/>
    <cellStyle name="20% - Акцент5 31 3 3" xfId="7338"/>
    <cellStyle name="20% - Акцент5 31 4" xfId="7339"/>
    <cellStyle name="20% - Акцент5 31 4 2" xfId="7340"/>
    <cellStyle name="20% - Акцент5 31 5" xfId="7341"/>
    <cellStyle name="20% - Акцент5 32" xfId="7342"/>
    <cellStyle name="20% - Акцент5 32 2" xfId="7343"/>
    <cellStyle name="20% - Акцент5 32 2 2" xfId="7344"/>
    <cellStyle name="20% - Акцент5 32 2 2 2" xfId="7345"/>
    <cellStyle name="20% - Акцент5 32 2 3" xfId="7346"/>
    <cellStyle name="20% - Акцент5 32 3" xfId="7347"/>
    <cellStyle name="20% - Акцент5 32 3 2" xfId="7348"/>
    <cellStyle name="20% - Акцент5 32 3 2 2" xfId="7349"/>
    <cellStyle name="20% - Акцент5 32 3 3" xfId="7350"/>
    <cellStyle name="20% - Акцент5 32 4" xfId="7351"/>
    <cellStyle name="20% - Акцент5 32 4 2" xfId="7352"/>
    <cellStyle name="20% - Акцент5 32 5" xfId="7353"/>
    <cellStyle name="20% - Акцент5 33" xfId="7354"/>
    <cellStyle name="20% - Акцент5 33 2" xfId="7355"/>
    <cellStyle name="20% - Акцент5 33 2 2" xfId="7356"/>
    <cellStyle name="20% - Акцент5 33 2 2 2" xfId="7357"/>
    <cellStyle name="20% - Акцент5 33 2 3" xfId="7358"/>
    <cellStyle name="20% - Акцент5 33 3" xfId="7359"/>
    <cellStyle name="20% - Акцент5 33 3 2" xfId="7360"/>
    <cellStyle name="20% - Акцент5 33 3 2 2" xfId="7361"/>
    <cellStyle name="20% - Акцент5 33 3 3" xfId="7362"/>
    <cellStyle name="20% - Акцент5 33 4" xfId="7363"/>
    <cellStyle name="20% - Акцент5 33 4 2" xfId="7364"/>
    <cellStyle name="20% - Акцент5 33 5" xfId="7365"/>
    <cellStyle name="20% - Акцент5 34" xfId="7366"/>
    <cellStyle name="20% - Акцент5 34 2" xfId="7367"/>
    <cellStyle name="20% - Акцент5 34 2 2" xfId="7368"/>
    <cellStyle name="20% - Акцент5 34 2 2 2" xfId="7369"/>
    <cellStyle name="20% - Акцент5 34 2 3" xfId="7370"/>
    <cellStyle name="20% - Акцент5 34 3" xfId="7371"/>
    <cellStyle name="20% - Акцент5 34 3 2" xfId="7372"/>
    <cellStyle name="20% - Акцент5 34 3 2 2" xfId="7373"/>
    <cellStyle name="20% - Акцент5 34 3 3" xfId="7374"/>
    <cellStyle name="20% - Акцент5 34 4" xfId="7375"/>
    <cellStyle name="20% - Акцент5 34 4 2" xfId="7376"/>
    <cellStyle name="20% - Акцент5 34 5" xfId="7377"/>
    <cellStyle name="20% - Акцент5 35" xfId="7378"/>
    <cellStyle name="20% - Акцент5 35 2" xfId="7379"/>
    <cellStyle name="20% - Акцент5 35 2 2" xfId="7380"/>
    <cellStyle name="20% - Акцент5 35 2 2 2" xfId="7381"/>
    <cellStyle name="20% - Акцент5 35 2 3" xfId="7382"/>
    <cellStyle name="20% - Акцент5 35 3" xfId="7383"/>
    <cellStyle name="20% - Акцент5 35 3 2" xfId="7384"/>
    <cellStyle name="20% - Акцент5 35 3 2 2" xfId="7385"/>
    <cellStyle name="20% - Акцент5 35 3 3" xfId="7386"/>
    <cellStyle name="20% - Акцент5 35 4" xfId="7387"/>
    <cellStyle name="20% - Акцент5 35 4 2" xfId="7388"/>
    <cellStyle name="20% - Акцент5 35 5" xfId="7389"/>
    <cellStyle name="20% - Акцент5 36" xfId="7390"/>
    <cellStyle name="20% - Акцент5 36 2" xfId="7391"/>
    <cellStyle name="20% - Акцент5 36 2 2" xfId="7392"/>
    <cellStyle name="20% - Акцент5 36 2 2 2" xfId="7393"/>
    <cellStyle name="20% - Акцент5 36 2 3" xfId="7394"/>
    <cellStyle name="20% - Акцент5 36 3" xfId="7395"/>
    <cellStyle name="20% - Акцент5 36 3 2" xfId="7396"/>
    <cellStyle name="20% - Акцент5 36 3 2 2" xfId="7397"/>
    <cellStyle name="20% - Акцент5 36 3 3" xfId="7398"/>
    <cellStyle name="20% - Акцент5 36 4" xfId="7399"/>
    <cellStyle name="20% - Акцент5 36 4 2" xfId="7400"/>
    <cellStyle name="20% - Акцент5 36 5" xfId="7401"/>
    <cellStyle name="20% - Акцент5 37" xfId="7402"/>
    <cellStyle name="20% - Акцент5 37 2" xfId="7403"/>
    <cellStyle name="20% - Акцент5 37 2 2" xfId="7404"/>
    <cellStyle name="20% - Акцент5 37 2 2 2" xfId="7405"/>
    <cellStyle name="20% - Акцент5 37 2 3" xfId="7406"/>
    <cellStyle name="20% - Акцент5 37 3" xfId="7407"/>
    <cellStyle name="20% - Акцент5 37 3 2" xfId="7408"/>
    <cellStyle name="20% - Акцент5 37 3 2 2" xfId="7409"/>
    <cellStyle name="20% - Акцент5 37 3 3" xfId="7410"/>
    <cellStyle name="20% - Акцент5 37 4" xfId="7411"/>
    <cellStyle name="20% - Акцент5 37 4 2" xfId="7412"/>
    <cellStyle name="20% - Акцент5 37 5" xfId="7413"/>
    <cellStyle name="20% - Акцент5 38" xfId="7414"/>
    <cellStyle name="20% - Акцент5 38 2" xfId="7415"/>
    <cellStyle name="20% - Акцент5 38 2 2" xfId="7416"/>
    <cellStyle name="20% - Акцент5 38 2 2 2" xfId="7417"/>
    <cellStyle name="20% - Акцент5 38 2 3" xfId="7418"/>
    <cellStyle name="20% - Акцент5 38 3" xfId="7419"/>
    <cellStyle name="20% - Акцент5 38 3 2" xfId="7420"/>
    <cellStyle name="20% - Акцент5 38 3 2 2" xfId="7421"/>
    <cellStyle name="20% - Акцент5 38 3 3" xfId="7422"/>
    <cellStyle name="20% - Акцент5 38 4" xfId="7423"/>
    <cellStyle name="20% - Акцент5 38 4 2" xfId="7424"/>
    <cellStyle name="20% - Акцент5 38 5" xfId="7425"/>
    <cellStyle name="20% - Акцент5 39" xfId="7426"/>
    <cellStyle name="20% - Акцент5 39 2" xfId="7427"/>
    <cellStyle name="20% - Акцент5 39 2 2" xfId="7428"/>
    <cellStyle name="20% - Акцент5 39 2 2 2" xfId="7429"/>
    <cellStyle name="20% - Акцент5 39 2 3" xfId="7430"/>
    <cellStyle name="20% - Акцент5 39 3" xfId="7431"/>
    <cellStyle name="20% - Акцент5 39 3 2" xfId="7432"/>
    <cellStyle name="20% - Акцент5 39 3 2 2" xfId="7433"/>
    <cellStyle name="20% - Акцент5 39 3 3" xfId="7434"/>
    <cellStyle name="20% - Акцент5 39 4" xfId="7435"/>
    <cellStyle name="20% - Акцент5 39 4 2" xfId="7436"/>
    <cellStyle name="20% - Акцент5 39 5" xfId="7437"/>
    <cellStyle name="20% - Акцент5 4" xfId="7438"/>
    <cellStyle name="20% - Акцент5 4 2" xfId="7439"/>
    <cellStyle name="20% - Акцент5 4 2 2" xfId="7440"/>
    <cellStyle name="20% - Акцент5 4 2 2 2" xfId="7441"/>
    <cellStyle name="20% - Акцент5 4 2 2 2 2" xfId="7442"/>
    <cellStyle name="20% - Акцент5 4 2 2 3" xfId="7443"/>
    <cellStyle name="20% - Акцент5 4 2 3" xfId="7444"/>
    <cellStyle name="20% - Акцент5 4 2 3 2" xfId="7445"/>
    <cellStyle name="20% - Акцент5 4 2 3 2 2" xfId="7446"/>
    <cellStyle name="20% - Акцент5 4 2 3 3" xfId="7447"/>
    <cellStyle name="20% - Акцент5 4 2 4" xfId="7448"/>
    <cellStyle name="20% - Акцент5 4 2 4 2" xfId="7449"/>
    <cellStyle name="20% - Акцент5 4 2 5" xfId="7450"/>
    <cellStyle name="20% - Акцент5 4 3" xfId="7451"/>
    <cellStyle name="20% - Акцент5 4 3 2" xfId="7452"/>
    <cellStyle name="20% - Акцент5 4 3 2 2" xfId="7453"/>
    <cellStyle name="20% - Акцент5 4 3 2 2 2" xfId="7454"/>
    <cellStyle name="20% - Акцент5 4 3 2 3" xfId="7455"/>
    <cellStyle name="20% - Акцент5 4 3 3" xfId="7456"/>
    <cellStyle name="20% - Акцент5 4 3 3 2" xfId="7457"/>
    <cellStyle name="20% - Акцент5 4 3 3 2 2" xfId="7458"/>
    <cellStyle name="20% - Акцент5 4 3 3 3" xfId="7459"/>
    <cellStyle name="20% - Акцент5 4 3 4" xfId="7460"/>
    <cellStyle name="20% - Акцент5 4 3 4 2" xfId="7461"/>
    <cellStyle name="20% - Акцент5 4 3 5" xfId="7462"/>
    <cellStyle name="20% - Акцент5 4 4" xfId="7463"/>
    <cellStyle name="20% - Акцент5 4 4 2" xfId="7464"/>
    <cellStyle name="20% - Акцент5 4 4 2 2" xfId="7465"/>
    <cellStyle name="20% - Акцент5 4 4 2 2 2" xfId="7466"/>
    <cellStyle name="20% - Акцент5 4 4 2 3" xfId="7467"/>
    <cellStyle name="20% - Акцент5 4 4 3" xfId="7468"/>
    <cellStyle name="20% - Акцент5 4 4 3 2" xfId="7469"/>
    <cellStyle name="20% - Акцент5 4 4 3 2 2" xfId="7470"/>
    <cellStyle name="20% - Акцент5 4 4 3 3" xfId="7471"/>
    <cellStyle name="20% - Акцент5 4 4 4" xfId="7472"/>
    <cellStyle name="20% - Акцент5 4 4 4 2" xfId="7473"/>
    <cellStyle name="20% - Акцент5 4 4 5" xfId="7474"/>
    <cellStyle name="20% - Акцент5 4 5" xfId="7475"/>
    <cellStyle name="20% - Акцент5 4 5 2" xfId="7476"/>
    <cellStyle name="20% - Акцент5 4 5 2 2" xfId="7477"/>
    <cellStyle name="20% - Акцент5 4 5 2 2 2" xfId="7478"/>
    <cellStyle name="20% - Акцент5 4 5 2 3" xfId="7479"/>
    <cellStyle name="20% - Акцент5 4 5 3" xfId="7480"/>
    <cellStyle name="20% - Акцент5 4 5 3 2" xfId="7481"/>
    <cellStyle name="20% - Акцент5 4 5 3 2 2" xfId="7482"/>
    <cellStyle name="20% - Акцент5 4 5 3 3" xfId="7483"/>
    <cellStyle name="20% - Акцент5 4 5 4" xfId="7484"/>
    <cellStyle name="20% - Акцент5 4 5 4 2" xfId="7485"/>
    <cellStyle name="20% - Акцент5 4 5 5" xfId="7486"/>
    <cellStyle name="20% - Акцент5 4 6" xfId="7487"/>
    <cellStyle name="20% - Акцент5 4 6 2" xfId="7488"/>
    <cellStyle name="20% - Акцент5 4 6 2 2" xfId="7489"/>
    <cellStyle name="20% - Акцент5 4 6 3" xfId="7490"/>
    <cellStyle name="20% - Акцент5 4 7" xfId="7491"/>
    <cellStyle name="20% - Акцент5 4 7 2" xfId="7492"/>
    <cellStyle name="20% - Акцент5 4 7 2 2" xfId="7493"/>
    <cellStyle name="20% - Акцент5 4 7 3" xfId="7494"/>
    <cellStyle name="20% - Акцент5 4 8" xfId="7495"/>
    <cellStyle name="20% - Акцент5 4 8 2" xfId="7496"/>
    <cellStyle name="20% - Акцент5 4 9" xfId="7497"/>
    <cellStyle name="20% - Акцент5 40" xfId="7498"/>
    <cellStyle name="20% - Акцент5 40 2" xfId="7499"/>
    <cellStyle name="20% - Акцент5 40 2 2" xfId="7500"/>
    <cellStyle name="20% - Акцент5 40 2 2 2" xfId="7501"/>
    <cellStyle name="20% - Акцент5 40 2 3" xfId="7502"/>
    <cellStyle name="20% - Акцент5 40 3" xfId="7503"/>
    <cellStyle name="20% - Акцент5 40 3 2" xfId="7504"/>
    <cellStyle name="20% - Акцент5 40 3 2 2" xfId="7505"/>
    <cellStyle name="20% - Акцент5 40 3 3" xfId="7506"/>
    <cellStyle name="20% - Акцент5 40 4" xfId="7507"/>
    <cellStyle name="20% - Акцент5 40 4 2" xfId="7508"/>
    <cellStyle name="20% - Акцент5 40 5" xfId="7509"/>
    <cellStyle name="20% - Акцент5 41" xfId="7510"/>
    <cellStyle name="20% - Акцент5 41 2" xfId="7511"/>
    <cellStyle name="20% - Акцент5 41 2 2" xfId="7512"/>
    <cellStyle name="20% - Акцент5 41 2 2 2" xfId="7513"/>
    <cellStyle name="20% - Акцент5 41 2 3" xfId="7514"/>
    <cellStyle name="20% - Акцент5 41 3" xfId="7515"/>
    <cellStyle name="20% - Акцент5 41 3 2" xfId="7516"/>
    <cellStyle name="20% - Акцент5 41 3 2 2" xfId="7517"/>
    <cellStyle name="20% - Акцент5 41 3 3" xfId="7518"/>
    <cellStyle name="20% - Акцент5 41 4" xfId="7519"/>
    <cellStyle name="20% - Акцент5 41 4 2" xfId="7520"/>
    <cellStyle name="20% - Акцент5 41 5" xfId="7521"/>
    <cellStyle name="20% - Акцент5 42" xfId="7522"/>
    <cellStyle name="20% - Акцент5 42 2" xfId="7523"/>
    <cellStyle name="20% - Акцент5 42 2 2" xfId="7524"/>
    <cellStyle name="20% - Акцент5 42 2 2 2" xfId="7525"/>
    <cellStyle name="20% - Акцент5 42 2 3" xfId="7526"/>
    <cellStyle name="20% - Акцент5 42 3" xfId="7527"/>
    <cellStyle name="20% - Акцент5 42 3 2" xfId="7528"/>
    <cellStyle name="20% - Акцент5 42 3 2 2" xfId="7529"/>
    <cellStyle name="20% - Акцент5 42 3 3" xfId="7530"/>
    <cellStyle name="20% - Акцент5 42 4" xfId="7531"/>
    <cellStyle name="20% - Акцент5 42 4 2" xfId="7532"/>
    <cellStyle name="20% - Акцент5 42 5" xfId="7533"/>
    <cellStyle name="20% - Акцент5 43" xfId="7534"/>
    <cellStyle name="20% - Акцент5 43 2" xfId="7535"/>
    <cellStyle name="20% - Акцент5 43 2 2" xfId="7536"/>
    <cellStyle name="20% - Акцент5 43 2 2 2" xfId="7537"/>
    <cellStyle name="20% - Акцент5 43 2 3" xfId="7538"/>
    <cellStyle name="20% - Акцент5 43 3" xfId="7539"/>
    <cellStyle name="20% - Акцент5 43 3 2" xfId="7540"/>
    <cellStyle name="20% - Акцент5 43 3 2 2" xfId="7541"/>
    <cellStyle name="20% - Акцент5 43 3 3" xfId="7542"/>
    <cellStyle name="20% - Акцент5 43 4" xfId="7543"/>
    <cellStyle name="20% - Акцент5 43 4 2" xfId="7544"/>
    <cellStyle name="20% - Акцент5 43 5" xfId="7545"/>
    <cellStyle name="20% - Акцент5 44" xfId="7546"/>
    <cellStyle name="20% - Акцент5 44 2" xfId="7547"/>
    <cellStyle name="20% - Акцент5 44 2 2" xfId="7548"/>
    <cellStyle name="20% - Акцент5 44 2 2 2" xfId="7549"/>
    <cellStyle name="20% - Акцент5 44 2 3" xfId="7550"/>
    <cellStyle name="20% - Акцент5 44 3" xfId="7551"/>
    <cellStyle name="20% - Акцент5 44 3 2" xfId="7552"/>
    <cellStyle name="20% - Акцент5 44 3 2 2" xfId="7553"/>
    <cellStyle name="20% - Акцент5 44 3 3" xfId="7554"/>
    <cellStyle name="20% - Акцент5 44 4" xfId="7555"/>
    <cellStyle name="20% - Акцент5 44 4 2" xfId="7556"/>
    <cellStyle name="20% - Акцент5 44 5" xfId="7557"/>
    <cellStyle name="20% - Акцент5 45" xfId="7558"/>
    <cellStyle name="20% - Акцент5 45 2" xfId="7559"/>
    <cellStyle name="20% - Акцент5 45 2 2" xfId="7560"/>
    <cellStyle name="20% - Акцент5 45 2 2 2" xfId="7561"/>
    <cellStyle name="20% - Акцент5 45 2 3" xfId="7562"/>
    <cellStyle name="20% - Акцент5 45 3" xfId="7563"/>
    <cellStyle name="20% - Акцент5 45 3 2" xfId="7564"/>
    <cellStyle name="20% - Акцент5 45 3 2 2" xfId="7565"/>
    <cellStyle name="20% - Акцент5 45 3 3" xfId="7566"/>
    <cellStyle name="20% - Акцент5 45 4" xfId="7567"/>
    <cellStyle name="20% - Акцент5 45 4 2" xfId="7568"/>
    <cellStyle name="20% - Акцент5 45 5" xfId="7569"/>
    <cellStyle name="20% - Акцент5 46" xfId="7570"/>
    <cellStyle name="20% - Акцент5 46 2" xfId="7571"/>
    <cellStyle name="20% - Акцент5 46 2 2" xfId="7572"/>
    <cellStyle name="20% - Акцент5 46 2 2 2" xfId="7573"/>
    <cellStyle name="20% - Акцент5 46 2 3" xfId="7574"/>
    <cellStyle name="20% - Акцент5 46 3" xfId="7575"/>
    <cellStyle name="20% - Акцент5 46 3 2" xfId="7576"/>
    <cellStyle name="20% - Акцент5 46 3 2 2" xfId="7577"/>
    <cellStyle name="20% - Акцент5 46 3 3" xfId="7578"/>
    <cellStyle name="20% - Акцент5 46 4" xfId="7579"/>
    <cellStyle name="20% - Акцент5 46 4 2" xfId="7580"/>
    <cellStyle name="20% - Акцент5 46 5" xfId="7581"/>
    <cellStyle name="20% - Акцент5 47" xfId="7582"/>
    <cellStyle name="20% - Акцент5 47 2" xfId="7583"/>
    <cellStyle name="20% - Акцент5 47 2 2" xfId="7584"/>
    <cellStyle name="20% - Акцент5 47 2 2 2" xfId="7585"/>
    <cellStyle name="20% - Акцент5 47 2 3" xfId="7586"/>
    <cellStyle name="20% - Акцент5 47 3" xfId="7587"/>
    <cellStyle name="20% - Акцент5 47 3 2" xfId="7588"/>
    <cellStyle name="20% - Акцент5 47 3 2 2" xfId="7589"/>
    <cellStyle name="20% - Акцент5 47 3 3" xfId="7590"/>
    <cellStyle name="20% - Акцент5 47 4" xfId="7591"/>
    <cellStyle name="20% - Акцент5 47 4 2" xfId="7592"/>
    <cellStyle name="20% - Акцент5 47 5" xfId="7593"/>
    <cellStyle name="20% - Акцент5 48" xfId="7594"/>
    <cellStyle name="20% - Акцент5 48 2" xfId="7595"/>
    <cellStyle name="20% - Акцент5 48 2 2" xfId="7596"/>
    <cellStyle name="20% - Акцент5 48 2 2 2" xfId="7597"/>
    <cellStyle name="20% - Акцент5 48 2 3" xfId="7598"/>
    <cellStyle name="20% - Акцент5 48 3" xfId="7599"/>
    <cellStyle name="20% - Акцент5 48 3 2" xfId="7600"/>
    <cellStyle name="20% - Акцент5 48 3 2 2" xfId="7601"/>
    <cellStyle name="20% - Акцент5 48 3 3" xfId="7602"/>
    <cellStyle name="20% - Акцент5 48 4" xfId="7603"/>
    <cellStyle name="20% - Акцент5 48 4 2" xfId="7604"/>
    <cellStyle name="20% - Акцент5 48 5" xfId="7605"/>
    <cellStyle name="20% - Акцент5 49" xfId="7606"/>
    <cellStyle name="20% - Акцент5 49 2" xfId="7607"/>
    <cellStyle name="20% - Акцент5 49 2 2" xfId="7608"/>
    <cellStyle name="20% - Акцент5 49 2 2 2" xfId="7609"/>
    <cellStyle name="20% - Акцент5 49 2 3" xfId="7610"/>
    <cellStyle name="20% - Акцент5 49 3" xfId="7611"/>
    <cellStyle name="20% - Акцент5 49 3 2" xfId="7612"/>
    <cellStyle name="20% - Акцент5 49 3 2 2" xfId="7613"/>
    <cellStyle name="20% - Акцент5 49 3 3" xfId="7614"/>
    <cellStyle name="20% - Акцент5 49 4" xfId="7615"/>
    <cellStyle name="20% - Акцент5 49 4 2" xfId="7616"/>
    <cellStyle name="20% - Акцент5 49 5" xfId="7617"/>
    <cellStyle name="20% - Акцент5 5" xfId="7618"/>
    <cellStyle name="20% - Акцент5 5 2" xfId="7619"/>
    <cellStyle name="20% - Акцент5 5 2 2" xfId="7620"/>
    <cellStyle name="20% - Акцент5 5 2 2 2" xfId="7621"/>
    <cellStyle name="20% - Акцент5 5 2 2 2 2" xfId="7622"/>
    <cellStyle name="20% - Акцент5 5 2 2 3" xfId="7623"/>
    <cellStyle name="20% - Акцент5 5 2 3" xfId="7624"/>
    <cellStyle name="20% - Акцент5 5 2 3 2" xfId="7625"/>
    <cellStyle name="20% - Акцент5 5 2 3 2 2" xfId="7626"/>
    <cellStyle name="20% - Акцент5 5 2 3 3" xfId="7627"/>
    <cellStyle name="20% - Акцент5 5 2 4" xfId="7628"/>
    <cellStyle name="20% - Акцент5 5 2 4 2" xfId="7629"/>
    <cellStyle name="20% - Акцент5 5 2 5" xfId="7630"/>
    <cellStyle name="20% - Акцент5 5 3" xfId="7631"/>
    <cellStyle name="20% - Акцент5 5 3 2" xfId="7632"/>
    <cellStyle name="20% - Акцент5 5 3 2 2" xfId="7633"/>
    <cellStyle name="20% - Акцент5 5 3 2 2 2" xfId="7634"/>
    <cellStyle name="20% - Акцент5 5 3 2 3" xfId="7635"/>
    <cellStyle name="20% - Акцент5 5 3 3" xfId="7636"/>
    <cellStyle name="20% - Акцент5 5 3 3 2" xfId="7637"/>
    <cellStyle name="20% - Акцент5 5 3 3 2 2" xfId="7638"/>
    <cellStyle name="20% - Акцент5 5 3 3 3" xfId="7639"/>
    <cellStyle name="20% - Акцент5 5 3 4" xfId="7640"/>
    <cellStyle name="20% - Акцент5 5 3 4 2" xfId="7641"/>
    <cellStyle name="20% - Акцент5 5 3 5" xfId="7642"/>
    <cellStyle name="20% - Акцент5 5 4" xfId="7643"/>
    <cellStyle name="20% - Акцент5 5 4 2" xfId="7644"/>
    <cellStyle name="20% - Акцент5 5 4 2 2" xfId="7645"/>
    <cellStyle name="20% - Акцент5 5 4 2 2 2" xfId="7646"/>
    <cellStyle name="20% - Акцент5 5 4 2 3" xfId="7647"/>
    <cellStyle name="20% - Акцент5 5 4 3" xfId="7648"/>
    <cellStyle name="20% - Акцент5 5 4 3 2" xfId="7649"/>
    <cellStyle name="20% - Акцент5 5 4 3 2 2" xfId="7650"/>
    <cellStyle name="20% - Акцент5 5 4 3 3" xfId="7651"/>
    <cellStyle name="20% - Акцент5 5 4 4" xfId="7652"/>
    <cellStyle name="20% - Акцент5 5 4 4 2" xfId="7653"/>
    <cellStyle name="20% - Акцент5 5 4 5" xfId="7654"/>
    <cellStyle name="20% - Акцент5 5 5" xfId="7655"/>
    <cellStyle name="20% - Акцент5 5 5 2" xfId="7656"/>
    <cellStyle name="20% - Акцент5 5 5 2 2" xfId="7657"/>
    <cellStyle name="20% - Акцент5 5 5 2 2 2" xfId="7658"/>
    <cellStyle name="20% - Акцент5 5 5 2 3" xfId="7659"/>
    <cellStyle name="20% - Акцент5 5 5 3" xfId="7660"/>
    <cellStyle name="20% - Акцент5 5 5 3 2" xfId="7661"/>
    <cellStyle name="20% - Акцент5 5 5 3 2 2" xfId="7662"/>
    <cellStyle name="20% - Акцент5 5 5 3 3" xfId="7663"/>
    <cellStyle name="20% - Акцент5 5 5 4" xfId="7664"/>
    <cellStyle name="20% - Акцент5 5 5 4 2" xfId="7665"/>
    <cellStyle name="20% - Акцент5 5 5 5" xfId="7666"/>
    <cellStyle name="20% - Акцент5 5 6" xfId="7667"/>
    <cellStyle name="20% - Акцент5 5 6 2" xfId="7668"/>
    <cellStyle name="20% - Акцент5 5 6 2 2" xfId="7669"/>
    <cellStyle name="20% - Акцент5 5 6 3" xfId="7670"/>
    <cellStyle name="20% - Акцент5 5 7" xfId="7671"/>
    <cellStyle name="20% - Акцент5 5 7 2" xfId="7672"/>
    <cellStyle name="20% - Акцент5 5 7 2 2" xfId="7673"/>
    <cellStyle name="20% - Акцент5 5 7 3" xfId="7674"/>
    <cellStyle name="20% - Акцент5 5 8" xfId="7675"/>
    <cellStyle name="20% - Акцент5 5 8 2" xfId="7676"/>
    <cellStyle name="20% - Акцент5 5 9" xfId="7677"/>
    <cellStyle name="20% - Акцент5 50" xfId="7678"/>
    <cellStyle name="20% - Акцент5 50 2" xfId="7679"/>
    <cellStyle name="20% - Акцент5 50 2 2" xfId="7680"/>
    <cellStyle name="20% - Акцент5 50 2 2 2" xfId="7681"/>
    <cellStyle name="20% - Акцент5 50 2 3" xfId="7682"/>
    <cellStyle name="20% - Акцент5 50 3" xfId="7683"/>
    <cellStyle name="20% - Акцент5 50 3 2" xfId="7684"/>
    <cellStyle name="20% - Акцент5 50 3 2 2" xfId="7685"/>
    <cellStyle name="20% - Акцент5 50 3 3" xfId="7686"/>
    <cellStyle name="20% - Акцент5 50 4" xfId="7687"/>
    <cellStyle name="20% - Акцент5 50 4 2" xfId="7688"/>
    <cellStyle name="20% - Акцент5 50 5" xfId="7689"/>
    <cellStyle name="20% - Акцент5 51" xfId="7690"/>
    <cellStyle name="20% - Акцент5 51 2" xfId="7691"/>
    <cellStyle name="20% - Акцент5 51 2 2" xfId="7692"/>
    <cellStyle name="20% - Акцент5 51 2 2 2" xfId="7693"/>
    <cellStyle name="20% - Акцент5 51 2 3" xfId="7694"/>
    <cellStyle name="20% - Акцент5 51 3" xfId="7695"/>
    <cellStyle name="20% - Акцент5 51 3 2" xfId="7696"/>
    <cellStyle name="20% - Акцент5 51 3 2 2" xfId="7697"/>
    <cellStyle name="20% - Акцент5 51 3 3" xfId="7698"/>
    <cellStyle name="20% - Акцент5 51 4" xfId="7699"/>
    <cellStyle name="20% - Акцент5 51 4 2" xfId="7700"/>
    <cellStyle name="20% - Акцент5 51 5" xfId="7701"/>
    <cellStyle name="20% - Акцент5 52" xfId="7702"/>
    <cellStyle name="20% - Акцент5 52 2" xfId="7703"/>
    <cellStyle name="20% - Акцент5 52 2 2" xfId="7704"/>
    <cellStyle name="20% - Акцент5 52 2 2 2" xfId="7705"/>
    <cellStyle name="20% - Акцент5 52 2 3" xfId="7706"/>
    <cellStyle name="20% - Акцент5 52 3" xfId="7707"/>
    <cellStyle name="20% - Акцент5 52 3 2" xfId="7708"/>
    <cellStyle name="20% - Акцент5 52 3 2 2" xfId="7709"/>
    <cellStyle name="20% - Акцент5 52 3 3" xfId="7710"/>
    <cellStyle name="20% - Акцент5 52 4" xfId="7711"/>
    <cellStyle name="20% - Акцент5 52 4 2" xfId="7712"/>
    <cellStyle name="20% - Акцент5 52 5" xfId="7713"/>
    <cellStyle name="20% - Акцент5 53" xfId="7714"/>
    <cellStyle name="20% - Акцент5 53 2" xfId="7715"/>
    <cellStyle name="20% - Акцент5 53 2 2" xfId="7716"/>
    <cellStyle name="20% - Акцент5 53 2 2 2" xfId="7717"/>
    <cellStyle name="20% - Акцент5 53 2 3" xfId="7718"/>
    <cellStyle name="20% - Акцент5 53 3" xfId="7719"/>
    <cellStyle name="20% - Акцент5 53 3 2" xfId="7720"/>
    <cellStyle name="20% - Акцент5 53 3 2 2" xfId="7721"/>
    <cellStyle name="20% - Акцент5 53 3 3" xfId="7722"/>
    <cellStyle name="20% - Акцент5 53 4" xfId="7723"/>
    <cellStyle name="20% - Акцент5 53 4 2" xfId="7724"/>
    <cellStyle name="20% - Акцент5 53 5" xfId="7725"/>
    <cellStyle name="20% - Акцент5 54" xfId="7726"/>
    <cellStyle name="20% - Акцент5 54 2" xfId="7727"/>
    <cellStyle name="20% - Акцент5 54 2 2" xfId="7728"/>
    <cellStyle name="20% - Акцент5 54 2 2 2" xfId="7729"/>
    <cellStyle name="20% - Акцент5 54 2 3" xfId="7730"/>
    <cellStyle name="20% - Акцент5 54 3" xfId="7731"/>
    <cellStyle name="20% - Акцент5 54 3 2" xfId="7732"/>
    <cellStyle name="20% - Акцент5 54 3 2 2" xfId="7733"/>
    <cellStyle name="20% - Акцент5 54 3 3" xfId="7734"/>
    <cellStyle name="20% - Акцент5 54 4" xfId="7735"/>
    <cellStyle name="20% - Акцент5 54 4 2" xfId="7736"/>
    <cellStyle name="20% - Акцент5 54 5" xfId="7737"/>
    <cellStyle name="20% - Акцент5 55" xfId="7738"/>
    <cellStyle name="20% - Акцент5 55 2" xfId="7739"/>
    <cellStyle name="20% - Акцент5 55 2 2" xfId="7740"/>
    <cellStyle name="20% - Акцент5 55 2 2 2" xfId="7741"/>
    <cellStyle name="20% - Акцент5 55 2 3" xfId="7742"/>
    <cellStyle name="20% - Акцент5 55 3" xfId="7743"/>
    <cellStyle name="20% - Акцент5 55 3 2" xfId="7744"/>
    <cellStyle name="20% - Акцент5 55 3 2 2" xfId="7745"/>
    <cellStyle name="20% - Акцент5 55 3 3" xfId="7746"/>
    <cellStyle name="20% - Акцент5 55 4" xfId="7747"/>
    <cellStyle name="20% - Акцент5 55 4 2" xfId="7748"/>
    <cellStyle name="20% - Акцент5 55 5" xfId="7749"/>
    <cellStyle name="20% - Акцент5 56" xfId="7750"/>
    <cellStyle name="20% - Акцент5 56 2" xfId="7751"/>
    <cellStyle name="20% - Акцент5 56 2 2" xfId="7752"/>
    <cellStyle name="20% - Акцент5 56 2 2 2" xfId="7753"/>
    <cellStyle name="20% - Акцент5 56 2 3" xfId="7754"/>
    <cellStyle name="20% - Акцент5 56 3" xfId="7755"/>
    <cellStyle name="20% - Акцент5 56 3 2" xfId="7756"/>
    <cellStyle name="20% - Акцент5 56 3 2 2" xfId="7757"/>
    <cellStyle name="20% - Акцент5 56 3 3" xfId="7758"/>
    <cellStyle name="20% - Акцент5 56 4" xfId="7759"/>
    <cellStyle name="20% - Акцент5 56 4 2" xfId="7760"/>
    <cellStyle name="20% - Акцент5 56 5" xfId="7761"/>
    <cellStyle name="20% - Акцент5 57" xfId="7762"/>
    <cellStyle name="20% - Акцент5 57 2" xfId="7763"/>
    <cellStyle name="20% - Акцент5 57 2 2" xfId="7764"/>
    <cellStyle name="20% - Акцент5 57 2 2 2" xfId="7765"/>
    <cellStyle name="20% - Акцент5 57 2 3" xfId="7766"/>
    <cellStyle name="20% - Акцент5 57 3" xfId="7767"/>
    <cellStyle name="20% - Акцент5 57 3 2" xfId="7768"/>
    <cellStyle name="20% - Акцент5 57 3 2 2" xfId="7769"/>
    <cellStyle name="20% - Акцент5 57 3 3" xfId="7770"/>
    <cellStyle name="20% - Акцент5 57 4" xfId="7771"/>
    <cellStyle name="20% - Акцент5 57 4 2" xfId="7772"/>
    <cellStyle name="20% - Акцент5 57 5" xfId="7773"/>
    <cellStyle name="20% - Акцент5 58" xfId="7774"/>
    <cellStyle name="20% - Акцент5 58 2" xfId="7775"/>
    <cellStyle name="20% - Акцент5 58 2 2" xfId="7776"/>
    <cellStyle name="20% - Акцент5 58 2 2 2" xfId="7777"/>
    <cellStyle name="20% - Акцент5 58 2 3" xfId="7778"/>
    <cellStyle name="20% - Акцент5 58 3" xfId="7779"/>
    <cellStyle name="20% - Акцент5 58 3 2" xfId="7780"/>
    <cellStyle name="20% - Акцент5 58 3 2 2" xfId="7781"/>
    <cellStyle name="20% - Акцент5 58 3 3" xfId="7782"/>
    <cellStyle name="20% - Акцент5 58 4" xfId="7783"/>
    <cellStyle name="20% - Акцент5 58 4 2" xfId="7784"/>
    <cellStyle name="20% - Акцент5 58 5" xfId="7785"/>
    <cellStyle name="20% - Акцент5 59" xfId="7786"/>
    <cellStyle name="20% - Акцент5 59 2" xfId="7787"/>
    <cellStyle name="20% - Акцент5 59 2 2" xfId="7788"/>
    <cellStyle name="20% - Акцент5 59 2 2 2" xfId="7789"/>
    <cellStyle name="20% - Акцент5 59 2 3" xfId="7790"/>
    <cellStyle name="20% - Акцент5 59 3" xfId="7791"/>
    <cellStyle name="20% - Акцент5 59 3 2" xfId="7792"/>
    <cellStyle name="20% - Акцент5 59 3 2 2" xfId="7793"/>
    <cellStyle name="20% - Акцент5 59 3 3" xfId="7794"/>
    <cellStyle name="20% - Акцент5 59 4" xfId="7795"/>
    <cellStyle name="20% - Акцент5 59 4 2" xfId="7796"/>
    <cellStyle name="20% - Акцент5 59 5" xfId="7797"/>
    <cellStyle name="20% - Акцент5 6" xfId="7798"/>
    <cellStyle name="20% - Акцент5 6 2" xfId="7799"/>
    <cellStyle name="20% - Акцент5 6 2 2" xfId="7800"/>
    <cellStyle name="20% - Акцент5 6 2 2 2" xfId="7801"/>
    <cellStyle name="20% - Акцент5 6 2 2 2 2" xfId="7802"/>
    <cellStyle name="20% - Акцент5 6 2 2 3" xfId="7803"/>
    <cellStyle name="20% - Акцент5 6 2 3" xfId="7804"/>
    <cellStyle name="20% - Акцент5 6 2 3 2" xfId="7805"/>
    <cellStyle name="20% - Акцент5 6 2 3 2 2" xfId="7806"/>
    <cellStyle name="20% - Акцент5 6 2 3 3" xfId="7807"/>
    <cellStyle name="20% - Акцент5 6 2 4" xfId="7808"/>
    <cellStyle name="20% - Акцент5 6 2 4 2" xfId="7809"/>
    <cellStyle name="20% - Акцент5 6 2 5" xfId="7810"/>
    <cellStyle name="20% - Акцент5 6 3" xfId="7811"/>
    <cellStyle name="20% - Акцент5 6 3 2" xfId="7812"/>
    <cellStyle name="20% - Акцент5 6 3 2 2" xfId="7813"/>
    <cellStyle name="20% - Акцент5 6 3 2 2 2" xfId="7814"/>
    <cellStyle name="20% - Акцент5 6 3 2 3" xfId="7815"/>
    <cellStyle name="20% - Акцент5 6 3 3" xfId="7816"/>
    <cellStyle name="20% - Акцент5 6 3 3 2" xfId="7817"/>
    <cellStyle name="20% - Акцент5 6 3 3 2 2" xfId="7818"/>
    <cellStyle name="20% - Акцент5 6 3 3 3" xfId="7819"/>
    <cellStyle name="20% - Акцент5 6 3 4" xfId="7820"/>
    <cellStyle name="20% - Акцент5 6 3 4 2" xfId="7821"/>
    <cellStyle name="20% - Акцент5 6 3 5" xfId="7822"/>
    <cellStyle name="20% - Акцент5 6 4" xfId="7823"/>
    <cellStyle name="20% - Акцент5 6 4 2" xfId="7824"/>
    <cellStyle name="20% - Акцент5 6 4 2 2" xfId="7825"/>
    <cellStyle name="20% - Акцент5 6 4 2 2 2" xfId="7826"/>
    <cellStyle name="20% - Акцент5 6 4 2 3" xfId="7827"/>
    <cellStyle name="20% - Акцент5 6 4 3" xfId="7828"/>
    <cellStyle name="20% - Акцент5 6 4 3 2" xfId="7829"/>
    <cellStyle name="20% - Акцент5 6 4 3 2 2" xfId="7830"/>
    <cellStyle name="20% - Акцент5 6 4 3 3" xfId="7831"/>
    <cellStyle name="20% - Акцент5 6 4 4" xfId="7832"/>
    <cellStyle name="20% - Акцент5 6 4 4 2" xfId="7833"/>
    <cellStyle name="20% - Акцент5 6 4 5" xfId="7834"/>
    <cellStyle name="20% - Акцент5 6 5" xfId="7835"/>
    <cellStyle name="20% - Акцент5 6 5 2" xfId="7836"/>
    <cellStyle name="20% - Акцент5 6 5 2 2" xfId="7837"/>
    <cellStyle name="20% - Акцент5 6 5 2 2 2" xfId="7838"/>
    <cellStyle name="20% - Акцент5 6 5 2 3" xfId="7839"/>
    <cellStyle name="20% - Акцент5 6 5 3" xfId="7840"/>
    <cellStyle name="20% - Акцент5 6 5 3 2" xfId="7841"/>
    <cellStyle name="20% - Акцент5 6 5 3 2 2" xfId="7842"/>
    <cellStyle name="20% - Акцент5 6 5 3 3" xfId="7843"/>
    <cellStyle name="20% - Акцент5 6 5 4" xfId="7844"/>
    <cellStyle name="20% - Акцент5 6 5 4 2" xfId="7845"/>
    <cellStyle name="20% - Акцент5 6 5 5" xfId="7846"/>
    <cellStyle name="20% - Акцент5 6 6" xfId="7847"/>
    <cellStyle name="20% - Акцент5 6 6 2" xfId="7848"/>
    <cellStyle name="20% - Акцент5 6 6 2 2" xfId="7849"/>
    <cellStyle name="20% - Акцент5 6 6 3" xfId="7850"/>
    <cellStyle name="20% - Акцент5 6 7" xfId="7851"/>
    <cellStyle name="20% - Акцент5 6 7 2" xfId="7852"/>
    <cellStyle name="20% - Акцент5 6 7 2 2" xfId="7853"/>
    <cellStyle name="20% - Акцент5 6 7 3" xfId="7854"/>
    <cellStyle name="20% - Акцент5 6 8" xfId="7855"/>
    <cellStyle name="20% - Акцент5 6 8 2" xfId="7856"/>
    <cellStyle name="20% - Акцент5 6 9" xfId="7857"/>
    <cellStyle name="20% - Акцент5 60" xfId="7858"/>
    <cellStyle name="20% - Акцент5 60 2" xfId="7859"/>
    <cellStyle name="20% - Акцент5 60 2 2" xfId="7860"/>
    <cellStyle name="20% - Акцент5 60 2 2 2" xfId="7861"/>
    <cellStyle name="20% - Акцент5 60 2 3" xfId="7862"/>
    <cellStyle name="20% - Акцент5 60 3" xfId="7863"/>
    <cellStyle name="20% - Акцент5 60 3 2" xfId="7864"/>
    <cellStyle name="20% - Акцент5 60 3 2 2" xfId="7865"/>
    <cellStyle name="20% - Акцент5 60 3 3" xfId="7866"/>
    <cellStyle name="20% - Акцент5 60 4" xfId="7867"/>
    <cellStyle name="20% - Акцент5 60 4 2" xfId="7868"/>
    <cellStyle name="20% - Акцент5 60 5" xfId="7869"/>
    <cellStyle name="20% - Акцент5 61" xfId="7870"/>
    <cellStyle name="20% - Акцент5 61 2" xfId="7871"/>
    <cellStyle name="20% - Акцент5 61 2 2" xfId="7872"/>
    <cellStyle name="20% - Акцент5 61 2 2 2" xfId="7873"/>
    <cellStyle name="20% - Акцент5 61 2 3" xfId="7874"/>
    <cellStyle name="20% - Акцент5 61 3" xfId="7875"/>
    <cellStyle name="20% - Акцент5 61 3 2" xfId="7876"/>
    <cellStyle name="20% - Акцент5 61 3 2 2" xfId="7877"/>
    <cellStyle name="20% - Акцент5 61 3 3" xfId="7878"/>
    <cellStyle name="20% - Акцент5 61 4" xfId="7879"/>
    <cellStyle name="20% - Акцент5 61 4 2" xfId="7880"/>
    <cellStyle name="20% - Акцент5 61 5" xfId="7881"/>
    <cellStyle name="20% - Акцент5 62" xfId="7882"/>
    <cellStyle name="20% - Акцент5 62 2" xfId="7883"/>
    <cellStyle name="20% - Акцент5 62 2 2" xfId="7884"/>
    <cellStyle name="20% - Акцент5 62 2 2 2" xfId="7885"/>
    <cellStyle name="20% - Акцент5 62 2 3" xfId="7886"/>
    <cellStyle name="20% - Акцент5 62 3" xfId="7887"/>
    <cellStyle name="20% - Акцент5 62 3 2" xfId="7888"/>
    <cellStyle name="20% - Акцент5 62 3 2 2" xfId="7889"/>
    <cellStyle name="20% - Акцент5 62 3 3" xfId="7890"/>
    <cellStyle name="20% - Акцент5 62 4" xfId="7891"/>
    <cellStyle name="20% - Акцент5 62 4 2" xfId="7892"/>
    <cellStyle name="20% - Акцент5 62 5" xfId="7893"/>
    <cellStyle name="20% - Акцент5 63" xfId="7894"/>
    <cellStyle name="20% - Акцент5 63 2" xfId="7895"/>
    <cellStyle name="20% - Акцент5 63 2 2" xfId="7896"/>
    <cellStyle name="20% - Акцент5 63 2 2 2" xfId="7897"/>
    <cellStyle name="20% - Акцент5 63 2 3" xfId="7898"/>
    <cellStyle name="20% - Акцент5 63 3" xfId="7899"/>
    <cellStyle name="20% - Акцент5 63 3 2" xfId="7900"/>
    <cellStyle name="20% - Акцент5 63 3 2 2" xfId="7901"/>
    <cellStyle name="20% - Акцент5 63 3 3" xfId="7902"/>
    <cellStyle name="20% - Акцент5 63 4" xfId="7903"/>
    <cellStyle name="20% - Акцент5 63 4 2" xfId="7904"/>
    <cellStyle name="20% - Акцент5 63 5" xfId="7905"/>
    <cellStyle name="20% - Акцент5 64" xfId="7906"/>
    <cellStyle name="20% - Акцент5 64 2" xfId="7907"/>
    <cellStyle name="20% - Акцент5 64 2 2" xfId="7908"/>
    <cellStyle name="20% - Акцент5 64 2 2 2" xfId="7909"/>
    <cellStyle name="20% - Акцент5 64 2 3" xfId="7910"/>
    <cellStyle name="20% - Акцент5 64 3" xfId="7911"/>
    <cellStyle name="20% - Акцент5 64 3 2" xfId="7912"/>
    <cellStyle name="20% - Акцент5 64 3 2 2" xfId="7913"/>
    <cellStyle name="20% - Акцент5 64 3 3" xfId="7914"/>
    <cellStyle name="20% - Акцент5 64 4" xfId="7915"/>
    <cellStyle name="20% - Акцент5 64 4 2" xfId="7916"/>
    <cellStyle name="20% - Акцент5 64 5" xfId="7917"/>
    <cellStyle name="20% - Акцент5 65" xfId="7918"/>
    <cellStyle name="20% - Акцент5 65 2" xfId="7919"/>
    <cellStyle name="20% - Акцент5 65 2 2" xfId="7920"/>
    <cellStyle name="20% - Акцент5 65 2 2 2" xfId="7921"/>
    <cellStyle name="20% - Акцент5 65 2 3" xfId="7922"/>
    <cellStyle name="20% - Акцент5 65 3" xfId="7923"/>
    <cellStyle name="20% - Акцент5 65 3 2" xfId="7924"/>
    <cellStyle name="20% - Акцент5 65 3 2 2" xfId="7925"/>
    <cellStyle name="20% - Акцент5 65 3 3" xfId="7926"/>
    <cellStyle name="20% - Акцент5 65 4" xfId="7927"/>
    <cellStyle name="20% - Акцент5 65 4 2" xfId="7928"/>
    <cellStyle name="20% - Акцент5 65 5" xfId="7929"/>
    <cellStyle name="20% - Акцент5 66" xfId="7930"/>
    <cellStyle name="20% - Акцент5 66 2" xfId="7931"/>
    <cellStyle name="20% - Акцент5 66 2 2" xfId="7932"/>
    <cellStyle name="20% - Акцент5 66 2 2 2" xfId="7933"/>
    <cellStyle name="20% - Акцент5 66 2 3" xfId="7934"/>
    <cellStyle name="20% - Акцент5 66 3" xfId="7935"/>
    <cellStyle name="20% - Акцент5 66 3 2" xfId="7936"/>
    <cellStyle name="20% - Акцент5 66 3 2 2" xfId="7937"/>
    <cellStyle name="20% - Акцент5 66 3 3" xfId="7938"/>
    <cellStyle name="20% - Акцент5 66 4" xfId="7939"/>
    <cellStyle name="20% - Акцент5 66 4 2" xfId="7940"/>
    <cellStyle name="20% - Акцент5 66 5" xfId="7941"/>
    <cellStyle name="20% - Акцент5 67" xfId="7942"/>
    <cellStyle name="20% - Акцент5 67 2" xfId="7943"/>
    <cellStyle name="20% - Акцент5 67 2 2" xfId="7944"/>
    <cellStyle name="20% - Акцент5 67 2 2 2" xfId="7945"/>
    <cellStyle name="20% - Акцент5 67 2 3" xfId="7946"/>
    <cellStyle name="20% - Акцент5 67 3" xfId="7947"/>
    <cellStyle name="20% - Акцент5 67 3 2" xfId="7948"/>
    <cellStyle name="20% - Акцент5 67 3 2 2" xfId="7949"/>
    <cellStyle name="20% - Акцент5 67 3 3" xfId="7950"/>
    <cellStyle name="20% - Акцент5 67 4" xfId="7951"/>
    <cellStyle name="20% - Акцент5 67 4 2" xfId="7952"/>
    <cellStyle name="20% - Акцент5 67 5" xfId="7953"/>
    <cellStyle name="20% - Акцент5 68" xfId="7954"/>
    <cellStyle name="20% - Акцент5 68 2" xfId="7955"/>
    <cellStyle name="20% - Акцент5 68 2 2" xfId="7956"/>
    <cellStyle name="20% - Акцент5 68 2 2 2" xfId="7957"/>
    <cellStyle name="20% - Акцент5 68 2 3" xfId="7958"/>
    <cellStyle name="20% - Акцент5 68 3" xfId="7959"/>
    <cellStyle name="20% - Акцент5 68 3 2" xfId="7960"/>
    <cellStyle name="20% - Акцент5 68 3 2 2" xfId="7961"/>
    <cellStyle name="20% - Акцент5 68 3 3" xfId="7962"/>
    <cellStyle name="20% - Акцент5 68 4" xfId="7963"/>
    <cellStyle name="20% - Акцент5 68 4 2" xfId="7964"/>
    <cellStyle name="20% - Акцент5 68 5" xfId="7965"/>
    <cellStyle name="20% - Акцент5 69" xfId="7966"/>
    <cellStyle name="20% - Акцент5 69 2" xfId="7967"/>
    <cellStyle name="20% - Акцент5 69 2 2" xfId="7968"/>
    <cellStyle name="20% - Акцент5 69 2 2 2" xfId="7969"/>
    <cellStyle name="20% - Акцент5 69 2 3" xfId="7970"/>
    <cellStyle name="20% - Акцент5 69 3" xfId="7971"/>
    <cellStyle name="20% - Акцент5 69 3 2" xfId="7972"/>
    <cellStyle name="20% - Акцент5 69 3 2 2" xfId="7973"/>
    <cellStyle name="20% - Акцент5 69 3 3" xfId="7974"/>
    <cellStyle name="20% - Акцент5 69 4" xfId="7975"/>
    <cellStyle name="20% - Акцент5 69 4 2" xfId="7976"/>
    <cellStyle name="20% - Акцент5 69 5" xfId="7977"/>
    <cellStyle name="20% - Акцент5 7" xfId="7978"/>
    <cellStyle name="20% - Акцент5 7 2" xfId="7979"/>
    <cellStyle name="20% - Акцент5 7 2 2" xfId="7980"/>
    <cellStyle name="20% - Акцент5 7 2 2 2" xfId="7981"/>
    <cellStyle name="20% - Акцент5 7 2 2 2 2" xfId="7982"/>
    <cellStyle name="20% - Акцент5 7 2 2 3" xfId="7983"/>
    <cellStyle name="20% - Акцент5 7 2 3" xfId="7984"/>
    <cellStyle name="20% - Акцент5 7 2 3 2" xfId="7985"/>
    <cellStyle name="20% - Акцент5 7 2 3 2 2" xfId="7986"/>
    <cellStyle name="20% - Акцент5 7 2 3 3" xfId="7987"/>
    <cellStyle name="20% - Акцент5 7 2 4" xfId="7988"/>
    <cellStyle name="20% - Акцент5 7 2 4 2" xfId="7989"/>
    <cellStyle name="20% - Акцент5 7 2 5" xfId="7990"/>
    <cellStyle name="20% - Акцент5 7 3" xfId="7991"/>
    <cellStyle name="20% - Акцент5 7 3 2" xfId="7992"/>
    <cellStyle name="20% - Акцент5 7 3 2 2" xfId="7993"/>
    <cellStyle name="20% - Акцент5 7 3 2 2 2" xfId="7994"/>
    <cellStyle name="20% - Акцент5 7 3 2 3" xfId="7995"/>
    <cellStyle name="20% - Акцент5 7 3 3" xfId="7996"/>
    <cellStyle name="20% - Акцент5 7 3 3 2" xfId="7997"/>
    <cellStyle name="20% - Акцент5 7 3 3 2 2" xfId="7998"/>
    <cellStyle name="20% - Акцент5 7 3 3 3" xfId="7999"/>
    <cellStyle name="20% - Акцент5 7 3 4" xfId="8000"/>
    <cellStyle name="20% - Акцент5 7 3 4 2" xfId="8001"/>
    <cellStyle name="20% - Акцент5 7 3 5" xfId="8002"/>
    <cellStyle name="20% - Акцент5 7 4" xfId="8003"/>
    <cellStyle name="20% - Акцент5 7 4 2" xfId="8004"/>
    <cellStyle name="20% - Акцент5 7 4 2 2" xfId="8005"/>
    <cellStyle name="20% - Акцент5 7 4 2 2 2" xfId="8006"/>
    <cellStyle name="20% - Акцент5 7 4 2 3" xfId="8007"/>
    <cellStyle name="20% - Акцент5 7 4 3" xfId="8008"/>
    <cellStyle name="20% - Акцент5 7 4 3 2" xfId="8009"/>
    <cellStyle name="20% - Акцент5 7 4 3 2 2" xfId="8010"/>
    <cellStyle name="20% - Акцент5 7 4 3 3" xfId="8011"/>
    <cellStyle name="20% - Акцент5 7 4 4" xfId="8012"/>
    <cellStyle name="20% - Акцент5 7 4 4 2" xfId="8013"/>
    <cellStyle name="20% - Акцент5 7 4 5" xfId="8014"/>
    <cellStyle name="20% - Акцент5 7 5" xfId="8015"/>
    <cellStyle name="20% - Акцент5 7 5 2" xfId="8016"/>
    <cellStyle name="20% - Акцент5 7 5 2 2" xfId="8017"/>
    <cellStyle name="20% - Акцент5 7 5 2 2 2" xfId="8018"/>
    <cellStyle name="20% - Акцент5 7 5 2 3" xfId="8019"/>
    <cellStyle name="20% - Акцент5 7 5 3" xfId="8020"/>
    <cellStyle name="20% - Акцент5 7 5 3 2" xfId="8021"/>
    <cellStyle name="20% - Акцент5 7 5 3 2 2" xfId="8022"/>
    <cellStyle name="20% - Акцент5 7 5 3 3" xfId="8023"/>
    <cellStyle name="20% - Акцент5 7 5 4" xfId="8024"/>
    <cellStyle name="20% - Акцент5 7 5 4 2" xfId="8025"/>
    <cellStyle name="20% - Акцент5 7 5 5" xfId="8026"/>
    <cellStyle name="20% - Акцент5 7 6" xfId="8027"/>
    <cellStyle name="20% - Акцент5 7 6 2" xfId="8028"/>
    <cellStyle name="20% - Акцент5 7 6 2 2" xfId="8029"/>
    <cellStyle name="20% - Акцент5 7 6 3" xfId="8030"/>
    <cellStyle name="20% - Акцент5 7 7" xfId="8031"/>
    <cellStyle name="20% - Акцент5 7 7 2" xfId="8032"/>
    <cellStyle name="20% - Акцент5 7 7 2 2" xfId="8033"/>
    <cellStyle name="20% - Акцент5 7 7 3" xfId="8034"/>
    <cellStyle name="20% - Акцент5 7 8" xfId="8035"/>
    <cellStyle name="20% - Акцент5 7 8 2" xfId="8036"/>
    <cellStyle name="20% - Акцент5 7 9" xfId="8037"/>
    <cellStyle name="20% - Акцент5 70" xfId="8038"/>
    <cellStyle name="20% - Акцент5 70 2" xfId="8039"/>
    <cellStyle name="20% - Акцент5 70 2 2" xfId="8040"/>
    <cellStyle name="20% - Акцент5 70 2 2 2" xfId="8041"/>
    <cellStyle name="20% - Акцент5 70 2 3" xfId="8042"/>
    <cellStyle name="20% - Акцент5 70 3" xfId="8043"/>
    <cellStyle name="20% - Акцент5 70 3 2" xfId="8044"/>
    <cellStyle name="20% - Акцент5 70 3 2 2" xfId="8045"/>
    <cellStyle name="20% - Акцент5 70 3 3" xfId="8046"/>
    <cellStyle name="20% - Акцент5 70 4" xfId="8047"/>
    <cellStyle name="20% - Акцент5 70 4 2" xfId="8048"/>
    <cellStyle name="20% - Акцент5 70 5" xfId="8049"/>
    <cellStyle name="20% - Акцент5 71" xfId="8050"/>
    <cellStyle name="20% - Акцент5 71 2" xfId="8051"/>
    <cellStyle name="20% - Акцент5 71 2 2" xfId="8052"/>
    <cellStyle name="20% - Акцент5 71 2 2 2" xfId="8053"/>
    <cellStyle name="20% - Акцент5 71 2 3" xfId="8054"/>
    <cellStyle name="20% - Акцент5 71 3" xfId="8055"/>
    <cellStyle name="20% - Акцент5 71 3 2" xfId="8056"/>
    <cellStyle name="20% - Акцент5 71 3 2 2" xfId="8057"/>
    <cellStyle name="20% - Акцент5 71 3 3" xfId="8058"/>
    <cellStyle name="20% - Акцент5 71 4" xfId="8059"/>
    <cellStyle name="20% - Акцент5 71 4 2" xfId="8060"/>
    <cellStyle name="20% - Акцент5 71 5" xfId="8061"/>
    <cellStyle name="20% - Акцент5 72" xfId="8062"/>
    <cellStyle name="20% - Акцент5 72 2" xfId="8063"/>
    <cellStyle name="20% - Акцент5 72 2 2" xfId="8064"/>
    <cellStyle name="20% - Акцент5 72 2 2 2" xfId="8065"/>
    <cellStyle name="20% - Акцент5 72 2 3" xfId="8066"/>
    <cellStyle name="20% - Акцент5 72 3" xfId="8067"/>
    <cellStyle name="20% - Акцент5 72 3 2" xfId="8068"/>
    <cellStyle name="20% - Акцент5 72 3 2 2" xfId="8069"/>
    <cellStyle name="20% - Акцент5 72 3 3" xfId="8070"/>
    <cellStyle name="20% - Акцент5 72 4" xfId="8071"/>
    <cellStyle name="20% - Акцент5 72 4 2" xfId="8072"/>
    <cellStyle name="20% - Акцент5 72 5" xfId="8073"/>
    <cellStyle name="20% - Акцент5 73" xfId="8074"/>
    <cellStyle name="20% - Акцент5 73 2" xfId="8075"/>
    <cellStyle name="20% - Акцент5 73 2 2" xfId="8076"/>
    <cellStyle name="20% - Акцент5 73 2 2 2" xfId="8077"/>
    <cellStyle name="20% - Акцент5 73 2 3" xfId="8078"/>
    <cellStyle name="20% - Акцент5 73 3" xfId="8079"/>
    <cellStyle name="20% - Акцент5 73 3 2" xfId="8080"/>
    <cellStyle name="20% - Акцент5 73 3 2 2" xfId="8081"/>
    <cellStyle name="20% - Акцент5 73 3 3" xfId="8082"/>
    <cellStyle name="20% - Акцент5 73 4" xfId="8083"/>
    <cellStyle name="20% - Акцент5 73 4 2" xfId="8084"/>
    <cellStyle name="20% - Акцент5 73 5" xfId="8085"/>
    <cellStyle name="20% - Акцент5 74" xfId="8086"/>
    <cellStyle name="20% - Акцент5 74 2" xfId="8087"/>
    <cellStyle name="20% - Акцент5 74 2 2" xfId="8088"/>
    <cellStyle name="20% - Акцент5 74 2 2 2" xfId="8089"/>
    <cellStyle name="20% - Акцент5 74 2 3" xfId="8090"/>
    <cellStyle name="20% - Акцент5 74 3" xfId="8091"/>
    <cellStyle name="20% - Акцент5 74 3 2" xfId="8092"/>
    <cellStyle name="20% - Акцент5 74 3 2 2" xfId="8093"/>
    <cellStyle name="20% - Акцент5 74 3 3" xfId="8094"/>
    <cellStyle name="20% - Акцент5 74 4" xfId="8095"/>
    <cellStyle name="20% - Акцент5 74 4 2" xfId="8096"/>
    <cellStyle name="20% - Акцент5 74 5" xfId="8097"/>
    <cellStyle name="20% - Акцент5 75" xfId="8098"/>
    <cellStyle name="20% - Акцент5 75 2" xfId="8099"/>
    <cellStyle name="20% - Акцент5 75 2 2" xfId="8100"/>
    <cellStyle name="20% - Акцент5 75 2 2 2" xfId="8101"/>
    <cellStyle name="20% - Акцент5 75 2 3" xfId="8102"/>
    <cellStyle name="20% - Акцент5 75 3" xfId="8103"/>
    <cellStyle name="20% - Акцент5 75 3 2" xfId="8104"/>
    <cellStyle name="20% - Акцент5 75 3 2 2" xfId="8105"/>
    <cellStyle name="20% - Акцент5 75 3 3" xfId="8106"/>
    <cellStyle name="20% - Акцент5 75 4" xfId="8107"/>
    <cellStyle name="20% - Акцент5 75 4 2" xfId="8108"/>
    <cellStyle name="20% - Акцент5 75 5" xfId="8109"/>
    <cellStyle name="20% - Акцент5 76" xfId="8110"/>
    <cellStyle name="20% - Акцент5 76 2" xfId="8111"/>
    <cellStyle name="20% - Акцент5 76 2 2" xfId="8112"/>
    <cellStyle name="20% - Акцент5 76 2 2 2" xfId="8113"/>
    <cellStyle name="20% - Акцент5 76 2 3" xfId="8114"/>
    <cellStyle name="20% - Акцент5 76 3" xfId="8115"/>
    <cellStyle name="20% - Акцент5 76 3 2" xfId="8116"/>
    <cellStyle name="20% - Акцент5 76 3 2 2" xfId="8117"/>
    <cellStyle name="20% - Акцент5 76 3 3" xfId="8118"/>
    <cellStyle name="20% - Акцент5 76 4" xfId="8119"/>
    <cellStyle name="20% - Акцент5 76 4 2" xfId="8120"/>
    <cellStyle name="20% - Акцент5 76 5" xfId="8121"/>
    <cellStyle name="20% - Акцент5 77" xfId="8122"/>
    <cellStyle name="20% - Акцент5 77 2" xfId="8123"/>
    <cellStyle name="20% - Акцент5 77 2 2" xfId="8124"/>
    <cellStyle name="20% - Акцент5 77 2 2 2" xfId="8125"/>
    <cellStyle name="20% - Акцент5 77 2 3" xfId="8126"/>
    <cellStyle name="20% - Акцент5 77 3" xfId="8127"/>
    <cellStyle name="20% - Акцент5 77 3 2" xfId="8128"/>
    <cellStyle name="20% - Акцент5 77 3 2 2" xfId="8129"/>
    <cellStyle name="20% - Акцент5 77 3 3" xfId="8130"/>
    <cellStyle name="20% - Акцент5 77 4" xfId="8131"/>
    <cellStyle name="20% - Акцент5 77 4 2" xfId="8132"/>
    <cellStyle name="20% - Акцент5 77 5" xfId="8133"/>
    <cellStyle name="20% - Акцент5 78" xfId="8134"/>
    <cellStyle name="20% - Акцент5 78 2" xfId="8135"/>
    <cellStyle name="20% - Акцент5 78 2 2" xfId="8136"/>
    <cellStyle name="20% - Акцент5 78 2 2 2" xfId="8137"/>
    <cellStyle name="20% - Акцент5 78 2 3" xfId="8138"/>
    <cellStyle name="20% - Акцент5 78 3" xfId="8139"/>
    <cellStyle name="20% - Акцент5 78 3 2" xfId="8140"/>
    <cellStyle name="20% - Акцент5 78 3 2 2" xfId="8141"/>
    <cellStyle name="20% - Акцент5 78 3 3" xfId="8142"/>
    <cellStyle name="20% - Акцент5 78 4" xfId="8143"/>
    <cellStyle name="20% - Акцент5 78 4 2" xfId="8144"/>
    <cellStyle name="20% - Акцент5 78 5" xfId="8145"/>
    <cellStyle name="20% - Акцент5 79" xfId="8146"/>
    <cellStyle name="20% - Акцент5 79 2" xfId="8147"/>
    <cellStyle name="20% - Акцент5 79 2 2" xfId="8148"/>
    <cellStyle name="20% - Акцент5 79 2 2 2" xfId="8149"/>
    <cellStyle name="20% - Акцент5 79 2 3" xfId="8150"/>
    <cellStyle name="20% - Акцент5 79 3" xfId="8151"/>
    <cellStyle name="20% - Акцент5 79 3 2" xfId="8152"/>
    <cellStyle name="20% - Акцент5 79 3 2 2" xfId="8153"/>
    <cellStyle name="20% - Акцент5 79 3 3" xfId="8154"/>
    <cellStyle name="20% - Акцент5 79 4" xfId="8155"/>
    <cellStyle name="20% - Акцент5 79 4 2" xfId="8156"/>
    <cellStyle name="20% - Акцент5 79 5" xfId="8157"/>
    <cellStyle name="20% - Акцент5 8" xfId="8158"/>
    <cellStyle name="20% - Акцент5 8 2" xfId="8159"/>
    <cellStyle name="20% - Акцент5 8 2 2" xfId="8160"/>
    <cellStyle name="20% - Акцент5 8 2 2 2" xfId="8161"/>
    <cellStyle name="20% - Акцент5 8 2 2 2 2" xfId="8162"/>
    <cellStyle name="20% - Акцент5 8 2 2 3" xfId="8163"/>
    <cellStyle name="20% - Акцент5 8 2 3" xfId="8164"/>
    <cellStyle name="20% - Акцент5 8 2 3 2" xfId="8165"/>
    <cellStyle name="20% - Акцент5 8 2 3 2 2" xfId="8166"/>
    <cellStyle name="20% - Акцент5 8 2 3 3" xfId="8167"/>
    <cellStyle name="20% - Акцент5 8 2 4" xfId="8168"/>
    <cellStyle name="20% - Акцент5 8 2 4 2" xfId="8169"/>
    <cellStyle name="20% - Акцент5 8 2 5" xfId="8170"/>
    <cellStyle name="20% - Акцент5 8 3" xfId="8171"/>
    <cellStyle name="20% - Акцент5 8 3 2" xfId="8172"/>
    <cellStyle name="20% - Акцент5 8 3 2 2" xfId="8173"/>
    <cellStyle name="20% - Акцент5 8 3 2 2 2" xfId="8174"/>
    <cellStyle name="20% - Акцент5 8 3 2 3" xfId="8175"/>
    <cellStyle name="20% - Акцент5 8 3 3" xfId="8176"/>
    <cellStyle name="20% - Акцент5 8 3 3 2" xfId="8177"/>
    <cellStyle name="20% - Акцент5 8 3 3 2 2" xfId="8178"/>
    <cellStyle name="20% - Акцент5 8 3 3 3" xfId="8179"/>
    <cellStyle name="20% - Акцент5 8 3 4" xfId="8180"/>
    <cellStyle name="20% - Акцент5 8 3 4 2" xfId="8181"/>
    <cellStyle name="20% - Акцент5 8 3 5" xfId="8182"/>
    <cellStyle name="20% - Акцент5 8 4" xfId="8183"/>
    <cellStyle name="20% - Акцент5 8 4 2" xfId="8184"/>
    <cellStyle name="20% - Акцент5 8 4 2 2" xfId="8185"/>
    <cellStyle name="20% - Акцент5 8 4 2 2 2" xfId="8186"/>
    <cellStyle name="20% - Акцент5 8 4 2 3" xfId="8187"/>
    <cellStyle name="20% - Акцент5 8 4 3" xfId="8188"/>
    <cellStyle name="20% - Акцент5 8 4 3 2" xfId="8189"/>
    <cellStyle name="20% - Акцент5 8 4 3 2 2" xfId="8190"/>
    <cellStyle name="20% - Акцент5 8 4 3 3" xfId="8191"/>
    <cellStyle name="20% - Акцент5 8 4 4" xfId="8192"/>
    <cellStyle name="20% - Акцент5 8 4 4 2" xfId="8193"/>
    <cellStyle name="20% - Акцент5 8 4 5" xfId="8194"/>
    <cellStyle name="20% - Акцент5 8 5" xfId="8195"/>
    <cellStyle name="20% - Акцент5 8 5 2" xfId="8196"/>
    <cellStyle name="20% - Акцент5 8 5 2 2" xfId="8197"/>
    <cellStyle name="20% - Акцент5 8 5 2 2 2" xfId="8198"/>
    <cellStyle name="20% - Акцент5 8 5 2 3" xfId="8199"/>
    <cellStyle name="20% - Акцент5 8 5 3" xfId="8200"/>
    <cellStyle name="20% - Акцент5 8 5 3 2" xfId="8201"/>
    <cellStyle name="20% - Акцент5 8 5 3 2 2" xfId="8202"/>
    <cellStyle name="20% - Акцент5 8 5 3 3" xfId="8203"/>
    <cellStyle name="20% - Акцент5 8 5 4" xfId="8204"/>
    <cellStyle name="20% - Акцент5 8 5 4 2" xfId="8205"/>
    <cellStyle name="20% - Акцент5 8 5 5" xfId="8206"/>
    <cellStyle name="20% - Акцент5 8 6" xfId="8207"/>
    <cellStyle name="20% - Акцент5 8 6 2" xfId="8208"/>
    <cellStyle name="20% - Акцент5 8 6 2 2" xfId="8209"/>
    <cellStyle name="20% - Акцент5 8 6 3" xfId="8210"/>
    <cellStyle name="20% - Акцент5 8 7" xfId="8211"/>
    <cellStyle name="20% - Акцент5 8 7 2" xfId="8212"/>
    <cellStyle name="20% - Акцент5 8 7 2 2" xfId="8213"/>
    <cellStyle name="20% - Акцент5 8 7 3" xfId="8214"/>
    <cellStyle name="20% - Акцент5 8 8" xfId="8215"/>
    <cellStyle name="20% - Акцент5 8 8 2" xfId="8216"/>
    <cellStyle name="20% - Акцент5 8 9" xfId="8217"/>
    <cellStyle name="20% - Акцент5 80" xfId="8218"/>
    <cellStyle name="20% - Акцент5 80 2" xfId="8219"/>
    <cellStyle name="20% - Акцент5 80 2 2" xfId="8220"/>
    <cellStyle name="20% - Акцент5 80 2 2 2" xfId="8221"/>
    <cellStyle name="20% - Акцент5 80 2 3" xfId="8222"/>
    <cellStyle name="20% - Акцент5 80 3" xfId="8223"/>
    <cellStyle name="20% - Акцент5 80 3 2" xfId="8224"/>
    <cellStyle name="20% - Акцент5 80 3 2 2" xfId="8225"/>
    <cellStyle name="20% - Акцент5 80 3 3" xfId="8226"/>
    <cellStyle name="20% - Акцент5 80 4" xfId="8227"/>
    <cellStyle name="20% - Акцент5 80 4 2" xfId="8228"/>
    <cellStyle name="20% - Акцент5 80 5" xfId="8229"/>
    <cellStyle name="20% - Акцент5 81" xfId="8230"/>
    <cellStyle name="20% - Акцент5 81 2" xfId="8231"/>
    <cellStyle name="20% - Акцент5 81 2 2" xfId="8232"/>
    <cellStyle name="20% - Акцент5 81 2 2 2" xfId="8233"/>
    <cellStyle name="20% - Акцент5 81 2 3" xfId="8234"/>
    <cellStyle name="20% - Акцент5 81 3" xfId="8235"/>
    <cellStyle name="20% - Акцент5 81 3 2" xfId="8236"/>
    <cellStyle name="20% - Акцент5 81 3 2 2" xfId="8237"/>
    <cellStyle name="20% - Акцент5 81 3 3" xfId="8238"/>
    <cellStyle name="20% - Акцент5 81 4" xfId="8239"/>
    <cellStyle name="20% - Акцент5 81 4 2" xfId="8240"/>
    <cellStyle name="20% - Акцент5 81 5" xfId="8241"/>
    <cellStyle name="20% - Акцент5 82" xfId="8242"/>
    <cellStyle name="20% - Акцент5 82 2" xfId="8243"/>
    <cellStyle name="20% - Акцент5 82 2 2" xfId="8244"/>
    <cellStyle name="20% - Акцент5 82 2 2 2" xfId="8245"/>
    <cellStyle name="20% - Акцент5 82 2 3" xfId="8246"/>
    <cellStyle name="20% - Акцент5 82 3" xfId="8247"/>
    <cellStyle name="20% - Акцент5 82 3 2" xfId="8248"/>
    <cellStyle name="20% - Акцент5 82 3 2 2" xfId="8249"/>
    <cellStyle name="20% - Акцент5 82 3 3" xfId="8250"/>
    <cellStyle name="20% - Акцент5 82 4" xfId="8251"/>
    <cellStyle name="20% - Акцент5 82 4 2" xfId="8252"/>
    <cellStyle name="20% - Акцент5 82 5" xfId="8253"/>
    <cellStyle name="20% - Акцент5 83" xfId="8254"/>
    <cellStyle name="20% - Акцент5 83 2" xfId="8255"/>
    <cellStyle name="20% - Акцент5 83 2 2" xfId="8256"/>
    <cellStyle name="20% - Акцент5 83 2 2 2" xfId="8257"/>
    <cellStyle name="20% - Акцент5 83 2 3" xfId="8258"/>
    <cellStyle name="20% - Акцент5 83 3" xfId="8259"/>
    <cellStyle name="20% - Акцент5 83 3 2" xfId="8260"/>
    <cellStyle name="20% - Акцент5 83 3 2 2" xfId="8261"/>
    <cellStyle name="20% - Акцент5 83 3 3" xfId="8262"/>
    <cellStyle name="20% - Акцент5 83 4" xfId="8263"/>
    <cellStyle name="20% - Акцент5 83 4 2" xfId="8264"/>
    <cellStyle name="20% - Акцент5 83 5" xfId="8265"/>
    <cellStyle name="20% - Акцент5 84" xfId="8266"/>
    <cellStyle name="20% - Акцент5 84 2" xfId="8267"/>
    <cellStyle name="20% - Акцент5 84 2 2" xfId="8268"/>
    <cellStyle name="20% - Акцент5 84 2 2 2" xfId="8269"/>
    <cellStyle name="20% - Акцент5 84 2 3" xfId="8270"/>
    <cellStyle name="20% - Акцент5 84 3" xfId="8271"/>
    <cellStyle name="20% - Акцент5 84 3 2" xfId="8272"/>
    <cellStyle name="20% - Акцент5 84 3 2 2" xfId="8273"/>
    <cellStyle name="20% - Акцент5 84 3 3" xfId="8274"/>
    <cellStyle name="20% - Акцент5 84 4" xfId="8275"/>
    <cellStyle name="20% - Акцент5 84 4 2" xfId="8276"/>
    <cellStyle name="20% - Акцент5 84 5" xfId="8277"/>
    <cellStyle name="20% - Акцент5 85" xfId="8278"/>
    <cellStyle name="20% - Акцент5 85 2" xfId="8279"/>
    <cellStyle name="20% - Акцент5 85 2 2" xfId="8280"/>
    <cellStyle name="20% - Акцент5 85 2 2 2" xfId="8281"/>
    <cellStyle name="20% - Акцент5 85 2 3" xfId="8282"/>
    <cellStyle name="20% - Акцент5 85 3" xfId="8283"/>
    <cellStyle name="20% - Акцент5 85 3 2" xfId="8284"/>
    <cellStyle name="20% - Акцент5 85 3 2 2" xfId="8285"/>
    <cellStyle name="20% - Акцент5 85 3 3" xfId="8286"/>
    <cellStyle name="20% - Акцент5 85 4" xfId="8287"/>
    <cellStyle name="20% - Акцент5 85 4 2" xfId="8288"/>
    <cellStyle name="20% - Акцент5 85 5" xfId="8289"/>
    <cellStyle name="20% - Акцент5 86" xfId="8290"/>
    <cellStyle name="20% - Акцент5 86 2" xfId="8291"/>
    <cellStyle name="20% - Акцент5 86 2 2" xfId="8292"/>
    <cellStyle name="20% - Акцент5 86 2 2 2" xfId="8293"/>
    <cellStyle name="20% - Акцент5 86 2 3" xfId="8294"/>
    <cellStyle name="20% - Акцент5 86 3" xfId="8295"/>
    <cellStyle name="20% - Акцент5 86 3 2" xfId="8296"/>
    <cellStyle name="20% - Акцент5 86 3 2 2" xfId="8297"/>
    <cellStyle name="20% - Акцент5 86 3 3" xfId="8298"/>
    <cellStyle name="20% - Акцент5 86 4" xfId="8299"/>
    <cellStyle name="20% - Акцент5 86 4 2" xfId="8300"/>
    <cellStyle name="20% - Акцент5 86 5" xfId="8301"/>
    <cellStyle name="20% - Акцент5 87" xfId="8302"/>
    <cellStyle name="20% - Акцент5 87 2" xfId="8303"/>
    <cellStyle name="20% - Акцент5 87 2 2" xfId="8304"/>
    <cellStyle name="20% - Акцент5 87 2 2 2" xfId="8305"/>
    <cellStyle name="20% - Акцент5 87 2 3" xfId="8306"/>
    <cellStyle name="20% - Акцент5 87 3" xfId="8307"/>
    <cellStyle name="20% - Акцент5 87 3 2" xfId="8308"/>
    <cellStyle name="20% - Акцент5 87 3 2 2" xfId="8309"/>
    <cellStyle name="20% - Акцент5 87 3 3" xfId="8310"/>
    <cellStyle name="20% - Акцент5 87 4" xfId="8311"/>
    <cellStyle name="20% - Акцент5 87 4 2" xfId="8312"/>
    <cellStyle name="20% - Акцент5 87 5" xfId="8313"/>
    <cellStyle name="20% - Акцент5 88" xfId="8314"/>
    <cellStyle name="20% - Акцент5 88 2" xfId="8315"/>
    <cellStyle name="20% - Акцент5 88 2 2" xfId="8316"/>
    <cellStyle name="20% - Акцент5 88 3" xfId="8317"/>
    <cellStyle name="20% - Акцент5 89" xfId="8318"/>
    <cellStyle name="20% - Акцент5 89 2" xfId="8319"/>
    <cellStyle name="20% - Акцент5 89 2 2" xfId="8320"/>
    <cellStyle name="20% - Акцент5 89 3" xfId="8321"/>
    <cellStyle name="20% - Акцент5 9" xfId="8322"/>
    <cellStyle name="20% - Акцент5 9 2" xfId="8323"/>
    <cellStyle name="20% - Акцент5 9 2 2" xfId="8324"/>
    <cellStyle name="20% - Акцент5 9 2 2 2" xfId="8325"/>
    <cellStyle name="20% - Акцент5 9 2 2 2 2" xfId="8326"/>
    <cellStyle name="20% - Акцент5 9 2 2 3" xfId="8327"/>
    <cellStyle name="20% - Акцент5 9 2 3" xfId="8328"/>
    <cellStyle name="20% - Акцент5 9 2 3 2" xfId="8329"/>
    <cellStyle name="20% - Акцент5 9 2 3 2 2" xfId="8330"/>
    <cellStyle name="20% - Акцент5 9 2 3 3" xfId="8331"/>
    <cellStyle name="20% - Акцент5 9 2 4" xfId="8332"/>
    <cellStyle name="20% - Акцент5 9 2 4 2" xfId="8333"/>
    <cellStyle name="20% - Акцент5 9 2 5" xfId="8334"/>
    <cellStyle name="20% - Акцент5 9 3" xfId="8335"/>
    <cellStyle name="20% - Акцент5 9 3 2" xfId="8336"/>
    <cellStyle name="20% - Акцент5 9 3 2 2" xfId="8337"/>
    <cellStyle name="20% - Акцент5 9 3 2 2 2" xfId="8338"/>
    <cellStyle name="20% - Акцент5 9 3 2 3" xfId="8339"/>
    <cellStyle name="20% - Акцент5 9 3 3" xfId="8340"/>
    <cellStyle name="20% - Акцент5 9 3 3 2" xfId="8341"/>
    <cellStyle name="20% - Акцент5 9 3 3 2 2" xfId="8342"/>
    <cellStyle name="20% - Акцент5 9 3 3 3" xfId="8343"/>
    <cellStyle name="20% - Акцент5 9 3 4" xfId="8344"/>
    <cellStyle name="20% - Акцент5 9 3 4 2" xfId="8345"/>
    <cellStyle name="20% - Акцент5 9 3 5" xfId="8346"/>
    <cellStyle name="20% - Акцент5 9 4" xfId="8347"/>
    <cellStyle name="20% - Акцент5 9 4 2" xfId="8348"/>
    <cellStyle name="20% - Акцент5 9 4 2 2" xfId="8349"/>
    <cellStyle name="20% - Акцент5 9 4 2 2 2" xfId="8350"/>
    <cellStyle name="20% - Акцент5 9 4 2 3" xfId="8351"/>
    <cellStyle name="20% - Акцент5 9 4 3" xfId="8352"/>
    <cellStyle name="20% - Акцент5 9 4 3 2" xfId="8353"/>
    <cellStyle name="20% - Акцент5 9 4 3 2 2" xfId="8354"/>
    <cellStyle name="20% - Акцент5 9 4 3 3" xfId="8355"/>
    <cellStyle name="20% - Акцент5 9 4 4" xfId="8356"/>
    <cellStyle name="20% - Акцент5 9 4 4 2" xfId="8357"/>
    <cellStyle name="20% - Акцент5 9 4 5" xfId="8358"/>
    <cellStyle name="20% - Акцент5 9 5" xfId="8359"/>
    <cellStyle name="20% - Акцент5 9 5 2" xfId="8360"/>
    <cellStyle name="20% - Акцент5 9 5 2 2" xfId="8361"/>
    <cellStyle name="20% - Акцент5 9 5 2 2 2" xfId="8362"/>
    <cellStyle name="20% - Акцент5 9 5 2 3" xfId="8363"/>
    <cellStyle name="20% - Акцент5 9 5 3" xfId="8364"/>
    <cellStyle name="20% - Акцент5 9 5 3 2" xfId="8365"/>
    <cellStyle name="20% - Акцент5 9 5 3 2 2" xfId="8366"/>
    <cellStyle name="20% - Акцент5 9 5 3 3" xfId="8367"/>
    <cellStyle name="20% - Акцент5 9 5 4" xfId="8368"/>
    <cellStyle name="20% - Акцент5 9 5 4 2" xfId="8369"/>
    <cellStyle name="20% - Акцент5 9 5 5" xfId="8370"/>
    <cellStyle name="20% - Акцент5 9 6" xfId="8371"/>
    <cellStyle name="20% - Акцент5 9 6 2" xfId="8372"/>
    <cellStyle name="20% - Акцент5 9 6 2 2" xfId="8373"/>
    <cellStyle name="20% - Акцент5 9 6 3" xfId="8374"/>
    <cellStyle name="20% - Акцент5 9 7" xfId="8375"/>
    <cellStyle name="20% - Акцент5 9 7 2" xfId="8376"/>
    <cellStyle name="20% - Акцент5 9 7 2 2" xfId="8377"/>
    <cellStyle name="20% - Акцент5 9 7 3" xfId="8378"/>
    <cellStyle name="20% - Акцент5 9 8" xfId="8379"/>
    <cellStyle name="20% - Акцент5 9 8 2" xfId="8380"/>
    <cellStyle name="20% - Акцент5 9 9" xfId="8381"/>
    <cellStyle name="20% - Акцент5 90" xfId="8382"/>
    <cellStyle name="20% - Акцент5 90 2" xfId="8383"/>
    <cellStyle name="20% - Акцент5 90 2 2" xfId="8384"/>
    <cellStyle name="20% - Акцент5 90 3" xfId="8385"/>
    <cellStyle name="20% - Акцент5 91" xfId="8386"/>
    <cellStyle name="20% - Акцент5 91 2" xfId="8387"/>
    <cellStyle name="20% - Акцент5 91 2 2" xfId="8388"/>
    <cellStyle name="20% - Акцент5 91 3" xfId="8389"/>
    <cellStyle name="20% - Акцент5 92" xfId="8390"/>
    <cellStyle name="20% - Акцент5 92 2" xfId="8391"/>
    <cellStyle name="20% - Акцент5 92 2 2" xfId="8392"/>
    <cellStyle name="20% - Акцент5 92 3" xfId="8393"/>
    <cellStyle name="20% - Акцент5 93" xfId="8394"/>
    <cellStyle name="20% - Акцент5 93 2" xfId="8395"/>
    <cellStyle name="20% - Акцент5 93 2 2" xfId="8396"/>
    <cellStyle name="20% - Акцент5 93 3" xfId="8397"/>
    <cellStyle name="20% - Акцент5 94" xfId="8398"/>
    <cellStyle name="20% - Акцент5 94 2" xfId="8399"/>
    <cellStyle name="20% - Акцент5 94 2 2" xfId="8400"/>
    <cellStyle name="20% - Акцент5 94 3" xfId="8401"/>
    <cellStyle name="20% - Акцент5 95" xfId="8402"/>
    <cellStyle name="20% - Акцент5 95 2" xfId="8403"/>
    <cellStyle name="20% - Акцент5 95 2 2" xfId="8404"/>
    <cellStyle name="20% - Акцент5 95 3" xfId="8405"/>
    <cellStyle name="20% - Акцент5 96" xfId="8406"/>
    <cellStyle name="20% - Акцент5 96 2" xfId="8407"/>
    <cellStyle name="20% - Акцент5 96 2 2" xfId="8408"/>
    <cellStyle name="20% - Акцент5 96 3" xfId="8409"/>
    <cellStyle name="20% - Акцент5 97" xfId="8410"/>
    <cellStyle name="20% - Акцент5 97 2" xfId="8411"/>
    <cellStyle name="20% - Акцент5 97 2 2" xfId="8412"/>
    <cellStyle name="20% - Акцент5 97 3" xfId="8413"/>
    <cellStyle name="20% - Акцент5 98" xfId="8414"/>
    <cellStyle name="20% - Акцент5 98 2" xfId="8415"/>
    <cellStyle name="20% - Акцент5 98 2 2" xfId="8416"/>
    <cellStyle name="20% - Акцент5 98 3" xfId="8417"/>
    <cellStyle name="20% - Акцент5 99" xfId="8418"/>
    <cellStyle name="20% - Акцент5 99 2" xfId="8419"/>
    <cellStyle name="20% - Акцент5 99 2 2" xfId="8420"/>
    <cellStyle name="20% - Акцент5 99 3" xfId="8421"/>
    <cellStyle name="20% - Акцент6" xfId="8422" builtinId="50" customBuiltin="1"/>
    <cellStyle name="20% - Акцент6 10" xfId="8423"/>
    <cellStyle name="20% - Акцент6 10 2" xfId="8424"/>
    <cellStyle name="20% - Акцент6 10 2 2" xfId="8425"/>
    <cellStyle name="20% - Акцент6 10 2 2 2" xfId="8426"/>
    <cellStyle name="20% - Акцент6 10 2 3" xfId="8427"/>
    <cellStyle name="20% - Акцент6 10 3" xfId="8428"/>
    <cellStyle name="20% - Акцент6 10 3 2" xfId="8429"/>
    <cellStyle name="20% - Акцент6 10 3 2 2" xfId="8430"/>
    <cellStyle name="20% - Акцент6 10 3 3" xfId="8431"/>
    <cellStyle name="20% - Акцент6 10 4" xfId="8432"/>
    <cellStyle name="20% - Акцент6 10 4 2" xfId="8433"/>
    <cellStyle name="20% - Акцент6 10 5" xfId="8434"/>
    <cellStyle name="20% - Акцент6 100" xfId="8435"/>
    <cellStyle name="20% - Акцент6 100 2" xfId="8436"/>
    <cellStyle name="20% - Акцент6 100 2 2" xfId="8437"/>
    <cellStyle name="20% - Акцент6 100 3" xfId="8438"/>
    <cellStyle name="20% - Акцент6 101" xfId="8439"/>
    <cellStyle name="20% - Акцент6 101 2" xfId="8440"/>
    <cellStyle name="20% - Акцент6 101 2 2" xfId="8441"/>
    <cellStyle name="20% - Акцент6 101 3" xfId="8442"/>
    <cellStyle name="20% - Акцент6 102" xfId="8443"/>
    <cellStyle name="20% - Акцент6 102 2" xfId="8444"/>
    <cellStyle name="20% - Акцент6 102 2 2" xfId="8445"/>
    <cellStyle name="20% - Акцент6 102 3" xfId="8446"/>
    <cellStyle name="20% - Акцент6 103" xfId="8447"/>
    <cellStyle name="20% - Акцент6 103 2" xfId="8448"/>
    <cellStyle name="20% - Акцент6 103 2 2" xfId="8449"/>
    <cellStyle name="20% - Акцент6 103 3" xfId="8450"/>
    <cellStyle name="20% - Акцент6 104" xfId="8451"/>
    <cellStyle name="20% - Акцент6 104 2" xfId="8452"/>
    <cellStyle name="20% - Акцент6 104 2 2" xfId="8453"/>
    <cellStyle name="20% - Акцент6 104 3" xfId="8454"/>
    <cellStyle name="20% - Акцент6 105" xfId="8455"/>
    <cellStyle name="20% - Акцент6 105 2" xfId="8456"/>
    <cellStyle name="20% - Акцент6 105 2 2" xfId="8457"/>
    <cellStyle name="20% - Акцент6 105 3" xfId="8458"/>
    <cellStyle name="20% - Акцент6 106" xfId="8459"/>
    <cellStyle name="20% - Акцент6 106 2" xfId="8460"/>
    <cellStyle name="20% - Акцент6 106 2 2" xfId="8461"/>
    <cellStyle name="20% - Акцент6 106 3" xfId="8462"/>
    <cellStyle name="20% - Акцент6 107" xfId="8463"/>
    <cellStyle name="20% - Акцент6 107 2" xfId="8464"/>
    <cellStyle name="20% - Акцент6 107 2 2" xfId="8465"/>
    <cellStyle name="20% - Акцент6 107 3" xfId="8466"/>
    <cellStyle name="20% - Акцент6 108" xfId="8467"/>
    <cellStyle name="20% - Акцент6 108 2" xfId="8468"/>
    <cellStyle name="20% - Акцент6 108 2 2" xfId="8469"/>
    <cellStyle name="20% - Акцент6 108 3" xfId="8470"/>
    <cellStyle name="20% - Акцент6 109" xfId="8471"/>
    <cellStyle name="20% - Акцент6 109 2" xfId="8472"/>
    <cellStyle name="20% - Акцент6 109 2 2" xfId="8473"/>
    <cellStyle name="20% - Акцент6 109 3" xfId="8474"/>
    <cellStyle name="20% - Акцент6 11" xfId="8475"/>
    <cellStyle name="20% - Акцент6 11 2" xfId="8476"/>
    <cellStyle name="20% - Акцент6 11 2 2" xfId="8477"/>
    <cellStyle name="20% - Акцент6 11 2 2 2" xfId="8478"/>
    <cellStyle name="20% - Акцент6 11 2 3" xfId="8479"/>
    <cellStyle name="20% - Акцент6 11 3" xfId="8480"/>
    <cellStyle name="20% - Акцент6 11 3 2" xfId="8481"/>
    <cellStyle name="20% - Акцент6 11 3 2 2" xfId="8482"/>
    <cellStyle name="20% - Акцент6 11 3 3" xfId="8483"/>
    <cellStyle name="20% - Акцент6 11 4" xfId="8484"/>
    <cellStyle name="20% - Акцент6 11 4 2" xfId="8485"/>
    <cellStyle name="20% - Акцент6 11 5" xfId="8486"/>
    <cellStyle name="20% - Акцент6 110" xfId="8487"/>
    <cellStyle name="20% - Акцент6 110 2" xfId="8488"/>
    <cellStyle name="20% - Акцент6 110 2 2" xfId="8489"/>
    <cellStyle name="20% - Акцент6 110 3" xfId="8490"/>
    <cellStyle name="20% - Акцент6 111" xfId="8491"/>
    <cellStyle name="20% - Акцент6 111 2" xfId="8492"/>
    <cellStyle name="20% - Акцент6 111 2 2" xfId="8493"/>
    <cellStyle name="20% - Акцент6 111 3" xfId="8494"/>
    <cellStyle name="20% - Акцент6 112" xfId="8495"/>
    <cellStyle name="20% - Акцент6 112 2" xfId="8496"/>
    <cellStyle name="20% - Акцент6 112 2 2" xfId="8497"/>
    <cellStyle name="20% - Акцент6 112 3" xfId="8498"/>
    <cellStyle name="20% - Акцент6 113" xfId="8499"/>
    <cellStyle name="20% - Акцент6 113 2" xfId="8500"/>
    <cellStyle name="20% - Акцент6 113 2 2" xfId="8501"/>
    <cellStyle name="20% - Акцент6 113 3" xfId="8502"/>
    <cellStyle name="20% - Акцент6 114" xfId="8503"/>
    <cellStyle name="20% - Акцент6 114 2" xfId="8504"/>
    <cellStyle name="20% - Акцент6 114 2 2" xfId="8505"/>
    <cellStyle name="20% - Акцент6 114 3" xfId="8506"/>
    <cellStyle name="20% - Акцент6 115" xfId="8507"/>
    <cellStyle name="20% - Акцент6 115 2" xfId="8508"/>
    <cellStyle name="20% - Акцент6 115 2 2" xfId="8509"/>
    <cellStyle name="20% - Акцент6 115 3" xfId="8510"/>
    <cellStyle name="20% - Акцент6 116" xfId="8511"/>
    <cellStyle name="20% - Акцент6 116 2" xfId="8512"/>
    <cellStyle name="20% - Акцент6 116 2 2" xfId="8513"/>
    <cellStyle name="20% - Акцент6 116 3" xfId="8514"/>
    <cellStyle name="20% - Акцент6 117" xfId="8515"/>
    <cellStyle name="20% - Акцент6 117 2" xfId="8516"/>
    <cellStyle name="20% - Акцент6 117 2 2" xfId="8517"/>
    <cellStyle name="20% - Акцент6 117 3" xfId="8518"/>
    <cellStyle name="20% - Акцент6 118" xfId="8519"/>
    <cellStyle name="20% - Акцент6 118 2" xfId="8520"/>
    <cellStyle name="20% - Акцент6 118 2 2" xfId="8521"/>
    <cellStyle name="20% - Акцент6 118 3" xfId="8522"/>
    <cellStyle name="20% - Акцент6 119" xfId="8523"/>
    <cellStyle name="20% - Акцент6 119 2" xfId="8524"/>
    <cellStyle name="20% - Акцент6 119 2 2" xfId="8525"/>
    <cellStyle name="20% - Акцент6 119 3" xfId="8526"/>
    <cellStyle name="20% - Акцент6 12" xfId="8527"/>
    <cellStyle name="20% - Акцент6 12 2" xfId="8528"/>
    <cellStyle name="20% - Акцент6 12 2 2" xfId="8529"/>
    <cellStyle name="20% - Акцент6 12 2 2 2" xfId="8530"/>
    <cellStyle name="20% - Акцент6 12 2 3" xfId="8531"/>
    <cellStyle name="20% - Акцент6 12 3" xfId="8532"/>
    <cellStyle name="20% - Акцент6 12 3 2" xfId="8533"/>
    <cellStyle name="20% - Акцент6 12 3 2 2" xfId="8534"/>
    <cellStyle name="20% - Акцент6 12 3 3" xfId="8535"/>
    <cellStyle name="20% - Акцент6 12 4" xfId="8536"/>
    <cellStyle name="20% - Акцент6 12 4 2" xfId="8537"/>
    <cellStyle name="20% - Акцент6 12 5" xfId="8538"/>
    <cellStyle name="20% - Акцент6 120" xfId="8539"/>
    <cellStyle name="20% - Акцент6 120 2" xfId="8540"/>
    <cellStyle name="20% - Акцент6 120 2 2" xfId="8541"/>
    <cellStyle name="20% - Акцент6 120 3" xfId="8542"/>
    <cellStyle name="20% - Акцент6 121" xfId="8543"/>
    <cellStyle name="20% - Акцент6 121 2" xfId="8544"/>
    <cellStyle name="20% - Акцент6 121 2 2" xfId="8545"/>
    <cellStyle name="20% - Акцент6 121 3" xfId="8546"/>
    <cellStyle name="20% - Акцент6 122" xfId="8547"/>
    <cellStyle name="20% - Акцент6 122 2" xfId="8548"/>
    <cellStyle name="20% - Акцент6 122 2 2" xfId="8549"/>
    <cellStyle name="20% - Акцент6 122 3" xfId="8550"/>
    <cellStyle name="20% - Акцент6 123" xfId="8551"/>
    <cellStyle name="20% - Акцент6 123 2" xfId="8552"/>
    <cellStyle name="20% - Акцент6 123 2 2" xfId="8553"/>
    <cellStyle name="20% - Акцент6 123 3" xfId="8554"/>
    <cellStyle name="20% - Акцент6 124" xfId="8555"/>
    <cellStyle name="20% - Акцент6 124 2" xfId="8556"/>
    <cellStyle name="20% - Акцент6 124 2 2" xfId="8557"/>
    <cellStyle name="20% - Акцент6 124 3" xfId="8558"/>
    <cellStyle name="20% - Акцент6 125" xfId="8559"/>
    <cellStyle name="20% - Акцент6 125 2" xfId="8560"/>
    <cellStyle name="20% - Акцент6 125 2 2" xfId="8561"/>
    <cellStyle name="20% - Акцент6 125 3" xfId="8562"/>
    <cellStyle name="20% - Акцент6 126" xfId="8563"/>
    <cellStyle name="20% - Акцент6 126 2" xfId="8564"/>
    <cellStyle name="20% - Акцент6 126 2 2" xfId="8565"/>
    <cellStyle name="20% - Акцент6 126 3" xfId="8566"/>
    <cellStyle name="20% - Акцент6 127" xfId="8567"/>
    <cellStyle name="20% - Акцент6 127 2" xfId="8568"/>
    <cellStyle name="20% - Акцент6 127 2 2" xfId="8569"/>
    <cellStyle name="20% - Акцент6 127 3" xfId="8570"/>
    <cellStyle name="20% - Акцент6 128" xfId="8571"/>
    <cellStyle name="20% - Акцент6 128 2" xfId="8572"/>
    <cellStyle name="20% - Акцент6 128 2 2" xfId="8573"/>
    <cellStyle name="20% - Акцент6 128 3" xfId="8574"/>
    <cellStyle name="20% - Акцент6 129" xfId="8575"/>
    <cellStyle name="20% - Акцент6 129 2" xfId="8576"/>
    <cellStyle name="20% - Акцент6 129 2 2" xfId="8577"/>
    <cellStyle name="20% - Акцент6 129 3" xfId="8578"/>
    <cellStyle name="20% - Акцент6 13" xfId="8579"/>
    <cellStyle name="20% - Акцент6 13 2" xfId="8580"/>
    <cellStyle name="20% - Акцент6 13 2 2" xfId="8581"/>
    <cellStyle name="20% - Акцент6 13 2 2 2" xfId="8582"/>
    <cellStyle name="20% - Акцент6 13 2 3" xfId="8583"/>
    <cellStyle name="20% - Акцент6 13 3" xfId="8584"/>
    <cellStyle name="20% - Акцент6 13 3 2" xfId="8585"/>
    <cellStyle name="20% - Акцент6 13 3 2 2" xfId="8586"/>
    <cellStyle name="20% - Акцент6 13 3 3" xfId="8587"/>
    <cellStyle name="20% - Акцент6 13 4" xfId="8588"/>
    <cellStyle name="20% - Акцент6 13 4 2" xfId="8589"/>
    <cellStyle name="20% - Акцент6 13 5" xfId="8590"/>
    <cellStyle name="20% - Акцент6 130" xfId="8591"/>
    <cellStyle name="20% - Акцент6 130 2" xfId="8592"/>
    <cellStyle name="20% - Акцент6 130 2 2" xfId="8593"/>
    <cellStyle name="20% - Акцент6 130 3" xfId="8594"/>
    <cellStyle name="20% - Акцент6 131" xfId="8595"/>
    <cellStyle name="20% - Акцент6 131 2" xfId="8596"/>
    <cellStyle name="20% - Акцент6 131 2 2" xfId="8597"/>
    <cellStyle name="20% - Акцент6 131 3" xfId="8598"/>
    <cellStyle name="20% - Акцент6 132" xfId="8599"/>
    <cellStyle name="20% - Акцент6 132 2" xfId="8600"/>
    <cellStyle name="20% - Акцент6 132 2 2" xfId="8601"/>
    <cellStyle name="20% - Акцент6 132 3" xfId="8602"/>
    <cellStyle name="20% - Акцент6 133" xfId="8603"/>
    <cellStyle name="20% - Акцент6 133 2" xfId="8604"/>
    <cellStyle name="20% - Акцент6 133 2 2" xfId="8605"/>
    <cellStyle name="20% - Акцент6 133 3" xfId="8606"/>
    <cellStyle name="20% - Акцент6 134" xfId="8607"/>
    <cellStyle name="20% - Акцент6 134 2" xfId="8608"/>
    <cellStyle name="20% - Акцент6 134 2 2" xfId="8609"/>
    <cellStyle name="20% - Акцент6 134 3" xfId="8610"/>
    <cellStyle name="20% - Акцент6 135" xfId="8611"/>
    <cellStyle name="20% - Акцент6 135 2" xfId="8612"/>
    <cellStyle name="20% - Акцент6 135 2 2" xfId="8613"/>
    <cellStyle name="20% - Акцент6 135 3" xfId="8614"/>
    <cellStyle name="20% - Акцент6 136" xfId="8615"/>
    <cellStyle name="20% - Акцент6 136 2" xfId="8616"/>
    <cellStyle name="20% - Акцент6 136 2 2" xfId="8617"/>
    <cellStyle name="20% - Акцент6 136 3" xfId="8618"/>
    <cellStyle name="20% - Акцент6 137" xfId="8619"/>
    <cellStyle name="20% - Акцент6 138" xfId="8620"/>
    <cellStyle name="20% - Акцент6 14" xfId="8621"/>
    <cellStyle name="20% - Акцент6 14 2" xfId="8622"/>
    <cellStyle name="20% - Акцент6 14 2 2" xfId="8623"/>
    <cellStyle name="20% - Акцент6 14 2 2 2" xfId="8624"/>
    <cellStyle name="20% - Акцент6 14 2 3" xfId="8625"/>
    <cellStyle name="20% - Акцент6 14 3" xfId="8626"/>
    <cellStyle name="20% - Акцент6 14 3 2" xfId="8627"/>
    <cellStyle name="20% - Акцент6 14 3 2 2" xfId="8628"/>
    <cellStyle name="20% - Акцент6 14 3 3" xfId="8629"/>
    <cellStyle name="20% - Акцент6 14 4" xfId="8630"/>
    <cellStyle name="20% - Акцент6 14 4 2" xfId="8631"/>
    <cellStyle name="20% - Акцент6 14 5" xfId="8632"/>
    <cellStyle name="20% - Акцент6 15" xfId="8633"/>
    <cellStyle name="20% - Акцент6 15 2" xfId="8634"/>
    <cellStyle name="20% - Акцент6 15 2 2" xfId="8635"/>
    <cellStyle name="20% - Акцент6 15 2 2 2" xfId="8636"/>
    <cellStyle name="20% - Акцент6 15 2 3" xfId="8637"/>
    <cellStyle name="20% - Акцент6 15 3" xfId="8638"/>
    <cellStyle name="20% - Акцент6 15 3 2" xfId="8639"/>
    <cellStyle name="20% - Акцент6 15 3 2 2" xfId="8640"/>
    <cellStyle name="20% - Акцент6 15 3 3" xfId="8641"/>
    <cellStyle name="20% - Акцент6 15 4" xfId="8642"/>
    <cellStyle name="20% - Акцент6 15 4 2" xfId="8643"/>
    <cellStyle name="20% - Акцент6 15 5" xfId="8644"/>
    <cellStyle name="20% - Акцент6 16" xfId="8645"/>
    <cellStyle name="20% - Акцент6 16 2" xfId="8646"/>
    <cellStyle name="20% - Акцент6 16 2 2" xfId="8647"/>
    <cellStyle name="20% - Акцент6 16 2 2 2" xfId="8648"/>
    <cellStyle name="20% - Акцент6 16 2 3" xfId="8649"/>
    <cellStyle name="20% - Акцент6 16 3" xfId="8650"/>
    <cellStyle name="20% - Акцент6 16 3 2" xfId="8651"/>
    <cellStyle name="20% - Акцент6 16 3 2 2" xfId="8652"/>
    <cellStyle name="20% - Акцент6 16 3 3" xfId="8653"/>
    <cellStyle name="20% - Акцент6 16 4" xfId="8654"/>
    <cellStyle name="20% - Акцент6 16 4 2" xfId="8655"/>
    <cellStyle name="20% - Акцент6 16 5" xfId="8656"/>
    <cellStyle name="20% - Акцент6 17" xfId="8657"/>
    <cellStyle name="20% - Акцент6 17 2" xfId="8658"/>
    <cellStyle name="20% - Акцент6 17 2 2" xfId="8659"/>
    <cellStyle name="20% - Акцент6 17 2 2 2" xfId="8660"/>
    <cellStyle name="20% - Акцент6 17 2 3" xfId="8661"/>
    <cellStyle name="20% - Акцент6 17 3" xfId="8662"/>
    <cellStyle name="20% - Акцент6 17 3 2" xfId="8663"/>
    <cellStyle name="20% - Акцент6 17 3 2 2" xfId="8664"/>
    <cellStyle name="20% - Акцент6 17 3 3" xfId="8665"/>
    <cellStyle name="20% - Акцент6 17 4" xfId="8666"/>
    <cellStyle name="20% - Акцент6 17 4 2" xfId="8667"/>
    <cellStyle name="20% - Акцент6 17 5" xfId="8668"/>
    <cellStyle name="20% - Акцент6 18" xfId="8669"/>
    <cellStyle name="20% - Акцент6 18 2" xfId="8670"/>
    <cellStyle name="20% - Акцент6 18 2 2" xfId="8671"/>
    <cellStyle name="20% - Акцент6 18 2 2 2" xfId="8672"/>
    <cellStyle name="20% - Акцент6 18 2 3" xfId="8673"/>
    <cellStyle name="20% - Акцент6 18 3" xfId="8674"/>
    <cellStyle name="20% - Акцент6 18 3 2" xfId="8675"/>
    <cellStyle name="20% - Акцент6 18 3 2 2" xfId="8676"/>
    <cellStyle name="20% - Акцент6 18 3 3" xfId="8677"/>
    <cellStyle name="20% - Акцент6 18 4" xfId="8678"/>
    <cellStyle name="20% - Акцент6 18 4 2" xfId="8679"/>
    <cellStyle name="20% - Акцент6 18 5" xfId="8680"/>
    <cellStyle name="20% - Акцент6 19" xfId="8681"/>
    <cellStyle name="20% - Акцент6 19 2" xfId="8682"/>
    <cellStyle name="20% - Акцент6 19 2 2" xfId="8683"/>
    <cellStyle name="20% - Акцент6 19 2 2 2" xfId="8684"/>
    <cellStyle name="20% - Акцент6 19 2 3" xfId="8685"/>
    <cellStyle name="20% - Акцент6 19 3" xfId="8686"/>
    <cellStyle name="20% - Акцент6 19 3 2" xfId="8687"/>
    <cellStyle name="20% - Акцент6 19 3 2 2" xfId="8688"/>
    <cellStyle name="20% - Акцент6 19 3 3" xfId="8689"/>
    <cellStyle name="20% - Акцент6 19 4" xfId="8690"/>
    <cellStyle name="20% - Акцент6 19 4 2" xfId="8691"/>
    <cellStyle name="20% - Акцент6 19 5" xfId="8692"/>
    <cellStyle name="20% - Акцент6 2" xfId="8693"/>
    <cellStyle name="20% - Акцент6 2 10" xfId="8694"/>
    <cellStyle name="20% - Акцент6 2 10 2" xfId="8695"/>
    <cellStyle name="20% - Акцент6 2 10 2 2" xfId="8696"/>
    <cellStyle name="20% - Акцент6 2 10 3" xfId="8697"/>
    <cellStyle name="20% - Акцент6 2 11" xfId="8698"/>
    <cellStyle name="20% - Акцент6 2 11 2" xfId="8699"/>
    <cellStyle name="20% - Акцент6 2 11 2 2" xfId="8700"/>
    <cellStyle name="20% - Акцент6 2 11 3" xfId="8701"/>
    <cellStyle name="20% - Акцент6 2 12" xfId="8702"/>
    <cellStyle name="20% - Акцент6 2 12 2" xfId="8703"/>
    <cellStyle name="20% - Акцент6 2 12 2 2" xfId="8704"/>
    <cellStyle name="20% - Акцент6 2 12 3" xfId="8705"/>
    <cellStyle name="20% - Акцент6 2 13" xfId="8706"/>
    <cellStyle name="20% - Акцент6 2 13 2" xfId="8707"/>
    <cellStyle name="20% - Акцент6 2 13 2 2" xfId="8708"/>
    <cellStyle name="20% - Акцент6 2 13 3" xfId="8709"/>
    <cellStyle name="20% - Акцент6 2 14" xfId="8710"/>
    <cellStyle name="20% - Акцент6 2 14 2" xfId="8711"/>
    <cellStyle name="20% - Акцент6 2 14 2 2" xfId="8712"/>
    <cellStyle name="20% - Акцент6 2 14 3" xfId="8713"/>
    <cellStyle name="20% - Акцент6 2 15" xfId="8714"/>
    <cellStyle name="20% - Акцент6 2 15 2" xfId="8715"/>
    <cellStyle name="20% - Акцент6 2 15 2 2" xfId="8716"/>
    <cellStyle name="20% - Акцент6 2 15 3" xfId="8717"/>
    <cellStyle name="20% - Акцент6 2 16" xfId="8718"/>
    <cellStyle name="20% - Акцент6 2 16 2" xfId="8719"/>
    <cellStyle name="20% - Акцент6 2 16 2 2" xfId="8720"/>
    <cellStyle name="20% - Акцент6 2 16 3" xfId="8721"/>
    <cellStyle name="20% - Акцент6 2 17" xfId="8722"/>
    <cellStyle name="20% - Акцент6 2 17 2" xfId="8723"/>
    <cellStyle name="20% - Акцент6 2 17 2 2" xfId="8724"/>
    <cellStyle name="20% - Акцент6 2 17 3" xfId="8725"/>
    <cellStyle name="20% - Акцент6 2 18" xfId="8726"/>
    <cellStyle name="20% - Акцент6 2 18 2" xfId="8727"/>
    <cellStyle name="20% - Акцент6 2 18 2 2" xfId="8728"/>
    <cellStyle name="20% - Акцент6 2 18 3" xfId="8729"/>
    <cellStyle name="20% - Акцент6 2 19" xfId="8730"/>
    <cellStyle name="20% - Акцент6 2 19 2" xfId="8731"/>
    <cellStyle name="20% - Акцент6 2 19 2 2" xfId="8732"/>
    <cellStyle name="20% - Акцент6 2 19 3" xfId="8733"/>
    <cellStyle name="20% - Акцент6 2 2" xfId="8734"/>
    <cellStyle name="20% - Акцент6 2 2 2" xfId="8735"/>
    <cellStyle name="20% - Акцент6 2 2 2 2" xfId="8736"/>
    <cellStyle name="20% - Акцент6 2 2 2 2 2" xfId="8737"/>
    <cellStyle name="20% - Акцент6 2 2 2 3" xfId="8738"/>
    <cellStyle name="20% - Акцент6 2 2 3" xfId="8739"/>
    <cellStyle name="20% - Акцент6 2 2 3 2" xfId="8740"/>
    <cellStyle name="20% - Акцент6 2 2 3 2 2" xfId="8741"/>
    <cellStyle name="20% - Акцент6 2 2 3 3" xfId="8742"/>
    <cellStyle name="20% - Акцент6 2 2 4" xfId="8743"/>
    <cellStyle name="20% - Акцент6 2 2 4 2" xfId="8744"/>
    <cellStyle name="20% - Акцент6 2 2 5" xfId="8745"/>
    <cellStyle name="20% - Акцент6 2 20" xfId="8746"/>
    <cellStyle name="20% - Акцент6 2 20 2" xfId="8747"/>
    <cellStyle name="20% - Акцент6 2 20 2 2" xfId="8748"/>
    <cellStyle name="20% - Акцент6 2 20 3" xfId="8749"/>
    <cellStyle name="20% - Акцент6 2 21" xfId="8750"/>
    <cellStyle name="20% - Акцент6 2 21 2" xfId="8751"/>
    <cellStyle name="20% - Акцент6 2 21 2 2" xfId="8752"/>
    <cellStyle name="20% - Акцент6 2 21 3" xfId="8753"/>
    <cellStyle name="20% - Акцент6 2 22" xfId="8754"/>
    <cellStyle name="20% - Акцент6 2 22 2" xfId="8755"/>
    <cellStyle name="20% - Акцент6 2 22 2 2" xfId="8756"/>
    <cellStyle name="20% - Акцент6 2 22 3" xfId="8757"/>
    <cellStyle name="20% - Акцент6 2 23" xfId="8758"/>
    <cellStyle name="20% - Акцент6 2 23 2" xfId="8759"/>
    <cellStyle name="20% - Акцент6 2 23 2 2" xfId="8760"/>
    <cellStyle name="20% - Акцент6 2 23 3" xfId="8761"/>
    <cellStyle name="20% - Акцент6 2 24" xfId="8762"/>
    <cellStyle name="20% - Акцент6 2 24 2" xfId="8763"/>
    <cellStyle name="20% - Акцент6 2 24 2 2" xfId="8764"/>
    <cellStyle name="20% - Акцент6 2 24 3" xfId="8765"/>
    <cellStyle name="20% - Акцент6 2 25" xfId="8766"/>
    <cellStyle name="20% - Акцент6 2 25 2" xfId="8767"/>
    <cellStyle name="20% - Акцент6 2 26" xfId="8768"/>
    <cellStyle name="20% - Акцент6 2 3" xfId="8769"/>
    <cellStyle name="20% - Акцент6 2 3 2" xfId="8770"/>
    <cellStyle name="20% - Акцент6 2 3 2 2" xfId="8771"/>
    <cellStyle name="20% - Акцент6 2 3 2 2 2" xfId="8772"/>
    <cellStyle name="20% - Акцент6 2 3 2 3" xfId="8773"/>
    <cellStyle name="20% - Акцент6 2 3 3" xfId="8774"/>
    <cellStyle name="20% - Акцент6 2 3 3 2" xfId="8775"/>
    <cellStyle name="20% - Акцент6 2 3 3 2 2" xfId="8776"/>
    <cellStyle name="20% - Акцент6 2 3 3 3" xfId="8777"/>
    <cellStyle name="20% - Акцент6 2 3 4" xfId="8778"/>
    <cellStyle name="20% - Акцент6 2 3 4 2" xfId="8779"/>
    <cellStyle name="20% - Акцент6 2 3 5" xfId="8780"/>
    <cellStyle name="20% - Акцент6 2 4" xfId="8781"/>
    <cellStyle name="20% - Акцент6 2 4 2" xfId="8782"/>
    <cellStyle name="20% - Акцент6 2 4 2 2" xfId="8783"/>
    <cellStyle name="20% - Акцент6 2 4 2 2 2" xfId="8784"/>
    <cellStyle name="20% - Акцент6 2 4 2 3" xfId="8785"/>
    <cellStyle name="20% - Акцент6 2 4 3" xfId="8786"/>
    <cellStyle name="20% - Акцент6 2 4 3 2" xfId="8787"/>
    <cellStyle name="20% - Акцент6 2 4 3 2 2" xfId="8788"/>
    <cellStyle name="20% - Акцент6 2 4 3 3" xfId="8789"/>
    <cellStyle name="20% - Акцент6 2 4 4" xfId="8790"/>
    <cellStyle name="20% - Акцент6 2 4 4 2" xfId="8791"/>
    <cellStyle name="20% - Акцент6 2 4 5" xfId="8792"/>
    <cellStyle name="20% - Акцент6 2 5" xfId="8793"/>
    <cellStyle name="20% - Акцент6 2 5 2" xfId="8794"/>
    <cellStyle name="20% - Акцент6 2 5 2 2" xfId="8795"/>
    <cellStyle name="20% - Акцент6 2 5 2 2 2" xfId="8796"/>
    <cellStyle name="20% - Акцент6 2 5 2 3" xfId="8797"/>
    <cellStyle name="20% - Акцент6 2 5 3" xfId="8798"/>
    <cellStyle name="20% - Акцент6 2 5 3 2" xfId="8799"/>
    <cellStyle name="20% - Акцент6 2 5 3 2 2" xfId="8800"/>
    <cellStyle name="20% - Акцент6 2 5 3 3" xfId="8801"/>
    <cellStyle name="20% - Акцент6 2 5 4" xfId="8802"/>
    <cellStyle name="20% - Акцент6 2 5 4 2" xfId="8803"/>
    <cellStyle name="20% - Акцент6 2 5 5" xfId="8804"/>
    <cellStyle name="20% - Акцент6 2 6" xfId="8805"/>
    <cellStyle name="20% - Акцент6 2 6 2" xfId="8806"/>
    <cellStyle name="20% - Акцент6 2 6 2 2" xfId="8807"/>
    <cellStyle name="20% - Акцент6 2 6 3" xfId="8808"/>
    <cellStyle name="20% - Акцент6 2 7" xfId="8809"/>
    <cellStyle name="20% - Акцент6 2 7 2" xfId="8810"/>
    <cellStyle name="20% - Акцент6 2 7 2 2" xfId="8811"/>
    <cellStyle name="20% - Акцент6 2 7 3" xfId="8812"/>
    <cellStyle name="20% - Акцент6 2 8" xfId="8813"/>
    <cellStyle name="20% - Акцент6 2 8 2" xfId="8814"/>
    <cellStyle name="20% - Акцент6 2 8 2 2" xfId="8815"/>
    <cellStyle name="20% - Акцент6 2 8 3" xfId="8816"/>
    <cellStyle name="20% - Акцент6 2 9" xfId="8817"/>
    <cellStyle name="20% - Акцент6 2 9 2" xfId="8818"/>
    <cellStyle name="20% - Акцент6 2 9 2 2" xfId="8819"/>
    <cellStyle name="20% - Акцент6 2 9 3" xfId="8820"/>
    <cellStyle name="20% - Акцент6 20" xfId="8821"/>
    <cellStyle name="20% - Акцент6 20 2" xfId="8822"/>
    <cellStyle name="20% - Акцент6 20 2 2" xfId="8823"/>
    <cellStyle name="20% - Акцент6 20 2 2 2" xfId="8824"/>
    <cellStyle name="20% - Акцент6 20 2 3" xfId="8825"/>
    <cellStyle name="20% - Акцент6 20 3" xfId="8826"/>
    <cellStyle name="20% - Акцент6 20 3 2" xfId="8827"/>
    <cellStyle name="20% - Акцент6 20 3 2 2" xfId="8828"/>
    <cellStyle name="20% - Акцент6 20 3 3" xfId="8829"/>
    <cellStyle name="20% - Акцент6 20 4" xfId="8830"/>
    <cellStyle name="20% - Акцент6 20 4 2" xfId="8831"/>
    <cellStyle name="20% - Акцент6 20 5" xfId="8832"/>
    <cellStyle name="20% - Акцент6 21" xfId="8833"/>
    <cellStyle name="20% - Акцент6 21 2" xfId="8834"/>
    <cellStyle name="20% - Акцент6 21 2 2" xfId="8835"/>
    <cellStyle name="20% - Акцент6 21 2 2 2" xfId="8836"/>
    <cellStyle name="20% - Акцент6 21 2 3" xfId="8837"/>
    <cellStyle name="20% - Акцент6 21 3" xfId="8838"/>
    <cellStyle name="20% - Акцент6 21 3 2" xfId="8839"/>
    <cellStyle name="20% - Акцент6 21 3 2 2" xfId="8840"/>
    <cellStyle name="20% - Акцент6 21 3 3" xfId="8841"/>
    <cellStyle name="20% - Акцент6 21 4" xfId="8842"/>
    <cellStyle name="20% - Акцент6 21 4 2" xfId="8843"/>
    <cellStyle name="20% - Акцент6 21 5" xfId="8844"/>
    <cellStyle name="20% - Акцент6 22" xfId="8845"/>
    <cellStyle name="20% - Акцент6 22 2" xfId="8846"/>
    <cellStyle name="20% - Акцент6 22 2 2" xfId="8847"/>
    <cellStyle name="20% - Акцент6 22 2 2 2" xfId="8848"/>
    <cellStyle name="20% - Акцент6 22 2 3" xfId="8849"/>
    <cellStyle name="20% - Акцент6 22 3" xfId="8850"/>
    <cellStyle name="20% - Акцент6 22 3 2" xfId="8851"/>
    <cellStyle name="20% - Акцент6 22 3 2 2" xfId="8852"/>
    <cellStyle name="20% - Акцент6 22 3 3" xfId="8853"/>
    <cellStyle name="20% - Акцент6 22 4" xfId="8854"/>
    <cellStyle name="20% - Акцент6 22 4 2" xfId="8855"/>
    <cellStyle name="20% - Акцент6 22 5" xfId="8856"/>
    <cellStyle name="20% - Акцент6 23" xfId="8857"/>
    <cellStyle name="20% - Акцент6 23 2" xfId="8858"/>
    <cellStyle name="20% - Акцент6 23 2 2" xfId="8859"/>
    <cellStyle name="20% - Акцент6 23 2 2 2" xfId="8860"/>
    <cellStyle name="20% - Акцент6 23 2 3" xfId="8861"/>
    <cellStyle name="20% - Акцент6 23 3" xfId="8862"/>
    <cellStyle name="20% - Акцент6 23 3 2" xfId="8863"/>
    <cellStyle name="20% - Акцент6 23 3 2 2" xfId="8864"/>
    <cellStyle name="20% - Акцент6 23 3 3" xfId="8865"/>
    <cellStyle name="20% - Акцент6 23 4" xfId="8866"/>
    <cellStyle name="20% - Акцент6 23 4 2" xfId="8867"/>
    <cellStyle name="20% - Акцент6 23 5" xfId="8868"/>
    <cellStyle name="20% - Акцент6 24" xfId="8869"/>
    <cellStyle name="20% - Акцент6 24 2" xfId="8870"/>
    <cellStyle name="20% - Акцент6 24 2 2" xfId="8871"/>
    <cellStyle name="20% - Акцент6 24 2 2 2" xfId="8872"/>
    <cellStyle name="20% - Акцент6 24 2 3" xfId="8873"/>
    <cellStyle name="20% - Акцент6 24 3" xfId="8874"/>
    <cellStyle name="20% - Акцент6 24 3 2" xfId="8875"/>
    <cellStyle name="20% - Акцент6 24 3 2 2" xfId="8876"/>
    <cellStyle name="20% - Акцент6 24 3 3" xfId="8877"/>
    <cellStyle name="20% - Акцент6 24 4" xfId="8878"/>
    <cellStyle name="20% - Акцент6 24 4 2" xfId="8879"/>
    <cellStyle name="20% - Акцент6 24 5" xfId="8880"/>
    <cellStyle name="20% - Акцент6 25" xfId="8881"/>
    <cellStyle name="20% - Акцент6 25 2" xfId="8882"/>
    <cellStyle name="20% - Акцент6 25 2 2" xfId="8883"/>
    <cellStyle name="20% - Акцент6 25 2 2 2" xfId="8884"/>
    <cellStyle name="20% - Акцент6 25 2 3" xfId="8885"/>
    <cellStyle name="20% - Акцент6 25 3" xfId="8886"/>
    <cellStyle name="20% - Акцент6 25 3 2" xfId="8887"/>
    <cellStyle name="20% - Акцент6 25 3 2 2" xfId="8888"/>
    <cellStyle name="20% - Акцент6 25 3 3" xfId="8889"/>
    <cellStyle name="20% - Акцент6 25 4" xfId="8890"/>
    <cellStyle name="20% - Акцент6 25 4 2" xfId="8891"/>
    <cellStyle name="20% - Акцент6 25 5" xfId="8892"/>
    <cellStyle name="20% - Акцент6 26" xfId="8893"/>
    <cellStyle name="20% - Акцент6 26 2" xfId="8894"/>
    <cellStyle name="20% - Акцент6 26 2 2" xfId="8895"/>
    <cellStyle name="20% - Акцент6 26 2 2 2" xfId="8896"/>
    <cellStyle name="20% - Акцент6 26 2 3" xfId="8897"/>
    <cellStyle name="20% - Акцент6 26 3" xfId="8898"/>
    <cellStyle name="20% - Акцент6 26 3 2" xfId="8899"/>
    <cellStyle name="20% - Акцент6 26 3 2 2" xfId="8900"/>
    <cellStyle name="20% - Акцент6 26 3 3" xfId="8901"/>
    <cellStyle name="20% - Акцент6 26 4" xfId="8902"/>
    <cellStyle name="20% - Акцент6 26 4 2" xfId="8903"/>
    <cellStyle name="20% - Акцент6 26 5" xfId="8904"/>
    <cellStyle name="20% - Акцент6 27" xfId="8905"/>
    <cellStyle name="20% - Акцент6 27 2" xfId="8906"/>
    <cellStyle name="20% - Акцент6 27 2 2" xfId="8907"/>
    <cellStyle name="20% - Акцент6 27 2 2 2" xfId="8908"/>
    <cellStyle name="20% - Акцент6 27 2 3" xfId="8909"/>
    <cellStyle name="20% - Акцент6 27 3" xfId="8910"/>
    <cellStyle name="20% - Акцент6 27 3 2" xfId="8911"/>
    <cellStyle name="20% - Акцент6 27 3 2 2" xfId="8912"/>
    <cellStyle name="20% - Акцент6 27 3 3" xfId="8913"/>
    <cellStyle name="20% - Акцент6 27 4" xfId="8914"/>
    <cellStyle name="20% - Акцент6 27 4 2" xfId="8915"/>
    <cellStyle name="20% - Акцент6 27 5" xfId="8916"/>
    <cellStyle name="20% - Акцент6 28" xfId="8917"/>
    <cellStyle name="20% - Акцент6 28 2" xfId="8918"/>
    <cellStyle name="20% - Акцент6 28 2 2" xfId="8919"/>
    <cellStyle name="20% - Акцент6 28 2 2 2" xfId="8920"/>
    <cellStyle name="20% - Акцент6 28 2 3" xfId="8921"/>
    <cellStyle name="20% - Акцент6 28 3" xfId="8922"/>
    <cellStyle name="20% - Акцент6 28 3 2" xfId="8923"/>
    <cellStyle name="20% - Акцент6 28 3 2 2" xfId="8924"/>
    <cellStyle name="20% - Акцент6 28 3 3" xfId="8925"/>
    <cellStyle name="20% - Акцент6 28 4" xfId="8926"/>
    <cellStyle name="20% - Акцент6 28 4 2" xfId="8927"/>
    <cellStyle name="20% - Акцент6 28 5" xfId="8928"/>
    <cellStyle name="20% - Акцент6 29" xfId="8929"/>
    <cellStyle name="20% - Акцент6 29 2" xfId="8930"/>
    <cellStyle name="20% - Акцент6 29 2 2" xfId="8931"/>
    <cellStyle name="20% - Акцент6 29 2 2 2" xfId="8932"/>
    <cellStyle name="20% - Акцент6 29 2 3" xfId="8933"/>
    <cellStyle name="20% - Акцент6 29 3" xfId="8934"/>
    <cellStyle name="20% - Акцент6 29 3 2" xfId="8935"/>
    <cellStyle name="20% - Акцент6 29 3 2 2" xfId="8936"/>
    <cellStyle name="20% - Акцент6 29 3 3" xfId="8937"/>
    <cellStyle name="20% - Акцент6 29 4" xfId="8938"/>
    <cellStyle name="20% - Акцент6 29 4 2" xfId="8939"/>
    <cellStyle name="20% - Акцент6 29 5" xfId="8940"/>
    <cellStyle name="20% - Акцент6 3" xfId="8941"/>
    <cellStyle name="20% - Акцент6 3 2" xfId="8942"/>
    <cellStyle name="20% - Акцент6 3 2 2" xfId="8943"/>
    <cellStyle name="20% - Акцент6 3 2 2 2" xfId="8944"/>
    <cellStyle name="20% - Акцент6 3 2 2 2 2" xfId="8945"/>
    <cellStyle name="20% - Акцент6 3 2 2 3" xfId="8946"/>
    <cellStyle name="20% - Акцент6 3 2 3" xfId="8947"/>
    <cellStyle name="20% - Акцент6 3 2 3 2" xfId="8948"/>
    <cellStyle name="20% - Акцент6 3 2 3 2 2" xfId="8949"/>
    <cellStyle name="20% - Акцент6 3 2 3 3" xfId="8950"/>
    <cellStyle name="20% - Акцент6 3 2 4" xfId="8951"/>
    <cellStyle name="20% - Акцент6 3 2 4 2" xfId="8952"/>
    <cellStyle name="20% - Акцент6 3 2 5" xfId="8953"/>
    <cellStyle name="20% - Акцент6 3 3" xfId="8954"/>
    <cellStyle name="20% - Акцент6 3 3 2" xfId="8955"/>
    <cellStyle name="20% - Акцент6 3 3 2 2" xfId="8956"/>
    <cellStyle name="20% - Акцент6 3 3 2 2 2" xfId="8957"/>
    <cellStyle name="20% - Акцент6 3 3 2 3" xfId="8958"/>
    <cellStyle name="20% - Акцент6 3 3 3" xfId="8959"/>
    <cellStyle name="20% - Акцент6 3 3 3 2" xfId="8960"/>
    <cellStyle name="20% - Акцент6 3 3 3 2 2" xfId="8961"/>
    <cellStyle name="20% - Акцент6 3 3 3 3" xfId="8962"/>
    <cellStyle name="20% - Акцент6 3 3 4" xfId="8963"/>
    <cellStyle name="20% - Акцент6 3 3 4 2" xfId="8964"/>
    <cellStyle name="20% - Акцент6 3 3 5" xfId="8965"/>
    <cellStyle name="20% - Акцент6 3 4" xfId="8966"/>
    <cellStyle name="20% - Акцент6 3 4 2" xfId="8967"/>
    <cellStyle name="20% - Акцент6 3 4 2 2" xfId="8968"/>
    <cellStyle name="20% - Акцент6 3 4 2 2 2" xfId="8969"/>
    <cellStyle name="20% - Акцент6 3 4 2 3" xfId="8970"/>
    <cellStyle name="20% - Акцент6 3 4 3" xfId="8971"/>
    <cellStyle name="20% - Акцент6 3 4 3 2" xfId="8972"/>
    <cellStyle name="20% - Акцент6 3 4 3 2 2" xfId="8973"/>
    <cellStyle name="20% - Акцент6 3 4 3 3" xfId="8974"/>
    <cellStyle name="20% - Акцент6 3 4 4" xfId="8975"/>
    <cellStyle name="20% - Акцент6 3 4 4 2" xfId="8976"/>
    <cellStyle name="20% - Акцент6 3 4 5" xfId="8977"/>
    <cellStyle name="20% - Акцент6 3 5" xfId="8978"/>
    <cellStyle name="20% - Акцент6 3 5 2" xfId="8979"/>
    <cellStyle name="20% - Акцент6 3 5 2 2" xfId="8980"/>
    <cellStyle name="20% - Акцент6 3 5 2 2 2" xfId="8981"/>
    <cellStyle name="20% - Акцент6 3 5 2 3" xfId="8982"/>
    <cellStyle name="20% - Акцент6 3 5 3" xfId="8983"/>
    <cellStyle name="20% - Акцент6 3 5 3 2" xfId="8984"/>
    <cellStyle name="20% - Акцент6 3 5 3 2 2" xfId="8985"/>
    <cellStyle name="20% - Акцент6 3 5 3 3" xfId="8986"/>
    <cellStyle name="20% - Акцент6 3 5 4" xfId="8987"/>
    <cellStyle name="20% - Акцент6 3 5 4 2" xfId="8988"/>
    <cellStyle name="20% - Акцент6 3 5 5" xfId="8989"/>
    <cellStyle name="20% - Акцент6 3 6" xfId="8990"/>
    <cellStyle name="20% - Акцент6 3 6 2" xfId="8991"/>
    <cellStyle name="20% - Акцент6 3 6 2 2" xfId="8992"/>
    <cellStyle name="20% - Акцент6 3 6 3" xfId="8993"/>
    <cellStyle name="20% - Акцент6 3 7" xfId="8994"/>
    <cellStyle name="20% - Акцент6 3 7 2" xfId="8995"/>
    <cellStyle name="20% - Акцент6 3 7 2 2" xfId="8996"/>
    <cellStyle name="20% - Акцент6 3 7 3" xfId="8997"/>
    <cellStyle name="20% - Акцент6 3 8" xfId="8998"/>
    <cellStyle name="20% - Акцент6 3 8 2" xfId="8999"/>
    <cellStyle name="20% - Акцент6 3 9" xfId="9000"/>
    <cellStyle name="20% - Акцент6 30" xfId="9001"/>
    <cellStyle name="20% - Акцент6 30 2" xfId="9002"/>
    <cellStyle name="20% - Акцент6 30 2 2" xfId="9003"/>
    <cellStyle name="20% - Акцент6 30 2 2 2" xfId="9004"/>
    <cellStyle name="20% - Акцент6 30 2 3" xfId="9005"/>
    <cellStyle name="20% - Акцент6 30 3" xfId="9006"/>
    <cellStyle name="20% - Акцент6 30 3 2" xfId="9007"/>
    <cellStyle name="20% - Акцент6 30 3 2 2" xfId="9008"/>
    <cellStyle name="20% - Акцент6 30 3 3" xfId="9009"/>
    <cellStyle name="20% - Акцент6 30 4" xfId="9010"/>
    <cellStyle name="20% - Акцент6 30 4 2" xfId="9011"/>
    <cellStyle name="20% - Акцент6 30 5" xfId="9012"/>
    <cellStyle name="20% - Акцент6 31" xfId="9013"/>
    <cellStyle name="20% - Акцент6 31 2" xfId="9014"/>
    <cellStyle name="20% - Акцент6 31 2 2" xfId="9015"/>
    <cellStyle name="20% - Акцент6 31 2 2 2" xfId="9016"/>
    <cellStyle name="20% - Акцент6 31 2 3" xfId="9017"/>
    <cellStyle name="20% - Акцент6 31 3" xfId="9018"/>
    <cellStyle name="20% - Акцент6 31 3 2" xfId="9019"/>
    <cellStyle name="20% - Акцент6 31 3 2 2" xfId="9020"/>
    <cellStyle name="20% - Акцент6 31 3 3" xfId="9021"/>
    <cellStyle name="20% - Акцент6 31 4" xfId="9022"/>
    <cellStyle name="20% - Акцент6 31 4 2" xfId="9023"/>
    <cellStyle name="20% - Акцент6 31 5" xfId="9024"/>
    <cellStyle name="20% - Акцент6 32" xfId="9025"/>
    <cellStyle name="20% - Акцент6 32 2" xfId="9026"/>
    <cellStyle name="20% - Акцент6 32 2 2" xfId="9027"/>
    <cellStyle name="20% - Акцент6 32 2 2 2" xfId="9028"/>
    <cellStyle name="20% - Акцент6 32 2 3" xfId="9029"/>
    <cellStyle name="20% - Акцент6 32 3" xfId="9030"/>
    <cellStyle name="20% - Акцент6 32 3 2" xfId="9031"/>
    <cellStyle name="20% - Акцент6 32 3 2 2" xfId="9032"/>
    <cellStyle name="20% - Акцент6 32 3 3" xfId="9033"/>
    <cellStyle name="20% - Акцент6 32 4" xfId="9034"/>
    <cellStyle name="20% - Акцент6 32 4 2" xfId="9035"/>
    <cellStyle name="20% - Акцент6 32 5" xfId="9036"/>
    <cellStyle name="20% - Акцент6 33" xfId="9037"/>
    <cellStyle name="20% - Акцент6 33 2" xfId="9038"/>
    <cellStyle name="20% - Акцент6 33 2 2" xfId="9039"/>
    <cellStyle name="20% - Акцент6 33 2 2 2" xfId="9040"/>
    <cellStyle name="20% - Акцент6 33 2 3" xfId="9041"/>
    <cellStyle name="20% - Акцент6 33 3" xfId="9042"/>
    <cellStyle name="20% - Акцент6 33 3 2" xfId="9043"/>
    <cellStyle name="20% - Акцент6 33 3 2 2" xfId="9044"/>
    <cellStyle name="20% - Акцент6 33 3 3" xfId="9045"/>
    <cellStyle name="20% - Акцент6 33 4" xfId="9046"/>
    <cellStyle name="20% - Акцент6 33 4 2" xfId="9047"/>
    <cellStyle name="20% - Акцент6 33 5" xfId="9048"/>
    <cellStyle name="20% - Акцент6 34" xfId="9049"/>
    <cellStyle name="20% - Акцент6 34 2" xfId="9050"/>
    <cellStyle name="20% - Акцент6 34 2 2" xfId="9051"/>
    <cellStyle name="20% - Акцент6 34 2 2 2" xfId="9052"/>
    <cellStyle name="20% - Акцент6 34 2 3" xfId="9053"/>
    <cellStyle name="20% - Акцент6 34 3" xfId="9054"/>
    <cellStyle name="20% - Акцент6 34 3 2" xfId="9055"/>
    <cellStyle name="20% - Акцент6 34 3 2 2" xfId="9056"/>
    <cellStyle name="20% - Акцент6 34 3 3" xfId="9057"/>
    <cellStyle name="20% - Акцент6 34 4" xfId="9058"/>
    <cellStyle name="20% - Акцент6 34 4 2" xfId="9059"/>
    <cellStyle name="20% - Акцент6 34 5" xfId="9060"/>
    <cellStyle name="20% - Акцент6 35" xfId="9061"/>
    <cellStyle name="20% - Акцент6 35 2" xfId="9062"/>
    <cellStyle name="20% - Акцент6 35 2 2" xfId="9063"/>
    <cellStyle name="20% - Акцент6 35 2 2 2" xfId="9064"/>
    <cellStyle name="20% - Акцент6 35 2 3" xfId="9065"/>
    <cellStyle name="20% - Акцент6 35 3" xfId="9066"/>
    <cellStyle name="20% - Акцент6 35 3 2" xfId="9067"/>
    <cellStyle name="20% - Акцент6 35 3 2 2" xfId="9068"/>
    <cellStyle name="20% - Акцент6 35 3 3" xfId="9069"/>
    <cellStyle name="20% - Акцент6 35 4" xfId="9070"/>
    <cellStyle name="20% - Акцент6 35 4 2" xfId="9071"/>
    <cellStyle name="20% - Акцент6 35 5" xfId="9072"/>
    <cellStyle name="20% - Акцент6 36" xfId="9073"/>
    <cellStyle name="20% - Акцент6 36 2" xfId="9074"/>
    <cellStyle name="20% - Акцент6 36 2 2" xfId="9075"/>
    <cellStyle name="20% - Акцент6 36 2 2 2" xfId="9076"/>
    <cellStyle name="20% - Акцент6 36 2 3" xfId="9077"/>
    <cellStyle name="20% - Акцент6 36 3" xfId="9078"/>
    <cellStyle name="20% - Акцент6 36 3 2" xfId="9079"/>
    <cellStyle name="20% - Акцент6 36 3 2 2" xfId="9080"/>
    <cellStyle name="20% - Акцент6 36 3 3" xfId="9081"/>
    <cellStyle name="20% - Акцент6 36 4" xfId="9082"/>
    <cellStyle name="20% - Акцент6 36 4 2" xfId="9083"/>
    <cellStyle name="20% - Акцент6 36 5" xfId="9084"/>
    <cellStyle name="20% - Акцент6 37" xfId="9085"/>
    <cellStyle name="20% - Акцент6 37 2" xfId="9086"/>
    <cellStyle name="20% - Акцент6 37 2 2" xfId="9087"/>
    <cellStyle name="20% - Акцент6 37 2 2 2" xfId="9088"/>
    <cellStyle name="20% - Акцент6 37 2 3" xfId="9089"/>
    <cellStyle name="20% - Акцент6 37 3" xfId="9090"/>
    <cellStyle name="20% - Акцент6 37 3 2" xfId="9091"/>
    <cellStyle name="20% - Акцент6 37 3 2 2" xfId="9092"/>
    <cellStyle name="20% - Акцент6 37 3 3" xfId="9093"/>
    <cellStyle name="20% - Акцент6 37 4" xfId="9094"/>
    <cellStyle name="20% - Акцент6 37 4 2" xfId="9095"/>
    <cellStyle name="20% - Акцент6 37 5" xfId="9096"/>
    <cellStyle name="20% - Акцент6 38" xfId="9097"/>
    <cellStyle name="20% - Акцент6 38 2" xfId="9098"/>
    <cellStyle name="20% - Акцент6 38 2 2" xfId="9099"/>
    <cellStyle name="20% - Акцент6 38 2 2 2" xfId="9100"/>
    <cellStyle name="20% - Акцент6 38 2 3" xfId="9101"/>
    <cellStyle name="20% - Акцент6 38 3" xfId="9102"/>
    <cellStyle name="20% - Акцент6 38 3 2" xfId="9103"/>
    <cellStyle name="20% - Акцент6 38 3 2 2" xfId="9104"/>
    <cellStyle name="20% - Акцент6 38 3 3" xfId="9105"/>
    <cellStyle name="20% - Акцент6 38 4" xfId="9106"/>
    <cellStyle name="20% - Акцент6 38 4 2" xfId="9107"/>
    <cellStyle name="20% - Акцент6 38 5" xfId="9108"/>
    <cellStyle name="20% - Акцент6 39" xfId="9109"/>
    <cellStyle name="20% - Акцент6 39 2" xfId="9110"/>
    <cellStyle name="20% - Акцент6 39 2 2" xfId="9111"/>
    <cellStyle name="20% - Акцент6 39 2 2 2" xfId="9112"/>
    <cellStyle name="20% - Акцент6 39 2 3" xfId="9113"/>
    <cellStyle name="20% - Акцент6 39 3" xfId="9114"/>
    <cellStyle name="20% - Акцент6 39 3 2" xfId="9115"/>
    <cellStyle name="20% - Акцент6 39 3 2 2" xfId="9116"/>
    <cellStyle name="20% - Акцент6 39 3 3" xfId="9117"/>
    <cellStyle name="20% - Акцент6 39 4" xfId="9118"/>
    <cellStyle name="20% - Акцент6 39 4 2" xfId="9119"/>
    <cellStyle name="20% - Акцент6 39 5" xfId="9120"/>
    <cellStyle name="20% - Акцент6 4" xfId="9121"/>
    <cellStyle name="20% - Акцент6 4 2" xfId="9122"/>
    <cellStyle name="20% - Акцент6 4 2 2" xfId="9123"/>
    <cellStyle name="20% - Акцент6 4 2 2 2" xfId="9124"/>
    <cellStyle name="20% - Акцент6 4 2 2 2 2" xfId="9125"/>
    <cellStyle name="20% - Акцент6 4 2 2 3" xfId="9126"/>
    <cellStyle name="20% - Акцент6 4 2 3" xfId="9127"/>
    <cellStyle name="20% - Акцент6 4 2 3 2" xfId="9128"/>
    <cellStyle name="20% - Акцент6 4 2 3 2 2" xfId="9129"/>
    <cellStyle name="20% - Акцент6 4 2 3 3" xfId="9130"/>
    <cellStyle name="20% - Акцент6 4 2 4" xfId="9131"/>
    <cellStyle name="20% - Акцент6 4 2 4 2" xfId="9132"/>
    <cellStyle name="20% - Акцент6 4 2 5" xfId="9133"/>
    <cellStyle name="20% - Акцент6 4 3" xfId="9134"/>
    <cellStyle name="20% - Акцент6 4 3 2" xfId="9135"/>
    <cellStyle name="20% - Акцент6 4 3 2 2" xfId="9136"/>
    <cellStyle name="20% - Акцент6 4 3 2 2 2" xfId="9137"/>
    <cellStyle name="20% - Акцент6 4 3 2 3" xfId="9138"/>
    <cellStyle name="20% - Акцент6 4 3 3" xfId="9139"/>
    <cellStyle name="20% - Акцент6 4 3 3 2" xfId="9140"/>
    <cellStyle name="20% - Акцент6 4 3 3 2 2" xfId="9141"/>
    <cellStyle name="20% - Акцент6 4 3 3 3" xfId="9142"/>
    <cellStyle name="20% - Акцент6 4 3 4" xfId="9143"/>
    <cellStyle name="20% - Акцент6 4 3 4 2" xfId="9144"/>
    <cellStyle name="20% - Акцент6 4 3 5" xfId="9145"/>
    <cellStyle name="20% - Акцент6 4 4" xfId="9146"/>
    <cellStyle name="20% - Акцент6 4 4 2" xfId="9147"/>
    <cellStyle name="20% - Акцент6 4 4 2 2" xfId="9148"/>
    <cellStyle name="20% - Акцент6 4 4 2 2 2" xfId="9149"/>
    <cellStyle name="20% - Акцент6 4 4 2 3" xfId="9150"/>
    <cellStyle name="20% - Акцент6 4 4 3" xfId="9151"/>
    <cellStyle name="20% - Акцент6 4 4 3 2" xfId="9152"/>
    <cellStyle name="20% - Акцент6 4 4 3 2 2" xfId="9153"/>
    <cellStyle name="20% - Акцент6 4 4 3 3" xfId="9154"/>
    <cellStyle name="20% - Акцент6 4 4 4" xfId="9155"/>
    <cellStyle name="20% - Акцент6 4 4 4 2" xfId="9156"/>
    <cellStyle name="20% - Акцент6 4 4 5" xfId="9157"/>
    <cellStyle name="20% - Акцент6 4 5" xfId="9158"/>
    <cellStyle name="20% - Акцент6 4 5 2" xfId="9159"/>
    <cellStyle name="20% - Акцент6 4 5 2 2" xfId="9160"/>
    <cellStyle name="20% - Акцент6 4 5 2 2 2" xfId="9161"/>
    <cellStyle name="20% - Акцент6 4 5 2 3" xfId="9162"/>
    <cellStyle name="20% - Акцент6 4 5 3" xfId="9163"/>
    <cellStyle name="20% - Акцент6 4 5 3 2" xfId="9164"/>
    <cellStyle name="20% - Акцент6 4 5 3 2 2" xfId="9165"/>
    <cellStyle name="20% - Акцент6 4 5 3 3" xfId="9166"/>
    <cellStyle name="20% - Акцент6 4 5 4" xfId="9167"/>
    <cellStyle name="20% - Акцент6 4 5 4 2" xfId="9168"/>
    <cellStyle name="20% - Акцент6 4 5 5" xfId="9169"/>
    <cellStyle name="20% - Акцент6 4 6" xfId="9170"/>
    <cellStyle name="20% - Акцент6 4 6 2" xfId="9171"/>
    <cellStyle name="20% - Акцент6 4 6 2 2" xfId="9172"/>
    <cellStyle name="20% - Акцент6 4 6 3" xfId="9173"/>
    <cellStyle name="20% - Акцент6 4 7" xfId="9174"/>
    <cellStyle name="20% - Акцент6 4 7 2" xfId="9175"/>
    <cellStyle name="20% - Акцент6 4 7 2 2" xfId="9176"/>
    <cellStyle name="20% - Акцент6 4 7 3" xfId="9177"/>
    <cellStyle name="20% - Акцент6 4 8" xfId="9178"/>
    <cellStyle name="20% - Акцент6 4 8 2" xfId="9179"/>
    <cellStyle name="20% - Акцент6 4 9" xfId="9180"/>
    <cellStyle name="20% - Акцент6 40" xfId="9181"/>
    <cellStyle name="20% - Акцент6 40 2" xfId="9182"/>
    <cellStyle name="20% - Акцент6 40 2 2" xfId="9183"/>
    <cellStyle name="20% - Акцент6 40 2 2 2" xfId="9184"/>
    <cellStyle name="20% - Акцент6 40 2 3" xfId="9185"/>
    <cellStyle name="20% - Акцент6 40 3" xfId="9186"/>
    <cellStyle name="20% - Акцент6 40 3 2" xfId="9187"/>
    <cellStyle name="20% - Акцент6 40 3 2 2" xfId="9188"/>
    <cellStyle name="20% - Акцент6 40 3 3" xfId="9189"/>
    <cellStyle name="20% - Акцент6 40 4" xfId="9190"/>
    <cellStyle name="20% - Акцент6 40 4 2" xfId="9191"/>
    <cellStyle name="20% - Акцент6 40 5" xfId="9192"/>
    <cellStyle name="20% - Акцент6 41" xfId="9193"/>
    <cellStyle name="20% - Акцент6 41 2" xfId="9194"/>
    <cellStyle name="20% - Акцент6 41 2 2" xfId="9195"/>
    <cellStyle name="20% - Акцент6 41 2 2 2" xfId="9196"/>
    <cellStyle name="20% - Акцент6 41 2 3" xfId="9197"/>
    <cellStyle name="20% - Акцент6 41 3" xfId="9198"/>
    <cellStyle name="20% - Акцент6 41 3 2" xfId="9199"/>
    <cellStyle name="20% - Акцент6 41 3 2 2" xfId="9200"/>
    <cellStyle name="20% - Акцент6 41 3 3" xfId="9201"/>
    <cellStyle name="20% - Акцент6 41 4" xfId="9202"/>
    <cellStyle name="20% - Акцент6 41 4 2" xfId="9203"/>
    <cellStyle name="20% - Акцент6 41 5" xfId="9204"/>
    <cellStyle name="20% - Акцент6 42" xfId="9205"/>
    <cellStyle name="20% - Акцент6 42 2" xfId="9206"/>
    <cellStyle name="20% - Акцент6 42 2 2" xfId="9207"/>
    <cellStyle name="20% - Акцент6 42 2 2 2" xfId="9208"/>
    <cellStyle name="20% - Акцент6 42 2 3" xfId="9209"/>
    <cellStyle name="20% - Акцент6 42 3" xfId="9210"/>
    <cellStyle name="20% - Акцент6 42 3 2" xfId="9211"/>
    <cellStyle name="20% - Акцент6 42 3 2 2" xfId="9212"/>
    <cellStyle name="20% - Акцент6 42 3 3" xfId="9213"/>
    <cellStyle name="20% - Акцент6 42 4" xfId="9214"/>
    <cellStyle name="20% - Акцент6 42 4 2" xfId="9215"/>
    <cellStyle name="20% - Акцент6 42 5" xfId="9216"/>
    <cellStyle name="20% - Акцент6 43" xfId="9217"/>
    <cellStyle name="20% - Акцент6 43 2" xfId="9218"/>
    <cellStyle name="20% - Акцент6 43 2 2" xfId="9219"/>
    <cellStyle name="20% - Акцент6 43 2 2 2" xfId="9220"/>
    <cellStyle name="20% - Акцент6 43 2 3" xfId="9221"/>
    <cellStyle name="20% - Акцент6 43 3" xfId="9222"/>
    <cellStyle name="20% - Акцент6 43 3 2" xfId="9223"/>
    <cellStyle name="20% - Акцент6 43 3 2 2" xfId="9224"/>
    <cellStyle name="20% - Акцент6 43 3 3" xfId="9225"/>
    <cellStyle name="20% - Акцент6 43 4" xfId="9226"/>
    <cellStyle name="20% - Акцент6 43 4 2" xfId="9227"/>
    <cellStyle name="20% - Акцент6 43 5" xfId="9228"/>
    <cellStyle name="20% - Акцент6 44" xfId="9229"/>
    <cellStyle name="20% - Акцент6 44 2" xfId="9230"/>
    <cellStyle name="20% - Акцент6 44 2 2" xfId="9231"/>
    <cellStyle name="20% - Акцент6 44 2 2 2" xfId="9232"/>
    <cellStyle name="20% - Акцент6 44 2 3" xfId="9233"/>
    <cellStyle name="20% - Акцент6 44 3" xfId="9234"/>
    <cellStyle name="20% - Акцент6 44 3 2" xfId="9235"/>
    <cellStyle name="20% - Акцент6 44 3 2 2" xfId="9236"/>
    <cellStyle name="20% - Акцент6 44 3 3" xfId="9237"/>
    <cellStyle name="20% - Акцент6 44 4" xfId="9238"/>
    <cellStyle name="20% - Акцент6 44 4 2" xfId="9239"/>
    <cellStyle name="20% - Акцент6 44 5" xfId="9240"/>
    <cellStyle name="20% - Акцент6 45" xfId="9241"/>
    <cellStyle name="20% - Акцент6 45 2" xfId="9242"/>
    <cellStyle name="20% - Акцент6 45 2 2" xfId="9243"/>
    <cellStyle name="20% - Акцент6 45 2 2 2" xfId="9244"/>
    <cellStyle name="20% - Акцент6 45 2 3" xfId="9245"/>
    <cellStyle name="20% - Акцент6 45 3" xfId="9246"/>
    <cellStyle name="20% - Акцент6 45 3 2" xfId="9247"/>
    <cellStyle name="20% - Акцент6 45 3 2 2" xfId="9248"/>
    <cellStyle name="20% - Акцент6 45 3 3" xfId="9249"/>
    <cellStyle name="20% - Акцент6 45 4" xfId="9250"/>
    <cellStyle name="20% - Акцент6 45 4 2" xfId="9251"/>
    <cellStyle name="20% - Акцент6 45 5" xfId="9252"/>
    <cellStyle name="20% - Акцент6 46" xfId="9253"/>
    <cellStyle name="20% - Акцент6 46 2" xfId="9254"/>
    <cellStyle name="20% - Акцент6 46 2 2" xfId="9255"/>
    <cellStyle name="20% - Акцент6 46 2 2 2" xfId="9256"/>
    <cellStyle name="20% - Акцент6 46 2 3" xfId="9257"/>
    <cellStyle name="20% - Акцент6 46 3" xfId="9258"/>
    <cellStyle name="20% - Акцент6 46 3 2" xfId="9259"/>
    <cellStyle name="20% - Акцент6 46 3 2 2" xfId="9260"/>
    <cellStyle name="20% - Акцент6 46 3 3" xfId="9261"/>
    <cellStyle name="20% - Акцент6 46 4" xfId="9262"/>
    <cellStyle name="20% - Акцент6 46 4 2" xfId="9263"/>
    <cellStyle name="20% - Акцент6 46 5" xfId="9264"/>
    <cellStyle name="20% - Акцент6 47" xfId="9265"/>
    <cellStyle name="20% - Акцент6 47 2" xfId="9266"/>
    <cellStyle name="20% - Акцент6 47 2 2" xfId="9267"/>
    <cellStyle name="20% - Акцент6 47 2 2 2" xfId="9268"/>
    <cellStyle name="20% - Акцент6 47 2 3" xfId="9269"/>
    <cellStyle name="20% - Акцент6 47 3" xfId="9270"/>
    <cellStyle name="20% - Акцент6 47 3 2" xfId="9271"/>
    <cellStyle name="20% - Акцент6 47 3 2 2" xfId="9272"/>
    <cellStyle name="20% - Акцент6 47 3 3" xfId="9273"/>
    <cellStyle name="20% - Акцент6 47 4" xfId="9274"/>
    <cellStyle name="20% - Акцент6 47 4 2" xfId="9275"/>
    <cellStyle name="20% - Акцент6 47 5" xfId="9276"/>
    <cellStyle name="20% - Акцент6 48" xfId="9277"/>
    <cellStyle name="20% - Акцент6 48 2" xfId="9278"/>
    <cellStyle name="20% - Акцент6 48 2 2" xfId="9279"/>
    <cellStyle name="20% - Акцент6 48 2 2 2" xfId="9280"/>
    <cellStyle name="20% - Акцент6 48 2 3" xfId="9281"/>
    <cellStyle name="20% - Акцент6 48 3" xfId="9282"/>
    <cellStyle name="20% - Акцент6 48 3 2" xfId="9283"/>
    <cellStyle name="20% - Акцент6 48 3 2 2" xfId="9284"/>
    <cellStyle name="20% - Акцент6 48 3 3" xfId="9285"/>
    <cellStyle name="20% - Акцент6 48 4" xfId="9286"/>
    <cellStyle name="20% - Акцент6 48 4 2" xfId="9287"/>
    <cellStyle name="20% - Акцент6 48 5" xfId="9288"/>
    <cellStyle name="20% - Акцент6 49" xfId="9289"/>
    <cellStyle name="20% - Акцент6 49 2" xfId="9290"/>
    <cellStyle name="20% - Акцент6 49 2 2" xfId="9291"/>
    <cellStyle name="20% - Акцент6 49 2 2 2" xfId="9292"/>
    <cellStyle name="20% - Акцент6 49 2 3" xfId="9293"/>
    <cellStyle name="20% - Акцент6 49 3" xfId="9294"/>
    <cellStyle name="20% - Акцент6 49 3 2" xfId="9295"/>
    <cellStyle name="20% - Акцент6 49 3 2 2" xfId="9296"/>
    <cellStyle name="20% - Акцент6 49 3 3" xfId="9297"/>
    <cellStyle name="20% - Акцент6 49 4" xfId="9298"/>
    <cellStyle name="20% - Акцент6 49 4 2" xfId="9299"/>
    <cellStyle name="20% - Акцент6 49 5" xfId="9300"/>
    <cellStyle name="20% - Акцент6 5" xfId="9301"/>
    <cellStyle name="20% - Акцент6 5 2" xfId="9302"/>
    <cellStyle name="20% - Акцент6 5 2 2" xfId="9303"/>
    <cellStyle name="20% - Акцент6 5 2 2 2" xfId="9304"/>
    <cellStyle name="20% - Акцент6 5 2 2 2 2" xfId="9305"/>
    <cellStyle name="20% - Акцент6 5 2 2 3" xfId="9306"/>
    <cellStyle name="20% - Акцент6 5 2 3" xfId="9307"/>
    <cellStyle name="20% - Акцент6 5 2 3 2" xfId="9308"/>
    <cellStyle name="20% - Акцент6 5 2 3 2 2" xfId="9309"/>
    <cellStyle name="20% - Акцент6 5 2 3 3" xfId="9310"/>
    <cellStyle name="20% - Акцент6 5 2 4" xfId="9311"/>
    <cellStyle name="20% - Акцент6 5 2 4 2" xfId="9312"/>
    <cellStyle name="20% - Акцент6 5 2 5" xfId="9313"/>
    <cellStyle name="20% - Акцент6 5 3" xfId="9314"/>
    <cellStyle name="20% - Акцент6 5 3 2" xfId="9315"/>
    <cellStyle name="20% - Акцент6 5 3 2 2" xfId="9316"/>
    <cellStyle name="20% - Акцент6 5 3 2 2 2" xfId="9317"/>
    <cellStyle name="20% - Акцент6 5 3 2 3" xfId="9318"/>
    <cellStyle name="20% - Акцент6 5 3 3" xfId="9319"/>
    <cellStyle name="20% - Акцент6 5 3 3 2" xfId="9320"/>
    <cellStyle name="20% - Акцент6 5 3 3 2 2" xfId="9321"/>
    <cellStyle name="20% - Акцент6 5 3 3 3" xfId="9322"/>
    <cellStyle name="20% - Акцент6 5 3 4" xfId="9323"/>
    <cellStyle name="20% - Акцент6 5 3 4 2" xfId="9324"/>
    <cellStyle name="20% - Акцент6 5 3 5" xfId="9325"/>
    <cellStyle name="20% - Акцент6 5 4" xfId="9326"/>
    <cellStyle name="20% - Акцент6 5 4 2" xfId="9327"/>
    <cellStyle name="20% - Акцент6 5 4 2 2" xfId="9328"/>
    <cellStyle name="20% - Акцент6 5 4 2 2 2" xfId="9329"/>
    <cellStyle name="20% - Акцент6 5 4 2 3" xfId="9330"/>
    <cellStyle name="20% - Акцент6 5 4 3" xfId="9331"/>
    <cellStyle name="20% - Акцент6 5 4 3 2" xfId="9332"/>
    <cellStyle name="20% - Акцент6 5 4 3 2 2" xfId="9333"/>
    <cellStyle name="20% - Акцент6 5 4 3 3" xfId="9334"/>
    <cellStyle name="20% - Акцент6 5 4 4" xfId="9335"/>
    <cellStyle name="20% - Акцент6 5 4 4 2" xfId="9336"/>
    <cellStyle name="20% - Акцент6 5 4 5" xfId="9337"/>
    <cellStyle name="20% - Акцент6 5 5" xfId="9338"/>
    <cellStyle name="20% - Акцент6 5 5 2" xfId="9339"/>
    <cellStyle name="20% - Акцент6 5 5 2 2" xfId="9340"/>
    <cellStyle name="20% - Акцент6 5 5 2 2 2" xfId="9341"/>
    <cellStyle name="20% - Акцент6 5 5 2 3" xfId="9342"/>
    <cellStyle name="20% - Акцент6 5 5 3" xfId="9343"/>
    <cellStyle name="20% - Акцент6 5 5 3 2" xfId="9344"/>
    <cellStyle name="20% - Акцент6 5 5 3 2 2" xfId="9345"/>
    <cellStyle name="20% - Акцент6 5 5 3 3" xfId="9346"/>
    <cellStyle name="20% - Акцент6 5 5 4" xfId="9347"/>
    <cellStyle name="20% - Акцент6 5 5 4 2" xfId="9348"/>
    <cellStyle name="20% - Акцент6 5 5 5" xfId="9349"/>
    <cellStyle name="20% - Акцент6 5 6" xfId="9350"/>
    <cellStyle name="20% - Акцент6 5 6 2" xfId="9351"/>
    <cellStyle name="20% - Акцент6 5 6 2 2" xfId="9352"/>
    <cellStyle name="20% - Акцент6 5 6 3" xfId="9353"/>
    <cellStyle name="20% - Акцент6 5 7" xfId="9354"/>
    <cellStyle name="20% - Акцент6 5 7 2" xfId="9355"/>
    <cellStyle name="20% - Акцент6 5 7 2 2" xfId="9356"/>
    <cellStyle name="20% - Акцент6 5 7 3" xfId="9357"/>
    <cellStyle name="20% - Акцент6 5 8" xfId="9358"/>
    <cellStyle name="20% - Акцент6 5 8 2" xfId="9359"/>
    <cellStyle name="20% - Акцент6 5 9" xfId="9360"/>
    <cellStyle name="20% - Акцент6 50" xfId="9361"/>
    <cellStyle name="20% - Акцент6 50 2" xfId="9362"/>
    <cellStyle name="20% - Акцент6 50 2 2" xfId="9363"/>
    <cellStyle name="20% - Акцент6 50 2 2 2" xfId="9364"/>
    <cellStyle name="20% - Акцент6 50 2 3" xfId="9365"/>
    <cellStyle name="20% - Акцент6 50 3" xfId="9366"/>
    <cellStyle name="20% - Акцент6 50 3 2" xfId="9367"/>
    <cellStyle name="20% - Акцент6 50 3 2 2" xfId="9368"/>
    <cellStyle name="20% - Акцент6 50 3 3" xfId="9369"/>
    <cellStyle name="20% - Акцент6 50 4" xfId="9370"/>
    <cellStyle name="20% - Акцент6 50 4 2" xfId="9371"/>
    <cellStyle name="20% - Акцент6 50 5" xfId="9372"/>
    <cellStyle name="20% - Акцент6 51" xfId="9373"/>
    <cellStyle name="20% - Акцент6 51 2" xfId="9374"/>
    <cellStyle name="20% - Акцент6 51 2 2" xfId="9375"/>
    <cellStyle name="20% - Акцент6 51 2 2 2" xfId="9376"/>
    <cellStyle name="20% - Акцент6 51 2 3" xfId="9377"/>
    <cellStyle name="20% - Акцент6 51 3" xfId="9378"/>
    <cellStyle name="20% - Акцент6 51 3 2" xfId="9379"/>
    <cellStyle name="20% - Акцент6 51 3 2 2" xfId="9380"/>
    <cellStyle name="20% - Акцент6 51 3 3" xfId="9381"/>
    <cellStyle name="20% - Акцент6 51 4" xfId="9382"/>
    <cellStyle name="20% - Акцент6 51 4 2" xfId="9383"/>
    <cellStyle name="20% - Акцент6 51 5" xfId="9384"/>
    <cellStyle name="20% - Акцент6 52" xfId="9385"/>
    <cellStyle name="20% - Акцент6 52 2" xfId="9386"/>
    <cellStyle name="20% - Акцент6 52 2 2" xfId="9387"/>
    <cellStyle name="20% - Акцент6 52 2 2 2" xfId="9388"/>
    <cellStyle name="20% - Акцент6 52 2 3" xfId="9389"/>
    <cellStyle name="20% - Акцент6 52 3" xfId="9390"/>
    <cellStyle name="20% - Акцент6 52 3 2" xfId="9391"/>
    <cellStyle name="20% - Акцент6 52 3 2 2" xfId="9392"/>
    <cellStyle name="20% - Акцент6 52 3 3" xfId="9393"/>
    <cellStyle name="20% - Акцент6 52 4" xfId="9394"/>
    <cellStyle name="20% - Акцент6 52 4 2" xfId="9395"/>
    <cellStyle name="20% - Акцент6 52 5" xfId="9396"/>
    <cellStyle name="20% - Акцент6 53" xfId="9397"/>
    <cellStyle name="20% - Акцент6 53 2" xfId="9398"/>
    <cellStyle name="20% - Акцент6 53 2 2" xfId="9399"/>
    <cellStyle name="20% - Акцент6 53 2 2 2" xfId="9400"/>
    <cellStyle name="20% - Акцент6 53 2 3" xfId="9401"/>
    <cellStyle name="20% - Акцент6 53 3" xfId="9402"/>
    <cellStyle name="20% - Акцент6 53 3 2" xfId="9403"/>
    <cellStyle name="20% - Акцент6 53 3 2 2" xfId="9404"/>
    <cellStyle name="20% - Акцент6 53 3 3" xfId="9405"/>
    <cellStyle name="20% - Акцент6 53 4" xfId="9406"/>
    <cellStyle name="20% - Акцент6 53 4 2" xfId="9407"/>
    <cellStyle name="20% - Акцент6 53 5" xfId="9408"/>
    <cellStyle name="20% - Акцент6 54" xfId="9409"/>
    <cellStyle name="20% - Акцент6 54 2" xfId="9410"/>
    <cellStyle name="20% - Акцент6 54 2 2" xfId="9411"/>
    <cellStyle name="20% - Акцент6 54 2 2 2" xfId="9412"/>
    <cellStyle name="20% - Акцент6 54 2 3" xfId="9413"/>
    <cellStyle name="20% - Акцент6 54 3" xfId="9414"/>
    <cellStyle name="20% - Акцент6 54 3 2" xfId="9415"/>
    <cellStyle name="20% - Акцент6 54 3 2 2" xfId="9416"/>
    <cellStyle name="20% - Акцент6 54 3 3" xfId="9417"/>
    <cellStyle name="20% - Акцент6 54 4" xfId="9418"/>
    <cellStyle name="20% - Акцент6 54 4 2" xfId="9419"/>
    <cellStyle name="20% - Акцент6 54 5" xfId="9420"/>
    <cellStyle name="20% - Акцент6 55" xfId="9421"/>
    <cellStyle name="20% - Акцент6 55 2" xfId="9422"/>
    <cellStyle name="20% - Акцент6 55 2 2" xfId="9423"/>
    <cellStyle name="20% - Акцент6 55 2 2 2" xfId="9424"/>
    <cellStyle name="20% - Акцент6 55 2 3" xfId="9425"/>
    <cellStyle name="20% - Акцент6 55 3" xfId="9426"/>
    <cellStyle name="20% - Акцент6 55 3 2" xfId="9427"/>
    <cellStyle name="20% - Акцент6 55 3 2 2" xfId="9428"/>
    <cellStyle name="20% - Акцент6 55 3 3" xfId="9429"/>
    <cellStyle name="20% - Акцент6 55 4" xfId="9430"/>
    <cellStyle name="20% - Акцент6 55 4 2" xfId="9431"/>
    <cellStyle name="20% - Акцент6 55 5" xfId="9432"/>
    <cellStyle name="20% - Акцент6 56" xfId="9433"/>
    <cellStyle name="20% - Акцент6 56 2" xfId="9434"/>
    <cellStyle name="20% - Акцент6 56 2 2" xfId="9435"/>
    <cellStyle name="20% - Акцент6 56 2 2 2" xfId="9436"/>
    <cellStyle name="20% - Акцент6 56 2 3" xfId="9437"/>
    <cellStyle name="20% - Акцент6 56 3" xfId="9438"/>
    <cellStyle name="20% - Акцент6 56 3 2" xfId="9439"/>
    <cellStyle name="20% - Акцент6 56 3 2 2" xfId="9440"/>
    <cellStyle name="20% - Акцент6 56 3 3" xfId="9441"/>
    <cellStyle name="20% - Акцент6 56 4" xfId="9442"/>
    <cellStyle name="20% - Акцент6 56 4 2" xfId="9443"/>
    <cellStyle name="20% - Акцент6 56 5" xfId="9444"/>
    <cellStyle name="20% - Акцент6 57" xfId="9445"/>
    <cellStyle name="20% - Акцент6 57 2" xfId="9446"/>
    <cellStyle name="20% - Акцент6 57 2 2" xfId="9447"/>
    <cellStyle name="20% - Акцент6 57 2 2 2" xfId="9448"/>
    <cellStyle name="20% - Акцент6 57 2 3" xfId="9449"/>
    <cellStyle name="20% - Акцент6 57 3" xfId="9450"/>
    <cellStyle name="20% - Акцент6 57 3 2" xfId="9451"/>
    <cellStyle name="20% - Акцент6 57 3 2 2" xfId="9452"/>
    <cellStyle name="20% - Акцент6 57 3 3" xfId="9453"/>
    <cellStyle name="20% - Акцент6 57 4" xfId="9454"/>
    <cellStyle name="20% - Акцент6 57 4 2" xfId="9455"/>
    <cellStyle name="20% - Акцент6 57 5" xfId="9456"/>
    <cellStyle name="20% - Акцент6 58" xfId="9457"/>
    <cellStyle name="20% - Акцент6 58 2" xfId="9458"/>
    <cellStyle name="20% - Акцент6 58 2 2" xfId="9459"/>
    <cellStyle name="20% - Акцент6 58 2 2 2" xfId="9460"/>
    <cellStyle name="20% - Акцент6 58 2 3" xfId="9461"/>
    <cellStyle name="20% - Акцент6 58 3" xfId="9462"/>
    <cellStyle name="20% - Акцент6 58 3 2" xfId="9463"/>
    <cellStyle name="20% - Акцент6 58 3 2 2" xfId="9464"/>
    <cellStyle name="20% - Акцент6 58 3 3" xfId="9465"/>
    <cellStyle name="20% - Акцент6 58 4" xfId="9466"/>
    <cellStyle name="20% - Акцент6 58 4 2" xfId="9467"/>
    <cellStyle name="20% - Акцент6 58 5" xfId="9468"/>
    <cellStyle name="20% - Акцент6 59" xfId="9469"/>
    <cellStyle name="20% - Акцент6 59 2" xfId="9470"/>
    <cellStyle name="20% - Акцент6 59 2 2" xfId="9471"/>
    <cellStyle name="20% - Акцент6 59 2 2 2" xfId="9472"/>
    <cellStyle name="20% - Акцент6 59 2 3" xfId="9473"/>
    <cellStyle name="20% - Акцент6 59 3" xfId="9474"/>
    <cellStyle name="20% - Акцент6 59 3 2" xfId="9475"/>
    <cellStyle name="20% - Акцент6 59 3 2 2" xfId="9476"/>
    <cellStyle name="20% - Акцент6 59 3 3" xfId="9477"/>
    <cellStyle name="20% - Акцент6 59 4" xfId="9478"/>
    <cellStyle name="20% - Акцент6 59 4 2" xfId="9479"/>
    <cellStyle name="20% - Акцент6 59 5" xfId="9480"/>
    <cellStyle name="20% - Акцент6 6" xfId="9481"/>
    <cellStyle name="20% - Акцент6 6 2" xfId="9482"/>
    <cellStyle name="20% - Акцент6 6 2 2" xfId="9483"/>
    <cellStyle name="20% - Акцент6 6 2 2 2" xfId="9484"/>
    <cellStyle name="20% - Акцент6 6 2 2 2 2" xfId="9485"/>
    <cellStyle name="20% - Акцент6 6 2 2 3" xfId="9486"/>
    <cellStyle name="20% - Акцент6 6 2 3" xfId="9487"/>
    <cellStyle name="20% - Акцент6 6 2 3 2" xfId="9488"/>
    <cellStyle name="20% - Акцент6 6 2 3 2 2" xfId="9489"/>
    <cellStyle name="20% - Акцент6 6 2 3 3" xfId="9490"/>
    <cellStyle name="20% - Акцент6 6 2 4" xfId="9491"/>
    <cellStyle name="20% - Акцент6 6 2 4 2" xfId="9492"/>
    <cellStyle name="20% - Акцент6 6 2 5" xfId="9493"/>
    <cellStyle name="20% - Акцент6 6 3" xfId="9494"/>
    <cellStyle name="20% - Акцент6 6 3 2" xfId="9495"/>
    <cellStyle name="20% - Акцент6 6 3 2 2" xfId="9496"/>
    <cellStyle name="20% - Акцент6 6 3 2 2 2" xfId="9497"/>
    <cellStyle name="20% - Акцент6 6 3 2 3" xfId="9498"/>
    <cellStyle name="20% - Акцент6 6 3 3" xfId="9499"/>
    <cellStyle name="20% - Акцент6 6 3 3 2" xfId="9500"/>
    <cellStyle name="20% - Акцент6 6 3 3 2 2" xfId="9501"/>
    <cellStyle name="20% - Акцент6 6 3 3 3" xfId="9502"/>
    <cellStyle name="20% - Акцент6 6 3 4" xfId="9503"/>
    <cellStyle name="20% - Акцент6 6 3 4 2" xfId="9504"/>
    <cellStyle name="20% - Акцент6 6 3 5" xfId="9505"/>
    <cellStyle name="20% - Акцент6 6 4" xfId="9506"/>
    <cellStyle name="20% - Акцент6 6 4 2" xfId="9507"/>
    <cellStyle name="20% - Акцент6 6 4 2 2" xfId="9508"/>
    <cellStyle name="20% - Акцент6 6 4 2 2 2" xfId="9509"/>
    <cellStyle name="20% - Акцент6 6 4 2 3" xfId="9510"/>
    <cellStyle name="20% - Акцент6 6 4 3" xfId="9511"/>
    <cellStyle name="20% - Акцент6 6 4 3 2" xfId="9512"/>
    <cellStyle name="20% - Акцент6 6 4 3 2 2" xfId="9513"/>
    <cellStyle name="20% - Акцент6 6 4 3 3" xfId="9514"/>
    <cellStyle name="20% - Акцент6 6 4 4" xfId="9515"/>
    <cellStyle name="20% - Акцент6 6 4 4 2" xfId="9516"/>
    <cellStyle name="20% - Акцент6 6 4 5" xfId="9517"/>
    <cellStyle name="20% - Акцент6 6 5" xfId="9518"/>
    <cellStyle name="20% - Акцент6 6 5 2" xfId="9519"/>
    <cellStyle name="20% - Акцент6 6 5 2 2" xfId="9520"/>
    <cellStyle name="20% - Акцент6 6 5 2 2 2" xfId="9521"/>
    <cellStyle name="20% - Акцент6 6 5 2 3" xfId="9522"/>
    <cellStyle name="20% - Акцент6 6 5 3" xfId="9523"/>
    <cellStyle name="20% - Акцент6 6 5 3 2" xfId="9524"/>
    <cellStyle name="20% - Акцент6 6 5 3 2 2" xfId="9525"/>
    <cellStyle name="20% - Акцент6 6 5 3 3" xfId="9526"/>
    <cellStyle name="20% - Акцент6 6 5 4" xfId="9527"/>
    <cellStyle name="20% - Акцент6 6 5 4 2" xfId="9528"/>
    <cellStyle name="20% - Акцент6 6 5 5" xfId="9529"/>
    <cellStyle name="20% - Акцент6 6 6" xfId="9530"/>
    <cellStyle name="20% - Акцент6 6 6 2" xfId="9531"/>
    <cellStyle name="20% - Акцент6 6 6 2 2" xfId="9532"/>
    <cellStyle name="20% - Акцент6 6 6 3" xfId="9533"/>
    <cellStyle name="20% - Акцент6 6 7" xfId="9534"/>
    <cellStyle name="20% - Акцент6 6 7 2" xfId="9535"/>
    <cellStyle name="20% - Акцент6 6 7 2 2" xfId="9536"/>
    <cellStyle name="20% - Акцент6 6 7 3" xfId="9537"/>
    <cellStyle name="20% - Акцент6 6 8" xfId="9538"/>
    <cellStyle name="20% - Акцент6 6 8 2" xfId="9539"/>
    <cellStyle name="20% - Акцент6 6 9" xfId="9540"/>
    <cellStyle name="20% - Акцент6 60" xfId="9541"/>
    <cellStyle name="20% - Акцент6 60 2" xfId="9542"/>
    <cellStyle name="20% - Акцент6 60 2 2" xfId="9543"/>
    <cellStyle name="20% - Акцент6 60 2 2 2" xfId="9544"/>
    <cellStyle name="20% - Акцент6 60 2 3" xfId="9545"/>
    <cellStyle name="20% - Акцент6 60 3" xfId="9546"/>
    <cellStyle name="20% - Акцент6 60 3 2" xfId="9547"/>
    <cellStyle name="20% - Акцент6 60 3 2 2" xfId="9548"/>
    <cellStyle name="20% - Акцент6 60 3 3" xfId="9549"/>
    <cellStyle name="20% - Акцент6 60 4" xfId="9550"/>
    <cellStyle name="20% - Акцент6 60 4 2" xfId="9551"/>
    <cellStyle name="20% - Акцент6 60 5" xfId="9552"/>
    <cellStyle name="20% - Акцент6 61" xfId="9553"/>
    <cellStyle name="20% - Акцент6 61 2" xfId="9554"/>
    <cellStyle name="20% - Акцент6 61 2 2" xfId="9555"/>
    <cellStyle name="20% - Акцент6 61 2 2 2" xfId="9556"/>
    <cellStyle name="20% - Акцент6 61 2 3" xfId="9557"/>
    <cellStyle name="20% - Акцент6 61 3" xfId="9558"/>
    <cellStyle name="20% - Акцент6 61 3 2" xfId="9559"/>
    <cellStyle name="20% - Акцент6 61 3 2 2" xfId="9560"/>
    <cellStyle name="20% - Акцент6 61 3 3" xfId="9561"/>
    <cellStyle name="20% - Акцент6 61 4" xfId="9562"/>
    <cellStyle name="20% - Акцент6 61 4 2" xfId="9563"/>
    <cellStyle name="20% - Акцент6 61 5" xfId="9564"/>
    <cellStyle name="20% - Акцент6 62" xfId="9565"/>
    <cellStyle name="20% - Акцент6 62 2" xfId="9566"/>
    <cellStyle name="20% - Акцент6 62 2 2" xfId="9567"/>
    <cellStyle name="20% - Акцент6 62 2 2 2" xfId="9568"/>
    <cellStyle name="20% - Акцент6 62 2 3" xfId="9569"/>
    <cellStyle name="20% - Акцент6 62 3" xfId="9570"/>
    <cellStyle name="20% - Акцент6 62 3 2" xfId="9571"/>
    <cellStyle name="20% - Акцент6 62 3 2 2" xfId="9572"/>
    <cellStyle name="20% - Акцент6 62 3 3" xfId="9573"/>
    <cellStyle name="20% - Акцент6 62 4" xfId="9574"/>
    <cellStyle name="20% - Акцент6 62 4 2" xfId="9575"/>
    <cellStyle name="20% - Акцент6 62 5" xfId="9576"/>
    <cellStyle name="20% - Акцент6 63" xfId="9577"/>
    <cellStyle name="20% - Акцент6 63 2" xfId="9578"/>
    <cellStyle name="20% - Акцент6 63 2 2" xfId="9579"/>
    <cellStyle name="20% - Акцент6 63 2 2 2" xfId="9580"/>
    <cellStyle name="20% - Акцент6 63 2 3" xfId="9581"/>
    <cellStyle name="20% - Акцент6 63 3" xfId="9582"/>
    <cellStyle name="20% - Акцент6 63 3 2" xfId="9583"/>
    <cellStyle name="20% - Акцент6 63 3 2 2" xfId="9584"/>
    <cellStyle name="20% - Акцент6 63 3 3" xfId="9585"/>
    <cellStyle name="20% - Акцент6 63 4" xfId="9586"/>
    <cellStyle name="20% - Акцент6 63 4 2" xfId="9587"/>
    <cellStyle name="20% - Акцент6 63 5" xfId="9588"/>
    <cellStyle name="20% - Акцент6 64" xfId="9589"/>
    <cellStyle name="20% - Акцент6 64 2" xfId="9590"/>
    <cellStyle name="20% - Акцент6 64 2 2" xfId="9591"/>
    <cellStyle name="20% - Акцент6 64 2 2 2" xfId="9592"/>
    <cellStyle name="20% - Акцент6 64 2 3" xfId="9593"/>
    <cellStyle name="20% - Акцент6 64 3" xfId="9594"/>
    <cellStyle name="20% - Акцент6 64 3 2" xfId="9595"/>
    <cellStyle name="20% - Акцент6 64 3 2 2" xfId="9596"/>
    <cellStyle name="20% - Акцент6 64 3 3" xfId="9597"/>
    <cellStyle name="20% - Акцент6 64 4" xfId="9598"/>
    <cellStyle name="20% - Акцент6 64 4 2" xfId="9599"/>
    <cellStyle name="20% - Акцент6 64 5" xfId="9600"/>
    <cellStyle name="20% - Акцент6 65" xfId="9601"/>
    <cellStyle name="20% - Акцент6 65 2" xfId="9602"/>
    <cellStyle name="20% - Акцент6 65 2 2" xfId="9603"/>
    <cellStyle name="20% - Акцент6 65 2 2 2" xfId="9604"/>
    <cellStyle name="20% - Акцент6 65 2 3" xfId="9605"/>
    <cellStyle name="20% - Акцент6 65 3" xfId="9606"/>
    <cellStyle name="20% - Акцент6 65 3 2" xfId="9607"/>
    <cellStyle name="20% - Акцент6 65 3 2 2" xfId="9608"/>
    <cellStyle name="20% - Акцент6 65 3 3" xfId="9609"/>
    <cellStyle name="20% - Акцент6 65 4" xfId="9610"/>
    <cellStyle name="20% - Акцент6 65 4 2" xfId="9611"/>
    <cellStyle name="20% - Акцент6 65 5" xfId="9612"/>
    <cellStyle name="20% - Акцент6 66" xfId="9613"/>
    <cellStyle name="20% - Акцент6 66 2" xfId="9614"/>
    <cellStyle name="20% - Акцент6 66 2 2" xfId="9615"/>
    <cellStyle name="20% - Акцент6 66 2 2 2" xfId="9616"/>
    <cellStyle name="20% - Акцент6 66 2 3" xfId="9617"/>
    <cellStyle name="20% - Акцент6 66 3" xfId="9618"/>
    <cellStyle name="20% - Акцент6 66 3 2" xfId="9619"/>
    <cellStyle name="20% - Акцент6 66 3 2 2" xfId="9620"/>
    <cellStyle name="20% - Акцент6 66 3 3" xfId="9621"/>
    <cellStyle name="20% - Акцент6 66 4" xfId="9622"/>
    <cellStyle name="20% - Акцент6 66 4 2" xfId="9623"/>
    <cellStyle name="20% - Акцент6 66 5" xfId="9624"/>
    <cellStyle name="20% - Акцент6 67" xfId="9625"/>
    <cellStyle name="20% - Акцент6 67 2" xfId="9626"/>
    <cellStyle name="20% - Акцент6 67 2 2" xfId="9627"/>
    <cellStyle name="20% - Акцент6 67 2 2 2" xfId="9628"/>
    <cellStyle name="20% - Акцент6 67 2 3" xfId="9629"/>
    <cellStyle name="20% - Акцент6 67 3" xfId="9630"/>
    <cellStyle name="20% - Акцент6 67 3 2" xfId="9631"/>
    <cellStyle name="20% - Акцент6 67 3 2 2" xfId="9632"/>
    <cellStyle name="20% - Акцент6 67 3 3" xfId="9633"/>
    <cellStyle name="20% - Акцент6 67 4" xfId="9634"/>
    <cellStyle name="20% - Акцент6 67 4 2" xfId="9635"/>
    <cellStyle name="20% - Акцент6 67 5" xfId="9636"/>
    <cellStyle name="20% - Акцент6 68" xfId="9637"/>
    <cellStyle name="20% - Акцент6 68 2" xfId="9638"/>
    <cellStyle name="20% - Акцент6 68 2 2" xfId="9639"/>
    <cellStyle name="20% - Акцент6 68 2 2 2" xfId="9640"/>
    <cellStyle name="20% - Акцент6 68 2 3" xfId="9641"/>
    <cellStyle name="20% - Акцент6 68 3" xfId="9642"/>
    <cellStyle name="20% - Акцент6 68 3 2" xfId="9643"/>
    <cellStyle name="20% - Акцент6 68 3 2 2" xfId="9644"/>
    <cellStyle name="20% - Акцент6 68 3 3" xfId="9645"/>
    <cellStyle name="20% - Акцент6 68 4" xfId="9646"/>
    <cellStyle name="20% - Акцент6 68 4 2" xfId="9647"/>
    <cellStyle name="20% - Акцент6 68 5" xfId="9648"/>
    <cellStyle name="20% - Акцент6 69" xfId="9649"/>
    <cellStyle name="20% - Акцент6 69 2" xfId="9650"/>
    <cellStyle name="20% - Акцент6 69 2 2" xfId="9651"/>
    <cellStyle name="20% - Акцент6 69 2 2 2" xfId="9652"/>
    <cellStyle name="20% - Акцент6 69 2 3" xfId="9653"/>
    <cellStyle name="20% - Акцент6 69 3" xfId="9654"/>
    <cellStyle name="20% - Акцент6 69 3 2" xfId="9655"/>
    <cellStyle name="20% - Акцент6 69 3 2 2" xfId="9656"/>
    <cellStyle name="20% - Акцент6 69 3 3" xfId="9657"/>
    <cellStyle name="20% - Акцент6 69 4" xfId="9658"/>
    <cellStyle name="20% - Акцент6 69 4 2" xfId="9659"/>
    <cellStyle name="20% - Акцент6 69 5" xfId="9660"/>
    <cellStyle name="20% - Акцент6 7" xfId="9661"/>
    <cellStyle name="20% - Акцент6 7 2" xfId="9662"/>
    <cellStyle name="20% - Акцент6 7 2 2" xfId="9663"/>
    <cellStyle name="20% - Акцент6 7 2 2 2" xfId="9664"/>
    <cellStyle name="20% - Акцент6 7 2 2 2 2" xfId="9665"/>
    <cellStyle name="20% - Акцент6 7 2 2 3" xfId="9666"/>
    <cellStyle name="20% - Акцент6 7 2 3" xfId="9667"/>
    <cellStyle name="20% - Акцент6 7 2 3 2" xfId="9668"/>
    <cellStyle name="20% - Акцент6 7 2 3 2 2" xfId="9669"/>
    <cellStyle name="20% - Акцент6 7 2 3 3" xfId="9670"/>
    <cellStyle name="20% - Акцент6 7 2 4" xfId="9671"/>
    <cellStyle name="20% - Акцент6 7 2 4 2" xfId="9672"/>
    <cellStyle name="20% - Акцент6 7 2 5" xfId="9673"/>
    <cellStyle name="20% - Акцент6 7 3" xfId="9674"/>
    <cellStyle name="20% - Акцент6 7 3 2" xfId="9675"/>
    <cellStyle name="20% - Акцент6 7 3 2 2" xfId="9676"/>
    <cellStyle name="20% - Акцент6 7 3 2 2 2" xfId="9677"/>
    <cellStyle name="20% - Акцент6 7 3 2 3" xfId="9678"/>
    <cellStyle name="20% - Акцент6 7 3 3" xfId="9679"/>
    <cellStyle name="20% - Акцент6 7 3 3 2" xfId="9680"/>
    <cellStyle name="20% - Акцент6 7 3 3 2 2" xfId="9681"/>
    <cellStyle name="20% - Акцент6 7 3 3 3" xfId="9682"/>
    <cellStyle name="20% - Акцент6 7 3 4" xfId="9683"/>
    <cellStyle name="20% - Акцент6 7 3 4 2" xfId="9684"/>
    <cellStyle name="20% - Акцент6 7 3 5" xfId="9685"/>
    <cellStyle name="20% - Акцент6 7 4" xfId="9686"/>
    <cellStyle name="20% - Акцент6 7 4 2" xfId="9687"/>
    <cellStyle name="20% - Акцент6 7 4 2 2" xfId="9688"/>
    <cellStyle name="20% - Акцент6 7 4 2 2 2" xfId="9689"/>
    <cellStyle name="20% - Акцент6 7 4 2 3" xfId="9690"/>
    <cellStyle name="20% - Акцент6 7 4 3" xfId="9691"/>
    <cellStyle name="20% - Акцент6 7 4 3 2" xfId="9692"/>
    <cellStyle name="20% - Акцент6 7 4 3 2 2" xfId="9693"/>
    <cellStyle name="20% - Акцент6 7 4 3 3" xfId="9694"/>
    <cellStyle name="20% - Акцент6 7 4 4" xfId="9695"/>
    <cellStyle name="20% - Акцент6 7 4 4 2" xfId="9696"/>
    <cellStyle name="20% - Акцент6 7 4 5" xfId="9697"/>
    <cellStyle name="20% - Акцент6 7 5" xfId="9698"/>
    <cellStyle name="20% - Акцент6 7 5 2" xfId="9699"/>
    <cellStyle name="20% - Акцент6 7 5 2 2" xfId="9700"/>
    <cellStyle name="20% - Акцент6 7 5 2 2 2" xfId="9701"/>
    <cellStyle name="20% - Акцент6 7 5 2 3" xfId="9702"/>
    <cellStyle name="20% - Акцент6 7 5 3" xfId="9703"/>
    <cellStyle name="20% - Акцент6 7 5 3 2" xfId="9704"/>
    <cellStyle name="20% - Акцент6 7 5 3 2 2" xfId="9705"/>
    <cellStyle name="20% - Акцент6 7 5 3 3" xfId="9706"/>
    <cellStyle name="20% - Акцент6 7 5 4" xfId="9707"/>
    <cellStyle name="20% - Акцент6 7 5 4 2" xfId="9708"/>
    <cellStyle name="20% - Акцент6 7 5 5" xfId="9709"/>
    <cellStyle name="20% - Акцент6 7 6" xfId="9710"/>
    <cellStyle name="20% - Акцент6 7 6 2" xfId="9711"/>
    <cellStyle name="20% - Акцент6 7 6 2 2" xfId="9712"/>
    <cellStyle name="20% - Акцент6 7 6 3" xfId="9713"/>
    <cellStyle name="20% - Акцент6 7 7" xfId="9714"/>
    <cellStyle name="20% - Акцент6 7 7 2" xfId="9715"/>
    <cellStyle name="20% - Акцент6 7 7 2 2" xfId="9716"/>
    <cellStyle name="20% - Акцент6 7 7 3" xfId="9717"/>
    <cellStyle name="20% - Акцент6 7 8" xfId="9718"/>
    <cellStyle name="20% - Акцент6 7 8 2" xfId="9719"/>
    <cellStyle name="20% - Акцент6 7 9" xfId="9720"/>
    <cellStyle name="20% - Акцент6 70" xfId="9721"/>
    <cellStyle name="20% - Акцент6 70 2" xfId="9722"/>
    <cellStyle name="20% - Акцент6 70 2 2" xfId="9723"/>
    <cellStyle name="20% - Акцент6 70 2 2 2" xfId="9724"/>
    <cellStyle name="20% - Акцент6 70 2 3" xfId="9725"/>
    <cellStyle name="20% - Акцент6 70 3" xfId="9726"/>
    <cellStyle name="20% - Акцент6 70 3 2" xfId="9727"/>
    <cellStyle name="20% - Акцент6 70 3 2 2" xfId="9728"/>
    <cellStyle name="20% - Акцент6 70 3 3" xfId="9729"/>
    <cellStyle name="20% - Акцент6 70 4" xfId="9730"/>
    <cellStyle name="20% - Акцент6 70 4 2" xfId="9731"/>
    <cellStyle name="20% - Акцент6 70 5" xfId="9732"/>
    <cellStyle name="20% - Акцент6 71" xfId="9733"/>
    <cellStyle name="20% - Акцент6 71 2" xfId="9734"/>
    <cellStyle name="20% - Акцент6 71 2 2" xfId="9735"/>
    <cellStyle name="20% - Акцент6 71 2 2 2" xfId="9736"/>
    <cellStyle name="20% - Акцент6 71 2 3" xfId="9737"/>
    <cellStyle name="20% - Акцент6 71 3" xfId="9738"/>
    <cellStyle name="20% - Акцент6 71 3 2" xfId="9739"/>
    <cellStyle name="20% - Акцент6 71 3 2 2" xfId="9740"/>
    <cellStyle name="20% - Акцент6 71 3 3" xfId="9741"/>
    <cellStyle name="20% - Акцент6 71 4" xfId="9742"/>
    <cellStyle name="20% - Акцент6 71 4 2" xfId="9743"/>
    <cellStyle name="20% - Акцент6 71 5" xfId="9744"/>
    <cellStyle name="20% - Акцент6 72" xfId="9745"/>
    <cellStyle name="20% - Акцент6 72 2" xfId="9746"/>
    <cellStyle name="20% - Акцент6 72 2 2" xfId="9747"/>
    <cellStyle name="20% - Акцент6 72 2 2 2" xfId="9748"/>
    <cellStyle name="20% - Акцент6 72 2 3" xfId="9749"/>
    <cellStyle name="20% - Акцент6 72 3" xfId="9750"/>
    <cellStyle name="20% - Акцент6 72 3 2" xfId="9751"/>
    <cellStyle name="20% - Акцент6 72 3 2 2" xfId="9752"/>
    <cellStyle name="20% - Акцент6 72 3 3" xfId="9753"/>
    <cellStyle name="20% - Акцент6 72 4" xfId="9754"/>
    <cellStyle name="20% - Акцент6 72 4 2" xfId="9755"/>
    <cellStyle name="20% - Акцент6 72 5" xfId="9756"/>
    <cellStyle name="20% - Акцент6 73" xfId="9757"/>
    <cellStyle name="20% - Акцент6 73 2" xfId="9758"/>
    <cellStyle name="20% - Акцент6 73 2 2" xfId="9759"/>
    <cellStyle name="20% - Акцент6 73 2 2 2" xfId="9760"/>
    <cellStyle name="20% - Акцент6 73 2 3" xfId="9761"/>
    <cellStyle name="20% - Акцент6 73 3" xfId="9762"/>
    <cellStyle name="20% - Акцент6 73 3 2" xfId="9763"/>
    <cellStyle name="20% - Акцент6 73 3 2 2" xfId="9764"/>
    <cellStyle name="20% - Акцент6 73 3 3" xfId="9765"/>
    <cellStyle name="20% - Акцент6 73 4" xfId="9766"/>
    <cellStyle name="20% - Акцент6 73 4 2" xfId="9767"/>
    <cellStyle name="20% - Акцент6 73 5" xfId="9768"/>
    <cellStyle name="20% - Акцент6 74" xfId="9769"/>
    <cellStyle name="20% - Акцент6 74 2" xfId="9770"/>
    <cellStyle name="20% - Акцент6 74 2 2" xfId="9771"/>
    <cellStyle name="20% - Акцент6 74 2 2 2" xfId="9772"/>
    <cellStyle name="20% - Акцент6 74 2 3" xfId="9773"/>
    <cellStyle name="20% - Акцент6 74 3" xfId="9774"/>
    <cellStyle name="20% - Акцент6 74 3 2" xfId="9775"/>
    <cellStyle name="20% - Акцент6 74 3 2 2" xfId="9776"/>
    <cellStyle name="20% - Акцент6 74 3 3" xfId="9777"/>
    <cellStyle name="20% - Акцент6 74 4" xfId="9778"/>
    <cellStyle name="20% - Акцент6 74 4 2" xfId="9779"/>
    <cellStyle name="20% - Акцент6 74 5" xfId="9780"/>
    <cellStyle name="20% - Акцент6 75" xfId="9781"/>
    <cellStyle name="20% - Акцент6 75 2" xfId="9782"/>
    <cellStyle name="20% - Акцент6 75 2 2" xfId="9783"/>
    <cellStyle name="20% - Акцент6 75 2 2 2" xfId="9784"/>
    <cellStyle name="20% - Акцент6 75 2 3" xfId="9785"/>
    <cellStyle name="20% - Акцент6 75 3" xfId="9786"/>
    <cellStyle name="20% - Акцент6 75 3 2" xfId="9787"/>
    <cellStyle name="20% - Акцент6 75 3 2 2" xfId="9788"/>
    <cellStyle name="20% - Акцент6 75 3 3" xfId="9789"/>
    <cellStyle name="20% - Акцент6 75 4" xfId="9790"/>
    <cellStyle name="20% - Акцент6 75 4 2" xfId="9791"/>
    <cellStyle name="20% - Акцент6 75 5" xfId="9792"/>
    <cellStyle name="20% - Акцент6 76" xfId="9793"/>
    <cellStyle name="20% - Акцент6 76 2" xfId="9794"/>
    <cellStyle name="20% - Акцент6 76 2 2" xfId="9795"/>
    <cellStyle name="20% - Акцент6 76 2 2 2" xfId="9796"/>
    <cellStyle name="20% - Акцент6 76 2 3" xfId="9797"/>
    <cellStyle name="20% - Акцент6 76 3" xfId="9798"/>
    <cellStyle name="20% - Акцент6 76 3 2" xfId="9799"/>
    <cellStyle name="20% - Акцент6 76 3 2 2" xfId="9800"/>
    <cellStyle name="20% - Акцент6 76 3 3" xfId="9801"/>
    <cellStyle name="20% - Акцент6 76 4" xfId="9802"/>
    <cellStyle name="20% - Акцент6 76 4 2" xfId="9803"/>
    <cellStyle name="20% - Акцент6 76 5" xfId="9804"/>
    <cellStyle name="20% - Акцент6 77" xfId="9805"/>
    <cellStyle name="20% - Акцент6 77 2" xfId="9806"/>
    <cellStyle name="20% - Акцент6 77 2 2" xfId="9807"/>
    <cellStyle name="20% - Акцент6 77 2 2 2" xfId="9808"/>
    <cellStyle name="20% - Акцент6 77 2 3" xfId="9809"/>
    <cellStyle name="20% - Акцент6 77 3" xfId="9810"/>
    <cellStyle name="20% - Акцент6 77 3 2" xfId="9811"/>
    <cellStyle name="20% - Акцент6 77 3 2 2" xfId="9812"/>
    <cellStyle name="20% - Акцент6 77 3 3" xfId="9813"/>
    <cellStyle name="20% - Акцент6 77 4" xfId="9814"/>
    <cellStyle name="20% - Акцент6 77 4 2" xfId="9815"/>
    <cellStyle name="20% - Акцент6 77 5" xfId="9816"/>
    <cellStyle name="20% - Акцент6 78" xfId="9817"/>
    <cellStyle name="20% - Акцент6 78 2" xfId="9818"/>
    <cellStyle name="20% - Акцент6 78 2 2" xfId="9819"/>
    <cellStyle name="20% - Акцент6 78 2 2 2" xfId="9820"/>
    <cellStyle name="20% - Акцент6 78 2 3" xfId="9821"/>
    <cellStyle name="20% - Акцент6 78 3" xfId="9822"/>
    <cellStyle name="20% - Акцент6 78 3 2" xfId="9823"/>
    <cellStyle name="20% - Акцент6 78 3 2 2" xfId="9824"/>
    <cellStyle name="20% - Акцент6 78 3 3" xfId="9825"/>
    <cellStyle name="20% - Акцент6 78 4" xfId="9826"/>
    <cellStyle name="20% - Акцент6 78 4 2" xfId="9827"/>
    <cellStyle name="20% - Акцент6 78 5" xfId="9828"/>
    <cellStyle name="20% - Акцент6 79" xfId="9829"/>
    <cellStyle name="20% - Акцент6 79 2" xfId="9830"/>
    <cellStyle name="20% - Акцент6 79 2 2" xfId="9831"/>
    <cellStyle name="20% - Акцент6 79 2 2 2" xfId="9832"/>
    <cellStyle name="20% - Акцент6 79 2 3" xfId="9833"/>
    <cellStyle name="20% - Акцент6 79 3" xfId="9834"/>
    <cellStyle name="20% - Акцент6 79 3 2" xfId="9835"/>
    <cellStyle name="20% - Акцент6 79 3 2 2" xfId="9836"/>
    <cellStyle name="20% - Акцент6 79 3 3" xfId="9837"/>
    <cellStyle name="20% - Акцент6 79 4" xfId="9838"/>
    <cellStyle name="20% - Акцент6 79 4 2" xfId="9839"/>
    <cellStyle name="20% - Акцент6 79 5" xfId="9840"/>
    <cellStyle name="20% - Акцент6 8" xfId="9841"/>
    <cellStyle name="20% - Акцент6 8 2" xfId="9842"/>
    <cellStyle name="20% - Акцент6 8 2 2" xfId="9843"/>
    <cellStyle name="20% - Акцент6 8 2 2 2" xfId="9844"/>
    <cellStyle name="20% - Акцент6 8 2 2 2 2" xfId="9845"/>
    <cellStyle name="20% - Акцент6 8 2 2 3" xfId="9846"/>
    <cellStyle name="20% - Акцент6 8 2 3" xfId="9847"/>
    <cellStyle name="20% - Акцент6 8 2 3 2" xfId="9848"/>
    <cellStyle name="20% - Акцент6 8 2 3 2 2" xfId="9849"/>
    <cellStyle name="20% - Акцент6 8 2 3 3" xfId="9850"/>
    <cellStyle name="20% - Акцент6 8 2 4" xfId="9851"/>
    <cellStyle name="20% - Акцент6 8 2 4 2" xfId="9852"/>
    <cellStyle name="20% - Акцент6 8 2 5" xfId="9853"/>
    <cellStyle name="20% - Акцент6 8 3" xfId="9854"/>
    <cellStyle name="20% - Акцент6 8 3 2" xfId="9855"/>
    <cellStyle name="20% - Акцент6 8 3 2 2" xfId="9856"/>
    <cellStyle name="20% - Акцент6 8 3 2 2 2" xfId="9857"/>
    <cellStyle name="20% - Акцент6 8 3 2 3" xfId="9858"/>
    <cellStyle name="20% - Акцент6 8 3 3" xfId="9859"/>
    <cellStyle name="20% - Акцент6 8 3 3 2" xfId="9860"/>
    <cellStyle name="20% - Акцент6 8 3 3 2 2" xfId="9861"/>
    <cellStyle name="20% - Акцент6 8 3 3 3" xfId="9862"/>
    <cellStyle name="20% - Акцент6 8 3 4" xfId="9863"/>
    <cellStyle name="20% - Акцент6 8 3 4 2" xfId="9864"/>
    <cellStyle name="20% - Акцент6 8 3 5" xfId="9865"/>
    <cellStyle name="20% - Акцент6 8 4" xfId="9866"/>
    <cellStyle name="20% - Акцент6 8 4 2" xfId="9867"/>
    <cellStyle name="20% - Акцент6 8 4 2 2" xfId="9868"/>
    <cellStyle name="20% - Акцент6 8 4 2 2 2" xfId="9869"/>
    <cellStyle name="20% - Акцент6 8 4 2 3" xfId="9870"/>
    <cellStyle name="20% - Акцент6 8 4 3" xfId="9871"/>
    <cellStyle name="20% - Акцент6 8 4 3 2" xfId="9872"/>
    <cellStyle name="20% - Акцент6 8 4 3 2 2" xfId="9873"/>
    <cellStyle name="20% - Акцент6 8 4 3 3" xfId="9874"/>
    <cellStyle name="20% - Акцент6 8 4 4" xfId="9875"/>
    <cellStyle name="20% - Акцент6 8 4 4 2" xfId="9876"/>
    <cellStyle name="20% - Акцент6 8 4 5" xfId="9877"/>
    <cellStyle name="20% - Акцент6 8 5" xfId="9878"/>
    <cellStyle name="20% - Акцент6 8 5 2" xfId="9879"/>
    <cellStyle name="20% - Акцент6 8 5 2 2" xfId="9880"/>
    <cellStyle name="20% - Акцент6 8 5 2 2 2" xfId="9881"/>
    <cellStyle name="20% - Акцент6 8 5 2 3" xfId="9882"/>
    <cellStyle name="20% - Акцент6 8 5 3" xfId="9883"/>
    <cellStyle name="20% - Акцент6 8 5 3 2" xfId="9884"/>
    <cellStyle name="20% - Акцент6 8 5 3 2 2" xfId="9885"/>
    <cellStyle name="20% - Акцент6 8 5 3 3" xfId="9886"/>
    <cellStyle name="20% - Акцент6 8 5 4" xfId="9887"/>
    <cellStyle name="20% - Акцент6 8 5 4 2" xfId="9888"/>
    <cellStyle name="20% - Акцент6 8 5 5" xfId="9889"/>
    <cellStyle name="20% - Акцент6 8 6" xfId="9890"/>
    <cellStyle name="20% - Акцент6 8 6 2" xfId="9891"/>
    <cellStyle name="20% - Акцент6 8 6 2 2" xfId="9892"/>
    <cellStyle name="20% - Акцент6 8 6 3" xfId="9893"/>
    <cellStyle name="20% - Акцент6 8 7" xfId="9894"/>
    <cellStyle name="20% - Акцент6 8 7 2" xfId="9895"/>
    <cellStyle name="20% - Акцент6 8 7 2 2" xfId="9896"/>
    <cellStyle name="20% - Акцент6 8 7 3" xfId="9897"/>
    <cellStyle name="20% - Акцент6 8 8" xfId="9898"/>
    <cellStyle name="20% - Акцент6 8 8 2" xfId="9899"/>
    <cellStyle name="20% - Акцент6 8 9" xfId="9900"/>
    <cellStyle name="20% - Акцент6 80" xfId="9901"/>
    <cellStyle name="20% - Акцент6 80 2" xfId="9902"/>
    <cellStyle name="20% - Акцент6 80 2 2" xfId="9903"/>
    <cellStyle name="20% - Акцент6 80 2 2 2" xfId="9904"/>
    <cellStyle name="20% - Акцент6 80 2 3" xfId="9905"/>
    <cellStyle name="20% - Акцент6 80 3" xfId="9906"/>
    <cellStyle name="20% - Акцент6 80 3 2" xfId="9907"/>
    <cellStyle name="20% - Акцент6 80 3 2 2" xfId="9908"/>
    <cellStyle name="20% - Акцент6 80 3 3" xfId="9909"/>
    <cellStyle name="20% - Акцент6 80 4" xfId="9910"/>
    <cellStyle name="20% - Акцент6 80 4 2" xfId="9911"/>
    <cellStyle name="20% - Акцент6 80 5" xfId="9912"/>
    <cellStyle name="20% - Акцент6 81" xfId="9913"/>
    <cellStyle name="20% - Акцент6 81 2" xfId="9914"/>
    <cellStyle name="20% - Акцент6 81 2 2" xfId="9915"/>
    <cellStyle name="20% - Акцент6 81 2 2 2" xfId="9916"/>
    <cellStyle name="20% - Акцент6 81 2 3" xfId="9917"/>
    <cellStyle name="20% - Акцент6 81 3" xfId="9918"/>
    <cellStyle name="20% - Акцент6 81 3 2" xfId="9919"/>
    <cellStyle name="20% - Акцент6 81 3 2 2" xfId="9920"/>
    <cellStyle name="20% - Акцент6 81 3 3" xfId="9921"/>
    <cellStyle name="20% - Акцент6 81 4" xfId="9922"/>
    <cellStyle name="20% - Акцент6 81 4 2" xfId="9923"/>
    <cellStyle name="20% - Акцент6 81 5" xfId="9924"/>
    <cellStyle name="20% - Акцент6 82" xfId="9925"/>
    <cellStyle name="20% - Акцент6 82 2" xfId="9926"/>
    <cellStyle name="20% - Акцент6 82 2 2" xfId="9927"/>
    <cellStyle name="20% - Акцент6 82 2 2 2" xfId="9928"/>
    <cellStyle name="20% - Акцент6 82 2 3" xfId="9929"/>
    <cellStyle name="20% - Акцент6 82 3" xfId="9930"/>
    <cellStyle name="20% - Акцент6 82 3 2" xfId="9931"/>
    <cellStyle name="20% - Акцент6 82 3 2 2" xfId="9932"/>
    <cellStyle name="20% - Акцент6 82 3 3" xfId="9933"/>
    <cellStyle name="20% - Акцент6 82 4" xfId="9934"/>
    <cellStyle name="20% - Акцент6 82 4 2" xfId="9935"/>
    <cellStyle name="20% - Акцент6 82 5" xfId="9936"/>
    <cellStyle name="20% - Акцент6 83" xfId="9937"/>
    <cellStyle name="20% - Акцент6 83 2" xfId="9938"/>
    <cellStyle name="20% - Акцент6 83 2 2" xfId="9939"/>
    <cellStyle name="20% - Акцент6 83 2 2 2" xfId="9940"/>
    <cellStyle name="20% - Акцент6 83 2 3" xfId="9941"/>
    <cellStyle name="20% - Акцент6 83 3" xfId="9942"/>
    <cellStyle name="20% - Акцент6 83 3 2" xfId="9943"/>
    <cellStyle name="20% - Акцент6 83 3 2 2" xfId="9944"/>
    <cellStyle name="20% - Акцент6 83 3 3" xfId="9945"/>
    <cellStyle name="20% - Акцент6 83 4" xfId="9946"/>
    <cellStyle name="20% - Акцент6 83 4 2" xfId="9947"/>
    <cellStyle name="20% - Акцент6 83 5" xfId="9948"/>
    <cellStyle name="20% - Акцент6 84" xfId="9949"/>
    <cellStyle name="20% - Акцент6 84 2" xfId="9950"/>
    <cellStyle name="20% - Акцент6 84 2 2" xfId="9951"/>
    <cellStyle name="20% - Акцент6 84 2 2 2" xfId="9952"/>
    <cellStyle name="20% - Акцент6 84 2 3" xfId="9953"/>
    <cellStyle name="20% - Акцент6 84 3" xfId="9954"/>
    <cellStyle name="20% - Акцент6 84 3 2" xfId="9955"/>
    <cellStyle name="20% - Акцент6 84 3 2 2" xfId="9956"/>
    <cellStyle name="20% - Акцент6 84 3 3" xfId="9957"/>
    <cellStyle name="20% - Акцент6 84 4" xfId="9958"/>
    <cellStyle name="20% - Акцент6 84 4 2" xfId="9959"/>
    <cellStyle name="20% - Акцент6 84 5" xfId="9960"/>
    <cellStyle name="20% - Акцент6 85" xfId="9961"/>
    <cellStyle name="20% - Акцент6 85 2" xfId="9962"/>
    <cellStyle name="20% - Акцент6 85 2 2" xfId="9963"/>
    <cellStyle name="20% - Акцент6 85 2 2 2" xfId="9964"/>
    <cellStyle name="20% - Акцент6 85 2 3" xfId="9965"/>
    <cellStyle name="20% - Акцент6 85 3" xfId="9966"/>
    <cellStyle name="20% - Акцент6 85 3 2" xfId="9967"/>
    <cellStyle name="20% - Акцент6 85 3 2 2" xfId="9968"/>
    <cellStyle name="20% - Акцент6 85 3 3" xfId="9969"/>
    <cellStyle name="20% - Акцент6 85 4" xfId="9970"/>
    <cellStyle name="20% - Акцент6 85 4 2" xfId="9971"/>
    <cellStyle name="20% - Акцент6 85 5" xfId="9972"/>
    <cellStyle name="20% - Акцент6 86" xfId="9973"/>
    <cellStyle name="20% - Акцент6 86 2" xfId="9974"/>
    <cellStyle name="20% - Акцент6 86 2 2" xfId="9975"/>
    <cellStyle name="20% - Акцент6 86 2 2 2" xfId="9976"/>
    <cellStyle name="20% - Акцент6 86 2 3" xfId="9977"/>
    <cellStyle name="20% - Акцент6 86 3" xfId="9978"/>
    <cellStyle name="20% - Акцент6 86 3 2" xfId="9979"/>
    <cellStyle name="20% - Акцент6 86 3 2 2" xfId="9980"/>
    <cellStyle name="20% - Акцент6 86 3 3" xfId="9981"/>
    <cellStyle name="20% - Акцент6 86 4" xfId="9982"/>
    <cellStyle name="20% - Акцент6 86 4 2" xfId="9983"/>
    <cellStyle name="20% - Акцент6 86 5" xfId="9984"/>
    <cellStyle name="20% - Акцент6 87" xfId="9985"/>
    <cellStyle name="20% - Акцент6 87 2" xfId="9986"/>
    <cellStyle name="20% - Акцент6 87 2 2" xfId="9987"/>
    <cellStyle name="20% - Акцент6 87 2 2 2" xfId="9988"/>
    <cellStyle name="20% - Акцент6 87 2 3" xfId="9989"/>
    <cellStyle name="20% - Акцент6 87 3" xfId="9990"/>
    <cellStyle name="20% - Акцент6 87 3 2" xfId="9991"/>
    <cellStyle name="20% - Акцент6 87 3 2 2" xfId="9992"/>
    <cellStyle name="20% - Акцент6 87 3 3" xfId="9993"/>
    <cellStyle name="20% - Акцент6 87 4" xfId="9994"/>
    <cellStyle name="20% - Акцент6 87 4 2" xfId="9995"/>
    <cellStyle name="20% - Акцент6 87 5" xfId="9996"/>
    <cellStyle name="20% - Акцент6 88" xfId="9997"/>
    <cellStyle name="20% - Акцент6 88 2" xfId="9998"/>
    <cellStyle name="20% - Акцент6 88 2 2" xfId="9999"/>
    <cellStyle name="20% - Акцент6 88 3" xfId="10000"/>
    <cellStyle name="20% - Акцент6 89" xfId="10001"/>
    <cellStyle name="20% - Акцент6 89 2" xfId="10002"/>
    <cellStyle name="20% - Акцент6 89 2 2" xfId="10003"/>
    <cellStyle name="20% - Акцент6 89 3" xfId="10004"/>
    <cellStyle name="20% - Акцент6 9" xfId="10005"/>
    <cellStyle name="20% - Акцент6 9 2" xfId="10006"/>
    <cellStyle name="20% - Акцент6 9 2 2" xfId="10007"/>
    <cellStyle name="20% - Акцент6 9 2 2 2" xfId="10008"/>
    <cellStyle name="20% - Акцент6 9 2 2 2 2" xfId="10009"/>
    <cellStyle name="20% - Акцент6 9 2 2 3" xfId="10010"/>
    <cellStyle name="20% - Акцент6 9 2 3" xfId="10011"/>
    <cellStyle name="20% - Акцент6 9 2 3 2" xfId="10012"/>
    <cellStyle name="20% - Акцент6 9 2 3 2 2" xfId="10013"/>
    <cellStyle name="20% - Акцент6 9 2 3 3" xfId="10014"/>
    <cellStyle name="20% - Акцент6 9 2 4" xfId="10015"/>
    <cellStyle name="20% - Акцент6 9 2 4 2" xfId="10016"/>
    <cellStyle name="20% - Акцент6 9 2 5" xfId="10017"/>
    <cellStyle name="20% - Акцент6 9 3" xfId="10018"/>
    <cellStyle name="20% - Акцент6 9 3 2" xfId="10019"/>
    <cellStyle name="20% - Акцент6 9 3 2 2" xfId="10020"/>
    <cellStyle name="20% - Акцент6 9 3 2 2 2" xfId="10021"/>
    <cellStyle name="20% - Акцент6 9 3 2 3" xfId="10022"/>
    <cellStyle name="20% - Акцент6 9 3 3" xfId="10023"/>
    <cellStyle name="20% - Акцент6 9 3 3 2" xfId="10024"/>
    <cellStyle name="20% - Акцент6 9 3 3 2 2" xfId="10025"/>
    <cellStyle name="20% - Акцент6 9 3 3 3" xfId="10026"/>
    <cellStyle name="20% - Акцент6 9 3 4" xfId="10027"/>
    <cellStyle name="20% - Акцент6 9 3 4 2" xfId="10028"/>
    <cellStyle name="20% - Акцент6 9 3 5" xfId="10029"/>
    <cellStyle name="20% - Акцент6 9 4" xfId="10030"/>
    <cellStyle name="20% - Акцент6 9 4 2" xfId="10031"/>
    <cellStyle name="20% - Акцент6 9 4 2 2" xfId="10032"/>
    <cellStyle name="20% - Акцент6 9 4 2 2 2" xfId="10033"/>
    <cellStyle name="20% - Акцент6 9 4 2 3" xfId="10034"/>
    <cellStyle name="20% - Акцент6 9 4 3" xfId="10035"/>
    <cellStyle name="20% - Акцент6 9 4 3 2" xfId="10036"/>
    <cellStyle name="20% - Акцент6 9 4 3 2 2" xfId="10037"/>
    <cellStyle name="20% - Акцент6 9 4 3 3" xfId="10038"/>
    <cellStyle name="20% - Акцент6 9 4 4" xfId="10039"/>
    <cellStyle name="20% - Акцент6 9 4 4 2" xfId="10040"/>
    <cellStyle name="20% - Акцент6 9 4 5" xfId="10041"/>
    <cellStyle name="20% - Акцент6 9 5" xfId="10042"/>
    <cellStyle name="20% - Акцент6 9 5 2" xfId="10043"/>
    <cellStyle name="20% - Акцент6 9 5 2 2" xfId="10044"/>
    <cellStyle name="20% - Акцент6 9 5 2 2 2" xfId="10045"/>
    <cellStyle name="20% - Акцент6 9 5 2 3" xfId="10046"/>
    <cellStyle name="20% - Акцент6 9 5 3" xfId="10047"/>
    <cellStyle name="20% - Акцент6 9 5 3 2" xfId="10048"/>
    <cellStyle name="20% - Акцент6 9 5 3 2 2" xfId="10049"/>
    <cellStyle name="20% - Акцент6 9 5 3 3" xfId="10050"/>
    <cellStyle name="20% - Акцент6 9 5 4" xfId="10051"/>
    <cellStyle name="20% - Акцент6 9 5 4 2" xfId="10052"/>
    <cellStyle name="20% - Акцент6 9 5 5" xfId="10053"/>
    <cellStyle name="20% - Акцент6 9 6" xfId="10054"/>
    <cellStyle name="20% - Акцент6 9 6 2" xfId="10055"/>
    <cellStyle name="20% - Акцент6 9 6 2 2" xfId="10056"/>
    <cellStyle name="20% - Акцент6 9 6 3" xfId="10057"/>
    <cellStyle name="20% - Акцент6 9 7" xfId="10058"/>
    <cellStyle name="20% - Акцент6 9 7 2" xfId="10059"/>
    <cellStyle name="20% - Акцент6 9 7 2 2" xfId="10060"/>
    <cellStyle name="20% - Акцент6 9 7 3" xfId="10061"/>
    <cellStyle name="20% - Акцент6 9 8" xfId="10062"/>
    <cellStyle name="20% - Акцент6 9 8 2" xfId="10063"/>
    <cellStyle name="20% - Акцент6 9 9" xfId="10064"/>
    <cellStyle name="20% - Акцент6 90" xfId="10065"/>
    <cellStyle name="20% - Акцент6 90 2" xfId="10066"/>
    <cellStyle name="20% - Акцент6 90 2 2" xfId="10067"/>
    <cellStyle name="20% - Акцент6 90 3" xfId="10068"/>
    <cellStyle name="20% - Акцент6 91" xfId="10069"/>
    <cellStyle name="20% - Акцент6 91 2" xfId="10070"/>
    <cellStyle name="20% - Акцент6 91 2 2" xfId="10071"/>
    <cellStyle name="20% - Акцент6 91 3" xfId="10072"/>
    <cellStyle name="20% - Акцент6 92" xfId="10073"/>
    <cellStyle name="20% - Акцент6 92 2" xfId="10074"/>
    <cellStyle name="20% - Акцент6 92 2 2" xfId="10075"/>
    <cellStyle name="20% - Акцент6 92 3" xfId="10076"/>
    <cellStyle name="20% - Акцент6 93" xfId="10077"/>
    <cellStyle name="20% - Акцент6 93 2" xfId="10078"/>
    <cellStyle name="20% - Акцент6 93 2 2" xfId="10079"/>
    <cellStyle name="20% - Акцент6 93 3" xfId="10080"/>
    <cellStyle name="20% - Акцент6 94" xfId="10081"/>
    <cellStyle name="20% - Акцент6 94 2" xfId="10082"/>
    <cellStyle name="20% - Акцент6 94 2 2" xfId="10083"/>
    <cellStyle name="20% - Акцент6 94 3" xfId="10084"/>
    <cellStyle name="20% - Акцент6 95" xfId="10085"/>
    <cellStyle name="20% - Акцент6 95 2" xfId="10086"/>
    <cellStyle name="20% - Акцент6 95 2 2" xfId="10087"/>
    <cellStyle name="20% - Акцент6 95 3" xfId="10088"/>
    <cellStyle name="20% - Акцент6 96" xfId="10089"/>
    <cellStyle name="20% - Акцент6 96 2" xfId="10090"/>
    <cellStyle name="20% - Акцент6 96 2 2" xfId="10091"/>
    <cellStyle name="20% - Акцент6 96 3" xfId="10092"/>
    <cellStyle name="20% - Акцент6 97" xfId="10093"/>
    <cellStyle name="20% - Акцент6 97 2" xfId="10094"/>
    <cellStyle name="20% - Акцент6 97 2 2" xfId="10095"/>
    <cellStyle name="20% - Акцент6 97 3" xfId="10096"/>
    <cellStyle name="20% - Акцент6 98" xfId="10097"/>
    <cellStyle name="20% - Акцент6 98 2" xfId="10098"/>
    <cellStyle name="20% - Акцент6 98 2 2" xfId="10099"/>
    <cellStyle name="20% - Акцент6 98 3" xfId="10100"/>
    <cellStyle name="20% - Акцент6 99" xfId="10101"/>
    <cellStyle name="20% - Акцент6 99 2" xfId="10102"/>
    <cellStyle name="20% - Акцент6 99 2 2" xfId="10103"/>
    <cellStyle name="20% - Акцент6 99 3" xfId="10104"/>
    <cellStyle name="40% - Accent1" xfId="10105"/>
    <cellStyle name="40% - Accent2" xfId="10106"/>
    <cellStyle name="40% - Accent3" xfId="10107"/>
    <cellStyle name="40% - Accent4" xfId="10108"/>
    <cellStyle name="40% - Accent5" xfId="10109"/>
    <cellStyle name="40% - Accent6" xfId="10110"/>
    <cellStyle name="40% - Акцент1" xfId="10111" builtinId="31" customBuiltin="1"/>
    <cellStyle name="40% - Акцент1 10" xfId="10112"/>
    <cellStyle name="40% - Акцент1 10 2" xfId="10113"/>
    <cellStyle name="40% - Акцент1 10 2 2" xfId="10114"/>
    <cellStyle name="40% - Акцент1 10 2 2 2" xfId="10115"/>
    <cellStyle name="40% - Акцент1 10 2 3" xfId="10116"/>
    <cellStyle name="40% - Акцент1 10 3" xfId="10117"/>
    <cellStyle name="40% - Акцент1 10 3 2" xfId="10118"/>
    <cellStyle name="40% - Акцент1 10 3 2 2" xfId="10119"/>
    <cellStyle name="40% - Акцент1 10 3 3" xfId="10120"/>
    <cellStyle name="40% - Акцент1 10 4" xfId="10121"/>
    <cellStyle name="40% - Акцент1 10 4 2" xfId="10122"/>
    <cellStyle name="40% - Акцент1 10 5" xfId="10123"/>
    <cellStyle name="40% - Акцент1 100" xfId="10124"/>
    <cellStyle name="40% - Акцент1 100 2" xfId="10125"/>
    <cellStyle name="40% - Акцент1 100 2 2" xfId="10126"/>
    <cellStyle name="40% - Акцент1 100 3" xfId="10127"/>
    <cellStyle name="40% - Акцент1 101" xfId="10128"/>
    <cellStyle name="40% - Акцент1 101 2" xfId="10129"/>
    <cellStyle name="40% - Акцент1 101 2 2" xfId="10130"/>
    <cellStyle name="40% - Акцент1 101 3" xfId="10131"/>
    <cellStyle name="40% - Акцент1 102" xfId="10132"/>
    <cellStyle name="40% - Акцент1 102 2" xfId="10133"/>
    <cellStyle name="40% - Акцент1 102 2 2" xfId="10134"/>
    <cellStyle name="40% - Акцент1 102 3" xfId="10135"/>
    <cellStyle name="40% - Акцент1 103" xfId="10136"/>
    <cellStyle name="40% - Акцент1 103 2" xfId="10137"/>
    <cellStyle name="40% - Акцент1 103 2 2" xfId="10138"/>
    <cellStyle name="40% - Акцент1 103 3" xfId="10139"/>
    <cellStyle name="40% - Акцент1 104" xfId="10140"/>
    <cellStyle name="40% - Акцент1 104 2" xfId="10141"/>
    <cellStyle name="40% - Акцент1 104 2 2" xfId="10142"/>
    <cellStyle name="40% - Акцент1 104 3" xfId="10143"/>
    <cellStyle name="40% - Акцент1 105" xfId="10144"/>
    <cellStyle name="40% - Акцент1 105 2" xfId="10145"/>
    <cellStyle name="40% - Акцент1 105 2 2" xfId="10146"/>
    <cellStyle name="40% - Акцент1 105 3" xfId="10147"/>
    <cellStyle name="40% - Акцент1 106" xfId="10148"/>
    <cellStyle name="40% - Акцент1 106 2" xfId="10149"/>
    <cellStyle name="40% - Акцент1 106 2 2" xfId="10150"/>
    <cellStyle name="40% - Акцент1 106 3" xfId="10151"/>
    <cellStyle name="40% - Акцент1 107" xfId="10152"/>
    <cellStyle name="40% - Акцент1 107 2" xfId="10153"/>
    <cellStyle name="40% - Акцент1 107 2 2" xfId="10154"/>
    <cellStyle name="40% - Акцент1 107 3" xfId="10155"/>
    <cellStyle name="40% - Акцент1 108" xfId="10156"/>
    <cellStyle name="40% - Акцент1 108 2" xfId="10157"/>
    <cellStyle name="40% - Акцент1 108 2 2" xfId="10158"/>
    <cellStyle name="40% - Акцент1 108 3" xfId="10159"/>
    <cellStyle name="40% - Акцент1 109" xfId="10160"/>
    <cellStyle name="40% - Акцент1 109 2" xfId="10161"/>
    <cellStyle name="40% - Акцент1 109 2 2" xfId="10162"/>
    <cellStyle name="40% - Акцент1 109 3" xfId="10163"/>
    <cellStyle name="40% - Акцент1 11" xfId="10164"/>
    <cellStyle name="40% - Акцент1 11 2" xfId="10165"/>
    <cellStyle name="40% - Акцент1 11 2 2" xfId="10166"/>
    <cellStyle name="40% - Акцент1 11 2 2 2" xfId="10167"/>
    <cellStyle name="40% - Акцент1 11 2 3" xfId="10168"/>
    <cellStyle name="40% - Акцент1 11 3" xfId="10169"/>
    <cellStyle name="40% - Акцент1 11 3 2" xfId="10170"/>
    <cellStyle name="40% - Акцент1 11 3 2 2" xfId="10171"/>
    <cellStyle name="40% - Акцент1 11 3 3" xfId="10172"/>
    <cellStyle name="40% - Акцент1 11 4" xfId="10173"/>
    <cellStyle name="40% - Акцент1 11 4 2" xfId="10174"/>
    <cellStyle name="40% - Акцент1 11 5" xfId="10175"/>
    <cellStyle name="40% - Акцент1 110" xfId="10176"/>
    <cellStyle name="40% - Акцент1 110 2" xfId="10177"/>
    <cellStyle name="40% - Акцент1 110 2 2" xfId="10178"/>
    <cellStyle name="40% - Акцент1 110 3" xfId="10179"/>
    <cellStyle name="40% - Акцент1 111" xfId="10180"/>
    <cellStyle name="40% - Акцент1 111 2" xfId="10181"/>
    <cellStyle name="40% - Акцент1 111 2 2" xfId="10182"/>
    <cellStyle name="40% - Акцент1 111 3" xfId="10183"/>
    <cellStyle name="40% - Акцент1 112" xfId="10184"/>
    <cellStyle name="40% - Акцент1 112 2" xfId="10185"/>
    <cellStyle name="40% - Акцент1 112 2 2" xfId="10186"/>
    <cellStyle name="40% - Акцент1 112 3" xfId="10187"/>
    <cellStyle name="40% - Акцент1 113" xfId="10188"/>
    <cellStyle name="40% - Акцент1 113 2" xfId="10189"/>
    <cellStyle name="40% - Акцент1 113 2 2" xfId="10190"/>
    <cellStyle name="40% - Акцент1 113 3" xfId="10191"/>
    <cellStyle name="40% - Акцент1 114" xfId="10192"/>
    <cellStyle name="40% - Акцент1 114 2" xfId="10193"/>
    <cellStyle name="40% - Акцент1 114 2 2" xfId="10194"/>
    <cellStyle name="40% - Акцент1 114 3" xfId="10195"/>
    <cellStyle name="40% - Акцент1 115" xfId="10196"/>
    <cellStyle name="40% - Акцент1 115 2" xfId="10197"/>
    <cellStyle name="40% - Акцент1 115 2 2" xfId="10198"/>
    <cellStyle name="40% - Акцент1 115 3" xfId="10199"/>
    <cellStyle name="40% - Акцент1 116" xfId="10200"/>
    <cellStyle name="40% - Акцент1 116 2" xfId="10201"/>
    <cellStyle name="40% - Акцент1 116 2 2" xfId="10202"/>
    <cellStyle name="40% - Акцент1 116 3" xfId="10203"/>
    <cellStyle name="40% - Акцент1 117" xfId="10204"/>
    <cellStyle name="40% - Акцент1 117 2" xfId="10205"/>
    <cellStyle name="40% - Акцент1 117 2 2" xfId="10206"/>
    <cellStyle name="40% - Акцент1 117 3" xfId="10207"/>
    <cellStyle name="40% - Акцент1 118" xfId="10208"/>
    <cellStyle name="40% - Акцент1 118 2" xfId="10209"/>
    <cellStyle name="40% - Акцент1 118 2 2" xfId="10210"/>
    <cellStyle name="40% - Акцент1 118 3" xfId="10211"/>
    <cellStyle name="40% - Акцент1 119" xfId="10212"/>
    <cellStyle name="40% - Акцент1 119 2" xfId="10213"/>
    <cellStyle name="40% - Акцент1 119 2 2" xfId="10214"/>
    <cellStyle name="40% - Акцент1 119 3" xfId="10215"/>
    <cellStyle name="40% - Акцент1 12" xfId="10216"/>
    <cellStyle name="40% - Акцент1 12 2" xfId="10217"/>
    <cellStyle name="40% - Акцент1 12 2 2" xfId="10218"/>
    <cellStyle name="40% - Акцент1 12 2 2 2" xfId="10219"/>
    <cellStyle name="40% - Акцент1 12 2 3" xfId="10220"/>
    <cellStyle name="40% - Акцент1 12 3" xfId="10221"/>
    <cellStyle name="40% - Акцент1 12 3 2" xfId="10222"/>
    <cellStyle name="40% - Акцент1 12 3 2 2" xfId="10223"/>
    <cellStyle name="40% - Акцент1 12 3 3" xfId="10224"/>
    <cellStyle name="40% - Акцент1 12 4" xfId="10225"/>
    <cellStyle name="40% - Акцент1 12 4 2" xfId="10226"/>
    <cellStyle name="40% - Акцент1 12 5" xfId="10227"/>
    <cellStyle name="40% - Акцент1 120" xfId="10228"/>
    <cellStyle name="40% - Акцент1 120 2" xfId="10229"/>
    <cellStyle name="40% - Акцент1 120 2 2" xfId="10230"/>
    <cellStyle name="40% - Акцент1 120 3" xfId="10231"/>
    <cellStyle name="40% - Акцент1 121" xfId="10232"/>
    <cellStyle name="40% - Акцент1 121 2" xfId="10233"/>
    <cellStyle name="40% - Акцент1 121 2 2" xfId="10234"/>
    <cellStyle name="40% - Акцент1 121 3" xfId="10235"/>
    <cellStyle name="40% - Акцент1 122" xfId="10236"/>
    <cellStyle name="40% - Акцент1 122 2" xfId="10237"/>
    <cellStyle name="40% - Акцент1 122 2 2" xfId="10238"/>
    <cellStyle name="40% - Акцент1 122 3" xfId="10239"/>
    <cellStyle name="40% - Акцент1 123" xfId="10240"/>
    <cellStyle name="40% - Акцент1 123 2" xfId="10241"/>
    <cellStyle name="40% - Акцент1 123 2 2" xfId="10242"/>
    <cellStyle name="40% - Акцент1 123 3" xfId="10243"/>
    <cellStyle name="40% - Акцент1 124" xfId="10244"/>
    <cellStyle name="40% - Акцент1 124 2" xfId="10245"/>
    <cellStyle name="40% - Акцент1 124 2 2" xfId="10246"/>
    <cellStyle name="40% - Акцент1 124 3" xfId="10247"/>
    <cellStyle name="40% - Акцент1 125" xfId="10248"/>
    <cellStyle name="40% - Акцент1 125 2" xfId="10249"/>
    <cellStyle name="40% - Акцент1 125 2 2" xfId="10250"/>
    <cellStyle name="40% - Акцент1 125 3" xfId="10251"/>
    <cellStyle name="40% - Акцент1 126" xfId="10252"/>
    <cellStyle name="40% - Акцент1 126 2" xfId="10253"/>
    <cellStyle name="40% - Акцент1 126 2 2" xfId="10254"/>
    <cellStyle name="40% - Акцент1 126 3" xfId="10255"/>
    <cellStyle name="40% - Акцент1 127" xfId="10256"/>
    <cellStyle name="40% - Акцент1 127 2" xfId="10257"/>
    <cellStyle name="40% - Акцент1 127 2 2" xfId="10258"/>
    <cellStyle name="40% - Акцент1 127 3" xfId="10259"/>
    <cellStyle name="40% - Акцент1 128" xfId="10260"/>
    <cellStyle name="40% - Акцент1 128 2" xfId="10261"/>
    <cellStyle name="40% - Акцент1 128 2 2" xfId="10262"/>
    <cellStyle name="40% - Акцент1 128 3" xfId="10263"/>
    <cellStyle name="40% - Акцент1 129" xfId="10264"/>
    <cellStyle name="40% - Акцент1 129 2" xfId="10265"/>
    <cellStyle name="40% - Акцент1 129 2 2" xfId="10266"/>
    <cellStyle name="40% - Акцент1 129 3" xfId="10267"/>
    <cellStyle name="40% - Акцент1 13" xfId="10268"/>
    <cellStyle name="40% - Акцент1 13 2" xfId="10269"/>
    <cellStyle name="40% - Акцент1 13 2 2" xfId="10270"/>
    <cellStyle name="40% - Акцент1 13 2 2 2" xfId="10271"/>
    <cellStyle name="40% - Акцент1 13 2 3" xfId="10272"/>
    <cellStyle name="40% - Акцент1 13 3" xfId="10273"/>
    <cellStyle name="40% - Акцент1 13 3 2" xfId="10274"/>
    <cellStyle name="40% - Акцент1 13 3 2 2" xfId="10275"/>
    <cellStyle name="40% - Акцент1 13 3 3" xfId="10276"/>
    <cellStyle name="40% - Акцент1 13 4" xfId="10277"/>
    <cellStyle name="40% - Акцент1 13 4 2" xfId="10278"/>
    <cellStyle name="40% - Акцент1 13 5" xfId="10279"/>
    <cellStyle name="40% - Акцент1 130" xfId="10280"/>
    <cellStyle name="40% - Акцент1 130 2" xfId="10281"/>
    <cellStyle name="40% - Акцент1 130 2 2" xfId="10282"/>
    <cellStyle name="40% - Акцент1 130 3" xfId="10283"/>
    <cellStyle name="40% - Акцент1 131" xfId="10284"/>
    <cellStyle name="40% - Акцент1 131 2" xfId="10285"/>
    <cellStyle name="40% - Акцент1 131 2 2" xfId="10286"/>
    <cellStyle name="40% - Акцент1 131 3" xfId="10287"/>
    <cellStyle name="40% - Акцент1 132" xfId="10288"/>
    <cellStyle name="40% - Акцент1 132 2" xfId="10289"/>
    <cellStyle name="40% - Акцент1 132 2 2" xfId="10290"/>
    <cellStyle name="40% - Акцент1 132 3" xfId="10291"/>
    <cellStyle name="40% - Акцент1 133" xfId="10292"/>
    <cellStyle name="40% - Акцент1 133 2" xfId="10293"/>
    <cellStyle name="40% - Акцент1 133 2 2" xfId="10294"/>
    <cellStyle name="40% - Акцент1 133 3" xfId="10295"/>
    <cellStyle name="40% - Акцент1 134" xfId="10296"/>
    <cellStyle name="40% - Акцент1 134 2" xfId="10297"/>
    <cellStyle name="40% - Акцент1 134 2 2" xfId="10298"/>
    <cellStyle name="40% - Акцент1 134 3" xfId="10299"/>
    <cellStyle name="40% - Акцент1 135" xfId="10300"/>
    <cellStyle name="40% - Акцент1 135 2" xfId="10301"/>
    <cellStyle name="40% - Акцент1 135 2 2" xfId="10302"/>
    <cellStyle name="40% - Акцент1 135 3" xfId="10303"/>
    <cellStyle name="40% - Акцент1 136" xfId="10304"/>
    <cellStyle name="40% - Акцент1 136 2" xfId="10305"/>
    <cellStyle name="40% - Акцент1 136 2 2" xfId="10306"/>
    <cellStyle name="40% - Акцент1 136 3" xfId="10307"/>
    <cellStyle name="40% - Акцент1 137" xfId="10308"/>
    <cellStyle name="40% - Акцент1 138" xfId="10309"/>
    <cellStyle name="40% - Акцент1 14" xfId="10310"/>
    <cellStyle name="40% - Акцент1 14 2" xfId="10311"/>
    <cellStyle name="40% - Акцент1 14 2 2" xfId="10312"/>
    <cellStyle name="40% - Акцент1 14 2 2 2" xfId="10313"/>
    <cellStyle name="40% - Акцент1 14 2 3" xfId="10314"/>
    <cellStyle name="40% - Акцент1 14 3" xfId="10315"/>
    <cellStyle name="40% - Акцент1 14 3 2" xfId="10316"/>
    <cellStyle name="40% - Акцент1 14 3 2 2" xfId="10317"/>
    <cellStyle name="40% - Акцент1 14 3 3" xfId="10318"/>
    <cellStyle name="40% - Акцент1 14 4" xfId="10319"/>
    <cellStyle name="40% - Акцент1 14 4 2" xfId="10320"/>
    <cellStyle name="40% - Акцент1 14 5" xfId="10321"/>
    <cellStyle name="40% - Акцент1 15" xfId="10322"/>
    <cellStyle name="40% - Акцент1 15 2" xfId="10323"/>
    <cellStyle name="40% - Акцент1 15 2 2" xfId="10324"/>
    <cellStyle name="40% - Акцент1 15 2 2 2" xfId="10325"/>
    <cellStyle name="40% - Акцент1 15 2 3" xfId="10326"/>
    <cellStyle name="40% - Акцент1 15 3" xfId="10327"/>
    <cellStyle name="40% - Акцент1 15 3 2" xfId="10328"/>
    <cellStyle name="40% - Акцент1 15 3 2 2" xfId="10329"/>
    <cellStyle name="40% - Акцент1 15 3 3" xfId="10330"/>
    <cellStyle name="40% - Акцент1 15 4" xfId="10331"/>
    <cellStyle name="40% - Акцент1 15 4 2" xfId="10332"/>
    <cellStyle name="40% - Акцент1 15 5" xfId="10333"/>
    <cellStyle name="40% - Акцент1 16" xfId="10334"/>
    <cellStyle name="40% - Акцент1 16 2" xfId="10335"/>
    <cellStyle name="40% - Акцент1 16 2 2" xfId="10336"/>
    <cellStyle name="40% - Акцент1 16 2 2 2" xfId="10337"/>
    <cellStyle name="40% - Акцент1 16 2 3" xfId="10338"/>
    <cellStyle name="40% - Акцент1 16 3" xfId="10339"/>
    <cellStyle name="40% - Акцент1 16 3 2" xfId="10340"/>
    <cellStyle name="40% - Акцент1 16 3 2 2" xfId="10341"/>
    <cellStyle name="40% - Акцент1 16 3 3" xfId="10342"/>
    <cellStyle name="40% - Акцент1 16 4" xfId="10343"/>
    <cellStyle name="40% - Акцент1 16 4 2" xfId="10344"/>
    <cellStyle name="40% - Акцент1 16 5" xfId="10345"/>
    <cellStyle name="40% - Акцент1 17" xfId="10346"/>
    <cellStyle name="40% - Акцент1 17 2" xfId="10347"/>
    <cellStyle name="40% - Акцент1 17 2 2" xfId="10348"/>
    <cellStyle name="40% - Акцент1 17 2 2 2" xfId="10349"/>
    <cellStyle name="40% - Акцент1 17 2 3" xfId="10350"/>
    <cellStyle name="40% - Акцент1 17 3" xfId="10351"/>
    <cellStyle name="40% - Акцент1 17 3 2" xfId="10352"/>
    <cellStyle name="40% - Акцент1 17 3 2 2" xfId="10353"/>
    <cellStyle name="40% - Акцент1 17 3 3" xfId="10354"/>
    <cellStyle name="40% - Акцент1 17 4" xfId="10355"/>
    <cellStyle name="40% - Акцент1 17 4 2" xfId="10356"/>
    <cellStyle name="40% - Акцент1 17 5" xfId="10357"/>
    <cellStyle name="40% - Акцент1 18" xfId="10358"/>
    <cellStyle name="40% - Акцент1 18 2" xfId="10359"/>
    <cellStyle name="40% - Акцент1 18 2 2" xfId="10360"/>
    <cellStyle name="40% - Акцент1 18 2 2 2" xfId="10361"/>
    <cellStyle name="40% - Акцент1 18 2 3" xfId="10362"/>
    <cellStyle name="40% - Акцент1 18 3" xfId="10363"/>
    <cellStyle name="40% - Акцент1 18 3 2" xfId="10364"/>
    <cellStyle name="40% - Акцент1 18 3 2 2" xfId="10365"/>
    <cellStyle name="40% - Акцент1 18 3 3" xfId="10366"/>
    <cellStyle name="40% - Акцент1 18 4" xfId="10367"/>
    <cellStyle name="40% - Акцент1 18 4 2" xfId="10368"/>
    <cellStyle name="40% - Акцент1 18 5" xfId="10369"/>
    <cellStyle name="40% - Акцент1 19" xfId="10370"/>
    <cellStyle name="40% - Акцент1 19 2" xfId="10371"/>
    <cellStyle name="40% - Акцент1 19 2 2" xfId="10372"/>
    <cellStyle name="40% - Акцент1 19 2 2 2" xfId="10373"/>
    <cellStyle name="40% - Акцент1 19 2 3" xfId="10374"/>
    <cellStyle name="40% - Акцент1 19 3" xfId="10375"/>
    <cellStyle name="40% - Акцент1 19 3 2" xfId="10376"/>
    <cellStyle name="40% - Акцент1 19 3 2 2" xfId="10377"/>
    <cellStyle name="40% - Акцент1 19 3 3" xfId="10378"/>
    <cellStyle name="40% - Акцент1 19 4" xfId="10379"/>
    <cellStyle name="40% - Акцент1 19 4 2" xfId="10380"/>
    <cellStyle name="40% - Акцент1 19 5" xfId="10381"/>
    <cellStyle name="40% - Акцент1 2" xfId="10382"/>
    <cellStyle name="40% - Акцент1 2 10" xfId="10383"/>
    <cellStyle name="40% - Акцент1 2 10 2" xfId="10384"/>
    <cellStyle name="40% - Акцент1 2 10 2 2" xfId="10385"/>
    <cellStyle name="40% - Акцент1 2 10 3" xfId="10386"/>
    <cellStyle name="40% - Акцент1 2 11" xfId="10387"/>
    <cellStyle name="40% - Акцент1 2 11 2" xfId="10388"/>
    <cellStyle name="40% - Акцент1 2 11 2 2" xfId="10389"/>
    <cellStyle name="40% - Акцент1 2 11 3" xfId="10390"/>
    <cellStyle name="40% - Акцент1 2 12" xfId="10391"/>
    <cellStyle name="40% - Акцент1 2 12 2" xfId="10392"/>
    <cellStyle name="40% - Акцент1 2 12 2 2" xfId="10393"/>
    <cellStyle name="40% - Акцент1 2 12 3" xfId="10394"/>
    <cellStyle name="40% - Акцент1 2 13" xfId="10395"/>
    <cellStyle name="40% - Акцент1 2 13 2" xfId="10396"/>
    <cellStyle name="40% - Акцент1 2 13 2 2" xfId="10397"/>
    <cellStyle name="40% - Акцент1 2 13 3" xfId="10398"/>
    <cellStyle name="40% - Акцент1 2 14" xfId="10399"/>
    <cellStyle name="40% - Акцент1 2 14 2" xfId="10400"/>
    <cellStyle name="40% - Акцент1 2 14 2 2" xfId="10401"/>
    <cellStyle name="40% - Акцент1 2 14 3" xfId="10402"/>
    <cellStyle name="40% - Акцент1 2 15" xfId="10403"/>
    <cellStyle name="40% - Акцент1 2 15 2" xfId="10404"/>
    <cellStyle name="40% - Акцент1 2 15 2 2" xfId="10405"/>
    <cellStyle name="40% - Акцент1 2 15 3" xfId="10406"/>
    <cellStyle name="40% - Акцент1 2 16" xfId="10407"/>
    <cellStyle name="40% - Акцент1 2 16 2" xfId="10408"/>
    <cellStyle name="40% - Акцент1 2 16 2 2" xfId="10409"/>
    <cellStyle name="40% - Акцент1 2 16 3" xfId="10410"/>
    <cellStyle name="40% - Акцент1 2 17" xfId="10411"/>
    <cellStyle name="40% - Акцент1 2 17 2" xfId="10412"/>
    <cellStyle name="40% - Акцент1 2 17 2 2" xfId="10413"/>
    <cellStyle name="40% - Акцент1 2 17 3" xfId="10414"/>
    <cellStyle name="40% - Акцент1 2 18" xfId="10415"/>
    <cellStyle name="40% - Акцент1 2 18 2" xfId="10416"/>
    <cellStyle name="40% - Акцент1 2 18 2 2" xfId="10417"/>
    <cellStyle name="40% - Акцент1 2 18 3" xfId="10418"/>
    <cellStyle name="40% - Акцент1 2 19" xfId="10419"/>
    <cellStyle name="40% - Акцент1 2 19 2" xfId="10420"/>
    <cellStyle name="40% - Акцент1 2 19 2 2" xfId="10421"/>
    <cellStyle name="40% - Акцент1 2 19 3" xfId="10422"/>
    <cellStyle name="40% - Акцент1 2 2" xfId="10423"/>
    <cellStyle name="40% - Акцент1 2 2 2" xfId="10424"/>
    <cellStyle name="40% - Акцент1 2 2 2 2" xfId="10425"/>
    <cellStyle name="40% - Акцент1 2 2 2 2 2" xfId="10426"/>
    <cellStyle name="40% - Акцент1 2 2 2 3" xfId="10427"/>
    <cellStyle name="40% - Акцент1 2 2 3" xfId="10428"/>
    <cellStyle name="40% - Акцент1 2 2 3 2" xfId="10429"/>
    <cellStyle name="40% - Акцент1 2 2 3 2 2" xfId="10430"/>
    <cellStyle name="40% - Акцент1 2 2 3 3" xfId="10431"/>
    <cellStyle name="40% - Акцент1 2 2 4" xfId="10432"/>
    <cellStyle name="40% - Акцент1 2 2 4 2" xfId="10433"/>
    <cellStyle name="40% - Акцент1 2 2 5" xfId="10434"/>
    <cellStyle name="40% - Акцент1 2 20" xfId="10435"/>
    <cellStyle name="40% - Акцент1 2 20 2" xfId="10436"/>
    <cellStyle name="40% - Акцент1 2 20 2 2" xfId="10437"/>
    <cellStyle name="40% - Акцент1 2 20 3" xfId="10438"/>
    <cellStyle name="40% - Акцент1 2 21" xfId="10439"/>
    <cellStyle name="40% - Акцент1 2 21 2" xfId="10440"/>
    <cellStyle name="40% - Акцент1 2 21 2 2" xfId="10441"/>
    <cellStyle name="40% - Акцент1 2 21 3" xfId="10442"/>
    <cellStyle name="40% - Акцент1 2 22" xfId="10443"/>
    <cellStyle name="40% - Акцент1 2 22 2" xfId="10444"/>
    <cellStyle name="40% - Акцент1 2 22 2 2" xfId="10445"/>
    <cellStyle name="40% - Акцент1 2 22 3" xfId="10446"/>
    <cellStyle name="40% - Акцент1 2 23" xfId="10447"/>
    <cellStyle name="40% - Акцент1 2 23 2" xfId="10448"/>
    <cellStyle name="40% - Акцент1 2 23 2 2" xfId="10449"/>
    <cellStyle name="40% - Акцент1 2 23 3" xfId="10450"/>
    <cellStyle name="40% - Акцент1 2 24" xfId="10451"/>
    <cellStyle name="40% - Акцент1 2 24 2" xfId="10452"/>
    <cellStyle name="40% - Акцент1 2 24 2 2" xfId="10453"/>
    <cellStyle name="40% - Акцент1 2 24 3" xfId="10454"/>
    <cellStyle name="40% - Акцент1 2 25" xfId="10455"/>
    <cellStyle name="40% - Акцент1 2 25 2" xfId="10456"/>
    <cellStyle name="40% - Акцент1 2 26" xfId="10457"/>
    <cellStyle name="40% - Акцент1 2 3" xfId="10458"/>
    <cellStyle name="40% - Акцент1 2 3 2" xfId="10459"/>
    <cellStyle name="40% - Акцент1 2 3 2 2" xfId="10460"/>
    <cellStyle name="40% - Акцент1 2 3 2 2 2" xfId="10461"/>
    <cellStyle name="40% - Акцент1 2 3 2 3" xfId="10462"/>
    <cellStyle name="40% - Акцент1 2 3 3" xfId="10463"/>
    <cellStyle name="40% - Акцент1 2 3 3 2" xfId="10464"/>
    <cellStyle name="40% - Акцент1 2 3 3 2 2" xfId="10465"/>
    <cellStyle name="40% - Акцент1 2 3 3 3" xfId="10466"/>
    <cellStyle name="40% - Акцент1 2 3 4" xfId="10467"/>
    <cellStyle name="40% - Акцент1 2 3 4 2" xfId="10468"/>
    <cellStyle name="40% - Акцент1 2 3 5" xfId="10469"/>
    <cellStyle name="40% - Акцент1 2 4" xfId="10470"/>
    <cellStyle name="40% - Акцент1 2 4 2" xfId="10471"/>
    <cellStyle name="40% - Акцент1 2 4 2 2" xfId="10472"/>
    <cellStyle name="40% - Акцент1 2 4 2 2 2" xfId="10473"/>
    <cellStyle name="40% - Акцент1 2 4 2 3" xfId="10474"/>
    <cellStyle name="40% - Акцент1 2 4 3" xfId="10475"/>
    <cellStyle name="40% - Акцент1 2 4 3 2" xfId="10476"/>
    <cellStyle name="40% - Акцент1 2 4 3 2 2" xfId="10477"/>
    <cellStyle name="40% - Акцент1 2 4 3 3" xfId="10478"/>
    <cellStyle name="40% - Акцент1 2 4 4" xfId="10479"/>
    <cellStyle name="40% - Акцент1 2 4 4 2" xfId="10480"/>
    <cellStyle name="40% - Акцент1 2 4 5" xfId="10481"/>
    <cellStyle name="40% - Акцент1 2 5" xfId="10482"/>
    <cellStyle name="40% - Акцент1 2 5 2" xfId="10483"/>
    <cellStyle name="40% - Акцент1 2 5 2 2" xfId="10484"/>
    <cellStyle name="40% - Акцент1 2 5 2 2 2" xfId="10485"/>
    <cellStyle name="40% - Акцент1 2 5 2 3" xfId="10486"/>
    <cellStyle name="40% - Акцент1 2 5 3" xfId="10487"/>
    <cellStyle name="40% - Акцент1 2 5 3 2" xfId="10488"/>
    <cellStyle name="40% - Акцент1 2 5 3 2 2" xfId="10489"/>
    <cellStyle name="40% - Акцент1 2 5 3 3" xfId="10490"/>
    <cellStyle name="40% - Акцент1 2 5 4" xfId="10491"/>
    <cellStyle name="40% - Акцент1 2 5 4 2" xfId="10492"/>
    <cellStyle name="40% - Акцент1 2 5 5" xfId="10493"/>
    <cellStyle name="40% - Акцент1 2 6" xfId="10494"/>
    <cellStyle name="40% - Акцент1 2 6 2" xfId="10495"/>
    <cellStyle name="40% - Акцент1 2 6 2 2" xfId="10496"/>
    <cellStyle name="40% - Акцент1 2 6 3" xfId="10497"/>
    <cellStyle name="40% - Акцент1 2 7" xfId="10498"/>
    <cellStyle name="40% - Акцент1 2 7 2" xfId="10499"/>
    <cellStyle name="40% - Акцент1 2 7 2 2" xfId="10500"/>
    <cellStyle name="40% - Акцент1 2 7 3" xfId="10501"/>
    <cellStyle name="40% - Акцент1 2 8" xfId="10502"/>
    <cellStyle name="40% - Акцент1 2 8 2" xfId="10503"/>
    <cellStyle name="40% - Акцент1 2 8 2 2" xfId="10504"/>
    <cellStyle name="40% - Акцент1 2 8 3" xfId="10505"/>
    <cellStyle name="40% - Акцент1 2 9" xfId="10506"/>
    <cellStyle name="40% - Акцент1 2 9 2" xfId="10507"/>
    <cellStyle name="40% - Акцент1 2 9 2 2" xfId="10508"/>
    <cellStyle name="40% - Акцент1 2 9 3" xfId="10509"/>
    <cellStyle name="40% - Акцент1 20" xfId="10510"/>
    <cellStyle name="40% - Акцент1 20 2" xfId="10511"/>
    <cellStyle name="40% - Акцент1 20 2 2" xfId="10512"/>
    <cellStyle name="40% - Акцент1 20 2 2 2" xfId="10513"/>
    <cellStyle name="40% - Акцент1 20 2 3" xfId="10514"/>
    <cellStyle name="40% - Акцент1 20 3" xfId="10515"/>
    <cellStyle name="40% - Акцент1 20 3 2" xfId="10516"/>
    <cellStyle name="40% - Акцент1 20 3 2 2" xfId="10517"/>
    <cellStyle name="40% - Акцент1 20 3 3" xfId="10518"/>
    <cellStyle name="40% - Акцент1 20 4" xfId="10519"/>
    <cellStyle name="40% - Акцент1 20 4 2" xfId="10520"/>
    <cellStyle name="40% - Акцент1 20 5" xfId="10521"/>
    <cellStyle name="40% - Акцент1 21" xfId="10522"/>
    <cellStyle name="40% - Акцент1 21 2" xfId="10523"/>
    <cellStyle name="40% - Акцент1 21 2 2" xfId="10524"/>
    <cellStyle name="40% - Акцент1 21 2 2 2" xfId="10525"/>
    <cellStyle name="40% - Акцент1 21 2 3" xfId="10526"/>
    <cellStyle name="40% - Акцент1 21 3" xfId="10527"/>
    <cellStyle name="40% - Акцент1 21 3 2" xfId="10528"/>
    <cellStyle name="40% - Акцент1 21 3 2 2" xfId="10529"/>
    <cellStyle name="40% - Акцент1 21 3 3" xfId="10530"/>
    <cellStyle name="40% - Акцент1 21 4" xfId="10531"/>
    <cellStyle name="40% - Акцент1 21 4 2" xfId="10532"/>
    <cellStyle name="40% - Акцент1 21 5" xfId="10533"/>
    <cellStyle name="40% - Акцент1 22" xfId="10534"/>
    <cellStyle name="40% - Акцент1 22 2" xfId="10535"/>
    <cellStyle name="40% - Акцент1 22 2 2" xfId="10536"/>
    <cellStyle name="40% - Акцент1 22 2 2 2" xfId="10537"/>
    <cellStyle name="40% - Акцент1 22 2 3" xfId="10538"/>
    <cellStyle name="40% - Акцент1 22 3" xfId="10539"/>
    <cellStyle name="40% - Акцент1 22 3 2" xfId="10540"/>
    <cellStyle name="40% - Акцент1 22 3 2 2" xfId="10541"/>
    <cellStyle name="40% - Акцент1 22 3 3" xfId="10542"/>
    <cellStyle name="40% - Акцент1 22 4" xfId="10543"/>
    <cellStyle name="40% - Акцент1 22 4 2" xfId="10544"/>
    <cellStyle name="40% - Акцент1 22 5" xfId="10545"/>
    <cellStyle name="40% - Акцент1 23" xfId="10546"/>
    <cellStyle name="40% - Акцент1 23 2" xfId="10547"/>
    <cellStyle name="40% - Акцент1 23 2 2" xfId="10548"/>
    <cellStyle name="40% - Акцент1 23 2 2 2" xfId="10549"/>
    <cellStyle name="40% - Акцент1 23 2 3" xfId="10550"/>
    <cellStyle name="40% - Акцент1 23 3" xfId="10551"/>
    <cellStyle name="40% - Акцент1 23 3 2" xfId="10552"/>
    <cellStyle name="40% - Акцент1 23 3 2 2" xfId="10553"/>
    <cellStyle name="40% - Акцент1 23 3 3" xfId="10554"/>
    <cellStyle name="40% - Акцент1 23 4" xfId="10555"/>
    <cellStyle name="40% - Акцент1 23 4 2" xfId="10556"/>
    <cellStyle name="40% - Акцент1 23 5" xfId="10557"/>
    <cellStyle name="40% - Акцент1 24" xfId="10558"/>
    <cellStyle name="40% - Акцент1 24 2" xfId="10559"/>
    <cellStyle name="40% - Акцент1 24 2 2" xfId="10560"/>
    <cellStyle name="40% - Акцент1 24 2 2 2" xfId="10561"/>
    <cellStyle name="40% - Акцент1 24 2 3" xfId="10562"/>
    <cellStyle name="40% - Акцент1 24 3" xfId="10563"/>
    <cellStyle name="40% - Акцент1 24 3 2" xfId="10564"/>
    <cellStyle name="40% - Акцент1 24 3 2 2" xfId="10565"/>
    <cellStyle name="40% - Акцент1 24 3 3" xfId="10566"/>
    <cellStyle name="40% - Акцент1 24 4" xfId="10567"/>
    <cellStyle name="40% - Акцент1 24 4 2" xfId="10568"/>
    <cellStyle name="40% - Акцент1 24 5" xfId="10569"/>
    <cellStyle name="40% - Акцент1 25" xfId="10570"/>
    <cellStyle name="40% - Акцент1 25 2" xfId="10571"/>
    <cellStyle name="40% - Акцент1 25 2 2" xfId="10572"/>
    <cellStyle name="40% - Акцент1 25 2 2 2" xfId="10573"/>
    <cellStyle name="40% - Акцент1 25 2 3" xfId="10574"/>
    <cellStyle name="40% - Акцент1 25 3" xfId="10575"/>
    <cellStyle name="40% - Акцент1 25 3 2" xfId="10576"/>
    <cellStyle name="40% - Акцент1 25 3 2 2" xfId="10577"/>
    <cellStyle name="40% - Акцент1 25 3 3" xfId="10578"/>
    <cellStyle name="40% - Акцент1 25 4" xfId="10579"/>
    <cellStyle name="40% - Акцент1 25 4 2" xfId="10580"/>
    <cellStyle name="40% - Акцент1 25 5" xfId="10581"/>
    <cellStyle name="40% - Акцент1 26" xfId="10582"/>
    <cellStyle name="40% - Акцент1 26 2" xfId="10583"/>
    <cellStyle name="40% - Акцент1 26 2 2" xfId="10584"/>
    <cellStyle name="40% - Акцент1 26 2 2 2" xfId="10585"/>
    <cellStyle name="40% - Акцент1 26 2 3" xfId="10586"/>
    <cellStyle name="40% - Акцент1 26 3" xfId="10587"/>
    <cellStyle name="40% - Акцент1 26 3 2" xfId="10588"/>
    <cellStyle name="40% - Акцент1 26 3 2 2" xfId="10589"/>
    <cellStyle name="40% - Акцент1 26 3 3" xfId="10590"/>
    <cellStyle name="40% - Акцент1 26 4" xfId="10591"/>
    <cellStyle name="40% - Акцент1 26 4 2" xfId="10592"/>
    <cellStyle name="40% - Акцент1 26 5" xfId="10593"/>
    <cellStyle name="40% - Акцент1 27" xfId="10594"/>
    <cellStyle name="40% - Акцент1 27 2" xfId="10595"/>
    <cellStyle name="40% - Акцент1 27 2 2" xfId="10596"/>
    <cellStyle name="40% - Акцент1 27 2 2 2" xfId="10597"/>
    <cellStyle name="40% - Акцент1 27 2 3" xfId="10598"/>
    <cellStyle name="40% - Акцент1 27 3" xfId="10599"/>
    <cellStyle name="40% - Акцент1 27 3 2" xfId="10600"/>
    <cellStyle name="40% - Акцент1 27 3 2 2" xfId="10601"/>
    <cellStyle name="40% - Акцент1 27 3 3" xfId="10602"/>
    <cellStyle name="40% - Акцент1 27 4" xfId="10603"/>
    <cellStyle name="40% - Акцент1 27 4 2" xfId="10604"/>
    <cellStyle name="40% - Акцент1 27 5" xfId="10605"/>
    <cellStyle name="40% - Акцент1 28" xfId="10606"/>
    <cellStyle name="40% - Акцент1 28 2" xfId="10607"/>
    <cellStyle name="40% - Акцент1 28 2 2" xfId="10608"/>
    <cellStyle name="40% - Акцент1 28 2 2 2" xfId="10609"/>
    <cellStyle name="40% - Акцент1 28 2 3" xfId="10610"/>
    <cellStyle name="40% - Акцент1 28 3" xfId="10611"/>
    <cellStyle name="40% - Акцент1 28 3 2" xfId="10612"/>
    <cellStyle name="40% - Акцент1 28 3 2 2" xfId="10613"/>
    <cellStyle name="40% - Акцент1 28 3 3" xfId="10614"/>
    <cellStyle name="40% - Акцент1 28 4" xfId="10615"/>
    <cellStyle name="40% - Акцент1 28 4 2" xfId="10616"/>
    <cellStyle name="40% - Акцент1 28 5" xfId="10617"/>
    <cellStyle name="40% - Акцент1 29" xfId="10618"/>
    <cellStyle name="40% - Акцент1 29 2" xfId="10619"/>
    <cellStyle name="40% - Акцент1 29 2 2" xfId="10620"/>
    <cellStyle name="40% - Акцент1 29 2 2 2" xfId="10621"/>
    <cellStyle name="40% - Акцент1 29 2 3" xfId="10622"/>
    <cellStyle name="40% - Акцент1 29 3" xfId="10623"/>
    <cellStyle name="40% - Акцент1 29 3 2" xfId="10624"/>
    <cellStyle name="40% - Акцент1 29 3 2 2" xfId="10625"/>
    <cellStyle name="40% - Акцент1 29 3 3" xfId="10626"/>
    <cellStyle name="40% - Акцент1 29 4" xfId="10627"/>
    <cellStyle name="40% - Акцент1 29 4 2" xfId="10628"/>
    <cellStyle name="40% - Акцент1 29 5" xfId="10629"/>
    <cellStyle name="40% - Акцент1 3" xfId="10630"/>
    <cellStyle name="40% - Акцент1 3 2" xfId="10631"/>
    <cellStyle name="40% - Акцент1 3 2 2" xfId="10632"/>
    <cellStyle name="40% - Акцент1 3 2 2 2" xfId="10633"/>
    <cellStyle name="40% - Акцент1 3 2 2 2 2" xfId="10634"/>
    <cellStyle name="40% - Акцент1 3 2 2 3" xfId="10635"/>
    <cellStyle name="40% - Акцент1 3 2 3" xfId="10636"/>
    <cellStyle name="40% - Акцент1 3 2 3 2" xfId="10637"/>
    <cellStyle name="40% - Акцент1 3 2 3 2 2" xfId="10638"/>
    <cellStyle name="40% - Акцент1 3 2 3 3" xfId="10639"/>
    <cellStyle name="40% - Акцент1 3 2 4" xfId="10640"/>
    <cellStyle name="40% - Акцент1 3 2 4 2" xfId="10641"/>
    <cellStyle name="40% - Акцент1 3 2 5" xfId="10642"/>
    <cellStyle name="40% - Акцент1 3 3" xfId="10643"/>
    <cellStyle name="40% - Акцент1 3 3 2" xfId="10644"/>
    <cellStyle name="40% - Акцент1 3 3 2 2" xfId="10645"/>
    <cellStyle name="40% - Акцент1 3 3 2 2 2" xfId="10646"/>
    <cellStyle name="40% - Акцент1 3 3 2 3" xfId="10647"/>
    <cellStyle name="40% - Акцент1 3 3 3" xfId="10648"/>
    <cellStyle name="40% - Акцент1 3 3 3 2" xfId="10649"/>
    <cellStyle name="40% - Акцент1 3 3 3 2 2" xfId="10650"/>
    <cellStyle name="40% - Акцент1 3 3 3 3" xfId="10651"/>
    <cellStyle name="40% - Акцент1 3 3 4" xfId="10652"/>
    <cellStyle name="40% - Акцент1 3 3 4 2" xfId="10653"/>
    <cellStyle name="40% - Акцент1 3 3 5" xfId="10654"/>
    <cellStyle name="40% - Акцент1 3 4" xfId="10655"/>
    <cellStyle name="40% - Акцент1 3 4 2" xfId="10656"/>
    <cellStyle name="40% - Акцент1 3 4 2 2" xfId="10657"/>
    <cellStyle name="40% - Акцент1 3 4 2 2 2" xfId="10658"/>
    <cellStyle name="40% - Акцент1 3 4 2 3" xfId="10659"/>
    <cellStyle name="40% - Акцент1 3 4 3" xfId="10660"/>
    <cellStyle name="40% - Акцент1 3 4 3 2" xfId="10661"/>
    <cellStyle name="40% - Акцент1 3 4 3 2 2" xfId="10662"/>
    <cellStyle name="40% - Акцент1 3 4 3 3" xfId="10663"/>
    <cellStyle name="40% - Акцент1 3 4 4" xfId="10664"/>
    <cellStyle name="40% - Акцент1 3 4 4 2" xfId="10665"/>
    <cellStyle name="40% - Акцент1 3 4 5" xfId="10666"/>
    <cellStyle name="40% - Акцент1 3 5" xfId="10667"/>
    <cellStyle name="40% - Акцент1 3 5 2" xfId="10668"/>
    <cellStyle name="40% - Акцент1 3 5 2 2" xfId="10669"/>
    <cellStyle name="40% - Акцент1 3 5 2 2 2" xfId="10670"/>
    <cellStyle name="40% - Акцент1 3 5 2 3" xfId="10671"/>
    <cellStyle name="40% - Акцент1 3 5 3" xfId="10672"/>
    <cellStyle name="40% - Акцент1 3 5 3 2" xfId="10673"/>
    <cellStyle name="40% - Акцент1 3 5 3 2 2" xfId="10674"/>
    <cellStyle name="40% - Акцент1 3 5 3 3" xfId="10675"/>
    <cellStyle name="40% - Акцент1 3 5 4" xfId="10676"/>
    <cellStyle name="40% - Акцент1 3 5 4 2" xfId="10677"/>
    <cellStyle name="40% - Акцент1 3 5 5" xfId="10678"/>
    <cellStyle name="40% - Акцент1 3 6" xfId="10679"/>
    <cellStyle name="40% - Акцент1 3 6 2" xfId="10680"/>
    <cellStyle name="40% - Акцент1 3 6 2 2" xfId="10681"/>
    <cellStyle name="40% - Акцент1 3 6 3" xfId="10682"/>
    <cellStyle name="40% - Акцент1 3 7" xfId="10683"/>
    <cellStyle name="40% - Акцент1 3 7 2" xfId="10684"/>
    <cellStyle name="40% - Акцент1 3 7 2 2" xfId="10685"/>
    <cellStyle name="40% - Акцент1 3 7 3" xfId="10686"/>
    <cellStyle name="40% - Акцент1 3 8" xfId="10687"/>
    <cellStyle name="40% - Акцент1 3 8 2" xfId="10688"/>
    <cellStyle name="40% - Акцент1 3 9" xfId="10689"/>
    <cellStyle name="40% - Акцент1 30" xfId="10690"/>
    <cellStyle name="40% - Акцент1 30 2" xfId="10691"/>
    <cellStyle name="40% - Акцент1 30 2 2" xfId="10692"/>
    <cellStyle name="40% - Акцент1 30 2 2 2" xfId="10693"/>
    <cellStyle name="40% - Акцент1 30 2 3" xfId="10694"/>
    <cellStyle name="40% - Акцент1 30 3" xfId="10695"/>
    <cellStyle name="40% - Акцент1 30 3 2" xfId="10696"/>
    <cellStyle name="40% - Акцент1 30 3 2 2" xfId="10697"/>
    <cellStyle name="40% - Акцент1 30 3 3" xfId="10698"/>
    <cellStyle name="40% - Акцент1 30 4" xfId="10699"/>
    <cellStyle name="40% - Акцент1 30 4 2" xfId="10700"/>
    <cellStyle name="40% - Акцент1 30 5" xfId="10701"/>
    <cellStyle name="40% - Акцент1 31" xfId="10702"/>
    <cellStyle name="40% - Акцент1 31 2" xfId="10703"/>
    <cellStyle name="40% - Акцент1 31 2 2" xfId="10704"/>
    <cellStyle name="40% - Акцент1 31 2 2 2" xfId="10705"/>
    <cellStyle name="40% - Акцент1 31 2 3" xfId="10706"/>
    <cellStyle name="40% - Акцент1 31 3" xfId="10707"/>
    <cellStyle name="40% - Акцент1 31 3 2" xfId="10708"/>
    <cellStyle name="40% - Акцент1 31 3 2 2" xfId="10709"/>
    <cellStyle name="40% - Акцент1 31 3 3" xfId="10710"/>
    <cellStyle name="40% - Акцент1 31 4" xfId="10711"/>
    <cellStyle name="40% - Акцент1 31 4 2" xfId="10712"/>
    <cellStyle name="40% - Акцент1 31 5" xfId="10713"/>
    <cellStyle name="40% - Акцент1 32" xfId="10714"/>
    <cellStyle name="40% - Акцент1 32 2" xfId="10715"/>
    <cellStyle name="40% - Акцент1 32 2 2" xfId="10716"/>
    <cellStyle name="40% - Акцент1 32 2 2 2" xfId="10717"/>
    <cellStyle name="40% - Акцент1 32 2 3" xfId="10718"/>
    <cellStyle name="40% - Акцент1 32 3" xfId="10719"/>
    <cellStyle name="40% - Акцент1 32 3 2" xfId="10720"/>
    <cellStyle name="40% - Акцент1 32 3 2 2" xfId="10721"/>
    <cellStyle name="40% - Акцент1 32 3 3" xfId="10722"/>
    <cellStyle name="40% - Акцент1 32 4" xfId="10723"/>
    <cellStyle name="40% - Акцент1 32 4 2" xfId="10724"/>
    <cellStyle name="40% - Акцент1 32 5" xfId="10725"/>
    <cellStyle name="40% - Акцент1 33" xfId="10726"/>
    <cellStyle name="40% - Акцент1 33 2" xfId="10727"/>
    <cellStyle name="40% - Акцент1 33 2 2" xfId="10728"/>
    <cellStyle name="40% - Акцент1 33 2 2 2" xfId="10729"/>
    <cellStyle name="40% - Акцент1 33 2 3" xfId="10730"/>
    <cellStyle name="40% - Акцент1 33 3" xfId="10731"/>
    <cellStyle name="40% - Акцент1 33 3 2" xfId="10732"/>
    <cellStyle name="40% - Акцент1 33 3 2 2" xfId="10733"/>
    <cellStyle name="40% - Акцент1 33 3 3" xfId="10734"/>
    <cellStyle name="40% - Акцент1 33 4" xfId="10735"/>
    <cellStyle name="40% - Акцент1 33 4 2" xfId="10736"/>
    <cellStyle name="40% - Акцент1 33 5" xfId="10737"/>
    <cellStyle name="40% - Акцент1 34" xfId="10738"/>
    <cellStyle name="40% - Акцент1 34 2" xfId="10739"/>
    <cellStyle name="40% - Акцент1 34 2 2" xfId="10740"/>
    <cellStyle name="40% - Акцент1 34 2 2 2" xfId="10741"/>
    <cellStyle name="40% - Акцент1 34 2 3" xfId="10742"/>
    <cellStyle name="40% - Акцент1 34 3" xfId="10743"/>
    <cellStyle name="40% - Акцент1 34 3 2" xfId="10744"/>
    <cellStyle name="40% - Акцент1 34 3 2 2" xfId="10745"/>
    <cellStyle name="40% - Акцент1 34 3 3" xfId="10746"/>
    <cellStyle name="40% - Акцент1 34 4" xfId="10747"/>
    <cellStyle name="40% - Акцент1 34 4 2" xfId="10748"/>
    <cellStyle name="40% - Акцент1 34 5" xfId="10749"/>
    <cellStyle name="40% - Акцент1 35" xfId="10750"/>
    <cellStyle name="40% - Акцент1 35 2" xfId="10751"/>
    <cellStyle name="40% - Акцент1 35 2 2" xfId="10752"/>
    <cellStyle name="40% - Акцент1 35 2 2 2" xfId="10753"/>
    <cellStyle name="40% - Акцент1 35 2 3" xfId="10754"/>
    <cellStyle name="40% - Акцент1 35 3" xfId="10755"/>
    <cellStyle name="40% - Акцент1 35 3 2" xfId="10756"/>
    <cellStyle name="40% - Акцент1 35 3 2 2" xfId="10757"/>
    <cellStyle name="40% - Акцент1 35 3 3" xfId="10758"/>
    <cellStyle name="40% - Акцент1 35 4" xfId="10759"/>
    <cellStyle name="40% - Акцент1 35 4 2" xfId="10760"/>
    <cellStyle name="40% - Акцент1 35 5" xfId="10761"/>
    <cellStyle name="40% - Акцент1 36" xfId="10762"/>
    <cellStyle name="40% - Акцент1 36 2" xfId="10763"/>
    <cellStyle name="40% - Акцент1 36 2 2" xfId="10764"/>
    <cellStyle name="40% - Акцент1 36 2 2 2" xfId="10765"/>
    <cellStyle name="40% - Акцент1 36 2 3" xfId="10766"/>
    <cellStyle name="40% - Акцент1 36 3" xfId="10767"/>
    <cellStyle name="40% - Акцент1 36 3 2" xfId="10768"/>
    <cellStyle name="40% - Акцент1 36 3 2 2" xfId="10769"/>
    <cellStyle name="40% - Акцент1 36 3 3" xfId="10770"/>
    <cellStyle name="40% - Акцент1 36 4" xfId="10771"/>
    <cellStyle name="40% - Акцент1 36 4 2" xfId="10772"/>
    <cellStyle name="40% - Акцент1 36 5" xfId="10773"/>
    <cellStyle name="40% - Акцент1 37" xfId="10774"/>
    <cellStyle name="40% - Акцент1 37 2" xfId="10775"/>
    <cellStyle name="40% - Акцент1 37 2 2" xfId="10776"/>
    <cellStyle name="40% - Акцент1 37 2 2 2" xfId="10777"/>
    <cellStyle name="40% - Акцент1 37 2 3" xfId="10778"/>
    <cellStyle name="40% - Акцент1 37 3" xfId="10779"/>
    <cellStyle name="40% - Акцент1 37 3 2" xfId="10780"/>
    <cellStyle name="40% - Акцент1 37 3 2 2" xfId="10781"/>
    <cellStyle name="40% - Акцент1 37 3 3" xfId="10782"/>
    <cellStyle name="40% - Акцент1 37 4" xfId="10783"/>
    <cellStyle name="40% - Акцент1 37 4 2" xfId="10784"/>
    <cellStyle name="40% - Акцент1 37 5" xfId="10785"/>
    <cellStyle name="40% - Акцент1 38" xfId="10786"/>
    <cellStyle name="40% - Акцент1 38 2" xfId="10787"/>
    <cellStyle name="40% - Акцент1 38 2 2" xfId="10788"/>
    <cellStyle name="40% - Акцент1 38 2 2 2" xfId="10789"/>
    <cellStyle name="40% - Акцент1 38 2 3" xfId="10790"/>
    <cellStyle name="40% - Акцент1 38 3" xfId="10791"/>
    <cellStyle name="40% - Акцент1 38 3 2" xfId="10792"/>
    <cellStyle name="40% - Акцент1 38 3 2 2" xfId="10793"/>
    <cellStyle name="40% - Акцент1 38 3 3" xfId="10794"/>
    <cellStyle name="40% - Акцент1 38 4" xfId="10795"/>
    <cellStyle name="40% - Акцент1 38 4 2" xfId="10796"/>
    <cellStyle name="40% - Акцент1 38 5" xfId="10797"/>
    <cellStyle name="40% - Акцент1 39" xfId="10798"/>
    <cellStyle name="40% - Акцент1 39 2" xfId="10799"/>
    <cellStyle name="40% - Акцент1 39 2 2" xfId="10800"/>
    <cellStyle name="40% - Акцент1 39 2 2 2" xfId="10801"/>
    <cellStyle name="40% - Акцент1 39 2 3" xfId="10802"/>
    <cellStyle name="40% - Акцент1 39 3" xfId="10803"/>
    <cellStyle name="40% - Акцент1 39 3 2" xfId="10804"/>
    <cellStyle name="40% - Акцент1 39 3 2 2" xfId="10805"/>
    <cellStyle name="40% - Акцент1 39 3 3" xfId="10806"/>
    <cellStyle name="40% - Акцент1 39 4" xfId="10807"/>
    <cellStyle name="40% - Акцент1 39 4 2" xfId="10808"/>
    <cellStyle name="40% - Акцент1 39 5" xfId="10809"/>
    <cellStyle name="40% - Акцент1 4" xfId="10810"/>
    <cellStyle name="40% - Акцент1 4 2" xfId="10811"/>
    <cellStyle name="40% - Акцент1 4 2 2" xfId="10812"/>
    <cellStyle name="40% - Акцент1 4 2 2 2" xfId="10813"/>
    <cellStyle name="40% - Акцент1 4 2 2 2 2" xfId="10814"/>
    <cellStyle name="40% - Акцент1 4 2 2 3" xfId="10815"/>
    <cellStyle name="40% - Акцент1 4 2 3" xfId="10816"/>
    <cellStyle name="40% - Акцент1 4 2 3 2" xfId="10817"/>
    <cellStyle name="40% - Акцент1 4 2 3 2 2" xfId="10818"/>
    <cellStyle name="40% - Акцент1 4 2 3 3" xfId="10819"/>
    <cellStyle name="40% - Акцент1 4 2 4" xfId="10820"/>
    <cellStyle name="40% - Акцент1 4 2 4 2" xfId="10821"/>
    <cellStyle name="40% - Акцент1 4 2 5" xfId="10822"/>
    <cellStyle name="40% - Акцент1 4 3" xfId="10823"/>
    <cellStyle name="40% - Акцент1 4 3 2" xfId="10824"/>
    <cellStyle name="40% - Акцент1 4 3 2 2" xfId="10825"/>
    <cellStyle name="40% - Акцент1 4 3 2 2 2" xfId="10826"/>
    <cellStyle name="40% - Акцент1 4 3 2 3" xfId="10827"/>
    <cellStyle name="40% - Акцент1 4 3 3" xfId="10828"/>
    <cellStyle name="40% - Акцент1 4 3 3 2" xfId="10829"/>
    <cellStyle name="40% - Акцент1 4 3 3 2 2" xfId="10830"/>
    <cellStyle name="40% - Акцент1 4 3 3 3" xfId="10831"/>
    <cellStyle name="40% - Акцент1 4 3 4" xfId="10832"/>
    <cellStyle name="40% - Акцент1 4 3 4 2" xfId="10833"/>
    <cellStyle name="40% - Акцент1 4 3 5" xfId="10834"/>
    <cellStyle name="40% - Акцент1 4 4" xfId="10835"/>
    <cellStyle name="40% - Акцент1 4 4 2" xfId="10836"/>
    <cellStyle name="40% - Акцент1 4 4 2 2" xfId="10837"/>
    <cellStyle name="40% - Акцент1 4 4 2 2 2" xfId="10838"/>
    <cellStyle name="40% - Акцент1 4 4 2 3" xfId="10839"/>
    <cellStyle name="40% - Акцент1 4 4 3" xfId="10840"/>
    <cellStyle name="40% - Акцент1 4 4 3 2" xfId="10841"/>
    <cellStyle name="40% - Акцент1 4 4 3 2 2" xfId="10842"/>
    <cellStyle name="40% - Акцент1 4 4 3 3" xfId="10843"/>
    <cellStyle name="40% - Акцент1 4 4 4" xfId="10844"/>
    <cellStyle name="40% - Акцент1 4 4 4 2" xfId="10845"/>
    <cellStyle name="40% - Акцент1 4 4 5" xfId="10846"/>
    <cellStyle name="40% - Акцент1 4 5" xfId="10847"/>
    <cellStyle name="40% - Акцент1 4 5 2" xfId="10848"/>
    <cellStyle name="40% - Акцент1 4 5 2 2" xfId="10849"/>
    <cellStyle name="40% - Акцент1 4 5 2 2 2" xfId="10850"/>
    <cellStyle name="40% - Акцент1 4 5 2 3" xfId="10851"/>
    <cellStyle name="40% - Акцент1 4 5 3" xfId="10852"/>
    <cellStyle name="40% - Акцент1 4 5 3 2" xfId="10853"/>
    <cellStyle name="40% - Акцент1 4 5 3 2 2" xfId="10854"/>
    <cellStyle name="40% - Акцент1 4 5 3 3" xfId="10855"/>
    <cellStyle name="40% - Акцент1 4 5 4" xfId="10856"/>
    <cellStyle name="40% - Акцент1 4 5 4 2" xfId="10857"/>
    <cellStyle name="40% - Акцент1 4 5 5" xfId="10858"/>
    <cellStyle name="40% - Акцент1 4 6" xfId="10859"/>
    <cellStyle name="40% - Акцент1 4 6 2" xfId="10860"/>
    <cellStyle name="40% - Акцент1 4 6 2 2" xfId="10861"/>
    <cellStyle name="40% - Акцент1 4 6 3" xfId="10862"/>
    <cellStyle name="40% - Акцент1 4 7" xfId="10863"/>
    <cellStyle name="40% - Акцент1 4 7 2" xfId="10864"/>
    <cellStyle name="40% - Акцент1 4 7 2 2" xfId="10865"/>
    <cellStyle name="40% - Акцент1 4 7 3" xfId="10866"/>
    <cellStyle name="40% - Акцент1 4 8" xfId="10867"/>
    <cellStyle name="40% - Акцент1 4 8 2" xfId="10868"/>
    <cellStyle name="40% - Акцент1 4 9" xfId="10869"/>
    <cellStyle name="40% - Акцент1 40" xfId="10870"/>
    <cellStyle name="40% - Акцент1 40 2" xfId="10871"/>
    <cellStyle name="40% - Акцент1 40 2 2" xfId="10872"/>
    <cellStyle name="40% - Акцент1 40 2 2 2" xfId="10873"/>
    <cellStyle name="40% - Акцент1 40 2 3" xfId="10874"/>
    <cellStyle name="40% - Акцент1 40 3" xfId="10875"/>
    <cellStyle name="40% - Акцент1 40 3 2" xfId="10876"/>
    <cellStyle name="40% - Акцент1 40 3 2 2" xfId="10877"/>
    <cellStyle name="40% - Акцент1 40 3 3" xfId="10878"/>
    <cellStyle name="40% - Акцент1 40 4" xfId="10879"/>
    <cellStyle name="40% - Акцент1 40 4 2" xfId="10880"/>
    <cellStyle name="40% - Акцент1 40 5" xfId="10881"/>
    <cellStyle name="40% - Акцент1 41" xfId="10882"/>
    <cellStyle name="40% - Акцент1 41 2" xfId="10883"/>
    <cellStyle name="40% - Акцент1 41 2 2" xfId="10884"/>
    <cellStyle name="40% - Акцент1 41 2 2 2" xfId="10885"/>
    <cellStyle name="40% - Акцент1 41 2 3" xfId="10886"/>
    <cellStyle name="40% - Акцент1 41 3" xfId="10887"/>
    <cellStyle name="40% - Акцент1 41 3 2" xfId="10888"/>
    <cellStyle name="40% - Акцент1 41 3 2 2" xfId="10889"/>
    <cellStyle name="40% - Акцент1 41 3 3" xfId="10890"/>
    <cellStyle name="40% - Акцент1 41 4" xfId="10891"/>
    <cellStyle name="40% - Акцент1 41 4 2" xfId="10892"/>
    <cellStyle name="40% - Акцент1 41 5" xfId="10893"/>
    <cellStyle name="40% - Акцент1 42" xfId="10894"/>
    <cellStyle name="40% - Акцент1 42 2" xfId="10895"/>
    <cellStyle name="40% - Акцент1 42 2 2" xfId="10896"/>
    <cellStyle name="40% - Акцент1 42 2 2 2" xfId="10897"/>
    <cellStyle name="40% - Акцент1 42 2 3" xfId="10898"/>
    <cellStyle name="40% - Акцент1 42 3" xfId="10899"/>
    <cellStyle name="40% - Акцент1 42 3 2" xfId="10900"/>
    <cellStyle name="40% - Акцент1 42 3 2 2" xfId="10901"/>
    <cellStyle name="40% - Акцент1 42 3 3" xfId="10902"/>
    <cellStyle name="40% - Акцент1 42 4" xfId="10903"/>
    <cellStyle name="40% - Акцент1 42 4 2" xfId="10904"/>
    <cellStyle name="40% - Акцент1 42 5" xfId="10905"/>
    <cellStyle name="40% - Акцент1 43" xfId="10906"/>
    <cellStyle name="40% - Акцент1 43 2" xfId="10907"/>
    <cellStyle name="40% - Акцент1 43 2 2" xfId="10908"/>
    <cellStyle name="40% - Акцент1 43 2 2 2" xfId="10909"/>
    <cellStyle name="40% - Акцент1 43 2 3" xfId="10910"/>
    <cellStyle name="40% - Акцент1 43 3" xfId="10911"/>
    <cellStyle name="40% - Акцент1 43 3 2" xfId="10912"/>
    <cellStyle name="40% - Акцент1 43 3 2 2" xfId="10913"/>
    <cellStyle name="40% - Акцент1 43 3 3" xfId="10914"/>
    <cellStyle name="40% - Акцент1 43 4" xfId="10915"/>
    <cellStyle name="40% - Акцент1 43 4 2" xfId="10916"/>
    <cellStyle name="40% - Акцент1 43 5" xfId="10917"/>
    <cellStyle name="40% - Акцент1 44" xfId="10918"/>
    <cellStyle name="40% - Акцент1 44 2" xfId="10919"/>
    <cellStyle name="40% - Акцент1 44 2 2" xfId="10920"/>
    <cellStyle name="40% - Акцент1 44 2 2 2" xfId="10921"/>
    <cellStyle name="40% - Акцент1 44 2 3" xfId="10922"/>
    <cellStyle name="40% - Акцент1 44 3" xfId="10923"/>
    <cellStyle name="40% - Акцент1 44 3 2" xfId="10924"/>
    <cellStyle name="40% - Акцент1 44 3 2 2" xfId="10925"/>
    <cellStyle name="40% - Акцент1 44 3 3" xfId="10926"/>
    <cellStyle name="40% - Акцент1 44 4" xfId="10927"/>
    <cellStyle name="40% - Акцент1 44 4 2" xfId="10928"/>
    <cellStyle name="40% - Акцент1 44 5" xfId="10929"/>
    <cellStyle name="40% - Акцент1 45" xfId="10930"/>
    <cellStyle name="40% - Акцент1 45 2" xfId="10931"/>
    <cellStyle name="40% - Акцент1 45 2 2" xfId="10932"/>
    <cellStyle name="40% - Акцент1 45 2 2 2" xfId="10933"/>
    <cellStyle name="40% - Акцент1 45 2 3" xfId="10934"/>
    <cellStyle name="40% - Акцент1 45 3" xfId="10935"/>
    <cellStyle name="40% - Акцент1 45 3 2" xfId="10936"/>
    <cellStyle name="40% - Акцент1 45 3 2 2" xfId="10937"/>
    <cellStyle name="40% - Акцент1 45 3 3" xfId="10938"/>
    <cellStyle name="40% - Акцент1 45 4" xfId="10939"/>
    <cellStyle name="40% - Акцент1 45 4 2" xfId="10940"/>
    <cellStyle name="40% - Акцент1 45 5" xfId="10941"/>
    <cellStyle name="40% - Акцент1 46" xfId="10942"/>
    <cellStyle name="40% - Акцент1 46 2" xfId="10943"/>
    <cellStyle name="40% - Акцент1 46 2 2" xfId="10944"/>
    <cellStyle name="40% - Акцент1 46 2 2 2" xfId="10945"/>
    <cellStyle name="40% - Акцент1 46 2 3" xfId="10946"/>
    <cellStyle name="40% - Акцент1 46 3" xfId="10947"/>
    <cellStyle name="40% - Акцент1 46 3 2" xfId="10948"/>
    <cellStyle name="40% - Акцент1 46 3 2 2" xfId="10949"/>
    <cellStyle name="40% - Акцент1 46 3 3" xfId="10950"/>
    <cellStyle name="40% - Акцент1 46 4" xfId="10951"/>
    <cellStyle name="40% - Акцент1 46 4 2" xfId="10952"/>
    <cellStyle name="40% - Акцент1 46 5" xfId="10953"/>
    <cellStyle name="40% - Акцент1 47" xfId="10954"/>
    <cellStyle name="40% - Акцент1 47 2" xfId="10955"/>
    <cellStyle name="40% - Акцент1 47 2 2" xfId="10956"/>
    <cellStyle name="40% - Акцент1 47 2 2 2" xfId="10957"/>
    <cellStyle name="40% - Акцент1 47 2 3" xfId="10958"/>
    <cellStyle name="40% - Акцент1 47 3" xfId="10959"/>
    <cellStyle name="40% - Акцент1 47 3 2" xfId="10960"/>
    <cellStyle name="40% - Акцент1 47 3 2 2" xfId="10961"/>
    <cellStyle name="40% - Акцент1 47 3 3" xfId="10962"/>
    <cellStyle name="40% - Акцент1 47 4" xfId="10963"/>
    <cellStyle name="40% - Акцент1 47 4 2" xfId="10964"/>
    <cellStyle name="40% - Акцент1 47 5" xfId="10965"/>
    <cellStyle name="40% - Акцент1 48" xfId="10966"/>
    <cellStyle name="40% - Акцент1 48 2" xfId="10967"/>
    <cellStyle name="40% - Акцент1 48 2 2" xfId="10968"/>
    <cellStyle name="40% - Акцент1 48 2 2 2" xfId="10969"/>
    <cellStyle name="40% - Акцент1 48 2 3" xfId="10970"/>
    <cellStyle name="40% - Акцент1 48 3" xfId="10971"/>
    <cellStyle name="40% - Акцент1 48 3 2" xfId="10972"/>
    <cellStyle name="40% - Акцент1 48 3 2 2" xfId="10973"/>
    <cellStyle name="40% - Акцент1 48 3 3" xfId="10974"/>
    <cellStyle name="40% - Акцент1 48 4" xfId="10975"/>
    <cellStyle name="40% - Акцент1 48 4 2" xfId="10976"/>
    <cellStyle name="40% - Акцент1 48 5" xfId="10977"/>
    <cellStyle name="40% - Акцент1 49" xfId="10978"/>
    <cellStyle name="40% - Акцент1 49 2" xfId="10979"/>
    <cellStyle name="40% - Акцент1 49 2 2" xfId="10980"/>
    <cellStyle name="40% - Акцент1 49 2 2 2" xfId="10981"/>
    <cellStyle name="40% - Акцент1 49 2 3" xfId="10982"/>
    <cellStyle name="40% - Акцент1 49 3" xfId="10983"/>
    <cellStyle name="40% - Акцент1 49 3 2" xfId="10984"/>
    <cellStyle name="40% - Акцент1 49 3 2 2" xfId="10985"/>
    <cellStyle name="40% - Акцент1 49 3 3" xfId="10986"/>
    <cellStyle name="40% - Акцент1 49 4" xfId="10987"/>
    <cellStyle name="40% - Акцент1 49 4 2" xfId="10988"/>
    <cellStyle name="40% - Акцент1 49 5" xfId="10989"/>
    <cellStyle name="40% - Акцент1 5" xfId="10990"/>
    <cellStyle name="40% - Акцент1 5 2" xfId="10991"/>
    <cellStyle name="40% - Акцент1 5 2 2" xfId="10992"/>
    <cellStyle name="40% - Акцент1 5 2 2 2" xfId="10993"/>
    <cellStyle name="40% - Акцент1 5 2 2 2 2" xfId="10994"/>
    <cellStyle name="40% - Акцент1 5 2 2 3" xfId="10995"/>
    <cellStyle name="40% - Акцент1 5 2 3" xfId="10996"/>
    <cellStyle name="40% - Акцент1 5 2 3 2" xfId="10997"/>
    <cellStyle name="40% - Акцент1 5 2 3 2 2" xfId="10998"/>
    <cellStyle name="40% - Акцент1 5 2 3 3" xfId="10999"/>
    <cellStyle name="40% - Акцент1 5 2 4" xfId="11000"/>
    <cellStyle name="40% - Акцент1 5 2 4 2" xfId="11001"/>
    <cellStyle name="40% - Акцент1 5 2 5" xfId="11002"/>
    <cellStyle name="40% - Акцент1 5 3" xfId="11003"/>
    <cellStyle name="40% - Акцент1 5 3 2" xfId="11004"/>
    <cellStyle name="40% - Акцент1 5 3 2 2" xfId="11005"/>
    <cellStyle name="40% - Акцент1 5 3 2 2 2" xfId="11006"/>
    <cellStyle name="40% - Акцент1 5 3 2 3" xfId="11007"/>
    <cellStyle name="40% - Акцент1 5 3 3" xfId="11008"/>
    <cellStyle name="40% - Акцент1 5 3 3 2" xfId="11009"/>
    <cellStyle name="40% - Акцент1 5 3 3 2 2" xfId="11010"/>
    <cellStyle name="40% - Акцент1 5 3 3 3" xfId="11011"/>
    <cellStyle name="40% - Акцент1 5 3 4" xfId="11012"/>
    <cellStyle name="40% - Акцент1 5 3 4 2" xfId="11013"/>
    <cellStyle name="40% - Акцент1 5 3 5" xfId="11014"/>
    <cellStyle name="40% - Акцент1 5 4" xfId="11015"/>
    <cellStyle name="40% - Акцент1 5 4 2" xfId="11016"/>
    <cellStyle name="40% - Акцент1 5 4 2 2" xfId="11017"/>
    <cellStyle name="40% - Акцент1 5 4 2 2 2" xfId="11018"/>
    <cellStyle name="40% - Акцент1 5 4 2 3" xfId="11019"/>
    <cellStyle name="40% - Акцент1 5 4 3" xfId="11020"/>
    <cellStyle name="40% - Акцент1 5 4 3 2" xfId="11021"/>
    <cellStyle name="40% - Акцент1 5 4 3 2 2" xfId="11022"/>
    <cellStyle name="40% - Акцент1 5 4 3 3" xfId="11023"/>
    <cellStyle name="40% - Акцент1 5 4 4" xfId="11024"/>
    <cellStyle name="40% - Акцент1 5 4 4 2" xfId="11025"/>
    <cellStyle name="40% - Акцент1 5 4 5" xfId="11026"/>
    <cellStyle name="40% - Акцент1 5 5" xfId="11027"/>
    <cellStyle name="40% - Акцент1 5 5 2" xfId="11028"/>
    <cellStyle name="40% - Акцент1 5 5 2 2" xfId="11029"/>
    <cellStyle name="40% - Акцент1 5 5 2 2 2" xfId="11030"/>
    <cellStyle name="40% - Акцент1 5 5 2 3" xfId="11031"/>
    <cellStyle name="40% - Акцент1 5 5 3" xfId="11032"/>
    <cellStyle name="40% - Акцент1 5 5 3 2" xfId="11033"/>
    <cellStyle name="40% - Акцент1 5 5 3 2 2" xfId="11034"/>
    <cellStyle name="40% - Акцент1 5 5 3 3" xfId="11035"/>
    <cellStyle name="40% - Акцент1 5 5 4" xfId="11036"/>
    <cellStyle name="40% - Акцент1 5 5 4 2" xfId="11037"/>
    <cellStyle name="40% - Акцент1 5 5 5" xfId="11038"/>
    <cellStyle name="40% - Акцент1 5 6" xfId="11039"/>
    <cellStyle name="40% - Акцент1 5 6 2" xfId="11040"/>
    <cellStyle name="40% - Акцент1 5 6 2 2" xfId="11041"/>
    <cellStyle name="40% - Акцент1 5 6 3" xfId="11042"/>
    <cellStyle name="40% - Акцент1 5 7" xfId="11043"/>
    <cellStyle name="40% - Акцент1 5 7 2" xfId="11044"/>
    <cellStyle name="40% - Акцент1 5 7 2 2" xfId="11045"/>
    <cellStyle name="40% - Акцент1 5 7 3" xfId="11046"/>
    <cellStyle name="40% - Акцент1 5 8" xfId="11047"/>
    <cellStyle name="40% - Акцент1 5 8 2" xfId="11048"/>
    <cellStyle name="40% - Акцент1 5 9" xfId="11049"/>
    <cellStyle name="40% - Акцент1 50" xfId="11050"/>
    <cellStyle name="40% - Акцент1 50 2" xfId="11051"/>
    <cellStyle name="40% - Акцент1 50 2 2" xfId="11052"/>
    <cellStyle name="40% - Акцент1 50 2 2 2" xfId="11053"/>
    <cellStyle name="40% - Акцент1 50 2 3" xfId="11054"/>
    <cellStyle name="40% - Акцент1 50 3" xfId="11055"/>
    <cellStyle name="40% - Акцент1 50 3 2" xfId="11056"/>
    <cellStyle name="40% - Акцент1 50 3 2 2" xfId="11057"/>
    <cellStyle name="40% - Акцент1 50 3 3" xfId="11058"/>
    <cellStyle name="40% - Акцент1 50 4" xfId="11059"/>
    <cellStyle name="40% - Акцент1 50 4 2" xfId="11060"/>
    <cellStyle name="40% - Акцент1 50 5" xfId="11061"/>
    <cellStyle name="40% - Акцент1 51" xfId="11062"/>
    <cellStyle name="40% - Акцент1 51 2" xfId="11063"/>
    <cellStyle name="40% - Акцент1 51 2 2" xfId="11064"/>
    <cellStyle name="40% - Акцент1 51 2 2 2" xfId="11065"/>
    <cellStyle name="40% - Акцент1 51 2 3" xfId="11066"/>
    <cellStyle name="40% - Акцент1 51 3" xfId="11067"/>
    <cellStyle name="40% - Акцент1 51 3 2" xfId="11068"/>
    <cellStyle name="40% - Акцент1 51 3 2 2" xfId="11069"/>
    <cellStyle name="40% - Акцент1 51 3 3" xfId="11070"/>
    <cellStyle name="40% - Акцент1 51 4" xfId="11071"/>
    <cellStyle name="40% - Акцент1 51 4 2" xfId="11072"/>
    <cellStyle name="40% - Акцент1 51 5" xfId="11073"/>
    <cellStyle name="40% - Акцент1 52" xfId="11074"/>
    <cellStyle name="40% - Акцент1 52 2" xfId="11075"/>
    <cellStyle name="40% - Акцент1 52 2 2" xfId="11076"/>
    <cellStyle name="40% - Акцент1 52 2 2 2" xfId="11077"/>
    <cellStyle name="40% - Акцент1 52 2 3" xfId="11078"/>
    <cellStyle name="40% - Акцент1 52 3" xfId="11079"/>
    <cellStyle name="40% - Акцент1 52 3 2" xfId="11080"/>
    <cellStyle name="40% - Акцент1 52 3 2 2" xfId="11081"/>
    <cellStyle name="40% - Акцент1 52 3 3" xfId="11082"/>
    <cellStyle name="40% - Акцент1 52 4" xfId="11083"/>
    <cellStyle name="40% - Акцент1 52 4 2" xfId="11084"/>
    <cellStyle name="40% - Акцент1 52 5" xfId="11085"/>
    <cellStyle name="40% - Акцент1 53" xfId="11086"/>
    <cellStyle name="40% - Акцент1 53 2" xfId="11087"/>
    <cellStyle name="40% - Акцент1 53 2 2" xfId="11088"/>
    <cellStyle name="40% - Акцент1 53 2 2 2" xfId="11089"/>
    <cellStyle name="40% - Акцент1 53 2 3" xfId="11090"/>
    <cellStyle name="40% - Акцент1 53 3" xfId="11091"/>
    <cellStyle name="40% - Акцент1 53 3 2" xfId="11092"/>
    <cellStyle name="40% - Акцент1 53 3 2 2" xfId="11093"/>
    <cellStyle name="40% - Акцент1 53 3 3" xfId="11094"/>
    <cellStyle name="40% - Акцент1 53 4" xfId="11095"/>
    <cellStyle name="40% - Акцент1 53 4 2" xfId="11096"/>
    <cellStyle name="40% - Акцент1 53 5" xfId="11097"/>
    <cellStyle name="40% - Акцент1 54" xfId="11098"/>
    <cellStyle name="40% - Акцент1 54 2" xfId="11099"/>
    <cellStyle name="40% - Акцент1 54 2 2" xfId="11100"/>
    <cellStyle name="40% - Акцент1 54 2 2 2" xfId="11101"/>
    <cellStyle name="40% - Акцент1 54 2 3" xfId="11102"/>
    <cellStyle name="40% - Акцент1 54 3" xfId="11103"/>
    <cellStyle name="40% - Акцент1 54 3 2" xfId="11104"/>
    <cellStyle name="40% - Акцент1 54 3 2 2" xfId="11105"/>
    <cellStyle name="40% - Акцент1 54 3 3" xfId="11106"/>
    <cellStyle name="40% - Акцент1 54 4" xfId="11107"/>
    <cellStyle name="40% - Акцент1 54 4 2" xfId="11108"/>
    <cellStyle name="40% - Акцент1 54 5" xfId="11109"/>
    <cellStyle name="40% - Акцент1 55" xfId="11110"/>
    <cellStyle name="40% - Акцент1 55 2" xfId="11111"/>
    <cellStyle name="40% - Акцент1 55 2 2" xfId="11112"/>
    <cellStyle name="40% - Акцент1 55 2 2 2" xfId="11113"/>
    <cellStyle name="40% - Акцент1 55 2 3" xfId="11114"/>
    <cellStyle name="40% - Акцент1 55 3" xfId="11115"/>
    <cellStyle name="40% - Акцент1 55 3 2" xfId="11116"/>
    <cellStyle name="40% - Акцент1 55 3 2 2" xfId="11117"/>
    <cellStyle name="40% - Акцент1 55 3 3" xfId="11118"/>
    <cellStyle name="40% - Акцент1 55 4" xfId="11119"/>
    <cellStyle name="40% - Акцент1 55 4 2" xfId="11120"/>
    <cellStyle name="40% - Акцент1 55 5" xfId="11121"/>
    <cellStyle name="40% - Акцент1 56" xfId="11122"/>
    <cellStyle name="40% - Акцент1 56 2" xfId="11123"/>
    <cellStyle name="40% - Акцент1 56 2 2" xfId="11124"/>
    <cellStyle name="40% - Акцент1 56 2 2 2" xfId="11125"/>
    <cellStyle name="40% - Акцент1 56 2 3" xfId="11126"/>
    <cellStyle name="40% - Акцент1 56 3" xfId="11127"/>
    <cellStyle name="40% - Акцент1 56 3 2" xfId="11128"/>
    <cellStyle name="40% - Акцент1 56 3 2 2" xfId="11129"/>
    <cellStyle name="40% - Акцент1 56 3 3" xfId="11130"/>
    <cellStyle name="40% - Акцент1 56 4" xfId="11131"/>
    <cellStyle name="40% - Акцент1 56 4 2" xfId="11132"/>
    <cellStyle name="40% - Акцент1 56 5" xfId="11133"/>
    <cellStyle name="40% - Акцент1 57" xfId="11134"/>
    <cellStyle name="40% - Акцент1 57 2" xfId="11135"/>
    <cellStyle name="40% - Акцент1 57 2 2" xfId="11136"/>
    <cellStyle name="40% - Акцент1 57 2 2 2" xfId="11137"/>
    <cellStyle name="40% - Акцент1 57 2 3" xfId="11138"/>
    <cellStyle name="40% - Акцент1 57 3" xfId="11139"/>
    <cellStyle name="40% - Акцент1 57 3 2" xfId="11140"/>
    <cellStyle name="40% - Акцент1 57 3 2 2" xfId="11141"/>
    <cellStyle name="40% - Акцент1 57 3 3" xfId="11142"/>
    <cellStyle name="40% - Акцент1 57 4" xfId="11143"/>
    <cellStyle name="40% - Акцент1 57 4 2" xfId="11144"/>
    <cellStyle name="40% - Акцент1 57 5" xfId="11145"/>
    <cellStyle name="40% - Акцент1 58" xfId="11146"/>
    <cellStyle name="40% - Акцент1 58 2" xfId="11147"/>
    <cellStyle name="40% - Акцент1 58 2 2" xfId="11148"/>
    <cellStyle name="40% - Акцент1 58 2 2 2" xfId="11149"/>
    <cellStyle name="40% - Акцент1 58 2 3" xfId="11150"/>
    <cellStyle name="40% - Акцент1 58 3" xfId="11151"/>
    <cellStyle name="40% - Акцент1 58 3 2" xfId="11152"/>
    <cellStyle name="40% - Акцент1 58 3 2 2" xfId="11153"/>
    <cellStyle name="40% - Акцент1 58 3 3" xfId="11154"/>
    <cellStyle name="40% - Акцент1 58 4" xfId="11155"/>
    <cellStyle name="40% - Акцент1 58 4 2" xfId="11156"/>
    <cellStyle name="40% - Акцент1 58 5" xfId="11157"/>
    <cellStyle name="40% - Акцент1 59" xfId="11158"/>
    <cellStyle name="40% - Акцент1 59 2" xfId="11159"/>
    <cellStyle name="40% - Акцент1 59 2 2" xfId="11160"/>
    <cellStyle name="40% - Акцент1 59 2 2 2" xfId="11161"/>
    <cellStyle name="40% - Акцент1 59 2 3" xfId="11162"/>
    <cellStyle name="40% - Акцент1 59 3" xfId="11163"/>
    <cellStyle name="40% - Акцент1 59 3 2" xfId="11164"/>
    <cellStyle name="40% - Акцент1 59 3 2 2" xfId="11165"/>
    <cellStyle name="40% - Акцент1 59 3 3" xfId="11166"/>
    <cellStyle name="40% - Акцент1 59 4" xfId="11167"/>
    <cellStyle name="40% - Акцент1 59 4 2" xfId="11168"/>
    <cellStyle name="40% - Акцент1 59 5" xfId="11169"/>
    <cellStyle name="40% - Акцент1 6" xfId="11170"/>
    <cellStyle name="40% - Акцент1 6 2" xfId="11171"/>
    <cellStyle name="40% - Акцент1 6 2 2" xfId="11172"/>
    <cellStyle name="40% - Акцент1 6 2 2 2" xfId="11173"/>
    <cellStyle name="40% - Акцент1 6 2 2 2 2" xfId="11174"/>
    <cellStyle name="40% - Акцент1 6 2 2 3" xfId="11175"/>
    <cellStyle name="40% - Акцент1 6 2 3" xfId="11176"/>
    <cellStyle name="40% - Акцент1 6 2 3 2" xfId="11177"/>
    <cellStyle name="40% - Акцент1 6 2 3 2 2" xfId="11178"/>
    <cellStyle name="40% - Акцент1 6 2 3 3" xfId="11179"/>
    <cellStyle name="40% - Акцент1 6 2 4" xfId="11180"/>
    <cellStyle name="40% - Акцент1 6 2 4 2" xfId="11181"/>
    <cellStyle name="40% - Акцент1 6 2 5" xfId="11182"/>
    <cellStyle name="40% - Акцент1 6 3" xfId="11183"/>
    <cellStyle name="40% - Акцент1 6 3 2" xfId="11184"/>
    <cellStyle name="40% - Акцент1 6 3 2 2" xfId="11185"/>
    <cellStyle name="40% - Акцент1 6 3 2 2 2" xfId="11186"/>
    <cellStyle name="40% - Акцент1 6 3 2 3" xfId="11187"/>
    <cellStyle name="40% - Акцент1 6 3 3" xfId="11188"/>
    <cellStyle name="40% - Акцент1 6 3 3 2" xfId="11189"/>
    <cellStyle name="40% - Акцент1 6 3 3 2 2" xfId="11190"/>
    <cellStyle name="40% - Акцент1 6 3 3 3" xfId="11191"/>
    <cellStyle name="40% - Акцент1 6 3 4" xfId="11192"/>
    <cellStyle name="40% - Акцент1 6 3 4 2" xfId="11193"/>
    <cellStyle name="40% - Акцент1 6 3 5" xfId="11194"/>
    <cellStyle name="40% - Акцент1 6 4" xfId="11195"/>
    <cellStyle name="40% - Акцент1 6 4 2" xfId="11196"/>
    <cellStyle name="40% - Акцент1 6 4 2 2" xfId="11197"/>
    <cellStyle name="40% - Акцент1 6 4 2 2 2" xfId="11198"/>
    <cellStyle name="40% - Акцент1 6 4 2 3" xfId="11199"/>
    <cellStyle name="40% - Акцент1 6 4 3" xfId="11200"/>
    <cellStyle name="40% - Акцент1 6 4 3 2" xfId="11201"/>
    <cellStyle name="40% - Акцент1 6 4 3 2 2" xfId="11202"/>
    <cellStyle name="40% - Акцент1 6 4 3 3" xfId="11203"/>
    <cellStyle name="40% - Акцент1 6 4 4" xfId="11204"/>
    <cellStyle name="40% - Акцент1 6 4 4 2" xfId="11205"/>
    <cellStyle name="40% - Акцент1 6 4 5" xfId="11206"/>
    <cellStyle name="40% - Акцент1 6 5" xfId="11207"/>
    <cellStyle name="40% - Акцент1 6 5 2" xfId="11208"/>
    <cellStyle name="40% - Акцент1 6 5 2 2" xfId="11209"/>
    <cellStyle name="40% - Акцент1 6 5 2 2 2" xfId="11210"/>
    <cellStyle name="40% - Акцент1 6 5 2 3" xfId="11211"/>
    <cellStyle name="40% - Акцент1 6 5 3" xfId="11212"/>
    <cellStyle name="40% - Акцент1 6 5 3 2" xfId="11213"/>
    <cellStyle name="40% - Акцент1 6 5 3 2 2" xfId="11214"/>
    <cellStyle name="40% - Акцент1 6 5 3 3" xfId="11215"/>
    <cellStyle name="40% - Акцент1 6 5 4" xfId="11216"/>
    <cellStyle name="40% - Акцент1 6 5 4 2" xfId="11217"/>
    <cellStyle name="40% - Акцент1 6 5 5" xfId="11218"/>
    <cellStyle name="40% - Акцент1 6 6" xfId="11219"/>
    <cellStyle name="40% - Акцент1 6 6 2" xfId="11220"/>
    <cellStyle name="40% - Акцент1 6 6 2 2" xfId="11221"/>
    <cellStyle name="40% - Акцент1 6 6 3" xfId="11222"/>
    <cellStyle name="40% - Акцент1 6 7" xfId="11223"/>
    <cellStyle name="40% - Акцент1 6 7 2" xfId="11224"/>
    <cellStyle name="40% - Акцент1 6 7 2 2" xfId="11225"/>
    <cellStyle name="40% - Акцент1 6 7 3" xfId="11226"/>
    <cellStyle name="40% - Акцент1 6 8" xfId="11227"/>
    <cellStyle name="40% - Акцент1 6 8 2" xfId="11228"/>
    <cellStyle name="40% - Акцент1 6 9" xfId="11229"/>
    <cellStyle name="40% - Акцент1 60" xfId="11230"/>
    <cellStyle name="40% - Акцент1 60 2" xfId="11231"/>
    <cellStyle name="40% - Акцент1 60 2 2" xfId="11232"/>
    <cellStyle name="40% - Акцент1 60 2 2 2" xfId="11233"/>
    <cellStyle name="40% - Акцент1 60 2 3" xfId="11234"/>
    <cellStyle name="40% - Акцент1 60 3" xfId="11235"/>
    <cellStyle name="40% - Акцент1 60 3 2" xfId="11236"/>
    <cellStyle name="40% - Акцент1 60 3 2 2" xfId="11237"/>
    <cellStyle name="40% - Акцент1 60 3 3" xfId="11238"/>
    <cellStyle name="40% - Акцент1 60 4" xfId="11239"/>
    <cellStyle name="40% - Акцент1 60 4 2" xfId="11240"/>
    <cellStyle name="40% - Акцент1 60 5" xfId="11241"/>
    <cellStyle name="40% - Акцент1 61" xfId="11242"/>
    <cellStyle name="40% - Акцент1 61 2" xfId="11243"/>
    <cellStyle name="40% - Акцент1 61 2 2" xfId="11244"/>
    <cellStyle name="40% - Акцент1 61 2 2 2" xfId="11245"/>
    <cellStyle name="40% - Акцент1 61 2 3" xfId="11246"/>
    <cellStyle name="40% - Акцент1 61 3" xfId="11247"/>
    <cellStyle name="40% - Акцент1 61 3 2" xfId="11248"/>
    <cellStyle name="40% - Акцент1 61 3 2 2" xfId="11249"/>
    <cellStyle name="40% - Акцент1 61 3 3" xfId="11250"/>
    <cellStyle name="40% - Акцент1 61 4" xfId="11251"/>
    <cellStyle name="40% - Акцент1 61 4 2" xfId="11252"/>
    <cellStyle name="40% - Акцент1 61 5" xfId="11253"/>
    <cellStyle name="40% - Акцент1 62" xfId="11254"/>
    <cellStyle name="40% - Акцент1 62 2" xfId="11255"/>
    <cellStyle name="40% - Акцент1 62 2 2" xfId="11256"/>
    <cellStyle name="40% - Акцент1 62 2 2 2" xfId="11257"/>
    <cellStyle name="40% - Акцент1 62 2 3" xfId="11258"/>
    <cellStyle name="40% - Акцент1 62 3" xfId="11259"/>
    <cellStyle name="40% - Акцент1 62 3 2" xfId="11260"/>
    <cellStyle name="40% - Акцент1 62 3 2 2" xfId="11261"/>
    <cellStyle name="40% - Акцент1 62 3 3" xfId="11262"/>
    <cellStyle name="40% - Акцент1 62 4" xfId="11263"/>
    <cellStyle name="40% - Акцент1 62 4 2" xfId="11264"/>
    <cellStyle name="40% - Акцент1 62 5" xfId="11265"/>
    <cellStyle name="40% - Акцент1 63" xfId="11266"/>
    <cellStyle name="40% - Акцент1 63 2" xfId="11267"/>
    <cellStyle name="40% - Акцент1 63 2 2" xfId="11268"/>
    <cellStyle name="40% - Акцент1 63 2 2 2" xfId="11269"/>
    <cellStyle name="40% - Акцент1 63 2 3" xfId="11270"/>
    <cellStyle name="40% - Акцент1 63 3" xfId="11271"/>
    <cellStyle name="40% - Акцент1 63 3 2" xfId="11272"/>
    <cellStyle name="40% - Акцент1 63 3 2 2" xfId="11273"/>
    <cellStyle name="40% - Акцент1 63 3 3" xfId="11274"/>
    <cellStyle name="40% - Акцент1 63 4" xfId="11275"/>
    <cellStyle name="40% - Акцент1 63 4 2" xfId="11276"/>
    <cellStyle name="40% - Акцент1 63 5" xfId="11277"/>
    <cellStyle name="40% - Акцент1 64" xfId="11278"/>
    <cellStyle name="40% - Акцент1 64 2" xfId="11279"/>
    <cellStyle name="40% - Акцент1 64 2 2" xfId="11280"/>
    <cellStyle name="40% - Акцент1 64 2 2 2" xfId="11281"/>
    <cellStyle name="40% - Акцент1 64 2 3" xfId="11282"/>
    <cellStyle name="40% - Акцент1 64 3" xfId="11283"/>
    <cellStyle name="40% - Акцент1 64 3 2" xfId="11284"/>
    <cellStyle name="40% - Акцент1 64 3 2 2" xfId="11285"/>
    <cellStyle name="40% - Акцент1 64 3 3" xfId="11286"/>
    <cellStyle name="40% - Акцент1 64 4" xfId="11287"/>
    <cellStyle name="40% - Акцент1 64 4 2" xfId="11288"/>
    <cellStyle name="40% - Акцент1 64 5" xfId="11289"/>
    <cellStyle name="40% - Акцент1 65" xfId="11290"/>
    <cellStyle name="40% - Акцент1 65 2" xfId="11291"/>
    <cellStyle name="40% - Акцент1 65 2 2" xfId="11292"/>
    <cellStyle name="40% - Акцент1 65 2 2 2" xfId="11293"/>
    <cellStyle name="40% - Акцент1 65 2 3" xfId="11294"/>
    <cellStyle name="40% - Акцент1 65 3" xfId="11295"/>
    <cellStyle name="40% - Акцент1 65 3 2" xfId="11296"/>
    <cellStyle name="40% - Акцент1 65 3 2 2" xfId="11297"/>
    <cellStyle name="40% - Акцент1 65 3 3" xfId="11298"/>
    <cellStyle name="40% - Акцент1 65 4" xfId="11299"/>
    <cellStyle name="40% - Акцент1 65 4 2" xfId="11300"/>
    <cellStyle name="40% - Акцент1 65 5" xfId="11301"/>
    <cellStyle name="40% - Акцент1 66" xfId="11302"/>
    <cellStyle name="40% - Акцент1 66 2" xfId="11303"/>
    <cellStyle name="40% - Акцент1 66 2 2" xfId="11304"/>
    <cellStyle name="40% - Акцент1 66 2 2 2" xfId="11305"/>
    <cellStyle name="40% - Акцент1 66 2 3" xfId="11306"/>
    <cellStyle name="40% - Акцент1 66 3" xfId="11307"/>
    <cellStyle name="40% - Акцент1 66 3 2" xfId="11308"/>
    <cellStyle name="40% - Акцент1 66 3 2 2" xfId="11309"/>
    <cellStyle name="40% - Акцент1 66 3 3" xfId="11310"/>
    <cellStyle name="40% - Акцент1 66 4" xfId="11311"/>
    <cellStyle name="40% - Акцент1 66 4 2" xfId="11312"/>
    <cellStyle name="40% - Акцент1 66 5" xfId="11313"/>
    <cellStyle name="40% - Акцент1 67" xfId="11314"/>
    <cellStyle name="40% - Акцент1 67 2" xfId="11315"/>
    <cellStyle name="40% - Акцент1 67 2 2" xfId="11316"/>
    <cellStyle name="40% - Акцент1 67 2 2 2" xfId="11317"/>
    <cellStyle name="40% - Акцент1 67 2 3" xfId="11318"/>
    <cellStyle name="40% - Акцент1 67 3" xfId="11319"/>
    <cellStyle name="40% - Акцент1 67 3 2" xfId="11320"/>
    <cellStyle name="40% - Акцент1 67 3 2 2" xfId="11321"/>
    <cellStyle name="40% - Акцент1 67 3 3" xfId="11322"/>
    <cellStyle name="40% - Акцент1 67 4" xfId="11323"/>
    <cellStyle name="40% - Акцент1 67 4 2" xfId="11324"/>
    <cellStyle name="40% - Акцент1 67 5" xfId="11325"/>
    <cellStyle name="40% - Акцент1 68" xfId="11326"/>
    <cellStyle name="40% - Акцент1 68 2" xfId="11327"/>
    <cellStyle name="40% - Акцент1 68 2 2" xfId="11328"/>
    <cellStyle name="40% - Акцент1 68 2 2 2" xfId="11329"/>
    <cellStyle name="40% - Акцент1 68 2 3" xfId="11330"/>
    <cellStyle name="40% - Акцент1 68 3" xfId="11331"/>
    <cellStyle name="40% - Акцент1 68 3 2" xfId="11332"/>
    <cellStyle name="40% - Акцент1 68 3 2 2" xfId="11333"/>
    <cellStyle name="40% - Акцент1 68 3 3" xfId="11334"/>
    <cellStyle name="40% - Акцент1 68 4" xfId="11335"/>
    <cellStyle name="40% - Акцент1 68 4 2" xfId="11336"/>
    <cellStyle name="40% - Акцент1 68 5" xfId="11337"/>
    <cellStyle name="40% - Акцент1 69" xfId="11338"/>
    <cellStyle name="40% - Акцент1 69 2" xfId="11339"/>
    <cellStyle name="40% - Акцент1 69 2 2" xfId="11340"/>
    <cellStyle name="40% - Акцент1 69 2 2 2" xfId="11341"/>
    <cellStyle name="40% - Акцент1 69 2 3" xfId="11342"/>
    <cellStyle name="40% - Акцент1 69 3" xfId="11343"/>
    <cellStyle name="40% - Акцент1 69 3 2" xfId="11344"/>
    <cellStyle name="40% - Акцент1 69 3 2 2" xfId="11345"/>
    <cellStyle name="40% - Акцент1 69 3 3" xfId="11346"/>
    <cellStyle name="40% - Акцент1 69 4" xfId="11347"/>
    <cellStyle name="40% - Акцент1 69 4 2" xfId="11348"/>
    <cellStyle name="40% - Акцент1 69 5" xfId="11349"/>
    <cellStyle name="40% - Акцент1 7" xfId="11350"/>
    <cellStyle name="40% - Акцент1 7 2" xfId="11351"/>
    <cellStyle name="40% - Акцент1 7 2 2" xfId="11352"/>
    <cellStyle name="40% - Акцент1 7 2 2 2" xfId="11353"/>
    <cellStyle name="40% - Акцент1 7 2 2 2 2" xfId="11354"/>
    <cellStyle name="40% - Акцент1 7 2 2 3" xfId="11355"/>
    <cellStyle name="40% - Акцент1 7 2 3" xfId="11356"/>
    <cellStyle name="40% - Акцент1 7 2 3 2" xfId="11357"/>
    <cellStyle name="40% - Акцент1 7 2 3 2 2" xfId="11358"/>
    <cellStyle name="40% - Акцент1 7 2 3 3" xfId="11359"/>
    <cellStyle name="40% - Акцент1 7 2 4" xfId="11360"/>
    <cellStyle name="40% - Акцент1 7 2 4 2" xfId="11361"/>
    <cellStyle name="40% - Акцент1 7 2 5" xfId="11362"/>
    <cellStyle name="40% - Акцент1 7 3" xfId="11363"/>
    <cellStyle name="40% - Акцент1 7 3 2" xfId="11364"/>
    <cellStyle name="40% - Акцент1 7 3 2 2" xfId="11365"/>
    <cellStyle name="40% - Акцент1 7 3 2 2 2" xfId="11366"/>
    <cellStyle name="40% - Акцент1 7 3 2 3" xfId="11367"/>
    <cellStyle name="40% - Акцент1 7 3 3" xfId="11368"/>
    <cellStyle name="40% - Акцент1 7 3 3 2" xfId="11369"/>
    <cellStyle name="40% - Акцент1 7 3 3 2 2" xfId="11370"/>
    <cellStyle name="40% - Акцент1 7 3 3 3" xfId="11371"/>
    <cellStyle name="40% - Акцент1 7 3 4" xfId="11372"/>
    <cellStyle name="40% - Акцент1 7 3 4 2" xfId="11373"/>
    <cellStyle name="40% - Акцент1 7 3 5" xfId="11374"/>
    <cellStyle name="40% - Акцент1 7 4" xfId="11375"/>
    <cellStyle name="40% - Акцент1 7 4 2" xfId="11376"/>
    <cellStyle name="40% - Акцент1 7 4 2 2" xfId="11377"/>
    <cellStyle name="40% - Акцент1 7 4 2 2 2" xfId="11378"/>
    <cellStyle name="40% - Акцент1 7 4 2 3" xfId="11379"/>
    <cellStyle name="40% - Акцент1 7 4 3" xfId="11380"/>
    <cellStyle name="40% - Акцент1 7 4 3 2" xfId="11381"/>
    <cellStyle name="40% - Акцент1 7 4 3 2 2" xfId="11382"/>
    <cellStyle name="40% - Акцент1 7 4 3 3" xfId="11383"/>
    <cellStyle name="40% - Акцент1 7 4 4" xfId="11384"/>
    <cellStyle name="40% - Акцент1 7 4 4 2" xfId="11385"/>
    <cellStyle name="40% - Акцент1 7 4 5" xfId="11386"/>
    <cellStyle name="40% - Акцент1 7 5" xfId="11387"/>
    <cellStyle name="40% - Акцент1 7 5 2" xfId="11388"/>
    <cellStyle name="40% - Акцент1 7 5 2 2" xfId="11389"/>
    <cellStyle name="40% - Акцент1 7 5 2 2 2" xfId="11390"/>
    <cellStyle name="40% - Акцент1 7 5 2 3" xfId="11391"/>
    <cellStyle name="40% - Акцент1 7 5 3" xfId="11392"/>
    <cellStyle name="40% - Акцент1 7 5 3 2" xfId="11393"/>
    <cellStyle name="40% - Акцент1 7 5 3 2 2" xfId="11394"/>
    <cellStyle name="40% - Акцент1 7 5 3 3" xfId="11395"/>
    <cellStyle name="40% - Акцент1 7 5 4" xfId="11396"/>
    <cellStyle name="40% - Акцент1 7 5 4 2" xfId="11397"/>
    <cellStyle name="40% - Акцент1 7 5 5" xfId="11398"/>
    <cellStyle name="40% - Акцент1 7 6" xfId="11399"/>
    <cellStyle name="40% - Акцент1 7 6 2" xfId="11400"/>
    <cellStyle name="40% - Акцент1 7 6 2 2" xfId="11401"/>
    <cellStyle name="40% - Акцент1 7 6 3" xfId="11402"/>
    <cellStyle name="40% - Акцент1 7 7" xfId="11403"/>
    <cellStyle name="40% - Акцент1 7 7 2" xfId="11404"/>
    <cellStyle name="40% - Акцент1 7 7 2 2" xfId="11405"/>
    <cellStyle name="40% - Акцент1 7 7 3" xfId="11406"/>
    <cellStyle name="40% - Акцент1 7 8" xfId="11407"/>
    <cellStyle name="40% - Акцент1 7 8 2" xfId="11408"/>
    <cellStyle name="40% - Акцент1 7 9" xfId="11409"/>
    <cellStyle name="40% - Акцент1 70" xfId="11410"/>
    <cellStyle name="40% - Акцент1 70 2" xfId="11411"/>
    <cellStyle name="40% - Акцент1 70 2 2" xfId="11412"/>
    <cellStyle name="40% - Акцент1 70 2 2 2" xfId="11413"/>
    <cellStyle name="40% - Акцент1 70 2 3" xfId="11414"/>
    <cellStyle name="40% - Акцент1 70 3" xfId="11415"/>
    <cellStyle name="40% - Акцент1 70 3 2" xfId="11416"/>
    <cellStyle name="40% - Акцент1 70 3 2 2" xfId="11417"/>
    <cellStyle name="40% - Акцент1 70 3 3" xfId="11418"/>
    <cellStyle name="40% - Акцент1 70 4" xfId="11419"/>
    <cellStyle name="40% - Акцент1 70 4 2" xfId="11420"/>
    <cellStyle name="40% - Акцент1 70 5" xfId="11421"/>
    <cellStyle name="40% - Акцент1 71" xfId="11422"/>
    <cellStyle name="40% - Акцент1 71 2" xfId="11423"/>
    <cellStyle name="40% - Акцент1 71 2 2" xfId="11424"/>
    <cellStyle name="40% - Акцент1 71 2 2 2" xfId="11425"/>
    <cellStyle name="40% - Акцент1 71 2 3" xfId="11426"/>
    <cellStyle name="40% - Акцент1 71 3" xfId="11427"/>
    <cellStyle name="40% - Акцент1 71 3 2" xfId="11428"/>
    <cellStyle name="40% - Акцент1 71 3 2 2" xfId="11429"/>
    <cellStyle name="40% - Акцент1 71 3 3" xfId="11430"/>
    <cellStyle name="40% - Акцент1 71 4" xfId="11431"/>
    <cellStyle name="40% - Акцент1 71 4 2" xfId="11432"/>
    <cellStyle name="40% - Акцент1 71 5" xfId="11433"/>
    <cellStyle name="40% - Акцент1 72" xfId="11434"/>
    <cellStyle name="40% - Акцент1 72 2" xfId="11435"/>
    <cellStyle name="40% - Акцент1 72 2 2" xfId="11436"/>
    <cellStyle name="40% - Акцент1 72 2 2 2" xfId="11437"/>
    <cellStyle name="40% - Акцент1 72 2 3" xfId="11438"/>
    <cellStyle name="40% - Акцент1 72 3" xfId="11439"/>
    <cellStyle name="40% - Акцент1 72 3 2" xfId="11440"/>
    <cellStyle name="40% - Акцент1 72 3 2 2" xfId="11441"/>
    <cellStyle name="40% - Акцент1 72 3 3" xfId="11442"/>
    <cellStyle name="40% - Акцент1 72 4" xfId="11443"/>
    <cellStyle name="40% - Акцент1 72 4 2" xfId="11444"/>
    <cellStyle name="40% - Акцент1 72 5" xfId="11445"/>
    <cellStyle name="40% - Акцент1 73" xfId="11446"/>
    <cellStyle name="40% - Акцент1 73 2" xfId="11447"/>
    <cellStyle name="40% - Акцент1 73 2 2" xfId="11448"/>
    <cellStyle name="40% - Акцент1 73 2 2 2" xfId="11449"/>
    <cellStyle name="40% - Акцент1 73 2 3" xfId="11450"/>
    <cellStyle name="40% - Акцент1 73 3" xfId="11451"/>
    <cellStyle name="40% - Акцент1 73 3 2" xfId="11452"/>
    <cellStyle name="40% - Акцент1 73 3 2 2" xfId="11453"/>
    <cellStyle name="40% - Акцент1 73 3 3" xfId="11454"/>
    <cellStyle name="40% - Акцент1 73 4" xfId="11455"/>
    <cellStyle name="40% - Акцент1 73 4 2" xfId="11456"/>
    <cellStyle name="40% - Акцент1 73 5" xfId="11457"/>
    <cellStyle name="40% - Акцент1 74" xfId="11458"/>
    <cellStyle name="40% - Акцент1 74 2" xfId="11459"/>
    <cellStyle name="40% - Акцент1 74 2 2" xfId="11460"/>
    <cellStyle name="40% - Акцент1 74 2 2 2" xfId="11461"/>
    <cellStyle name="40% - Акцент1 74 2 3" xfId="11462"/>
    <cellStyle name="40% - Акцент1 74 3" xfId="11463"/>
    <cellStyle name="40% - Акцент1 74 3 2" xfId="11464"/>
    <cellStyle name="40% - Акцент1 74 3 2 2" xfId="11465"/>
    <cellStyle name="40% - Акцент1 74 3 3" xfId="11466"/>
    <cellStyle name="40% - Акцент1 74 4" xfId="11467"/>
    <cellStyle name="40% - Акцент1 74 4 2" xfId="11468"/>
    <cellStyle name="40% - Акцент1 74 5" xfId="11469"/>
    <cellStyle name="40% - Акцент1 75" xfId="11470"/>
    <cellStyle name="40% - Акцент1 75 2" xfId="11471"/>
    <cellStyle name="40% - Акцент1 75 2 2" xfId="11472"/>
    <cellStyle name="40% - Акцент1 75 2 2 2" xfId="11473"/>
    <cellStyle name="40% - Акцент1 75 2 3" xfId="11474"/>
    <cellStyle name="40% - Акцент1 75 3" xfId="11475"/>
    <cellStyle name="40% - Акцент1 75 3 2" xfId="11476"/>
    <cellStyle name="40% - Акцент1 75 3 2 2" xfId="11477"/>
    <cellStyle name="40% - Акцент1 75 3 3" xfId="11478"/>
    <cellStyle name="40% - Акцент1 75 4" xfId="11479"/>
    <cellStyle name="40% - Акцент1 75 4 2" xfId="11480"/>
    <cellStyle name="40% - Акцент1 75 5" xfId="11481"/>
    <cellStyle name="40% - Акцент1 76" xfId="11482"/>
    <cellStyle name="40% - Акцент1 76 2" xfId="11483"/>
    <cellStyle name="40% - Акцент1 76 2 2" xfId="11484"/>
    <cellStyle name="40% - Акцент1 76 2 2 2" xfId="11485"/>
    <cellStyle name="40% - Акцент1 76 2 3" xfId="11486"/>
    <cellStyle name="40% - Акцент1 76 3" xfId="11487"/>
    <cellStyle name="40% - Акцент1 76 3 2" xfId="11488"/>
    <cellStyle name="40% - Акцент1 76 3 2 2" xfId="11489"/>
    <cellStyle name="40% - Акцент1 76 3 3" xfId="11490"/>
    <cellStyle name="40% - Акцент1 76 4" xfId="11491"/>
    <cellStyle name="40% - Акцент1 76 4 2" xfId="11492"/>
    <cellStyle name="40% - Акцент1 76 5" xfId="11493"/>
    <cellStyle name="40% - Акцент1 77" xfId="11494"/>
    <cellStyle name="40% - Акцент1 77 2" xfId="11495"/>
    <cellStyle name="40% - Акцент1 77 2 2" xfId="11496"/>
    <cellStyle name="40% - Акцент1 77 2 2 2" xfId="11497"/>
    <cellStyle name="40% - Акцент1 77 2 3" xfId="11498"/>
    <cellStyle name="40% - Акцент1 77 3" xfId="11499"/>
    <cellStyle name="40% - Акцент1 77 3 2" xfId="11500"/>
    <cellStyle name="40% - Акцент1 77 3 2 2" xfId="11501"/>
    <cellStyle name="40% - Акцент1 77 3 3" xfId="11502"/>
    <cellStyle name="40% - Акцент1 77 4" xfId="11503"/>
    <cellStyle name="40% - Акцент1 77 4 2" xfId="11504"/>
    <cellStyle name="40% - Акцент1 77 5" xfId="11505"/>
    <cellStyle name="40% - Акцент1 78" xfId="11506"/>
    <cellStyle name="40% - Акцент1 78 2" xfId="11507"/>
    <cellStyle name="40% - Акцент1 78 2 2" xfId="11508"/>
    <cellStyle name="40% - Акцент1 78 2 2 2" xfId="11509"/>
    <cellStyle name="40% - Акцент1 78 2 3" xfId="11510"/>
    <cellStyle name="40% - Акцент1 78 3" xfId="11511"/>
    <cellStyle name="40% - Акцент1 78 3 2" xfId="11512"/>
    <cellStyle name="40% - Акцент1 78 3 2 2" xfId="11513"/>
    <cellStyle name="40% - Акцент1 78 3 3" xfId="11514"/>
    <cellStyle name="40% - Акцент1 78 4" xfId="11515"/>
    <cellStyle name="40% - Акцент1 78 4 2" xfId="11516"/>
    <cellStyle name="40% - Акцент1 78 5" xfId="11517"/>
    <cellStyle name="40% - Акцент1 79" xfId="11518"/>
    <cellStyle name="40% - Акцент1 79 2" xfId="11519"/>
    <cellStyle name="40% - Акцент1 79 2 2" xfId="11520"/>
    <cellStyle name="40% - Акцент1 79 2 2 2" xfId="11521"/>
    <cellStyle name="40% - Акцент1 79 2 3" xfId="11522"/>
    <cellStyle name="40% - Акцент1 79 3" xfId="11523"/>
    <cellStyle name="40% - Акцент1 79 3 2" xfId="11524"/>
    <cellStyle name="40% - Акцент1 79 3 2 2" xfId="11525"/>
    <cellStyle name="40% - Акцент1 79 3 3" xfId="11526"/>
    <cellStyle name="40% - Акцент1 79 4" xfId="11527"/>
    <cellStyle name="40% - Акцент1 79 4 2" xfId="11528"/>
    <cellStyle name="40% - Акцент1 79 5" xfId="11529"/>
    <cellStyle name="40% - Акцент1 8" xfId="11530"/>
    <cellStyle name="40% - Акцент1 8 2" xfId="11531"/>
    <cellStyle name="40% - Акцент1 8 2 2" xfId="11532"/>
    <cellStyle name="40% - Акцент1 8 2 2 2" xfId="11533"/>
    <cellStyle name="40% - Акцент1 8 2 2 2 2" xfId="11534"/>
    <cellStyle name="40% - Акцент1 8 2 2 3" xfId="11535"/>
    <cellStyle name="40% - Акцент1 8 2 3" xfId="11536"/>
    <cellStyle name="40% - Акцент1 8 2 3 2" xfId="11537"/>
    <cellStyle name="40% - Акцент1 8 2 3 2 2" xfId="11538"/>
    <cellStyle name="40% - Акцент1 8 2 3 3" xfId="11539"/>
    <cellStyle name="40% - Акцент1 8 2 4" xfId="11540"/>
    <cellStyle name="40% - Акцент1 8 2 4 2" xfId="11541"/>
    <cellStyle name="40% - Акцент1 8 2 5" xfId="11542"/>
    <cellStyle name="40% - Акцент1 8 3" xfId="11543"/>
    <cellStyle name="40% - Акцент1 8 3 2" xfId="11544"/>
    <cellStyle name="40% - Акцент1 8 3 2 2" xfId="11545"/>
    <cellStyle name="40% - Акцент1 8 3 2 2 2" xfId="11546"/>
    <cellStyle name="40% - Акцент1 8 3 2 3" xfId="11547"/>
    <cellStyle name="40% - Акцент1 8 3 3" xfId="11548"/>
    <cellStyle name="40% - Акцент1 8 3 3 2" xfId="11549"/>
    <cellStyle name="40% - Акцент1 8 3 3 2 2" xfId="11550"/>
    <cellStyle name="40% - Акцент1 8 3 3 3" xfId="11551"/>
    <cellStyle name="40% - Акцент1 8 3 4" xfId="11552"/>
    <cellStyle name="40% - Акцент1 8 3 4 2" xfId="11553"/>
    <cellStyle name="40% - Акцент1 8 3 5" xfId="11554"/>
    <cellStyle name="40% - Акцент1 8 4" xfId="11555"/>
    <cellStyle name="40% - Акцент1 8 4 2" xfId="11556"/>
    <cellStyle name="40% - Акцент1 8 4 2 2" xfId="11557"/>
    <cellStyle name="40% - Акцент1 8 4 2 2 2" xfId="11558"/>
    <cellStyle name="40% - Акцент1 8 4 2 3" xfId="11559"/>
    <cellStyle name="40% - Акцент1 8 4 3" xfId="11560"/>
    <cellStyle name="40% - Акцент1 8 4 3 2" xfId="11561"/>
    <cellStyle name="40% - Акцент1 8 4 3 2 2" xfId="11562"/>
    <cellStyle name="40% - Акцент1 8 4 3 3" xfId="11563"/>
    <cellStyle name="40% - Акцент1 8 4 4" xfId="11564"/>
    <cellStyle name="40% - Акцент1 8 4 4 2" xfId="11565"/>
    <cellStyle name="40% - Акцент1 8 4 5" xfId="11566"/>
    <cellStyle name="40% - Акцент1 8 5" xfId="11567"/>
    <cellStyle name="40% - Акцент1 8 5 2" xfId="11568"/>
    <cellStyle name="40% - Акцент1 8 5 2 2" xfId="11569"/>
    <cellStyle name="40% - Акцент1 8 5 2 2 2" xfId="11570"/>
    <cellStyle name="40% - Акцент1 8 5 2 3" xfId="11571"/>
    <cellStyle name="40% - Акцент1 8 5 3" xfId="11572"/>
    <cellStyle name="40% - Акцент1 8 5 3 2" xfId="11573"/>
    <cellStyle name="40% - Акцент1 8 5 3 2 2" xfId="11574"/>
    <cellStyle name="40% - Акцент1 8 5 3 3" xfId="11575"/>
    <cellStyle name="40% - Акцент1 8 5 4" xfId="11576"/>
    <cellStyle name="40% - Акцент1 8 5 4 2" xfId="11577"/>
    <cellStyle name="40% - Акцент1 8 5 5" xfId="11578"/>
    <cellStyle name="40% - Акцент1 8 6" xfId="11579"/>
    <cellStyle name="40% - Акцент1 8 6 2" xfId="11580"/>
    <cellStyle name="40% - Акцент1 8 6 2 2" xfId="11581"/>
    <cellStyle name="40% - Акцент1 8 6 3" xfId="11582"/>
    <cellStyle name="40% - Акцент1 8 7" xfId="11583"/>
    <cellStyle name="40% - Акцент1 8 7 2" xfId="11584"/>
    <cellStyle name="40% - Акцент1 8 7 2 2" xfId="11585"/>
    <cellStyle name="40% - Акцент1 8 7 3" xfId="11586"/>
    <cellStyle name="40% - Акцент1 8 8" xfId="11587"/>
    <cellStyle name="40% - Акцент1 8 8 2" xfId="11588"/>
    <cellStyle name="40% - Акцент1 8 9" xfId="11589"/>
    <cellStyle name="40% - Акцент1 80" xfId="11590"/>
    <cellStyle name="40% - Акцент1 80 2" xfId="11591"/>
    <cellStyle name="40% - Акцент1 80 2 2" xfId="11592"/>
    <cellStyle name="40% - Акцент1 80 2 2 2" xfId="11593"/>
    <cellStyle name="40% - Акцент1 80 2 3" xfId="11594"/>
    <cellStyle name="40% - Акцент1 80 3" xfId="11595"/>
    <cellStyle name="40% - Акцент1 80 3 2" xfId="11596"/>
    <cellStyle name="40% - Акцент1 80 3 2 2" xfId="11597"/>
    <cellStyle name="40% - Акцент1 80 3 3" xfId="11598"/>
    <cellStyle name="40% - Акцент1 80 4" xfId="11599"/>
    <cellStyle name="40% - Акцент1 80 4 2" xfId="11600"/>
    <cellStyle name="40% - Акцент1 80 5" xfId="11601"/>
    <cellStyle name="40% - Акцент1 81" xfId="11602"/>
    <cellStyle name="40% - Акцент1 81 2" xfId="11603"/>
    <cellStyle name="40% - Акцент1 81 2 2" xfId="11604"/>
    <cellStyle name="40% - Акцент1 81 2 2 2" xfId="11605"/>
    <cellStyle name="40% - Акцент1 81 2 3" xfId="11606"/>
    <cellStyle name="40% - Акцент1 81 3" xfId="11607"/>
    <cellStyle name="40% - Акцент1 81 3 2" xfId="11608"/>
    <cellStyle name="40% - Акцент1 81 3 2 2" xfId="11609"/>
    <cellStyle name="40% - Акцент1 81 3 3" xfId="11610"/>
    <cellStyle name="40% - Акцент1 81 4" xfId="11611"/>
    <cellStyle name="40% - Акцент1 81 4 2" xfId="11612"/>
    <cellStyle name="40% - Акцент1 81 5" xfId="11613"/>
    <cellStyle name="40% - Акцент1 82" xfId="11614"/>
    <cellStyle name="40% - Акцент1 82 2" xfId="11615"/>
    <cellStyle name="40% - Акцент1 82 2 2" xfId="11616"/>
    <cellStyle name="40% - Акцент1 82 2 2 2" xfId="11617"/>
    <cellStyle name="40% - Акцент1 82 2 3" xfId="11618"/>
    <cellStyle name="40% - Акцент1 82 3" xfId="11619"/>
    <cellStyle name="40% - Акцент1 82 3 2" xfId="11620"/>
    <cellStyle name="40% - Акцент1 82 3 2 2" xfId="11621"/>
    <cellStyle name="40% - Акцент1 82 3 3" xfId="11622"/>
    <cellStyle name="40% - Акцент1 82 4" xfId="11623"/>
    <cellStyle name="40% - Акцент1 82 4 2" xfId="11624"/>
    <cellStyle name="40% - Акцент1 82 5" xfId="11625"/>
    <cellStyle name="40% - Акцент1 83" xfId="11626"/>
    <cellStyle name="40% - Акцент1 83 2" xfId="11627"/>
    <cellStyle name="40% - Акцент1 83 2 2" xfId="11628"/>
    <cellStyle name="40% - Акцент1 83 2 2 2" xfId="11629"/>
    <cellStyle name="40% - Акцент1 83 2 3" xfId="11630"/>
    <cellStyle name="40% - Акцент1 83 3" xfId="11631"/>
    <cellStyle name="40% - Акцент1 83 3 2" xfId="11632"/>
    <cellStyle name="40% - Акцент1 83 3 2 2" xfId="11633"/>
    <cellStyle name="40% - Акцент1 83 3 3" xfId="11634"/>
    <cellStyle name="40% - Акцент1 83 4" xfId="11635"/>
    <cellStyle name="40% - Акцент1 83 4 2" xfId="11636"/>
    <cellStyle name="40% - Акцент1 83 5" xfId="11637"/>
    <cellStyle name="40% - Акцент1 84" xfId="11638"/>
    <cellStyle name="40% - Акцент1 84 2" xfId="11639"/>
    <cellStyle name="40% - Акцент1 84 2 2" xfId="11640"/>
    <cellStyle name="40% - Акцент1 84 2 2 2" xfId="11641"/>
    <cellStyle name="40% - Акцент1 84 2 3" xfId="11642"/>
    <cellStyle name="40% - Акцент1 84 3" xfId="11643"/>
    <cellStyle name="40% - Акцент1 84 3 2" xfId="11644"/>
    <cellStyle name="40% - Акцент1 84 3 2 2" xfId="11645"/>
    <cellStyle name="40% - Акцент1 84 3 3" xfId="11646"/>
    <cellStyle name="40% - Акцент1 84 4" xfId="11647"/>
    <cellStyle name="40% - Акцент1 84 4 2" xfId="11648"/>
    <cellStyle name="40% - Акцент1 84 5" xfId="11649"/>
    <cellStyle name="40% - Акцент1 85" xfId="11650"/>
    <cellStyle name="40% - Акцент1 85 2" xfId="11651"/>
    <cellStyle name="40% - Акцент1 85 2 2" xfId="11652"/>
    <cellStyle name="40% - Акцент1 85 2 2 2" xfId="11653"/>
    <cellStyle name="40% - Акцент1 85 2 3" xfId="11654"/>
    <cellStyle name="40% - Акцент1 85 3" xfId="11655"/>
    <cellStyle name="40% - Акцент1 85 3 2" xfId="11656"/>
    <cellStyle name="40% - Акцент1 85 3 2 2" xfId="11657"/>
    <cellStyle name="40% - Акцент1 85 3 3" xfId="11658"/>
    <cellStyle name="40% - Акцент1 85 4" xfId="11659"/>
    <cellStyle name="40% - Акцент1 85 4 2" xfId="11660"/>
    <cellStyle name="40% - Акцент1 85 5" xfId="11661"/>
    <cellStyle name="40% - Акцент1 86" xfId="11662"/>
    <cellStyle name="40% - Акцент1 86 2" xfId="11663"/>
    <cellStyle name="40% - Акцент1 86 2 2" xfId="11664"/>
    <cellStyle name="40% - Акцент1 86 2 2 2" xfId="11665"/>
    <cellStyle name="40% - Акцент1 86 2 3" xfId="11666"/>
    <cellStyle name="40% - Акцент1 86 3" xfId="11667"/>
    <cellStyle name="40% - Акцент1 86 3 2" xfId="11668"/>
    <cellStyle name="40% - Акцент1 86 3 2 2" xfId="11669"/>
    <cellStyle name="40% - Акцент1 86 3 3" xfId="11670"/>
    <cellStyle name="40% - Акцент1 86 4" xfId="11671"/>
    <cellStyle name="40% - Акцент1 86 4 2" xfId="11672"/>
    <cellStyle name="40% - Акцент1 86 5" xfId="11673"/>
    <cellStyle name="40% - Акцент1 87" xfId="11674"/>
    <cellStyle name="40% - Акцент1 87 2" xfId="11675"/>
    <cellStyle name="40% - Акцент1 87 2 2" xfId="11676"/>
    <cellStyle name="40% - Акцент1 87 2 2 2" xfId="11677"/>
    <cellStyle name="40% - Акцент1 87 2 3" xfId="11678"/>
    <cellStyle name="40% - Акцент1 87 3" xfId="11679"/>
    <cellStyle name="40% - Акцент1 87 3 2" xfId="11680"/>
    <cellStyle name="40% - Акцент1 87 3 2 2" xfId="11681"/>
    <cellStyle name="40% - Акцент1 87 3 3" xfId="11682"/>
    <cellStyle name="40% - Акцент1 87 4" xfId="11683"/>
    <cellStyle name="40% - Акцент1 87 4 2" xfId="11684"/>
    <cellStyle name="40% - Акцент1 87 5" xfId="11685"/>
    <cellStyle name="40% - Акцент1 88" xfId="11686"/>
    <cellStyle name="40% - Акцент1 88 2" xfId="11687"/>
    <cellStyle name="40% - Акцент1 88 2 2" xfId="11688"/>
    <cellStyle name="40% - Акцент1 88 3" xfId="11689"/>
    <cellStyle name="40% - Акцент1 89" xfId="11690"/>
    <cellStyle name="40% - Акцент1 89 2" xfId="11691"/>
    <cellStyle name="40% - Акцент1 89 2 2" xfId="11692"/>
    <cellStyle name="40% - Акцент1 89 3" xfId="11693"/>
    <cellStyle name="40% - Акцент1 9" xfId="11694"/>
    <cellStyle name="40% - Акцент1 9 2" xfId="11695"/>
    <cellStyle name="40% - Акцент1 9 2 2" xfId="11696"/>
    <cellStyle name="40% - Акцент1 9 2 2 2" xfId="11697"/>
    <cellStyle name="40% - Акцент1 9 2 2 2 2" xfId="11698"/>
    <cellStyle name="40% - Акцент1 9 2 2 3" xfId="11699"/>
    <cellStyle name="40% - Акцент1 9 2 3" xfId="11700"/>
    <cellStyle name="40% - Акцент1 9 2 3 2" xfId="11701"/>
    <cellStyle name="40% - Акцент1 9 2 3 2 2" xfId="11702"/>
    <cellStyle name="40% - Акцент1 9 2 3 3" xfId="11703"/>
    <cellStyle name="40% - Акцент1 9 2 4" xfId="11704"/>
    <cellStyle name="40% - Акцент1 9 2 4 2" xfId="11705"/>
    <cellStyle name="40% - Акцент1 9 2 5" xfId="11706"/>
    <cellStyle name="40% - Акцент1 9 3" xfId="11707"/>
    <cellStyle name="40% - Акцент1 9 3 2" xfId="11708"/>
    <cellStyle name="40% - Акцент1 9 3 2 2" xfId="11709"/>
    <cellStyle name="40% - Акцент1 9 3 2 2 2" xfId="11710"/>
    <cellStyle name="40% - Акцент1 9 3 2 3" xfId="11711"/>
    <cellStyle name="40% - Акцент1 9 3 3" xfId="11712"/>
    <cellStyle name="40% - Акцент1 9 3 3 2" xfId="11713"/>
    <cellStyle name="40% - Акцент1 9 3 3 2 2" xfId="11714"/>
    <cellStyle name="40% - Акцент1 9 3 3 3" xfId="11715"/>
    <cellStyle name="40% - Акцент1 9 3 4" xfId="11716"/>
    <cellStyle name="40% - Акцент1 9 3 4 2" xfId="11717"/>
    <cellStyle name="40% - Акцент1 9 3 5" xfId="11718"/>
    <cellStyle name="40% - Акцент1 9 4" xfId="11719"/>
    <cellStyle name="40% - Акцент1 9 4 2" xfId="11720"/>
    <cellStyle name="40% - Акцент1 9 4 2 2" xfId="11721"/>
    <cellStyle name="40% - Акцент1 9 4 2 2 2" xfId="11722"/>
    <cellStyle name="40% - Акцент1 9 4 2 3" xfId="11723"/>
    <cellStyle name="40% - Акцент1 9 4 3" xfId="11724"/>
    <cellStyle name="40% - Акцент1 9 4 3 2" xfId="11725"/>
    <cellStyle name="40% - Акцент1 9 4 3 2 2" xfId="11726"/>
    <cellStyle name="40% - Акцент1 9 4 3 3" xfId="11727"/>
    <cellStyle name="40% - Акцент1 9 4 4" xfId="11728"/>
    <cellStyle name="40% - Акцент1 9 4 4 2" xfId="11729"/>
    <cellStyle name="40% - Акцент1 9 4 5" xfId="11730"/>
    <cellStyle name="40% - Акцент1 9 5" xfId="11731"/>
    <cellStyle name="40% - Акцент1 9 5 2" xfId="11732"/>
    <cellStyle name="40% - Акцент1 9 5 2 2" xfId="11733"/>
    <cellStyle name="40% - Акцент1 9 5 2 2 2" xfId="11734"/>
    <cellStyle name="40% - Акцент1 9 5 2 3" xfId="11735"/>
    <cellStyle name="40% - Акцент1 9 5 3" xfId="11736"/>
    <cellStyle name="40% - Акцент1 9 5 3 2" xfId="11737"/>
    <cellStyle name="40% - Акцент1 9 5 3 2 2" xfId="11738"/>
    <cellStyle name="40% - Акцент1 9 5 3 3" xfId="11739"/>
    <cellStyle name="40% - Акцент1 9 5 4" xfId="11740"/>
    <cellStyle name="40% - Акцент1 9 5 4 2" xfId="11741"/>
    <cellStyle name="40% - Акцент1 9 5 5" xfId="11742"/>
    <cellStyle name="40% - Акцент1 9 6" xfId="11743"/>
    <cellStyle name="40% - Акцент1 9 6 2" xfId="11744"/>
    <cellStyle name="40% - Акцент1 9 6 2 2" xfId="11745"/>
    <cellStyle name="40% - Акцент1 9 6 3" xfId="11746"/>
    <cellStyle name="40% - Акцент1 9 7" xfId="11747"/>
    <cellStyle name="40% - Акцент1 9 7 2" xfId="11748"/>
    <cellStyle name="40% - Акцент1 9 7 2 2" xfId="11749"/>
    <cellStyle name="40% - Акцент1 9 7 3" xfId="11750"/>
    <cellStyle name="40% - Акцент1 9 8" xfId="11751"/>
    <cellStyle name="40% - Акцент1 9 8 2" xfId="11752"/>
    <cellStyle name="40% - Акцент1 9 9" xfId="11753"/>
    <cellStyle name="40% - Акцент1 90" xfId="11754"/>
    <cellStyle name="40% - Акцент1 90 2" xfId="11755"/>
    <cellStyle name="40% - Акцент1 90 2 2" xfId="11756"/>
    <cellStyle name="40% - Акцент1 90 3" xfId="11757"/>
    <cellStyle name="40% - Акцент1 91" xfId="11758"/>
    <cellStyle name="40% - Акцент1 91 2" xfId="11759"/>
    <cellStyle name="40% - Акцент1 91 2 2" xfId="11760"/>
    <cellStyle name="40% - Акцент1 91 3" xfId="11761"/>
    <cellStyle name="40% - Акцент1 92" xfId="11762"/>
    <cellStyle name="40% - Акцент1 92 2" xfId="11763"/>
    <cellStyle name="40% - Акцент1 92 2 2" xfId="11764"/>
    <cellStyle name="40% - Акцент1 92 3" xfId="11765"/>
    <cellStyle name="40% - Акцент1 93" xfId="11766"/>
    <cellStyle name="40% - Акцент1 93 2" xfId="11767"/>
    <cellStyle name="40% - Акцент1 93 2 2" xfId="11768"/>
    <cellStyle name="40% - Акцент1 93 3" xfId="11769"/>
    <cellStyle name="40% - Акцент1 94" xfId="11770"/>
    <cellStyle name="40% - Акцент1 94 2" xfId="11771"/>
    <cellStyle name="40% - Акцент1 94 2 2" xfId="11772"/>
    <cellStyle name="40% - Акцент1 94 3" xfId="11773"/>
    <cellStyle name="40% - Акцент1 95" xfId="11774"/>
    <cellStyle name="40% - Акцент1 95 2" xfId="11775"/>
    <cellStyle name="40% - Акцент1 95 2 2" xfId="11776"/>
    <cellStyle name="40% - Акцент1 95 3" xfId="11777"/>
    <cellStyle name="40% - Акцент1 96" xfId="11778"/>
    <cellStyle name="40% - Акцент1 96 2" xfId="11779"/>
    <cellStyle name="40% - Акцент1 96 2 2" xfId="11780"/>
    <cellStyle name="40% - Акцент1 96 3" xfId="11781"/>
    <cellStyle name="40% - Акцент1 97" xfId="11782"/>
    <cellStyle name="40% - Акцент1 97 2" xfId="11783"/>
    <cellStyle name="40% - Акцент1 97 2 2" xfId="11784"/>
    <cellStyle name="40% - Акцент1 97 3" xfId="11785"/>
    <cellStyle name="40% - Акцент1 98" xfId="11786"/>
    <cellStyle name="40% - Акцент1 98 2" xfId="11787"/>
    <cellStyle name="40% - Акцент1 98 2 2" xfId="11788"/>
    <cellStyle name="40% - Акцент1 98 3" xfId="11789"/>
    <cellStyle name="40% - Акцент1 99" xfId="11790"/>
    <cellStyle name="40% - Акцент1 99 2" xfId="11791"/>
    <cellStyle name="40% - Акцент1 99 2 2" xfId="11792"/>
    <cellStyle name="40% - Акцент1 99 3" xfId="11793"/>
    <cellStyle name="40% - Акцент2" xfId="11794" builtinId="35" customBuiltin="1"/>
    <cellStyle name="40% - Акцент2 10" xfId="11795"/>
    <cellStyle name="40% - Акцент2 10 2" xfId="11796"/>
    <cellStyle name="40% - Акцент2 10 2 2" xfId="11797"/>
    <cellStyle name="40% - Акцент2 10 2 2 2" xfId="11798"/>
    <cellStyle name="40% - Акцент2 10 2 3" xfId="11799"/>
    <cellStyle name="40% - Акцент2 10 3" xfId="11800"/>
    <cellStyle name="40% - Акцент2 10 3 2" xfId="11801"/>
    <cellStyle name="40% - Акцент2 10 3 2 2" xfId="11802"/>
    <cellStyle name="40% - Акцент2 10 3 3" xfId="11803"/>
    <cellStyle name="40% - Акцент2 10 4" xfId="11804"/>
    <cellStyle name="40% - Акцент2 10 4 2" xfId="11805"/>
    <cellStyle name="40% - Акцент2 10 5" xfId="11806"/>
    <cellStyle name="40% - Акцент2 100" xfId="11807"/>
    <cellStyle name="40% - Акцент2 100 2" xfId="11808"/>
    <cellStyle name="40% - Акцент2 100 2 2" xfId="11809"/>
    <cellStyle name="40% - Акцент2 100 3" xfId="11810"/>
    <cellStyle name="40% - Акцент2 101" xfId="11811"/>
    <cellStyle name="40% - Акцент2 101 2" xfId="11812"/>
    <cellStyle name="40% - Акцент2 101 2 2" xfId="11813"/>
    <cellStyle name="40% - Акцент2 101 3" xfId="11814"/>
    <cellStyle name="40% - Акцент2 102" xfId="11815"/>
    <cellStyle name="40% - Акцент2 102 2" xfId="11816"/>
    <cellStyle name="40% - Акцент2 102 2 2" xfId="11817"/>
    <cellStyle name="40% - Акцент2 102 3" xfId="11818"/>
    <cellStyle name="40% - Акцент2 103" xfId="11819"/>
    <cellStyle name="40% - Акцент2 103 2" xfId="11820"/>
    <cellStyle name="40% - Акцент2 103 2 2" xfId="11821"/>
    <cellStyle name="40% - Акцент2 103 3" xfId="11822"/>
    <cellStyle name="40% - Акцент2 104" xfId="11823"/>
    <cellStyle name="40% - Акцент2 104 2" xfId="11824"/>
    <cellStyle name="40% - Акцент2 104 2 2" xfId="11825"/>
    <cellStyle name="40% - Акцент2 104 3" xfId="11826"/>
    <cellStyle name="40% - Акцент2 105" xfId="11827"/>
    <cellStyle name="40% - Акцент2 105 2" xfId="11828"/>
    <cellStyle name="40% - Акцент2 105 2 2" xfId="11829"/>
    <cellStyle name="40% - Акцент2 105 3" xfId="11830"/>
    <cellStyle name="40% - Акцент2 106" xfId="11831"/>
    <cellStyle name="40% - Акцент2 106 2" xfId="11832"/>
    <cellStyle name="40% - Акцент2 106 2 2" xfId="11833"/>
    <cellStyle name="40% - Акцент2 106 3" xfId="11834"/>
    <cellStyle name="40% - Акцент2 107" xfId="11835"/>
    <cellStyle name="40% - Акцент2 107 2" xfId="11836"/>
    <cellStyle name="40% - Акцент2 107 2 2" xfId="11837"/>
    <cellStyle name="40% - Акцент2 107 3" xfId="11838"/>
    <cellStyle name="40% - Акцент2 108" xfId="11839"/>
    <cellStyle name="40% - Акцент2 108 2" xfId="11840"/>
    <cellStyle name="40% - Акцент2 108 2 2" xfId="11841"/>
    <cellStyle name="40% - Акцент2 108 3" xfId="11842"/>
    <cellStyle name="40% - Акцент2 109" xfId="11843"/>
    <cellStyle name="40% - Акцент2 109 2" xfId="11844"/>
    <cellStyle name="40% - Акцент2 109 2 2" xfId="11845"/>
    <cellStyle name="40% - Акцент2 109 3" xfId="11846"/>
    <cellStyle name="40% - Акцент2 11" xfId="11847"/>
    <cellStyle name="40% - Акцент2 11 2" xfId="11848"/>
    <cellStyle name="40% - Акцент2 11 2 2" xfId="11849"/>
    <cellStyle name="40% - Акцент2 11 2 2 2" xfId="11850"/>
    <cellStyle name="40% - Акцент2 11 2 3" xfId="11851"/>
    <cellStyle name="40% - Акцент2 11 3" xfId="11852"/>
    <cellStyle name="40% - Акцент2 11 3 2" xfId="11853"/>
    <cellStyle name="40% - Акцент2 11 3 2 2" xfId="11854"/>
    <cellStyle name="40% - Акцент2 11 3 3" xfId="11855"/>
    <cellStyle name="40% - Акцент2 11 4" xfId="11856"/>
    <cellStyle name="40% - Акцент2 11 4 2" xfId="11857"/>
    <cellStyle name="40% - Акцент2 11 5" xfId="11858"/>
    <cellStyle name="40% - Акцент2 110" xfId="11859"/>
    <cellStyle name="40% - Акцент2 110 2" xfId="11860"/>
    <cellStyle name="40% - Акцент2 110 2 2" xfId="11861"/>
    <cellStyle name="40% - Акцент2 110 3" xfId="11862"/>
    <cellStyle name="40% - Акцент2 111" xfId="11863"/>
    <cellStyle name="40% - Акцент2 111 2" xfId="11864"/>
    <cellStyle name="40% - Акцент2 111 2 2" xfId="11865"/>
    <cellStyle name="40% - Акцент2 111 3" xfId="11866"/>
    <cellStyle name="40% - Акцент2 112" xfId="11867"/>
    <cellStyle name="40% - Акцент2 112 2" xfId="11868"/>
    <cellStyle name="40% - Акцент2 112 2 2" xfId="11869"/>
    <cellStyle name="40% - Акцент2 112 3" xfId="11870"/>
    <cellStyle name="40% - Акцент2 113" xfId="11871"/>
    <cellStyle name="40% - Акцент2 113 2" xfId="11872"/>
    <cellStyle name="40% - Акцент2 113 2 2" xfId="11873"/>
    <cellStyle name="40% - Акцент2 113 3" xfId="11874"/>
    <cellStyle name="40% - Акцент2 114" xfId="11875"/>
    <cellStyle name="40% - Акцент2 114 2" xfId="11876"/>
    <cellStyle name="40% - Акцент2 114 2 2" xfId="11877"/>
    <cellStyle name="40% - Акцент2 114 3" xfId="11878"/>
    <cellStyle name="40% - Акцент2 115" xfId="11879"/>
    <cellStyle name="40% - Акцент2 115 2" xfId="11880"/>
    <cellStyle name="40% - Акцент2 115 2 2" xfId="11881"/>
    <cellStyle name="40% - Акцент2 115 3" xfId="11882"/>
    <cellStyle name="40% - Акцент2 116" xfId="11883"/>
    <cellStyle name="40% - Акцент2 116 2" xfId="11884"/>
    <cellStyle name="40% - Акцент2 116 2 2" xfId="11885"/>
    <cellStyle name="40% - Акцент2 116 3" xfId="11886"/>
    <cellStyle name="40% - Акцент2 117" xfId="11887"/>
    <cellStyle name="40% - Акцент2 117 2" xfId="11888"/>
    <cellStyle name="40% - Акцент2 117 2 2" xfId="11889"/>
    <cellStyle name="40% - Акцент2 117 3" xfId="11890"/>
    <cellStyle name="40% - Акцент2 118" xfId="11891"/>
    <cellStyle name="40% - Акцент2 118 2" xfId="11892"/>
    <cellStyle name="40% - Акцент2 118 2 2" xfId="11893"/>
    <cellStyle name="40% - Акцент2 118 3" xfId="11894"/>
    <cellStyle name="40% - Акцент2 119" xfId="11895"/>
    <cellStyle name="40% - Акцент2 119 2" xfId="11896"/>
    <cellStyle name="40% - Акцент2 119 2 2" xfId="11897"/>
    <cellStyle name="40% - Акцент2 119 3" xfId="11898"/>
    <cellStyle name="40% - Акцент2 12" xfId="11899"/>
    <cellStyle name="40% - Акцент2 12 2" xfId="11900"/>
    <cellStyle name="40% - Акцент2 12 2 2" xfId="11901"/>
    <cellStyle name="40% - Акцент2 12 2 2 2" xfId="11902"/>
    <cellStyle name="40% - Акцент2 12 2 3" xfId="11903"/>
    <cellStyle name="40% - Акцент2 12 3" xfId="11904"/>
    <cellStyle name="40% - Акцент2 12 3 2" xfId="11905"/>
    <cellStyle name="40% - Акцент2 12 3 2 2" xfId="11906"/>
    <cellStyle name="40% - Акцент2 12 3 3" xfId="11907"/>
    <cellStyle name="40% - Акцент2 12 4" xfId="11908"/>
    <cellStyle name="40% - Акцент2 12 4 2" xfId="11909"/>
    <cellStyle name="40% - Акцент2 12 5" xfId="11910"/>
    <cellStyle name="40% - Акцент2 120" xfId="11911"/>
    <cellStyle name="40% - Акцент2 120 2" xfId="11912"/>
    <cellStyle name="40% - Акцент2 120 2 2" xfId="11913"/>
    <cellStyle name="40% - Акцент2 120 3" xfId="11914"/>
    <cellStyle name="40% - Акцент2 121" xfId="11915"/>
    <cellStyle name="40% - Акцент2 121 2" xfId="11916"/>
    <cellStyle name="40% - Акцент2 121 2 2" xfId="11917"/>
    <cellStyle name="40% - Акцент2 121 3" xfId="11918"/>
    <cellStyle name="40% - Акцент2 122" xfId="11919"/>
    <cellStyle name="40% - Акцент2 122 2" xfId="11920"/>
    <cellStyle name="40% - Акцент2 122 2 2" xfId="11921"/>
    <cellStyle name="40% - Акцент2 122 3" xfId="11922"/>
    <cellStyle name="40% - Акцент2 123" xfId="11923"/>
    <cellStyle name="40% - Акцент2 123 2" xfId="11924"/>
    <cellStyle name="40% - Акцент2 123 2 2" xfId="11925"/>
    <cellStyle name="40% - Акцент2 123 3" xfId="11926"/>
    <cellStyle name="40% - Акцент2 124" xfId="11927"/>
    <cellStyle name="40% - Акцент2 124 2" xfId="11928"/>
    <cellStyle name="40% - Акцент2 124 2 2" xfId="11929"/>
    <cellStyle name="40% - Акцент2 124 3" xfId="11930"/>
    <cellStyle name="40% - Акцент2 125" xfId="11931"/>
    <cellStyle name="40% - Акцент2 125 2" xfId="11932"/>
    <cellStyle name="40% - Акцент2 125 2 2" xfId="11933"/>
    <cellStyle name="40% - Акцент2 125 3" xfId="11934"/>
    <cellStyle name="40% - Акцент2 126" xfId="11935"/>
    <cellStyle name="40% - Акцент2 126 2" xfId="11936"/>
    <cellStyle name="40% - Акцент2 126 2 2" xfId="11937"/>
    <cellStyle name="40% - Акцент2 126 3" xfId="11938"/>
    <cellStyle name="40% - Акцент2 127" xfId="11939"/>
    <cellStyle name="40% - Акцент2 127 2" xfId="11940"/>
    <cellStyle name="40% - Акцент2 127 2 2" xfId="11941"/>
    <cellStyle name="40% - Акцент2 127 3" xfId="11942"/>
    <cellStyle name="40% - Акцент2 128" xfId="11943"/>
    <cellStyle name="40% - Акцент2 128 2" xfId="11944"/>
    <cellStyle name="40% - Акцент2 128 2 2" xfId="11945"/>
    <cellStyle name="40% - Акцент2 128 3" xfId="11946"/>
    <cellStyle name="40% - Акцент2 129" xfId="11947"/>
    <cellStyle name="40% - Акцент2 129 2" xfId="11948"/>
    <cellStyle name="40% - Акцент2 129 2 2" xfId="11949"/>
    <cellStyle name="40% - Акцент2 129 3" xfId="11950"/>
    <cellStyle name="40% - Акцент2 13" xfId="11951"/>
    <cellStyle name="40% - Акцент2 13 2" xfId="11952"/>
    <cellStyle name="40% - Акцент2 13 2 2" xfId="11953"/>
    <cellStyle name="40% - Акцент2 13 2 2 2" xfId="11954"/>
    <cellStyle name="40% - Акцент2 13 2 3" xfId="11955"/>
    <cellStyle name="40% - Акцент2 13 3" xfId="11956"/>
    <cellStyle name="40% - Акцент2 13 3 2" xfId="11957"/>
    <cellStyle name="40% - Акцент2 13 3 2 2" xfId="11958"/>
    <cellStyle name="40% - Акцент2 13 3 3" xfId="11959"/>
    <cellStyle name="40% - Акцент2 13 4" xfId="11960"/>
    <cellStyle name="40% - Акцент2 13 4 2" xfId="11961"/>
    <cellStyle name="40% - Акцент2 13 5" xfId="11962"/>
    <cellStyle name="40% - Акцент2 130" xfId="11963"/>
    <cellStyle name="40% - Акцент2 130 2" xfId="11964"/>
    <cellStyle name="40% - Акцент2 130 2 2" xfId="11965"/>
    <cellStyle name="40% - Акцент2 130 3" xfId="11966"/>
    <cellStyle name="40% - Акцент2 131" xfId="11967"/>
    <cellStyle name="40% - Акцент2 131 2" xfId="11968"/>
    <cellStyle name="40% - Акцент2 131 2 2" xfId="11969"/>
    <cellStyle name="40% - Акцент2 131 3" xfId="11970"/>
    <cellStyle name="40% - Акцент2 132" xfId="11971"/>
    <cellStyle name="40% - Акцент2 132 2" xfId="11972"/>
    <cellStyle name="40% - Акцент2 132 2 2" xfId="11973"/>
    <cellStyle name="40% - Акцент2 132 3" xfId="11974"/>
    <cellStyle name="40% - Акцент2 133" xfId="11975"/>
    <cellStyle name="40% - Акцент2 133 2" xfId="11976"/>
    <cellStyle name="40% - Акцент2 133 2 2" xfId="11977"/>
    <cellStyle name="40% - Акцент2 133 3" xfId="11978"/>
    <cellStyle name="40% - Акцент2 134" xfId="11979"/>
    <cellStyle name="40% - Акцент2 134 2" xfId="11980"/>
    <cellStyle name="40% - Акцент2 134 2 2" xfId="11981"/>
    <cellStyle name="40% - Акцент2 134 3" xfId="11982"/>
    <cellStyle name="40% - Акцент2 135" xfId="11983"/>
    <cellStyle name="40% - Акцент2 135 2" xfId="11984"/>
    <cellStyle name="40% - Акцент2 135 2 2" xfId="11985"/>
    <cellStyle name="40% - Акцент2 135 3" xfId="11986"/>
    <cellStyle name="40% - Акцент2 136" xfId="11987"/>
    <cellStyle name="40% - Акцент2 136 2" xfId="11988"/>
    <cellStyle name="40% - Акцент2 136 2 2" xfId="11989"/>
    <cellStyle name="40% - Акцент2 136 3" xfId="11990"/>
    <cellStyle name="40% - Акцент2 137" xfId="11991"/>
    <cellStyle name="40% - Акцент2 138" xfId="11992"/>
    <cellStyle name="40% - Акцент2 14" xfId="11993"/>
    <cellStyle name="40% - Акцент2 14 2" xfId="11994"/>
    <cellStyle name="40% - Акцент2 14 2 2" xfId="11995"/>
    <cellStyle name="40% - Акцент2 14 2 2 2" xfId="11996"/>
    <cellStyle name="40% - Акцент2 14 2 3" xfId="11997"/>
    <cellStyle name="40% - Акцент2 14 3" xfId="11998"/>
    <cellStyle name="40% - Акцент2 14 3 2" xfId="11999"/>
    <cellStyle name="40% - Акцент2 14 3 2 2" xfId="12000"/>
    <cellStyle name="40% - Акцент2 14 3 3" xfId="12001"/>
    <cellStyle name="40% - Акцент2 14 4" xfId="12002"/>
    <cellStyle name="40% - Акцент2 14 4 2" xfId="12003"/>
    <cellStyle name="40% - Акцент2 14 5" xfId="12004"/>
    <cellStyle name="40% - Акцент2 15" xfId="12005"/>
    <cellStyle name="40% - Акцент2 15 2" xfId="12006"/>
    <cellStyle name="40% - Акцент2 15 2 2" xfId="12007"/>
    <cellStyle name="40% - Акцент2 15 2 2 2" xfId="12008"/>
    <cellStyle name="40% - Акцент2 15 2 3" xfId="12009"/>
    <cellStyle name="40% - Акцент2 15 3" xfId="12010"/>
    <cellStyle name="40% - Акцент2 15 3 2" xfId="12011"/>
    <cellStyle name="40% - Акцент2 15 3 2 2" xfId="12012"/>
    <cellStyle name="40% - Акцент2 15 3 3" xfId="12013"/>
    <cellStyle name="40% - Акцент2 15 4" xfId="12014"/>
    <cellStyle name="40% - Акцент2 15 4 2" xfId="12015"/>
    <cellStyle name="40% - Акцент2 15 5" xfId="12016"/>
    <cellStyle name="40% - Акцент2 16" xfId="12017"/>
    <cellStyle name="40% - Акцент2 16 2" xfId="12018"/>
    <cellStyle name="40% - Акцент2 16 2 2" xfId="12019"/>
    <cellStyle name="40% - Акцент2 16 2 2 2" xfId="12020"/>
    <cellStyle name="40% - Акцент2 16 2 3" xfId="12021"/>
    <cellStyle name="40% - Акцент2 16 3" xfId="12022"/>
    <cellStyle name="40% - Акцент2 16 3 2" xfId="12023"/>
    <cellStyle name="40% - Акцент2 16 3 2 2" xfId="12024"/>
    <cellStyle name="40% - Акцент2 16 3 3" xfId="12025"/>
    <cellStyle name="40% - Акцент2 16 4" xfId="12026"/>
    <cellStyle name="40% - Акцент2 16 4 2" xfId="12027"/>
    <cellStyle name="40% - Акцент2 16 5" xfId="12028"/>
    <cellStyle name="40% - Акцент2 17" xfId="12029"/>
    <cellStyle name="40% - Акцент2 17 2" xfId="12030"/>
    <cellStyle name="40% - Акцент2 17 2 2" xfId="12031"/>
    <cellStyle name="40% - Акцент2 17 2 2 2" xfId="12032"/>
    <cellStyle name="40% - Акцент2 17 2 3" xfId="12033"/>
    <cellStyle name="40% - Акцент2 17 3" xfId="12034"/>
    <cellStyle name="40% - Акцент2 17 3 2" xfId="12035"/>
    <cellStyle name="40% - Акцент2 17 3 2 2" xfId="12036"/>
    <cellStyle name="40% - Акцент2 17 3 3" xfId="12037"/>
    <cellStyle name="40% - Акцент2 17 4" xfId="12038"/>
    <cellStyle name="40% - Акцент2 17 4 2" xfId="12039"/>
    <cellStyle name="40% - Акцент2 17 5" xfId="12040"/>
    <cellStyle name="40% - Акцент2 18" xfId="12041"/>
    <cellStyle name="40% - Акцент2 18 2" xfId="12042"/>
    <cellStyle name="40% - Акцент2 18 2 2" xfId="12043"/>
    <cellStyle name="40% - Акцент2 18 2 2 2" xfId="12044"/>
    <cellStyle name="40% - Акцент2 18 2 3" xfId="12045"/>
    <cellStyle name="40% - Акцент2 18 3" xfId="12046"/>
    <cellStyle name="40% - Акцент2 18 3 2" xfId="12047"/>
    <cellStyle name="40% - Акцент2 18 3 2 2" xfId="12048"/>
    <cellStyle name="40% - Акцент2 18 3 3" xfId="12049"/>
    <cellStyle name="40% - Акцент2 18 4" xfId="12050"/>
    <cellStyle name="40% - Акцент2 18 4 2" xfId="12051"/>
    <cellStyle name="40% - Акцент2 18 5" xfId="12052"/>
    <cellStyle name="40% - Акцент2 19" xfId="12053"/>
    <cellStyle name="40% - Акцент2 19 2" xfId="12054"/>
    <cellStyle name="40% - Акцент2 19 2 2" xfId="12055"/>
    <cellStyle name="40% - Акцент2 19 2 2 2" xfId="12056"/>
    <cellStyle name="40% - Акцент2 19 2 3" xfId="12057"/>
    <cellStyle name="40% - Акцент2 19 3" xfId="12058"/>
    <cellStyle name="40% - Акцент2 19 3 2" xfId="12059"/>
    <cellStyle name="40% - Акцент2 19 3 2 2" xfId="12060"/>
    <cellStyle name="40% - Акцент2 19 3 3" xfId="12061"/>
    <cellStyle name="40% - Акцент2 19 4" xfId="12062"/>
    <cellStyle name="40% - Акцент2 19 4 2" xfId="12063"/>
    <cellStyle name="40% - Акцент2 19 5" xfId="12064"/>
    <cellStyle name="40% - Акцент2 2" xfId="12065"/>
    <cellStyle name="40% - Акцент2 2 10" xfId="12066"/>
    <cellStyle name="40% - Акцент2 2 10 2" xfId="12067"/>
    <cellStyle name="40% - Акцент2 2 10 2 2" xfId="12068"/>
    <cellStyle name="40% - Акцент2 2 10 3" xfId="12069"/>
    <cellStyle name="40% - Акцент2 2 11" xfId="12070"/>
    <cellStyle name="40% - Акцент2 2 11 2" xfId="12071"/>
    <cellStyle name="40% - Акцент2 2 11 2 2" xfId="12072"/>
    <cellStyle name="40% - Акцент2 2 11 3" xfId="12073"/>
    <cellStyle name="40% - Акцент2 2 12" xfId="12074"/>
    <cellStyle name="40% - Акцент2 2 12 2" xfId="12075"/>
    <cellStyle name="40% - Акцент2 2 12 2 2" xfId="12076"/>
    <cellStyle name="40% - Акцент2 2 12 3" xfId="12077"/>
    <cellStyle name="40% - Акцент2 2 13" xfId="12078"/>
    <cellStyle name="40% - Акцент2 2 13 2" xfId="12079"/>
    <cellStyle name="40% - Акцент2 2 13 2 2" xfId="12080"/>
    <cellStyle name="40% - Акцент2 2 13 3" xfId="12081"/>
    <cellStyle name="40% - Акцент2 2 14" xfId="12082"/>
    <cellStyle name="40% - Акцент2 2 14 2" xfId="12083"/>
    <cellStyle name="40% - Акцент2 2 14 2 2" xfId="12084"/>
    <cellStyle name="40% - Акцент2 2 14 3" xfId="12085"/>
    <cellStyle name="40% - Акцент2 2 15" xfId="12086"/>
    <cellStyle name="40% - Акцент2 2 15 2" xfId="12087"/>
    <cellStyle name="40% - Акцент2 2 15 2 2" xfId="12088"/>
    <cellStyle name="40% - Акцент2 2 15 3" xfId="12089"/>
    <cellStyle name="40% - Акцент2 2 16" xfId="12090"/>
    <cellStyle name="40% - Акцент2 2 16 2" xfId="12091"/>
    <cellStyle name="40% - Акцент2 2 16 2 2" xfId="12092"/>
    <cellStyle name="40% - Акцент2 2 16 3" xfId="12093"/>
    <cellStyle name="40% - Акцент2 2 17" xfId="12094"/>
    <cellStyle name="40% - Акцент2 2 17 2" xfId="12095"/>
    <cellStyle name="40% - Акцент2 2 17 2 2" xfId="12096"/>
    <cellStyle name="40% - Акцент2 2 17 3" xfId="12097"/>
    <cellStyle name="40% - Акцент2 2 18" xfId="12098"/>
    <cellStyle name="40% - Акцент2 2 18 2" xfId="12099"/>
    <cellStyle name="40% - Акцент2 2 18 2 2" xfId="12100"/>
    <cellStyle name="40% - Акцент2 2 18 3" xfId="12101"/>
    <cellStyle name="40% - Акцент2 2 19" xfId="12102"/>
    <cellStyle name="40% - Акцент2 2 19 2" xfId="12103"/>
    <cellStyle name="40% - Акцент2 2 19 2 2" xfId="12104"/>
    <cellStyle name="40% - Акцент2 2 19 3" xfId="12105"/>
    <cellStyle name="40% - Акцент2 2 2" xfId="12106"/>
    <cellStyle name="40% - Акцент2 2 2 2" xfId="12107"/>
    <cellStyle name="40% - Акцент2 2 2 2 2" xfId="12108"/>
    <cellStyle name="40% - Акцент2 2 2 2 2 2" xfId="12109"/>
    <cellStyle name="40% - Акцент2 2 2 2 3" xfId="12110"/>
    <cellStyle name="40% - Акцент2 2 2 3" xfId="12111"/>
    <cellStyle name="40% - Акцент2 2 2 3 2" xfId="12112"/>
    <cellStyle name="40% - Акцент2 2 2 3 2 2" xfId="12113"/>
    <cellStyle name="40% - Акцент2 2 2 3 3" xfId="12114"/>
    <cellStyle name="40% - Акцент2 2 2 4" xfId="12115"/>
    <cellStyle name="40% - Акцент2 2 2 4 2" xfId="12116"/>
    <cellStyle name="40% - Акцент2 2 2 5" xfId="12117"/>
    <cellStyle name="40% - Акцент2 2 20" xfId="12118"/>
    <cellStyle name="40% - Акцент2 2 20 2" xfId="12119"/>
    <cellStyle name="40% - Акцент2 2 20 2 2" xfId="12120"/>
    <cellStyle name="40% - Акцент2 2 20 3" xfId="12121"/>
    <cellStyle name="40% - Акцент2 2 21" xfId="12122"/>
    <cellStyle name="40% - Акцент2 2 21 2" xfId="12123"/>
    <cellStyle name="40% - Акцент2 2 21 2 2" xfId="12124"/>
    <cellStyle name="40% - Акцент2 2 21 3" xfId="12125"/>
    <cellStyle name="40% - Акцент2 2 22" xfId="12126"/>
    <cellStyle name="40% - Акцент2 2 22 2" xfId="12127"/>
    <cellStyle name="40% - Акцент2 2 22 2 2" xfId="12128"/>
    <cellStyle name="40% - Акцент2 2 22 3" xfId="12129"/>
    <cellStyle name="40% - Акцент2 2 23" xfId="12130"/>
    <cellStyle name="40% - Акцент2 2 23 2" xfId="12131"/>
    <cellStyle name="40% - Акцент2 2 23 2 2" xfId="12132"/>
    <cellStyle name="40% - Акцент2 2 23 3" xfId="12133"/>
    <cellStyle name="40% - Акцент2 2 24" xfId="12134"/>
    <cellStyle name="40% - Акцент2 2 24 2" xfId="12135"/>
    <cellStyle name="40% - Акцент2 2 24 2 2" xfId="12136"/>
    <cellStyle name="40% - Акцент2 2 24 3" xfId="12137"/>
    <cellStyle name="40% - Акцент2 2 25" xfId="12138"/>
    <cellStyle name="40% - Акцент2 2 25 2" xfId="12139"/>
    <cellStyle name="40% - Акцент2 2 26" xfId="12140"/>
    <cellStyle name="40% - Акцент2 2 3" xfId="12141"/>
    <cellStyle name="40% - Акцент2 2 3 2" xfId="12142"/>
    <cellStyle name="40% - Акцент2 2 3 2 2" xfId="12143"/>
    <cellStyle name="40% - Акцент2 2 3 2 2 2" xfId="12144"/>
    <cellStyle name="40% - Акцент2 2 3 2 3" xfId="12145"/>
    <cellStyle name="40% - Акцент2 2 3 3" xfId="12146"/>
    <cellStyle name="40% - Акцент2 2 3 3 2" xfId="12147"/>
    <cellStyle name="40% - Акцент2 2 3 3 2 2" xfId="12148"/>
    <cellStyle name="40% - Акцент2 2 3 3 3" xfId="12149"/>
    <cellStyle name="40% - Акцент2 2 3 4" xfId="12150"/>
    <cellStyle name="40% - Акцент2 2 3 4 2" xfId="12151"/>
    <cellStyle name="40% - Акцент2 2 3 5" xfId="12152"/>
    <cellStyle name="40% - Акцент2 2 4" xfId="12153"/>
    <cellStyle name="40% - Акцент2 2 4 2" xfId="12154"/>
    <cellStyle name="40% - Акцент2 2 4 2 2" xfId="12155"/>
    <cellStyle name="40% - Акцент2 2 4 2 2 2" xfId="12156"/>
    <cellStyle name="40% - Акцент2 2 4 2 3" xfId="12157"/>
    <cellStyle name="40% - Акцент2 2 4 3" xfId="12158"/>
    <cellStyle name="40% - Акцент2 2 4 3 2" xfId="12159"/>
    <cellStyle name="40% - Акцент2 2 4 3 2 2" xfId="12160"/>
    <cellStyle name="40% - Акцент2 2 4 3 3" xfId="12161"/>
    <cellStyle name="40% - Акцент2 2 4 4" xfId="12162"/>
    <cellStyle name="40% - Акцент2 2 4 4 2" xfId="12163"/>
    <cellStyle name="40% - Акцент2 2 4 5" xfId="12164"/>
    <cellStyle name="40% - Акцент2 2 5" xfId="12165"/>
    <cellStyle name="40% - Акцент2 2 5 2" xfId="12166"/>
    <cellStyle name="40% - Акцент2 2 5 2 2" xfId="12167"/>
    <cellStyle name="40% - Акцент2 2 5 2 2 2" xfId="12168"/>
    <cellStyle name="40% - Акцент2 2 5 2 3" xfId="12169"/>
    <cellStyle name="40% - Акцент2 2 5 3" xfId="12170"/>
    <cellStyle name="40% - Акцент2 2 5 3 2" xfId="12171"/>
    <cellStyle name="40% - Акцент2 2 5 3 2 2" xfId="12172"/>
    <cellStyle name="40% - Акцент2 2 5 3 3" xfId="12173"/>
    <cellStyle name="40% - Акцент2 2 5 4" xfId="12174"/>
    <cellStyle name="40% - Акцент2 2 5 4 2" xfId="12175"/>
    <cellStyle name="40% - Акцент2 2 5 5" xfId="12176"/>
    <cellStyle name="40% - Акцент2 2 6" xfId="12177"/>
    <cellStyle name="40% - Акцент2 2 6 2" xfId="12178"/>
    <cellStyle name="40% - Акцент2 2 6 2 2" xfId="12179"/>
    <cellStyle name="40% - Акцент2 2 6 3" xfId="12180"/>
    <cellStyle name="40% - Акцент2 2 7" xfId="12181"/>
    <cellStyle name="40% - Акцент2 2 7 2" xfId="12182"/>
    <cellStyle name="40% - Акцент2 2 7 2 2" xfId="12183"/>
    <cellStyle name="40% - Акцент2 2 7 3" xfId="12184"/>
    <cellStyle name="40% - Акцент2 2 8" xfId="12185"/>
    <cellStyle name="40% - Акцент2 2 8 2" xfId="12186"/>
    <cellStyle name="40% - Акцент2 2 8 2 2" xfId="12187"/>
    <cellStyle name="40% - Акцент2 2 8 3" xfId="12188"/>
    <cellStyle name="40% - Акцент2 2 9" xfId="12189"/>
    <cellStyle name="40% - Акцент2 2 9 2" xfId="12190"/>
    <cellStyle name="40% - Акцент2 2 9 2 2" xfId="12191"/>
    <cellStyle name="40% - Акцент2 2 9 3" xfId="12192"/>
    <cellStyle name="40% - Акцент2 20" xfId="12193"/>
    <cellStyle name="40% - Акцент2 20 2" xfId="12194"/>
    <cellStyle name="40% - Акцент2 20 2 2" xfId="12195"/>
    <cellStyle name="40% - Акцент2 20 2 2 2" xfId="12196"/>
    <cellStyle name="40% - Акцент2 20 2 3" xfId="12197"/>
    <cellStyle name="40% - Акцент2 20 3" xfId="12198"/>
    <cellStyle name="40% - Акцент2 20 3 2" xfId="12199"/>
    <cellStyle name="40% - Акцент2 20 3 2 2" xfId="12200"/>
    <cellStyle name="40% - Акцент2 20 3 3" xfId="12201"/>
    <cellStyle name="40% - Акцент2 20 4" xfId="12202"/>
    <cellStyle name="40% - Акцент2 20 4 2" xfId="12203"/>
    <cellStyle name="40% - Акцент2 20 5" xfId="12204"/>
    <cellStyle name="40% - Акцент2 21" xfId="12205"/>
    <cellStyle name="40% - Акцент2 21 2" xfId="12206"/>
    <cellStyle name="40% - Акцент2 21 2 2" xfId="12207"/>
    <cellStyle name="40% - Акцент2 21 2 2 2" xfId="12208"/>
    <cellStyle name="40% - Акцент2 21 2 3" xfId="12209"/>
    <cellStyle name="40% - Акцент2 21 3" xfId="12210"/>
    <cellStyle name="40% - Акцент2 21 3 2" xfId="12211"/>
    <cellStyle name="40% - Акцент2 21 3 2 2" xfId="12212"/>
    <cellStyle name="40% - Акцент2 21 3 3" xfId="12213"/>
    <cellStyle name="40% - Акцент2 21 4" xfId="12214"/>
    <cellStyle name="40% - Акцент2 21 4 2" xfId="12215"/>
    <cellStyle name="40% - Акцент2 21 5" xfId="12216"/>
    <cellStyle name="40% - Акцент2 22" xfId="12217"/>
    <cellStyle name="40% - Акцент2 22 2" xfId="12218"/>
    <cellStyle name="40% - Акцент2 22 2 2" xfId="12219"/>
    <cellStyle name="40% - Акцент2 22 2 2 2" xfId="12220"/>
    <cellStyle name="40% - Акцент2 22 2 3" xfId="12221"/>
    <cellStyle name="40% - Акцент2 22 3" xfId="12222"/>
    <cellStyle name="40% - Акцент2 22 3 2" xfId="12223"/>
    <cellStyle name="40% - Акцент2 22 3 2 2" xfId="12224"/>
    <cellStyle name="40% - Акцент2 22 3 3" xfId="12225"/>
    <cellStyle name="40% - Акцент2 22 4" xfId="12226"/>
    <cellStyle name="40% - Акцент2 22 4 2" xfId="12227"/>
    <cellStyle name="40% - Акцент2 22 5" xfId="12228"/>
    <cellStyle name="40% - Акцент2 23" xfId="12229"/>
    <cellStyle name="40% - Акцент2 23 2" xfId="12230"/>
    <cellStyle name="40% - Акцент2 23 2 2" xfId="12231"/>
    <cellStyle name="40% - Акцент2 23 2 2 2" xfId="12232"/>
    <cellStyle name="40% - Акцент2 23 2 3" xfId="12233"/>
    <cellStyle name="40% - Акцент2 23 3" xfId="12234"/>
    <cellStyle name="40% - Акцент2 23 3 2" xfId="12235"/>
    <cellStyle name="40% - Акцент2 23 3 2 2" xfId="12236"/>
    <cellStyle name="40% - Акцент2 23 3 3" xfId="12237"/>
    <cellStyle name="40% - Акцент2 23 4" xfId="12238"/>
    <cellStyle name="40% - Акцент2 23 4 2" xfId="12239"/>
    <cellStyle name="40% - Акцент2 23 5" xfId="12240"/>
    <cellStyle name="40% - Акцент2 24" xfId="12241"/>
    <cellStyle name="40% - Акцент2 24 2" xfId="12242"/>
    <cellStyle name="40% - Акцент2 24 2 2" xfId="12243"/>
    <cellStyle name="40% - Акцент2 24 2 2 2" xfId="12244"/>
    <cellStyle name="40% - Акцент2 24 2 3" xfId="12245"/>
    <cellStyle name="40% - Акцент2 24 3" xfId="12246"/>
    <cellStyle name="40% - Акцент2 24 3 2" xfId="12247"/>
    <cellStyle name="40% - Акцент2 24 3 2 2" xfId="12248"/>
    <cellStyle name="40% - Акцент2 24 3 3" xfId="12249"/>
    <cellStyle name="40% - Акцент2 24 4" xfId="12250"/>
    <cellStyle name="40% - Акцент2 24 4 2" xfId="12251"/>
    <cellStyle name="40% - Акцент2 24 5" xfId="12252"/>
    <cellStyle name="40% - Акцент2 25" xfId="12253"/>
    <cellStyle name="40% - Акцент2 25 2" xfId="12254"/>
    <cellStyle name="40% - Акцент2 25 2 2" xfId="12255"/>
    <cellStyle name="40% - Акцент2 25 2 2 2" xfId="12256"/>
    <cellStyle name="40% - Акцент2 25 2 3" xfId="12257"/>
    <cellStyle name="40% - Акцент2 25 3" xfId="12258"/>
    <cellStyle name="40% - Акцент2 25 3 2" xfId="12259"/>
    <cellStyle name="40% - Акцент2 25 3 2 2" xfId="12260"/>
    <cellStyle name="40% - Акцент2 25 3 3" xfId="12261"/>
    <cellStyle name="40% - Акцент2 25 4" xfId="12262"/>
    <cellStyle name="40% - Акцент2 25 4 2" xfId="12263"/>
    <cellStyle name="40% - Акцент2 25 5" xfId="12264"/>
    <cellStyle name="40% - Акцент2 26" xfId="12265"/>
    <cellStyle name="40% - Акцент2 26 2" xfId="12266"/>
    <cellStyle name="40% - Акцент2 26 2 2" xfId="12267"/>
    <cellStyle name="40% - Акцент2 26 2 2 2" xfId="12268"/>
    <cellStyle name="40% - Акцент2 26 2 3" xfId="12269"/>
    <cellStyle name="40% - Акцент2 26 3" xfId="12270"/>
    <cellStyle name="40% - Акцент2 26 3 2" xfId="12271"/>
    <cellStyle name="40% - Акцент2 26 3 2 2" xfId="12272"/>
    <cellStyle name="40% - Акцент2 26 3 3" xfId="12273"/>
    <cellStyle name="40% - Акцент2 26 4" xfId="12274"/>
    <cellStyle name="40% - Акцент2 26 4 2" xfId="12275"/>
    <cellStyle name="40% - Акцент2 26 5" xfId="12276"/>
    <cellStyle name="40% - Акцент2 27" xfId="12277"/>
    <cellStyle name="40% - Акцент2 27 2" xfId="12278"/>
    <cellStyle name="40% - Акцент2 27 2 2" xfId="12279"/>
    <cellStyle name="40% - Акцент2 27 2 2 2" xfId="12280"/>
    <cellStyle name="40% - Акцент2 27 2 3" xfId="12281"/>
    <cellStyle name="40% - Акцент2 27 3" xfId="12282"/>
    <cellStyle name="40% - Акцент2 27 3 2" xfId="12283"/>
    <cellStyle name="40% - Акцент2 27 3 2 2" xfId="12284"/>
    <cellStyle name="40% - Акцент2 27 3 3" xfId="12285"/>
    <cellStyle name="40% - Акцент2 27 4" xfId="12286"/>
    <cellStyle name="40% - Акцент2 27 4 2" xfId="12287"/>
    <cellStyle name="40% - Акцент2 27 5" xfId="12288"/>
    <cellStyle name="40% - Акцент2 28" xfId="12289"/>
    <cellStyle name="40% - Акцент2 28 2" xfId="12290"/>
    <cellStyle name="40% - Акцент2 28 2 2" xfId="12291"/>
    <cellStyle name="40% - Акцент2 28 2 2 2" xfId="12292"/>
    <cellStyle name="40% - Акцент2 28 2 3" xfId="12293"/>
    <cellStyle name="40% - Акцент2 28 3" xfId="12294"/>
    <cellStyle name="40% - Акцент2 28 3 2" xfId="12295"/>
    <cellStyle name="40% - Акцент2 28 3 2 2" xfId="12296"/>
    <cellStyle name="40% - Акцент2 28 3 3" xfId="12297"/>
    <cellStyle name="40% - Акцент2 28 4" xfId="12298"/>
    <cellStyle name="40% - Акцент2 28 4 2" xfId="12299"/>
    <cellStyle name="40% - Акцент2 28 5" xfId="12300"/>
    <cellStyle name="40% - Акцент2 29" xfId="12301"/>
    <cellStyle name="40% - Акцент2 29 2" xfId="12302"/>
    <cellStyle name="40% - Акцент2 29 2 2" xfId="12303"/>
    <cellStyle name="40% - Акцент2 29 2 2 2" xfId="12304"/>
    <cellStyle name="40% - Акцент2 29 2 3" xfId="12305"/>
    <cellStyle name="40% - Акцент2 29 3" xfId="12306"/>
    <cellStyle name="40% - Акцент2 29 3 2" xfId="12307"/>
    <cellStyle name="40% - Акцент2 29 3 2 2" xfId="12308"/>
    <cellStyle name="40% - Акцент2 29 3 3" xfId="12309"/>
    <cellStyle name="40% - Акцент2 29 4" xfId="12310"/>
    <cellStyle name="40% - Акцент2 29 4 2" xfId="12311"/>
    <cellStyle name="40% - Акцент2 29 5" xfId="12312"/>
    <cellStyle name="40% - Акцент2 3" xfId="12313"/>
    <cellStyle name="40% - Акцент2 3 2" xfId="12314"/>
    <cellStyle name="40% - Акцент2 3 2 2" xfId="12315"/>
    <cellStyle name="40% - Акцент2 3 2 2 2" xfId="12316"/>
    <cellStyle name="40% - Акцент2 3 2 2 2 2" xfId="12317"/>
    <cellStyle name="40% - Акцент2 3 2 2 3" xfId="12318"/>
    <cellStyle name="40% - Акцент2 3 2 3" xfId="12319"/>
    <cellStyle name="40% - Акцент2 3 2 3 2" xfId="12320"/>
    <cellStyle name="40% - Акцент2 3 2 3 2 2" xfId="12321"/>
    <cellStyle name="40% - Акцент2 3 2 3 3" xfId="12322"/>
    <cellStyle name="40% - Акцент2 3 2 4" xfId="12323"/>
    <cellStyle name="40% - Акцент2 3 2 4 2" xfId="12324"/>
    <cellStyle name="40% - Акцент2 3 2 5" xfId="12325"/>
    <cellStyle name="40% - Акцент2 3 3" xfId="12326"/>
    <cellStyle name="40% - Акцент2 3 3 2" xfId="12327"/>
    <cellStyle name="40% - Акцент2 3 3 2 2" xfId="12328"/>
    <cellStyle name="40% - Акцент2 3 3 2 2 2" xfId="12329"/>
    <cellStyle name="40% - Акцент2 3 3 2 3" xfId="12330"/>
    <cellStyle name="40% - Акцент2 3 3 3" xfId="12331"/>
    <cellStyle name="40% - Акцент2 3 3 3 2" xfId="12332"/>
    <cellStyle name="40% - Акцент2 3 3 3 2 2" xfId="12333"/>
    <cellStyle name="40% - Акцент2 3 3 3 3" xfId="12334"/>
    <cellStyle name="40% - Акцент2 3 3 4" xfId="12335"/>
    <cellStyle name="40% - Акцент2 3 3 4 2" xfId="12336"/>
    <cellStyle name="40% - Акцент2 3 3 5" xfId="12337"/>
    <cellStyle name="40% - Акцент2 3 4" xfId="12338"/>
    <cellStyle name="40% - Акцент2 3 4 2" xfId="12339"/>
    <cellStyle name="40% - Акцент2 3 4 2 2" xfId="12340"/>
    <cellStyle name="40% - Акцент2 3 4 2 2 2" xfId="12341"/>
    <cellStyle name="40% - Акцент2 3 4 2 3" xfId="12342"/>
    <cellStyle name="40% - Акцент2 3 4 3" xfId="12343"/>
    <cellStyle name="40% - Акцент2 3 4 3 2" xfId="12344"/>
    <cellStyle name="40% - Акцент2 3 4 3 2 2" xfId="12345"/>
    <cellStyle name="40% - Акцент2 3 4 3 3" xfId="12346"/>
    <cellStyle name="40% - Акцент2 3 4 4" xfId="12347"/>
    <cellStyle name="40% - Акцент2 3 4 4 2" xfId="12348"/>
    <cellStyle name="40% - Акцент2 3 4 5" xfId="12349"/>
    <cellStyle name="40% - Акцент2 3 5" xfId="12350"/>
    <cellStyle name="40% - Акцент2 3 5 2" xfId="12351"/>
    <cellStyle name="40% - Акцент2 3 5 2 2" xfId="12352"/>
    <cellStyle name="40% - Акцент2 3 5 2 2 2" xfId="12353"/>
    <cellStyle name="40% - Акцент2 3 5 2 3" xfId="12354"/>
    <cellStyle name="40% - Акцент2 3 5 3" xfId="12355"/>
    <cellStyle name="40% - Акцент2 3 5 3 2" xfId="12356"/>
    <cellStyle name="40% - Акцент2 3 5 3 2 2" xfId="12357"/>
    <cellStyle name="40% - Акцент2 3 5 3 3" xfId="12358"/>
    <cellStyle name="40% - Акцент2 3 5 4" xfId="12359"/>
    <cellStyle name="40% - Акцент2 3 5 4 2" xfId="12360"/>
    <cellStyle name="40% - Акцент2 3 5 5" xfId="12361"/>
    <cellStyle name="40% - Акцент2 3 6" xfId="12362"/>
    <cellStyle name="40% - Акцент2 3 6 2" xfId="12363"/>
    <cellStyle name="40% - Акцент2 3 6 2 2" xfId="12364"/>
    <cellStyle name="40% - Акцент2 3 6 3" xfId="12365"/>
    <cellStyle name="40% - Акцент2 3 7" xfId="12366"/>
    <cellStyle name="40% - Акцент2 3 7 2" xfId="12367"/>
    <cellStyle name="40% - Акцент2 3 7 2 2" xfId="12368"/>
    <cellStyle name="40% - Акцент2 3 7 3" xfId="12369"/>
    <cellStyle name="40% - Акцент2 3 8" xfId="12370"/>
    <cellStyle name="40% - Акцент2 3 8 2" xfId="12371"/>
    <cellStyle name="40% - Акцент2 3 9" xfId="12372"/>
    <cellStyle name="40% - Акцент2 30" xfId="12373"/>
    <cellStyle name="40% - Акцент2 30 2" xfId="12374"/>
    <cellStyle name="40% - Акцент2 30 2 2" xfId="12375"/>
    <cellStyle name="40% - Акцент2 30 2 2 2" xfId="12376"/>
    <cellStyle name="40% - Акцент2 30 2 3" xfId="12377"/>
    <cellStyle name="40% - Акцент2 30 3" xfId="12378"/>
    <cellStyle name="40% - Акцент2 30 3 2" xfId="12379"/>
    <cellStyle name="40% - Акцент2 30 3 2 2" xfId="12380"/>
    <cellStyle name="40% - Акцент2 30 3 3" xfId="12381"/>
    <cellStyle name="40% - Акцент2 30 4" xfId="12382"/>
    <cellStyle name="40% - Акцент2 30 4 2" xfId="12383"/>
    <cellStyle name="40% - Акцент2 30 5" xfId="12384"/>
    <cellStyle name="40% - Акцент2 31" xfId="12385"/>
    <cellStyle name="40% - Акцент2 31 2" xfId="12386"/>
    <cellStyle name="40% - Акцент2 31 2 2" xfId="12387"/>
    <cellStyle name="40% - Акцент2 31 2 2 2" xfId="12388"/>
    <cellStyle name="40% - Акцент2 31 2 3" xfId="12389"/>
    <cellStyle name="40% - Акцент2 31 3" xfId="12390"/>
    <cellStyle name="40% - Акцент2 31 3 2" xfId="12391"/>
    <cellStyle name="40% - Акцент2 31 3 2 2" xfId="12392"/>
    <cellStyle name="40% - Акцент2 31 3 3" xfId="12393"/>
    <cellStyle name="40% - Акцент2 31 4" xfId="12394"/>
    <cellStyle name="40% - Акцент2 31 4 2" xfId="12395"/>
    <cellStyle name="40% - Акцент2 31 5" xfId="12396"/>
    <cellStyle name="40% - Акцент2 32" xfId="12397"/>
    <cellStyle name="40% - Акцент2 32 2" xfId="12398"/>
    <cellStyle name="40% - Акцент2 32 2 2" xfId="12399"/>
    <cellStyle name="40% - Акцент2 32 2 2 2" xfId="12400"/>
    <cellStyle name="40% - Акцент2 32 2 3" xfId="12401"/>
    <cellStyle name="40% - Акцент2 32 3" xfId="12402"/>
    <cellStyle name="40% - Акцент2 32 3 2" xfId="12403"/>
    <cellStyle name="40% - Акцент2 32 3 2 2" xfId="12404"/>
    <cellStyle name="40% - Акцент2 32 3 3" xfId="12405"/>
    <cellStyle name="40% - Акцент2 32 4" xfId="12406"/>
    <cellStyle name="40% - Акцент2 32 4 2" xfId="12407"/>
    <cellStyle name="40% - Акцент2 32 5" xfId="12408"/>
    <cellStyle name="40% - Акцент2 33" xfId="12409"/>
    <cellStyle name="40% - Акцент2 33 2" xfId="12410"/>
    <cellStyle name="40% - Акцент2 33 2 2" xfId="12411"/>
    <cellStyle name="40% - Акцент2 33 2 2 2" xfId="12412"/>
    <cellStyle name="40% - Акцент2 33 2 3" xfId="12413"/>
    <cellStyle name="40% - Акцент2 33 3" xfId="12414"/>
    <cellStyle name="40% - Акцент2 33 3 2" xfId="12415"/>
    <cellStyle name="40% - Акцент2 33 3 2 2" xfId="12416"/>
    <cellStyle name="40% - Акцент2 33 3 3" xfId="12417"/>
    <cellStyle name="40% - Акцент2 33 4" xfId="12418"/>
    <cellStyle name="40% - Акцент2 33 4 2" xfId="12419"/>
    <cellStyle name="40% - Акцент2 33 5" xfId="12420"/>
    <cellStyle name="40% - Акцент2 34" xfId="12421"/>
    <cellStyle name="40% - Акцент2 34 2" xfId="12422"/>
    <cellStyle name="40% - Акцент2 34 2 2" xfId="12423"/>
    <cellStyle name="40% - Акцент2 34 2 2 2" xfId="12424"/>
    <cellStyle name="40% - Акцент2 34 2 3" xfId="12425"/>
    <cellStyle name="40% - Акцент2 34 3" xfId="12426"/>
    <cellStyle name="40% - Акцент2 34 3 2" xfId="12427"/>
    <cellStyle name="40% - Акцент2 34 3 2 2" xfId="12428"/>
    <cellStyle name="40% - Акцент2 34 3 3" xfId="12429"/>
    <cellStyle name="40% - Акцент2 34 4" xfId="12430"/>
    <cellStyle name="40% - Акцент2 34 4 2" xfId="12431"/>
    <cellStyle name="40% - Акцент2 34 5" xfId="12432"/>
    <cellStyle name="40% - Акцент2 35" xfId="12433"/>
    <cellStyle name="40% - Акцент2 35 2" xfId="12434"/>
    <cellStyle name="40% - Акцент2 35 2 2" xfId="12435"/>
    <cellStyle name="40% - Акцент2 35 2 2 2" xfId="12436"/>
    <cellStyle name="40% - Акцент2 35 2 3" xfId="12437"/>
    <cellStyle name="40% - Акцент2 35 3" xfId="12438"/>
    <cellStyle name="40% - Акцент2 35 3 2" xfId="12439"/>
    <cellStyle name="40% - Акцент2 35 3 2 2" xfId="12440"/>
    <cellStyle name="40% - Акцент2 35 3 3" xfId="12441"/>
    <cellStyle name="40% - Акцент2 35 4" xfId="12442"/>
    <cellStyle name="40% - Акцент2 35 4 2" xfId="12443"/>
    <cellStyle name="40% - Акцент2 35 5" xfId="12444"/>
    <cellStyle name="40% - Акцент2 36" xfId="12445"/>
    <cellStyle name="40% - Акцент2 36 2" xfId="12446"/>
    <cellStyle name="40% - Акцент2 36 2 2" xfId="12447"/>
    <cellStyle name="40% - Акцент2 36 2 2 2" xfId="12448"/>
    <cellStyle name="40% - Акцент2 36 2 3" xfId="12449"/>
    <cellStyle name="40% - Акцент2 36 3" xfId="12450"/>
    <cellStyle name="40% - Акцент2 36 3 2" xfId="12451"/>
    <cellStyle name="40% - Акцент2 36 3 2 2" xfId="12452"/>
    <cellStyle name="40% - Акцент2 36 3 3" xfId="12453"/>
    <cellStyle name="40% - Акцент2 36 4" xfId="12454"/>
    <cellStyle name="40% - Акцент2 36 4 2" xfId="12455"/>
    <cellStyle name="40% - Акцент2 36 5" xfId="12456"/>
    <cellStyle name="40% - Акцент2 37" xfId="12457"/>
    <cellStyle name="40% - Акцент2 37 2" xfId="12458"/>
    <cellStyle name="40% - Акцент2 37 2 2" xfId="12459"/>
    <cellStyle name="40% - Акцент2 37 2 2 2" xfId="12460"/>
    <cellStyle name="40% - Акцент2 37 2 3" xfId="12461"/>
    <cellStyle name="40% - Акцент2 37 3" xfId="12462"/>
    <cellStyle name="40% - Акцент2 37 3 2" xfId="12463"/>
    <cellStyle name="40% - Акцент2 37 3 2 2" xfId="12464"/>
    <cellStyle name="40% - Акцент2 37 3 3" xfId="12465"/>
    <cellStyle name="40% - Акцент2 37 4" xfId="12466"/>
    <cellStyle name="40% - Акцент2 37 4 2" xfId="12467"/>
    <cellStyle name="40% - Акцент2 37 5" xfId="12468"/>
    <cellStyle name="40% - Акцент2 38" xfId="12469"/>
    <cellStyle name="40% - Акцент2 38 2" xfId="12470"/>
    <cellStyle name="40% - Акцент2 38 2 2" xfId="12471"/>
    <cellStyle name="40% - Акцент2 38 2 2 2" xfId="12472"/>
    <cellStyle name="40% - Акцент2 38 2 3" xfId="12473"/>
    <cellStyle name="40% - Акцент2 38 3" xfId="12474"/>
    <cellStyle name="40% - Акцент2 38 3 2" xfId="12475"/>
    <cellStyle name="40% - Акцент2 38 3 2 2" xfId="12476"/>
    <cellStyle name="40% - Акцент2 38 3 3" xfId="12477"/>
    <cellStyle name="40% - Акцент2 38 4" xfId="12478"/>
    <cellStyle name="40% - Акцент2 38 4 2" xfId="12479"/>
    <cellStyle name="40% - Акцент2 38 5" xfId="12480"/>
    <cellStyle name="40% - Акцент2 39" xfId="12481"/>
    <cellStyle name="40% - Акцент2 39 2" xfId="12482"/>
    <cellStyle name="40% - Акцент2 39 2 2" xfId="12483"/>
    <cellStyle name="40% - Акцент2 39 2 2 2" xfId="12484"/>
    <cellStyle name="40% - Акцент2 39 2 3" xfId="12485"/>
    <cellStyle name="40% - Акцент2 39 3" xfId="12486"/>
    <cellStyle name="40% - Акцент2 39 3 2" xfId="12487"/>
    <cellStyle name="40% - Акцент2 39 3 2 2" xfId="12488"/>
    <cellStyle name="40% - Акцент2 39 3 3" xfId="12489"/>
    <cellStyle name="40% - Акцент2 39 4" xfId="12490"/>
    <cellStyle name="40% - Акцент2 39 4 2" xfId="12491"/>
    <cellStyle name="40% - Акцент2 39 5" xfId="12492"/>
    <cellStyle name="40% - Акцент2 4" xfId="12493"/>
    <cellStyle name="40% - Акцент2 4 2" xfId="12494"/>
    <cellStyle name="40% - Акцент2 4 2 2" xfId="12495"/>
    <cellStyle name="40% - Акцент2 4 2 2 2" xfId="12496"/>
    <cellStyle name="40% - Акцент2 4 2 2 2 2" xfId="12497"/>
    <cellStyle name="40% - Акцент2 4 2 2 3" xfId="12498"/>
    <cellStyle name="40% - Акцент2 4 2 3" xfId="12499"/>
    <cellStyle name="40% - Акцент2 4 2 3 2" xfId="12500"/>
    <cellStyle name="40% - Акцент2 4 2 3 2 2" xfId="12501"/>
    <cellStyle name="40% - Акцент2 4 2 3 3" xfId="12502"/>
    <cellStyle name="40% - Акцент2 4 2 4" xfId="12503"/>
    <cellStyle name="40% - Акцент2 4 2 4 2" xfId="12504"/>
    <cellStyle name="40% - Акцент2 4 2 5" xfId="12505"/>
    <cellStyle name="40% - Акцент2 4 3" xfId="12506"/>
    <cellStyle name="40% - Акцент2 4 3 2" xfId="12507"/>
    <cellStyle name="40% - Акцент2 4 3 2 2" xfId="12508"/>
    <cellStyle name="40% - Акцент2 4 3 2 2 2" xfId="12509"/>
    <cellStyle name="40% - Акцент2 4 3 2 3" xfId="12510"/>
    <cellStyle name="40% - Акцент2 4 3 3" xfId="12511"/>
    <cellStyle name="40% - Акцент2 4 3 3 2" xfId="12512"/>
    <cellStyle name="40% - Акцент2 4 3 3 2 2" xfId="12513"/>
    <cellStyle name="40% - Акцент2 4 3 3 3" xfId="12514"/>
    <cellStyle name="40% - Акцент2 4 3 4" xfId="12515"/>
    <cellStyle name="40% - Акцент2 4 3 4 2" xfId="12516"/>
    <cellStyle name="40% - Акцент2 4 3 5" xfId="12517"/>
    <cellStyle name="40% - Акцент2 4 4" xfId="12518"/>
    <cellStyle name="40% - Акцент2 4 4 2" xfId="12519"/>
    <cellStyle name="40% - Акцент2 4 4 2 2" xfId="12520"/>
    <cellStyle name="40% - Акцент2 4 4 2 2 2" xfId="12521"/>
    <cellStyle name="40% - Акцент2 4 4 2 3" xfId="12522"/>
    <cellStyle name="40% - Акцент2 4 4 3" xfId="12523"/>
    <cellStyle name="40% - Акцент2 4 4 3 2" xfId="12524"/>
    <cellStyle name="40% - Акцент2 4 4 3 2 2" xfId="12525"/>
    <cellStyle name="40% - Акцент2 4 4 3 3" xfId="12526"/>
    <cellStyle name="40% - Акцент2 4 4 4" xfId="12527"/>
    <cellStyle name="40% - Акцент2 4 4 4 2" xfId="12528"/>
    <cellStyle name="40% - Акцент2 4 4 5" xfId="12529"/>
    <cellStyle name="40% - Акцент2 4 5" xfId="12530"/>
    <cellStyle name="40% - Акцент2 4 5 2" xfId="12531"/>
    <cellStyle name="40% - Акцент2 4 5 2 2" xfId="12532"/>
    <cellStyle name="40% - Акцент2 4 5 2 2 2" xfId="12533"/>
    <cellStyle name="40% - Акцент2 4 5 2 3" xfId="12534"/>
    <cellStyle name="40% - Акцент2 4 5 3" xfId="12535"/>
    <cellStyle name="40% - Акцент2 4 5 3 2" xfId="12536"/>
    <cellStyle name="40% - Акцент2 4 5 3 2 2" xfId="12537"/>
    <cellStyle name="40% - Акцент2 4 5 3 3" xfId="12538"/>
    <cellStyle name="40% - Акцент2 4 5 4" xfId="12539"/>
    <cellStyle name="40% - Акцент2 4 5 4 2" xfId="12540"/>
    <cellStyle name="40% - Акцент2 4 5 5" xfId="12541"/>
    <cellStyle name="40% - Акцент2 4 6" xfId="12542"/>
    <cellStyle name="40% - Акцент2 4 6 2" xfId="12543"/>
    <cellStyle name="40% - Акцент2 4 6 2 2" xfId="12544"/>
    <cellStyle name="40% - Акцент2 4 6 3" xfId="12545"/>
    <cellStyle name="40% - Акцент2 4 7" xfId="12546"/>
    <cellStyle name="40% - Акцент2 4 7 2" xfId="12547"/>
    <cellStyle name="40% - Акцент2 4 7 2 2" xfId="12548"/>
    <cellStyle name="40% - Акцент2 4 7 3" xfId="12549"/>
    <cellStyle name="40% - Акцент2 4 8" xfId="12550"/>
    <cellStyle name="40% - Акцент2 4 8 2" xfId="12551"/>
    <cellStyle name="40% - Акцент2 4 9" xfId="12552"/>
    <cellStyle name="40% - Акцент2 40" xfId="12553"/>
    <cellStyle name="40% - Акцент2 40 2" xfId="12554"/>
    <cellStyle name="40% - Акцент2 40 2 2" xfId="12555"/>
    <cellStyle name="40% - Акцент2 40 2 2 2" xfId="12556"/>
    <cellStyle name="40% - Акцент2 40 2 3" xfId="12557"/>
    <cellStyle name="40% - Акцент2 40 3" xfId="12558"/>
    <cellStyle name="40% - Акцент2 40 3 2" xfId="12559"/>
    <cellStyle name="40% - Акцент2 40 3 2 2" xfId="12560"/>
    <cellStyle name="40% - Акцент2 40 3 3" xfId="12561"/>
    <cellStyle name="40% - Акцент2 40 4" xfId="12562"/>
    <cellStyle name="40% - Акцент2 40 4 2" xfId="12563"/>
    <cellStyle name="40% - Акцент2 40 5" xfId="12564"/>
    <cellStyle name="40% - Акцент2 41" xfId="12565"/>
    <cellStyle name="40% - Акцент2 41 2" xfId="12566"/>
    <cellStyle name="40% - Акцент2 41 2 2" xfId="12567"/>
    <cellStyle name="40% - Акцент2 41 2 2 2" xfId="12568"/>
    <cellStyle name="40% - Акцент2 41 2 3" xfId="12569"/>
    <cellStyle name="40% - Акцент2 41 3" xfId="12570"/>
    <cellStyle name="40% - Акцент2 41 3 2" xfId="12571"/>
    <cellStyle name="40% - Акцент2 41 3 2 2" xfId="12572"/>
    <cellStyle name="40% - Акцент2 41 3 3" xfId="12573"/>
    <cellStyle name="40% - Акцент2 41 4" xfId="12574"/>
    <cellStyle name="40% - Акцент2 41 4 2" xfId="12575"/>
    <cellStyle name="40% - Акцент2 41 5" xfId="12576"/>
    <cellStyle name="40% - Акцент2 42" xfId="12577"/>
    <cellStyle name="40% - Акцент2 42 2" xfId="12578"/>
    <cellStyle name="40% - Акцент2 42 2 2" xfId="12579"/>
    <cellStyle name="40% - Акцент2 42 2 2 2" xfId="12580"/>
    <cellStyle name="40% - Акцент2 42 2 3" xfId="12581"/>
    <cellStyle name="40% - Акцент2 42 3" xfId="12582"/>
    <cellStyle name="40% - Акцент2 42 3 2" xfId="12583"/>
    <cellStyle name="40% - Акцент2 42 3 2 2" xfId="12584"/>
    <cellStyle name="40% - Акцент2 42 3 3" xfId="12585"/>
    <cellStyle name="40% - Акцент2 42 4" xfId="12586"/>
    <cellStyle name="40% - Акцент2 42 4 2" xfId="12587"/>
    <cellStyle name="40% - Акцент2 42 5" xfId="12588"/>
    <cellStyle name="40% - Акцент2 43" xfId="12589"/>
    <cellStyle name="40% - Акцент2 43 2" xfId="12590"/>
    <cellStyle name="40% - Акцент2 43 2 2" xfId="12591"/>
    <cellStyle name="40% - Акцент2 43 2 2 2" xfId="12592"/>
    <cellStyle name="40% - Акцент2 43 2 3" xfId="12593"/>
    <cellStyle name="40% - Акцент2 43 3" xfId="12594"/>
    <cellStyle name="40% - Акцент2 43 3 2" xfId="12595"/>
    <cellStyle name="40% - Акцент2 43 3 2 2" xfId="12596"/>
    <cellStyle name="40% - Акцент2 43 3 3" xfId="12597"/>
    <cellStyle name="40% - Акцент2 43 4" xfId="12598"/>
    <cellStyle name="40% - Акцент2 43 4 2" xfId="12599"/>
    <cellStyle name="40% - Акцент2 43 5" xfId="12600"/>
    <cellStyle name="40% - Акцент2 44" xfId="12601"/>
    <cellStyle name="40% - Акцент2 44 2" xfId="12602"/>
    <cellStyle name="40% - Акцент2 44 2 2" xfId="12603"/>
    <cellStyle name="40% - Акцент2 44 2 2 2" xfId="12604"/>
    <cellStyle name="40% - Акцент2 44 2 3" xfId="12605"/>
    <cellStyle name="40% - Акцент2 44 3" xfId="12606"/>
    <cellStyle name="40% - Акцент2 44 3 2" xfId="12607"/>
    <cellStyle name="40% - Акцент2 44 3 2 2" xfId="12608"/>
    <cellStyle name="40% - Акцент2 44 3 3" xfId="12609"/>
    <cellStyle name="40% - Акцент2 44 4" xfId="12610"/>
    <cellStyle name="40% - Акцент2 44 4 2" xfId="12611"/>
    <cellStyle name="40% - Акцент2 44 5" xfId="12612"/>
    <cellStyle name="40% - Акцент2 45" xfId="12613"/>
    <cellStyle name="40% - Акцент2 45 2" xfId="12614"/>
    <cellStyle name="40% - Акцент2 45 2 2" xfId="12615"/>
    <cellStyle name="40% - Акцент2 45 2 2 2" xfId="12616"/>
    <cellStyle name="40% - Акцент2 45 2 3" xfId="12617"/>
    <cellStyle name="40% - Акцент2 45 3" xfId="12618"/>
    <cellStyle name="40% - Акцент2 45 3 2" xfId="12619"/>
    <cellStyle name="40% - Акцент2 45 3 2 2" xfId="12620"/>
    <cellStyle name="40% - Акцент2 45 3 3" xfId="12621"/>
    <cellStyle name="40% - Акцент2 45 4" xfId="12622"/>
    <cellStyle name="40% - Акцент2 45 4 2" xfId="12623"/>
    <cellStyle name="40% - Акцент2 45 5" xfId="12624"/>
    <cellStyle name="40% - Акцент2 46" xfId="12625"/>
    <cellStyle name="40% - Акцент2 46 2" xfId="12626"/>
    <cellStyle name="40% - Акцент2 46 2 2" xfId="12627"/>
    <cellStyle name="40% - Акцент2 46 2 2 2" xfId="12628"/>
    <cellStyle name="40% - Акцент2 46 2 3" xfId="12629"/>
    <cellStyle name="40% - Акцент2 46 3" xfId="12630"/>
    <cellStyle name="40% - Акцент2 46 3 2" xfId="12631"/>
    <cellStyle name="40% - Акцент2 46 3 2 2" xfId="12632"/>
    <cellStyle name="40% - Акцент2 46 3 3" xfId="12633"/>
    <cellStyle name="40% - Акцент2 46 4" xfId="12634"/>
    <cellStyle name="40% - Акцент2 46 4 2" xfId="12635"/>
    <cellStyle name="40% - Акцент2 46 5" xfId="12636"/>
    <cellStyle name="40% - Акцент2 47" xfId="12637"/>
    <cellStyle name="40% - Акцент2 47 2" xfId="12638"/>
    <cellStyle name="40% - Акцент2 47 2 2" xfId="12639"/>
    <cellStyle name="40% - Акцент2 47 2 2 2" xfId="12640"/>
    <cellStyle name="40% - Акцент2 47 2 3" xfId="12641"/>
    <cellStyle name="40% - Акцент2 47 3" xfId="12642"/>
    <cellStyle name="40% - Акцент2 47 3 2" xfId="12643"/>
    <cellStyle name="40% - Акцент2 47 3 2 2" xfId="12644"/>
    <cellStyle name="40% - Акцент2 47 3 3" xfId="12645"/>
    <cellStyle name="40% - Акцент2 47 4" xfId="12646"/>
    <cellStyle name="40% - Акцент2 47 4 2" xfId="12647"/>
    <cellStyle name="40% - Акцент2 47 5" xfId="12648"/>
    <cellStyle name="40% - Акцент2 48" xfId="12649"/>
    <cellStyle name="40% - Акцент2 48 2" xfId="12650"/>
    <cellStyle name="40% - Акцент2 48 2 2" xfId="12651"/>
    <cellStyle name="40% - Акцент2 48 2 2 2" xfId="12652"/>
    <cellStyle name="40% - Акцент2 48 2 3" xfId="12653"/>
    <cellStyle name="40% - Акцент2 48 3" xfId="12654"/>
    <cellStyle name="40% - Акцент2 48 3 2" xfId="12655"/>
    <cellStyle name="40% - Акцент2 48 3 2 2" xfId="12656"/>
    <cellStyle name="40% - Акцент2 48 3 3" xfId="12657"/>
    <cellStyle name="40% - Акцент2 48 4" xfId="12658"/>
    <cellStyle name="40% - Акцент2 48 4 2" xfId="12659"/>
    <cellStyle name="40% - Акцент2 48 5" xfId="12660"/>
    <cellStyle name="40% - Акцент2 49" xfId="12661"/>
    <cellStyle name="40% - Акцент2 49 2" xfId="12662"/>
    <cellStyle name="40% - Акцент2 49 2 2" xfId="12663"/>
    <cellStyle name="40% - Акцент2 49 2 2 2" xfId="12664"/>
    <cellStyle name="40% - Акцент2 49 2 3" xfId="12665"/>
    <cellStyle name="40% - Акцент2 49 3" xfId="12666"/>
    <cellStyle name="40% - Акцент2 49 3 2" xfId="12667"/>
    <cellStyle name="40% - Акцент2 49 3 2 2" xfId="12668"/>
    <cellStyle name="40% - Акцент2 49 3 3" xfId="12669"/>
    <cellStyle name="40% - Акцент2 49 4" xfId="12670"/>
    <cellStyle name="40% - Акцент2 49 4 2" xfId="12671"/>
    <cellStyle name="40% - Акцент2 49 5" xfId="12672"/>
    <cellStyle name="40% - Акцент2 5" xfId="12673"/>
    <cellStyle name="40% - Акцент2 5 2" xfId="12674"/>
    <cellStyle name="40% - Акцент2 5 2 2" xfId="12675"/>
    <cellStyle name="40% - Акцент2 5 2 2 2" xfId="12676"/>
    <cellStyle name="40% - Акцент2 5 2 2 2 2" xfId="12677"/>
    <cellStyle name="40% - Акцент2 5 2 2 3" xfId="12678"/>
    <cellStyle name="40% - Акцент2 5 2 3" xfId="12679"/>
    <cellStyle name="40% - Акцент2 5 2 3 2" xfId="12680"/>
    <cellStyle name="40% - Акцент2 5 2 3 2 2" xfId="12681"/>
    <cellStyle name="40% - Акцент2 5 2 3 3" xfId="12682"/>
    <cellStyle name="40% - Акцент2 5 2 4" xfId="12683"/>
    <cellStyle name="40% - Акцент2 5 2 4 2" xfId="12684"/>
    <cellStyle name="40% - Акцент2 5 2 5" xfId="12685"/>
    <cellStyle name="40% - Акцент2 5 3" xfId="12686"/>
    <cellStyle name="40% - Акцент2 5 3 2" xfId="12687"/>
    <cellStyle name="40% - Акцент2 5 3 2 2" xfId="12688"/>
    <cellStyle name="40% - Акцент2 5 3 2 2 2" xfId="12689"/>
    <cellStyle name="40% - Акцент2 5 3 2 3" xfId="12690"/>
    <cellStyle name="40% - Акцент2 5 3 3" xfId="12691"/>
    <cellStyle name="40% - Акцент2 5 3 3 2" xfId="12692"/>
    <cellStyle name="40% - Акцент2 5 3 3 2 2" xfId="12693"/>
    <cellStyle name="40% - Акцент2 5 3 3 3" xfId="12694"/>
    <cellStyle name="40% - Акцент2 5 3 4" xfId="12695"/>
    <cellStyle name="40% - Акцент2 5 3 4 2" xfId="12696"/>
    <cellStyle name="40% - Акцент2 5 3 5" xfId="12697"/>
    <cellStyle name="40% - Акцент2 5 4" xfId="12698"/>
    <cellStyle name="40% - Акцент2 5 4 2" xfId="12699"/>
    <cellStyle name="40% - Акцент2 5 4 2 2" xfId="12700"/>
    <cellStyle name="40% - Акцент2 5 4 2 2 2" xfId="12701"/>
    <cellStyle name="40% - Акцент2 5 4 2 3" xfId="12702"/>
    <cellStyle name="40% - Акцент2 5 4 3" xfId="12703"/>
    <cellStyle name="40% - Акцент2 5 4 3 2" xfId="12704"/>
    <cellStyle name="40% - Акцент2 5 4 3 2 2" xfId="12705"/>
    <cellStyle name="40% - Акцент2 5 4 3 3" xfId="12706"/>
    <cellStyle name="40% - Акцент2 5 4 4" xfId="12707"/>
    <cellStyle name="40% - Акцент2 5 4 4 2" xfId="12708"/>
    <cellStyle name="40% - Акцент2 5 4 5" xfId="12709"/>
    <cellStyle name="40% - Акцент2 5 5" xfId="12710"/>
    <cellStyle name="40% - Акцент2 5 5 2" xfId="12711"/>
    <cellStyle name="40% - Акцент2 5 5 2 2" xfId="12712"/>
    <cellStyle name="40% - Акцент2 5 5 2 2 2" xfId="12713"/>
    <cellStyle name="40% - Акцент2 5 5 2 3" xfId="12714"/>
    <cellStyle name="40% - Акцент2 5 5 3" xfId="12715"/>
    <cellStyle name="40% - Акцент2 5 5 3 2" xfId="12716"/>
    <cellStyle name="40% - Акцент2 5 5 3 2 2" xfId="12717"/>
    <cellStyle name="40% - Акцент2 5 5 3 3" xfId="12718"/>
    <cellStyle name="40% - Акцент2 5 5 4" xfId="12719"/>
    <cellStyle name="40% - Акцент2 5 5 4 2" xfId="12720"/>
    <cellStyle name="40% - Акцент2 5 5 5" xfId="12721"/>
    <cellStyle name="40% - Акцент2 5 6" xfId="12722"/>
    <cellStyle name="40% - Акцент2 5 6 2" xfId="12723"/>
    <cellStyle name="40% - Акцент2 5 6 2 2" xfId="12724"/>
    <cellStyle name="40% - Акцент2 5 6 3" xfId="12725"/>
    <cellStyle name="40% - Акцент2 5 7" xfId="12726"/>
    <cellStyle name="40% - Акцент2 5 7 2" xfId="12727"/>
    <cellStyle name="40% - Акцент2 5 7 2 2" xfId="12728"/>
    <cellStyle name="40% - Акцент2 5 7 3" xfId="12729"/>
    <cellStyle name="40% - Акцент2 5 8" xfId="12730"/>
    <cellStyle name="40% - Акцент2 5 8 2" xfId="12731"/>
    <cellStyle name="40% - Акцент2 5 9" xfId="12732"/>
    <cellStyle name="40% - Акцент2 50" xfId="12733"/>
    <cellStyle name="40% - Акцент2 50 2" xfId="12734"/>
    <cellStyle name="40% - Акцент2 50 2 2" xfId="12735"/>
    <cellStyle name="40% - Акцент2 50 2 2 2" xfId="12736"/>
    <cellStyle name="40% - Акцент2 50 2 3" xfId="12737"/>
    <cellStyle name="40% - Акцент2 50 3" xfId="12738"/>
    <cellStyle name="40% - Акцент2 50 3 2" xfId="12739"/>
    <cellStyle name="40% - Акцент2 50 3 2 2" xfId="12740"/>
    <cellStyle name="40% - Акцент2 50 3 3" xfId="12741"/>
    <cellStyle name="40% - Акцент2 50 4" xfId="12742"/>
    <cellStyle name="40% - Акцент2 50 4 2" xfId="12743"/>
    <cellStyle name="40% - Акцент2 50 5" xfId="12744"/>
    <cellStyle name="40% - Акцент2 51" xfId="12745"/>
    <cellStyle name="40% - Акцент2 51 2" xfId="12746"/>
    <cellStyle name="40% - Акцент2 51 2 2" xfId="12747"/>
    <cellStyle name="40% - Акцент2 51 2 2 2" xfId="12748"/>
    <cellStyle name="40% - Акцент2 51 2 3" xfId="12749"/>
    <cellStyle name="40% - Акцент2 51 3" xfId="12750"/>
    <cellStyle name="40% - Акцент2 51 3 2" xfId="12751"/>
    <cellStyle name="40% - Акцент2 51 3 2 2" xfId="12752"/>
    <cellStyle name="40% - Акцент2 51 3 3" xfId="12753"/>
    <cellStyle name="40% - Акцент2 51 4" xfId="12754"/>
    <cellStyle name="40% - Акцент2 51 4 2" xfId="12755"/>
    <cellStyle name="40% - Акцент2 51 5" xfId="12756"/>
    <cellStyle name="40% - Акцент2 52" xfId="12757"/>
    <cellStyle name="40% - Акцент2 52 2" xfId="12758"/>
    <cellStyle name="40% - Акцент2 52 2 2" xfId="12759"/>
    <cellStyle name="40% - Акцент2 52 2 2 2" xfId="12760"/>
    <cellStyle name="40% - Акцент2 52 2 3" xfId="12761"/>
    <cellStyle name="40% - Акцент2 52 3" xfId="12762"/>
    <cellStyle name="40% - Акцент2 52 3 2" xfId="12763"/>
    <cellStyle name="40% - Акцент2 52 3 2 2" xfId="12764"/>
    <cellStyle name="40% - Акцент2 52 3 3" xfId="12765"/>
    <cellStyle name="40% - Акцент2 52 4" xfId="12766"/>
    <cellStyle name="40% - Акцент2 52 4 2" xfId="12767"/>
    <cellStyle name="40% - Акцент2 52 5" xfId="12768"/>
    <cellStyle name="40% - Акцент2 53" xfId="12769"/>
    <cellStyle name="40% - Акцент2 53 2" xfId="12770"/>
    <cellStyle name="40% - Акцент2 53 2 2" xfId="12771"/>
    <cellStyle name="40% - Акцент2 53 2 2 2" xfId="12772"/>
    <cellStyle name="40% - Акцент2 53 2 3" xfId="12773"/>
    <cellStyle name="40% - Акцент2 53 3" xfId="12774"/>
    <cellStyle name="40% - Акцент2 53 3 2" xfId="12775"/>
    <cellStyle name="40% - Акцент2 53 3 2 2" xfId="12776"/>
    <cellStyle name="40% - Акцент2 53 3 3" xfId="12777"/>
    <cellStyle name="40% - Акцент2 53 4" xfId="12778"/>
    <cellStyle name="40% - Акцент2 53 4 2" xfId="12779"/>
    <cellStyle name="40% - Акцент2 53 5" xfId="12780"/>
    <cellStyle name="40% - Акцент2 54" xfId="12781"/>
    <cellStyle name="40% - Акцент2 54 2" xfId="12782"/>
    <cellStyle name="40% - Акцент2 54 2 2" xfId="12783"/>
    <cellStyle name="40% - Акцент2 54 2 2 2" xfId="12784"/>
    <cellStyle name="40% - Акцент2 54 2 3" xfId="12785"/>
    <cellStyle name="40% - Акцент2 54 3" xfId="12786"/>
    <cellStyle name="40% - Акцент2 54 3 2" xfId="12787"/>
    <cellStyle name="40% - Акцент2 54 3 2 2" xfId="12788"/>
    <cellStyle name="40% - Акцент2 54 3 3" xfId="12789"/>
    <cellStyle name="40% - Акцент2 54 4" xfId="12790"/>
    <cellStyle name="40% - Акцент2 54 4 2" xfId="12791"/>
    <cellStyle name="40% - Акцент2 54 5" xfId="12792"/>
    <cellStyle name="40% - Акцент2 55" xfId="12793"/>
    <cellStyle name="40% - Акцент2 55 2" xfId="12794"/>
    <cellStyle name="40% - Акцент2 55 2 2" xfId="12795"/>
    <cellStyle name="40% - Акцент2 55 2 2 2" xfId="12796"/>
    <cellStyle name="40% - Акцент2 55 2 3" xfId="12797"/>
    <cellStyle name="40% - Акцент2 55 3" xfId="12798"/>
    <cellStyle name="40% - Акцент2 55 3 2" xfId="12799"/>
    <cellStyle name="40% - Акцент2 55 3 2 2" xfId="12800"/>
    <cellStyle name="40% - Акцент2 55 3 3" xfId="12801"/>
    <cellStyle name="40% - Акцент2 55 4" xfId="12802"/>
    <cellStyle name="40% - Акцент2 55 4 2" xfId="12803"/>
    <cellStyle name="40% - Акцент2 55 5" xfId="12804"/>
    <cellStyle name="40% - Акцент2 56" xfId="12805"/>
    <cellStyle name="40% - Акцент2 56 2" xfId="12806"/>
    <cellStyle name="40% - Акцент2 56 2 2" xfId="12807"/>
    <cellStyle name="40% - Акцент2 56 2 2 2" xfId="12808"/>
    <cellStyle name="40% - Акцент2 56 2 3" xfId="12809"/>
    <cellStyle name="40% - Акцент2 56 3" xfId="12810"/>
    <cellStyle name="40% - Акцент2 56 3 2" xfId="12811"/>
    <cellStyle name="40% - Акцент2 56 3 2 2" xfId="12812"/>
    <cellStyle name="40% - Акцент2 56 3 3" xfId="12813"/>
    <cellStyle name="40% - Акцент2 56 4" xfId="12814"/>
    <cellStyle name="40% - Акцент2 56 4 2" xfId="12815"/>
    <cellStyle name="40% - Акцент2 56 5" xfId="12816"/>
    <cellStyle name="40% - Акцент2 57" xfId="12817"/>
    <cellStyle name="40% - Акцент2 57 2" xfId="12818"/>
    <cellStyle name="40% - Акцент2 57 2 2" xfId="12819"/>
    <cellStyle name="40% - Акцент2 57 2 2 2" xfId="12820"/>
    <cellStyle name="40% - Акцент2 57 2 3" xfId="12821"/>
    <cellStyle name="40% - Акцент2 57 3" xfId="12822"/>
    <cellStyle name="40% - Акцент2 57 3 2" xfId="12823"/>
    <cellStyle name="40% - Акцент2 57 3 2 2" xfId="12824"/>
    <cellStyle name="40% - Акцент2 57 3 3" xfId="12825"/>
    <cellStyle name="40% - Акцент2 57 4" xfId="12826"/>
    <cellStyle name="40% - Акцент2 57 4 2" xfId="12827"/>
    <cellStyle name="40% - Акцент2 57 5" xfId="12828"/>
    <cellStyle name="40% - Акцент2 58" xfId="12829"/>
    <cellStyle name="40% - Акцент2 58 2" xfId="12830"/>
    <cellStyle name="40% - Акцент2 58 2 2" xfId="12831"/>
    <cellStyle name="40% - Акцент2 58 2 2 2" xfId="12832"/>
    <cellStyle name="40% - Акцент2 58 2 3" xfId="12833"/>
    <cellStyle name="40% - Акцент2 58 3" xfId="12834"/>
    <cellStyle name="40% - Акцент2 58 3 2" xfId="12835"/>
    <cellStyle name="40% - Акцент2 58 3 2 2" xfId="12836"/>
    <cellStyle name="40% - Акцент2 58 3 3" xfId="12837"/>
    <cellStyle name="40% - Акцент2 58 4" xfId="12838"/>
    <cellStyle name="40% - Акцент2 58 4 2" xfId="12839"/>
    <cellStyle name="40% - Акцент2 58 5" xfId="12840"/>
    <cellStyle name="40% - Акцент2 59" xfId="12841"/>
    <cellStyle name="40% - Акцент2 59 2" xfId="12842"/>
    <cellStyle name="40% - Акцент2 59 2 2" xfId="12843"/>
    <cellStyle name="40% - Акцент2 59 2 2 2" xfId="12844"/>
    <cellStyle name="40% - Акцент2 59 2 3" xfId="12845"/>
    <cellStyle name="40% - Акцент2 59 3" xfId="12846"/>
    <cellStyle name="40% - Акцент2 59 3 2" xfId="12847"/>
    <cellStyle name="40% - Акцент2 59 3 2 2" xfId="12848"/>
    <cellStyle name="40% - Акцент2 59 3 3" xfId="12849"/>
    <cellStyle name="40% - Акцент2 59 4" xfId="12850"/>
    <cellStyle name="40% - Акцент2 59 4 2" xfId="12851"/>
    <cellStyle name="40% - Акцент2 59 5" xfId="12852"/>
    <cellStyle name="40% - Акцент2 6" xfId="12853"/>
    <cellStyle name="40% - Акцент2 6 2" xfId="12854"/>
    <cellStyle name="40% - Акцент2 6 2 2" xfId="12855"/>
    <cellStyle name="40% - Акцент2 6 2 2 2" xfId="12856"/>
    <cellStyle name="40% - Акцент2 6 2 2 2 2" xfId="12857"/>
    <cellStyle name="40% - Акцент2 6 2 2 3" xfId="12858"/>
    <cellStyle name="40% - Акцент2 6 2 3" xfId="12859"/>
    <cellStyle name="40% - Акцент2 6 2 3 2" xfId="12860"/>
    <cellStyle name="40% - Акцент2 6 2 3 2 2" xfId="12861"/>
    <cellStyle name="40% - Акцент2 6 2 3 3" xfId="12862"/>
    <cellStyle name="40% - Акцент2 6 2 4" xfId="12863"/>
    <cellStyle name="40% - Акцент2 6 2 4 2" xfId="12864"/>
    <cellStyle name="40% - Акцент2 6 2 5" xfId="12865"/>
    <cellStyle name="40% - Акцент2 6 3" xfId="12866"/>
    <cellStyle name="40% - Акцент2 6 3 2" xfId="12867"/>
    <cellStyle name="40% - Акцент2 6 3 2 2" xfId="12868"/>
    <cellStyle name="40% - Акцент2 6 3 2 2 2" xfId="12869"/>
    <cellStyle name="40% - Акцент2 6 3 2 3" xfId="12870"/>
    <cellStyle name="40% - Акцент2 6 3 3" xfId="12871"/>
    <cellStyle name="40% - Акцент2 6 3 3 2" xfId="12872"/>
    <cellStyle name="40% - Акцент2 6 3 3 2 2" xfId="12873"/>
    <cellStyle name="40% - Акцент2 6 3 3 3" xfId="12874"/>
    <cellStyle name="40% - Акцент2 6 3 4" xfId="12875"/>
    <cellStyle name="40% - Акцент2 6 3 4 2" xfId="12876"/>
    <cellStyle name="40% - Акцент2 6 3 5" xfId="12877"/>
    <cellStyle name="40% - Акцент2 6 4" xfId="12878"/>
    <cellStyle name="40% - Акцент2 6 4 2" xfId="12879"/>
    <cellStyle name="40% - Акцент2 6 4 2 2" xfId="12880"/>
    <cellStyle name="40% - Акцент2 6 4 2 2 2" xfId="12881"/>
    <cellStyle name="40% - Акцент2 6 4 2 3" xfId="12882"/>
    <cellStyle name="40% - Акцент2 6 4 3" xfId="12883"/>
    <cellStyle name="40% - Акцент2 6 4 3 2" xfId="12884"/>
    <cellStyle name="40% - Акцент2 6 4 3 2 2" xfId="12885"/>
    <cellStyle name="40% - Акцент2 6 4 3 3" xfId="12886"/>
    <cellStyle name="40% - Акцент2 6 4 4" xfId="12887"/>
    <cellStyle name="40% - Акцент2 6 4 4 2" xfId="12888"/>
    <cellStyle name="40% - Акцент2 6 4 5" xfId="12889"/>
    <cellStyle name="40% - Акцент2 6 5" xfId="12890"/>
    <cellStyle name="40% - Акцент2 6 5 2" xfId="12891"/>
    <cellStyle name="40% - Акцент2 6 5 2 2" xfId="12892"/>
    <cellStyle name="40% - Акцент2 6 5 2 2 2" xfId="12893"/>
    <cellStyle name="40% - Акцент2 6 5 2 3" xfId="12894"/>
    <cellStyle name="40% - Акцент2 6 5 3" xfId="12895"/>
    <cellStyle name="40% - Акцент2 6 5 3 2" xfId="12896"/>
    <cellStyle name="40% - Акцент2 6 5 3 2 2" xfId="12897"/>
    <cellStyle name="40% - Акцент2 6 5 3 3" xfId="12898"/>
    <cellStyle name="40% - Акцент2 6 5 4" xfId="12899"/>
    <cellStyle name="40% - Акцент2 6 5 4 2" xfId="12900"/>
    <cellStyle name="40% - Акцент2 6 5 5" xfId="12901"/>
    <cellStyle name="40% - Акцент2 6 6" xfId="12902"/>
    <cellStyle name="40% - Акцент2 6 6 2" xfId="12903"/>
    <cellStyle name="40% - Акцент2 6 6 2 2" xfId="12904"/>
    <cellStyle name="40% - Акцент2 6 6 3" xfId="12905"/>
    <cellStyle name="40% - Акцент2 6 7" xfId="12906"/>
    <cellStyle name="40% - Акцент2 6 7 2" xfId="12907"/>
    <cellStyle name="40% - Акцент2 6 7 2 2" xfId="12908"/>
    <cellStyle name="40% - Акцент2 6 7 3" xfId="12909"/>
    <cellStyle name="40% - Акцент2 6 8" xfId="12910"/>
    <cellStyle name="40% - Акцент2 6 8 2" xfId="12911"/>
    <cellStyle name="40% - Акцент2 6 9" xfId="12912"/>
    <cellStyle name="40% - Акцент2 60" xfId="12913"/>
    <cellStyle name="40% - Акцент2 60 2" xfId="12914"/>
    <cellStyle name="40% - Акцент2 60 2 2" xfId="12915"/>
    <cellStyle name="40% - Акцент2 60 2 2 2" xfId="12916"/>
    <cellStyle name="40% - Акцент2 60 2 3" xfId="12917"/>
    <cellStyle name="40% - Акцент2 60 3" xfId="12918"/>
    <cellStyle name="40% - Акцент2 60 3 2" xfId="12919"/>
    <cellStyle name="40% - Акцент2 60 3 2 2" xfId="12920"/>
    <cellStyle name="40% - Акцент2 60 3 3" xfId="12921"/>
    <cellStyle name="40% - Акцент2 60 4" xfId="12922"/>
    <cellStyle name="40% - Акцент2 60 4 2" xfId="12923"/>
    <cellStyle name="40% - Акцент2 60 5" xfId="12924"/>
    <cellStyle name="40% - Акцент2 61" xfId="12925"/>
    <cellStyle name="40% - Акцент2 61 2" xfId="12926"/>
    <cellStyle name="40% - Акцент2 61 2 2" xfId="12927"/>
    <cellStyle name="40% - Акцент2 61 2 2 2" xfId="12928"/>
    <cellStyle name="40% - Акцент2 61 2 3" xfId="12929"/>
    <cellStyle name="40% - Акцент2 61 3" xfId="12930"/>
    <cellStyle name="40% - Акцент2 61 3 2" xfId="12931"/>
    <cellStyle name="40% - Акцент2 61 3 2 2" xfId="12932"/>
    <cellStyle name="40% - Акцент2 61 3 3" xfId="12933"/>
    <cellStyle name="40% - Акцент2 61 4" xfId="12934"/>
    <cellStyle name="40% - Акцент2 61 4 2" xfId="12935"/>
    <cellStyle name="40% - Акцент2 61 5" xfId="12936"/>
    <cellStyle name="40% - Акцент2 62" xfId="12937"/>
    <cellStyle name="40% - Акцент2 62 2" xfId="12938"/>
    <cellStyle name="40% - Акцент2 62 2 2" xfId="12939"/>
    <cellStyle name="40% - Акцент2 62 2 2 2" xfId="12940"/>
    <cellStyle name="40% - Акцент2 62 2 3" xfId="12941"/>
    <cellStyle name="40% - Акцент2 62 3" xfId="12942"/>
    <cellStyle name="40% - Акцент2 62 3 2" xfId="12943"/>
    <cellStyle name="40% - Акцент2 62 3 2 2" xfId="12944"/>
    <cellStyle name="40% - Акцент2 62 3 3" xfId="12945"/>
    <cellStyle name="40% - Акцент2 62 4" xfId="12946"/>
    <cellStyle name="40% - Акцент2 62 4 2" xfId="12947"/>
    <cellStyle name="40% - Акцент2 62 5" xfId="12948"/>
    <cellStyle name="40% - Акцент2 63" xfId="12949"/>
    <cellStyle name="40% - Акцент2 63 2" xfId="12950"/>
    <cellStyle name="40% - Акцент2 63 2 2" xfId="12951"/>
    <cellStyle name="40% - Акцент2 63 2 2 2" xfId="12952"/>
    <cellStyle name="40% - Акцент2 63 2 3" xfId="12953"/>
    <cellStyle name="40% - Акцент2 63 3" xfId="12954"/>
    <cellStyle name="40% - Акцент2 63 3 2" xfId="12955"/>
    <cellStyle name="40% - Акцент2 63 3 2 2" xfId="12956"/>
    <cellStyle name="40% - Акцент2 63 3 3" xfId="12957"/>
    <cellStyle name="40% - Акцент2 63 4" xfId="12958"/>
    <cellStyle name="40% - Акцент2 63 4 2" xfId="12959"/>
    <cellStyle name="40% - Акцент2 63 5" xfId="12960"/>
    <cellStyle name="40% - Акцент2 64" xfId="12961"/>
    <cellStyle name="40% - Акцент2 64 2" xfId="12962"/>
    <cellStyle name="40% - Акцент2 64 2 2" xfId="12963"/>
    <cellStyle name="40% - Акцент2 64 2 2 2" xfId="12964"/>
    <cellStyle name="40% - Акцент2 64 2 3" xfId="12965"/>
    <cellStyle name="40% - Акцент2 64 3" xfId="12966"/>
    <cellStyle name="40% - Акцент2 64 3 2" xfId="12967"/>
    <cellStyle name="40% - Акцент2 64 3 2 2" xfId="12968"/>
    <cellStyle name="40% - Акцент2 64 3 3" xfId="12969"/>
    <cellStyle name="40% - Акцент2 64 4" xfId="12970"/>
    <cellStyle name="40% - Акцент2 64 4 2" xfId="12971"/>
    <cellStyle name="40% - Акцент2 64 5" xfId="12972"/>
    <cellStyle name="40% - Акцент2 65" xfId="12973"/>
    <cellStyle name="40% - Акцент2 65 2" xfId="12974"/>
    <cellStyle name="40% - Акцент2 65 2 2" xfId="12975"/>
    <cellStyle name="40% - Акцент2 65 2 2 2" xfId="12976"/>
    <cellStyle name="40% - Акцент2 65 2 3" xfId="12977"/>
    <cellStyle name="40% - Акцент2 65 3" xfId="12978"/>
    <cellStyle name="40% - Акцент2 65 3 2" xfId="12979"/>
    <cellStyle name="40% - Акцент2 65 3 2 2" xfId="12980"/>
    <cellStyle name="40% - Акцент2 65 3 3" xfId="12981"/>
    <cellStyle name="40% - Акцент2 65 4" xfId="12982"/>
    <cellStyle name="40% - Акцент2 65 4 2" xfId="12983"/>
    <cellStyle name="40% - Акцент2 65 5" xfId="12984"/>
    <cellStyle name="40% - Акцент2 66" xfId="12985"/>
    <cellStyle name="40% - Акцент2 66 2" xfId="12986"/>
    <cellStyle name="40% - Акцент2 66 2 2" xfId="12987"/>
    <cellStyle name="40% - Акцент2 66 2 2 2" xfId="12988"/>
    <cellStyle name="40% - Акцент2 66 2 3" xfId="12989"/>
    <cellStyle name="40% - Акцент2 66 3" xfId="12990"/>
    <cellStyle name="40% - Акцент2 66 3 2" xfId="12991"/>
    <cellStyle name="40% - Акцент2 66 3 2 2" xfId="12992"/>
    <cellStyle name="40% - Акцент2 66 3 3" xfId="12993"/>
    <cellStyle name="40% - Акцент2 66 4" xfId="12994"/>
    <cellStyle name="40% - Акцент2 66 4 2" xfId="12995"/>
    <cellStyle name="40% - Акцент2 66 5" xfId="12996"/>
    <cellStyle name="40% - Акцент2 67" xfId="12997"/>
    <cellStyle name="40% - Акцент2 67 2" xfId="12998"/>
    <cellStyle name="40% - Акцент2 67 2 2" xfId="12999"/>
    <cellStyle name="40% - Акцент2 67 2 2 2" xfId="13000"/>
    <cellStyle name="40% - Акцент2 67 2 3" xfId="13001"/>
    <cellStyle name="40% - Акцент2 67 3" xfId="13002"/>
    <cellStyle name="40% - Акцент2 67 3 2" xfId="13003"/>
    <cellStyle name="40% - Акцент2 67 3 2 2" xfId="13004"/>
    <cellStyle name="40% - Акцент2 67 3 3" xfId="13005"/>
    <cellStyle name="40% - Акцент2 67 4" xfId="13006"/>
    <cellStyle name="40% - Акцент2 67 4 2" xfId="13007"/>
    <cellStyle name="40% - Акцент2 67 5" xfId="13008"/>
    <cellStyle name="40% - Акцент2 68" xfId="13009"/>
    <cellStyle name="40% - Акцент2 68 2" xfId="13010"/>
    <cellStyle name="40% - Акцент2 68 2 2" xfId="13011"/>
    <cellStyle name="40% - Акцент2 68 2 2 2" xfId="13012"/>
    <cellStyle name="40% - Акцент2 68 2 3" xfId="13013"/>
    <cellStyle name="40% - Акцент2 68 3" xfId="13014"/>
    <cellStyle name="40% - Акцент2 68 3 2" xfId="13015"/>
    <cellStyle name="40% - Акцент2 68 3 2 2" xfId="13016"/>
    <cellStyle name="40% - Акцент2 68 3 3" xfId="13017"/>
    <cellStyle name="40% - Акцент2 68 4" xfId="13018"/>
    <cellStyle name="40% - Акцент2 68 4 2" xfId="13019"/>
    <cellStyle name="40% - Акцент2 68 5" xfId="13020"/>
    <cellStyle name="40% - Акцент2 69" xfId="13021"/>
    <cellStyle name="40% - Акцент2 69 2" xfId="13022"/>
    <cellStyle name="40% - Акцент2 69 2 2" xfId="13023"/>
    <cellStyle name="40% - Акцент2 69 2 2 2" xfId="13024"/>
    <cellStyle name="40% - Акцент2 69 2 3" xfId="13025"/>
    <cellStyle name="40% - Акцент2 69 3" xfId="13026"/>
    <cellStyle name="40% - Акцент2 69 3 2" xfId="13027"/>
    <cellStyle name="40% - Акцент2 69 3 2 2" xfId="13028"/>
    <cellStyle name="40% - Акцент2 69 3 3" xfId="13029"/>
    <cellStyle name="40% - Акцент2 69 4" xfId="13030"/>
    <cellStyle name="40% - Акцент2 69 4 2" xfId="13031"/>
    <cellStyle name="40% - Акцент2 69 5" xfId="13032"/>
    <cellStyle name="40% - Акцент2 7" xfId="13033"/>
    <cellStyle name="40% - Акцент2 7 2" xfId="13034"/>
    <cellStyle name="40% - Акцент2 7 2 2" xfId="13035"/>
    <cellStyle name="40% - Акцент2 7 2 2 2" xfId="13036"/>
    <cellStyle name="40% - Акцент2 7 2 2 2 2" xfId="13037"/>
    <cellStyle name="40% - Акцент2 7 2 2 3" xfId="13038"/>
    <cellStyle name="40% - Акцент2 7 2 3" xfId="13039"/>
    <cellStyle name="40% - Акцент2 7 2 3 2" xfId="13040"/>
    <cellStyle name="40% - Акцент2 7 2 3 2 2" xfId="13041"/>
    <cellStyle name="40% - Акцент2 7 2 3 3" xfId="13042"/>
    <cellStyle name="40% - Акцент2 7 2 4" xfId="13043"/>
    <cellStyle name="40% - Акцент2 7 2 4 2" xfId="13044"/>
    <cellStyle name="40% - Акцент2 7 2 5" xfId="13045"/>
    <cellStyle name="40% - Акцент2 7 3" xfId="13046"/>
    <cellStyle name="40% - Акцент2 7 3 2" xfId="13047"/>
    <cellStyle name="40% - Акцент2 7 3 2 2" xfId="13048"/>
    <cellStyle name="40% - Акцент2 7 3 2 2 2" xfId="13049"/>
    <cellStyle name="40% - Акцент2 7 3 2 3" xfId="13050"/>
    <cellStyle name="40% - Акцент2 7 3 3" xfId="13051"/>
    <cellStyle name="40% - Акцент2 7 3 3 2" xfId="13052"/>
    <cellStyle name="40% - Акцент2 7 3 3 2 2" xfId="13053"/>
    <cellStyle name="40% - Акцент2 7 3 3 3" xfId="13054"/>
    <cellStyle name="40% - Акцент2 7 3 4" xfId="13055"/>
    <cellStyle name="40% - Акцент2 7 3 4 2" xfId="13056"/>
    <cellStyle name="40% - Акцент2 7 3 5" xfId="13057"/>
    <cellStyle name="40% - Акцент2 7 4" xfId="13058"/>
    <cellStyle name="40% - Акцент2 7 4 2" xfId="13059"/>
    <cellStyle name="40% - Акцент2 7 4 2 2" xfId="13060"/>
    <cellStyle name="40% - Акцент2 7 4 2 2 2" xfId="13061"/>
    <cellStyle name="40% - Акцент2 7 4 2 3" xfId="13062"/>
    <cellStyle name="40% - Акцент2 7 4 3" xfId="13063"/>
    <cellStyle name="40% - Акцент2 7 4 3 2" xfId="13064"/>
    <cellStyle name="40% - Акцент2 7 4 3 2 2" xfId="13065"/>
    <cellStyle name="40% - Акцент2 7 4 3 3" xfId="13066"/>
    <cellStyle name="40% - Акцент2 7 4 4" xfId="13067"/>
    <cellStyle name="40% - Акцент2 7 4 4 2" xfId="13068"/>
    <cellStyle name="40% - Акцент2 7 4 5" xfId="13069"/>
    <cellStyle name="40% - Акцент2 7 5" xfId="13070"/>
    <cellStyle name="40% - Акцент2 7 5 2" xfId="13071"/>
    <cellStyle name="40% - Акцент2 7 5 2 2" xfId="13072"/>
    <cellStyle name="40% - Акцент2 7 5 2 2 2" xfId="13073"/>
    <cellStyle name="40% - Акцент2 7 5 2 3" xfId="13074"/>
    <cellStyle name="40% - Акцент2 7 5 3" xfId="13075"/>
    <cellStyle name="40% - Акцент2 7 5 3 2" xfId="13076"/>
    <cellStyle name="40% - Акцент2 7 5 3 2 2" xfId="13077"/>
    <cellStyle name="40% - Акцент2 7 5 3 3" xfId="13078"/>
    <cellStyle name="40% - Акцент2 7 5 4" xfId="13079"/>
    <cellStyle name="40% - Акцент2 7 5 4 2" xfId="13080"/>
    <cellStyle name="40% - Акцент2 7 5 5" xfId="13081"/>
    <cellStyle name="40% - Акцент2 7 6" xfId="13082"/>
    <cellStyle name="40% - Акцент2 7 6 2" xfId="13083"/>
    <cellStyle name="40% - Акцент2 7 6 2 2" xfId="13084"/>
    <cellStyle name="40% - Акцент2 7 6 3" xfId="13085"/>
    <cellStyle name="40% - Акцент2 7 7" xfId="13086"/>
    <cellStyle name="40% - Акцент2 7 7 2" xfId="13087"/>
    <cellStyle name="40% - Акцент2 7 7 2 2" xfId="13088"/>
    <cellStyle name="40% - Акцент2 7 7 3" xfId="13089"/>
    <cellStyle name="40% - Акцент2 7 8" xfId="13090"/>
    <cellStyle name="40% - Акцент2 7 8 2" xfId="13091"/>
    <cellStyle name="40% - Акцент2 7 9" xfId="13092"/>
    <cellStyle name="40% - Акцент2 70" xfId="13093"/>
    <cellStyle name="40% - Акцент2 70 2" xfId="13094"/>
    <cellStyle name="40% - Акцент2 70 2 2" xfId="13095"/>
    <cellStyle name="40% - Акцент2 70 2 2 2" xfId="13096"/>
    <cellStyle name="40% - Акцент2 70 2 3" xfId="13097"/>
    <cellStyle name="40% - Акцент2 70 3" xfId="13098"/>
    <cellStyle name="40% - Акцент2 70 3 2" xfId="13099"/>
    <cellStyle name="40% - Акцент2 70 3 2 2" xfId="13100"/>
    <cellStyle name="40% - Акцент2 70 3 3" xfId="13101"/>
    <cellStyle name="40% - Акцент2 70 4" xfId="13102"/>
    <cellStyle name="40% - Акцент2 70 4 2" xfId="13103"/>
    <cellStyle name="40% - Акцент2 70 5" xfId="13104"/>
    <cellStyle name="40% - Акцент2 71" xfId="13105"/>
    <cellStyle name="40% - Акцент2 71 2" xfId="13106"/>
    <cellStyle name="40% - Акцент2 71 2 2" xfId="13107"/>
    <cellStyle name="40% - Акцент2 71 2 2 2" xfId="13108"/>
    <cellStyle name="40% - Акцент2 71 2 3" xfId="13109"/>
    <cellStyle name="40% - Акцент2 71 3" xfId="13110"/>
    <cellStyle name="40% - Акцент2 71 3 2" xfId="13111"/>
    <cellStyle name="40% - Акцент2 71 3 2 2" xfId="13112"/>
    <cellStyle name="40% - Акцент2 71 3 3" xfId="13113"/>
    <cellStyle name="40% - Акцент2 71 4" xfId="13114"/>
    <cellStyle name="40% - Акцент2 71 4 2" xfId="13115"/>
    <cellStyle name="40% - Акцент2 71 5" xfId="13116"/>
    <cellStyle name="40% - Акцент2 72" xfId="13117"/>
    <cellStyle name="40% - Акцент2 72 2" xfId="13118"/>
    <cellStyle name="40% - Акцент2 72 2 2" xfId="13119"/>
    <cellStyle name="40% - Акцент2 72 2 2 2" xfId="13120"/>
    <cellStyle name="40% - Акцент2 72 2 3" xfId="13121"/>
    <cellStyle name="40% - Акцент2 72 3" xfId="13122"/>
    <cellStyle name="40% - Акцент2 72 3 2" xfId="13123"/>
    <cellStyle name="40% - Акцент2 72 3 2 2" xfId="13124"/>
    <cellStyle name="40% - Акцент2 72 3 3" xfId="13125"/>
    <cellStyle name="40% - Акцент2 72 4" xfId="13126"/>
    <cellStyle name="40% - Акцент2 72 4 2" xfId="13127"/>
    <cellStyle name="40% - Акцент2 72 5" xfId="13128"/>
    <cellStyle name="40% - Акцент2 73" xfId="13129"/>
    <cellStyle name="40% - Акцент2 73 2" xfId="13130"/>
    <cellStyle name="40% - Акцент2 73 2 2" xfId="13131"/>
    <cellStyle name="40% - Акцент2 73 2 2 2" xfId="13132"/>
    <cellStyle name="40% - Акцент2 73 2 3" xfId="13133"/>
    <cellStyle name="40% - Акцент2 73 3" xfId="13134"/>
    <cellStyle name="40% - Акцент2 73 3 2" xfId="13135"/>
    <cellStyle name="40% - Акцент2 73 3 2 2" xfId="13136"/>
    <cellStyle name="40% - Акцент2 73 3 3" xfId="13137"/>
    <cellStyle name="40% - Акцент2 73 4" xfId="13138"/>
    <cellStyle name="40% - Акцент2 73 4 2" xfId="13139"/>
    <cellStyle name="40% - Акцент2 73 5" xfId="13140"/>
    <cellStyle name="40% - Акцент2 74" xfId="13141"/>
    <cellStyle name="40% - Акцент2 74 2" xfId="13142"/>
    <cellStyle name="40% - Акцент2 74 2 2" xfId="13143"/>
    <cellStyle name="40% - Акцент2 74 2 2 2" xfId="13144"/>
    <cellStyle name="40% - Акцент2 74 2 3" xfId="13145"/>
    <cellStyle name="40% - Акцент2 74 3" xfId="13146"/>
    <cellStyle name="40% - Акцент2 74 3 2" xfId="13147"/>
    <cellStyle name="40% - Акцент2 74 3 2 2" xfId="13148"/>
    <cellStyle name="40% - Акцент2 74 3 3" xfId="13149"/>
    <cellStyle name="40% - Акцент2 74 4" xfId="13150"/>
    <cellStyle name="40% - Акцент2 74 4 2" xfId="13151"/>
    <cellStyle name="40% - Акцент2 74 5" xfId="13152"/>
    <cellStyle name="40% - Акцент2 75" xfId="13153"/>
    <cellStyle name="40% - Акцент2 75 2" xfId="13154"/>
    <cellStyle name="40% - Акцент2 75 2 2" xfId="13155"/>
    <cellStyle name="40% - Акцент2 75 2 2 2" xfId="13156"/>
    <cellStyle name="40% - Акцент2 75 2 3" xfId="13157"/>
    <cellStyle name="40% - Акцент2 75 3" xfId="13158"/>
    <cellStyle name="40% - Акцент2 75 3 2" xfId="13159"/>
    <cellStyle name="40% - Акцент2 75 3 2 2" xfId="13160"/>
    <cellStyle name="40% - Акцент2 75 3 3" xfId="13161"/>
    <cellStyle name="40% - Акцент2 75 4" xfId="13162"/>
    <cellStyle name="40% - Акцент2 75 4 2" xfId="13163"/>
    <cellStyle name="40% - Акцент2 75 5" xfId="13164"/>
    <cellStyle name="40% - Акцент2 76" xfId="13165"/>
    <cellStyle name="40% - Акцент2 76 2" xfId="13166"/>
    <cellStyle name="40% - Акцент2 76 2 2" xfId="13167"/>
    <cellStyle name="40% - Акцент2 76 2 2 2" xfId="13168"/>
    <cellStyle name="40% - Акцент2 76 2 3" xfId="13169"/>
    <cellStyle name="40% - Акцент2 76 3" xfId="13170"/>
    <cellStyle name="40% - Акцент2 76 3 2" xfId="13171"/>
    <cellStyle name="40% - Акцент2 76 3 2 2" xfId="13172"/>
    <cellStyle name="40% - Акцент2 76 3 3" xfId="13173"/>
    <cellStyle name="40% - Акцент2 76 4" xfId="13174"/>
    <cellStyle name="40% - Акцент2 76 4 2" xfId="13175"/>
    <cellStyle name="40% - Акцент2 76 5" xfId="13176"/>
    <cellStyle name="40% - Акцент2 77" xfId="13177"/>
    <cellStyle name="40% - Акцент2 77 2" xfId="13178"/>
    <cellStyle name="40% - Акцент2 77 2 2" xfId="13179"/>
    <cellStyle name="40% - Акцент2 77 2 2 2" xfId="13180"/>
    <cellStyle name="40% - Акцент2 77 2 3" xfId="13181"/>
    <cellStyle name="40% - Акцент2 77 3" xfId="13182"/>
    <cellStyle name="40% - Акцент2 77 3 2" xfId="13183"/>
    <cellStyle name="40% - Акцент2 77 3 2 2" xfId="13184"/>
    <cellStyle name="40% - Акцент2 77 3 3" xfId="13185"/>
    <cellStyle name="40% - Акцент2 77 4" xfId="13186"/>
    <cellStyle name="40% - Акцент2 77 4 2" xfId="13187"/>
    <cellStyle name="40% - Акцент2 77 5" xfId="13188"/>
    <cellStyle name="40% - Акцент2 78" xfId="13189"/>
    <cellStyle name="40% - Акцент2 78 2" xfId="13190"/>
    <cellStyle name="40% - Акцент2 78 2 2" xfId="13191"/>
    <cellStyle name="40% - Акцент2 78 2 2 2" xfId="13192"/>
    <cellStyle name="40% - Акцент2 78 2 3" xfId="13193"/>
    <cellStyle name="40% - Акцент2 78 3" xfId="13194"/>
    <cellStyle name="40% - Акцент2 78 3 2" xfId="13195"/>
    <cellStyle name="40% - Акцент2 78 3 2 2" xfId="13196"/>
    <cellStyle name="40% - Акцент2 78 3 3" xfId="13197"/>
    <cellStyle name="40% - Акцент2 78 4" xfId="13198"/>
    <cellStyle name="40% - Акцент2 78 4 2" xfId="13199"/>
    <cellStyle name="40% - Акцент2 78 5" xfId="13200"/>
    <cellStyle name="40% - Акцент2 79" xfId="13201"/>
    <cellStyle name="40% - Акцент2 79 2" xfId="13202"/>
    <cellStyle name="40% - Акцент2 79 2 2" xfId="13203"/>
    <cellStyle name="40% - Акцент2 79 2 2 2" xfId="13204"/>
    <cellStyle name="40% - Акцент2 79 2 3" xfId="13205"/>
    <cellStyle name="40% - Акцент2 79 3" xfId="13206"/>
    <cellStyle name="40% - Акцент2 79 3 2" xfId="13207"/>
    <cellStyle name="40% - Акцент2 79 3 2 2" xfId="13208"/>
    <cellStyle name="40% - Акцент2 79 3 3" xfId="13209"/>
    <cellStyle name="40% - Акцент2 79 4" xfId="13210"/>
    <cellStyle name="40% - Акцент2 79 4 2" xfId="13211"/>
    <cellStyle name="40% - Акцент2 79 5" xfId="13212"/>
    <cellStyle name="40% - Акцент2 8" xfId="13213"/>
    <cellStyle name="40% - Акцент2 8 2" xfId="13214"/>
    <cellStyle name="40% - Акцент2 8 2 2" xfId="13215"/>
    <cellStyle name="40% - Акцент2 8 2 2 2" xfId="13216"/>
    <cellStyle name="40% - Акцент2 8 2 2 2 2" xfId="13217"/>
    <cellStyle name="40% - Акцент2 8 2 2 3" xfId="13218"/>
    <cellStyle name="40% - Акцент2 8 2 3" xfId="13219"/>
    <cellStyle name="40% - Акцент2 8 2 3 2" xfId="13220"/>
    <cellStyle name="40% - Акцент2 8 2 3 2 2" xfId="13221"/>
    <cellStyle name="40% - Акцент2 8 2 3 3" xfId="13222"/>
    <cellStyle name="40% - Акцент2 8 2 4" xfId="13223"/>
    <cellStyle name="40% - Акцент2 8 2 4 2" xfId="13224"/>
    <cellStyle name="40% - Акцент2 8 2 5" xfId="13225"/>
    <cellStyle name="40% - Акцент2 8 3" xfId="13226"/>
    <cellStyle name="40% - Акцент2 8 3 2" xfId="13227"/>
    <cellStyle name="40% - Акцент2 8 3 2 2" xfId="13228"/>
    <cellStyle name="40% - Акцент2 8 3 2 2 2" xfId="13229"/>
    <cellStyle name="40% - Акцент2 8 3 2 3" xfId="13230"/>
    <cellStyle name="40% - Акцент2 8 3 3" xfId="13231"/>
    <cellStyle name="40% - Акцент2 8 3 3 2" xfId="13232"/>
    <cellStyle name="40% - Акцент2 8 3 3 2 2" xfId="13233"/>
    <cellStyle name="40% - Акцент2 8 3 3 3" xfId="13234"/>
    <cellStyle name="40% - Акцент2 8 3 4" xfId="13235"/>
    <cellStyle name="40% - Акцент2 8 3 4 2" xfId="13236"/>
    <cellStyle name="40% - Акцент2 8 3 5" xfId="13237"/>
    <cellStyle name="40% - Акцент2 8 4" xfId="13238"/>
    <cellStyle name="40% - Акцент2 8 4 2" xfId="13239"/>
    <cellStyle name="40% - Акцент2 8 4 2 2" xfId="13240"/>
    <cellStyle name="40% - Акцент2 8 4 2 2 2" xfId="13241"/>
    <cellStyle name="40% - Акцент2 8 4 2 3" xfId="13242"/>
    <cellStyle name="40% - Акцент2 8 4 3" xfId="13243"/>
    <cellStyle name="40% - Акцент2 8 4 3 2" xfId="13244"/>
    <cellStyle name="40% - Акцент2 8 4 3 2 2" xfId="13245"/>
    <cellStyle name="40% - Акцент2 8 4 3 3" xfId="13246"/>
    <cellStyle name="40% - Акцент2 8 4 4" xfId="13247"/>
    <cellStyle name="40% - Акцент2 8 4 4 2" xfId="13248"/>
    <cellStyle name="40% - Акцент2 8 4 5" xfId="13249"/>
    <cellStyle name="40% - Акцент2 8 5" xfId="13250"/>
    <cellStyle name="40% - Акцент2 8 5 2" xfId="13251"/>
    <cellStyle name="40% - Акцент2 8 5 2 2" xfId="13252"/>
    <cellStyle name="40% - Акцент2 8 5 2 2 2" xfId="13253"/>
    <cellStyle name="40% - Акцент2 8 5 2 3" xfId="13254"/>
    <cellStyle name="40% - Акцент2 8 5 3" xfId="13255"/>
    <cellStyle name="40% - Акцент2 8 5 3 2" xfId="13256"/>
    <cellStyle name="40% - Акцент2 8 5 3 2 2" xfId="13257"/>
    <cellStyle name="40% - Акцент2 8 5 3 3" xfId="13258"/>
    <cellStyle name="40% - Акцент2 8 5 4" xfId="13259"/>
    <cellStyle name="40% - Акцент2 8 5 4 2" xfId="13260"/>
    <cellStyle name="40% - Акцент2 8 5 5" xfId="13261"/>
    <cellStyle name="40% - Акцент2 8 6" xfId="13262"/>
    <cellStyle name="40% - Акцент2 8 6 2" xfId="13263"/>
    <cellStyle name="40% - Акцент2 8 6 2 2" xfId="13264"/>
    <cellStyle name="40% - Акцент2 8 6 3" xfId="13265"/>
    <cellStyle name="40% - Акцент2 8 7" xfId="13266"/>
    <cellStyle name="40% - Акцент2 8 7 2" xfId="13267"/>
    <cellStyle name="40% - Акцент2 8 7 2 2" xfId="13268"/>
    <cellStyle name="40% - Акцент2 8 7 3" xfId="13269"/>
    <cellStyle name="40% - Акцент2 8 8" xfId="13270"/>
    <cellStyle name="40% - Акцент2 8 8 2" xfId="13271"/>
    <cellStyle name="40% - Акцент2 8 9" xfId="13272"/>
    <cellStyle name="40% - Акцент2 80" xfId="13273"/>
    <cellStyle name="40% - Акцент2 80 2" xfId="13274"/>
    <cellStyle name="40% - Акцент2 80 2 2" xfId="13275"/>
    <cellStyle name="40% - Акцент2 80 2 2 2" xfId="13276"/>
    <cellStyle name="40% - Акцент2 80 2 3" xfId="13277"/>
    <cellStyle name="40% - Акцент2 80 3" xfId="13278"/>
    <cellStyle name="40% - Акцент2 80 3 2" xfId="13279"/>
    <cellStyle name="40% - Акцент2 80 3 2 2" xfId="13280"/>
    <cellStyle name="40% - Акцент2 80 3 3" xfId="13281"/>
    <cellStyle name="40% - Акцент2 80 4" xfId="13282"/>
    <cellStyle name="40% - Акцент2 80 4 2" xfId="13283"/>
    <cellStyle name="40% - Акцент2 80 5" xfId="13284"/>
    <cellStyle name="40% - Акцент2 81" xfId="13285"/>
    <cellStyle name="40% - Акцент2 81 2" xfId="13286"/>
    <cellStyle name="40% - Акцент2 81 2 2" xfId="13287"/>
    <cellStyle name="40% - Акцент2 81 2 2 2" xfId="13288"/>
    <cellStyle name="40% - Акцент2 81 2 3" xfId="13289"/>
    <cellStyle name="40% - Акцент2 81 3" xfId="13290"/>
    <cellStyle name="40% - Акцент2 81 3 2" xfId="13291"/>
    <cellStyle name="40% - Акцент2 81 3 2 2" xfId="13292"/>
    <cellStyle name="40% - Акцент2 81 3 3" xfId="13293"/>
    <cellStyle name="40% - Акцент2 81 4" xfId="13294"/>
    <cellStyle name="40% - Акцент2 81 4 2" xfId="13295"/>
    <cellStyle name="40% - Акцент2 81 5" xfId="13296"/>
    <cellStyle name="40% - Акцент2 82" xfId="13297"/>
    <cellStyle name="40% - Акцент2 82 2" xfId="13298"/>
    <cellStyle name="40% - Акцент2 82 2 2" xfId="13299"/>
    <cellStyle name="40% - Акцент2 82 2 2 2" xfId="13300"/>
    <cellStyle name="40% - Акцент2 82 2 3" xfId="13301"/>
    <cellStyle name="40% - Акцент2 82 3" xfId="13302"/>
    <cellStyle name="40% - Акцент2 82 3 2" xfId="13303"/>
    <cellStyle name="40% - Акцент2 82 3 2 2" xfId="13304"/>
    <cellStyle name="40% - Акцент2 82 3 3" xfId="13305"/>
    <cellStyle name="40% - Акцент2 82 4" xfId="13306"/>
    <cellStyle name="40% - Акцент2 82 4 2" xfId="13307"/>
    <cellStyle name="40% - Акцент2 82 5" xfId="13308"/>
    <cellStyle name="40% - Акцент2 83" xfId="13309"/>
    <cellStyle name="40% - Акцент2 83 2" xfId="13310"/>
    <cellStyle name="40% - Акцент2 83 2 2" xfId="13311"/>
    <cellStyle name="40% - Акцент2 83 2 2 2" xfId="13312"/>
    <cellStyle name="40% - Акцент2 83 2 3" xfId="13313"/>
    <cellStyle name="40% - Акцент2 83 3" xfId="13314"/>
    <cellStyle name="40% - Акцент2 83 3 2" xfId="13315"/>
    <cellStyle name="40% - Акцент2 83 3 2 2" xfId="13316"/>
    <cellStyle name="40% - Акцент2 83 3 3" xfId="13317"/>
    <cellStyle name="40% - Акцент2 83 4" xfId="13318"/>
    <cellStyle name="40% - Акцент2 83 4 2" xfId="13319"/>
    <cellStyle name="40% - Акцент2 83 5" xfId="13320"/>
    <cellStyle name="40% - Акцент2 84" xfId="13321"/>
    <cellStyle name="40% - Акцент2 84 2" xfId="13322"/>
    <cellStyle name="40% - Акцент2 84 2 2" xfId="13323"/>
    <cellStyle name="40% - Акцент2 84 2 2 2" xfId="13324"/>
    <cellStyle name="40% - Акцент2 84 2 3" xfId="13325"/>
    <cellStyle name="40% - Акцент2 84 3" xfId="13326"/>
    <cellStyle name="40% - Акцент2 84 3 2" xfId="13327"/>
    <cellStyle name="40% - Акцент2 84 3 2 2" xfId="13328"/>
    <cellStyle name="40% - Акцент2 84 3 3" xfId="13329"/>
    <cellStyle name="40% - Акцент2 84 4" xfId="13330"/>
    <cellStyle name="40% - Акцент2 84 4 2" xfId="13331"/>
    <cellStyle name="40% - Акцент2 84 5" xfId="13332"/>
    <cellStyle name="40% - Акцент2 85" xfId="13333"/>
    <cellStyle name="40% - Акцент2 85 2" xfId="13334"/>
    <cellStyle name="40% - Акцент2 85 2 2" xfId="13335"/>
    <cellStyle name="40% - Акцент2 85 2 2 2" xfId="13336"/>
    <cellStyle name="40% - Акцент2 85 2 3" xfId="13337"/>
    <cellStyle name="40% - Акцент2 85 3" xfId="13338"/>
    <cellStyle name="40% - Акцент2 85 3 2" xfId="13339"/>
    <cellStyle name="40% - Акцент2 85 3 2 2" xfId="13340"/>
    <cellStyle name="40% - Акцент2 85 3 3" xfId="13341"/>
    <cellStyle name="40% - Акцент2 85 4" xfId="13342"/>
    <cellStyle name="40% - Акцент2 85 4 2" xfId="13343"/>
    <cellStyle name="40% - Акцент2 85 5" xfId="13344"/>
    <cellStyle name="40% - Акцент2 86" xfId="13345"/>
    <cellStyle name="40% - Акцент2 86 2" xfId="13346"/>
    <cellStyle name="40% - Акцент2 86 2 2" xfId="13347"/>
    <cellStyle name="40% - Акцент2 86 2 2 2" xfId="13348"/>
    <cellStyle name="40% - Акцент2 86 2 3" xfId="13349"/>
    <cellStyle name="40% - Акцент2 86 3" xfId="13350"/>
    <cellStyle name="40% - Акцент2 86 3 2" xfId="13351"/>
    <cellStyle name="40% - Акцент2 86 3 2 2" xfId="13352"/>
    <cellStyle name="40% - Акцент2 86 3 3" xfId="13353"/>
    <cellStyle name="40% - Акцент2 86 4" xfId="13354"/>
    <cellStyle name="40% - Акцент2 86 4 2" xfId="13355"/>
    <cellStyle name="40% - Акцент2 86 5" xfId="13356"/>
    <cellStyle name="40% - Акцент2 87" xfId="13357"/>
    <cellStyle name="40% - Акцент2 87 2" xfId="13358"/>
    <cellStyle name="40% - Акцент2 87 2 2" xfId="13359"/>
    <cellStyle name="40% - Акцент2 87 2 2 2" xfId="13360"/>
    <cellStyle name="40% - Акцент2 87 2 3" xfId="13361"/>
    <cellStyle name="40% - Акцент2 87 3" xfId="13362"/>
    <cellStyle name="40% - Акцент2 87 3 2" xfId="13363"/>
    <cellStyle name="40% - Акцент2 87 3 2 2" xfId="13364"/>
    <cellStyle name="40% - Акцент2 87 3 3" xfId="13365"/>
    <cellStyle name="40% - Акцент2 87 4" xfId="13366"/>
    <cellStyle name="40% - Акцент2 87 4 2" xfId="13367"/>
    <cellStyle name="40% - Акцент2 87 5" xfId="13368"/>
    <cellStyle name="40% - Акцент2 88" xfId="13369"/>
    <cellStyle name="40% - Акцент2 88 2" xfId="13370"/>
    <cellStyle name="40% - Акцент2 88 2 2" xfId="13371"/>
    <cellStyle name="40% - Акцент2 88 3" xfId="13372"/>
    <cellStyle name="40% - Акцент2 89" xfId="13373"/>
    <cellStyle name="40% - Акцент2 89 2" xfId="13374"/>
    <cellStyle name="40% - Акцент2 89 2 2" xfId="13375"/>
    <cellStyle name="40% - Акцент2 89 3" xfId="13376"/>
    <cellStyle name="40% - Акцент2 9" xfId="13377"/>
    <cellStyle name="40% - Акцент2 9 2" xfId="13378"/>
    <cellStyle name="40% - Акцент2 9 2 2" xfId="13379"/>
    <cellStyle name="40% - Акцент2 9 2 2 2" xfId="13380"/>
    <cellStyle name="40% - Акцент2 9 2 2 2 2" xfId="13381"/>
    <cellStyle name="40% - Акцент2 9 2 2 3" xfId="13382"/>
    <cellStyle name="40% - Акцент2 9 2 3" xfId="13383"/>
    <cellStyle name="40% - Акцент2 9 2 3 2" xfId="13384"/>
    <cellStyle name="40% - Акцент2 9 2 3 2 2" xfId="13385"/>
    <cellStyle name="40% - Акцент2 9 2 3 3" xfId="13386"/>
    <cellStyle name="40% - Акцент2 9 2 4" xfId="13387"/>
    <cellStyle name="40% - Акцент2 9 2 4 2" xfId="13388"/>
    <cellStyle name="40% - Акцент2 9 2 5" xfId="13389"/>
    <cellStyle name="40% - Акцент2 9 3" xfId="13390"/>
    <cellStyle name="40% - Акцент2 9 3 2" xfId="13391"/>
    <cellStyle name="40% - Акцент2 9 3 2 2" xfId="13392"/>
    <cellStyle name="40% - Акцент2 9 3 2 2 2" xfId="13393"/>
    <cellStyle name="40% - Акцент2 9 3 2 3" xfId="13394"/>
    <cellStyle name="40% - Акцент2 9 3 3" xfId="13395"/>
    <cellStyle name="40% - Акцент2 9 3 3 2" xfId="13396"/>
    <cellStyle name="40% - Акцент2 9 3 3 2 2" xfId="13397"/>
    <cellStyle name="40% - Акцент2 9 3 3 3" xfId="13398"/>
    <cellStyle name="40% - Акцент2 9 3 4" xfId="13399"/>
    <cellStyle name="40% - Акцент2 9 3 4 2" xfId="13400"/>
    <cellStyle name="40% - Акцент2 9 3 5" xfId="13401"/>
    <cellStyle name="40% - Акцент2 9 4" xfId="13402"/>
    <cellStyle name="40% - Акцент2 9 4 2" xfId="13403"/>
    <cellStyle name="40% - Акцент2 9 4 2 2" xfId="13404"/>
    <cellStyle name="40% - Акцент2 9 4 2 2 2" xfId="13405"/>
    <cellStyle name="40% - Акцент2 9 4 2 3" xfId="13406"/>
    <cellStyle name="40% - Акцент2 9 4 3" xfId="13407"/>
    <cellStyle name="40% - Акцент2 9 4 3 2" xfId="13408"/>
    <cellStyle name="40% - Акцент2 9 4 3 2 2" xfId="13409"/>
    <cellStyle name="40% - Акцент2 9 4 3 3" xfId="13410"/>
    <cellStyle name="40% - Акцент2 9 4 4" xfId="13411"/>
    <cellStyle name="40% - Акцент2 9 4 4 2" xfId="13412"/>
    <cellStyle name="40% - Акцент2 9 4 5" xfId="13413"/>
    <cellStyle name="40% - Акцент2 9 5" xfId="13414"/>
    <cellStyle name="40% - Акцент2 9 5 2" xfId="13415"/>
    <cellStyle name="40% - Акцент2 9 5 2 2" xfId="13416"/>
    <cellStyle name="40% - Акцент2 9 5 2 2 2" xfId="13417"/>
    <cellStyle name="40% - Акцент2 9 5 2 3" xfId="13418"/>
    <cellStyle name="40% - Акцент2 9 5 3" xfId="13419"/>
    <cellStyle name="40% - Акцент2 9 5 3 2" xfId="13420"/>
    <cellStyle name="40% - Акцент2 9 5 3 2 2" xfId="13421"/>
    <cellStyle name="40% - Акцент2 9 5 3 3" xfId="13422"/>
    <cellStyle name="40% - Акцент2 9 5 4" xfId="13423"/>
    <cellStyle name="40% - Акцент2 9 5 4 2" xfId="13424"/>
    <cellStyle name="40% - Акцент2 9 5 5" xfId="13425"/>
    <cellStyle name="40% - Акцент2 9 6" xfId="13426"/>
    <cellStyle name="40% - Акцент2 9 6 2" xfId="13427"/>
    <cellStyle name="40% - Акцент2 9 6 2 2" xfId="13428"/>
    <cellStyle name="40% - Акцент2 9 6 3" xfId="13429"/>
    <cellStyle name="40% - Акцент2 9 7" xfId="13430"/>
    <cellStyle name="40% - Акцент2 9 7 2" xfId="13431"/>
    <cellStyle name="40% - Акцент2 9 7 2 2" xfId="13432"/>
    <cellStyle name="40% - Акцент2 9 7 3" xfId="13433"/>
    <cellStyle name="40% - Акцент2 9 8" xfId="13434"/>
    <cellStyle name="40% - Акцент2 9 8 2" xfId="13435"/>
    <cellStyle name="40% - Акцент2 9 9" xfId="13436"/>
    <cellStyle name="40% - Акцент2 90" xfId="13437"/>
    <cellStyle name="40% - Акцент2 90 2" xfId="13438"/>
    <cellStyle name="40% - Акцент2 90 2 2" xfId="13439"/>
    <cellStyle name="40% - Акцент2 90 3" xfId="13440"/>
    <cellStyle name="40% - Акцент2 91" xfId="13441"/>
    <cellStyle name="40% - Акцент2 91 2" xfId="13442"/>
    <cellStyle name="40% - Акцент2 91 2 2" xfId="13443"/>
    <cellStyle name="40% - Акцент2 91 3" xfId="13444"/>
    <cellStyle name="40% - Акцент2 92" xfId="13445"/>
    <cellStyle name="40% - Акцент2 92 2" xfId="13446"/>
    <cellStyle name="40% - Акцент2 92 2 2" xfId="13447"/>
    <cellStyle name="40% - Акцент2 92 3" xfId="13448"/>
    <cellStyle name="40% - Акцент2 93" xfId="13449"/>
    <cellStyle name="40% - Акцент2 93 2" xfId="13450"/>
    <cellStyle name="40% - Акцент2 93 2 2" xfId="13451"/>
    <cellStyle name="40% - Акцент2 93 3" xfId="13452"/>
    <cellStyle name="40% - Акцент2 94" xfId="13453"/>
    <cellStyle name="40% - Акцент2 94 2" xfId="13454"/>
    <cellStyle name="40% - Акцент2 94 2 2" xfId="13455"/>
    <cellStyle name="40% - Акцент2 94 3" xfId="13456"/>
    <cellStyle name="40% - Акцент2 95" xfId="13457"/>
    <cellStyle name="40% - Акцент2 95 2" xfId="13458"/>
    <cellStyle name="40% - Акцент2 95 2 2" xfId="13459"/>
    <cellStyle name="40% - Акцент2 95 3" xfId="13460"/>
    <cellStyle name="40% - Акцент2 96" xfId="13461"/>
    <cellStyle name="40% - Акцент2 96 2" xfId="13462"/>
    <cellStyle name="40% - Акцент2 96 2 2" xfId="13463"/>
    <cellStyle name="40% - Акцент2 96 3" xfId="13464"/>
    <cellStyle name="40% - Акцент2 97" xfId="13465"/>
    <cellStyle name="40% - Акцент2 97 2" xfId="13466"/>
    <cellStyle name="40% - Акцент2 97 2 2" xfId="13467"/>
    <cellStyle name="40% - Акцент2 97 3" xfId="13468"/>
    <cellStyle name="40% - Акцент2 98" xfId="13469"/>
    <cellStyle name="40% - Акцент2 98 2" xfId="13470"/>
    <cellStyle name="40% - Акцент2 98 2 2" xfId="13471"/>
    <cellStyle name="40% - Акцент2 98 3" xfId="13472"/>
    <cellStyle name="40% - Акцент2 99" xfId="13473"/>
    <cellStyle name="40% - Акцент2 99 2" xfId="13474"/>
    <cellStyle name="40% - Акцент2 99 2 2" xfId="13475"/>
    <cellStyle name="40% - Акцент2 99 3" xfId="13476"/>
    <cellStyle name="40% - Акцент3" xfId="13477" builtinId="39" customBuiltin="1"/>
    <cellStyle name="40% - Акцент3 10" xfId="13478"/>
    <cellStyle name="40% - Акцент3 10 2" xfId="13479"/>
    <cellStyle name="40% - Акцент3 10 2 2" xfId="13480"/>
    <cellStyle name="40% - Акцент3 10 2 2 2" xfId="13481"/>
    <cellStyle name="40% - Акцент3 10 2 3" xfId="13482"/>
    <cellStyle name="40% - Акцент3 10 3" xfId="13483"/>
    <cellStyle name="40% - Акцент3 10 3 2" xfId="13484"/>
    <cellStyle name="40% - Акцент3 10 3 2 2" xfId="13485"/>
    <cellStyle name="40% - Акцент3 10 3 3" xfId="13486"/>
    <cellStyle name="40% - Акцент3 10 4" xfId="13487"/>
    <cellStyle name="40% - Акцент3 10 4 2" xfId="13488"/>
    <cellStyle name="40% - Акцент3 10 5" xfId="13489"/>
    <cellStyle name="40% - Акцент3 100" xfId="13490"/>
    <cellStyle name="40% - Акцент3 100 2" xfId="13491"/>
    <cellStyle name="40% - Акцент3 100 2 2" xfId="13492"/>
    <cellStyle name="40% - Акцент3 100 3" xfId="13493"/>
    <cellStyle name="40% - Акцент3 101" xfId="13494"/>
    <cellStyle name="40% - Акцент3 101 2" xfId="13495"/>
    <cellStyle name="40% - Акцент3 101 2 2" xfId="13496"/>
    <cellStyle name="40% - Акцент3 101 3" xfId="13497"/>
    <cellStyle name="40% - Акцент3 102" xfId="13498"/>
    <cellStyle name="40% - Акцент3 102 2" xfId="13499"/>
    <cellStyle name="40% - Акцент3 102 2 2" xfId="13500"/>
    <cellStyle name="40% - Акцент3 102 3" xfId="13501"/>
    <cellStyle name="40% - Акцент3 103" xfId="13502"/>
    <cellStyle name="40% - Акцент3 103 2" xfId="13503"/>
    <cellStyle name="40% - Акцент3 103 2 2" xfId="13504"/>
    <cellStyle name="40% - Акцент3 103 3" xfId="13505"/>
    <cellStyle name="40% - Акцент3 104" xfId="13506"/>
    <cellStyle name="40% - Акцент3 104 2" xfId="13507"/>
    <cellStyle name="40% - Акцент3 104 2 2" xfId="13508"/>
    <cellStyle name="40% - Акцент3 104 3" xfId="13509"/>
    <cellStyle name="40% - Акцент3 105" xfId="13510"/>
    <cellStyle name="40% - Акцент3 105 2" xfId="13511"/>
    <cellStyle name="40% - Акцент3 105 2 2" xfId="13512"/>
    <cellStyle name="40% - Акцент3 105 3" xfId="13513"/>
    <cellStyle name="40% - Акцент3 106" xfId="13514"/>
    <cellStyle name="40% - Акцент3 106 2" xfId="13515"/>
    <cellStyle name="40% - Акцент3 106 2 2" xfId="13516"/>
    <cellStyle name="40% - Акцент3 106 3" xfId="13517"/>
    <cellStyle name="40% - Акцент3 107" xfId="13518"/>
    <cellStyle name="40% - Акцент3 107 2" xfId="13519"/>
    <cellStyle name="40% - Акцент3 107 2 2" xfId="13520"/>
    <cellStyle name="40% - Акцент3 107 3" xfId="13521"/>
    <cellStyle name="40% - Акцент3 108" xfId="13522"/>
    <cellStyle name="40% - Акцент3 108 2" xfId="13523"/>
    <cellStyle name="40% - Акцент3 108 2 2" xfId="13524"/>
    <cellStyle name="40% - Акцент3 108 3" xfId="13525"/>
    <cellStyle name="40% - Акцент3 109" xfId="13526"/>
    <cellStyle name="40% - Акцент3 109 2" xfId="13527"/>
    <cellStyle name="40% - Акцент3 109 2 2" xfId="13528"/>
    <cellStyle name="40% - Акцент3 109 3" xfId="13529"/>
    <cellStyle name="40% - Акцент3 11" xfId="13530"/>
    <cellStyle name="40% - Акцент3 11 2" xfId="13531"/>
    <cellStyle name="40% - Акцент3 11 2 2" xfId="13532"/>
    <cellStyle name="40% - Акцент3 11 2 2 2" xfId="13533"/>
    <cellStyle name="40% - Акцент3 11 2 3" xfId="13534"/>
    <cellStyle name="40% - Акцент3 11 3" xfId="13535"/>
    <cellStyle name="40% - Акцент3 11 3 2" xfId="13536"/>
    <cellStyle name="40% - Акцент3 11 3 2 2" xfId="13537"/>
    <cellStyle name="40% - Акцент3 11 3 3" xfId="13538"/>
    <cellStyle name="40% - Акцент3 11 4" xfId="13539"/>
    <cellStyle name="40% - Акцент3 11 4 2" xfId="13540"/>
    <cellStyle name="40% - Акцент3 11 5" xfId="13541"/>
    <cellStyle name="40% - Акцент3 110" xfId="13542"/>
    <cellStyle name="40% - Акцент3 110 2" xfId="13543"/>
    <cellStyle name="40% - Акцент3 110 2 2" xfId="13544"/>
    <cellStyle name="40% - Акцент3 110 3" xfId="13545"/>
    <cellStyle name="40% - Акцент3 111" xfId="13546"/>
    <cellStyle name="40% - Акцент3 111 2" xfId="13547"/>
    <cellStyle name="40% - Акцент3 111 2 2" xfId="13548"/>
    <cellStyle name="40% - Акцент3 111 3" xfId="13549"/>
    <cellStyle name="40% - Акцент3 112" xfId="13550"/>
    <cellStyle name="40% - Акцент3 112 2" xfId="13551"/>
    <cellStyle name="40% - Акцент3 112 2 2" xfId="13552"/>
    <cellStyle name="40% - Акцент3 112 3" xfId="13553"/>
    <cellStyle name="40% - Акцент3 113" xfId="13554"/>
    <cellStyle name="40% - Акцент3 113 2" xfId="13555"/>
    <cellStyle name="40% - Акцент3 113 2 2" xfId="13556"/>
    <cellStyle name="40% - Акцент3 113 3" xfId="13557"/>
    <cellStyle name="40% - Акцент3 114" xfId="13558"/>
    <cellStyle name="40% - Акцент3 114 2" xfId="13559"/>
    <cellStyle name="40% - Акцент3 114 2 2" xfId="13560"/>
    <cellStyle name="40% - Акцент3 114 3" xfId="13561"/>
    <cellStyle name="40% - Акцент3 115" xfId="13562"/>
    <cellStyle name="40% - Акцент3 115 2" xfId="13563"/>
    <cellStyle name="40% - Акцент3 115 2 2" xfId="13564"/>
    <cellStyle name="40% - Акцент3 115 3" xfId="13565"/>
    <cellStyle name="40% - Акцент3 116" xfId="13566"/>
    <cellStyle name="40% - Акцент3 116 2" xfId="13567"/>
    <cellStyle name="40% - Акцент3 116 2 2" xfId="13568"/>
    <cellStyle name="40% - Акцент3 116 3" xfId="13569"/>
    <cellStyle name="40% - Акцент3 117" xfId="13570"/>
    <cellStyle name="40% - Акцент3 117 2" xfId="13571"/>
    <cellStyle name="40% - Акцент3 117 2 2" xfId="13572"/>
    <cellStyle name="40% - Акцент3 117 3" xfId="13573"/>
    <cellStyle name="40% - Акцент3 118" xfId="13574"/>
    <cellStyle name="40% - Акцент3 118 2" xfId="13575"/>
    <cellStyle name="40% - Акцент3 118 2 2" xfId="13576"/>
    <cellStyle name="40% - Акцент3 118 3" xfId="13577"/>
    <cellStyle name="40% - Акцент3 119" xfId="13578"/>
    <cellStyle name="40% - Акцент3 119 2" xfId="13579"/>
    <cellStyle name="40% - Акцент3 119 2 2" xfId="13580"/>
    <cellStyle name="40% - Акцент3 119 3" xfId="13581"/>
    <cellStyle name="40% - Акцент3 12" xfId="13582"/>
    <cellStyle name="40% - Акцент3 12 2" xfId="13583"/>
    <cellStyle name="40% - Акцент3 12 2 2" xfId="13584"/>
    <cellStyle name="40% - Акцент3 12 2 2 2" xfId="13585"/>
    <cellStyle name="40% - Акцент3 12 2 3" xfId="13586"/>
    <cellStyle name="40% - Акцент3 12 3" xfId="13587"/>
    <cellStyle name="40% - Акцент3 12 3 2" xfId="13588"/>
    <cellStyle name="40% - Акцент3 12 3 2 2" xfId="13589"/>
    <cellStyle name="40% - Акцент3 12 3 3" xfId="13590"/>
    <cellStyle name="40% - Акцент3 12 4" xfId="13591"/>
    <cellStyle name="40% - Акцент3 12 4 2" xfId="13592"/>
    <cellStyle name="40% - Акцент3 12 5" xfId="13593"/>
    <cellStyle name="40% - Акцент3 120" xfId="13594"/>
    <cellStyle name="40% - Акцент3 120 2" xfId="13595"/>
    <cellStyle name="40% - Акцент3 120 2 2" xfId="13596"/>
    <cellStyle name="40% - Акцент3 120 3" xfId="13597"/>
    <cellStyle name="40% - Акцент3 121" xfId="13598"/>
    <cellStyle name="40% - Акцент3 121 2" xfId="13599"/>
    <cellStyle name="40% - Акцент3 121 2 2" xfId="13600"/>
    <cellStyle name="40% - Акцент3 121 3" xfId="13601"/>
    <cellStyle name="40% - Акцент3 122" xfId="13602"/>
    <cellStyle name="40% - Акцент3 122 2" xfId="13603"/>
    <cellStyle name="40% - Акцент3 122 2 2" xfId="13604"/>
    <cellStyle name="40% - Акцент3 122 3" xfId="13605"/>
    <cellStyle name="40% - Акцент3 123" xfId="13606"/>
    <cellStyle name="40% - Акцент3 123 2" xfId="13607"/>
    <cellStyle name="40% - Акцент3 123 2 2" xfId="13608"/>
    <cellStyle name="40% - Акцент3 123 3" xfId="13609"/>
    <cellStyle name="40% - Акцент3 124" xfId="13610"/>
    <cellStyle name="40% - Акцент3 124 2" xfId="13611"/>
    <cellStyle name="40% - Акцент3 124 2 2" xfId="13612"/>
    <cellStyle name="40% - Акцент3 124 3" xfId="13613"/>
    <cellStyle name="40% - Акцент3 125" xfId="13614"/>
    <cellStyle name="40% - Акцент3 125 2" xfId="13615"/>
    <cellStyle name="40% - Акцент3 125 2 2" xfId="13616"/>
    <cellStyle name="40% - Акцент3 125 3" xfId="13617"/>
    <cellStyle name="40% - Акцент3 126" xfId="13618"/>
    <cellStyle name="40% - Акцент3 126 2" xfId="13619"/>
    <cellStyle name="40% - Акцент3 126 2 2" xfId="13620"/>
    <cellStyle name="40% - Акцент3 126 3" xfId="13621"/>
    <cellStyle name="40% - Акцент3 127" xfId="13622"/>
    <cellStyle name="40% - Акцент3 127 2" xfId="13623"/>
    <cellStyle name="40% - Акцент3 127 2 2" xfId="13624"/>
    <cellStyle name="40% - Акцент3 127 3" xfId="13625"/>
    <cellStyle name="40% - Акцент3 128" xfId="13626"/>
    <cellStyle name="40% - Акцент3 128 2" xfId="13627"/>
    <cellStyle name="40% - Акцент3 128 2 2" xfId="13628"/>
    <cellStyle name="40% - Акцент3 128 3" xfId="13629"/>
    <cellStyle name="40% - Акцент3 129" xfId="13630"/>
    <cellStyle name="40% - Акцент3 129 2" xfId="13631"/>
    <cellStyle name="40% - Акцент3 129 2 2" xfId="13632"/>
    <cellStyle name="40% - Акцент3 129 3" xfId="13633"/>
    <cellStyle name="40% - Акцент3 13" xfId="13634"/>
    <cellStyle name="40% - Акцент3 13 2" xfId="13635"/>
    <cellStyle name="40% - Акцент3 13 2 2" xfId="13636"/>
    <cellStyle name="40% - Акцент3 13 2 2 2" xfId="13637"/>
    <cellStyle name="40% - Акцент3 13 2 3" xfId="13638"/>
    <cellStyle name="40% - Акцент3 13 3" xfId="13639"/>
    <cellStyle name="40% - Акцент3 13 3 2" xfId="13640"/>
    <cellStyle name="40% - Акцент3 13 3 2 2" xfId="13641"/>
    <cellStyle name="40% - Акцент3 13 3 3" xfId="13642"/>
    <cellStyle name="40% - Акцент3 13 4" xfId="13643"/>
    <cellStyle name="40% - Акцент3 13 4 2" xfId="13644"/>
    <cellStyle name="40% - Акцент3 13 5" xfId="13645"/>
    <cellStyle name="40% - Акцент3 130" xfId="13646"/>
    <cellStyle name="40% - Акцент3 130 2" xfId="13647"/>
    <cellStyle name="40% - Акцент3 130 2 2" xfId="13648"/>
    <cellStyle name="40% - Акцент3 130 3" xfId="13649"/>
    <cellStyle name="40% - Акцент3 131" xfId="13650"/>
    <cellStyle name="40% - Акцент3 131 2" xfId="13651"/>
    <cellStyle name="40% - Акцент3 131 2 2" xfId="13652"/>
    <cellStyle name="40% - Акцент3 131 3" xfId="13653"/>
    <cellStyle name="40% - Акцент3 132" xfId="13654"/>
    <cellStyle name="40% - Акцент3 132 2" xfId="13655"/>
    <cellStyle name="40% - Акцент3 132 2 2" xfId="13656"/>
    <cellStyle name="40% - Акцент3 132 3" xfId="13657"/>
    <cellStyle name="40% - Акцент3 133" xfId="13658"/>
    <cellStyle name="40% - Акцент3 133 2" xfId="13659"/>
    <cellStyle name="40% - Акцент3 133 2 2" xfId="13660"/>
    <cellStyle name="40% - Акцент3 133 3" xfId="13661"/>
    <cellStyle name="40% - Акцент3 134" xfId="13662"/>
    <cellStyle name="40% - Акцент3 134 2" xfId="13663"/>
    <cellStyle name="40% - Акцент3 134 2 2" xfId="13664"/>
    <cellStyle name="40% - Акцент3 134 3" xfId="13665"/>
    <cellStyle name="40% - Акцент3 135" xfId="13666"/>
    <cellStyle name="40% - Акцент3 135 2" xfId="13667"/>
    <cellStyle name="40% - Акцент3 135 2 2" xfId="13668"/>
    <cellStyle name="40% - Акцент3 135 3" xfId="13669"/>
    <cellStyle name="40% - Акцент3 136" xfId="13670"/>
    <cellStyle name="40% - Акцент3 136 2" xfId="13671"/>
    <cellStyle name="40% - Акцент3 136 2 2" xfId="13672"/>
    <cellStyle name="40% - Акцент3 136 3" xfId="13673"/>
    <cellStyle name="40% - Акцент3 137" xfId="13674"/>
    <cellStyle name="40% - Акцент3 138" xfId="13675"/>
    <cellStyle name="40% - Акцент3 14" xfId="13676"/>
    <cellStyle name="40% - Акцент3 14 2" xfId="13677"/>
    <cellStyle name="40% - Акцент3 14 2 2" xfId="13678"/>
    <cellStyle name="40% - Акцент3 14 2 2 2" xfId="13679"/>
    <cellStyle name="40% - Акцент3 14 2 3" xfId="13680"/>
    <cellStyle name="40% - Акцент3 14 3" xfId="13681"/>
    <cellStyle name="40% - Акцент3 14 3 2" xfId="13682"/>
    <cellStyle name="40% - Акцент3 14 3 2 2" xfId="13683"/>
    <cellStyle name="40% - Акцент3 14 3 3" xfId="13684"/>
    <cellStyle name="40% - Акцент3 14 4" xfId="13685"/>
    <cellStyle name="40% - Акцент3 14 4 2" xfId="13686"/>
    <cellStyle name="40% - Акцент3 14 5" xfId="13687"/>
    <cellStyle name="40% - Акцент3 15" xfId="13688"/>
    <cellStyle name="40% - Акцент3 15 2" xfId="13689"/>
    <cellStyle name="40% - Акцент3 15 2 2" xfId="13690"/>
    <cellStyle name="40% - Акцент3 15 2 2 2" xfId="13691"/>
    <cellStyle name="40% - Акцент3 15 2 3" xfId="13692"/>
    <cellStyle name="40% - Акцент3 15 3" xfId="13693"/>
    <cellStyle name="40% - Акцент3 15 3 2" xfId="13694"/>
    <cellStyle name="40% - Акцент3 15 3 2 2" xfId="13695"/>
    <cellStyle name="40% - Акцент3 15 3 3" xfId="13696"/>
    <cellStyle name="40% - Акцент3 15 4" xfId="13697"/>
    <cellStyle name="40% - Акцент3 15 4 2" xfId="13698"/>
    <cellStyle name="40% - Акцент3 15 5" xfId="13699"/>
    <cellStyle name="40% - Акцент3 16" xfId="13700"/>
    <cellStyle name="40% - Акцент3 16 2" xfId="13701"/>
    <cellStyle name="40% - Акцент3 16 2 2" xfId="13702"/>
    <cellStyle name="40% - Акцент3 16 2 2 2" xfId="13703"/>
    <cellStyle name="40% - Акцент3 16 2 3" xfId="13704"/>
    <cellStyle name="40% - Акцент3 16 3" xfId="13705"/>
    <cellStyle name="40% - Акцент3 16 3 2" xfId="13706"/>
    <cellStyle name="40% - Акцент3 16 3 2 2" xfId="13707"/>
    <cellStyle name="40% - Акцент3 16 3 3" xfId="13708"/>
    <cellStyle name="40% - Акцент3 16 4" xfId="13709"/>
    <cellStyle name="40% - Акцент3 16 4 2" xfId="13710"/>
    <cellStyle name="40% - Акцент3 16 5" xfId="13711"/>
    <cellStyle name="40% - Акцент3 17" xfId="13712"/>
    <cellStyle name="40% - Акцент3 17 2" xfId="13713"/>
    <cellStyle name="40% - Акцент3 17 2 2" xfId="13714"/>
    <cellStyle name="40% - Акцент3 17 2 2 2" xfId="13715"/>
    <cellStyle name="40% - Акцент3 17 2 3" xfId="13716"/>
    <cellStyle name="40% - Акцент3 17 3" xfId="13717"/>
    <cellStyle name="40% - Акцент3 17 3 2" xfId="13718"/>
    <cellStyle name="40% - Акцент3 17 3 2 2" xfId="13719"/>
    <cellStyle name="40% - Акцент3 17 3 3" xfId="13720"/>
    <cellStyle name="40% - Акцент3 17 4" xfId="13721"/>
    <cellStyle name="40% - Акцент3 17 4 2" xfId="13722"/>
    <cellStyle name="40% - Акцент3 17 5" xfId="13723"/>
    <cellStyle name="40% - Акцент3 18" xfId="13724"/>
    <cellStyle name="40% - Акцент3 18 2" xfId="13725"/>
    <cellStyle name="40% - Акцент3 18 2 2" xfId="13726"/>
    <cellStyle name="40% - Акцент3 18 2 2 2" xfId="13727"/>
    <cellStyle name="40% - Акцент3 18 2 3" xfId="13728"/>
    <cellStyle name="40% - Акцент3 18 3" xfId="13729"/>
    <cellStyle name="40% - Акцент3 18 3 2" xfId="13730"/>
    <cellStyle name="40% - Акцент3 18 3 2 2" xfId="13731"/>
    <cellStyle name="40% - Акцент3 18 3 3" xfId="13732"/>
    <cellStyle name="40% - Акцент3 18 4" xfId="13733"/>
    <cellStyle name="40% - Акцент3 18 4 2" xfId="13734"/>
    <cellStyle name="40% - Акцент3 18 5" xfId="13735"/>
    <cellStyle name="40% - Акцент3 19" xfId="13736"/>
    <cellStyle name="40% - Акцент3 19 2" xfId="13737"/>
    <cellStyle name="40% - Акцент3 19 2 2" xfId="13738"/>
    <cellStyle name="40% - Акцент3 19 2 2 2" xfId="13739"/>
    <cellStyle name="40% - Акцент3 19 2 3" xfId="13740"/>
    <cellStyle name="40% - Акцент3 19 3" xfId="13741"/>
    <cellStyle name="40% - Акцент3 19 3 2" xfId="13742"/>
    <cellStyle name="40% - Акцент3 19 3 2 2" xfId="13743"/>
    <cellStyle name="40% - Акцент3 19 3 3" xfId="13744"/>
    <cellStyle name="40% - Акцент3 19 4" xfId="13745"/>
    <cellStyle name="40% - Акцент3 19 4 2" xfId="13746"/>
    <cellStyle name="40% - Акцент3 19 5" xfId="13747"/>
    <cellStyle name="40% - Акцент3 2" xfId="13748"/>
    <cellStyle name="40% - Акцент3 2 10" xfId="13749"/>
    <cellStyle name="40% - Акцент3 2 10 2" xfId="13750"/>
    <cellStyle name="40% - Акцент3 2 10 2 2" xfId="13751"/>
    <cellStyle name="40% - Акцент3 2 10 3" xfId="13752"/>
    <cellStyle name="40% - Акцент3 2 11" xfId="13753"/>
    <cellStyle name="40% - Акцент3 2 11 2" xfId="13754"/>
    <cellStyle name="40% - Акцент3 2 11 2 2" xfId="13755"/>
    <cellStyle name="40% - Акцент3 2 11 3" xfId="13756"/>
    <cellStyle name="40% - Акцент3 2 12" xfId="13757"/>
    <cellStyle name="40% - Акцент3 2 12 2" xfId="13758"/>
    <cellStyle name="40% - Акцент3 2 12 2 2" xfId="13759"/>
    <cellStyle name="40% - Акцент3 2 12 3" xfId="13760"/>
    <cellStyle name="40% - Акцент3 2 13" xfId="13761"/>
    <cellStyle name="40% - Акцент3 2 13 2" xfId="13762"/>
    <cellStyle name="40% - Акцент3 2 13 2 2" xfId="13763"/>
    <cellStyle name="40% - Акцент3 2 13 3" xfId="13764"/>
    <cellStyle name="40% - Акцент3 2 14" xfId="13765"/>
    <cellStyle name="40% - Акцент3 2 14 2" xfId="13766"/>
    <cellStyle name="40% - Акцент3 2 14 2 2" xfId="13767"/>
    <cellStyle name="40% - Акцент3 2 14 3" xfId="13768"/>
    <cellStyle name="40% - Акцент3 2 15" xfId="13769"/>
    <cellStyle name="40% - Акцент3 2 15 2" xfId="13770"/>
    <cellStyle name="40% - Акцент3 2 15 2 2" xfId="13771"/>
    <cellStyle name="40% - Акцент3 2 15 3" xfId="13772"/>
    <cellStyle name="40% - Акцент3 2 16" xfId="13773"/>
    <cellStyle name="40% - Акцент3 2 16 2" xfId="13774"/>
    <cellStyle name="40% - Акцент3 2 16 2 2" xfId="13775"/>
    <cellStyle name="40% - Акцент3 2 16 3" xfId="13776"/>
    <cellStyle name="40% - Акцент3 2 17" xfId="13777"/>
    <cellStyle name="40% - Акцент3 2 17 2" xfId="13778"/>
    <cellStyle name="40% - Акцент3 2 17 2 2" xfId="13779"/>
    <cellStyle name="40% - Акцент3 2 17 3" xfId="13780"/>
    <cellStyle name="40% - Акцент3 2 18" xfId="13781"/>
    <cellStyle name="40% - Акцент3 2 18 2" xfId="13782"/>
    <cellStyle name="40% - Акцент3 2 18 2 2" xfId="13783"/>
    <cellStyle name="40% - Акцент3 2 18 3" xfId="13784"/>
    <cellStyle name="40% - Акцент3 2 19" xfId="13785"/>
    <cellStyle name="40% - Акцент3 2 19 2" xfId="13786"/>
    <cellStyle name="40% - Акцент3 2 19 2 2" xfId="13787"/>
    <cellStyle name="40% - Акцент3 2 19 3" xfId="13788"/>
    <cellStyle name="40% - Акцент3 2 2" xfId="13789"/>
    <cellStyle name="40% - Акцент3 2 2 2" xfId="13790"/>
    <cellStyle name="40% - Акцент3 2 2 2 2" xfId="13791"/>
    <cellStyle name="40% - Акцент3 2 2 2 2 2" xfId="13792"/>
    <cellStyle name="40% - Акцент3 2 2 2 3" xfId="13793"/>
    <cellStyle name="40% - Акцент3 2 2 3" xfId="13794"/>
    <cellStyle name="40% - Акцент3 2 2 3 2" xfId="13795"/>
    <cellStyle name="40% - Акцент3 2 2 3 2 2" xfId="13796"/>
    <cellStyle name="40% - Акцент3 2 2 3 3" xfId="13797"/>
    <cellStyle name="40% - Акцент3 2 2 4" xfId="13798"/>
    <cellStyle name="40% - Акцент3 2 2 4 2" xfId="13799"/>
    <cellStyle name="40% - Акцент3 2 2 5" xfId="13800"/>
    <cellStyle name="40% - Акцент3 2 20" xfId="13801"/>
    <cellStyle name="40% - Акцент3 2 20 2" xfId="13802"/>
    <cellStyle name="40% - Акцент3 2 20 2 2" xfId="13803"/>
    <cellStyle name="40% - Акцент3 2 20 3" xfId="13804"/>
    <cellStyle name="40% - Акцент3 2 21" xfId="13805"/>
    <cellStyle name="40% - Акцент3 2 21 2" xfId="13806"/>
    <cellStyle name="40% - Акцент3 2 21 2 2" xfId="13807"/>
    <cellStyle name="40% - Акцент3 2 21 3" xfId="13808"/>
    <cellStyle name="40% - Акцент3 2 22" xfId="13809"/>
    <cellStyle name="40% - Акцент3 2 22 2" xfId="13810"/>
    <cellStyle name="40% - Акцент3 2 22 2 2" xfId="13811"/>
    <cellStyle name="40% - Акцент3 2 22 3" xfId="13812"/>
    <cellStyle name="40% - Акцент3 2 23" xfId="13813"/>
    <cellStyle name="40% - Акцент3 2 23 2" xfId="13814"/>
    <cellStyle name="40% - Акцент3 2 23 2 2" xfId="13815"/>
    <cellStyle name="40% - Акцент3 2 23 3" xfId="13816"/>
    <cellStyle name="40% - Акцент3 2 24" xfId="13817"/>
    <cellStyle name="40% - Акцент3 2 24 2" xfId="13818"/>
    <cellStyle name="40% - Акцент3 2 24 2 2" xfId="13819"/>
    <cellStyle name="40% - Акцент3 2 24 3" xfId="13820"/>
    <cellStyle name="40% - Акцент3 2 25" xfId="13821"/>
    <cellStyle name="40% - Акцент3 2 25 2" xfId="13822"/>
    <cellStyle name="40% - Акцент3 2 26" xfId="13823"/>
    <cellStyle name="40% - Акцент3 2 3" xfId="13824"/>
    <cellStyle name="40% - Акцент3 2 3 2" xfId="13825"/>
    <cellStyle name="40% - Акцент3 2 3 2 2" xfId="13826"/>
    <cellStyle name="40% - Акцент3 2 3 2 2 2" xfId="13827"/>
    <cellStyle name="40% - Акцент3 2 3 2 3" xfId="13828"/>
    <cellStyle name="40% - Акцент3 2 3 3" xfId="13829"/>
    <cellStyle name="40% - Акцент3 2 3 3 2" xfId="13830"/>
    <cellStyle name="40% - Акцент3 2 3 3 2 2" xfId="13831"/>
    <cellStyle name="40% - Акцент3 2 3 3 3" xfId="13832"/>
    <cellStyle name="40% - Акцент3 2 3 4" xfId="13833"/>
    <cellStyle name="40% - Акцент3 2 3 4 2" xfId="13834"/>
    <cellStyle name="40% - Акцент3 2 3 5" xfId="13835"/>
    <cellStyle name="40% - Акцент3 2 4" xfId="13836"/>
    <cellStyle name="40% - Акцент3 2 4 2" xfId="13837"/>
    <cellStyle name="40% - Акцент3 2 4 2 2" xfId="13838"/>
    <cellStyle name="40% - Акцент3 2 4 2 2 2" xfId="13839"/>
    <cellStyle name="40% - Акцент3 2 4 2 3" xfId="13840"/>
    <cellStyle name="40% - Акцент3 2 4 3" xfId="13841"/>
    <cellStyle name="40% - Акцент3 2 4 3 2" xfId="13842"/>
    <cellStyle name="40% - Акцент3 2 4 3 2 2" xfId="13843"/>
    <cellStyle name="40% - Акцент3 2 4 3 3" xfId="13844"/>
    <cellStyle name="40% - Акцент3 2 4 4" xfId="13845"/>
    <cellStyle name="40% - Акцент3 2 4 4 2" xfId="13846"/>
    <cellStyle name="40% - Акцент3 2 4 5" xfId="13847"/>
    <cellStyle name="40% - Акцент3 2 5" xfId="13848"/>
    <cellStyle name="40% - Акцент3 2 5 2" xfId="13849"/>
    <cellStyle name="40% - Акцент3 2 5 2 2" xfId="13850"/>
    <cellStyle name="40% - Акцент3 2 5 2 2 2" xfId="13851"/>
    <cellStyle name="40% - Акцент3 2 5 2 3" xfId="13852"/>
    <cellStyle name="40% - Акцент3 2 5 3" xfId="13853"/>
    <cellStyle name="40% - Акцент3 2 5 3 2" xfId="13854"/>
    <cellStyle name="40% - Акцент3 2 5 3 2 2" xfId="13855"/>
    <cellStyle name="40% - Акцент3 2 5 3 3" xfId="13856"/>
    <cellStyle name="40% - Акцент3 2 5 4" xfId="13857"/>
    <cellStyle name="40% - Акцент3 2 5 4 2" xfId="13858"/>
    <cellStyle name="40% - Акцент3 2 5 5" xfId="13859"/>
    <cellStyle name="40% - Акцент3 2 6" xfId="13860"/>
    <cellStyle name="40% - Акцент3 2 6 2" xfId="13861"/>
    <cellStyle name="40% - Акцент3 2 6 2 2" xfId="13862"/>
    <cellStyle name="40% - Акцент3 2 6 3" xfId="13863"/>
    <cellStyle name="40% - Акцент3 2 7" xfId="13864"/>
    <cellStyle name="40% - Акцент3 2 7 2" xfId="13865"/>
    <cellStyle name="40% - Акцент3 2 7 2 2" xfId="13866"/>
    <cellStyle name="40% - Акцент3 2 7 3" xfId="13867"/>
    <cellStyle name="40% - Акцент3 2 8" xfId="13868"/>
    <cellStyle name="40% - Акцент3 2 8 2" xfId="13869"/>
    <cellStyle name="40% - Акцент3 2 8 2 2" xfId="13870"/>
    <cellStyle name="40% - Акцент3 2 8 3" xfId="13871"/>
    <cellStyle name="40% - Акцент3 2 9" xfId="13872"/>
    <cellStyle name="40% - Акцент3 2 9 2" xfId="13873"/>
    <cellStyle name="40% - Акцент3 2 9 2 2" xfId="13874"/>
    <cellStyle name="40% - Акцент3 2 9 3" xfId="13875"/>
    <cellStyle name="40% - Акцент3 20" xfId="13876"/>
    <cellStyle name="40% - Акцент3 20 2" xfId="13877"/>
    <cellStyle name="40% - Акцент3 20 2 2" xfId="13878"/>
    <cellStyle name="40% - Акцент3 20 2 2 2" xfId="13879"/>
    <cellStyle name="40% - Акцент3 20 2 3" xfId="13880"/>
    <cellStyle name="40% - Акцент3 20 3" xfId="13881"/>
    <cellStyle name="40% - Акцент3 20 3 2" xfId="13882"/>
    <cellStyle name="40% - Акцент3 20 3 2 2" xfId="13883"/>
    <cellStyle name="40% - Акцент3 20 3 3" xfId="13884"/>
    <cellStyle name="40% - Акцент3 20 4" xfId="13885"/>
    <cellStyle name="40% - Акцент3 20 4 2" xfId="13886"/>
    <cellStyle name="40% - Акцент3 20 5" xfId="13887"/>
    <cellStyle name="40% - Акцент3 21" xfId="13888"/>
    <cellStyle name="40% - Акцент3 21 2" xfId="13889"/>
    <cellStyle name="40% - Акцент3 21 2 2" xfId="13890"/>
    <cellStyle name="40% - Акцент3 21 2 2 2" xfId="13891"/>
    <cellStyle name="40% - Акцент3 21 2 3" xfId="13892"/>
    <cellStyle name="40% - Акцент3 21 3" xfId="13893"/>
    <cellStyle name="40% - Акцент3 21 3 2" xfId="13894"/>
    <cellStyle name="40% - Акцент3 21 3 2 2" xfId="13895"/>
    <cellStyle name="40% - Акцент3 21 3 3" xfId="13896"/>
    <cellStyle name="40% - Акцент3 21 4" xfId="13897"/>
    <cellStyle name="40% - Акцент3 21 4 2" xfId="13898"/>
    <cellStyle name="40% - Акцент3 21 5" xfId="13899"/>
    <cellStyle name="40% - Акцент3 22" xfId="13900"/>
    <cellStyle name="40% - Акцент3 22 2" xfId="13901"/>
    <cellStyle name="40% - Акцент3 22 2 2" xfId="13902"/>
    <cellStyle name="40% - Акцент3 22 2 2 2" xfId="13903"/>
    <cellStyle name="40% - Акцент3 22 2 3" xfId="13904"/>
    <cellStyle name="40% - Акцент3 22 3" xfId="13905"/>
    <cellStyle name="40% - Акцент3 22 3 2" xfId="13906"/>
    <cellStyle name="40% - Акцент3 22 3 2 2" xfId="13907"/>
    <cellStyle name="40% - Акцент3 22 3 3" xfId="13908"/>
    <cellStyle name="40% - Акцент3 22 4" xfId="13909"/>
    <cellStyle name="40% - Акцент3 22 4 2" xfId="13910"/>
    <cellStyle name="40% - Акцент3 22 5" xfId="13911"/>
    <cellStyle name="40% - Акцент3 23" xfId="13912"/>
    <cellStyle name="40% - Акцент3 23 2" xfId="13913"/>
    <cellStyle name="40% - Акцент3 23 2 2" xfId="13914"/>
    <cellStyle name="40% - Акцент3 23 2 2 2" xfId="13915"/>
    <cellStyle name="40% - Акцент3 23 2 3" xfId="13916"/>
    <cellStyle name="40% - Акцент3 23 3" xfId="13917"/>
    <cellStyle name="40% - Акцент3 23 3 2" xfId="13918"/>
    <cellStyle name="40% - Акцент3 23 3 2 2" xfId="13919"/>
    <cellStyle name="40% - Акцент3 23 3 3" xfId="13920"/>
    <cellStyle name="40% - Акцент3 23 4" xfId="13921"/>
    <cellStyle name="40% - Акцент3 23 4 2" xfId="13922"/>
    <cellStyle name="40% - Акцент3 23 5" xfId="13923"/>
    <cellStyle name="40% - Акцент3 24" xfId="13924"/>
    <cellStyle name="40% - Акцент3 24 2" xfId="13925"/>
    <cellStyle name="40% - Акцент3 24 2 2" xfId="13926"/>
    <cellStyle name="40% - Акцент3 24 2 2 2" xfId="13927"/>
    <cellStyle name="40% - Акцент3 24 2 3" xfId="13928"/>
    <cellStyle name="40% - Акцент3 24 3" xfId="13929"/>
    <cellStyle name="40% - Акцент3 24 3 2" xfId="13930"/>
    <cellStyle name="40% - Акцент3 24 3 2 2" xfId="13931"/>
    <cellStyle name="40% - Акцент3 24 3 3" xfId="13932"/>
    <cellStyle name="40% - Акцент3 24 4" xfId="13933"/>
    <cellStyle name="40% - Акцент3 24 4 2" xfId="13934"/>
    <cellStyle name="40% - Акцент3 24 5" xfId="13935"/>
    <cellStyle name="40% - Акцент3 25" xfId="13936"/>
    <cellStyle name="40% - Акцент3 25 2" xfId="13937"/>
    <cellStyle name="40% - Акцент3 25 2 2" xfId="13938"/>
    <cellStyle name="40% - Акцент3 25 2 2 2" xfId="13939"/>
    <cellStyle name="40% - Акцент3 25 2 3" xfId="13940"/>
    <cellStyle name="40% - Акцент3 25 3" xfId="13941"/>
    <cellStyle name="40% - Акцент3 25 3 2" xfId="13942"/>
    <cellStyle name="40% - Акцент3 25 3 2 2" xfId="13943"/>
    <cellStyle name="40% - Акцент3 25 3 3" xfId="13944"/>
    <cellStyle name="40% - Акцент3 25 4" xfId="13945"/>
    <cellStyle name="40% - Акцент3 25 4 2" xfId="13946"/>
    <cellStyle name="40% - Акцент3 25 5" xfId="13947"/>
    <cellStyle name="40% - Акцент3 26" xfId="13948"/>
    <cellStyle name="40% - Акцент3 26 2" xfId="13949"/>
    <cellStyle name="40% - Акцент3 26 2 2" xfId="13950"/>
    <cellStyle name="40% - Акцент3 26 2 2 2" xfId="13951"/>
    <cellStyle name="40% - Акцент3 26 2 3" xfId="13952"/>
    <cellStyle name="40% - Акцент3 26 3" xfId="13953"/>
    <cellStyle name="40% - Акцент3 26 3 2" xfId="13954"/>
    <cellStyle name="40% - Акцент3 26 3 2 2" xfId="13955"/>
    <cellStyle name="40% - Акцент3 26 3 3" xfId="13956"/>
    <cellStyle name="40% - Акцент3 26 4" xfId="13957"/>
    <cellStyle name="40% - Акцент3 26 4 2" xfId="13958"/>
    <cellStyle name="40% - Акцент3 26 5" xfId="13959"/>
    <cellStyle name="40% - Акцент3 27" xfId="13960"/>
    <cellStyle name="40% - Акцент3 27 2" xfId="13961"/>
    <cellStyle name="40% - Акцент3 27 2 2" xfId="13962"/>
    <cellStyle name="40% - Акцент3 27 2 2 2" xfId="13963"/>
    <cellStyle name="40% - Акцент3 27 2 3" xfId="13964"/>
    <cellStyle name="40% - Акцент3 27 3" xfId="13965"/>
    <cellStyle name="40% - Акцент3 27 3 2" xfId="13966"/>
    <cellStyle name="40% - Акцент3 27 3 2 2" xfId="13967"/>
    <cellStyle name="40% - Акцент3 27 3 3" xfId="13968"/>
    <cellStyle name="40% - Акцент3 27 4" xfId="13969"/>
    <cellStyle name="40% - Акцент3 27 4 2" xfId="13970"/>
    <cellStyle name="40% - Акцент3 27 5" xfId="13971"/>
    <cellStyle name="40% - Акцент3 28" xfId="13972"/>
    <cellStyle name="40% - Акцент3 28 2" xfId="13973"/>
    <cellStyle name="40% - Акцент3 28 2 2" xfId="13974"/>
    <cellStyle name="40% - Акцент3 28 2 2 2" xfId="13975"/>
    <cellStyle name="40% - Акцент3 28 2 3" xfId="13976"/>
    <cellStyle name="40% - Акцент3 28 3" xfId="13977"/>
    <cellStyle name="40% - Акцент3 28 3 2" xfId="13978"/>
    <cellStyle name="40% - Акцент3 28 3 2 2" xfId="13979"/>
    <cellStyle name="40% - Акцент3 28 3 3" xfId="13980"/>
    <cellStyle name="40% - Акцент3 28 4" xfId="13981"/>
    <cellStyle name="40% - Акцент3 28 4 2" xfId="13982"/>
    <cellStyle name="40% - Акцент3 28 5" xfId="13983"/>
    <cellStyle name="40% - Акцент3 29" xfId="13984"/>
    <cellStyle name="40% - Акцент3 29 2" xfId="13985"/>
    <cellStyle name="40% - Акцент3 29 2 2" xfId="13986"/>
    <cellStyle name="40% - Акцент3 29 2 2 2" xfId="13987"/>
    <cellStyle name="40% - Акцент3 29 2 3" xfId="13988"/>
    <cellStyle name="40% - Акцент3 29 3" xfId="13989"/>
    <cellStyle name="40% - Акцент3 29 3 2" xfId="13990"/>
    <cellStyle name="40% - Акцент3 29 3 2 2" xfId="13991"/>
    <cellStyle name="40% - Акцент3 29 3 3" xfId="13992"/>
    <cellStyle name="40% - Акцент3 29 4" xfId="13993"/>
    <cellStyle name="40% - Акцент3 29 4 2" xfId="13994"/>
    <cellStyle name="40% - Акцент3 29 5" xfId="13995"/>
    <cellStyle name="40% - Акцент3 3" xfId="13996"/>
    <cellStyle name="40% - Акцент3 3 2" xfId="13997"/>
    <cellStyle name="40% - Акцент3 3 2 2" xfId="13998"/>
    <cellStyle name="40% - Акцент3 3 2 2 2" xfId="13999"/>
    <cellStyle name="40% - Акцент3 3 2 2 2 2" xfId="14000"/>
    <cellStyle name="40% - Акцент3 3 2 2 3" xfId="14001"/>
    <cellStyle name="40% - Акцент3 3 2 3" xfId="14002"/>
    <cellStyle name="40% - Акцент3 3 2 3 2" xfId="14003"/>
    <cellStyle name="40% - Акцент3 3 2 3 2 2" xfId="14004"/>
    <cellStyle name="40% - Акцент3 3 2 3 3" xfId="14005"/>
    <cellStyle name="40% - Акцент3 3 2 4" xfId="14006"/>
    <cellStyle name="40% - Акцент3 3 2 4 2" xfId="14007"/>
    <cellStyle name="40% - Акцент3 3 2 5" xfId="14008"/>
    <cellStyle name="40% - Акцент3 3 3" xfId="14009"/>
    <cellStyle name="40% - Акцент3 3 3 2" xfId="14010"/>
    <cellStyle name="40% - Акцент3 3 3 2 2" xfId="14011"/>
    <cellStyle name="40% - Акцент3 3 3 2 2 2" xfId="14012"/>
    <cellStyle name="40% - Акцент3 3 3 2 3" xfId="14013"/>
    <cellStyle name="40% - Акцент3 3 3 3" xfId="14014"/>
    <cellStyle name="40% - Акцент3 3 3 3 2" xfId="14015"/>
    <cellStyle name="40% - Акцент3 3 3 3 2 2" xfId="14016"/>
    <cellStyle name="40% - Акцент3 3 3 3 3" xfId="14017"/>
    <cellStyle name="40% - Акцент3 3 3 4" xfId="14018"/>
    <cellStyle name="40% - Акцент3 3 3 4 2" xfId="14019"/>
    <cellStyle name="40% - Акцент3 3 3 5" xfId="14020"/>
    <cellStyle name="40% - Акцент3 3 4" xfId="14021"/>
    <cellStyle name="40% - Акцент3 3 4 2" xfId="14022"/>
    <cellStyle name="40% - Акцент3 3 4 2 2" xfId="14023"/>
    <cellStyle name="40% - Акцент3 3 4 2 2 2" xfId="14024"/>
    <cellStyle name="40% - Акцент3 3 4 2 3" xfId="14025"/>
    <cellStyle name="40% - Акцент3 3 4 3" xfId="14026"/>
    <cellStyle name="40% - Акцент3 3 4 3 2" xfId="14027"/>
    <cellStyle name="40% - Акцент3 3 4 3 2 2" xfId="14028"/>
    <cellStyle name="40% - Акцент3 3 4 3 3" xfId="14029"/>
    <cellStyle name="40% - Акцент3 3 4 4" xfId="14030"/>
    <cellStyle name="40% - Акцент3 3 4 4 2" xfId="14031"/>
    <cellStyle name="40% - Акцент3 3 4 5" xfId="14032"/>
    <cellStyle name="40% - Акцент3 3 5" xfId="14033"/>
    <cellStyle name="40% - Акцент3 3 5 2" xfId="14034"/>
    <cellStyle name="40% - Акцент3 3 5 2 2" xfId="14035"/>
    <cellStyle name="40% - Акцент3 3 5 2 2 2" xfId="14036"/>
    <cellStyle name="40% - Акцент3 3 5 2 3" xfId="14037"/>
    <cellStyle name="40% - Акцент3 3 5 3" xfId="14038"/>
    <cellStyle name="40% - Акцент3 3 5 3 2" xfId="14039"/>
    <cellStyle name="40% - Акцент3 3 5 3 2 2" xfId="14040"/>
    <cellStyle name="40% - Акцент3 3 5 3 3" xfId="14041"/>
    <cellStyle name="40% - Акцент3 3 5 4" xfId="14042"/>
    <cellStyle name="40% - Акцент3 3 5 4 2" xfId="14043"/>
    <cellStyle name="40% - Акцент3 3 5 5" xfId="14044"/>
    <cellStyle name="40% - Акцент3 3 6" xfId="14045"/>
    <cellStyle name="40% - Акцент3 3 6 2" xfId="14046"/>
    <cellStyle name="40% - Акцент3 3 6 2 2" xfId="14047"/>
    <cellStyle name="40% - Акцент3 3 6 3" xfId="14048"/>
    <cellStyle name="40% - Акцент3 3 7" xfId="14049"/>
    <cellStyle name="40% - Акцент3 3 7 2" xfId="14050"/>
    <cellStyle name="40% - Акцент3 3 7 2 2" xfId="14051"/>
    <cellStyle name="40% - Акцент3 3 7 3" xfId="14052"/>
    <cellStyle name="40% - Акцент3 3 8" xfId="14053"/>
    <cellStyle name="40% - Акцент3 3 8 2" xfId="14054"/>
    <cellStyle name="40% - Акцент3 3 9" xfId="14055"/>
    <cellStyle name="40% - Акцент3 30" xfId="14056"/>
    <cellStyle name="40% - Акцент3 30 2" xfId="14057"/>
    <cellStyle name="40% - Акцент3 30 2 2" xfId="14058"/>
    <cellStyle name="40% - Акцент3 30 2 2 2" xfId="14059"/>
    <cellStyle name="40% - Акцент3 30 2 3" xfId="14060"/>
    <cellStyle name="40% - Акцент3 30 3" xfId="14061"/>
    <cellStyle name="40% - Акцент3 30 3 2" xfId="14062"/>
    <cellStyle name="40% - Акцент3 30 3 2 2" xfId="14063"/>
    <cellStyle name="40% - Акцент3 30 3 3" xfId="14064"/>
    <cellStyle name="40% - Акцент3 30 4" xfId="14065"/>
    <cellStyle name="40% - Акцент3 30 4 2" xfId="14066"/>
    <cellStyle name="40% - Акцент3 30 5" xfId="14067"/>
    <cellStyle name="40% - Акцент3 31" xfId="14068"/>
    <cellStyle name="40% - Акцент3 31 2" xfId="14069"/>
    <cellStyle name="40% - Акцент3 31 2 2" xfId="14070"/>
    <cellStyle name="40% - Акцент3 31 2 2 2" xfId="14071"/>
    <cellStyle name="40% - Акцент3 31 2 3" xfId="14072"/>
    <cellStyle name="40% - Акцент3 31 3" xfId="14073"/>
    <cellStyle name="40% - Акцент3 31 3 2" xfId="14074"/>
    <cellStyle name="40% - Акцент3 31 3 2 2" xfId="14075"/>
    <cellStyle name="40% - Акцент3 31 3 3" xfId="14076"/>
    <cellStyle name="40% - Акцент3 31 4" xfId="14077"/>
    <cellStyle name="40% - Акцент3 31 4 2" xfId="14078"/>
    <cellStyle name="40% - Акцент3 31 5" xfId="14079"/>
    <cellStyle name="40% - Акцент3 32" xfId="14080"/>
    <cellStyle name="40% - Акцент3 32 2" xfId="14081"/>
    <cellStyle name="40% - Акцент3 32 2 2" xfId="14082"/>
    <cellStyle name="40% - Акцент3 32 2 2 2" xfId="14083"/>
    <cellStyle name="40% - Акцент3 32 2 3" xfId="14084"/>
    <cellStyle name="40% - Акцент3 32 3" xfId="14085"/>
    <cellStyle name="40% - Акцент3 32 3 2" xfId="14086"/>
    <cellStyle name="40% - Акцент3 32 3 2 2" xfId="14087"/>
    <cellStyle name="40% - Акцент3 32 3 3" xfId="14088"/>
    <cellStyle name="40% - Акцент3 32 4" xfId="14089"/>
    <cellStyle name="40% - Акцент3 32 4 2" xfId="14090"/>
    <cellStyle name="40% - Акцент3 32 5" xfId="14091"/>
    <cellStyle name="40% - Акцент3 33" xfId="14092"/>
    <cellStyle name="40% - Акцент3 33 2" xfId="14093"/>
    <cellStyle name="40% - Акцент3 33 2 2" xfId="14094"/>
    <cellStyle name="40% - Акцент3 33 2 2 2" xfId="14095"/>
    <cellStyle name="40% - Акцент3 33 2 3" xfId="14096"/>
    <cellStyle name="40% - Акцент3 33 3" xfId="14097"/>
    <cellStyle name="40% - Акцент3 33 3 2" xfId="14098"/>
    <cellStyle name="40% - Акцент3 33 3 2 2" xfId="14099"/>
    <cellStyle name="40% - Акцент3 33 3 3" xfId="14100"/>
    <cellStyle name="40% - Акцент3 33 4" xfId="14101"/>
    <cellStyle name="40% - Акцент3 33 4 2" xfId="14102"/>
    <cellStyle name="40% - Акцент3 33 5" xfId="14103"/>
    <cellStyle name="40% - Акцент3 34" xfId="14104"/>
    <cellStyle name="40% - Акцент3 34 2" xfId="14105"/>
    <cellStyle name="40% - Акцент3 34 2 2" xfId="14106"/>
    <cellStyle name="40% - Акцент3 34 2 2 2" xfId="14107"/>
    <cellStyle name="40% - Акцент3 34 2 3" xfId="14108"/>
    <cellStyle name="40% - Акцент3 34 3" xfId="14109"/>
    <cellStyle name="40% - Акцент3 34 3 2" xfId="14110"/>
    <cellStyle name="40% - Акцент3 34 3 2 2" xfId="14111"/>
    <cellStyle name="40% - Акцент3 34 3 3" xfId="14112"/>
    <cellStyle name="40% - Акцент3 34 4" xfId="14113"/>
    <cellStyle name="40% - Акцент3 34 4 2" xfId="14114"/>
    <cellStyle name="40% - Акцент3 34 5" xfId="14115"/>
    <cellStyle name="40% - Акцент3 35" xfId="14116"/>
    <cellStyle name="40% - Акцент3 35 2" xfId="14117"/>
    <cellStyle name="40% - Акцент3 35 2 2" xfId="14118"/>
    <cellStyle name="40% - Акцент3 35 2 2 2" xfId="14119"/>
    <cellStyle name="40% - Акцент3 35 2 3" xfId="14120"/>
    <cellStyle name="40% - Акцент3 35 3" xfId="14121"/>
    <cellStyle name="40% - Акцент3 35 3 2" xfId="14122"/>
    <cellStyle name="40% - Акцент3 35 3 2 2" xfId="14123"/>
    <cellStyle name="40% - Акцент3 35 3 3" xfId="14124"/>
    <cellStyle name="40% - Акцент3 35 4" xfId="14125"/>
    <cellStyle name="40% - Акцент3 35 4 2" xfId="14126"/>
    <cellStyle name="40% - Акцент3 35 5" xfId="14127"/>
    <cellStyle name="40% - Акцент3 36" xfId="14128"/>
    <cellStyle name="40% - Акцент3 36 2" xfId="14129"/>
    <cellStyle name="40% - Акцент3 36 2 2" xfId="14130"/>
    <cellStyle name="40% - Акцент3 36 2 2 2" xfId="14131"/>
    <cellStyle name="40% - Акцент3 36 2 3" xfId="14132"/>
    <cellStyle name="40% - Акцент3 36 3" xfId="14133"/>
    <cellStyle name="40% - Акцент3 36 3 2" xfId="14134"/>
    <cellStyle name="40% - Акцент3 36 3 2 2" xfId="14135"/>
    <cellStyle name="40% - Акцент3 36 3 3" xfId="14136"/>
    <cellStyle name="40% - Акцент3 36 4" xfId="14137"/>
    <cellStyle name="40% - Акцент3 36 4 2" xfId="14138"/>
    <cellStyle name="40% - Акцент3 36 5" xfId="14139"/>
    <cellStyle name="40% - Акцент3 37" xfId="14140"/>
    <cellStyle name="40% - Акцент3 37 2" xfId="14141"/>
    <cellStyle name="40% - Акцент3 37 2 2" xfId="14142"/>
    <cellStyle name="40% - Акцент3 37 2 2 2" xfId="14143"/>
    <cellStyle name="40% - Акцент3 37 2 3" xfId="14144"/>
    <cellStyle name="40% - Акцент3 37 3" xfId="14145"/>
    <cellStyle name="40% - Акцент3 37 3 2" xfId="14146"/>
    <cellStyle name="40% - Акцент3 37 3 2 2" xfId="14147"/>
    <cellStyle name="40% - Акцент3 37 3 3" xfId="14148"/>
    <cellStyle name="40% - Акцент3 37 4" xfId="14149"/>
    <cellStyle name="40% - Акцент3 37 4 2" xfId="14150"/>
    <cellStyle name="40% - Акцент3 37 5" xfId="14151"/>
    <cellStyle name="40% - Акцент3 38" xfId="14152"/>
    <cellStyle name="40% - Акцент3 38 2" xfId="14153"/>
    <cellStyle name="40% - Акцент3 38 2 2" xfId="14154"/>
    <cellStyle name="40% - Акцент3 38 2 2 2" xfId="14155"/>
    <cellStyle name="40% - Акцент3 38 2 3" xfId="14156"/>
    <cellStyle name="40% - Акцент3 38 3" xfId="14157"/>
    <cellStyle name="40% - Акцент3 38 3 2" xfId="14158"/>
    <cellStyle name="40% - Акцент3 38 3 2 2" xfId="14159"/>
    <cellStyle name="40% - Акцент3 38 3 3" xfId="14160"/>
    <cellStyle name="40% - Акцент3 38 4" xfId="14161"/>
    <cellStyle name="40% - Акцент3 38 4 2" xfId="14162"/>
    <cellStyle name="40% - Акцент3 38 5" xfId="14163"/>
    <cellStyle name="40% - Акцент3 39" xfId="14164"/>
    <cellStyle name="40% - Акцент3 39 2" xfId="14165"/>
    <cellStyle name="40% - Акцент3 39 2 2" xfId="14166"/>
    <cellStyle name="40% - Акцент3 39 2 2 2" xfId="14167"/>
    <cellStyle name="40% - Акцент3 39 2 3" xfId="14168"/>
    <cellStyle name="40% - Акцент3 39 3" xfId="14169"/>
    <cellStyle name="40% - Акцент3 39 3 2" xfId="14170"/>
    <cellStyle name="40% - Акцент3 39 3 2 2" xfId="14171"/>
    <cellStyle name="40% - Акцент3 39 3 3" xfId="14172"/>
    <cellStyle name="40% - Акцент3 39 4" xfId="14173"/>
    <cellStyle name="40% - Акцент3 39 4 2" xfId="14174"/>
    <cellStyle name="40% - Акцент3 39 5" xfId="14175"/>
    <cellStyle name="40% - Акцент3 4" xfId="14176"/>
    <cellStyle name="40% - Акцент3 4 2" xfId="14177"/>
    <cellStyle name="40% - Акцент3 4 2 2" xfId="14178"/>
    <cellStyle name="40% - Акцент3 4 2 2 2" xfId="14179"/>
    <cellStyle name="40% - Акцент3 4 2 2 2 2" xfId="14180"/>
    <cellStyle name="40% - Акцент3 4 2 2 3" xfId="14181"/>
    <cellStyle name="40% - Акцент3 4 2 3" xfId="14182"/>
    <cellStyle name="40% - Акцент3 4 2 3 2" xfId="14183"/>
    <cellStyle name="40% - Акцент3 4 2 3 2 2" xfId="14184"/>
    <cellStyle name="40% - Акцент3 4 2 3 3" xfId="14185"/>
    <cellStyle name="40% - Акцент3 4 2 4" xfId="14186"/>
    <cellStyle name="40% - Акцент3 4 2 4 2" xfId="14187"/>
    <cellStyle name="40% - Акцент3 4 2 5" xfId="14188"/>
    <cellStyle name="40% - Акцент3 4 3" xfId="14189"/>
    <cellStyle name="40% - Акцент3 4 3 2" xfId="14190"/>
    <cellStyle name="40% - Акцент3 4 3 2 2" xfId="14191"/>
    <cellStyle name="40% - Акцент3 4 3 2 2 2" xfId="14192"/>
    <cellStyle name="40% - Акцент3 4 3 2 3" xfId="14193"/>
    <cellStyle name="40% - Акцент3 4 3 3" xfId="14194"/>
    <cellStyle name="40% - Акцент3 4 3 3 2" xfId="14195"/>
    <cellStyle name="40% - Акцент3 4 3 3 2 2" xfId="14196"/>
    <cellStyle name="40% - Акцент3 4 3 3 3" xfId="14197"/>
    <cellStyle name="40% - Акцент3 4 3 4" xfId="14198"/>
    <cellStyle name="40% - Акцент3 4 3 4 2" xfId="14199"/>
    <cellStyle name="40% - Акцент3 4 3 5" xfId="14200"/>
    <cellStyle name="40% - Акцент3 4 4" xfId="14201"/>
    <cellStyle name="40% - Акцент3 4 4 2" xfId="14202"/>
    <cellStyle name="40% - Акцент3 4 4 2 2" xfId="14203"/>
    <cellStyle name="40% - Акцент3 4 4 2 2 2" xfId="14204"/>
    <cellStyle name="40% - Акцент3 4 4 2 3" xfId="14205"/>
    <cellStyle name="40% - Акцент3 4 4 3" xfId="14206"/>
    <cellStyle name="40% - Акцент3 4 4 3 2" xfId="14207"/>
    <cellStyle name="40% - Акцент3 4 4 3 2 2" xfId="14208"/>
    <cellStyle name="40% - Акцент3 4 4 3 3" xfId="14209"/>
    <cellStyle name="40% - Акцент3 4 4 4" xfId="14210"/>
    <cellStyle name="40% - Акцент3 4 4 4 2" xfId="14211"/>
    <cellStyle name="40% - Акцент3 4 4 5" xfId="14212"/>
    <cellStyle name="40% - Акцент3 4 5" xfId="14213"/>
    <cellStyle name="40% - Акцент3 4 5 2" xfId="14214"/>
    <cellStyle name="40% - Акцент3 4 5 2 2" xfId="14215"/>
    <cellStyle name="40% - Акцент3 4 5 2 2 2" xfId="14216"/>
    <cellStyle name="40% - Акцент3 4 5 2 3" xfId="14217"/>
    <cellStyle name="40% - Акцент3 4 5 3" xfId="14218"/>
    <cellStyle name="40% - Акцент3 4 5 3 2" xfId="14219"/>
    <cellStyle name="40% - Акцент3 4 5 3 2 2" xfId="14220"/>
    <cellStyle name="40% - Акцент3 4 5 3 3" xfId="14221"/>
    <cellStyle name="40% - Акцент3 4 5 4" xfId="14222"/>
    <cellStyle name="40% - Акцент3 4 5 4 2" xfId="14223"/>
    <cellStyle name="40% - Акцент3 4 5 5" xfId="14224"/>
    <cellStyle name="40% - Акцент3 4 6" xfId="14225"/>
    <cellStyle name="40% - Акцент3 4 6 2" xfId="14226"/>
    <cellStyle name="40% - Акцент3 4 6 2 2" xfId="14227"/>
    <cellStyle name="40% - Акцент3 4 6 3" xfId="14228"/>
    <cellStyle name="40% - Акцент3 4 7" xfId="14229"/>
    <cellStyle name="40% - Акцент3 4 7 2" xfId="14230"/>
    <cellStyle name="40% - Акцент3 4 7 2 2" xfId="14231"/>
    <cellStyle name="40% - Акцент3 4 7 3" xfId="14232"/>
    <cellStyle name="40% - Акцент3 4 8" xfId="14233"/>
    <cellStyle name="40% - Акцент3 4 8 2" xfId="14234"/>
    <cellStyle name="40% - Акцент3 4 9" xfId="14235"/>
    <cellStyle name="40% - Акцент3 40" xfId="14236"/>
    <cellStyle name="40% - Акцент3 40 2" xfId="14237"/>
    <cellStyle name="40% - Акцент3 40 2 2" xfId="14238"/>
    <cellStyle name="40% - Акцент3 40 2 2 2" xfId="14239"/>
    <cellStyle name="40% - Акцент3 40 2 3" xfId="14240"/>
    <cellStyle name="40% - Акцент3 40 3" xfId="14241"/>
    <cellStyle name="40% - Акцент3 40 3 2" xfId="14242"/>
    <cellStyle name="40% - Акцент3 40 3 2 2" xfId="14243"/>
    <cellStyle name="40% - Акцент3 40 3 3" xfId="14244"/>
    <cellStyle name="40% - Акцент3 40 4" xfId="14245"/>
    <cellStyle name="40% - Акцент3 40 4 2" xfId="14246"/>
    <cellStyle name="40% - Акцент3 40 5" xfId="14247"/>
    <cellStyle name="40% - Акцент3 41" xfId="14248"/>
    <cellStyle name="40% - Акцент3 41 2" xfId="14249"/>
    <cellStyle name="40% - Акцент3 41 2 2" xfId="14250"/>
    <cellStyle name="40% - Акцент3 41 2 2 2" xfId="14251"/>
    <cellStyle name="40% - Акцент3 41 2 3" xfId="14252"/>
    <cellStyle name="40% - Акцент3 41 3" xfId="14253"/>
    <cellStyle name="40% - Акцент3 41 3 2" xfId="14254"/>
    <cellStyle name="40% - Акцент3 41 3 2 2" xfId="14255"/>
    <cellStyle name="40% - Акцент3 41 3 3" xfId="14256"/>
    <cellStyle name="40% - Акцент3 41 4" xfId="14257"/>
    <cellStyle name="40% - Акцент3 41 4 2" xfId="14258"/>
    <cellStyle name="40% - Акцент3 41 5" xfId="14259"/>
    <cellStyle name="40% - Акцент3 42" xfId="14260"/>
    <cellStyle name="40% - Акцент3 42 2" xfId="14261"/>
    <cellStyle name="40% - Акцент3 42 2 2" xfId="14262"/>
    <cellStyle name="40% - Акцент3 42 2 2 2" xfId="14263"/>
    <cellStyle name="40% - Акцент3 42 2 3" xfId="14264"/>
    <cellStyle name="40% - Акцент3 42 3" xfId="14265"/>
    <cellStyle name="40% - Акцент3 42 3 2" xfId="14266"/>
    <cellStyle name="40% - Акцент3 42 3 2 2" xfId="14267"/>
    <cellStyle name="40% - Акцент3 42 3 3" xfId="14268"/>
    <cellStyle name="40% - Акцент3 42 4" xfId="14269"/>
    <cellStyle name="40% - Акцент3 42 4 2" xfId="14270"/>
    <cellStyle name="40% - Акцент3 42 5" xfId="14271"/>
    <cellStyle name="40% - Акцент3 43" xfId="14272"/>
    <cellStyle name="40% - Акцент3 43 2" xfId="14273"/>
    <cellStyle name="40% - Акцент3 43 2 2" xfId="14274"/>
    <cellStyle name="40% - Акцент3 43 2 2 2" xfId="14275"/>
    <cellStyle name="40% - Акцент3 43 2 3" xfId="14276"/>
    <cellStyle name="40% - Акцент3 43 3" xfId="14277"/>
    <cellStyle name="40% - Акцент3 43 3 2" xfId="14278"/>
    <cellStyle name="40% - Акцент3 43 3 2 2" xfId="14279"/>
    <cellStyle name="40% - Акцент3 43 3 3" xfId="14280"/>
    <cellStyle name="40% - Акцент3 43 4" xfId="14281"/>
    <cellStyle name="40% - Акцент3 43 4 2" xfId="14282"/>
    <cellStyle name="40% - Акцент3 43 5" xfId="14283"/>
    <cellStyle name="40% - Акцент3 44" xfId="14284"/>
    <cellStyle name="40% - Акцент3 44 2" xfId="14285"/>
    <cellStyle name="40% - Акцент3 44 2 2" xfId="14286"/>
    <cellStyle name="40% - Акцент3 44 2 2 2" xfId="14287"/>
    <cellStyle name="40% - Акцент3 44 2 3" xfId="14288"/>
    <cellStyle name="40% - Акцент3 44 3" xfId="14289"/>
    <cellStyle name="40% - Акцент3 44 3 2" xfId="14290"/>
    <cellStyle name="40% - Акцент3 44 3 2 2" xfId="14291"/>
    <cellStyle name="40% - Акцент3 44 3 3" xfId="14292"/>
    <cellStyle name="40% - Акцент3 44 4" xfId="14293"/>
    <cellStyle name="40% - Акцент3 44 4 2" xfId="14294"/>
    <cellStyle name="40% - Акцент3 44 5" xfId="14295"/>
    <cellStyle name="40% - Акцент3 45" xfId="14296"/>
    <cellStyle name="40% - Акцент3 45 2" xfId="14297"/>
    <cellStyle name="40% - Акцент3 45 2 2" xfId="14298"/>
    <cellStyle name="40% - Акцент3 45 2 2 2" xfId="14299"/>
    <cellStyle name="40% - Акцент3 45 2 3" xfId="14300"/>
    <cellStyle name="40% - Акцент3 45 3" xfId="14301"/>
    <cellStyle name="40% - Акцент3 45 3 2" xfId="14302"/>
    <cellStyle name="40% - Акцент3 45 3 2 2" xfId="14303"/>
    <cellStyle name="40% - Акцент3 45 3 3" xfId="14304"/>
    <cellStyle name="40% - Акцент3 45 4" xfId="14305"/>
    <cellStyle name="40% - Акцент3 45 4 2" xfId="14306"/>
    <cellStyle name="40% - Акцент3 45 5" xfId="14307"/>
    <cellStyle name="40% - Акцент3 46" xfId="14308"/>
    <cellStyle name="40% - Акцент3 46 2" xfId="14309"/>
    <cellStyle name="40% - Акцент3 46 2 2" xfId="14310"/>
    <cellStyle name="40% - Акцент3 46 2 2 2" xfId="14311"/>
    <cellStyle name="40% - Акцент3 46 2 3" xfId="14312"/>
    <cellStyle name="40% - Акцент3 46 3" xfId="14313"/>
    <cellStyle name="40% - Акцент3 46 3 2" xfId="14314"/>
    <cellStyle name="40% - Акцент3 46 3 2 2" xfId="14315"/>
    <cellStyle name="40% - Акцент3 46 3 3" xfId="14316"/>
    <cellStyle name="40% - Акцент3 46 4" xfId="14317"/>
    <cellStyle name="40% - Акцент3 46 4 2" xfId="14318"/>
    <cellStyle name="40% - Акцент3 46 5" xfId="14319"/>
    <cellStyle name="40% - Акцент3 47" xfId="14320"/>
    <cellStyle name="40% - Акцент3 47 2" xfId="14321"/>
    <cellStyle name="40% - Акцент3 47 2 2" xfId="14322"/>
    <cellStyle name="40% - Акцент3 47 2 2 2" xfId="14323"/>
    <cellStyle name="40% - Акцент3 47 2 3" xfId="14324"/>
    <cellStyle name="40% - Акцент3 47 3" xfId="14325"/>
    <cellStyle name="40% - Акцент3 47 3 2" xfId="14326"/>
    <cellStyle name="40% - Акцент3 47 3 2 2" xfId="14327"/>
    <cellStyle name="40% - Акцент3 47 3 3" xfId="14328"/>
    <cellStyle name="40% - Акцент3 47 4" xfId="14329"/>
    <cellStyle name="40% - Акцент3 47 4 2" xfId="14330"/>
    <cellStyle name="40% - Акцент3 47 5" xfId="14331"/>
    <cellStyle name="40% - Акцент3 48" xfId="14332"/>
    <cellStyle name="40% - Акцент3 48 2" xfId="14333"/>
    <cellStyle name="40% - Акцент3 48 2 2" xfId="14334"/>
    <cellStyle name="40% - Акцент3 48 2 2 2" xfId="14335"/>
    <cellStyle name="40% - Акцент3 48 2 3" xfId="14336"/>
    <cellStyle name="40% - Акцент3 48 3" xfId="14337"/>
    <cellStyle name="40% - Акцент3 48 3 2" xfId="14338"/>
    <cellStyle name="40% - Акцент3 48 3 2 2" xfId="14339"/>
    <cellStyle name="40% - Акцент3 48 3 3" xfId="14340"/>
    <cellStyle name="40% - Акцент3 48 4" xfId="14341"/>
    <cellStyle name="40% - Акцент3 48 4 2" xfId="14342"/>
    <cellStyle name="40% - Акцент3 48 5" xfId="14343"/>
    <cellStyle name="40% - Акцент3 49" xfId="14344"/>
    <cellStyle name="40% - Акцент3 49 2" xfId="14345"/>
    <cellStyle name="40% - Акцент3 49 2 2" xfId="14346"/>
    <cellStyle name="40% - Акцент3 49 2 2 2" xfId="14347"/>
    <cellStyle name="40% - Акцент3 49 2 3" xfId="14348"/>
    <cellStyle name="40% - Акцент3 49 3" xfId="14349"/>
    <cellStyle name="40% - Акцент3 49 3 2" xfId="14350"/>
    <cellStyle name="40% - Акцент3 49 3 2 2" xfId="14351"/>
    <cellStyle name="40% - Акцент3 49 3 3" xfId="14352"/>
    <cellStyle name="40% - Акцент3 49 4" xfId="14353"/>
    <cellStyle name="40% - Акцент3 49 4 2" xfId="14354"/>
    <cellStyle name="40% - Акцент3 49 5" xfId="14355"/>
    <cellStyle name="40% - Акцент3 5" xfId="14356"/>
    <cellStyle name="40% - Акцент3 5 2" xfId="14357"/>
    <cellStyle name="40% - Акцент3 5 2 2" xfId="14358"/>
    <cellStyle name="40% - Акцент3 5 2 2 2" xfId="14359"/>
    <cellStyle name="40% - Акцент3 5 2 2 2 2" xfId="14360"/>
    <cellStyle name="40% - Акцент3 5 2 2 3" xfId="14361"/>
    <cellStyle name="40% - Акцент3 5 2 3" xfId="14362"/>
    <cellStyle name="40% - Акцент3 5 2 3 2" xfId="14363"/>
    <cellStyle name="40% - Акцент3 5 2 3 2 2" xfId="14364"/>
    <cellStyle name="40% - Акцент3 5 2 3 3" xfId="14365"/>
    <cellStyle name="40% - Акцент3 5 2 4" xfId="14366"/>
    <cellStyle name="40% - Акцент3 5 2 4 2" xfId="14367"/>
    <cellStyle name="40% - Акцент3 5 2 5" xfId="14368"/>
    <cellStyle name="40% - Акцент3 5 3" xfId="14369"/>
    <cellStyle name="40% - Акцент3 5 3 2" xfId="14370"/>
    <cellStyle name="40% - Акцент3 5 3 2 2" xfId="14371"/>
    <cellStyle name="40% - Акцент3 5 3 2 2 2" xfId="14372"/>
    <cellStyle name="40% - Акцент3 5 3 2 3" xfId="14373"/>
    <cellStyle name="40% - Акцент3 5 3 3" xfId="14374"/>
    <cellStyle name="40% - Акцент3 5 3 3 2" xfId="14375"/>
    <cellStyle name="40% - Акцент3 5 3 3 2 2" xfId="14376"/>
    <cellStyle name="40% - Акцент3 5 3 3 3" xfId="14377"/>
    <cellStyle name="40% - Акцент3 5 3 4" xfId="14378"/>
    <cellStyle name="40% - Акцент3 5 3 4 2" xfId="14379"/>
    <cellStyle name="40% - Акцент3 5 3 5" xfId="14380"/>
    <cellStyle name="40% - Акцент3 5 4" xfId="14381"/>
    <cellStyle name="40% - Акцент3 5 4 2" xfId="14382"/>
    <cellStyle name="40% - Акцент3 5 4 2 2" xfId="14383"/>
    <cellStyle name="40% - Акцент3 5 4 2 2 2" xfId="14384"/>
    <cellStyle name="40% - Акцент3 5 4 2 3" xfId="14385"/>
    <cellStyle name="40% - Акцент3 5 4 3" xfId="14386"/>
    <cellStyle name="40% - Акцент3 5 4 3 2" xfId="14387"/>
    <cellStyle name="40% - Акцент3 5 4 3 2 2" xfId="14388"/>
    <cellStyle name="40% - Акцент3 5 4 3 3" xfId="14389"/>
    <cellStyle name="40% - Акцент3 5 4 4" xfId="14390"/>
    <cellStyle name="40% - Акцент3 5 4 4 2" xfId="14391"/>
    <cellStyle name="40% - Акцент3 5 4 5" xfId="14392"/>
    <cellStyle name="40% - Акцент3 5 5" xfId="14393"/>
    <cellStyle name="40% - Акцент3 5 5 2" xfId="14394"/>
    <cellStyle name="40% - Акцент3 5 5 2 2" xfId="14395"/>
    <cellStyle name="40% - Акцент3 5 5 2 2 2" xfId="14396"/>
    <cellStyle name="40% - Акцент3 5 5 2 3" xfId="14397"/>
    <cellStyle name="40% - Акцент3 5 5 3" xfId="14398"/>
    <cellStyle name="40% - Акцент3 5 5 3 2" xfId="14399"/>
    <cellStyle name="40% - Акцент3 5 5 3 2 2" xfId="14400"/>
    <cellStyle name="40% - Акцент3 5 5 3 3" xfId="14401"/>
    <cellStyle name="40% - Акцент3 5 5 4" xfId="14402"/>
    <cellStyle name="40% - Акцент3 5 5 4 2" xfId="14403"/>
    <cellStyle name="40% - Акцент3 5 5 5" xfId="14404"/>
    <cellStyle name="40% - Акцент3 5 6" xfId="14405"/>
    <cellStyle name="40% - Акцент3 5 6 2" xfId="14406"/>
    <cellStyle name="40% - Акцент3 5 6 2 2" xfId="14407"/>
    <cellStyle name="40% - Акцент3 5 6 3" xfId="14408"/>
    <cellStyle name="40% - Акцент3 5 7" xfId="14409"/>
    <cellStyle name="40% - Акцент3 5 7 2" xfId="14410"/>
    <cellStyle name="40% - Акцент3 5 7 2 2" xfId="14411"/>
    <cellStyle name="40% - Акцент3 5 7 3" xfId="14412"/>
    <cellStyle name="40% - Акцент3 5 8" xfId="14413"/>
    <cellStyle name="40% - Акцент3 5 8 2" xfId="14414"/>
    <cellStyle name="40% - Акцент3 5 9" xfId="14415"/>
    <cellStyle name="40% - Акцент3 50" xfId="14416"/>
    <cellStyle name="40% - Акцент3 50 2" xfId="14417"/>
    <cellStyle name="40% - Акцент3 50 2 2" xfId="14418"/>
    <cellStyle name="40% - Акцент3 50 2 2 2" xfId="14419"/>
    <cellStyle name="40% - Акцент3 50 2 3" xfId="14420"/>
    <cellStyle name="40% - Акцент3 50 3" xfId="14421"/>
    <cellStyle name="40% - Акцент3 50 3 2" xfId="14422"/>
    <cellStyle name="40% - Акцент3 50 3 2 2" xfId="14423"/>
    <cellStyle name="40% - Акцент3 50 3 3" xfId="14424"/>
    <cellStyle name="40% - Акцент3 50 4" xfId="14425"/>
    <cellStyle name="40% - Акцент3 50 4 2" xfId="14426"/>
    <cellStyle name="40% - Акцент3 50 5" xfId="14427"/>
    <cellStyle name="40% - Акцент3 51" xfId="14428"/>
    <cellStyle name="40% - Акцент3 51 2" xfId="14429"/>
    <cellStyle name="40% - Акцент3 51 2 2" xfId="14430"/>
    <cellStyle name="40% - Акцент3 51 2 2 2" xfId="14431"/>
    <cellStyle name="40% - Акцент3 51 2 3" xfId="14432"/>
    <cellStyle name="40% - Акцент3 51 3" xfId="14433"/>
    <cellStyle name="40% - Акцент3 51 3 2" xfId="14434"/>
    <cellStyle name="40% - Акцент3 51 3 2 2" xfId="14435"/>
    <cellStyle name="40% - Акцент3 51 3 3" xfId="14436"/>
    <cellStyle name="40% - Акцент3 51 4" xfId="14437"/>
    <cellStyle name="40% - Акцент3 51 4 2" xfId="14438"/>
    <cellStyle name="40% - Акцент3 51 5" xfId="14439"/>
    <cellStyle name="40% - Акцент3 52" xfId="14440"/>
    <cellStyle name="40% - Акцент3 52 2" xfId="14441"/>
    <cellStyle name="40% - Акцент3 52 2 2" xfId="14442"/>
    <cellStyle name="40% - Акцент3 52 2 2 2" xfId="14443"/>
    <cellStyle name="40% - Акцент3 52 2 3" xfId="14444"/>
    <cellStyle name="40% - Акцент3 52 3" xfId="14445"/>
    <cellStyle name="40% - Акцент3 52 3 2" xfId="14446"/>
    <cellStyle name="40% - Акцент3 52 3 2 2" xfId="14447"/>
    <cellStyle name="40% - Акцент3 52 3 3" xfId="14448"/>
    <cellStyle name="40% - Акцент3 52 4" xfId="14449"/>
    <cellStyle name="40% - Акцент3 52 4 2" xfId="14450"/>
    <cellStyle name="40% - Акцент3 52 5" xfId="14451"/>
    <cellStyle name="40% - Акцент3 53" xfId="14452"/>
    <cellStyle name="40% - Акцент3 53 2" xfId="14453"/>
    <cellStyle name="40% - Акцент3 53 2 2" xfId="14454"/>
    <cellStyle name="40% - Акцент3 53 2 2 2" xfId="14455"/>
    <cellStyle name="40% - Акцент3 53 2 3" xfId="14456"/>
    <cellStyle name="40% - Акцент3 53 3" xfId="14457"/>
    <cellStyle name="40% - Акцент3 53 3 2" xfId="14458"/>
    <cellStyle name="40% - Акцент3 53 3 2 2" xfId="14459"/>
    <cellStyle name="40% - Акцент3 53 3 3" xfId="14460"/>
    <cellStyle name="40% - Акцент3 53 4" xfId="14461"/>
    <cellStyle name="40% - Акцент3 53 4 2" xfId="14462"/>
    <cellStyle name="40% - Акцент3 53 5" xfId="14463"/>
    <cellStyle name="40% - Акцент3 54" xfId="14464"/>
    <cellStyle name="40% - Акцент3 54 2" xfId="14465"/>
    <cellStyle name="40% - Акцент3 54 2 2" xfId="14466"/>
    <cellStyle name="40% - Акцент3 54 2 2 2" xfId="14467"/>
    <cellStyle name="40% - Акцент3 54 2 3" xfId="14468"/>
    <cellStyle name="40% - Акцент3 54 3" xfId="14469"/>
    <cellStyle name="40% - Акцент3 54 3 2" xfId="14470"/>
    <cellStyle name="40% - Акцент3 54 3 2 2" xfId="14471"/>
    <cellStyle name="40% - Акцент3 54 3 3" xfId="14472"/>
    <cellStyle name="40% - Акцент3 54 4" xfId="14473"/>
    <cellStyle name="40% - Акцент3 54 4 2" xfId="14474"/>
    <cellStyle name="40% - Акцент3 54 5" xfId="14475"/>
    <cellStyle name="40% - Акцент3 55" xfId="14476"/>
    <cellStyle name="40% - Акцент3 55 2" xfId="14477"/>
    <cellStyle name="40% - Акцент3 55 2 2" xfId="14478"/>
    <cellStyle name="40% - Акцент3 55 2 2 2" xfId="14479"/>
    <cellStyle name="40% - Акцент3 55 2 3" xfId="14480"/>
    <cellStyle name="40% - Акцент3 55 3" xfId="14481"/>
    <cellStyle name="40% - Акцент3 55 3 2" xfId="14482"/>
    <cellStyle name="40% - Акцент3 55 3 2 2" xfId="14483"/>
    <cellStyle name="40% - Акцент3 55 3 3" xfId="14484"/>
    <cellStyle name="40% - Акцент3 55 4" xfId="14485"/>
    <cellStyle name="40% - Акцент3 55 4 2" xfId="14486"/>
    <cellStyle name="40% - Акцент3 55 5" xfId="14487"/>
    <cellStyle name="40% - Акцент3 56" xfId="14488"/>
    <cellStyle name="40% - Акцент3 56 2" xfId="14489"/>
    <cellStyle name="40% - Акцент3 56 2 2" xfId="14490"/>
    <cellStyle name="40% - Акцент3 56 2 2 2" xfId="14491"/>
    <cellStyle name="40% - Акцент3 56 2 3" xfId="14492"/>
    <cellStyle name="40% - Акцент3 56 3" xfId="14493"/>
    <cellStyle name="40% - Акцент3 56 3 2" xfId="14494"/>
    <cellStyle name="40% - Акцент3 56 3 2 2" xfId="14495"/>
    <cellStyle name="40% - Акцент3 56 3 3" xfId="14496"/>
    <cellStyle name="40% - Акцент3 56 4" xfId="14497"/>
    <cellStyle name="40% - Акцент3 56 4 2" xfId="14498"/>
    <cellStyle name="40% - Акцент3 56 5" xfId="14499"/>
    <cellStyle name="40% - Акцент3 57" xfId="14500"/>
    <cellStyle name="40% - Акцент3 57 2" xfId="14501"/>
    <cellStyle name="40% - Акцент3 57 2 2" xfId="14502"/>
    <cellStyle name="40% - Акцент3 57 2 2 2" xfId="14503"/>
    <cellStyle name="40% - Акцент3 57 2 3" xfId="14504"/>
    <cellStyle name="40% - Акцент3 57 3" xfId="14505"/>
    <cellStyle name="40% - Акцент3 57 3 2" xfId="14506"/>
    <cellStyle name="40% - Акцент3 57 3 2 2" xfId="14507"/>
    <cellStyle name="40% - Акцент3 57 3 3" xfId="14508"/>
    <cellStyle name="40% - Акцент3 57 4" xfId="14509"/>
    <cellStyle name="40% - Акцент3 57 4 2" xfId="14510"/>
    <cellStyle name="40% - Акцент3 57 5" xfId="14511"/>
    <cellStyle name="40% - Акцент3 58" xfId="14512"/>
    <cellStyle name="40% - Акцент3 58 2" xfId="14513"/>
    <cellStyle name="40% - Акцент3 58 2 2" xfId="14514"/>
    <cellStyle name="40% - Акцент3 58 2 2 2" xfId="14515"/>
    <cellStyle name="40% - Акцент3 58 2 3" xfId="14516"/>
    <cellStyle name="40% - Акцент3 58 3" xfId="14517"/>
    <cellStyle name="40% - Акцент3 58 3 2" xfId="14518"/>
    <cellStyle name="40% - Акцент3 58 3 2 2" xfId="14519"/>
    <cellStyle name="40% - Акцент3 58 3 3" xfId="14520"/>
    <cellStyle name="40% - Акцент3 58 4" xfId="14521"/>
    <cellStyle name="40% - Акцент3 58 4 2" xfId="14522"/>
    <cellStyle name="40% - Акцент3 58 5" xfId="14523"/>
    <cellStyle name="40% - Акцент3 59" xfId="14524"/>
    <cellStyle name="40% - Акцент3 59 2" xfId="14525"/>
    <cellStyle name="40% - Акцент3 59 2 2" xfId="14526"/>
    <cellStyle name="40% - Акцент3 59 2 2 2" xfId="14527"/>
    <cellStyle name="40% - Акцент3 59 2 3" xfId="14528"/>
    <cellStyle name="40% - Акцент3 59 3" xfId="14529"/>
    <cellStyle name="40% - Акцент3 59 3 2" xfId="14530"/>
    <cellStyle name="40% - Акцент3 59 3 2 2" xfId="14531"/>
    <cellStyle name="40% - Акцент3 59 3 3" xfId="14532"/>
    <cellStyle name="40% - Акцент3 59 4" xfId="14533"/>
    <cellStyle name="40% - Акцент3 59 4 2" xfId="14534"/>
    <cellStyle name="40% - Акцент3 59 5" xfId="14535"/>
    <cellStyle name="40% - Акцент3 6" xfId="14536"/>
    <cellStyle name="40% - Акцент3 6 2" xfId="14537"/>
    <cellStyle name="40% - Акцент3 6 2 2" xfId="14538"/>
    <cellStyle name="40% - Акцент3 6 2 2 2" xfId="14539"/>
    <cellStyle name="40% - Акцент3 6 2 2 2 2" xfId="14540"/>
    <cellStyle name="40% - Акцент3 6 2 2 3" xfId="14541"/>
    <cellStyle name="40% - Акцент3 6 2 3" xfId="14542"/>
    <cellStyle name="40% - Акцент3 6 2 3 2" xfId="14543"/>
    <cellStyle name="40% - Акцент3 6 2 3 2 2" xfId="14544"/>
    <cellStyle name="40% - Акцент3 6 2 3 3" xfId="14545"/>
    <cellStyle name="40% - Акцент3 6 2 4" xfId="14546"/>
    <cellStyle name="40% - Акцент3 6 2 4 2" xfId="14547"/>
    <cellStyle name="40% - Акцент3 6 2 5" xfId="14548"/>
    <cellStyle name="40% - Акцент3 6 3" xfId="14549"/>
    <cellStyle name="40% - Акцент3 6 3 2" xfId="14550"/>
    <cellStyle name="40% - Акцент3 6 3 2 2" xfId="14551"/>
    <cellStyle name="40% - Акцент3 6 3 2 2 2" xfId="14552"/>
    <cellStyle name="40% - Акцент3 6 3 2 3" xfId="14553"/>
    <cellStyle name="40% - Акцент3 6 3 3" xfId="14554"/>
    <cellStyle name="40% - Акцент3 6 3 3 2" xfId="14555"/>
    <cellStyle name="40% - Акцент3 6 3 3 2 2" xfId="14556"/>
    <cellStyle name="40% - Акцент3 6 3 3 3" xfId="14557"/>
    <cellStyle name="40% - Акцент3 6 3 4" xfId="14558"/>
    <cellStyle name="40% - Акцент3 6 3 4 2" xfId="14559"/>
    <cellStyle name="40% - Акцент3 6 3 5" xfId="14560"/>
    <cellStyle name="40% - Акцент3 6 4" xfId="14561"/>
    <cellStyle name="40% - Акцент3 6 4 2" xfId="14562"/>
    <cellStyle name="40% - Акцент3 6 4 2 2" xfId="14563"/>
    <cellStyle name="40% - Акцент3 6 4 2 2 2" xfId="14564"/>
    <cellStyle name="40% - Акцент3 6 4 2 3" xfId="14565"/>
    <cellStyle name="40% - Акцент3 6 4 3" xfId="14566"/>
    <cellStyle name="40% - Акцент3 6 4 3 2" xfId="14567"/>
    <cellStyle name="40% - Акцент3 6 4 3 2 2" xfId="14568"/>
    <cellStyle name="40% - Акцент3 6 4 3 3" xfId="14569"/>
    <cellStyle name="40% - Акцент3 6 4 4" xfId="14570"/>
    <cellStyle name="40% - Акцент3 6 4 4 2" xfId="14571"/>
    <cellStyle name="40% - Акцент3 6 4 5" xfId="14572"/>
    <cellStyle name="40% - Акцент3 6 5" xfId="14573"/>
    <cellStyle name="40% - Акцент3 6 5 2" xfId="14574"/>
    <cellStyle name="40% - Акцент3 6 5 2 2" xfId="14575"/>
    <cellStyle name="40% - Акцент3 6 5 2 2 2" xfId="14576"/>
    <cellStyle name="40% - Акцент3 6 5 2 3" xfId="14577"/>
    <cellStyle name="40% - Акцент3 6 5 3" xfId="14578"/>
    <cellStyle name="40% - Акцент3 6 5 3 2" xfId="14579"/>
    <cellStyle name="40% - Акцент3 6 5 3 2 2" xfId="14580"/>
    <cellStyle name="40% - Акцент3 6 5 3 3" xfId="14581"/>
    <cellStyle name="40% - Акцент3 6 5 4" xfId="14582"/>
    <cellStyle name="40% - Акцент3 6 5 4 2" xfId="14583"/>
    <cellStyle name="40% - Акцент3 6 5 5" xfId="14584"/>
    <cellStyle name="40% - Акцент3 6 6" xfId="14585"/>
    <cellStyle name="40% - Акцент3 6 6 2" xfId="14586"/>
    <cellStyle name="40% - Акцент3 6 6 2 2" xfId="14587"/>
    <cellStyle name="40% - Акцент3 6 6 3" xfId="14588"/>
    <cellStyle name="40% - Акцент3 6 7" xfId="14589"/>
    <cellStyle name="40% - Акцент3 6 7 2" xfId="14590"/>
    <cellStyle name="40% - Акцент3 6 7 2 2" xfId="14591"/>
    <cellStyle name="40% - Акцент3 6 7 3" xfId="14592"/>
    <cellStyle name="40% - Акцент3 6 8" xfId="14593"/>
    <cellStyle name="40% - Акцент3 6 8 2" xfId="14594"/>
    <cellStyle name="40% - Акцент3 6 9" xfId="14595"/>
    <cellStyle name="40% - Акцент3 60" xfId="14596"/>
    <cellStyle name="40% - Акцент3 60 2" xfId="14597"/>
    <cellStyle name="40% - Акцент3 60 2 2" xfId="14598"/>
    <cellStyle name="40% - Акцент3 60 2 2 2" xfId="14599"/>
    <cellStyle name="40% - Акцент3 60 2 3" xfId="14600"/>
    <cellStyle name="40% - Акцент3 60 3" xfId="14601"/>
    <cellStyle name="40% - Акцент3 60 3 2" xfId="14602"/>
    <cellStyle name="40% - Акцент3 60 3 2 2" xfId="14603"/>
    <cellStyle name="40% - Акцент3 60 3 3" xfId="14604"/>
    <cellStyle name="40% - Акцент3 60 4" xfId="14605"/>
    <cellStyle name="40% - Акцент3 60 4 2" xfId="14606"/>
    <cellStyle name="40% - Акцент3 60 5" xfId="14607"/>
    <cellStyle name="40% - Акцент3 61" xfId="14608"/>
    <cellStyle name="40% - Акцент3 61 2" xfId="14609"/>
    <cellStyle name="40% - Акцент3 61 2 2" xfId="14610"/>
    <cellStyle name="40% - Акцент3 61 2 2 2" xfId="14611"/>
    <cellStyle name="40% - Акцент3 61 2 3" xfId="14612"/>
    <cellStyle name="40% - Акцент3 61 3" xfId="14613"/>
    <cellStyle name="40% - Акцент3 61 3 2" xfId="14614"/>
    <cellStyle name="40% - Акцент3 61 3 2 2" xfId="14615"/>
    <cellStyle name="40% - Акцент3 61 3 3" xfId="14616"/>
    <cellStyle name="40% - Акцент3 61 4" xfId="14617"/>
    <cellStyle name="40% - Акцент3 61 4 2" xfId="14618"/>
    <cellStyle name="40% - Акцент3 61 5" xfId="14619"/>
    <cellStyle name="40% - Акцент3 62" xfId="14620"/>
    <cellStyle name="40% - Акцент3 62 2" xfId="14621"/>
    <cellStyle name="40% - Акцент3 62 2 2" xfId="14622"/>
    <cellStyle name="40% - Акцент3 62 2 2 2" xfId="14623"/>
    <cellStyle name="40% - Акцент3 62 2 3" xfId="14624"/>
    <cellStyle name="40% - Акцент3 62 3" xfId="14625"/>
    <cellStyle name="40% - Акцент3 62 3 2" xfId="14626"/>
    <cellStyle name="40% - Акцент3 62 3 2 2" xfId="14627"/>
    <cellStyle name="40% - Акцент3 62 3 3" xfId="14628"/>
    <cellStyle name="40% - Акцент3 62 4" xfId="14629"/>
    <cellStyle name="40% - Акцент3 62 4 2" xfId="14630"/>
    <cellStyle name="40% - Акцент3 62 5" xfId="14631"/>
    <cellStyle name="40% - Акцент3 63" xfId="14632"/>
    <cellStyle name="40% - Акцент3 63 2" xfId="14633"/>
    <cellStyle name="40% - Акцент3 63 2 2" xfId="14634"/>
    <cellStyle name="40% - Акцент3 63 2 2 2" xfId="14635"/>
    <cellStyle name="40% - Акцент3 63 2 3" xfId="14636"/>
    <cellStyle name="40% - Акцент3 63 3" xfId="14637"/>
    <cellStyle name="40% - Акцент3 63 3 2" xfId="14638"/>
    <cellStyle name="40% - Акцент3 63 3 2 2" xfId="14639"/>
    <cellStyle name="40% - Акцент3 63 3 3" xfId="14640"/>
    <cellStyle name="40% - Акцент3 63 4" xfId="14641"/>
    <cellStyle name="40% - Акцент3 63 4 2" xfId="14642"/>
    <cellStyle name="40% - Акцент3 63 5" xfId="14643"/>
    <cellStyle name="40% - Акцент3 64" xfId="14644"/>
    <cellStyle name="40% - Акцент3 64 2" xfId="14645"/>
    <cellStyle name="40% - Акцент3 64 2 2" xfId="14646"/>
    <cellStyle name="40% - Акцент3 64 2 2 2" xfId="14647"/>
    <cellStyle name="40% - Акцент3 64 2 3" xfId="14648"/>
    <cellStyle name="40% - Акцент3 64 3" xfId="14649"/>
    <cellStyle name="40% - Акцент3 64 3 2" xfId="14650"/>
    <cellStyle name="40% - Акцент3 64 3 2 2" xfId="14651"/>
    <cellStyle name="40% - Акцент3 64 3 3" xfId="14652"/>
    <cellStyle name="40% - Акцент3 64 4" xfId="14653"/>
    <cellStyle name="40% - Акцент3 64 4 2" xfId="14654"/>
    <cellStyle name="40% - Акцент3 64 5" xfId="14655"/>
    <cellStyle name="40% - Акцент3 65" xfId="14656"/>
    <cellStyle name="40% - Акцент3 65 2" xfId="14657"/>
    <cellStyle name="40% - Акцент3 65 2 2" xfId="14658"/>
    <cellStyle name="40% - Акцент3 65 2 2 2" xfId="14659"/>
    <cellStyle name="40% - Акцент3 65 2 3" xfId="14660"/>
    <cellStyle name="40% - Акцент3 65 3" xfId="14661"/>
    <cellStyle name="40% - Акцент3 65 3 2" xfId="14662"/>
    <cellStyle name="40% - Акцент3 65 3 2 2" xfId="14663"/>
    <cellStyle name="40% - Акцент3 65 3 3" xfId="14664"/>
    <cellStyle name="40% - Акцент3 65 4" xfId="14665"/>
    <cellStyle name="40% - Акцент3 65 4 2" xfId="14666"/>
    <cellStyle name="40% - Акцент3 65 5" xfId="14667"/>
    <cellStyle name="40% - Акцент3 66" xfId="14668"/>
    <cellStyle name="40% - Акцент3 66 2" xfId="14669"/>
    <cellStyle name="40% - Акцент3 66 2 2" xfId="14670"/>
    <cellStyle name="40% - Акцент3 66 2 2 2" xfId="14671"/>
    <cellStyle name="40% - Акцент3 66 2 3" xfId="14672"/>
    <cellStyle name="40% - Акцент3 66 3" xfId="14673"/>
    <cellStyle name="40% - Акцент3 66 3 2" xfId="14674"/>
    <cellStyle name="40% - Акцент3 66 3 2 2" xfId="14675"/>
    <cellStyle name="40% - Акцент3 66 3 3" xfId="14676"/>
    <cellStyle name="40% - Акцент3 66 4" xfId="14677"/>
    <cellStyle name="40% - Акцент3 66 4 2" xfId="14678"/>
    <cellStyle name="40% - Акцент3 66 5" xfId="14679"/>
    <cellStyle name="40% - Акцент3 67" xfId="14680"/>
    <cellStyle name="40% - Акцент3 67 2" xfId="14681"/>
    <cellStyle name="40% - Акцент3 67 2 2" xfId="14682"/>
    <cellStyle name="40% - Акцент3 67 2 2 2" xfId="14683"/>
    <cellStyle name="40% - Акцент3 67 2 3" xfId="14684"/>
    <cellStyle name="40% - Акцент3 67 3" xfId="14685"/>
    <cellStyle name="40% - Акцент3 67 3 2" xfId="14686"/>
    <cellStyle name="40% - Акцент3 67 3 2 2" xfId="14687"/>
    <cellStyle name="40% - Акцент3 67 3 3" xfId="14688"/>
    <cellStyle name="40% - Акцент3 67 4" xfId="14689"/>
    <cellStyle name="40% - Акцент3 67 4 2" xfId="14690"/>
    <cellStyle name="40% - Акцент3 67 5" xfId="14691"/>
    <cellStyle name="40% - Акцент3 68" xfId="14692"/>
    <cellStyle name="40% - Акцент3 68 2" xfId="14693"/>
    <cellStyle name="40% - Акцент3 68 2 2" xfId="14694"/>
    <cellStyle name="40% - Акцент3 68 2 2 2" xfId="14695"/>
    <cellStyle name="40% - Акцент3 68 2 3" xfId="14696"/>
    <cellStyle name="40% - Акцент3 68 3" xfId="14697"/>
    <cellStyle name="40% - Акцент3 68 3 2" xfId="14698"/>
    <cellStyle name="40% - Акцент3 68 3 2 2" xfId="14699"/>
    <cellStyle name="40% - Акцент3 68 3 3" xfId="14700"/>
    <cellStyle name="40% - Акцент3 68 4" xfId="14701"/>
    <cellStyle name="40% - Акцент3 68 4 2" xfId="14702"/>
    <cellStyle name="40% - Акцент3 68 5" xfId="14703"/>
    <cellStyle name="40% - Акцент3 69" xfId="14704"/>
    <cellStyle name="40% - Акцент3 69 2" xfId="14705"/>
    <cellStyle name="40% - Акцент3 69 2 2" xfId="14706"/>
    <cellStyle name="40% - Акцент3 69 2 2 2" xfId="14707"/>
    <cellStyle name="40% - Акцент3 69 2 3" xfId="14708"/>
    <cellStyle name="40% - Акцент3 69 3" xfId="14709"/>
    <cellStyle name="40% - Акцент3 69 3 2" xfId="14710"/>
    <cellStyle name="40% - Акцент3 69 3 2 2" xfId="14711"/>
    <cellStyle name="40% - Акцент3 69 3 3" xfId="14712"/>
    <cellStyle name="40% - Акцент3 69 4" xfId="14713"/>
    <cellStyle name="40% - Акцент3 69 4 2" xfId="14714"/>
    <cellStyle name="40% - Акцент3 69 5" xfId="14715"/>
    <cellStyle name="40% - Акцент3 7" xfId="14716"/>
    <cellStyle name="40% - Акцент3 7 2" xfId="14717"/>
    <cellStyle name="40% - Акцент3 7 2 2" xfId="14718"/>
    <cellStyle name="40% - Акцент3 7 2 2 2" xfId="14719"/>
    <cellStyle name="40% - Акцент3 7 2 2 2 2" xfId="14720"/>
    <cellStyle name="40% - Акцент3 7 2 2 3" xfId="14721"/>
    <cellStyle name="40% - Акцент3 7 2 3" xfId="14722"/>
    <cellStyle name="40% - Акцент3 7 2 3 2" xfId="14723"/>
    <cellStyle name="40% - Акцент3 7 2 3 2 2" xfId="14724"/>
    <cellStyle name="40% - Акцент3 7 2 3 3" xfId="14725"/>
    <cellStyle name="40% - Акцент3 7 2 4" xfId="14726"/>
    <cellStyle name="40% - Акцент3 7 2 4 2" xfId="14727"/>
    <cellStyle name="40% - Акцент3 7 2 5" xfId="14728"/>
    <cellStyle name="40% - Акцент3 7 3" xfId="14729"/>
    <cellStyle name="40% - Акцент3 7 3 2" xfId="14730"/>
    <cellStyle name="40% - Акцент3 7 3 2 2" xfId="14731"/>
    <cellStyle name="40% - Акцент3 7 3 2 2 2" xfId="14732"/>
    <cellStyle name="40% - Акцент3 7 3 2 3" xfId="14733"/>
    <cellStyle name="40% - Акцент3 7 3 3" xfId="14734"/>
    <cellStyle name="40% - Акцент3 7 3 3 2" xfId="14735"/>
    <cellStyle name="40% - Акцент3 7 3 3 2 2" xfId="14736"/>
    <cellStyle name="40% - Акцент3 7 3 3 3" xfId="14737"/>
    <cellStyle name="40% - Акцент3 7 3 4" xfId="14738"/>
    <cellStyle name="40% - Акцент3 7 3 4 2" xfId="14739"/>
    <cellStyle name="40% - Акцент3 7 3 5" xfId="14740"/>
    <cellStyle name="40% - Акцент3 7 4" xfId="14741"/>
    <cellStyle name="40% - Акцент3 7 4 2" xfId="14742"/>
    <cellStyle name="40% - Акцент3 7 4 2 2" xfId="14743"/>
    <cellStyle name="40% - Акцент3 7 4 2 2 2" xfId="14744"/>
    <cellStyle name="40% - Акцент3 7 4 2 3" xfId="14745"/>
    <cellStyle name="40% - Акцент3 7 4 3" xfId="14746"/>
    <cellStyle name="40% - Акцент3 7 4 3 2" xfId="14747"/>
    <cellStyle name="40% - Акцент3 7 4 3 2 2" xfId="14748"/>
    <cellStyle name="40% - Акцент3 7 4 3 3" xfId="14749"/>
    <cellStyle name="40% - Акцент3 7 4 4" xfId="14750"/>
    <cellStyle name="40% - Акцент3 7 4 4 2" xfId="14751"/>
    <cellStyle name="40% - Акцент3 7 4 5" xfId="14752"/>
    <cellStyle name="40% - Акцент3 7 5" xfId="14753"/>
    <cellStyle name="40% - Акцент3 7 5 2" xfId="14754"/>
    <cellStyle name="40% - Акцент3 7 5 2 2" xfId="14755"/>
    <cellStyle name="40% - Акцент3 7 5 2 2 2" xfId="14756"/>
    <cellStyle name="40% - Акцент3 7 5 2 3" xfId="14757"/>
    <cellStyle name="40% - Акцент3 7 5 3" xfId="14758"/>
    <cellStyle name="40% - Акцент3 7 5 3 2" xfId="14759"/>
    <cellStyle name="40% - Акцент3 7 5 3 2 2" xfId="14760"/>
    <cellStyle name="40% - Акцент3 7 5 3 3" xfId="14761"/>
    <cellStyle name="40% - Акцент3 7 5 4" xfId="14762"/>
    <cellStyle name="40% - Акцент3 7 5 4 2" xfId="14763"/>
    <cellStyle name="40% - Акцент3 7 5 5" xfId="14764"/>
    <cellStyle name="40% - Акцент3 7 6" xfId="14765"/>
    <cellStyle name="40% - Акцент3 7 6 2" xfId="14766"/>
    <cellStyle name="40% - Акцент3 7 6 2 2" xfId="14767"/>
    <cellStyle name="40% - Акцент3 7 6 3" xfId="14768"/>
    <cellStyle name="40% - Акцент3 7 7" xfId="14769"/>
    <cellStyle name="40% - Акцент3 7 7 2" xfId="14770"/>
    <cellStyle name="40% - Акцент3 7 7 2 2" xfId="14771"/>
    <cellStyle name="40% - Акцент3 7 7 3" xfId="14772"/>
    <cellStyle name="40% - Акцент3 7 8" xfId="14773"/>
    <cellStyle name="40% - Акцент3 7 8 2" xfId="14774"/>
    <cellStyle name="40% - Акцент3 7 9" xfId="14775"/>
    <cellStyle name="40% - Акцент3 70" xfId="14776"/>
    <cellStyle name="40% - Акцент3 70 2" xfId="14777"/>
    <cellStyle name="40% - Акцент3 70 2 2" xfId="14778"/>
    <cellStyle name="40% - Акцент3 70 2 2 2" xfId="14779"/>
    <cellStyle name="40% - Акцент3 70 2 3" xfId="14780"/>
    <cellStyle name="40% - Акцент3 70 3" xfId="14781"/>
    <cellStyle name="40% - Акцент3 70 3 2" xfId="14782"/>
    <cellStyle name="40% - Акцент3 70 3 2 2" xfId="14783"/>
    <cellStyle name="40% - Акцент3 70 3 3" xfId="14784"/>
    <cellStyle name="40% - Акцент3 70 4" xfId="14785"/>
    <cellStyle name="40% - Акцент3 70 4 2" xfId="14786"/>
    <cellStyle name="40% - Акцент3 70 5" xfId="14787"/>
    <cellStyle name="40% - Акцент3 71" xfId="14788"/>
    <cellStyle name="40% - Акцент3 71 2" xfId="14789"/>
    <cellStyle name="40% - Акцент3 71 2 2" xfId="14790"/>
    <cellStyle name="40% - Акцент3 71 2 2 2" xfId="14791"/>
    <cellStyle name="40% - Акцент3 71 2 3" xfId="14792"/>
    <cellStyle name="40% - Акцент3 71 3" xfId="14793"/>
    <cellStyle name="40% - Акцент3 71 3 2" xfId="14794"/>
    <cellStyle name="40% - Акцент3 71 3 2 2" xfId="14795"/>
    <cellStyle name="40% - Акцент3 71 3 3" xfId="14796"/>
    <cellStyle name="40% - Акцент3 71 4" xfId="14797"/>
    <cellStyle name="40% - Акцент3 71 4 2" xfId="14798"/>
    <cellStyle name="40% - Акцент3 71 5" xfId="14799"/>
    <cellStyle name="40% - Акцент3 72" xfId="14800"/>
    <cellStyle name="40% - Акцент3 72 2" xfId="14801"/>
    <cellStyle name="40% - Акцент3 72 2 2" xfId="14802"/>
    <cellStyle name="40% - Акцент3 72 2 2 2" xfId="14803"/>
    <cellStyle name="40% - Акцент3 72 2 3" xfId="14804"/>
    <cellStyle name="40% - Акцент3 72 3" xfId="14805"/>
    <cellStyle name="40% - Акцент3 72 3 2" xfId="14806"/>
    <cellStyle name="40% - Акцент3 72 3 2 2" xfId="14807"/>
    <cellStyle name="40% - Акцент3 72 3 3" xfId="14808"/>
    <cellStyle name="40% - Акцент3 72 4" xfId="14809"/>
    <cellStyle name="40% - Акцент3 72 4 2" xfId="14810"/>
    <cellStyle name="40% - Акцент3 72 5" xfId="14811"/>
    <cellStyle name="40% - Акцент3 73" xfId="14812"/>
    <cellStyle name="40% - Акцент3 73 2" xfId="14813"/>
    <cellStyle name="40% - Акцент3 73 2 2" xfId="14814"/>
    <cellStyle name="40% - Акцент3 73 2 2 2" xfId="14815"/>
    <cellStyle name="40% - Акцент3 73 2 3" xfId="14816"/>
    <cellStyle name="40% - Акцент3 73 3" xfId="14817"/>
    <cellStyle name="40% - Акцент3 73 3 2" xfId="14818"/>
    <cellStyle name="40% - Акцент3 73 3 2 2" xfId="14819"/>
    <cellStyle name="40% - Акцент3 73 3 3" xfId="14820"/>
    <cellStyle name="40% - Акцент3 73 4" xfId="14821"/>
    <cellStyle name="40% - Акцент3 73 4 2" xfId="14822"/>
    <cellStyle name="40% - Акцент3 73 5" xfId="14823"/>
    <cellStyle name="40% - Акцент3 74" xfId="14824"/>
    <cellStyle name="40% - Акцент3 74 2" xfId="14825"/>
    <cellStyle name="40% - Акцент3 74 2 2" xfId="14826"/>
    <cellStyle name="40% - Акцент3 74 2 2 2" xfId="14827"/>
    <cellStyle name="40% - Акцент3 74 2 3" xfId="14828"/>
    <cellStyle name="40% - Акцент3 74 3" xfId="14829"/>
    <cellStyle name="40% - Акцент3 74 3 2" xfId="14830"/>
    <cellStyle name="40% - Акцент3 74 3 2 2" xfId="14831"/>
    <cellStyle name="40% - Акцент3 74 3 3" xfId="14832"/>
    <cellStyle name="40% - Акцент3 74 4" xfId="14833"/>
    <cellStyle name="40% - Акцент3 74 4 2" xfId="14834"/>
    <cellStyle name="40% - Акцент3 74 5" xfId="14835"/>
    <cellStyle name="40% - Акцент3 75" xfId="14836"/>
    <cellStyle name="40% - Акцент3 75 2" xfId="14837"/>
    <cellStyle name="40% - Акцент3 75 2 2" xfId="14838"/>
    <cellStyle name="40% - Акцент3 75 2 2 2" xfId="14839"/>
    <cellStyle name="40% - Акцент3 75 2 3" xfId="14840"/>
    <cellStyle name="40% - Акцент3 75 3" xfId="14841"/>
    <cellStyle name="40% - Акцент3 75 3 2" xfId="14842"/>
    <cellStyle name="40% - Акцент3 75 3 2 2" xfId="14843"/>
    <cellStyle name="40% - Акцент3 75 3 3" xfId="14844"/>
    <cellStyle name="40% - Акцент3 75 4" xfId="14845"/>
    <cellStyle name="40% - Акцент3 75 4 2" xfId="14846"/>
    <cellStyle name="40% - Акцент3 75 5" xfId="14847"/>
    <cellStyle name="40% - Акцент3 76" xfId="14848"/>
    <cellStyle name="40% - Акцент3 76 2" xfId="14849"/>
    <cellStyle name="40% - Акцент3 76 2 2" xfId="14850"/>
    <cellStyle name="40% - Акцент3 76 2 2 2" xfId="14851"/>
    <cellStyle name="40% - Акцент3 76 2 3" xfId="14852"/>
    <cellStyle name="40% - Акцент3 76 3" xfId="14853"/>
    <cellStyle name="40% - Акцент3 76 3 2" xfId="14854"/>
    <cellStyle name="40% - Акцент3 76 3 2 2" xfId="14855"/>
    <cellStyle name="40% - Акцент3 76 3 3" xfId="14856"/>
    <cellStyle name="40% - Акцент3 76 4" xfId="14857"/>
    <cellStyle name="40% - Акцент3 76 4 2" xfId="14858"/>
    <cellStyle name="40% - Акцент3 76 5" xfId="14859"/>
    <cellStyle name="40% - Акцент3 77" xfId="14860"/>
    <cellStyle name="40% - Акцент3 77 2" xfId="14861"/>
    <cellStyle name="40% - Акцент3 77 2 2" xfId="14862"/>
    <cellStyle name="40% - Акцент3 77 2 2 2" xfId="14863"/>
    <cellStyle name="40% - Акцент3 77 2 3" xfId="14864"/>
    <cellStyle name="40% - Акцент3 77 3" xfId="14865"/>
    <cellStyle name="40% - Акцент3 77 3 2" xfId="14866"/>
    <cellStyle name="40% - Акцент3 77 3 2 2" xfId="14867"/>
    <cellStyle name="40% - Акцент3 77 3 3" xfId="14868"/>
    <cellStyle name="40% - Акцент3 77 4" xfId="14869"/>
    <cellStyle name="40% - Акцент3 77 4 2" xfId="14870"/>
    <cellStyle name="40% - Акцент3 77 5" xfId="14871"/>
    <cellStyle name="40% - Акцент3 78" xfId="14872"/>
    <cellStyle name="40% - Акцент3 78 2" xfId="14873"/>
    <cellStyle name="40% - Акцент3 78 2 2" xfId="14874"/>
    <cellStyle name="40% - Акцент3 78 2 2 2" xfId="14875"/>
    <cellStyle name="40% - Акцент3 78 2 3" xfId="14876"/>
    <cellStyle name="40% - Акцент3 78 3" xfId="14877"/>
    <cellStyle name="40% - Акцент3 78 3 2" xfId="14878"/>
    <cellStyle name="40% - Акцент3 78 3 2 2" xfId="14879"/>
    <cellStyle name="40% - Акцент3 78 3 3" xfId="14880"/>
    <cellStyle name="40% - Акцент3 78 4" xfId="14881"/>
    <cellStyle name="40% - Акцент3 78 4 2" xfId="14882"/>
    <cellStyle name="40% - Акцент3 78 5" xfId="14883"/>
    <cellStyle name="40% - Акцент3 79" xfId="14884"/>
    <cellStyle name="40% - Акцент3 79 2" xfId="14885"/>
    <cellStyle name="40% - Акцент3 79 2 2" xfId="14886"/>
    <cellStyle name="40% - Акцент3 79 2 2 2" xfId="14887"/>
    <cellStyle name="40% - Акцент3 79 2 3" xfId="14888"/>
    <cellStyle name="40% - Акцент3 79 3" xfId="14889"/>
    <cellStyle name="40% - Акцент3 79 3 2" xfId="14890"/>
    <cellStyle name="40% - Акцент3 79 3 2 2" xfId="14891"/>
    <cellStyle name="40% - Акцент3 79 3 3" xfId="14892"/>
    <cellStyle name="40% - Акцент3 79 4" xfId="14893"/>
    <cellStyle name="40% - Акцент3 79 4 2" xfId="14894"/>
    <cellStyle name="40% - Акцент3 79 5" xfId="14895"/>
    <cellStyle name="40% - Акцент3 8" xfId="14896"/>
    <cellStyle name="40% - Акцент3 8 2" xfId="14897"/>
    <cellStyle name="40% - Акцент3 8 2 2" xfId="14898"/>
    <cellStyle name="40% - Акцент3 8 2 2 2" xfId="14899"/>
    <cellStyle name="40% - Акцент3 8 2 2 2 2" xfId="14900"/>
    <cellStyle name="40% - Акцент3 8 2 2 3" xfId="14901"/>
    <cellStyle name="40% - Акцент3 8 2 3" xfId="14902"/>
    <cellStyle name="40% - Акцент3 8 2 3 2" xfId="14903"/>
    <cellStyle name="40% - Акцент3 8 2 3 2 2" xfId="14904"/>
    <cellStyle name="40% - Акцент3 8 2 3 3" xfId="14905"/>
    <cellStyle name="40% - Акцент3 8 2 4" xfId="14906"/>
    <cellStyle name="40% - Акцент3 8 2 4 2" xfId="14907"/>
    <cellStyle name="40% - Акцент3 8 2 5" xfId="14908"/>
    <cellStyle name="40% - Акцент3 8 3" xfId="14909"/>
    <cellStyle name="40% - Акцент3 8 3 2" xfId="14910"/>
    <cellStyle name="40% - Акцент3 8 3 2 2" xfId="14911"/>
    <cellStyle name="40% - Акцент3 8 3 2 2 2" xfId="14912"/>
    <cellStyle name="40% - Акцент3 8 3 2 3" xfId="14913"/>
    <cellStyle name="40% - Акцент3 8 3 3" xfId="14914"/>
    <cellStyle name="40% - Акцент3 8 3 3 2" xfId="14915"/>
    <cellStyle name="40% - Акцент3 8 3 3 2 2" xfId="14916"/>
    <cellStyle name="40% - Акцент3 8 3 3 3" xfId="14917"/>
    <cellStyle name="40% - Акцент3 8 3 4" xfId="14918"/>
    <cellStyle name="40% - Акцент3 8 3 4 2" xfId="14919"/>
    <cellStyle name="40% - Акцент3 8 3 5" xfId="14920"/>
    <cellStyle name="40% - Акцент3 8 4" xfId="14921"/>
    <cellStyle name="40% - Акцент3 8 4 2" xfId="14922"/>
    <cellStyle name="40% - Акцент3 8 4 2 2" xfId="14923"/>
    <cellStyle name="40% - Акцент3 8 4 2 2 2" xfId="14924"/>
    <cellStyle name="40% - Акцент3 8 4 2 3" xfId="14925"/>
    <cellStyle name="40% - Акцент3 8 4 3" xfId="14926"/>
    <cellStyle name="40% - Акцент3 8 4 3 2" xfId="14927"/>
    <cellStyle name="40% - Акцент3 8 4 3 2 2" xfId="14928"/>
    <cellStyle name="40% - Акцент3 8 4 3 3" xfId="14929"/>
    <cellStyle name="40% - Акцент3 8 4 4" xfId="14930"/>
    <cellStyle name="40% - Акцент3 8 4 4 2" xfId="14931"/>
    <cellStyle name="40% - Акцент3 8 4 5" xfId="14932"/>
    <cellStyle name="40% - Акцент3 8 5" xfId="14933"/>
    <cellStyle name="40% - Акцент3 8 5 2" xfId="14934"/>
    <cellStyle name="40% - Акцент3 8 5 2 2" xfId="14935"/>
    <cellStyle name="40% - Акцент3 8 5 2 2 2" xfId="14936"/>
    <cellStyle name="40% - Акцент3 8 5 2 3" xfId="14937"/>
    <cellStyle name="40% - Акцент3 8 5 3" xfId="14938"/>
    <cellStyle name="40% - Акцент3 8 5 3 2" xfId="14939"/>
    <cellStyle name="40% - Акцент3 8 5 3 2 2" xfId="14940"/>
    <cellStyle name="40% - Акцент3 8 5 3 3" xfId="14941"/>
    <cellStyle name="40% - Акцент3 8 5 4" xfId="14942"/>
    <cellStyle name="40% - Акцент3 8 5 4 2" xfId="14943"/>
    <cellStyle name="40% - Акцент3 8 5 5" xfId="14944"/>
    <cellStyle name="40% - Акцент3 8 6" xfId="14945"/>
    <cellStyle name="40% - Акцент3 8 6 2" xfId="14946"/>
    <cellStyle name="40% - Акцент3 8 6 2 2" xfId="14947"/>
    <cellStyle name="40% - Акцент3 8 6 3" xfId="14948"/>
    <cellStyle name="40% - Акцент3 8 7" xfId="14949"/>
    <cellStyle name="40% - Акцент3 8 7 2" xfId="14950"/>
    <cellStyle name="40% - Акцент3 8 7 2 2" xfId="14951"/>
    <cellStyle name="40% - Акцент3 8 7 3" xfId="14952"/>
    <cellStyle name="40% - Акцент3 8 8" xfId="14953"/>
    <cellStyle name="40% - Акцент3 8 8 2" xfId="14954"/>
    <cellStyle name="40% - Акцент3 8 9" xfId="14955"/>
    <cellStyle name="40% - Акцент3 80" xfId="14956"/>
    <cellStyle name="40% - Акцент3 80 2" xfId="14957"/>
    <cellStyle name="40% - Акцент3 80 2 2" xfId="14958"/>
    <cellStyle name="40% - Акцент3 80 2 2 2" xfId="14959"/>
    <cellStyle name="40% - Акцент3 80 2 3" xfId="14960"/>
    <cellStyle name="40% - Акцент3 80 3" xfId="14961"/>
    <cellStyle name="40% - Акцент3 80 3 2" xfId="14962"/>
    <cellStyle name="40% - Акцент3 80 3 2 2" xfId="14963"/>
    <cellStyle name="40% - Акцент3 80 3 3" xfId="14964"/>
    <cellStyle name="40% - Акцент3 80 4" xfId="14965"/>
    <cellStyle name="40% - Акцент3 80 4 2" xfId="14966"/>
    <cellStyle name="40% - Акцент3 80 5" xfId="14967"/>
    <cellStyle name="40% - Акцент3 81" xfId="14968"/>
    <cellStyle name="40% - Акцент3 81 2" xfId="14969"/>
    <cellStyle name="40% - Акцент3 81 2 2" xfId="14970"/>
    <cellStyle name="40% - Акцент3 81 2 2 2" xfId="14971"/>
    <cellStyle name="40% - Акцент3 81 2 3" xfId="14972"/>
    <cellStyle name="40% - Акцент3 81 3" xfId="14973"/>
    <cellStyle name="40% - Акцент3 81 3 2" xfId="14974"/>
    <cellStyle name="40% - Акцент3 81 3 2 2" xfId="14975"/>
    <cellStyle name="40% - Акцент3 81 3 3" xfId="14976"/>
    <cellStyle name="40% - Акцент3 81 4" xfId="14977"/>
    <cellStyle name="40% - Акцент3 81 4 2" xfId="14978"/>
    <cellStyle name="40% - Акцент3 81 5" xfId="14979"/>
    <cellStyle name="40% - Акцент3 82" xfId="14980"/>
    <cellStyle name="40% - Акцент3 82 2" xfId="14981"/>
    <cellStyle name="40% - Акцент3 82 2 2" xfId="14982"/>
    <cellStyle name="40% - Акцент3 82 2 2 2" xfId="14983"/>
    <cellStyle name="40% - Акцент3 82 2 3" xfId="14984"/>
    <cellStyle name="40% - Акцент3 82 3" xfId="14985"/>
    <cellStyle name="40% - Акцент3 82 3 2" xfId="14986"/>
    <cellStyle name="40% - Акцент3 82 3 2 2" xfId="14987"/>
    <cellStyle name="40% - Акцент3 82 3 3" xfId="14988"/>
    <cellStyle name="40% - Акцент3 82 4" xfId="14989"/>
    <cellStyle name="40% - Акцент3 82 4 2" xfId="14990"/>
    <cellStyle name="40% - Акцент3 82 5" xfId="14991"/>
    <cellStyle name="40% - Акцент3 83" xfId="14992"/>
    <cellStyle name="40% - Акцент3 83 2" xfId="14993"/>
    <cellStyle name="40% - Акцент3 83 2 2" xfId="14994"/>
    <cellStyle name="40% - Акцент3 83 2 2 2" xfId="14995"/>
    <cellStyle name="40% - Акцент3 83 2 3" xfId="14996"/>
    <cellStyle name="40% - Акцент3 83 3" xfId="14997"/>
    <cellStyle name="40% - Акцент3 83 3 2" xfId="14998"/>
    <cellStyle name="40% - Акцент3 83 3 2 2" xfId="14999"/>
    <cellStyle name="40% - Акцент3 83 3 3" xfId="15000"/>
    <cellStyle name="40% - Акцент3 83 4" xfId="15001"/>
    <cellStyle name="40% - Акцент3 83 4 2" xfId="15002"/>
    <cellStyle name="40% - Акцент3 83 5" xfId="15003"/>
    <cellStyle name="40% - Акцент3 84" xfId="15004"/>
    <cellStyle name="40% - Акцент3 84 2" xfId="15005"/>
    <cellStyle name="40% - Акцент3 84 2 2" xfId="15006"/>
    <cellStyle name="40% - Акцент3 84 2 2 2" xfId="15007"/>
    <cellStyle name="40% - Акцент3 84 2 3" xfId="15008"/>
    <cellStyle name="40% - Акцент3 84 3" xfId="15009"/>
    <cellStyle name="40% - Акцент3 84 3 2" xfId="15010"/>
    <cellStyle name="40% - Акцент3 84 3 2 2" xfId="15011"/>
    <cellStyle name="40% - Акцент3 84 3 3" xfId="15012"/>
    <cellStyle name="40% - Акцент3 84 4" xfId="15013"/>
    <cellStyle name="40% - Акцент3 84 4 2" xfId="15014"/>
    <cellStyle name="40% - Акцент3 84 5" xfId="15015"/>
    <cellStyle name="40% - Акцент3 85" xfId="15016"/>
    <cellStyle name="40% - Акцент3 85 2" xfId="15017"/>
    <cellStyle name="40% - Акцент3 85 2 2" xfId="15018"/>
    <cellStyle name="40% - Акцент3 85 2 2 2" xfId="15019"/>
    <cellStyle name="40% - Акцент3 85 2 3" xfId="15020"/>
    <cellStyle name="40% - Акцент3 85 3" xfId="15021"/>
    <cellStyle name="40% - Акцент3 85 3 2" xfId="15022"/>
    <cellStyle name="40% - Акцент3 85 3 2 2" xfId="15023"/>
    <cellStyle name="40% - Акцент3 85 3 3" xfId="15024"/>
    <cellStyle name="40% - Акцент3 85 4" xfId="15025"/>
    <cellStyle name="40% - Акцент3 85 4 2" xfId="15026"/>
    <cellStyle name="40% - Акцент3 85 5" xfId="15027"/>
    <cellStyle name="40% - Акцент3 86" xfId="15028"/>
    <cellStyle name="40% - Акцент3 86 2" xfId="15029"/>
    <cellStyle name="40% - Акцент3 86 2 2" xfId="15030"/>
    <cellStyle name="40% - Акцент3 86 2 2 2" xfId="15031"/>
    <cellStyle name="40% - Акцент3 86 2 3" xfId="15032"/>
    <cellStyle name="40% - Акцент3 86 3" xfId="15033"/>
    <cellStyle name="40% - Акцент3 86 3 2" xfId="15034"/>
    <cellStyle name="40% - Акцент3 86 3 2 2" xfId="15035"/>
    <cellStyle name="40% - Акцент3 86 3 3" xfId="15036"/>
    <cellStyle name="40% - Акцент3 86 4" xfId="15037"/>
    <cellStyle name="40% - Акцент3 86 4 2" xfId="15038"/>
    <cellStyle name="40% - Акцент3 86 5" xfId="15039"/>
    <cellStyle name="40% - Акцент3 87" xfId="15040"/>
    <cellStyle name="40% - Акцент3 87 2" xfId="15041"/>
    <cellStyle name="40% - Акцент3 87 2 2" xfId="15042"/>
    <cellStyle name="40% - Акцент3 87 2 2 2" xfId="15043"/>
    <cellStyle name="40% - Акцент3 87 2 3" xfId="15044"/>
    <cellStyle name="40% - Акцент3 87 3" xfId="15045"/>
    <cellStyle name="40% - Акцент3 87 3 2" xfId="15046"/>
    <cellStyle name="40% - Акцент3 87 3 2 2" xfId="15047"/>
    <cellStyle name="40% - Акцент3 87 3 3" xfId="15048"/>
    <cellStyle name="40% - Акцент3 87 4" xfId="15049"/>
    <cellStyle name="40% - Акцент3 87 4 2" xfId="15050"/>
    <cellStyle name="40% - Акцент3 87 5" xfId="15051"/>
    <cellStyle name="40% - Акцент3 88" xfId="15052"/>
    <cellStyle name="40% - Акцент3 88 2" xfId="15053"/>
    <cellStyle name="40% - Акцент3 88 2 2" xfId="15054"/>
    <cellStyle name="40% - Акцент3 88 3" xfId="15055"/>
    <cellStyle name="40% - Акцент3 89" xfId="15056"/>
    <cellStyle name="40% - Акцент3 89 2" xfId="15057"/>
    <cellStyle name="40% - Акцент3 89 2 2" xfId="15058"/>
    <cellStyle name="40% - Акцент3 89 3" xfId="15059"/>
    <cellStyle name="40% - Акцент3 9" xfId="15060"/>
    <cellStyle name="40% - Акцент3 9 2" xfId="15061"/>
    <cellStyle name="40% - Акцент3 9 2 2" xfId="15062"/>
    <cellStyle name="40% - Акцент3 9 2 2 2" xfId="15063"/>
    <cellStyle name="40% - Акцент3 9 2 2 2 2" xfId="15064"/>
    <cellStyle name="40% - Акцент3 9 2 2 3" xfId="15065"/>
    <cellStyle name="40% - Акцент3 9 2 3" xfId="15066"/>
    <cellStyle name="40% - Акцент3 9 2 3 2" xfId="15067"/>
    <cellStyle name="40% - Акцент3 9 2 3 2 2" xfId="15068"/>
    <cellStyle name="40% - Акцент3 9 2 3 3" xfId="15069"/>
    <cellStyle name="40% - Акцент3 9 2 4" xfId="15070"/>
    <cellStyle name="40% - Акцент3 9 2 4 2" xfId="15071"/>
    <cellStyle name="40% - Акцент3 9 2 5" xfId="15072"/>
    <cellStyle name="40% - Акцент3 9 3" xfId="15073"/>
    <cellStyle name="40% - Акцент3 9 3 2" xfId="15074"/>
    <cellStyle name="40% - Акцент3 9 3 2 2" xfId="15075"/>
    <cellStyle name="40% - Акцент3 9 3 2 2 2" xfId="15076"/>
    <cellStyle name="40% - Акцент3 9 3 2 3" xfId="15077"/>
    <cellStyle name="40% - Акцент3 9 3 3" xfId="15078"/>
    <cellStyle name="40% - Акцент3 9 3 3 2" xfId="15079"/>
    <cellStyle name="40% - Акцент3 9 3 3 2 2" xfId="15080"/>
    <cellStyle name="40% - Акцент3 9 3 3 3" xfId="15081"/>
    <cellStyle name="40% - Акцент3 9 3 4" xfId="15082"/>
    <cellStyle name="40% - Акцент3 9 3 4 2" xfId="15083"/>
    <cellStyle name="40% - Акцент3 9 3 5" xfId="15084"/>
    <cellStyle name="40% - Акцент3 9 4" xfId="15085"/>
    <cellStyle name="40% - Акцент3 9 4 2" xfId="15086"/>
    <cellStyle name="40% - Акцент3 9 4 2 2" xfId="15087"/>
    <cellStyle name="40% - Акцент3 9 4 2 2 2" xfId="15088"/>
    <cellStyle name="40% - Акцент3 9 4 2 3" xfId="15089"/>
    <cellStyle name="40% - Акцент3 9 4 3" xfId="15090"/>
    <cellStyle name="40% - Акцент3 9 4 3 2" xfId="15091"/>
    <cellStyle name="40% - Акцент3 9 4 3 2 2" xfId="15092"/>
    <cellStyle name="40% - Акцент3 9 4 3 3" xfId="15093"/>
    <cellStyle name="40% - Акцент3 9 4 4" xfId="15094"/>
    <cellStyle name="40% - Акцент3 9 4 4 2" xfId="15095"/>
    <cellStyle name="40% - Акцент3 9 4 5" xfId="15096"/>
    <cellStyle name="40% - Акцент3 9 5" xfId="15097"/>
    <cellStyle name="40% - Акцент3 9 5 2" xfId="15098"/>
    <cellStyle name="40% - Акцент3 9 5 2 2" xfId="15099"/>
    <cellStyle name="40% - Акцент3 9 5 2 2 2" xfId="15100"/>
    <cellStyle name="40% - Акцент3 9 5 2 3" xfId="15101"/>
    <cellStyle name="40% - Акцент3 9 5 3" xfId="15102"/>
    <cellStyle name="40% - Акцент3 9 5 3 2" xfId="15103"/>
    <cellStyle name="40% - Акцент3 9 5 3 2 2" xfId="15104"/>
    <cellStyle name="40% - Акцент3 9 5 3 3" xfId="15105"/>
    <cellStyle name="40% - Акцент3 9 5 4" xfId="15106"/>
    <cellStyle name="40% - Акцент3 9 5 4 2" xfId="15107"/>
    <cellStyle name="40% - Акцент3 9 5 5" xfId="15108"/>
    <cellStyle name="40% - Акцент3 9 6" xfId="15109"/>
    <cellStyle name="40% - Акцент3 9 6 2" xfId="15110"/>
    <cellStyle name="40% - Акцент3 9 6 2 2" xfId="15111"/>
    <cellStyle name="40% - Акцент3 9 6 3" xfId="15112"/>
    <cellStyle name="40% - Акцент3 9 7" xfId="15113"/>
    <cellStyle name="40% - Акцент3 9 7 2" xfId="15114"/>
    <cellStyle name="40% - Акцент3 9 7 2 2" xfId="15115"/>
    <cellStyle name="40% - Акцент3 9 7 3" xfId="15116"/>
    <cellStyle name="40% - Акцент3 9 8" xfId="15117"/>
    <cellStyle name="40% - Акцент3 9 8 2" xfId="15118"/>
    <cellStyle name="40% - Акцент3 9 9" xfId="15119"/>
    <cellStyle name="40% - Акцент3 90" xfId="15120"/>
    <cellStyle name="40% - Акцент3 90 2" xfId="15121"/>
    <cellStyle name="40% - Акцент3 90 2 2" xfId="15122"/>
    <cellStyle name="40% - Акцент3 90 3" xfId="15123"/>
    <cellStyle name="40% - Акцент3 91" xfId="15124"/>
    <cellStyle name="40% - Акцент3 91 2" xfId="15125"/>
    <cellStyle name="40% - Акцент3 91 2 2" xfId="15126"/>
    <cellStyle name="40% - Акцент3 91 3" xfId="15127"/>
    <cellStyle name="40% - Акцент3 92" xfId="15128"/>
    <cellStyle name="40% - Акцент3 92 2" xfId="15129"/>
    <cellStyle name="40% - Акцент3 92 2 2" xfId="15130"/>
    <cellStyle name="40% - Акцент3 92 3" xfId="15131"/>
    <cellStyle name="40% - Акцент3 93" xfId="15132"/>
    <cellStyle name="40% - Акцент3 93 2" xfId="15133"/>
    <cellStyle name="40% - Акцент3 93 2 2" xfId="15134"/>
    <cellStyle name="40% - Акцент3 93 3" xfId="15135"/>
    <cellStyle name="40% - Акцент3 94" xfId="15136"/>
    <cellStyle name="40% - Акцент3 94 2" xfId="15137"/>
    <cellStyle name="40% - Акцент3 94 2 2" xfId="15138"/>
    <cellStyle name="40% - Акцент3 94 3" xfId="15139"/>
    <cellStyle name="40% - Акцент3 95" xfId="15140"/>
    <cellStyle name="40% - Акцент3 95 2" xfId="15141"/>
    <cellStyle name="40% - Акцент3 95 2 2" xfId="15142"/>
    <cellStyle name="40% - Акцент3 95 3" xfId="15143"/>
    <cellStyle name="40% - Акцент3 96" xfId="15144"/>
    <cellStyle name="40% - Акцент3 96 2" xfId="15145"/>
    <cellStyle name="40% - Акцент3 96 2 2" xfId="15146"/>
    <cellStyle name="40% - Акцент3 96 3" xfId="15147"/>
    <cellStyle name="40% - Акцент3 97" xfId="15148"/>
    <cellStyle name="40% - Акцент3 97 2" xfId="15149"/>
    <cellStyle name="40% - Акцент3 97 2 2" xfId="15150"/>
    <cellStyle name="40% - Акцент3 97 3" xfId="15151"/>
    <cellStyle name="40% - Акцент3 98" xfId="15152"/>
    <cellStyle name="40% - Акцент3 98 2" xfId="15153"/>
    <cellStyle name="40% - Акцент3 98 2 2" xfId="15154"/>
    <cellStyle name="40% - Акцент3 98 3" xfId="15155"/>
    <cellStyle name="40% - Акцент3 99" xfId="15156"/>
    <cellStyle name="40% - Акцент3 99 2" xfId="15157"/>
    <cellStyle name="40% - Акцент3 99 2 2" xfId="15158"/>
    <cellStyle name="40% - Акцент3 99 3" xfId="15159"/>
    <cellStyle name="40% - Акцент4" xfId="15160" builtinId="43" customBuiltin="1"/>
    <cellStyle name="40% - Акцент4 10" xfId="15161"/>
    <cellStyle name="40% - Акцент4 10 2" xfId="15162"/>
    <cellStyle name="40% - Акцент4 10 2 2" xfId="15163"/>
    <cellStyle name="40% - Акцент4 10 2 2 2" xfId="15164"/>
    <cellStyle name="40% - Акцент4 10 2 3" xfId="15165"/>
    <cellStyle name="40% - Акцент4 10 3" xfId="15166"/>
    <cellStyle name="40% - Акцент4 10 3 2" xfId="15167"/>
    <cellStyle name="40% - Акцент4 10 3 2 2" xfId="15168"/>
    <cellStyle name="40% - Акцент4 10 3 3" xfId="15169"/>
    <cellStyle name="40% - Акцент4 10 4" xfId="15170"/>
    <cellStyle name="40% - Акцент4 10 4 2" xfId="15171"/>
    <cellStyle name="40% - Акцент4 10 5" xfId="15172"/>
    <cellStyle name="40% - Акцент4 100" xfId="15173"/>
    <cellStyle name="40% - Акцент4 100 2" xfId="15174"/>
    <cellStyle name="40% - Акцент4 100 2 2" xfId="15175"/>
    <cellStyle name="40% - Акцент4 100 3" xfId="15176"/>
    <cellStyle name="40% - Акцент4 101" xfId="15177"/>
    <cellStyle name="40% - Акцент4 101 2" xfId="15178"/>
    <cellStyle name="40% - Акцент4 101 2 2" xfId="15179"/>
    <cellStyle name="40% - Акцент4 101 3" xfId="15180"/>
    <cellStyle name="40% - Акцент4 102" xfId="15181"/>
    <cellStyle name="40% - Акцент4 102 2" xfId="15182"/>
    <cellStyle name="40% - Акцент4 102 2 2" xfId="15183"/>
    <cellStyle name="40% - Акцент4 102 3" xfId="15184"/>
    <cellStyle name="40% - Акцент4 103" xfId="15185"/>
    <cellStyle name="40% - Акцент4 103 2" xfId="15186"/>
    <cellStyle name="40% - Акцент4 103 2 2" xfId="15187"/>
    <cellStyle name="40% - Акцент4 103 3" xfId="15188"/>
    <cellStyle name="40% - Акцент4 104" xfId="15189"/>
    <cellStyle name="40% - Акцент4 104 2" xfId="15190"/>
    <cellStyle name="40% - Акцент4 104 2 2" xfId="15191"/>
    <cellStyle name="40% - Акцент4 104 3" xfId="15192"/>
    <cellStyle name="40% - Акцент4 105" xfId="15193"/>
    <cellStyle name="40% - Акцент4 105 2" xfId="15194"/>
    <cellStyle name="40% - Акцент4 105 2 2" xfId="15195"/>
    <cellStyle name="40% - Акцент4 105 3" xfId="15196"/>
    <cellStyle name="40% - Акцент4 106" xfId="15197"/>
    <cellStyle name="40% - Акцент4 106 2" xfId="15198"/>
    <cellStyle name="40% - Акцент4 106 2 2" xfId="15199"/>
    <cellStyle name="40% - Акцент4 106 3" xfId="15200"/>
    <cellStyle name="40% - Акцент4 107" xfId="15201"/>
    <cellStyle name="40% - Акцент4 107 2" xfId="15202"/>
    <cellStyle name="40% - Акцент4 107 2 2" xfId="15203"/>
    <cellStyle name="40% - Акцент4 107 3" xfId="15204"/>
    <cellStyle name="40% - Акцент4 108" xfId="15205"/>
    <cellStyle name="40% - Акцент4 108 2" xfId="15206"/>
    <cellStyle name="40% - Акцент4 108 2 2" xfId="15207"/>
    <cellStyle name="40% - Акцент4 108 3" xfId="15208"/>
    <cellStyle name="40% - Акцент4 109" xfId="15209"/>
    <cellStyle name="40% - Акцент4 109 2" xfId="15210"/>
    <cellStyle name="40% - Акцент4 109 2 2" xfId="15211"/>
    <cellStyle name="40% - Акцент4 109 3" xfId="15212"/>
    <cellStyle name="40% - Акцент4 11" xfId="15213"/>
    <cellStyle name="40% - Акцент4 11 2" xfId="15214"/>
    <cellStyle name="40% - Акцент4 11 2 2" xfId="15215"/>
    <cellStyle name="40% - Акцент4 11 2 2 2" xfId="15216"/>
    <cellStyle name="40% - Акцент4 11 2 3" xfId="15217"/>
    <cellStyle name="40% - Акцент4 11 3" xfId="15218"/>
    <cellStyle name="40% - Акцент4 11 3 2" xfId="15219"/>
    <cellStyle name="40% - Акцент4 11 3 2 2" xfId="15220"/>
    <cellStyle name="40% - Акцент4 11 3 3" xfId="15221"/>
    <cellStyle name="40% - Акцент4 11 4" xfId="15222"/>
    <cellStyle name="40% - Акцент4 11 4 2" xfId="15223"/>
    <cellStyle name="40% - Акцент4 11 5" xfId="15224"/>
    <cellStyle name="40% - Акцент4 110" xfId="15225"/>
    <cellStyle name="40% - Акцент4 110 2" xfId="15226"/>
    <cellStyle name="40% - Акцент4 110 2 2" xfId="15227"/>
    <cellStyle name="40% - Акцент4 110 3" xfId="15228"/>
    <cellStyle name="40% - Акцент4 111" xfId="15229"/>
    <cellStyle name="40% - Акцент4 111 2" xfId="15230"/>
    <cellStyle name="40% - Акцент4 111 2 2" xfId="15231"/>
    <cellStyle name="40% - Акцент4 111 3" xfId="15232"/>
    <cellStyle name="40% - Акцент4 112" xfId="15233"/>
    <cellStyle name="40% - Акцент4 112 2" xfId="15234"/>
    <cellStyle name="40% - Акцент4 112 2 2" xfId="15235"/>
    <cellStyle name="40% - Акцент4 112 3" xfId="15236"/>
    <cellStyle name="40% - Акцент4 113" xfId="15237"/>
    <cellStyle name="40% - Акцент4 113 2" xfId="15238"/>
    <cellStyle name="40% - Акцент4 113 2 2" xfId="15239"/>
    <cellStyle name="40% - Акцент4 113 3" xfId="15240"/>
    <cellStyle name="40% - Акцент4 114" xfId="15241"/>
    <cellStyle name="40% - Акцент4 114 2" xfId="15242"/>
    <cellStyle name="40% - Акцент4 114 2 2" xfId="15243"/>
    <cellStyle name="40% - Акцент4 114 3" xfId="15244"/>
    <cellStyle name="40% - Акцент4 115" xfId="15245"/>
    <cellStyle name="40% - Акцент4 115 2" xfId="15246"/>
    <cellStyle name="40% - Акцент4 115 2 2" xfId="15247"/>
    <cellStyle name="40% - Акцент4 115 3" xfId="15248"/>
    <cellStyle name="40% - Акцент4 116" xfId="15249"/>
    <cellStyle name="40% - Акцент4 116 2" xfId="15250"/>
    <cellStyle name="40% - Акцент4 116 2 2" xfId="15251"/>
    <cellStyle name="40% - Акцент4 116 3" xfId="15252"/>
    <cellStyle name="40% - Акцент4 117" xfId="15253"/>
    <cellStyle name="40% - Акцент4 117 2" xfId="15254"/>
    <cellStyle name="40% - Акцент4 117 2 2" xfId="15255"/>
    <cellStyle name="40% - Акцент4 117 3" xfId="15256"/>
    <cellStyle name="40% - Акцент4 118" xfId="15257"/>
    <cellStyle name="40% - Акцент4 118 2" xfId="15258"/>
    <cellStyle name="40% - Акцент4 118 2 2" xfId="15259"/>
    <cellStyle name="40% - Акцент4 118 3" xfId="15260"/>
    <cellStyle name="40% - Акцент4 119" xfId="15261"/>
    <cellStyle name="40% - Акцент4 119 2" xfId="15262"/>
    <cellStyle name="40% - Акцент4 119 2 2" xfId="15263"/>
    <cellStyle name="40% - Акцент4 119 3" xfId="15264"/>
    <cellStyle name="40% - Акцент4 12" xfId="15265"/>
    <cellStyle name="40% - Акцент4 12 2" xfId="15266"/>
    <cellStyle name="40% - Акцент4 12 2 2" xfId="15267"/>
    <cellStyle name="40% - Акцент4 12 2 2 2" xfId="15268"/>
    <cellStyle name="40% - Акцент4 12 2 3" xfId="15269"/>
    <cellStyle name="40% - Акцент4 12 3" xfId="15270"/>
    <cellStyle name="40% - Акцент4 12 3 2" xfId="15271"/>
    <cellStyle name="40% - Акцент4 12 3 2 2" xfId="15272"/>
    <cellStyle name="40% - Акцент4 12 3 3" xfId="15273"/>
    <cellStyle name="40% - Акцент4 12 4" xfId="15274"/>
    <cellStyle name="40% - Акцент4 12 4 2" xfId="15275"/>
    <cellStyle name="40% - Акцент4 12 5" xfId="15276"/>
    <cellStyle name="40% - Акцент4 120" xfId="15277"/>
    <cellStyle name="40% - Акцент4 120 2" xfId="15278"/>
    <cellStyle name="40% - Акцент4 120 2 2" xfId="15279"/>
    <cellStyle name="40% - Акцент4 120 3" xfId="15280"/>
    <cellStyle name="40% - Акцент4 121" xfId="15281"/>
    <cellStyle name="40% - Акцент4 121 2" xfId="15282"/>
    <cellStyle name="40% - Акцент4 121 2 2" xfId="15283"/>
    <cellStyle name="40% - Акцент4 121 3" xfId="15284"/>
    <cellStyle name="40% - Акцент4 122" xfId="15285"/>
    <cellStyle name="40% - Акцент4 122 2" xfId="15286"/>
    <cellStyle name="40% - Акцент4 122 2 2" xfId="15287"/>
    <cellStyle name="40% - Акцент4 122 3" xfId="15288"/>
    <cellStyle name="40% - Акцент4 123" xfId="15289"/>
    <cellStyle name="40% - Акцент4 123 2" xfId="15290"/>
    <cellStyle name="40% - Акцент4 123 2 2" xfId="15291"/>
    <cellStyle name="40% - Акцент4 123 3" xfId="15292"/>
    <cellStyle name="40% - Акцент4 124" xfId="15293"/>
    <cellStyle name="40% - Акцент4 124 2" xfId="15294"/>
    <cellStyle name="40% - Акцент4 124 2 2" xfId="15295"/>
    <cellStyle name="40% - Акцент4 124 3" xfId="15296"/>
    <cellStyle name="40% - Акцент4 125" xfId="15297"/>
    <cellStyle name="40% - Акцент4 125 2" xfId="15298"/>
    <cellStyle name="40% - Акцент4 125 2 2" xfId="15299"/>
    <cellStyle name="40% - Акцент4 125 3" xfId="15300"/>
    <cellStyle name="40% - Акцент4 126" xfId="15301"/>
    <cellStyle name="40% - Акцент4 126 2" xfId="15302"/>
    <cellStyle name="40% - Акцент4 126 2 2" xfId="15303"/>
    <cellStyle name="40% - Акцент4 126 3" xfId="15304"/>
    <cellStyle name="40% - Акцент4 127" xfId="15305"/>
    <cellStyle name="40% - Акцент4 127 2" xfId="15306"/>
    <cellStyle name="40% - Акцент4 127 2 2" xfId="15307"/>
    <cellStyle name="40% - Акцент4 127 3" xfId="15308"/>
    <cellStyle name="40% - Акцент4 128" xfId="15309"/>
    <cellStyle name="40% - Акцент4 128 2" xfId="15310"/>
    <cellStyle name="40% - Акцент4 128 2 2" xfId="15311"/>
    <cellStyle name="40% - Акцент4 128 3" xfId="15312"/>
    <cellStyle name="40% - Акцент4 129" xfId="15313"/>
    <cellStyle name="40% - Акцент4 129 2" xfId="15314"/>
    <cellStyle name="40% - Акцент4 129 2 2" xfId="15315"/>
    <cellStyle name="40% - Акцент4 129 3" xfId="15316"/>
    <cellStyle name="40% - Акцент4 13" xfId="15317"/>
    <cellStyle name="40% - Акцент4 13 2" xfId="15318"/>
    <cellStyle name="40% - Акцент4 13 2 2" xfId="15319"/>
    <cellStyle name="40% - Акцент4 13 2 2 2" xfId="15320"/>
    <cellStyle name="40% - Акцент4 13 2 3" xfId="15321"/>
    <cellStyle name="40% - Акцент4 13 3" xfId="15322"/>
    <cellStyle name="40% - Акцент4 13 3 2" xfId="15323"/>
    <cellStyle name="40% - Акцент4 13 3 2 2" xfId="15324"/>
    <cellStyle name="40% - Акцент4 13 3 3" xfId="15325"/>
    <cellStyle name="40% - Акцент4 13 4" xfId="15326"/>
    <cellStyle name="40% - Акцент4 13 4 2" xfId="15327"/>
    <cellStyle name="40% - Акцент4 13 5" xfId="15328"/>
    <cellStyle name="40% - Акцент4 130" xfId="15329"/>
    <cellStyle name="40% - Акцент4 130 2" xfId="15330"/>
    <cellStyle name="40% - Акцент4 130 2 2" xfId="15331"/>
    <cellStyle name="40% - Акцент4 130 3" xfId="15332"/>
    <cellStyle name="40% - Акцент4 131" xfId="15333"/>
    <cellStyle name="40% - Акцент4 131 2" xfId="15334"/>
    <cellStyle name="40% - Акцент4 131 2 2" xfId="15335"/>
    <cellStyle name="40% - Акцент4 131 3" xfId="15336"/>
    <cellStyle name="40% - Акцент4 132" xfId="15337"/>
    <cellStyle name="40% - Акцент4 132 2" xfId="15338"/>
    <cellStyle name="40% - Акцент4 132 2 2" xfId="15339"/>
    <cellStyle name="40% - Акцент4 132 3" xfId="15340"/>
    <cellStyle name="40% - Акцент4 133" xfId="15341"/>
    <cellStyle name="40% - Акцент4 133 2" xfId="15342"/>
    <cellStyle name="40% - Акцент4 133 2 2" xfId="15343"/>
    <cellStyle name="40% - Акцент4 133 3" xfId="15344"/>
    <cellStyle name="40% - Акцент4 134" xfId="15345"/>
    <cellStyle name="40% - Акцент4 134 2" xfId="15346"/>
    <cellStyle name="40% - Акцент4 134 2 2" xfId="15347"/>
    <cellStyle name="40% - Акцент4 134 3" xfId="15348"/>
    <cellStyle name="40% - Акцент4 135" xfId="15349"/>
    <cellStyle name="40% - Акцент4 135 2" xfId="15350"/>
    <cellStyle name="40% - Акцент4 135 2 2" xfId="15351"/>
    <cellStyle name="40% - Акцент4 135 3" xfId="15352"/>
    <cellStyle name="40% - Акцент4 136" xfId="15353"/>
    <cellStyle name="40% - Акцент4 136 2" xfId="15354"/>
    <cellStyle name="40% - Акцент4 136 2 2" xfId="15355"/>
    <cellStyle name="40% - Акцент4 136 3" xfId="15356"/>
    <cellStyle name="40% - Акцент4 137" xfId="15357"/>
    <cellStyle name="40% - Акцент4 138" xfId="15358"/>
    <cellStyle name="40% - Акцент4 14" xfId="15359"/>
    <cellStyle name="40% - Акцент4 14 2" xfId="15360"/>
    <cellStyle name="40% - Акцент4 14 2 2" xfId="15361"/>
    <cellStyle name="40% - Акцент4 14 2 2 2" xfId="15362"/>
    <cellStyle name="40% - Акцент4 14 2 3" xfId="15363"/>
    <cellStyle name="40% - Акцент4 14 3" xfId="15364"/>
    <cellStyle name="40% - Акцент4 14 3 2" xfId="15365"/>
    <cellStyle name="40% - Акцент4 14 3 2 2" xfId="15366"/>
    <cellStyle name="40% - Акцент4 14 3 3" xfId="15367"/>
    <cellStyle name="40% - Акцент4 14 4" xfId="15368"/>
    <cellStyle name="40% - Акцент4 14 4 2" xfId="15369"/>
    <cellStyle name="40% - Акцент4 14 5" xfId="15370"/>
    <cellStyle name="40% - Акцент4 15" xfId="15371"/>
    <cellStyle name="40% - Акцент4 15 2" xfId="15372"/>
    <cellStyle name="40% - Акцент4 15 2 2" xfId="15373"/>
    <cellStyle name="40% - Акцент4 15 2 2 2" xfId="15374"/>
    <cellStyle name="40% - Акцент4 15 2 3" xfId="15375"/>
    <cellStyle name="40% - Акцент4 15 3" xfId="15376"/>
    <cellStyle name="40% - Акцент4 15 3 2" xfId="15377"/>
    <cellStyle name="40% - Акцент4 15 3 2 2" xfId="15378"/>
    <cellStyle name="40% - Акцент4 15 3 3" xfId="15379"/>
    <cellStyle name="40% - Акцент4 15 4" xfId="15380"/>
    <cellStyle name="40% - Акцент4 15 4 2" xfId="15381"/>
    <cellStyle name="40% - Акцент4 15 5" xfId="15382"/>
    <cellStyle name="40% - Акцент4 16" xfId="15383"/>
    <cellStyle name="40% - Акцент4 16 2" xfId="15384"/>
    <cellStyle name="40% - Акцент4 16 2 2" xfId="15385"/>
    <cellStyle name="40% - Акцент4 16 2 2 2" xfId="15386"/>
    <cellStyle name="40% - Акцент4 16 2 3" xfId="15387"/>
    <cellStyle name="40% - Акцент4 16 3" xfId="15388"/>
    <cellStyle name="40% - Акцент4 16 3 2" xfId="15389"/>
    <cellStyle name="40% - Акцент4 16 3 2 2" xfId="15390"/>
    <cellStyle name="40% - Акцент4 16 3 3" xfId="15391"/>
    <cellStyle name="40% - Акцент4 16 4" xfId="15392"/>
    <cellStyle name="40% - Акцент4 16 4 2" xfId="15393"/>
    <cellStyle name="40% - Акцент4 16 5" xfId="15394"/>
    <cellStyle name="40% - Акцент4 17" xfId="15395"/>
    <cellStyle name="40% - Акцент4 17 2" xfId="15396"/>
    <cellStyle name="40% - Акцент4 17 2 2" xfId="15397"/>
    <cellStyle name="40% - Акцент4 17 2 2 2" xfId="15398"/>
    <cellStyle name="40% - Акцент4 17 2 3" xfId="15399"/>
    <cellStyle name="40% - Акцент4 17 3" xfId="15400"/>
    <cellStyle name="40% - Акцент4 17 3 2" xfId="15401"/>
    <cellStyle name="40% - Акцент4 17 3 2 2" xfId="15402"/>
    <cellStyle name="40% - Акцент4 17 3 3" xfId="15403"/>
    <cellStyle name="40% - Акцент4 17 4" xfId="15404"/>
    <cellStyle name="40% - Акцент4 17 4 2" xfId="15405"/>
    <cellStyle name="40% - Акцент4 17 5" xfId="15406"/>
    <cellStyle name="40% - Акцент4 18" xfId="15407"/>
    <cellStyle name="40% - Акцент4 18 2" xfId="15408"/>
    <cellStyle name="40% - Акцент4 18 2 2" xfId="15409"/>
    <cellStyle name="40% - Акцент4 18 2 2 2" xfId="15410"/>
    <cellStyle name="40% - Акцент4 18 2 3" xfId="15411"/>
    <cellStyle name="40% - Акцент4 18 3" xfId="15412"/>
    <cellStyle name="40% - Акцент4 18 3 2" xfId="15413"/>
    <cellStyle name="40% - Акцент4 18 3 2 2" xfId="15414"/>
    <cellStyle name="40% - Акцент4 18 3 3" xfId="15415"/>
    <cellStyle name="40% - Акцент4 18 4" xfId="15416"/>
    <cellStyle name="40% - Акцент4 18 4 2" xfId="15417"/>
    <cellStyle name="40% - Акцент4 18 5" xfId="15418"/>
    <cellStyle name="40% - Акцент4 19" xfId="15419"/>
    <cellStyle name="40% - Акцент4 19 2" xfId="15420"/>
    <cellStyle name="40% - Акцент4 19 2 2" xfId="15421"/>
    <cellStyle name="40% - Акцент4 19 2 2 2" xfId="15422"/>
    <cellStyle name="40% - Акцент4 19 2 3" xfId="15423"/>
    <cellStyle name="40% - Акцент4 19 3" xfId="15424"/>
    <cellStyle name="40% - Акцент4 19 3 2" xfId="15425"/>
    <cellStyle name="40% - Акцент4 19 3 2 2" xfId="15426"/>
    <cellStyle name="40% - Акцент4 19 3 3" xfId="15427"/>
    <cellStyle name="40% - Акцент4 19 4" xfId="15428"/>
    <cellStyle name="40% - Акцент4 19 4 2" xfId="15429"/>
    <cellStyle name="40% - Акцент4 19 5" xfId="15430"/>
    <cellStyle name="40% - Акцент4 2" xfId="15431"/>
    <cellStyle name="40% - Акцент4 2 10" xfId="15432"/>
    <cellStyle name="40% - Акцент4 2 10 2" xfId="15433"/>
    <cellStyle name="40% - Акцент4 2 10 2 2" xfId="15434"/>
    <cellStyle name="40% - Акцент4 2 10 3" xfId="15435"/>
    <cellStyle name="40% - Акцент4 2 11" xfId="15436"/>
    <cellStyle name="40% - Акцент4 2 11 2" xfId="15437"/>
    <cellStyle name="40% - Акцент4 2 11 2 2" xfId="15438"/>
    <cellStyle name="40% - Акцент4 2 11 3" xfId="15439"/>
    <cellStyle name="40% - Акцент4 2 12" xfId="15440"/>
    <cellStyle name="40% - Акцент4 2 12 2" xfId="15441"/>
    <cellStyle name="40% - Акцент4 2 12 2 2" xfId="15442"/>
    <cellStyle name="40% - Акцент4 2 12 3" xfId="15443"/>
    <cellStyle name="40% - Акцент4 2 13" xfId="15444"/>
    <cellStyle name="40% - Акцент4 2 13 2" xfId="15445"/>
    <cellStyle name="40% - Акцент4 2 13 2 2" xfId="15446"/>
    <cellStyle name="40% - Акцент4 2 13 3" xfId="15447"/>
    <cellStyle name="40% - Акцент4 2 14" xfId="15448"/>
    <cellStyle name="40% - Акцент4 2 14 2" xfId="15449"/>
    <cellStyle name="40% - Акцент4 2 14 2 2" xfId="15450"/>
    <cellStyle name="40% - Акцент4 2 14 3" xfId="15451"/>
    <cellStyle name="40% - Акцент4 2 15" xfId="15452"/>
    <cellStyle name="40% - Акцент4 2 15 2" xfId="15453"/>
    <cellStyle name="40% - Акцент4 2 15 2 2" xfId="15454"/>
    <cellStyle name="40% - Акцент4 2 15 3" xfId="15455"/>
    <cellStyle name="40% - Акцент4 2 16" xfId="15456"/>
    <cellStyle name="40% - Акцент4 2 16 2" xfId="15457"/>
    <cellStyle name="40% - Акцент4 2 16 2 2" xfId="15458"/>
    <cellStyle name="40% - Акцент4 2 16 3" xfId="15459"/>
    <cellStyle name="40% - Акцент4 2 17" xfId="15460"/>
    <cellStyle name="40% - Акцент4 2 17 2" xfId="15461"/>
    <cellStyle name="40% - Акцент4 2 17 2 2" xfId="15462"/>
    <cellStyle name="40% - Акцент4 2 17 3" xfId="15463"/>
    <cellStyle name="40% - Акцент4 2 18" xfId="15464"/>
    <cellStyle name="40% - Акцент4 2 18 2" xfId="15465"/>
    <cellStyle name="40% - Акцент4 2 18 2 2" xfId="15466"/>
    <cellStyle name="40% - Акцент4 2 18 3" xfId="15467"/>
    <cellStyle name="40% - Акцент4 2 19" xfId="15468"/>
    <cellStyle name="40% - Акцент4 2 19 2" xfId="15469"/>
    <cellStyle name="40% - Акцент4 2 19 2 2" xfId="15470"/>
    <cellStyle name="40% - Акцент4 2 19 3" xfId="15471"/>
    <cellStyle name="40% - Акцент4 2 2" xfId="15472"/>
    <cellStyle name="40% - Акцент4 2 2 2" xfId="15473"/>
    <cellStyle name="40% - Акцент4 2 2 2 2" xfId="15474"/>
    <cellStyle name="40% - Акцент4 2 2 2 2 2" xfId="15475"/>
    <cellStyle name="40% - Акцент4 2 2 2 3" xfId="15476"/>
    <cellStyle name="40% - Акцент4 2 2 3" xfId="15477"/>
    <cellStyle name="40% - Акцент4 2 2 3 2" xfId="15478"/>
    <cellStyle name="40% - Акцент4 2 2 3 2 2" xfId="15479"/>
    <cellStyle name="40% - Акцент4 2 2 3 3" xfId="15480"/>
    <cellStyle name="40% - Акцент4 2 2 4" xfId="15481"/>
    <cellStyle name="40% - Акцент4 2 2 4 2" xfId="15482"/>
    <cellStyle name="40% - Акцент4 2 2 5" xfId="15483"/>
    <cellStyle name="40% - Акцент4 2 20" xfId="15484"/>
    <cellStyle name="40% - Акцент4 2 20 2" xfId="15485"/>
    <cellStyle name="40% - Акцент4 2 20 2 2" xfId="15486"/>
    <cellStyle name="40% - Акцент4 2 20 3" xfId="15487"/>
    <cellStyle name="40% - Акцент4 2 21" xfId="15488"/>
    <cellStyle name="40% - Акцент4 2 21 2" xfId="15489"/>
    <cellStyle name="40% - Акцент4 2 21 2 2" xfId="15490"/>
    <cellStyle name="40% - Акцент4 2 21 3" xfId="15491"/>
    <cellStyle name="40% - Акцент4 2 22" xfId="15492"/>
    <cellStyle name="40% - Акцент4 2 22 2" xfId="15493"/>
    <cellStyle name="40% - Акцент4 2 22 2 2" xfId="15494"/>
    <cellStyle name="40% - Акцент4 2 22 3" xfId="15495"/>
    <cellStyle name="40% - Акцент4 2 23" xfId="15496"/>
    <cellStyle name="40% - Акцент4 2 23 2" xfId="15497"/>
    <cellStyle name="40% - Акцент4 2 23 2 2" xfId="15498"/>
    <cellStyle name="40% - Акцент4 2 23 3" xfId="15499"/>
    <cellStyle name="40% - Акцент4 2 24" xfId="15500"/>
    <cellStyle name="40% - Акцент4 2 24 2" xfId="15501"/>
    <cellStyle name="40% - Акцент4 2 24 2 2" xfId="15502"/>
    <cellStyle name="40% - Акцент4 2 24 3" xfId="15503"/>
    <cellStyle name="40% - Акцент4 2 25" xfId="15504"/>
    <cellStyle name="40% - Акцент4 2 25 2" xfId="15505"/>
    <cellStyle name="40% - Акцент4 2 26" xfId="15506"/>
    <cellStyle name="40% - Акцент4 2 3" xfId="15507"/>
    <cellStyle name="40% - Акцент4 2 3 2" xfId="15508"/>
    <cellStyle name="40% - Акцент4 2 3 2 2" xfId="15509"/>
    <cellStyle name="40% - Акцент4 2 3 2 2 2" xfId="15510"/>
    <cellStyle name="40% - Акцент4 2 3 2 3" xfId="15511"/>
    <cellStyle name="40% - Акцент4 2 3 3" xfId="15512"/>
    <cellStyle name="40% - Акцент4 2 3 3 2" xfId="15513"/>
    <cellStyle name="40% - Акцент4 2 3 3 2 2" xfId="15514"/>
    <cellStyle name="40% - Акцент4 2 3 3 3" xfId="15515"/>
    <cellStyle name="40% - Акцент4 2 3 4" xfId="15516"/>
    <cellStyle name="40% - Акцент4 2 3 4 2" xfId="15517"/>
    <cellStyle name="40% - Акцент4 2 3 5" xfId="15518"/>
    <cellStyle name="40% - Акцент4 2 4" xfId="15519"/>
    <cellStyle name="40% - Акцент4 2 4 2" xfId="15520"/>
    <cellStyle name="40% - Акцент4 2 4 2 2" xfId="15521"/>
    <cellStyle name="40% - Акцент4 2 4 2 2 2" xfId="15522"/>
    <cellStyle name="40% - Акцент4 2 4 2 3" xfId="15523"/>
    <cellStyle name="40% - Акцент4 2 4 3" xfId="15524"/>
    <cellStyle name="40% - Акцент4 2 4 3 2" xfId="15525"/>
    <cellStyle name="40% - Акцент4 2 4 3 2 2" xfId="15526"/>
    <cellStyle name="40% - Акцент4 2 4 3 3" xfId="15527"/>
    <cellStyle name="40% - Акцент4 2 4 4" xfId="15528"/>
    <cellStyle name="40% - Акцент4 2 4 4 2" xfId="15529"/>
    <cellStyle name="40% - Акцент4 2 4 5" xfId="15530"/>
    <cellStyle name="40% - Акцент4 2 5" xfId="15531"/>
    <cellStyle name="40% - Акцент4 2 5 2" xfId="15532"/>
    <cellStyle name="40% - Акцент4 2 5 2 2" xfId="15533"/>
    <cellStyle name="40% - Акцент4 2 5 2 2 2" xfId="15534"/>
    <cellStyle name="40% - Акцент4 2 5 2 3" xfId="15535"/>
    <cellStyle name="40% - Акцент4 2 5 3" xfId="15536"/>
    <cellStyle name="40% - Акцент4 2 5 3 2" xfId="15537"/>
    <cellStyle name="40% - Акцент4 2 5 3 2 2" xfId="15538"/>
    <cellStyle name="40% - Акцент4 2 5 3 3" xfId="15539"/>
    <cellStyle name="40% - Акцент4 2 5 4" xfId="15540"/>
    <cellStyle name="40% - Акцент4 2 5 4 2" xfId="15541"/>
    <cellStyle name="40% - Акцент4 2 5 5" xfId="15542"/>
    <cellStyle name="40% - Акцент4 2 6" xfId="15543"/>
    <cellStyle name="40% - Акцент4 2 6 2" xfId="15544"/>
    <cellStyle name="40% - Акцент4 2 6 2 2" xfId="15545"/>
    <cellStyle name="40% - Акцент4 2 6 3" xfId="15546"/>
    <cellStyle name="40% - Акцент4 2 7" xfId="15547"/>
    <cellStyle name="40% - Акцент4 2 7 2" xfId="15548"/>
    <cellStyle name="40% - Акцент4 2 7 2 2" xfId="15549"/>
    <cellStyle name="40% - Акцент4 2 7 3" xfId="15550"/>
    <cellStyle name="40% - Акцент4 2 8" xfId="15551"/>
    <cellStyle name="40% - Акцент4 2 8 2" xfId="15552"/>
    <cellStyle name="40% - Акцент4 2 8 2 2" xfId="15553"/>
    <cellStyle name="40% - Акцент4 2 8 3" xfId="15554"/>
    <cellStyle name="40% - Акцент4 2 9" xfId="15555"/>
    <cellStyle name="40% - Акцент4 2 9 2" xfId="15556"/>
    <cellStyle name="40% - Акцент4 2 9 2 2" xfId="15557"/>
    <cellStyle name="40% - Акцент4 2 9 3" xfId="15558"/>
    <cellStyle name="40% - Акцент4 20" xfId="15559"/>
    <cellStyle name="40% - Акцент4 20 2" xfId="15560"/>
    <cellStyle name="40% - Акцент4 20 2 2" xfId="15561"/>
    <cellStyle name="40% - Акцент4 20 2 2 2" xfId="15562"/>
    <cellStyle name="40% - Акцент4 20 2 3" xfId="15563"/>
    <cellStyle name="40% - Акцент4 20 3" xfId="15564"/>
    <cellStyle name="40% - Акцент4 20 3 2" xfId="15565"/>
    <cellStyle name="40% - Акцент4 20 3 2 2" xfId="15566"/>
    <cellStyle name="40% - Акцент4 20 3 3" xfId="15567"/>
    <cellStyle name="40% - Акцент4 20 4" xfId="15568"/>
    <cellStyle name="40% - Акцент4 20 4 2" xfId="15569"/>
    <cellStyle name="40% - Акцент4 20 5" xfId="15570"/>
    <cellStyle name="40% - Акцент4 21" xfId="15571"/>
    <cellStyle name="40% - Акцент4 21 2" xfId="15572"/>
    <cellStyle name="40% - Акцент4 21 2 2" xfId="15573"/>
    <cellStyle name="40% - Акцент4 21 2 2 2" xfId="15574"/>
    <cellStyle name="40% - Акцент4 21 2 3" xfId="15575"/>
    <cellStyle name="40% - Акцент4 21 3" xfId="15576"/>
    <cellStyle name="40% - Акцент4 21 3 2" xfId="15577"/>
    <cellStyle name="40% - Акцент4 21 3 2 2" xfId="15578"/>
    <cellStyle name="40% - Акцент4 21 3 3" xfId="15579"/>
    <cellStyle name="40% - Акцент4 21 4" xfId="15580"/>
    <cellStyle name="40% - Акцент4 21 4 2" xfId="15581"/>
    <cellStyle name="40% - Акцент4 21 5" xfId="15582"/>
    <cellStyle name="40% - Акцент4 22" xfId="15583"/>
    <cellStyle name="40% - Акцент4 22 2" xfId="15584"/>
    <cellStyle name="40% - Акцент4 22 2 2" xfId="15585"/>
    <cellStyle name="40% - Акцент4 22 2 2 2" xfId="15586"/>
    <cellStyle name="40% - Акцент4 22 2 3" xfId="15587"/>
    <cellStyle name="40% - Акцент4 22 3" xfId="15588"/>
    <cellStyle name="40% - Акцент4 22 3 2" xfId="15589"/>
    <cellStyle name="40% - Акцент4 22 3 2 2" xfId="15590"/>
    <cellStyle name="40% - Акцент4 22 3 3" xfId="15591"/>
    <cellStyle name="40% - Акцент4 22 4" xfId="15592"/>
    <cellStyle name="40% - Акцент4 22 4 2" xfId="15593"/>
    <cellStyle name="40% - Акцент4 22 5" xfId="15594"/>
    <cellStyle name="40% - Акцент4 23" xfId="15595"/>
    <cellStyle name="40% - Акцент4 23 2" xfId="15596"/>
    <cellStyle name="40% - Акцент4 23 2 2" xfId="15597"/>
    <cellStyle name="40% - Акцент4 23 2 2 2" xfId="15598"/>
    <cellStyle name="40% - Акцент4 23 2 3" xfId="15599"/>
    <cellStyle name="40% - Акцент4 23 3" xfId="15600"/>
    <cellStyle name="40% - Акцент4 23 3 2" xfId="15601"/>
    <cellStyle name="40% - Акцент4 23 3 2 2" xfId="15602"/>
    <cellStyle name="40% - Акцент4 23 3 3" xfId="15603"/>
    <cellStyle name="40% - Акцент4 23 4" xfId="15604"/>
    <cellStyle name="40% - Акцент4 23 4 2" xfId="15605"/>
    <cellStyle name="40% - Акцент4 23 5" xfId="15606"/>
    <cellStyle name="40% - Акцент4 24" xfId="15607"/>
    <cellStyle name="40% - Акцент4 24 2" xfId="15608"/>
    <cellStyle name="40% - Акцент4 24 2 2" xfId="15609"/>
    <cellStyle name="40% - Акцент4 24 2 2 2" xfId="15610"/>
    <cellStyle name="40% - Акцент4 24 2 3" xfId="15611"/>
    <cellStyle name="40% - Акцент4 24 3" xfId="15612"/>
    <cellStyle name="40% - Акцент4 24 3 2" xfId="15613"/>
    <cellStyle name="40% - Акцент4 24 3 2 2" xfId="15614"/>
    <cellStyle name="40% - Акцент4 24 3 3" xfId="15615"/>
    <cellStyle name="40% - Акцент4 24 4" xfId="15616"/>
    <cellStyle name="40% - Акцент4 24 4 2" xfId="15617"/>
    <cellStyle name="40% - Акцент4 24 5" xfId="15618"/>
    <cellStyle name="40% - Акцент4 25" xfId="15619"/>
    <cellStyle name="40% - Акцент4 25 2" xfId="15620"/>
    <cellStyle name="40% - Акцент4 25 2 2" xfId="15621"/>
    <cellStyle name="40% - Акцент4 25 2 2 2" xfId="15622"/>
    <cellStyle name="40% - Акцент4 25 2 3" xfId="15623"/>
    <cellStyle name="40% - Акцент4 25 3" xfId="15624"/>
    <cellStyle name="40% - Акцент4 25 3 2" xfId="15625"/>
    <cellStyle name="40% - Акцент4 25 3 2 2" xfId="15626"/>
    <cellStyle name="40% - Акцент4 25 3 3" xfId="15627"/>
    <cellStyle name="40% - Акцент4 25 4" xfId="15628"/>
    <cellStyle name="40% - Акцент4 25 4 2" xfId="15629"/>
    <cellStyle name="40% - Акцент4 25 5" xfId="15630"/>
    <cellStyle name="40% - Акцент4 26" xfId="15631"/>
    <cellStyle name="40% - Акцент4 26 2" xfId="15632"/>
    <cellStyle name="40% - Акцент4 26 2 2" xfId="15633"/>
    <cellStyle name="40% - Акцент4 26 2 2 2" xfId="15634"/>
    <cellStyle name="40% - Акцент4 26 2 3" xfId="15635"/>
    <cellStyle name="40% - Акцент4 26 3" xfId="15636"/>
    <cellStyle name="40% - Акцент4 26 3 2" xfId="15637"/>
    <cellStyle name="40% - Акцент4 26 3 2 2" xfId="15638"/>
    <cellStyle name="40% - Акцент4 26 3 3" xfId="15639"/>
    <cellStyle name="40% - Акцент4 26 4" xfId="15640"/>
    <cellStyle name="40% - Акцент4 26 4 2" xfId="15641"/>
    <cellStyle name="40% - Акцент4 26 5" xfId="15642"/>
    <cellStyle name="40% - Акцент4 27" xfId="15643"/>
    <cellStyle name="40% - Акцент4 27 2" xfId="15644"/>
    <cellStyle name="40% - Акцент4 27 2 2" xfId="15645"/>
    <cellStyle name="40% - Акцент4 27 2 2 2" xfId="15646"/>
    <cellStyle name="40% - Акцент4 27 2 3" xfId="15647"/>
    <cellStyle name="40% - Акцент4 27 3" xfId="15648"/>
    <cellStyle name="40% - Акцент4 27 3 2" xfId="15649"/>
    <cellStyle name="40% - Акцент4 27 3 2 2" xfId="15650"/>
    <cellStyle name="40% - Акцент4 27 3 3" xfId="15651"/>
    <cellStyle name="40% - Акцент4 27 4" xfId="15652"/>
    <cellStyle name="40% - Акцент4 27 4 2" xfId="15653"/>
    <cellStyle name="40% - Акцент4 27 5" xfId="15654"/>
    <cellStyle name="40% - Акцент4 28" xfId="15655"/>
    <cellStyle name="40% - Акцент4 28 2" xfId="15656"/>
    <cellStyle name="40% - Акцент4 28 2 2" xfId="15657"/>
    <cellStyle name="40% - Акцент4 28 2 2 2" xfId="15658"/>
    <cellStyle name="40% - Акцент4 28 2 3" xfId="15659"/>
    <cellStyle name="40% - Акцент4 28 3" xfId="15660"/>
    <cellStyle name="40% - Акцент4 28 3 2" xfId="15661"/>
    <cellStyle name="40% - Акцент4 28 3 2 2" xfId="15662"/>
    <cellStyle name="40% - Акцент4 28 3 3" xfId="15663"/>
    <cellStyle name="40% - Акцент4 28 4" xfId="15664"/>
    <cellStyle name="40% - Акцент4 28 4 2" xfId="15665"/>
    <cellStyle name="40% - Акцент4 28 5" xfId="15666"/>
    <cellStyle name="40% - Акцент4 29" xfId="15667"/>
    <cellStyle name="40% - Акцент4 29 2" xfId="15668"/>
    <cellStyle name="40% - Акцент4 29 2 2" xfId="15669"/>
    <cellStyle name="40% - Акцент4 29 2 2 2" xfId="15670"/>
    <cellStyle name="40% - Акцент4 29 2 3" xfId="15671"/>
    <cellStyle name="40% - Акцент4 29 3" xfId="15672"/>
    <cellStyle name="40% - Акцент4 29 3 2" xfId="15673"/>
    <cellStyle name="40% - Акцент4 29 3 2 2" xfId="15674"/>
    <cellStyle name="40% - Акцент4 29 3 3" xfId="15675"/>
    <cellStyle name="40% - Акцент4 29 4" xfId="15676"/>
    <cellStyle name="40% - Акцент4 29 4 2" xfId="15677"/>
    <cellStyle name="40% - Акцент4 29 5" xfId="15678"/>
    <cellStyle name="40% - Акцент4 3" xfId="15679"/>
    <cellStyle name="40% - Акцент4 3 2" xfId="15680"/>
    <cellStyle name="40% - Акцент4 3 2 2" xfId="15681"/>
    <cellStyle name="40% - Акцент4 3 2 2 2" xfId="15682"/>
    <cellStyle name="40% - Акцент4 3 2 2 2 2" xfId="15683"/>
    <cellStyle name="40% - Акцент4 3 2 2 3" xfId="15684"/>
    <cellStyle name="40% - Акцент4 3 2 3" xfId="15685"/>
    <cellStyle name="40% - Акцент4 3 2 3 2" xfId="15686"/>
    <cellStyle name="40% - Акцент4 3 2 3 2 2" xfId="15687"/>
    <cellStyle name="40% - Акцент4 3 2 3 3" xfId="15688"/>
    <cellStyle name="40% - Акцент4 3 2 4" xfId="15689"/>
    <cellStyle name="40% - Акцент4 3 2 4 2" xfId="15690"/>
    <cellStyle name="40% - Акцент4 3 2 5" xfId="15691"/>
    <cellStyle name="40% - Акцент4 3 3" xfId="15692"/>
    <cellStyle name="40% - Акцент4 3 3 2" xfId="15693"/>
    <cellStyle name="40% - Акцент4 3 3 2 2" xfId="15694"/>
    <cellStyle name="40% - Акцент4 3 3 2 2 2" xfId="15695"/>
    <cellStyle name="40% - Акцент4 3 3 2 3" xfId="15696"/>
    <cellStyle name="40% - Акцент4 3 3 3" xfId="15697"/>
    <cellStyle name="40% - Акцент4 3 3 3 2" xfId="15698"/>
    <cellStyle name="40% - Акцент4 3 3 3 2 2" xfId="15699"/>
    <cellStyle name="40% - Акцент4 3 3 3 3" xfId="15700"/>
    <cellStyle name="40% - Акцент4 3 3 4" xfId="15701"/>
    <cellStyle name="40% - Акцент4 3 3 4 2" xfId="15702"/>
    <cellStyle name="40% - Акцент4 3 3 5" xfId="15703"/>
    <cellStyle name="40% - Акцент4 3 4" xfId="15704"/>
    <cellStyle name="40% - Акцент4 3 4 2" xfId="15705"/>
    <cellStyle name="40% - Акцент4 3 4 2 2" xfId="15706"/>
    <cellStyle name="40% - Акцент4 3 4 2 2 2" xfId="15707"/>
    <cellStyle name="40% - Акцент4 3 4 2 3" xfId="15708"/>
    <cellStyle name="40% - Акцент4 3 4 3" xfId="15709"/>
    <cellStyle name="40% - Акцент4 3 4 3 2" xfId="15710"/>
    <cellStyle name="40% - Акцент4 3 4 3 2 2" xfId="15711"/>
    <cellStyle name="40% - Акцент4 3 4 3 3" xfId="15712"/>
    <cellStyle name="40% - Акцент4 3 4 4" xfId="15713"/>
    <cellStyle name="40% - Акцент4 3 4 4 2" xfId="15714"/>
    <cellStyle name="40% - Акцент4 3 4 5" xfId="15715"/>
    <cellStyle name="40% - Акцент4 3 5" xfId="15716"/>
    <cellStyle name="40% - Акцент4 3 5 2" xfId="15717"/>
    <cellStyle name="40% - Акцент4 3 5 2 2" xfId="15718"/>
    <cellStyle name="40% - Акцент4 3 5 2 2 2" xfId="15719"/>
    <cellStyle name="40% - Акцент4 3 5 2 3" xfId="15720"/>
    <cellStyle name="40% - Акцент4 3 5 3" xfId="15721"/>
    <cellStyle name="40% - Акцент4 3 5 3 2" xfId="15722"/>
    <cellStyle name="40% - Акцент4 3 5 3 2 2" xfId="15723"/>
    <cellStyle name="40% - Акцент4 3 5 3 3" xfId="15724"/>
    <cellStyle name="40% - Акцент4 3 5 4" xfId="15725"/>
    <cellStyle name="40% - Акцент4 3 5 4 2" xfId="15726"/>
    <cellStyle name="40% - Акцент4 3 5 5" xfId="15727"/>
    <cellStyle name="40% - Акцент4 3 6" xfId="15728"/>
    <cellStyle name="40% - Акцент4 3 6 2" xfId="15729"/>
    <cellStyle name="40% - Акцент4 3 6 2 2" xfId="15730"/>
    <cellStyle name="40% - Акцент4 3 6 3" xfId="15731"/>
    <cellStyle name="40% - Акцент4 3 7" xfId="15732"/>
    <cellStyle name="40% - Акцент4 3 7 2" xfId="15733"/>
    <cellStyle name="40% - Акцент4 3 7 2 2" xfId="15734"/>
    <cellStyle name="40% - Акцент4 3 7 3" xfId="15735"/>
    <cellStyle name="40% - Акцент4 3 8" xfId="15736"/>
    <cellStyle name="40% - Акцент4 3 8 2" xfId="15737"/>
    <cellStyle name="40% - Акцент4 3 9" xfId="15738"/>
    <cellStyle name="40% - Акцент4 30" xfId="15739"/>
    <cellStyle name="40% - Акцент4 30 2" xfId="15740"/>
    <cellStyle name="40% - Акцент4 30 2 2" xfId="15741"/>
    <cellStyle name="40% - Акцент4 30 2 2 2" xfId="15742"/>
    <cellStyle name="40% - Акцент4 30 2 3" xfId="15743"/>
    <cellStyle name="40% - Акцент4 30 3" xfId="15744"/>
    <cellStyle name="40% - Акцент4 30 3 2" xfId="15745"/>
    <cellStyle name="40% - Акцент4 30 3 2 2" xfId="15746"/>
    <cellStyle name="40% - Акцент4 30 3 3" xfId="15747"/>
    <cellStyle name="40% - Акцент4 30 4" xfId="15748"/>
    <cellStyle name="40% - Акцент4 30 4 2" xfId="15749"/>
    <cellStyle name="40% - Акцент4 30 5" xfId="15750"/>
    <cellStyle name="40% - Акцент4 31" xfId="15751"/>
    <cellStyle name="40% - Акцент4 31 2" xfId="15752"/>
    <cellStyle name="40% - Акцент4 31 2 2" xfId="15753"/>
    <cellStyle name="40% - Акцент4 31 2 2 2" xfId="15754"/>
    <cellStyle name="40% - Акцент4 31 2 3" xfId="15755"/>
    <cellStyle name="40% - Акцент4 31 3" xfId="15756"/>
    <cellStyle name="40% - Акцент4 31 3 2" xfId="15757"/>
    <cellStyle name="40% - Акцент4 31 3 2 2" xfId="15758"/>
    <cellStyle name="40% - Акцент4 31 3 3" xfId="15759"/>
    <cellStyle name="40% - Акцент4 31 4" xfId="15760"/>
    <cellStyle name="40% - Акцент4 31 4 2" xfId="15761"/>
    <cellStyle name="40% - Акцент4 31 5" xfId="15762"/>
    <cellStyle name="40% - Акцент4 32" xfId="15763"/>
    <cellStyle name="40% - Акцент4 32 2" xfId="15764"/>
    <cellStyle name="40% - Акцент4 32 2 2" xfId="15765"/>
    <cellStyle name="40% - Акцент4 32 2 2 2" xfId="15766"/>
    <cellStyle name="40% - Акцент4 32 2 3" xfId="15767"/>
    <cellStyle name="40% - Акцент4 32 3" xfId="15768"/>
    <cellStyle name="40% - Акцент4 32 3 2" xfId="15769"/>
    <cellStyle name="40% - Акцент4 32 3 2 2" xfId="15770"/>
    <cellStyle name="40% - Акцент4 32 3 3" xfId="15771"/>
    <cellStyle name="40% - Акцент4 32 4" xfId="15772"/>
    <cellStyle name="40% - Акцент4 32 4 2" xfId="15773"/>
    <cellStyle name="40% - Акцент4 32 5" xfId="15774"/>
    <cellStyle name="40% - Акцент4 33" xfId="15775"/>
    <cellStyle name="40% - Акцент4 33 2" xfId="15776"/>
    <cellStyle name="40% - Акцент4 33 2 2" xfId="15777"/>
    <cellStyle name="40% - Акцент4 33 2 2 2" xfId="15778"/>
    <cellStyle name="40% - Акцент4 33 2 3" xfId="15779"/>
    <cellStyle name="40% - Акцент4 33 3" xfId="15780"/>
    <cellStyle name="40% - Акцент4 33 3 2" xfId="15781"/>
    <cellStyle name="40% - Акцент4 33 3 2 2" xfId="15782"/>
    <cellStyle name="40% - Акцент4 33 3 3" xfId="15783"/>
    <cellStyle name="40% - Акцент4 33 4" xfId="15784"/>
    <cellStyle name="40% - Акцент4 33 4 2" xfId="15785"/>
    <cellStyle name="40% - Акцент4 33 5" xfId="15786"/>
    <cellStyle name="40% - Акцент4 34" xfId="15787"/>
    <cellStyle name="40% - Акцент4 34 2" xfId="15788"/>
    <cellStyle name="40% - Акцент4 34 2 2" xfId="15789"/>
    <cellStyle name="40% - Акцент4 34 2 2 2" xfId="15790"/>
    <cellStyle name="40% - Акцент4 34 2 3" xfId="15791"/>
    <cellStyle name="40% - Акцент4 34 3" xfId="15792"/>
    <cellStyle name="40% - Акцент4 34 3 2" xfId="15793"/>
    <cellStyle name="40% - Акцент4 34 3 2 2" xfId="15794"/>
    <cellStyle name="40% - Акцент4 34 3 3" xfId="15795"/>
    <cellStyle name="40% - Акцент4 34 4" xfId="15796"/>
    <cellStyle name="40% - Акцент4 34 4 2" xfId="15797"/>
    <cellStyle name="40% - Акцент4 34 5" xfId="15798"/>
    <cellStyle name="40% - Акцент4 35" xfId="15799"/>
    <cellStyle name="40% - Акцент4 35 2" xfId="15800"/>
    <cellStyle name="40% - Акцент4 35 2 2" xfId="15801"/>
    <cellStyle name="40% - Акцент4 35 2 2 2" xfId="15802"/>
    <cellStyle name="40% - Акцент4 35 2 3" xfId="15803"/>
    <cellStyle name="40% - Акцент4 35 3" xfId="15804"/>
    <cellStyle name="40% - Акцент4 35 3 2" xfId="15805"/>
    <cellStyle name="40% - Акцент4 35 3 2 2" xfId="15806"/>
    <cellStyle name="40% - Акцент4 35 3 3" xfId="15807"/>
    <cellStyle name="40% - Акцент4 35 4" xfId="15808"/>
    <cellStyle name="40% - Акцент4 35 4 2" xfId="15809"/>
    <cellStyle name="40% - Акцент4 35 5" xfId="15810"/>
    <cellStyle name="40% - Акцент4 36" xfId="15811"/>
    <cellStyle name="40% - Акцент4 36 2" xfId="15812"/>
    <cellStyle name="40% - Акцент4 36 2 2" xfId="15813"/>
    <cellStyle name="40% - Акцент4 36 2 2 2" xfId="15814"/>
    <cellStyle name="40% - Акцент4 36 2 3" xfId="15815"/>
    <cellStyle name="40% - Акцент4 36 3" xfId="15816"/>
    <cellStyle name="40% - Акцент4 36 3 2" xfId="15817"/>
    <cellStyle name="40% - Акцент4 36 3 2 2" xfId="15818"/>
    <cellStyle name="40% - Акцент4 36 3 3" xfId="15819"/>
    <cellStyle name="40% - Акцент4 36 4" xfId="15820"/>
    <cellStyle name="40% - Акцент4 36 4 2" xfId="15821"/>
    <cellStyle name="40% - Акцент4 36 5" xfId="15822"/>
    <cellStyle name="40% - Акцент4 37" xfId="15823"/>
    <cellStyle name="40% - Акцент4 37 2" xfId="15824"/>
    <cellStyle name="40% - Акцент4 37 2 2" xfId="15825"/>
    <cellStyle name="40% - Акцент4 37 2 2 2" xfId="15826"/>
    <cellStyle name="40% - Акцент4 37 2 3" xfId="15827"/>
    <cellStyle name="40% - Акцент4 37 3" xfId="15828"/>
    <cellStyle name="40% - Акцент4 37 3 2" xfId="15829"/>
    <cellStyle name="40% - Акцент4 37 3 2 2" xfId="15830"/>
    <cellStyle name="40% - Акцент4 37 3 3" xfId="15831"/>
    <cellStyle name="40% - Акцент4 37 4" xfId="15832"/>
    <cellStyle name="40% - Акцент4 37 4 2" xfId="15833"/>
    <cellStyle name="40% - Акцент4 37 5" xfId="15834"/>
    <cellStyle name="40% - Акцент4 38" xfId="15835"/>
    <cellStyle name="40% - Акцент4 38 2" xfId="15836"/>
    <cellStyle name="40% - Акцент4 38 2 2" xfId="15837"/>
    <cellStyle name="40% - Акцент4 38 2 2 2" xfId="15838"/>
    <cellStyle name="40% - Акцент4 38 2 3" xfId="15839"/>
    <cellStyle name="40% - Акцент4 38 3" xfId="15840"/>
    <cellStyle name="40% - Акцент4 38 3 2" xfId="15841"/>
    <cellStyle name="40% - Акцент4 38 3 2 2" xfId="15842"/>
    <cellStyle name="40% - Акцент4 38 3 3" xfId="15843"/>
    <cellStyle name="40% - Акцент4 38 4" xfId="15844"/>
    <cellStyle name="40% - Акцент4 38 4 2" xfId="15845"/>
    <cellStyle name="40% - Акцент4 38 5" xfId="15846"/>
    <cellStyle name="40% - Акцент4 39" xfId="15847"/>
    <cellStyle name="40% - Акцент4 39 2" xfId="15848"/>
    <cellStyle name="40% - Акцент4 39 2 2" xfId="15849"/>
    <cellStyle name="40% - Акцент4 39 2 2 2" xfId="15850"/>
    <cellStyle name="40% - Акцент4 39 2 3" xfId="15851"/>
    <cellStyle name="40% - Акцент4 39 3" xfId="15852"/>
    <cellStyle name="40% - Акцент4 39 3 2" xfId="15853"/>
    <cellStyle name="40% - Акцент4 39 3 2 2" xfId="15854"/>
    <cellStyle name="40% - Акцент4 39 3 3" xfId="15855"/>
    <cellStyle name="40% - Акцент4 39 4" xfId="15856"/>
    <cellStyle name="40% - Акцент4 39 4 2" xfId="15857"/>
    <cellStyle name="40% - Акцент4 39 5" xfId="15858"/>
    <cellStyle name="40% - Акцент4 4" xfId="15859"/>
    <cellStyle name="40% - Акцент4 4 2" xfId="15860"/>
    <cellStyle name="40% - Акцент4 4 2 2" xfId="15861"/>
    <cellStyle name="40% - Акцент4 4 2 2 2" xfId="15862"/>
    <cellStyle name="40% - Акцент4 4 2 2 2 2" xfId="15863"/>
    <cellStyle name="40% - Акцент4 4 2 2 3" xfId="15864"/>
    <cellStyle name="40% - Акцент4 4 2 3" xfId="15865"/>
    <cellStyle name="40% - Акцент4 4 2 3 2" xfId="15866"/>
    <cellStyle name="40% - Акцент4 4 2 3 2 2" xfId="15867"/>
    <cellStyle name="40% - Акцент4 4 2 3 3" xfId="15868"/>
    <cellStyle name="40% - Акцент4 4 2 4" xfId="15869"/>
    <cellStyle name="40% - Акцент4 4 2 4 2" xfId="15870"/>
    <cellStyle name="40% - Акцент4 4 2 5" xfId="15871"/>
    <cellStyle name="40% - Акцент4 4 3" xfId="15872"/>
    <cellStyle name="40% - Акцент4 4 3 2" xfId="15873"/>
    <cellStyle name="40% - Акцент4 4 3 2 2" xfId="15874"/>
    <cellStyle name="40% - Акцент4 4 3 2 2 2" xfId="15875"/>
    <cellStyle name="40% - Акцент4 4 3 2 3" xfId="15876"/>
    <cellStyle name="40% - Акцент4 4 3 3" xfId="15877"/>
    <cellStyle name="40% - Акцент4 4 3 3 2" xfId="15878"/>
    <cellStyle name="40% - Акцент4 4 3 3 2 2" xfId="15879"/>
    <cellStyle name="40% - Акцент4 4 3 3 3" xfId="15880"/>
    <cellStyle name="40% - Акцент4 4 3 4" xfId="15881"/>
    <cellStyle name="40% - Акцент4 4 3 4 2" xfId="15882"/>
    <cellStyle name="40% - Акцент4 4 3 5" xfId="15883"/>
    <cellStyle name="40% - Акцент4 4 4" xfId="15884"/>
    <cellStyle name="40% - Акцент4 4 4 2" xfId="15885"/>
    <cellStyle name="40% - Акцент4 4 4 2 2" xfId="15886"/>
    <cellStyle name="40% - Акцент4 4 4 2 2 2" xfId="15887"/>
    <cellStyle name="40% - Акцент4 4 4 2 3" xfId="15888"/>
    <cellStyle name="40% - Акцент4 4 4 3" xfId="15889"/>
    <cellStyle name="40% - Акцент4 4 4 3 2" xfId="15890"/>
    <cellStyle name="40% - Акцент4 4 4 3 2 2" xfId="15891"/>
    <cellStyle name="40% - Акцент4 4 4 3 3" xfId="15892"/>
    <cellStyle name="40% - Акцент4 4 4 4" xfId="15893"/>
    <cellStyle name="40% - Акцент4 4 4 4 2" xfId="15894"/>
    <cellStyle name="40% - Акцент4 4 4 5" xfId="15895"/>
    <cellStyle name="40% - Акцент4 4 5" xfId="15896"/>
    <cellStyle name="40% - Акцент4 4 5 2" xfId="15897"/>
    <cellStyle name="40% - Акцент4 4 5 2 2" xfId="15898"/>
    <cellStyle name="40% - Акцент4 4 5 2 2 2" xfId="15899"/>
    <cellStyle name="40% - Акцент4 4 5 2 3" xfId="15900"/>
    <cellStyle name="40% - Акцент4 4 5 3" xfId="15901"/>
    <cellStyle name="40% - Акцент4 4 5 3 2" xfId="15902"/>
    <cellStyle name="40% - Акцент4 4 5 3 2 2" xfId="15903"/>
    <cellStyle name="40% - Акцент4 4 5 3 3" xfId="15904"/>
    <cellStyle name="40% - Акцент4 4 5 4" xfId="15905"/>
    <cellStyle name="40% - Акцент4 4 5 4 2" xfId="15906"/>
    <cellStyle name="40% - Акцент4 4 5 5" xfId="15907"/>
    <cellStyle name="40% - Акцент4 4 6" xfId="15908"/>
    <cellStyle name="40% - Акцент4 4 6 2" xfId="15909"/>
    <cellStyle name="40% - Акцент4 4 6 2 2" xfId="15910"/>
    <cellStyle name="40% - Акцент4 4 6 3" xfId="15911"/>
    <cellStyle name="40% - Акцент4 4 7" xfId="15912"/>
    <cellStyle name="40% - Акцент4 4 7 2" xfId="15913"/>
    <cellStyle name="40% - Акцент4 4 7 2 2" xfId="15914"/>
    <cellStyle name="40% - Акцент4 4 7 3" xfId="15915"/>
    <cellStyle name="40% - Акцент4 4 8" xfId="15916"/>
    <cellStyle name="40% - Акцент4 4 8 2" xfId="15917"/>
    <cellStyle name="40% - Акцент4 4 9" xfId="15918"/>
    <cellStyle name="40% - Акцент4 40" xfId="15919"/>
    <cellStyle name="40% - Акцент4 40 2" xfId="15920"/>
    <cellStyle name="40% - Акцент4 40 2 2" xfId="15921"/>
    <cellStyle name="40% - Акцент4 40 2 2 2" xfId="15922"/>
    <cellStyle name="40% - Акцент4 40 2 3" xfId="15923"/>
    <cellStyle name="40% - Акцент4 40 3" xfId="15924"/>
    <cellStyle name="40% - Акцент4 40 3 2" xfId="15925"/>
    <cellStyle name="40% - Акцент4 40 3 2 2" xfId="15926"/>
    <cellStyle name="40% - Акцент4 40 3 3" xfId="15927"/>
    <cellStyle name="40% - Акцент4 40 4" xfId="15928"/>
    <cellStyle name="40% - Акцент4 40 4 2" xfId="15929"/>
    <cellStyle name="40% - Акцент4 40 5" xfId="15930"/>
    <cellStyle name="40% - Акцент4 41" xfId="15931"/>
    <cellStyle name="40% - Акцент4 41 2" xfId="15932"/>
    <cellStyle name="40% - Акцент4 41 2 2" xfId="15933"/>
    <cellStyle name="40% - Акцент4 41 2 2 2" xfId="15934"/>
    <cellStyle name="40% - Акцент4 41 2 3" xfId="15935"/>
    <cellStyle name="40% - Акцент4 41 3" xfId="15936"/>
    <cellStyle name="40% - Акцент4 41 3 2" xfId="15937"/>
    <cellStyle name="40% - Акцент4 41 3 2 2" xfId="15938"/>
    <cellStyle name="40% - Акцент4 41 3 3" xfId="15939"/>
    <cellStyle name="40% - Акцент4 41 4" xfId="15940"/>
    <cellStyle name="40% - Акцент4 41 4 2" xfId="15941"/>
    <cellStyle name="40% - Акцент4 41 5" xfId="15942"/>
    <cellStyle name="40% - Акцент4 42" xfId="15943"/>
    <cellStyle name="40% - Акцент4 42 2" xfId="15944"/>
    <cellStyle name="40% - Акцент4 42 2 2" xfId="15945"/>
    <cellStyle name="40% - Акцент4 42 2 2 2" xfId="15946"/>
    <cellStyle name="40% - Акцент4 42 2 3" xfId="15947"/>
    <cellStyle name="40% - Акцент4 42 3" xfId="15948"/>
    <cellStyle name="40% - Акцент4 42 3 2" xfId="15949"/>
    <cellStyle name="40% - Акцент4 42 3 2 2" xfId="15950"/>
    <cellStyle name="40% - Акцент4 42 3 3" xfId="15951"/>
    <cellStyle name="40% - Акцент4 42 4" xfId="15952"/>
    <cellStyle name="40% - Акцент4 42 4 2" xfId="15953"/>
    <cellStyle name="40% - Акцент4 42 5" xfId="15954"/>
    <cellStyle name="40% - Акцент4 43" xfId="15955"/>
    <cellStyle name="40% - Акцент4 43 2" xfId="15956"/>
    <cellStyle name="40% - Акцент4 43 2 2" xfId="15957"/>
    <cellStyle name="40% - Акцент4 43 2 2 2" xfId="15958"/>
    <cellStyle name="40% - Акцент4 43 2 3" xfId="15959"/>
    <cellStyle name="40% - Акцент4 43 3" xfId="15960"/>
    <cellStyle name="40% - Акцент4 43 3 2" xfId="15961"/>
    <cellStyle name="40% - Акцент4 43 3 2 2" xfId="15962"/>
    <cellStyle name="40% - Акцент4 43 3 3" xfId="15963"/>
    <cellStyle name="40% - Акцент4 43 4" xfId="15964"/>
    <cellStyle name="40% - Акцент4 43 4 2" xfId="15965"/>
    <cellStyle name="40% - Акцент4 43 5" xfId="15966"/>
    <cellStyle name="40% - Акцент4 44" xfId="15967"/>
    <cellStyle name="40% - Акцент4 44 2" xfId="15968"/>
    <cellStyle name="40% - Акцент4 44 2 2" xfId="15969"/>
    <cellStyle name="40% - Акцент4 44 2 2 2" xfId="15970"/>
    <cellStyle name="40% - Акцент4 44 2 3" xfId="15971"/>
    <cellStyle name="40% - Акцент4 44 3" xfId="15972"/>
    <cellStyle name="40% - Акцент4 44 3 2" xfId="15973"/>
    <cellStyle name="40% - Акцент4 44 3 2 2" xfId="15974"/>
    <cellStyle name="40% - Акцент4 44 3 3" xfId="15975"/>
    <cellStyle name="40% - Акцент4 44 4" xfId="15976"/>
    <cellStyle name="40% - Акцент4 44 4 2" xfId="15977"/>
    <cellStyle name="40% - Акцент4 44 5" xfId="15978"/>
    <cellStyle name="40% - Акцент4 45" xfId="15979"/>
    <cellStyle name="40% - Акцент4 45 2" xfId="15980"/>
    <cellStyle name="40% - Акцент4 45 2 2" xfId="15981"/>
    <cellStyle name="40% - Акцент4 45 2 2 2" xfId="15982"/>
    <cellStyle name="40% - Акцент4 45 2 3" xfId="15983"/>
    <cellStyle name="40% - Акцент4 45 3" xfId="15984"/>
    <cellStyle name="40% - Акцент4 45 3 2" xfId="15985"/>
    <cellStyle name="40% - Акцент4 45 3 2 2" xfId="15986"/>
    <cellStyle name="40% - Акцент4 45 3 3" xfId="15987"/>
    <cellStyle name="40% - Акцент4 45 4" xfId="15988"/>
    <cellStyle name="40% - Акцент4 45 4 2" xfId="15989"/>
    <cellStyle name="40% - Акцент4 45 5" xfId="15990"/>
    <cellStyle name="40% - Акцент4 46" xfId="15991"/>
    <cellStyle name="40% - Акцент4 46 2" xfId="15992"/>
    <cellStyle name="40% - Акцент4 46 2 2" xfId="15993"/>
    <cellStyle name="40% - Акцент4 46 2 2 2" xfId="15994"/>
    <cellStyle name="40% - Акцент4 46 2 3" xfId="15995"/>
    <cellStyle name="40% - Акцент4 46 3" xfId="15996"/>
    <cellStyle name="40% - Акцент4 46 3 2" xfId="15997"/>
    <cellStyle name="40% - Акцент4 46 3 2 2" xfId="15998"/>
    <cellStyle name="40% - Акцент4 46 3 3" xfId="15999"/>
    <cellStyle name="40% - Акцент4 46 4" xfId="16000"/>
    <cellStyle name="40% - Акцент4 46 4 2" xfId="16001"/>
    <cellStyle name="40% - Акцент4 46 5" xfId="16002"/>
    <cellStyle name="40% - Акцент4 47" xfId="16003"/>
    <cellStyle name="40% - Акцент4 47 2" xfId="16004"/>
    <cellStyle name="40% - Акцент4 47 2 2" xfId="16005"/>
    <cellStyle name="40% - Акцент4 47 2 2 2" xfId="16006"/>
    <cellStyle name="40% - Акцент4 47 2 3" xfId="16007"/>
    <cellStyle name="40% - Акцент4 47 3" xfId="16008"/>
    <cellStyle name="40% - Акцент4 47 3 2" xfId="16009"/>
    <cellStyle name="40% - Акцент4 47 3 2 2" xfId="16010"/>
    <cellStyle name="40% - Акцент4 47 3 3" xfId="16011"/>
    <cellStyle name="40% - Акцент4 47 4" xfId="16012"/>
    <cellStyle name="40% - Акцент4 47 4 2" xfId="16013"/>
    <cellStyle name="40% - Акцент4 47 5" xfId="16014"/>
    <cellStyle name="40% - Акцент4 48" xfId="16015"/>
    <cellStyle name="40% - Акцент4 48 2" xfId="16016"/>
    <cellStyle name="40% - Акцент4 48 2 2" xfId="16017"/>
    <cellStyle name="40% - Акцент4 48 2 2 2" xfId="16018"/>
    <cellStyle name="40% - Акцент4 48 2 3" xfId="16019"/>
    <cellStyle name="40% - Акцент4 48 3" xfId="16020"/>
    <cellStyle name="40% - Акцент4 48 3 2" xfId="16021"/>
    <cellStyle name="40% - Акцент4 48 3 2 2" xfId="16022"/>
    <cellStyle name="40% - Акцент4 48 3 3" xfId="16023"/>
    <cellStyle name="40% - Акцент4 48 4" xfId="16024"/>
    <cellStyle name="40% - Акцент4 48 4 2" xfId="16025"/>
    <cellStyle name="40% - Акцент4 48 5" xfId="16026"/>
    <cellStyle name="40% - Акцент4 49" xfId="16027"/>
    <cellStyle name="40% - Акцент4 49 2" xfId="16028"/>
    <cellStyle name="40% - Акцент4 49 2 2" xfId="16029"/>
    <cellStyle name="40% - Акцент4 49 2 2 2" xfId="16030"/>
    <cellStyle name="40% - Акцент4 49 2 3" xfId="16031"/>
    <cellStyle name="40% - Акцент4 49 3" xfId="16032"/>
    <cellStyle name="40% - Акцент4 49 3 2" xfId="16033"/>
    <cellStyle name="40% - Акцент4 49 3 2 2" xfId="16034"/>
    <cellStyle name="40% - Акцент4 49 3 3" xfId="16035"/>
    <cellStyle name="40% - Акцент4 49 4" xfId="16036"/>
    <cellStyle name="40% - Акцент4 49 4 2" xfId="16037"/>
    <cellStyle name="40% - Акцент4 49 5" xfId="16038"/>
    <cellStyle name="40% - Акцент4 5" xfId="16039"/>
    <cellStyle name="40% - Акцент4 5 2" xfId="16040"/>
    <cellStyle name="40% - Акцент4 5 2 2" xfId="16041"/>
    <cellStyle name="40% - Акцент4 5 2 2 2" xfId="16042"/>
    <cellStyle name="40% - Акцент4 5 2 2 2 2" xfId="16043"/>
    <cellStyle name="40% - Акцент4 5 2 2 3" xfId="16044"/>
    <cellStyle name="40% - Акцент4 5 2 3" xfId="16045"/>
    <cellStyle name="40% - Акцент4 5 2 3 2" xfId="16046"/>
    <cellStyle name="40% - Акцент4 5 2 3 2 2" xfId="16047"/>
    <cellStyle name="40% - Акцент4 5 2 3 3" xfId="16048"/>
    <cellStyle name="40% - Акцент4 5 2 4" xfId="16049"/>
    <cellStyle name="40% - Акцент4 5 2 4 2" xfId="16050"/>
    <cellStyle name="40% - Акцент4 5 2 5" xfId="16051"/>
    <cellStyle name="40% - Акцент4 5 3" xfId="16052"/>
    <cellStyle name="40% - Акцент4 5 3 2" xfId="16053"/>
    <cellStyle name="40% - Акцент4 5 3 2 2" xfId="16054"/>
    <cellStyle name="40% - Акцент4 5 3 2 2 2" xfId="16055"/>
    <cellStyle name="40% - Акцент4 5 3 2 3" xfId="16056"/>
    <cellStyle name="40% - Акцент4 5 3 3" xfId="16057"/>
    <cellStyle name="40% - Акцент4 5 3 3 2" xfId="16058"/>
    <cellStyle name="40% - Акцент4 5 3 3 2 2" xfId="16059"/>
    <cellStyle name="40% - Акцент4 5 3 3 3" xfId="16060"/>
    <cellStyle name="40% - Акцент4 5 3 4" xfId="16061"/>
    <cellStyle name="40% - Акцент4 5 3 4 2" xfId="16062"/>
    <cellStyle name="40% - Акцент4 5 3 5" xfId="16063"/>
    <cellStyle name="40% - Акцент4 5 4" xfId="16064"/>
    <cellStyle name="40% - Акцент4 5 4 2" xfId="16065"/>
    <cellStyle name="40% - Акцент4 5 4 2 2" xfId="16066"/>
    <cellStyle name="40% - Акцент4 5 4 2 2 2" xfId="16067"/>
    <cellStyle name="40% - Акцент4 5 4 2 3" xfId="16068"/>
    <cellStyle name="40% - Акцент4 5 4 3" xfId="16069"/>
    <cellStyle name="40% - Акцент4 5 4 3 2" xfId="16070"/>
    <cellStyle name="40% - Акцент4 5 4 3 2 2" xfId="16071"/>
    <cellStyle name="40% - Акцент4 5 4 3 3" xfId="16072"/>
    <cellStyle name="40% - Акцент4 5 4 4" xfId="16073"/>
    <cellStyle name="40% - Акцент4 5 4 4 2" xfId="16074"/>
    <cellStyle name="40% - Акцент4 5 4 5" xfId="16075"/>
    <cellStyle name="40% - Акцент4 5 5" xfId="16076"/>
    <cellStyle name="40% - Акцент4 5 5 2" xfId="16077"/>
    <cellStyle name="40% - Акцент4 5 5 2 2" xfId="16078"/>
    <cellStyle name="40% - Акцент4 5 5 2 2 2" xfId="16079"/>
    <cellStyle name="40% - Акцент4 5 5 2 3" xfId="16080"/>
    <cellStyle name="40% - Акцент4 5 5 3" xfId="16081"/>
    <cellStyle name="40% - Акцент4 5 5 3 2" xfId="16082"/>
    <cellStyle name="40% - Акцент4 5 5 3 2 2" xfId="16083"/>
    <cellStyle name="40% - Акцент4 5 5 3 3" xfId="16084"/>
    <cellStyle name="40% - Акцент4 5 5 4" xfId="16085"/>
    <cellStyle name="40% - Акцент4 5 5 4 2" xfId="16086"/>
    <cellStyle name="40% - Акцент4 5 5 5" xfId="16087"/>
    <cellStyle name="40% - Акцент4 5 6" xfId="16088"/>
    <cellStyle name="40% - Акцент4 5 6 2" xfId="16089"/>
    <cellStyle name="40% - Акцент4 5 6 2 2" xfId="16090"/>
    <cellStyle name="40% - Акцент4 5 6 3" xfId="16091"/>
    <cellStyle name="40% - Акцент4 5 7" xfId="16092"/>
    <cellStyle name="40% - Акцент4 5 7 2" xfId="16093"/>
    <cellStyle name="40% - Акцент4 5 7 2 2" xfId="16094"/>
    <cellStyle name="40% - Акцент4 5 7 3" xfId="16095"/>
    <cellStyle name="40% - Акцент4 5 8" xfId="16096"/>
    <cellStyle name="40% - Акцент4 5 8 2" xfId="16097"/>
    <cellStyle name="40% - Акцент4 5 9" xfId="16098"/>
    <cellStyle name="40% - Акцент4 50" xfId="16099"/>
    <cellStyle name="40% - Акцент4 50 2" xfId="16100"/>
    <cellStyle name="40% - Акцент4 50 2 2" xfId="16101"/>
    <cellStyle name="40% - Акцент4 50 2 2 2" xfId="16102"/>
    <cellStyle name="40% - Акцент4 50 2 3" xfId="16103"/>
    <cellStyle name="40% - Акцент4 50 3" xfId="16104"/>
    <cellStyle name="40% - Акцент4 50 3 2" xfId="16105"/>
    <cellStyle name="40% - Акцент4 50 3 2 2" xfId="16106"/>
    <cellStyle name="40% - Акцент4 50 3 3" xfId="16107"/>
    <cellStyle name="40% - Акцент4 50 4" xfId="16108"/>
    <cellStyle name="40% - Акцент4 50 4 2" xfId="16109"/>
    <cellStyle name="40% - Акцент4 50 5" xfId="16110"/>
    <cellStyle name="40% - Акцент4 51" xfId="16111"/>
    <cellStyle name="40% - Акцент4 51 2" xfId="16112"/>
    <cellStyle name="40% - Акцент4 51 2 2" xfId="16113"/>
    <cellStyle name="40% - Акцент4 51 2 2 2" xfId="16114"/>
    <cellStyle name="40% - Акцент4 51 2 3" xfId="16115"/>
    <cellStyle name="40% - Акцент4 51 3" xfId="16116"/>
    <cellStyle name="40% - Акцент4 51 3 2" xfId="16117"/>
    <cellStyle name="40% - Акцент4 51 3 2 2" xfId="16118"/>
    <cellStyle name="40% - Акцент4 51 3 3" xfId="16119"/>
    <cellStyle name="40% - Акцент4 51 4" xfId="16120"/>
    <cellStyle name="40% - Акцент4 51 4 2" xfId="16121"/>
    <cellStyle name="40% - Акцент4 51 5" xfId="16122"/>
    <cellStyle name="40% - Акцент4 52" xfId="16123"/>
    <cellStyle name="40% - Акцент4 52 2" xfId="16124"/>
    <cellStyle name="40% - Акцент4 52 2 2" xfId="16125"/>
    <cellStyle name="40% - Акцент4 52 2 2 2" xfId="16126"/>
    <cellStyle name="40% - Акцент4 52 2 3" xfId="16127"/>
    <cellStyle name="40% - Акцент4 52 3" xfId="16128"/>
    <cellStyle name="40% - Акцент4 52 3 2" xfId="16129"/>
    <cellStyle name="40% - Акцент4 52 3 2 2" xfId="16130"/>
    <cellStyle name="40% - Акцент4 52 3 3" xfId="16131"/>
    <cellStyle name="40% - Акцент4 52 4" xfId="16132"/>
    <cellStyle name="40% - Акцент4 52 4 2" xfId="16133"/>
    <cellStyle name="40% - Акцент4 52 5" xfId="16134"/>
    <cellStyle name="40% - Акцент4 53" xfId="16135"/>
    <cellStyle name="40% - Акцент4 53 2" xfId="16136"/>
    <cellStyle name="40% - Акцент4 53 2 2" xfId="16137"/>
    <cellStyle name="40% - Акцент4 53 2 2 2" xfId="16138"/>
    <cellStyle name="40% - Акцент4 53 2 3" xfId="16139"/>
    <cellStyle name="40% - Акцент4 53 3" xfId="16140"/>
    <cellStyle name="40% - Акцент4 53 3 2" xfId="16141"/>
    <cellStyle name="40% - Акцент4 53 3 2 2" xfId="16142"/>
    <cellStyle name="40% - Акцент4 53 3 3" xfId="16143"/>
    <cellStyle name="40% - Акцент4 53 4" xfId="16144"/>
    <cellStyle name="40% - Акцент4 53 4 2" xfId="16145"/>
    <cellStyle name="40% - Акцент4 53 5" xfId="16146"/>
    <cellStyle name="40% - Акцент4 54" xfId="16147"/>
    <cellStyle name="40% - Акцент4 54 2" xfId="16148"/>
    <cellStyle name="40% - Акцент4 54 2 2" xfId="16149"/>
    <cellStyle name="40% - Акцент4 54 2 2 2" xfId="16150"/>
    <cellStyle name="40% - Акцент4 54 2 3" xfId="16151"/>
    <cellStyle name="40% - Акцент4 54 3" xfId="16152"/>
    <cellStyle name="40% - Акцент4 54 3 2" xfId="16153"/>
    <cellStyle name="40% - Акцент4 54 3 2 2" xfId="16154"/>
    <cellStyle name="40% - Акцент4 54 3 3" xfId="16155"/>
    <cellStyle name="40% - Акцент4 54 4" xfId="16156"/>
    <cellStyle name="40% - Акцент4 54 4 2" xfId="16157"/>
    <cellStyle name="40% - Акцент4 54 5" xfId="16158"/>
    <cellStyle name="40% - Акцент4 55" xfId="16159"/>
    <cellStyle name="40% - Акцент4 55 2" xfId="16160"/>
    <cellStyle name="40% - Акцент4 55 2 2" xfId="16161"/>
    <cellStyle name="40% - Акцент4 55 2 2 2" xfId="16162"/>
    <cellStyle name="40% - Акцент4 55 2 3" xfId="16163"/>
    <cellStyle name="40% - Акцент4 55 3" xfId="16164"/>
    <cellStyle name="40% - Акцент4 55 3 2" xfId="16165"/>
    <cellStyle name="40% - Акцент4 55 3 2 2" xfId="16166"/>
    <cellStyle name="40% - Акцент4 55 3 3" xfId="16167"/>
    <cellStyle name="40% - Акцент4 55 4" xfId="16168"/>
    <cellStyle name="40% - Акцент4 55 4 2" xfId="16169"/>
    <cellStyle name="40% - Акцент4 55 5" xfId="16170"/>
    <cellStyle name="40% - Акцент4 56" xfId="16171"/>
    <cellStyle name="40% - Акцент4 56 2" xfId="16172"/>
    <cellStyle name="40% - Акцент4 56 2 2" xfId="16173"/>
    <cellStyle name="40% - Акцент4 56 2 2 2" xfId="16174"/>
    <cellStyle name="40% - Акцент4 56 2 3" xfId="16175"/>
    <cellStyle name="40% - Акцент4 56 3" xfId="16176"/>
    <cellStyle name="40% - Акцент4 56 3 2" xfId="16177"/>
    <cellStyle name="40% - Акцент4 56 3 2 2" xfId="16178"/>
    <cellStyle name="40% - Акцент4 56 3 3" xfId="16179"/>
    <cellStyle name="40% - Акцент4 56 4" xfId="16180"/>
    <cellStyle name="40% - Акцент4 56 4 2" xfId="16181"/>
    <cellStyle name="40% - Акцент4 56 5" xfId="16182"/>
    <cellStyle name="40% - Акцент4 57" xfId="16183"/>
    <cellStyle name="40% - Акцент4 57 2" xfId="16184"/>
    <cellStyle name="40% - Акцент4 57 2 2" xfId="16185"/>
    <cellStyle name="40% - Акцент4 57 2 2 2" xfId="16186"/>
    <cellStyle name="40% - Акцент4 57 2 3" xfId="16187"/>
    <cellStyle name="40% - Акцент4 57 3" xfId="16188"/>
    <cellStyle name="40% - Акцент4 57 3 2" xfId="16189"/>
    <cellStyle name="40% - Акцент4 57 3 2 2" xfId="16190"/>
    <cellStyle name="40% - Акцент4 57 3 3" xfId="16191"/>
    <cellStyle name="40% - Акцент4 57 4" xfId="16192"/>
    <cellStyle name="40% - Акцент4 57 4 2" xfId="16193"/>
    <cellStyle name="40% - Акцент4 57 5" xfId="16194"/>
    <cellStyle name="40% - Акцент4 58" xfId="16195"/>
    <cellStyle name="40% - Акцент4 58 2" xfId="16196"/>
    <cellStyle name="40% - Акцент4 58 2 2" xfId="16197"/>
    <cellStyle name="40% - Акцент4 58 2 2 2" xfId="16198"/>
    <cellStyle name="40% - Акцент4 58 2 3" xfId="16199"/>
    <cellStyle name="40% - Акцент4 58 3" xfId="16200"/>
    <cellStyle name="40% - Акцент4 58 3 2" xfId="16201"/>
    <cellStyle name="40% - Акцент4 58 3 2 2" xfId="16202"/>
    <cellStyle name="40% - Акцент4 58 3 3" xfId="16203"/>
    <cellStyle name="40% - Акцент4 58 4" xfId="16204"/>
    <cellStyle name="40% - Акцент4 58 4 2" xfId="16205"/>
    <cellStyle name="40% - Акцент4 58 5" xfId="16206"/>
    <cellStyle name="40% - Акцент4 59" xfId="16207"/>
    <cellStyle name="40% - Акцент4 59 2" xfId="16208"/>
    <cellStyle name="40% - Акцент4 59 2 2" xfId="16209"/>
    <cellStyle name="40% - Акцент4 59 2 2 2" xfId="16210"/>
    <cellStyle name="40% - Акцент4 59 2 3" xfId="16211"/>
    <cellStyle name="40% - Акцент4 59 3" xfId="16212"/>
    <cellStyle name="40% - Акцент4 59 3 2" xfId="16213"/>
    <cellStyle name="40% - Акцент4 59 3 2 2" xfId="16214"/>
    <cellStyle name="40% - Акцент4 59 3 3" xfId="16215"/>
    <cellStyle name="40% - Акцент4 59 4" xfId="16216"/>
    <cellStyle name="40% - Акцент4 59 4 2" xfId="16217"/>
    <cellStyle name="40% - Акцент4 59 5" xfId="16218"/>
    <cellStyle name="40% - Акцент4 6" xfId="16219"/>
    <cellStyle name="40% - Акцент4 6 2" xfId="16220"/>
    <cellStyle name="40% - Акцент4 6 2 2" xfId="16221"/>
    <cellStyle name="40% - Акцент4 6 2 2 2" xfId="16222"/>
    <cellStyle name="40% - Акцент4 6 2 2 2 2" xfId="16223"/>
    <cellStyle name="40% - Акцент4 6 2 2 3" xfId="16224"/>
    <cellStyle name="40% - Акцент4 6 2 3" xfId="16225"/>
    <cellStyle name="40% - Акцент4 6 2 3 2" xfId="16226"/>
    <cellStyle name="40% - Акцент4 6 2 3 2 2" xfId="16227"/>
    <cellStyle name="40% - Акцент4 6 2 3 3" xfId="16228"/>
    <cellStyle name="40% - Акцент4 6 2 4" xfId="16229"/>
    <cellStyle name="40% - Акцент4 6 2 4 2" xfId="16230"/>
    <cellStyle name="40% - Акцент4 6 2 5" xfId="16231"/>
    <cellStyle name="40% - Акцент4 6 3" xfId="16232"/>
    <cellStyle name="40% - Акцент4 6 3 2" xfId="16233"/>
    <cellStyle name="40% - Акцент4 6 3 2 2" xfId="16234"/>
    <cellStyle name="40% - Акцент4 6 3 2 2 2" xfId="16235"/>
    <cellStyle name="40% - Акцент4 6 3 2 3" xfId="16236"/>
    <cellStyle name="40% - Акцент4 6 3 3" xfId="16237"/>
    <cellStyle name="40% - Акцент4 6 3 3 2" xfId="16238"/>
    <cellStyle name="40% - Акцент4 6 3 3 2 2" xfId="16239"/>
    <cellStyle name="40% - Акцент4 6 3 3 3" xfId="16240"/>
    <cellStyle name="40% - Акцент4 6 3 4" xfId="16241"/>
    <cellStyle name="40% - Акцент4 6 3 4 2" xfId="16242"/>
    <cellStyle name="40% - Акцент4 6 3 5" xfId="16243"/>
    <cellStyle name="40% - Акцент4 6 4" xfId="16244"/>
    <cellStyle name="40% - Акцент4 6 4 2" xfId="16245"/>
    <cellStyle name="40% - Акцент4 6 4 2 2" xfId="16246"/>
    <cellStyle name="40% - Акцент4 6 4 2 2 2" xfId="16247"/>
    <cellStyle name="40% - Акцент4 6 4 2 3" xfId="16248"/>
    <cellStyle name="40% - Акцент4 6 4 3" xfId="16249"/>
    <cellStyle name="40% - Акцент4 6 4 3 2" xfId="16250"/>
    <cellStyle name="40% - Акцент4 6 4 3 2 2" xfId="16251"/>
    <cellStyle name="40% - Акцент4 6 4 3 3" xfId="16252"/>
    <cellStyle name="40% - Акцент4 6 4 4" xfId="16253"/>
    <cellStyle name="40% - Акцент4 6 4 4 2" xfId="16254"/>
    <cellStyle name="40% - Акцент4 6 4 5" xfId="16255"/>
    <cellStyle name="40% - Акцент4 6 5" xfId="16256"/>
    <cellStyle name="40% - Акцент4 6 5 2" xfId="16257"/>
    <cellStyle name="40% - Акцент4 6 5 2 2" xfId="16258"/>
    <cellStyle name="40% - Акцент4 6 5 2 2 2" xfId="16259"/>
    <cellStyle name="40% - Акцент4 6 5 2 3" xfId="16260"/>
    <cellStyle name="40% - Акцент4 6 5 3" xfId="16261"/>
    <cellStyle name="40% - Акцент4 6 5 3 2" xfId="16262"/>
    <cellStyle name="40% - Акцент4 6 5 3 2 2" xfId="16263"/>
    <cellStyle name="40% - Акцент4 6 5 3 3" xfId="16264"/>
    <cellStyle name="40% - Акцент4 6 5 4" xfId="16265"/>
    <cellStyle name="40% - Акцент4 6 5 4 2" xfId="16266"/>
    <cellStyle name="40% - Акцент4 6 5 5" xfId="16267"/>
    <cellStyle name="40% - Акцент4 6 6" xfId="16268"/>
    <cellStyle name="40% - Акцент4 6 6 2" xfId="16269"/>
    <cellStyle name="40% - Акцент4 6 6 2 2" xfId="16270"/>
    <cellStyle name="40% - Акцент4 6 6 3" xfId="16271"/>
    <cellStyle name="40% - Акцент4 6 7" xfId="16272"/>
    <cellStyle name="40% - Акцент4 6 7 2" xfId="16273"/>
    <cellStyle name="40% - Акцент4 6 7 2 2" xfId="16274"/>
    <cellStyle name="40% - Акцент4 6 7 3" xfId="16275"/>
    <cellStyle name="40% - Акцент4 6 8" xfId="16276"/>
    <cellStyle name="40% - Акцент4 6 8 2" xfId="16277"/>
    <cellStyle name="40% - Акцент4 6 9" xfId="16278"/>
    <cellStyle name="40% - Акцент4 60" xfId="16279"/>
    <cellStyle name="40% - Акцент4 60 2" xfId="16280"/>
    <cellStyle name="40% - Акцент4 60 2 2" xfId="16281"/>
    <cellStyle name="40% - Акцент4 60 2 2 2" xfId="16282"/>
    <cellStyle name="40% - Акцент4 60 2 3" xfId="16283"/>
    <cellStyle name="40% - Акцент4 60 3" xfId="16284"/>
    <cellStyle name="40% - Акцент4 60 3 2" xfId="16285"/>
    <cellStyle name="40% - Акцент4 60 3 2 2" xfId="16286"/>
    <cellStyle name="40% - Акцент4 60 3 3" xfId="16287"/>
    <cellStyle name="40% - Акцент4 60 4" xfId="16288"/>
    <cellStyle name="40% - Акцент4 60 4 2" xfId="16289"/>
    <cellStyle name="40% - Акцент4 60 5" xfId="16290"/>
    <cellStyle name="40% - Акцент4 61" xfId="16291"/>
    <cellStyle name="40% - Акцент4 61 2" xfId="16292"/>
    <cellStyle name="40% - Акцент4 61 2 2" xfId="16293"/>
    <cellStyle name="40% - Акцент4 61 2 2 2" xfId="16294"/>
    <cellStyle name="40% - Акцент4 61 2 3" xfId="16295"/>
    <cellStyle name="40% - Акцент4 61 3" xfId="16296"/>
    <cellStyle name="40% - Акцент4 61 3 2" xfId="16297"/>
    <cellStyle name="40% - Акцент4 61 3 2 2" xfId="16298"/>
    <cellStyle name="40% - Акцент4 61 3 3" xfId="16299"/>
    <cellStyle name="40% - Акцент4 61 4" xfId="16300"/>
    <cellStyle name="40% - Акцент4 61 4 2" xfId="16301"/>
    <cellStyle name="40% - Акцент4 61 5" xfId="16302"/>
    <cellStyle name="40% - Акцент4 62" xfId="16303"/>
    <cellStyle name="40% - Акцент4 62 2" xfId="16304"/>
    <cellStyle name="40% - Акцент4 62 2 2" xfId="16305"/>
    <cellStyle name="40% - Акцент4 62 2 2 2" xfId="16306"/>
    <cellStyle name="40% - Акцент4 62 2 3" xfId="16307"/>
    <cellStyle name="40% - Акцент4 62 3" xfId="16308"/>
    <cellStyle name="40% - Акцент4 62 3 2" xfId="16309"/>
    <cellStyle name="40% - Акцент4 62 3 2 2" xfId="16310"/>
    <cellStyle name="40% - Акцент4 62 3 3" xfId="16311"/>
    <cellStyle name="40% - Акцент4 62 4" xfId="16312"/>
    <cellStyle name="40% - Акцент4 62 4 2" xfId="16313"/>
    <cellStyle name="40% - Акцент4 62 5" xfId="16314"/>
    <cellStyle name="40% - Акцент4 63" xfId="16315"/>
    <cellStyle name="40% - Акцент4 63 2" xfId="16316"/>
    <cellStyle name="40% - Акцент4 63 2 2" xfId="16317"/>
    <cellStyle name="40% - Акцент4 63 2 2 2" xfId="16318"/>
    <cellStyle name="40% - Акцент4 63 2 3" xfId="16319"/>
    <cellStyle name="40% - Акцент4 63 3" xfId="16320"/>
    <cellStyle name="40% - Акцент4 63 3 2" xfId="16321"/>
    <cellStyle name="40% - Акцент4 63 3 2 2" xfId="16322"/>
    <cellStyle name="40% - Акцент4 63 3 3" xfId="16323"/>
    <cellStyle name="40% - Акцент4 63 4" xfId="16324"/>
    <cellStyle name="40% - Акцент4 63 4 2" xfId="16325"/>
    <cellStyle name="40% - Акцент4 63 5" xfId="16326"/>
    <cellStyle name="40% - Акцент4 64" xfId="16327"/>
    <cellStyle name="40% - Акцент4 64 2" xfId="16328"/>
    <cellStyle name="40% - Акцент4 64 2 2" xfId="16329"/>
    <cellStyle name="40% - Акцент4 64 2 2 2" xfId="16330"/>
    <cellStyle name="40% - Акцент4 64 2 3" xfId="16331"/>
    <cellStyle name="40% - Акцент4 64 3" xfId="16332"/>
    <cellStyle name="40% - Акцент4 64 3 2" xfId="16333"/>
    <cellStyle name="40% - Акцент4 64 3 2 2" xfId="16334"/>
    <cellStyle name="40% - Акцент4 64 3 3" xfId="16335"/>
    <cellStyle name="40% - Акцент4 64 4" xfId="16336"/>
    <cellStyle name="40% - Акцент4 64 4 2" xfId="16337"/>
    <cellStyle name="40% - Акцент4 64 5" xfId="16338"/>
    <cellStyle name="40% - Акцент4 65" xfId="16339"/>
    <cellStyle name="40% - Акцент4 65 2" xfId="16340"/>
    <cellStyle name="40% - Акцент4 65 2 2" xfId="16341"/>
    <cellStyle name="40% - Акцент4 65 2 2 2" xfId="16342"/>
    <cellStyle name="40% - Акцент4 65 2 3" xfId="16343"/>
    <cellStyle name="40% - Акцент4 65 3" xfId="16344"/>
    <cellStyle name="40% - Акцент4 65 3 2" xfId="16345"/>
    <cellStyle name="40% - Акцент4 65 3 2 2" xfId="16346"/>
    <cellStyle name="40% - Акцент4 65 3 3" xfId="16347"/>
    <cellStyle name="40% - Акцент4 65 4" xfId="16348"/>
    <cellStyle name="40% - Акцент4 65 4 2" xfId="16349"/>
    <cellStyle name="40% - Акцент4 65 5" xfId="16350"/>
    <cellStyle name="40% - Акцент4 66" xfId="16351"/>
    <cellStyle name="40% - Акцент4 66 2" xfId="16352"/>
    <cellStyle name="40% - Акцент4 66 2 2" xfId="16353"/>
    <cellStyle name="40% - Акцент4 66 2 2 2" xfId="16354"/>
    <cellStyle name="40% - Акцент4 66 2 3" xfId="16355"/>
    <cellStyle name="40% - Акцент4 66 3" xfId="16356"/>
    <cellStyle name="40% - Акцент4 66 3 2" xfId="16357"/>
    <cellStyle name="40% - Акцент4 66 3 2 2" xfId="16358"/>
    <cellStyle name="40% - Акцент4 66 3 3" xfId="16359"/>
    <cellStyle name="40% - Акцент4 66 4" xfId="16360"/>
    <cellStyle name="40% - Акцент4 66 4 2" xfId="16361"/>
    <cellStyle name="40% - Акцент4 66 5" xfId="16362"/>
    <cellStyle name="40% - Акцент4 67" xfId="16363"/>
    <cellStyle name="40% - Акцент4 67 2" xfId="16364"/>
    <cellStyle name="40% - Акцент4 67 2 2" xfId="16365"/>
    <cellStyle name="40% - Акцент4 67 2 2 2" xfId="16366"/>
    <cellStyle name="40% - Акцент4 67 2 3" xfId="16367"/>
    <cellStyle name="40% - Акцент4 67 3" xfId="16368"/>
    <cellStyle name="40% - Акцент4 67 3 2" xfId="16369"/>
    <cellStyle name="40% - Акцент4 67 3 2 2" xfId="16370"/>
    <cellStyle name="40% - Акцент4 67 3 3" xfId="16371"/>
    <cellStyle name="40% - Акцент4 67 4" xfId="16372"/>
    <cellStyle name="40% - Акцент4 67 4 2" xfId="16373"/>
    <cellStyle name="40% - Акцент4 67 5" xfId="16374"/>
    <cellStyle name="40% - Акцент4 68" xfId="16375"/>
    <cellStyle name="40% - Акцент4 68 2" xfId="16376"/>
    <cellStyle name="40% - Акцент4 68 2 2" xfId="16377"/>
    <cellStyle name="40% - Акцент4 68 2 2 2" xfId="16378"/>
    <cellStyle name="40% - Акцент4 68 2 3" xfId="16379"/>
    <cellStyle name="40% - Акцент4 68 3" xfId="16380"/>
    <cellStyle name="40% - Акцент4 68 3 2" xfId="16381"/>
    <cellStyle name="40% - Акцент4 68 3 2 2" xfId="16382"/>
    <cellStyle name="40% - Акцент4 68 3 3" xfId="16383"/>
    <cellStyle name="40% - Акцент4 68 4" xfId="16384"/>
    <cellStyle name="40% - Акцент4 68 4 2" xfId="16385"/>
    <cellStyle name="40% - Акцент4 68 5" xfId="16386"/>
    <cellStyle name="40% - Акцент4 69" xfId="16387"/>
    <cellStyle name="40% - Акцент4 69 2" xfId="16388"/>
    <cellStyle name="40% - Акцент4 69 2 2" xfId="16389"/>
    <cellStyle name="40% - Акцент4 69 2 2 2" xfId="16390"/>
    <cellStyle name="40% - Акцент4 69 2 3" xfId="16391"/>
    <cellStyle name="40% - Акцент4 69 3" xfId="16392"/>
    <cellStyle name="40% - Акцент4 69 3 2" xfId="16393"/>
    <cellStyle name="40% - Акцент4 69 3 2 2" xfId="16394"/>
    <cellStyle name="40% - Акцент4 69 3 3" xfId="16395"/>
    <cellStyle name="40% - Акцент4 69 4" xfId="16396"/>
    <cellStyle name="40% - Акцент4 69 4 2" xfId="16397"/>
    <cellStyle name="40% - Акцент4 69 5" xfId="16398"/>
    <cellStyle name="40% - Акцент4 7" xfId="16399"/>
    <cellStyle name="40% - Акцент4 7 2" xfId="16400"/>
    <cellStyle name="40% - Акцент4 7 2 2" xfId="16401"/>
    <cellStyle name="40% - Акцент4 7 2 2 2" xfId="16402"/>
    <cellStyle name="40% - Акцент4 7 2 2 2 2" xfId="16403"/>
    <cellStyle name="40% - Акцент4 7 2 2 3" xfId="16404"/>
    <cellStyle name="40% - Акцент4 7 2 3" xfId="16405"/>
    <cellStyle name="40% - Акцент4 7 2 3 2" xfId="16406"/>
    <cellStyle name="40% - Акцент4 7 2 3 2 2" xfId="16407"/>
    <cellStyle name="40% - Акцент4 7 2 3 3" xfId="16408"/>
    <cellStyle name="40% - Акцент4 7 2 4" xfId="16409"/>
    <cellStyle name="40% - Акцент4 7 2 4 2" xfId="16410"/>
    <cellStyle name="40% - Акцент4 7 2 5" xfId="16411"/>
    <cellStyle name="40% - Акцент4 7 3" xfId="16412"/>
    <cellStyle name="40% - Акцент4 7 3 2" xfId="16413"/>
    <cellStyle name="40% - Акцент4 7 3 2 2" xfId="16414"/>
    <cellStyle name="40% - Акцент4 7 3 2 2 2" xfId="16415"/>
    <cellStyle name="40% - Акцент4 7 3 2 3" xfId="16416"/>
    <cellStyle name="40% - Акцент4 7 3 3" xfId="16417"/>
    <cellStyle name="40% - Акцент4 7 3 3 2" xfId="16418"/>
    <cellStyle name="40% - Акцент4 7 3 3 2 2" xfId="16419"/>
    <cellStyle name="40% - Акцент4 7 3 3 3" xfId="16420"/>
    <cellStyle name="40% - Акцент4 7 3 4" xfId="16421"/>
    <cellStyle name="40% - Акцент4 7 3 4 2" xfId="16422"/>
    <cellStyle name="40% - Акцент4 7 3 5" xfId="16423"/>
    <cellStyle name="40% - Акцент4 7 4" xfId="16424"/>
    <cellStyle name="40% - Акцент4 7 4 2" xfId="16425"/>
    <cellStyle name="40% - Акцент4 7 4 2 2" xfId="16426"/>
    <cellStyle name="40% - Акцент4 7 4 2 2 2" xfId="16427"/>
    <cellStyle name="40% - Акцент4 7 4 2 3" xfId="16428"/>
    <cellStyle name="40% - Акцент4 7 4 3" xfId="16429"/>
    <cellStyle name="40% - Акцент4 7 4 3 2" xfId="16430"/>
    <cellStyle name="40% - Акцент4 7 4 3 2 2" xfId="16431"/>
    <cellStyle name="40% - Акцент4 7 4 3 3" xfId="16432"/>
    <cellStyle name="40% - Акцент4 7 4 4" xfId="16433"/>
    <cellStyle name="40% - Акцент4 7 4 4 2" xfId="16434"/>
    <cellStyle name="40% - Акцент4 7 4 5" xfId="16435"/>
    <cellStyle name="40% - Акцент4 7 5" xfId="16436"/>
    <cellStyle name="40% - Акцент4 7 5 2" xfId="16437"/>
    <cellStyle name="40% - Акцент4 7 5 2 2" xfId="16438"/>
    <cellStyle name="40% - Акцент4 7 5 2 2 2" xfId="16439"/>
    <cellStyle name="40% - Акцент4 7 5 2 3" xfId="16440"/>
    <cellStyle name="40% - Акцент4 7 5 3" xfId="16441"/>
    <cellStyle name="40% - Акцент4 7 5 3 2" xfId="16442"/>
    <cellStyle name="40% - Акцент4 7 5 3 2 2" xfId="16443"/>
    <cellStyle name="40% - Акцент4 7 5 3 3" xfId="16444"/>
    <cellStyle name="40% - Акцент4 7 5 4" xfId="16445"/>
    <cellStyle name="40% - Акцент4 7 5 4 2" xfId="16446"/>
    <cellStyle name="40% - Акцент4 7 5 5" xfId="16447"/>
    <cellStyle name="40% - Акцент4 7 6" xfId="16448"/>
    <cellStyle name="40% - Акцент4 7 6 2" xfId="16449"/>
    <cellStyle name="40% - Акцент4 7 6 2 2" xfId="16450"/>
    <cellStyle name="40% - Акцент4 7 6 3" xfId="16451"/>
    <cellStyle name="40% - Акцент4 7 7" xfId="16452"/>
    <cellStyle name="40% - Акцент4 7 7 2" xfId="16453"/>
    <cellStyle name="40% - Акцент4 7 7 2 2" xfId="16454"/>
    <cellStyle name="40% - Акцент4 7 7 3" xfId="16455"/>
    <cellStyle name="40% - Акцент4 7 8" xfId="16456"/>
    <cellStyle name="40% - Акцент4 7 8 2" xfId="16457"/>
    <cellStyle name="40% - Акцент4 7 9" xfId="16458"/>
    <cellStyle name="40% - Акцент4 70" xfId="16459"/>
    <cellStyle name="40% - Акцент4 70 2" xfId="16460"/>
    <cellStyle name="40% - Акцент4 70 2 2" xfId="16461"/>
    <cellStyle name="40% - Акцент4 70 2 2 2" xfId="16462"/>
    <cellStyle name="40% - Акцент4 70 2 3" xfId="16463"/>
    <cellStyle name="40% - Акцент4 70 3" xfId="16464"/>
    <cellStyle name="40% - Акцент4 70 3 2" xfId="16465"/>
    <cellStyle name="40% - Акцент4 70 3 2 2" xfId="16466"/>
    <cellStyle name="40% - Акцент4 70 3 3" xfId="16467"/>
    <cellStyle name="40% - Акцент4 70 4" xfId="16468"/>
    <cellStyle name="40% - Акцент4 70 4 2" xfId="16469"/>
    <cellStyle name="40% - Акцент4 70 5" xfId="16470"/>
    <cellStyle name="40% - Акцент4 71" xfId="16471"/>
    <cellStyle name="40% - Акцент4 71 2" xfId="16472"/>
    <cellStyle name="40% - Акцент4 71 2 2" xfId="16473"/>
    <cellStyle name="40% - Акцент4 71 2 2 2" xfId="16474"/>
    <cellStyle name="40% - Акцент4 71 2 3" xfId="16475"/>
    <cellStyle name="40% - Акцент4 71 3" xfId="16476"/>
    <cellStyle name="40% - Акцент4 71 3 2" xfId="16477"/>
    <cellStyle name="40% - Акцент4 71 3 2 2" xfId="16478"/>
    <cellStyle name="40% - Акцент4 71 3 3" xfId="16479"/>
    <cellStyle name="40% - Акцент4 71 4" xfId="16480"/>
    <cellStyle name="40% - Акцент4 71 4 2" xfId="16481"/>
    <cellStyle name="40% - Акцент4 71 5" xfId="16482"/>
    <cellStyle name="40% - Акцент4 72" xfId="16483"/>
    <cellStyle name="40% - Акцент4 72 2" xfId="16484"/>
    <cellStyle name="40% - Акцент4 72 2 2" xfId="16485"/>
    <cellStyle name="40% - Акцент4 72 2 2 2" xfId="16486"/>
    <cellStyle name="40% - Акцент4 72 2 3" xfId="16487"/>
    <cellStyle name="40% - Акцент4 72 3" xfId="16488"/>
    <cellStyle name="40% - Акцент4 72 3 2" xfId="16489"/>
    <cellStyle name="40% - Акцент4 72 3 2 2" xfId="16490"/>
    <cellStyle name="40% - Акцент4 72 3 3" xfId="16491"/>
    <cellStyle name="40% - Акцент4 72 4" xfId="16492"/>
    <cellStyle name="40% - Акцент4 72 4 2" xfId="16493"/>
    <cellStyle name="40% - Акцент4 72 5" xfId="16494"/>
    <cellStyle name="40% - Акцент4 73" xfId="16495"/>
    <cellStyle name="40% - Акцент4 73 2" xfId="16496"/>
    <cellStyle name="40% - Акцент4 73 2 2" xfId="16497"/>
    <cellStyle name="40% - Акцент4 73 2 2 2" xfId="16498"/>
    <cellStyle name="40% - Акцент4 73 2 3" xfId="16499"/>
    <cellStyle name="40% - Акцент4 73 3" xfId="16500"/>
    <cellStyle name="40% - Акцент4 73 3 2" xfId="16501"/>
    <cellStyle name="40% - Акцент4 73 3 2 2" xfId="16502"/>
    <cellStyle name="40% - Акцент4 73 3 3" xfId="16503"/>
    <cellStyle name="40% - Акцент4 73 4" xfId="16504"/>
    <cellStyle name="40% - Акцент4 73 4 2" xfId="16505"/>
    <cellStyle name="40% - Акцент4 73 5" xfId="16506"/>
    <cellStyle name="40% - Акцент4 74" xfId="16507"/>
    <cellStyle name="40% - Акцент4 74 2" xfId="16508"/>
    <cellStyle name="40% - Акцент4 74 2 2" xfId="16509"/>
    <cellStyle name="40% - Акцент4 74 2 2 2" xfId="16510"/>
    <cellStyle name="40% - Акцент4 74 2 3" xfId="16511"/>
    <cellStyle name="40% - Акцент4 74 3" xfId="16512"/>
    <cellStyle name="40% - Акцент4 74 3 2" xfId="16513"/>
    <cellStyle name="40% - Акцент4 74 3 2 2" xfId="16514"/>
    <cellStyle name="40% - Акцент4 74 3 3" xfId="16515"/>
    <cellStyle name="40% - Акцент4 74 4" xfId="16516"/>
    <cellStyle name="40% - Акцент4 74 4 2" xfId="16517"/>
    <cellStyle name="40% - Акцент4 74 5" xfId="16518"/>
    <cellStyle name="40% - Акцент4 75" xfId="16519"/>
    <cellStyle name="40% - Акцент4 75 2" xfId="16520"/>
    <cellStyle name="40% - Акцент4 75 2 2" xfId="16521"/>
    <cellStyle name="40% - Акцент4 75 2 2 2" xfId="16522"/>
    <cellStyle name="40% - Акцент4 75 2 3" xfId="16523"/>
    <cellStyle name="40% - Акцент4 75 3" xfId="16524"/>
    <cellStyle name="40% - Акцент4 75 3 2" xfId="16525"/>
    <cellStyle name="40% - Акцент4 75 3 2 2" xfId="16526"/>
    <cellStyle name="40% - Акцент4 75 3 3" xfId="16527"/>
    <cellStyle name="40% - Акцент4 75 4" xfId="16528"/>
    <cellStyle name="40% - Акцент4 75 4 2" xfId="16529"/>
    <cellStyle name="40% - Акцент4 75 5" xfId="16530"/>
    <cellStyle name="40% - Акцент4 76" xfId="16531"/>
    <cellStyle name="40% - Акцент4 76 2" xfId="16532"/>
    <cellStyle name="40% - Акцент4 76 2 2" xfId="16533"/>
    <cellStyle name="40% - Акцент4 76 2 2 2" xfId="16534"/>
    <cellStyle name="40% - Акцент4 76 2 3" xfId="16535"/>
    <cellStyle name="40% - Акцент4 76 3" xfId="16536"/>
    <cellStyle name="40% - Акцент4 76 3 2" xfId="16537"/>
    <cellStyle name="40% - Акцент4 76 3 2 2" xfId="16538"/>
    <cellStyle name="40% - Акцент4 76 3 3" xfId="16539"/>
    <cellStyle name="40% - Акцент4 76 4" xfId="16540"/>
    <cellStyle name="40% - Акцент4 76 4 2" xfId="16541"/>
    <cellStyle name="40% - Акцент4 76 5" xfId="16542"/>
    <cellStyle name="40% - Акцент4 77" xfId="16543"/>
    <cellStyle name="40% - Акцент4 77 2" xfId="16544"/>
    <cellStyle name="40% - Акцент4 77 2 2" xfId="16545"/>
    <cellStyle name="40% - Акцент4 77 2 2 2" xfId="16546"/>
    <cellStyle name="40% - Акцент4 77 2 3" xfId="16547"/>
    <cellStyle name="40% - Акцент4 77 3" xfId="16548"/>
    <cellStyle name="40% - Акцент4 77 3 2" xfId="16549"/>
    <cellStyle name="40% - Акцент4 77 3 2 2" xfId="16550"/>
    <cellStyle name="40% - Акцент4 77 3 3" xfId="16551"/>
    <cellStyle name="40% - Акцент4 77 4" xfId="16552"/>
    <cellStyle name="40% - Акцент4 77 4 2" xfId="16553"/>
    <cellStyle name="40% - Акцент4 77 5" xfId="16554"/>
    <cellStyle name="40% - Акцент4 78" xfId="16555"/>
    <cellStyle name="40% - Акцент4 78 2" xfId="16556"/>
    <cellStyle name="40% - Акцент4 78 2 2" xfId="16557"/>
    <cellStyle name="40% - Акцент4 78 2 2 2" xfId="16558"/>
    <cellStyle name="40% - Акцент4 78 2 3" xfId="16559"/>
    <cellStyle name="40% - Акцент4 78 3" xfId="16560"/>
    <cellStyle name="40% - Акцент4 78 3 2" xfId="16561"/>
    <cellStyle name="40% - Акцент4 78 3 2 2" xfId="16562"/>
    <cellStyle name="40% - Акцент4 78 3 3" xfId="16563"/>
    <cellStyle name="40% - Акцент4 78 4" xfId="16564"/>
    <cellStyle name="40% - Акцент4 78 4 2" xfId="16565"/>
    <cellStyle name="40% - Акцент4 78 5" xfId="16566"/>
    <cellStyle name="40% - Акцент4 79" xfId="16567"/>
    <cellStyle name="40% - Акцент4 79 2" xfId="16568"/>
    <cellStyle name="40% - Акцент4 79 2 2" xfId="16569"/>
    <cellStyle name="40% - Акцент4 79 2 2 2" xfId="16570"/>
    <cellStyle name="40% - Акцент4 79 2 3" xfId="16571"/>
    <cellStyle name="40% - Акцент4 79 3" xfId="16572"/>
    <cellStyle name="40% - Акцент4 79 3 2" xfId="16573"/>
    <cellStyle name="40% - Акцент4 79 3 2 2" xfId="16574"/>
    <cellStyle name="40% - Акцент4 79 3 3" xfId="16575"/>
    <cellStyle name="40% - Акцент4 79 4" xfId="16576"/>
    <cellStyle name="40% - Акцент4 79 4 2" xfId="16577"/>
    <cellStyle name="40% - Акцент4 79 5" xfId="16578"/>
    <cellStyle name="40% - Акцент4 8" xfId="16579"/>
    <cellStyle name="40% - Акцент4 8 2" xfId="16580"/>
    <cellStyle name="40% - Акцент4 8 2 2" xfId="16581"/>
    <cellStyle name="40% - Акцент4 8 2 2 2" xfId="16582"/>
    <cellStyle name="40% - Акцент4 8 2 2 2 2" xfId="16583"/>
    <cellStyle name="40% - Акцент4 8 2 2 3" xfId="16584"/>
    <cellStyle name="40% - Акцент4 8 2 3" xfId="16585"/>
    <cellStyle name="40% - Акцент4 8 2 3 2" xfId="16586"/>
    <cellStyle name="40% - Акцент4 8 2 3 2 2" xfId="16587"/>
    <cellStyle name="40% - Акцент4 8 2 3 3" xfId="16588"/>
    <cellStyle name="40% - Акцент4 8 2 4" xfId="16589"/>
    <cellStyle name="40% - Акцент4 8 2 4 2" xfId="16590"/>
    <cellStyle name="40% - Акцент4 8 2 5" xfId="16591"/>
    <cellStyle name="40% - Акцент4 8 3" xfId="16592"/>
    <cellStyle name="40% - Акцент4 8 3 2" xfId="16593"/>
    <cellStyle name="40% - Акцент4 8 3 2 2" xfId="16594"/>
    <cellStyle name="40% - Акцент4 8 3 2 2 2" xfId="16595"/>
    <cellStyle name="40% - Акцент4 8 3 2 3" xfId="16596"/>
    <cellStyle name="40% - Акцент4 8 3 3" xfId="16597"/>
    <cellStyle name="40% - Акцент4 8 3 3 2" xfId="16598"/>
    <cellStyle name="40% - Акцент4 8 3 3 2 2" xfId="16599"/>
    <cellStyle name="40% - Акцент4 8 3 3 3" xfId="16600"/>
    <cellStyle name="40% - Акцент4 8 3 4" xfId="16601"/>
    <cellStyle name="40% - Акцент4 8 3 4 2" xfId="16602"/>
    <cellStyle name="40% - Акцент4 8 3 5" xfId="16603"/>
    <cellStyle name="40% - Акцент4 8 4" xfId="16604"/>
    <cellStyle name="40% - Акцент4 8 4 2" xfId="16605"/>
    <cellStyle name="40% - Акцент4 8 4 2 2" xfId="16606"/>
    <cellStyle name="40% - Акцент4 8 4 2 2 2" xfId="16607"/>
    <cellStyle name="40% - Акцент4 8 4 2 3" xfId="16608"/>
    <cellStyle name="40% - Акцент4 8 4 3" xfId="16609"/>
    <cellStyle name="40% - Акцент4 8 4 3 2" xfId="16610"/>
    <cellStyle name="40% - Акцент4 8 4 3 2 2" xfId="16611"/>
    <cellStyle name="40% - Акцент4 8 4 3 3" xfId="16612"/>
    <cellStyle name="40% - Акцент4 8 4 4" xfId="16613"/>
    <cellStyle name="40% - Акцент4 8 4 4 2" xfId="16614"/>
    <cellStyle name="40% - Акцент4 8 4 5" xfId="16615"/>
    <cellStyle name="40% - Акцент4 8 5" xfId="16616"/>
    <cellStyle name="40% - Акцент4 8 5 2" xfId="16617"/>
    <cellStyle name="40% - Акцент4 8 5 2 2" xfId="16618"/>
    <cellStyle name="40% - Акцент4 8 5 2 2 2" xfId="16619"/>
    <cellStyle name="40% - Акцент4 8 5 2 3" xfId="16620"/>
    <cellStyle name="40% - Акцент4 8 5 3" xfId="16621"/>
    <cellStyle name="40% - Акцент4 8 5 3 2" xfId="16622"/>
    <cellStyle name="40% - Акцент4 8 5 3 2 2" xfId="16623"/>
    <cellStyle name="40% - Акцент4 8 5 3 3" xfId="16624"/>
    <cellStyle name="40% - Акцент4 8 5 4" xfId="16625"/>
    <cellStyle name="40% - Акцент4 8 5 4 2" xfId="16626"/>
    <cellStyle name="40% - Акцент4 8 5 5" xfId="16627"/>
    <cellStyle name="40% - Акцент4 8 6" xfId="16628"/>
    <cellStyle name="40% - Акцент4 8 6 2" xfId="16629"/>
    <cellStyle name="40% - Акцент4 8 6 2 2" xfId="16630"/>
    <cellStyle name="40% - Акцент4 8 6 3" xfId="16631"/>
    <cellStyle name="40% - Акцент4 8 7" xfId="16632"/>
    <cellStyle name="40% - Акцент4 8 7 2" xfId="16633"/>
    <cellStyle name="40% - Акцент4 8 7 2 2" xfId="16634"/>
    <cellStyle name="40% - Акцент4 8 7 3" xfId="16635"/>
    <cellStyle name="40% - Акцент4 8 8" xfId="16636"/>
    <cellStyle name="40% - Акцент4 8 8 2" xfId="16637"/>
    <cellStyle name="40% - Акцент4 8 9" xfId="16638"/>
    <cellStyle name="40% - Акцент4 80" xfId="16639"/>
    <cellStyle name="40% - Акцент4 80 2" xfId="16640"/>
    <cellStyle name="40% - Акцент4 80 2 2" xfId="16641"/>
    <cellStyle name="40% - Акцент4 80 2 2 2" xfId="16642"/>
    <cellStyle name="40% - Акцент4 80 2 3" xfId="16643"/>
    <cellStyle name="40% - Акцент4 80 3" xfId="16644"/>
    <cellStyle name="40% - Акцент4 80 3 2" xfId="16645"/>
    <cellStyle name="40% - Акцент4 80 3 2 2" xfId="16646"/>
    <cellStyle name="40% - Акцент4 80 3 3" xfId="16647"/>
    <cellStyle name="40% - Акцент4 80 4" xfId="16648"/>
    <cellStyle name="40% - Акцент4 80 4 2" xfId="16649"/>
    <cellStyle name="40% - Акцент4 80 5" xfId="16650"/>
    <cellStyle name="40% - Акцент4 81" xfId="16651"/>
    <cellStyle name="40% - Акцент4 81 2" xfId="16652"/>
    <cellStyle name="40% - Акцент4 81 2 2" xfId="16653"/>
    <cellStyle name="40% - Акцент4 81 2 2 2" xfId="16654"/>
    <cellStyle name="40% - Акцент4 81 2 3" xfId="16655"/>
    <cellStyle name="40% - Акцент4 81 3" xfId="16656"/>
    <cellStyle name="40% - Акцент4 81 3 2" xfId="16657"/>
    <cellStyle name="40% - Акцент4 81 3 2 2" xfId="16658"/>
    <cellStyle name="40% - Акцент4 81 3 3" xfId="16659"/>
    <cellStyle name="40% - Акцент4 81 4" xfId="16660"/>
    <cellStyle name="40% - Акцент4 81 4 2" xfId="16661"/>
    <cellStyle name="40% - Акцент4 81 5" xfId="16662"/>
    <cellStyle name="40% - Акцент4 82" xfId="16663"/>
    <cellStyle name="40% - Акцент4 82 2" xfId="16664"/>
    <cellStyle name="40% - Акцент4 82 2 2" xfId="16665"/>
    <cellStyle name="40% - Акцент4 82 2 2 2" xfId="16666"/>
    <cellStyle name="40% - Акцент4 82 2 3" xfId="16667"/>
    <cellStyle name="40% - Акцент4 82 3" xfId="16668"/>
    <cellStyle name="40% - Акцент4 82 3 2" xfId="16669"/>
    <cellStyle name="40% - Акцент4 82 3 2 2" xfId="16670"/>
    <cellStyle name="40% - Акцент4 82 3 3" xfId="16671"/>
    <cellStyle name="40% - Акцент4 82 4" xfId="16672"/>
    <cellStyle name="40% - Акцент4 82 4 2" xfId="16673"/>
    <cellStyle name="40% - Акцент4 82 5" xfId="16674"/>
    <cellStyle name="40% - Акцент4 83" xfId="16675"/>
    <cellStyle name="40% - Акцент4 83 2" xfId="16676"/>
    <cellStyle name="40% - Акцент4 83 2 2" xfId="16677"/>
    <cellStyle name="40% - Акцент4 83 2 2 2" xfId="16678"/>
    <cellStyle name="40% - Акцент4 83 2 3" xfId="16679"/>
    <cellStyle name="40% - Акцент4 83 3" xfId="16680"/>
    <cellStyle name="40% - Акцент4 83 3 2" xfId="16681"/>
    <cellStyle name="40% - Акцент4 83 3 2 2" xfId="16682"/>
    <cellStyle name="40% - Акцент4 83 3 3" xfId="16683"/>
    <cellStyle name="40% - Акцент4 83 4" xfId="16684"/>
    <cellStyle name="40% - Акцент4 83 4 2" xfId="16685"/>
    <cellStyle name="40% - Акцент4 83 5" xfId="16686"/>
    <cellStyle name="40% - Акцент4 84" xfId="16687"/>
    <cellStyle name="40% - Акцент4 84 2" xfId="16688"/>
    <cellStyle name="40% - Акцент4 84 2 2" xfId="16689"/>
    <cellStyle name="40% - Акцент4 84 2 2 2" xfId="16690"/>
    <cellStyle name="40% - Акцент4 84 2 3" xfId="16691"/>
    <cellStyle name="40% - Акцент4 84 3" xfId="16692"/>
    <cellStyle name="40% - Акцент4 84 3 2" xfId="16693"/>
    <cellStyle name="40% - Акцент4 84 3 2 2" xfId="16694"/>
    <cellStyle name="40% - Акцент4 84 3 3" xfId="16695"/>
    <cellStyle name="40% - Акцент4 84 4" xfId="16696"/>
    <cellStyle name="40% - Акцент4 84 4 2" xfId="16697"/>
    <cellStyle name="40% - Акцент4 84 5" xfId="16698"/>
    <cellStyle name="40% - Акцент4 85" xfId="16699"/>
    <cellStyle name="40% - Акцент4 85 2" xfId="16700"/>
    <cellStyle name="40% - Акцент4 85 2 2" xfId="16701"/>
    <cellStyle name="40% - Акцент4 85 2 2 2" xfId="16702"/>
    <cellStyle name="40% - Акцент4 85 2 3" xfId="16703"/>
    <cellStyle name="40% - Акцент4 85 3" xfId="16704"/>
    <cellStyle name="40% - Акцент4 85 3 2" xfId="16705"/>
    <cellStyle name="40% - Акцент4 85 3 2 2" xfId="16706"/>
    <cellStyle name="40% - Акцент4 85 3 3" xfId="16707"/>
    <cellStyle name="40% - Акцент4 85 4" xfId="16708"/>
    <cellStyle name="40% - Акцент4 85 4 2" xfId="16709"/>
    <cellStyle name="40% - Акцент4 85 5" xfId="16710"/>
    <cellStyle name="40% - Акцент4 86" xfId="16711"/>
    <cellStyle name="40% - Акцент4 86 2" xfId="16712"/>
    <cellStyle name="40% - Акцент4 86 2 2" xfId="16713"/>
    <cellStyle name="40% - Акцент4 86 2 2 2" xfId="16714"/>
    <cellStyle name="40% - Акцент4 86 2 3" xfId="16715"/>
    <cellStyle name="40% - Акцент4 86 3" xfId="16716"/>
    <cellStyle name="40% - Акцент4 86 3 2" xfId="16717"/>
    <cellStyle name="40% - Акцент4 86 3 2 2" xfId="16718"/>
    <cellStyle name="40% - Акцент4 86 3 3" xfId="16719"/>
    <cellStyle name="40% - Акцент4 86 4" xfId="16720"/>
    <cellStyle name="40% - Акцент4 86 4 2" xfId="16721"/>
    <cellStyle name="40% - Акцент4 86 5" xfId="16722"/>
    <cellStyle name="40% - Акцент4 87" xfId="16723"/>
    <cellStyle name="40% - Акцент4 87 2" xfId="16724"/>
    <cellStyle name="40% - Акцент4 87 2 2" xfId="16725"/>
    <cellStyle name="40% - Акцент4 87 2 2 2" xfId="16726"/>
    <cellStyle name="40% - Акцент4 87 2 3" xfId="16727"/>
    <cellStyle name="40% - Акцент4 87 3" xfId="16728"/>
    <cellStyle name="40% - Акцент4 87 3 2" xfId="16729"/>
    <cellStyle name="40% - Акцент4 87 3 2 2" xfId="16730"/>
    <cellStyle name="40% - Акцент4 87 3 3" xfId="16731"/>
    <cellStyle name="40% - Акцент4 87 4" xfId="16732"/>
    <cellStyle name="40% - Акцент4 87 4 2" xfId="16733"/>
    <cellStyle name="40% - Акцент4 87 5" xfId="16734"/>
    <cellStyle name="40% - Акцент4 88" xfId="16735"/>
    <cellStyle name="40% - Акцент4 88 2" xfId="16736"/>
    <cellStyle name="40% - Акцент4 88 2 2" xfId="16737"/>
    <cellStyle name="40% - Акцент4 88 3" xfId="16738"/>
    <cellStyle name="40% - Акцент4 89" xfId="16739"/>
    <cellStyle name="40% - Акцент4 89 2" xfId="16740"/>
    <cellStyle name="40% - Акцент4 89 2 2" xfId="16741"/>
    <cellStyle name="40% - Акцент4 89 3" xfId="16742"/>
    <cellStyle name="40% - Акцент4 9" xfId="16743"/>
    <cellStyle name="40% - Акцент4 9 2" xfId="16744"/>
    <cellStyle name="40% - Акцент4 9 2 2" xfId="16745"/>
    <cellStyle name="40% - Акцент4 9 2 2 2" xfId="16746"/>
    <cellStyle name="40% - Акцент4 9 2 2 2 2" xfId="16747"/>
    <cellStyle name="40% - Акцент4 9 2 2 3" xfId="16748"/>
    <cellStyle name="40% - Акцент4 9 2 3" xfId="16749"/>
    <cellStyle name="40% - Акцент4 9 2 3 2" xfId="16750"/>
    <cellStyle name="40% - Акцент4 9 2 3 2 2" xfId="16751"/>
    <cellStyle name="40% - Акцент4 9 2 3 3" xfId="16752"/>
    <cellStyle name="40% - Акцент4 9 2 4" xfId="16753"/>
    <cellStyle name="40% - Акцент4 9 2 4 2" xfId="16754"/>
    <cellStyle name="40% - Акцент4 9 2 5" xfId="16755"/>
    <cellStyle name="40% - Акцент4 9 3" xfId="16756"/>
    <cellStyle name="40% - Акцент4 9 3 2" xfId="16757"/>
    <cellStyle name="40% - Акцент4 9 3 2 2" xfId="16758"/>
    <cellStyle name="40% - Акцент4 9 3 2 2 2" xfId="16759"/>
    <cellStyle name="40% - Акцент4 9 3 2 3" xfId="16760"/>
    <cellStyle name="40% - Акцент4 9 3 3" xfId="16761"/>
    <cellStyle name="40% - Акцент4 9 3 3 2" xfId="16762"/>
    <cellStyle name="40% - Акцент4 9 3 3 2 2" xfId="16763"/>
    <cellStyle name="40% - Акцент4 9 3 3 3" xfId="16764"/>
    <cellStyle name="40% - Акцент4 9 3 4" xfId="16765"/>
    <cellStyle name="40% - Акцент4 9 3 4 2" xfId="16766"/>
    <cellStyle name="40% - Акцент4 9 3 5" xfId="16767"/>
    <cellStyle name="40% - Акцент4 9 4" xfId="16768"/>
    <cellStyle name="40% - Акцент4 9 4 2" xfId="16769"/>
    <cellStyle name="40% - Акцент4 9 4 2 2" xfId="16770"/>
    <cellStyle name="40% - Акцент4 9 4 2 2 2" xfId="16771"/>
    <cellStyle name="40% - Акцент4 9 4 2 3" xfId="16772"/>
    <cellStyle name="40% - Акцент4 9 4 3" xfId="16773"/>
    <cellStyle name="40% - Акцент4 9 4 3 2" xfId="16774"/>
    <cellStyle name="40% - Акцент4 9 4 3 2 2" xfId="16775"/>
    <cellStyle name="40% - Акцент4 9 4 3 3" xfId="16776"/>
    <cellStyle name="40% - Акцент4 9 4 4" xfId="16777"/>
    <cellStyle name="40% - Акцент4 9 4 4 2" xfId="16778"/>
    <cellStyle name="40% - Акцент4 9 4 5" xfId="16779"/>
    <cellStyle name="40% - Акцент4 9 5" xfId="16780"/>
    <cellStyle name="40% - Акцент4 9 5 2" xfId="16781"/>
    <cellStyle name="40% - Акцент4 9 5 2 2" xfId="16782"/>
    <cellStyle name="40% - Акцент4 9 5 2 2 2" xfId="16783"/>
    <cellStyle name="40% - Акцент4 9 5 2 3" xfId="16784"/>
    <cellStyle name="40% - Акцент4 9 5 3" xfId="16785"/>
    <cellStyle name="40% - Акцент4 9 5 3 2" xfId="16786"/>
    <cellStyle name="40% - Акцент4 9 5 3 2 2" xfId="16787"/>
    <cellStyle name="40% - Акцент4 9 5 3 3" xfId="16788"/>
    <cellStyle name="40% - Акцент4 9 5 4" xfId="16789"/>
    <cellStyle name="40% - Акцент4 9 5 4 2" xfId="16790"/>
    <cellStyle name="40% - Акцент4 9 5 5" xfId="16791"/>
    <cellStyle name="40% - Акцент4 9 6" xfId="16792"/>
    <cellStyle name="40% - Акцент4 9 6 2" xfId="16793"/>
    <cellStyle name="40% - Акцент4 9 6 2 2" xfId="16794"/>
    <cellStyle name="40% - Акцент4 9 6 3" xfId="16795"/>
    <cellStyle name="40% - Акцент4 9 7" xfId="16796"/>
    <cellStyle name="40% - Акцент4 9 7 2" xfId="16797"/>
    <cellStyle name="40% - Акцент4 9 7 2 2" xfId="16798"/>
    <cellStyle name="40% - Акцент4 9 7 3" xfId="16799"/>
    <cellStyle name="40% - Акцент4 9 8" xfId="16800"/>
    <cellStyle name="40% - Акцент4 9 8 2" xfId="16801"/>
    <cellStyle name="40% - Акцент4 9 9" xfId="16802"/>
    <cellStyle name="40% - Акцент4 90" xfId="16803"/>
    <cellStyle name="40% - Акцент4 90 2" xfId="16804"/>
    <cellStyle name="40% - Акцент4 90 2 2" xfId="16805"/>
    <cellStyle name="40% - Акцент4 90 3" xfId="16806"/>
    <cellStyle name="40% - Акцент4 91" xfId="16807"/>
    <cellStyle name="40% - Акцент4 91 2" xfId="16808"/>
    <cellStyle name="40% - Акцент4 91 2 2" xfId="16809"/>
    <cellStyle name="40% - Акцент4 91 3" xfId="16810"/>
    <cellStyle name="40% - Акцент4 92" xfId="16811"/>
    <cellStyle name="40% - Акцент4 92 2" xfId="16812"/>
    <cellStyle name="40% - Акцент4 92 2 2" xfId="16813"/>
    <cellStyle name="40% - Акцент4 92 3" xfId="16814"/>
    <cellStyle name="40% - Акцент4 93" xfId="16815"/>
    <cellStyle name="40% - Акцент4 93 2" xfId="16816"/>
    <cellStyle name="40% - Акцент4 93 2 2" xfId="16817"/>
    <cellStyle name="40% - Акцент4 93 3" xfId="16818"/>
    <cellStyle name="40% - Акцент4 94" xfId="16819"/>
    <cellStyle name="40% - Акцент4 94 2" xfId="16820"/>
    <cellStyle name="40% - Акцент4 94 2 2" xfId="16821"/>
    <cellStyle name="40% - Акцент4 94 3" xfId="16822"/>
    <cellStyle name="40% - Акцент4 95" xfId="16823"/>
    <cellStyle name="40% - Акцент4 95 2" xfId="16824"/>
    <cellStyle name="40% - Акцент4 95 2 2" xfId="16825"/>
    <cellStyle name="40% - Акцент4 95 3" xfId="16826"/>
    <cellStyle name="40% - Акцент4 96" xfId="16827"/>
    <cellStyle name="40% - Акцент4 96 2" xfId="16828"/>
    <cellStyle name="40% - Акцент4 96 2 2" xfId="16829"/>
    <cellStyle name="40% - Акцент4 96 3" xfId="16830"/>
    <cellStyle name="40% - Акцент4 97" xfId="16831"/>
    <cellStyle name="40% - Акцент4 97 2" xfId="16832"/>
    <cellStyle name="40% - Акцент4 97 2 2" xfId="16833"/>
    <cellStyle name="40% - Акцент4 97 3" xfId="16834"/>
    <cellStyle name="40% - Акцент4 98" xfId="16835"/>
    <cellStyle name="40% - Акцент4 98 2" xfId="16836"/>
    <cellStyle name="40% - Акцент4 98 2 2" xfId="16837"/>
    <cellStyle name="40% - Акцент4 98 3" xfId="16838"/>
    <cellStyle name="40% - Акцент4 99" xfId="16839"/>
    <cellStyle name="40% - Акцент4 99 2" xfId="16840"/>
    <cellStyle name="40% - Акцент4 99 2 2" xfId="16841"/>
    <cellStyle name="40% - Акцент4 99 3" xfId="16842"/>
    <cellStyle name="40% - Акцент5" xfId="16843" builtinId="47" customBuiltin="1"/>
    <cellStyle name="40% - Акцент5 10" xfId="16844"/>
    <cellStyle name="40% - Акцент5 10 2" xfId="16845"/>
    <cellStyle name="40% - Акцент5 10 2 2" xfId="16846"/>
    <cellStyle name="40% - Акцент5 10 2 2 2" xfId="16847"/>
    <cellStyle name="40% - Акцент5 10 2 3" xfId="16848"/>
    <cellStyle name="40% - Акцент5 10 3" xfId="16849"/>
    <cellStyle name="40% - Акцент5 10 3 2" xfId="16850"/>
    <cellStyle name="40% - Акцент5 10 3 2 2" xfId="16851"/>
    <cellStyle name="40% - Акцент5 10 3 3" xfId="16852"/>
    <cellStyle name="40% - Акцент5 10 4" xfId="16853"/>
    <cellStyle name="40% - Акцент5 10 4 2" xfId="16854"/>
    <cellStyle name="40% - Акцент5 10 5" xfId="16855"/>
    <cellStyle name="40% - Акцент5 100" xfId="16856"/>
    <cellStyle name="40% - Акцент5 100 2" xfId="16857"/>
    <cellStyle name="40% - Акцент5 100 2 2" xfId="16858"/>
    <cellStyle name="40% - Акцент5 100 3" xfId="16859"/>
    <cellStyle name="40% - Акцент5 101" xfId="16860"/>
    <cellStyle name="40% - Акцент5 101 2" xfId="16861"/>
    <cellStyle name="40% - Акцент5 101 2 2" xfId="16862"/>
    <cellStyle name="40% - Акцент5 101 3" xfId="16863"/>
    <cellStyle name="40% - Акцент5 102" xfId="16864"/>
    <cellStyle name="40% - Акцент5 102 2" xfId="16865"/>
    <cellStyle name="40% - Акцент5 102 2 2" xfId="16866"/>
    <cellStyle name="40% - Акцент5 102 3" xfId="16867"/>
    <cellStyle name="40% - Акцент5 103" xfId="16868"/>
    <cellStyle name="40% - Акцент5 103 2" xfId="16869"/>
    <cellStyle name="40% - Акцент5 103 2 2" xfId="16870"/>
    <cellStyle name="40% - Акцент5 103 3" xfId="16871"/>
    <cellStyle name="40% - Акцент5 104" xfId="16872"/>
    <cellStyle name="40% - Акцент5 104 2" xfId="16873"/>
    <cellStyle name="40% - Акцент5 104 2 2" xfId="16874"/>
    <cellStyle name="40% - Акцент5 104 3" xfId="16875"/>
    <cellStyle name="40% - Акцент5 105" xfId="16876"/>
    <cellStyle name="40% - Акцент5 105 2" xfId="16877"/>
    <cellStyle name="40% - Акцент5 105 2 2" xfId="16878"/>
    <cellStyle name="40% - Акцент5 105 3" xfId="16879"/>
    <cellStyle name="40% - Акцент5 106" xfId="16880"/>
    <cellStyle name="40% - Акцент5 106 2" xfId="16881"/>
    <cellStyle name="40% - Акцент5 106 2 2" xfId="16882"/>
    <cellStyle name="40% - Акцент5 106 3" xfId="16883"/>
    <cellStyle name="40% - Акцент5 107" xfId="16884"/>
    <cellStyle name="40% - Акцент5 107 2" xfId="16885"/>
    <cellStyle name="40% - Акцент5 107 2 2" xfId="16886"/>
    <cellStyle name="40% - Акцент5 107 3" xfId="16887"/>
    <cellStyle name="40% - Акцент5 108" xfId="16888"/>
    <cellStyle name="40% - Акцент5 108 2" xfId="16889"/>
    <cellStyle name="40% - Акцент5 108 2 2" xfId="16890"/>
    <cellStyle name="40% - Акцент5 108 3" xfId="16891"/>
    <cellStyle name="40% - Акцент5 109" xfId="16892"/>
    <cellStyle name="40% - Акцент5 109 2" xfId="16893"/>
    <cellStyle name="40% - Акцент5 109 2 2" xfId="16894"/>
    <cellStyle name="40% - Акцент5 109 3" xfId="16895"/>
    <cellStyle name="40% - Акцент5 11" xfId="16896"/>
    <cellStyle name="40% - Акцент5 11 2" xfId="16897"/>
    <cellStyle name="40% - Акцент5 11 2 2" xfId="16898"/>
    <cellStyle name="40% - Акцент5 11 2 2 2" xfId="16899"/>
    <cellStyle name="40% - Акцент5 11 2 3" xfId="16900"/>
    <cellStyle name="40% - Акцент5 11 3" xfId="16901"/>
    <cellStyle name="40% - Акцент5 11 3 2" xfId="16902"/>
    <cellStyle name="40% - Акцент5 11 3 2 2" xfId="16903"/>
    <cellStyle name="40% - Акцент5 11 3 3" xfId="16904"/>
    <cellStyle name="40% - Акцент5 11 4" xfId="16905"/>
    <cellStyle name="40% - Акцент5 11 4 2" xfId="16906"/>
    <cellStyle name="40% - Акцент5 11 5" xfId="16907"/>
    <cellStyle name="40% - Акцент5 110" xfId="16908"/>
    <cellStyle name="40% - Акцент5 110 2" xfId="16909"/>
    <cellStyle name="40% - Акцент5 110 2 2" xfId="16910"/>
    <cellStyle name="40% - Акцент5 110 3" xfId="16911"/>
    <cellStyle name="40% - Акцент5 111" xfId="16912"/>
    <cellStyle name="40% - Акцент5 111 2" xfId="16913"/>
    <cellStyle name="40% - Акцент5 111 2 2" xfId="16914"/>
    <cellStyle name="40% - Акцент5 111 3" xfId="16915"/>
    <cellStyle name="40% - Акцент5 112" xfId="16916"/>
    <cellStyle name="40% - Акцент5 112 2" xfId="16917"/>
    <cellStyle name="40% - Акцент5 112 2 2" xfId="16918"/>
    <cellStyle name="40% - Акцент5 112 3" xfId="16919"/>
    <cellStyle name="40% - Акцент5 113" xfId="16920"/>
    <cellStyle name="40% - Акцент5 113 2" xfId="16921"/>
    <cellStyle name="40% - Акцент5 113 2 2" xfId="16922"/>
    <cellStyle name="40% - Акцент5 113 3" xfId="16923"/>
    <cellStyle name="40% - Акцент5 114" xfId="16924"/>
    <cellStyle name="40% - Акцент5 114 2" xfId="16925"/>
    <cellStyle name="40% - Акцент5 114 2 2" xfId="16926"/>
    <cellStyle name="40% - Акцент5 114 3" xfId="16927"/>
    <cellStyle name="40% - Акцент5 115" xfId="16928"/>
    <cellStyle name="40% - Акцент5 115 2" xfId="16929"/>
    <cellStyle name="40% - Акцент5 115 2 2" xfId="16930"/>
    <cellStyle name="40% - Акцент5 115 3" xfId="16931"/>
    <cellStyle name="40% - Акцент5 116" xfId="16932"/>
    <cellStyle name="40% - Акцент5 116 2" xfId="16933"/>
    <cellStyle name="40% - Акцент5 116 2 2" xfId="16934"/>
    <cellStyle name="40% - Акцент5 116 3" xfId="16935"/>
    <cellStyle name="40% - Акцент5 117" xfId="16936"/>
    <cellStyle name="40% - Акцент5 117 2" xfId="16937"/>
    <cellStyle name="40% - Акцент5 117 2 2" xfId="16938"/>
    <cellStyle name="40% - Акцент5 117 3" xfId="16939"/>
    <cellStyle name="40% - Акцент5 118" xfId="16940"/>
    <cellStyle name="40% - Акцент5 118 2" xfId="16941"/>
    <cellStyle name="40% - Акцент5 118 2 2" xfId="16942"/>
    <cellStyle name="40% - Акцент5 118 3" xfId="16943"/>
    <cellStyle name="40% - Акцент5 119" xfId="16944"/>
    <cellStyle name="40% - Акцент5 119 2" xfId="16945"/>
    <cellStyle name="40% - Акцент5 119 2 2" xfId="16946"/>
    <cellStyle name="40% - Акцент5 119 3" xfId="16947"/>
    <cellStyle name="40% - Акцент5 12" xfId="16948"/>
    <cellStyle name="40% - Акцент5 12 2" xfId="16949"/>
    <cellStyle name="40% - Акцент5 12 2 2" xfId="16950"/>
    <cellStyle name="40% - Акцент5 12 2 2 2" xfId="16951"/>
    <cellStyle name="40% - Акцент5 12 2 3" xfId="16952"/>
    <cellStyle name="40% - Акцент5 12 3" xfId="16953"/>
    <cellStyle name="40% - Акцент5 12 3 2" xfId="16954"/>
    <cellStyle name="40% - Акцент5 12 3 2 2" xfId="16955"/>
    <cellStyle name="40% - Акцент5 12 3 3" xfId="16956"/>
    <cellStyle name="40% - Акцент5 12 4" xfId="16957"/>
    <cellStyle name="40% - Акцент5 12 4 2" xfId="16958"/>
    <cellStyle name="40% - Акцент5 12 5" xfId="16959"/>
    <cellStyle name="40% - Акцент5 120" xfId="16960"/>
    <cellStyle name="40% - Акцент5 120 2" xfId="16961"/>
    <cellStyle name="40% - Акцент5 120 2 2" xfId="16962"/>
    <cellStyle name="40% - Акцент5 120 3" xfId="16963"/>
    <cellStyle name="40% - Акцент5 121" xfId="16964"/>
    <cellStyle name="40% - Акцент5 121 2" xfId="16965"/>
    <cellStyle name="40% - Акцент5 121 2 2" xfId="16966"/>
    <cellStyle name="40% - Акцент5 121 3" xfId="16967"/>
    <cellStyle name="40% - Акцент5 122" xfId="16968"/>
    <cellStyle name="40% - Акцент5 122 2" xfId="16969"/>
    <cellStyle name="40% - Акцент5 122 2 2" xfId="16970"/>
    <cellStyle name="40% - Акцент5 122 3" xfId="16971"/>
    <cellStyle name="40% - Акцент5 123" xfId="16972"/>
    <cellStyle name="40% - Акцент5 123 2" xfId="16973"/>
    <cellStyle name="40% - Акцент5 123 2 2" xfId="16974"/>
    <cellStyle name="40% - Акцент5 123 3" xfId="16975"/>
    <cellStyle name="40% - Акцент5 124" xfId="16976"/>
    <cellStyle name="40% - Акцент5 124 2" xfId="16977"/>
    <cellStyle name="40% - Акцент5 124 2 2" xfId="16978"/>
    <cellStyle name="40% - Акцент5 124 3" xfId="16979"/>
    <cellStyle name="40% - Акцент5 125" xfId="16980"/>
    <cellStyle name="40% - Акцент5 125 2" xfId="16981"/>
    <cellStyle name="40% - Акцент5 125 2 2" xfId="16982"/>
    <cellStyle name="40% - Акцент5 125 3" xfId="16983"/>
    <cellStyle name="40% - Акцент5 126" xfId="16984"/>
    <cellStyle name="40% - Акцент5 126 2" xfId="16985"/>
    <cellStyle name="40% - Акцент5 126 2 2" xfId="16986"/>
    <cellStyle name="40% - Акцент5 126 3" xfId="16987"/>
    <cellStyle name="40% - Акцент5 127" xfId="16988"/>
    <cellStyle name="40% - Акцент5 127 2" xfId="16989"/>
    <cellStyle name="40% - Акцент5 127 2 2" xfId="16990"/>
    <cellStyle name="40% - Акцент5 127 3" xfId="16991"/>
    <cellStyle name="40% - Акцент5 128" xfId="16992"/>
    <cellStyle name="40% - Акцент5 128 2" xfId="16993"/>
    <cellStyle name="40% - Акцент5 128 2 2" xfId="16994"/>
    <cellStyle name="40% - Акцент5 128 3" xfId="16995"/>
    <cellStyle name="40% - Акцент5 129" xfId="16996"/>
    <cellStyle name="40% - Акцент5 129 2" xfId="16997"/>
    <cellStyle name="40% - Акцент5 129 2 2" xfId="16998"/>
    <cellStyle name="40% - Акцент5 129 3" xfId="16999"/>
    <cellStyle name="40% - Акцент5 13" xfId="17000"/>
    <cellStyle name="40% - Акцент5 13 2" xfId="17001"/>
    <cellStyle name="40% - Акцент5 13 2 2" xfId="17002"/>
    <cellStyle name="40% - Акцент5 13 2 2 2" xfId="17003"/>
    <cellStyle name="40% - Акцент5 13 2 3" xfId="17004"/>
    <cellStyle name="40% - Акцент5 13 3" xfId="17005"/>
    <cellStyle name="40% - Акцент5 13 3 2" xfId="17006"/>
    <cellStyle name="40% - Акцент5 13 3 2 2" xfId="17007"/>
    <cellStyle name="40% - Акцент5 13 3 3" xfId="17008"/>
    <cellStyle name="40% - Акцент5 13 4" xfId="17009"/>
    <cellStyle name="40% - Акцент5 13 4 2" xfId="17010"/>
    <cellStyle name="40% - Акцент5 13 5" xfId="17011"/>
    <cellStyle name="40% - Акцент5 130" xfId="17012"/>
    <cellStyle name="40% - Акцент5 130 2" xfId="17013"/>
    <cellStyle name="40% - Акцент5 130 2 2" xfId="17014"/>
    <cellStyle name="40% - Акцент5 130 3" xfId="17015"/>
    <cellStyle name="40% - Акцент5 131" xfId="17016"/>
    <cellStyle name="40% - Акцент5 131 2" xfId="17017"/>
    <cellStyle name="40% - Акцент5 131 2 2" xfId="17018"/>
    <cellStyle name="40% - Акцент5 131 3" xfId="17019"/>
    <cellStyle name="40% - Акцент5 132" xfId="17020"/>
    <cellStyle name="40% - Акцент5 132 2" xfId="17021"/>
    <cellStyle name="40% - Акцент5 132 2 2" xfId="17022"/>
    <cellStyle name="40% - Акцент5 132 3" xfId="17023"/>
    <cellStyle name="40% - Акцент5 133" xfId="17024"/>
    <cellStyle name="40% - Акцент5 133 2" xfId="17025"/>
    <cellStyle name="40% - Акцент5 133 2 2" xfId="17026"/>
    <cellStyle name="40% - Акцент5 133 3" xfId="17027"/>
    <cellStyle name="40% - Акцент5 134" xfId="17028"/>
    <cellStyle name="40% - Акцент5 134 2" xfId="17029"/>
    <cellStyle name="40% - Акцент5 134 2 2" xfId="17030"/>
    <cellStyle name="40% - Акцент5 134 3" xfId="17031"/>
    <cellStyle name="40% - Акцент5 135" xfId="17032"/>
    <cellStyle name="40% - Акцент5 135 2" xfId="17033"/>
    <cellStyle name="40% - Акцент5 135 2 2" xfId="17034"/>
    <cellStyle name="40% - Акцент5 135 3" xfId="17035"/>
    <cellStyle name="40% - Акцент5 136" xfId="17036"/>
    <cellStyle name="40% - Акцент5 136 2" xfId="17037"/>
    <cellStyle name="40% - Акцент5 136 2 2" xfId="17038"/>
    <cellStyle name="40% - Акцент5 136 3" xfId="17039"/>
    <cellStyle name="40% - Акцент5 137" xfId="17040"/>
    <cellStyle name="40% - Акцент5 138" xfId="17041"/>
    <cellStyle name="40% - Акцент5 14" xfId="17042"/>
    <cellStyle name="40% - Акцент5 14 2" xfId="17043"/>
    <cellStyle name="40% - Акцент5 14 2 2" xfId="17044"/>
    <cellStyle name="40% - Акцент5 14 2 2 2" xfId="17045"/>
    <cellStyle name="40% - Акцент5 14 2 3" xfId="17046"/>
    <cellStyle name="40% - Акцент5 14 3" xfId="17047"/>
    <cellStyle name="40% - Акцент5 14 3 2" xfId="17048"/>
    <cellStyle name="40% - Акцент5 14 3 2 2" xfId="17049"/>
    <cellStyle name="40% - Акцент5 14 3 3" xfId="17050"/>
    <cellStyle name="40% - Акцент5 14 4" xfId="17051"/>
    <cellStyle name="40% - Акцент5 14 4 2" xfId="17052"/>
    <cellStyle name="40% - Акцент5 14 5" xfId="17053"/>
    <cellStyle name="40% - Акцент5 15" xfId="17054"/>
    <cellStyle name="40% - Акцент5 15 2" xfId="17055"/>
    <cellStyle name="40% - Акцент5 15 2 2" xfId="17056"/>
    <cellStyle name="40% - Акцент5 15 2 2 2" xfId="17057"/>
    <cellStyle name="40% - Акцент5 15 2 3" xfId="17058"/>
    <cellStyle name="40% - Акцент5 15 3" xfId="17059"/>
    <cellStyle name="40% - Акцент5 15 3 2" xfId="17060"/>
    <cellStyle name="40% - Акцент5 15 3 2 2" xfId="17061"/>
    <cellStyle name="40% - Акцент5 15 3 3" xfId="17062"/>
    <cellStyle name="40% - Акцент5 15 4" xfId="17063"/>
    <cellStyle name="40% - Акцент5 15 4 2" xfId="17064"/>
    <cellStyle name="40% - Акцент5 15 5" xfId="17065"/>
    <cellStyle name="40% - Акцент5 16" xfId="17066"/>
    <cellStyle name="40% - Акцент5 16 2" xfId="17067"/>
    <cellStyle name="40% - Акцент5 16 2 2" xfId="17068"/>
    <cellStyle name="40% - Акцент5 16 2 2 2" xfId="17069"/>
    <cellStyle name="40% - Акцент5 16 2 3" xfId="17070"/>
    <cellStyle name="40% - Акцент5 16 3" xfId="17071"/>
    <cellStyle name="40% - Акцент5 16 3 2" xfId="17072"/>
    <cellStyle name="40% - Акцент5 16 3 2 2" xfId="17073"/>
    <cellStyle name="40% - Акцент5 16 3 3" xfId="17074"/>
    <cellStyle name="40% - Акцент5 16 4" xfId="17075"/>
    <cellStyle name="40% - Акцент5 16 4 2" xfId="17076"/>
    <cellStyle name="40% - Акцент5 16 5" xfId="17077"/>
    <cellStyle name="40% - Акцент5 17" xfId="17078"/>
    <cellStyle name="40% - Акцент5 17 2" xfId="17079"/>
    <cellStyle name="40% - Акцент5 17 2 2" xfId="17080"/>
    <cellStyle name="40% - Акцент5 17 2 2 2" xfId="17081"/>
    <cellStyle name="40% - Акцент5 17 2 3" xfId="17082"/>
    <cellStyle name="40% - Акцент5 17 3" xfId="17083"/>
    <cellStyle name="40% - Акцент5 17 3 2" xfId="17084"/>
    <cellStyle name="40% - Акцент5 17 3 2 2" xfId="17085"/>
    <cellStyle name="40% - Акцент5 17 3 3" xfId="17086"/>
    <cellStyle name="40% - Акцент5 17 4" xfId="17087"/>
    <cellStyle name="40% - Акцент5 17 4 2" xfId="17088"/>
    <cellStyle name="40% - Акцент5 17 5" xfId="17089"/>
    <cellStyle name="40% - Акцент5 18" xfId="17090"/>
    <cellStyle name="40% - Акцент5 18 2" xfId="17091"/>
    <cellStyle name="40% - Акцент5 18 2 2" xfId="17092"/>
    <cellStyle name="40% - Акцент5 18 2 2 2" xfId="17093"/>
    <cellStyle name="40% - Акцент5 18 2 3" xfId="17094"/>
    <cellStyle name="40% - Акцент5 18 3" xfId="17095"/>
    <cellStyle name="40% - Акцент5 18 3 2" xfId="17096"/>
    <cellStyle name="40% - Акцент5 18 3 2 2" xfId="17097"/>
    <cellStyle name="40% - Акцент5 18 3 3" xfId="17098"/>
    <cellStyle name="40% - Акцент5 18 4" xfId="17099"/>
    <cellStyle name="40% - Акцент5 18 4 2" xfId="17100"/>
    <cellStyle name="40% - Акцент5 18 5" xfId="17101"/>
    <cellStyle name="40% - Акцент5 19" xfId="17102"/>
    <cellStyle name="40% - Акцент5 19 2" xfId="17103"/>
    <cellStyle name="40% - Акцент5 19 2 2" xfId="17104"/>
    <cellStyle name="40% - Акцент5 19 2 2 2" xfId="17105"/>
    <cellStyle name="40% - Акцент5 19 2 3" xfId="17106"/>
    <cellStyle name="40% - Акцент5 19 3" xfId="17107"/>
    <cellStyle name="40% - Акцент5 19 3 2" xfId="17108"/>
    <cellStyle name="40% - Акцент5 19 3 2 2" xfId="17109"/>
    <cellStyle name="40% - Акцент5 19 3 3" xfId="17110"/>
    <cellStyle name="40% - Акцент5 19 4" xfId="17111"/>
    <cellStyle name="40% - Акцент5 19 4 2" xfId="17112"/>
    <cellStyle name="40% - Акцент5 19 5" xfId="17113"/>
    <cellStyle name="40% - Акцент5 2" xfId="17114"/>
    <cellStyle name="40% - Акцент5 2 10" xfId="17115"/>
    <cellStyle name="40% - Акцент5 2 10 2" xfId="17116"/>
    <cellStyle name="40% - Акцент5 2 10 2 2" xfId="17117"/>
    <cellStyle name="40% - Акцент5 2 10 3" xfId="17118"/>
    <cellStyle name="40% - Акцент5 2 11" xfId="17119"/>
    <cellStyle name="40% - Акцент5 2 11 2" xfId="17120"/>
    <cellStyle name="40% - Акцент5 2 11 2 2" xfId="17121"/>
    <cellStyle name="40% - Акцент5 2 11 3" xfId="17122"/>
    <cellStyle name="40% - Акцент5 2 12" xfId="17123"/>
    <cellStyle name="40% - Акцент5 2 12 2" xfId="17124"/>
    <cellStyle name="40% - Акцент5 2 12 2 2" xfId="17125"/>
    <cellStyle name="40% - Акцент5 2 12 3" xfId="17126"/>
    <cellStyle name="40% - Акцент5 2 13" xfId="17127"/>
    <cellStyle name="40% - Акцент5 2 13 2" xfId="17128"/>
    <cellStyle name="40% - Акцент5 2 13 2 2" xfId="17129"/>
    <cellStyle name="40% - Акцент5 2 13 3" xfId="17130"/>
    <cellStyle name="40% - Акцент5 2 14" xfId="17131"/>
    <cellStyle name="40% - Акцент5 2 14 2" xfId="17132"/>
    <cellStyle name="40% - Акцент5 2 14 2 2" xfId="17133"/>
    <cellStyle name="40% - Акцент5 2 14 3" xfId="17134"/>
    <cellStyle name="40% - Акцент5 2 15" xfId="17135"/>
    <cellStyle name="40% - Акцент5 2 15 2" xfId="17136"/>
    <cellStyle name="40% - Акцент5 2 15 2 2" xfId="17137"/>
    <cellStyle name="40% - Акцент5 2 15 3" xfId="17138"/>
    <cellStyle name="40% - Акцент5 2 16" xfId="17139"/>
    <cellStyle name="40% - Акцент5 2 16 2" xfId="17140"/>
    <cellStyle name="40% - Акцент5 2 16 2 2" xfId="17141"/>
    <cellStyle name="40% - Акцент5 2 16 3" xfId="17142"/>
    <cellStyle name="40% - Акцент5 2 17" xfId="17143"/>
    <cellStyle name="40% - Акцент5 2 17 2" xfId="17144"/>
    <cellStyle name="40% - Акцент5 2 17 2 2" xfId="17145"/>
    <cellStyle name="40% - Акцент5 2 17 3" xfId="17146"/>
    <cellStyle name="40% - Акцент5 2 18" xfId="17147"/>
    <cellStyle name="40% - Акцент5 2 18 2" xfId="17148"/>
    <cellStyle name="40% - Акцент5 2 18 2 2" xfId="17149"/>
    <cellStyle name="40% - Акцент5 2 18 3" xfId="17150"/>
    <cellStyle name="40% - Акцент5 2 19" xfId="17151"/>
    <cellStyle name="40% - Акцент5 2 19 2" xfId="17152"/>
    <cellStyle name="40% - Акцент5 2 19 2 2" xfId="17153"/>
    <cellStyle name="40% - Акцент5 2 19 3" xfId="17154"/>
    <cellStyle name="40% - Акцент5 2 2" xfId="17155"/>
    <cellStyle name="40% - Акцент5 2 2 2" xfId="17156"/>
    <cellStyle name="40% - Акцент5 2 2 2 2" xfId="17157"/>
    <cellStyle name="40% - Акцент5 2 2 2 2 2" xfId="17158"/>
    <cellStyle name="40% - Акцент5 2 2 2 3" xfId="17159"/>
    <cellStyle name="40% - Акцент5 2 2 3" xfId="17160"/>
    <cellStyle name="40% - Акцент5 2 2 3 2" xfId="17161"/>
    <cellStyle name="40% - Акцент5 2 2 3 2 2" xfId="17162"/>
    <cellStyle name="40% - Акцент5 2 2 3 3" xfId="17163"/>
    <cellStyle name="40% - Акцент5 2 2 4" xfId="17164"/>
    <cellStyle name="40% - Акцент5 2 2 4 2" xfId="17165"/>
    <cellStyle name="40% - Акцент5 2 2 5" xfId="17166"/>
    <cellStyle name="40% - Акцент5 2 20" xfId="17167"/>
    <cellStyle name="40% - Акцент5 2 20 2" xfId="17168"/>
    <cellStyle name="40% - Акцент5 2 20 2 2" xfId="17169"/>
    <cellStyle name="40% - Акцент5 2 20 3" xfId="17170"/>
    <cellStyle name="40% - Акцент5 2 21" xfId="17171"/>
    <cellStyle name="40% - Акцент5 2 21 2" xfId="17172"/>
    <cellStyle name="40% - Акцент5 2 21 2 2" xfId="17173"/>
    <cellStyle name="40% - Акцент5 2 21 3" xfId="17174"/>
    <cellStyle name="40% - Акцент5 2 22" xfId="17175"/>
    <cellStyle name="40% - Акцент5 2 22 2" xfId="17176"/>
    <cellStyle name="40% - Акцент5 2 22 2 2" xfId="17177"/>
    <cellStyle name="40% - Акцент5 2 22 3" xfId="17178"/>
    <cellStyle name="40% - Акцент5 2 23" xfId="17179"/>
    <cellStyle name="40% - Акцент5 2 23 2" xfId="17180"/>
    <cellStyle name="40% - Акцент5 2 23 2 2" xfId="17181"/>
    <cellStyle name="40% - Акцент5 2 23 3" xfId="17182"/>
    <cellStyle name="40% - Акцент5 2 24" xfId="17183"/>
    <cellStyle name="40% - Акцент5 2 24 2" xfId="17184"/>
    <cellStyle name="40% - Акцент5 2 24 2 2" xfId="17185"/>
    <cellStyle name="40% - Акцент5 2 24 3" xfId="17186"/>
    <cellStyle name="40% - Акцент5 2 25" xfId="17187"/>
    <cellStyle name="40% - Акцент5 2 25 2" xfId="17188"/>
    <cellStyle name="40% - Акцент5 2 26" xfId="17189"/>
    <cellStyle name="40% - Акцент5 2 3" xfId="17190"/>
    <cellStyle name="40% - Акцент5 2 3 2" xfId="17191"/>
    <cellStyle name="40% - Акцент5 2 3 2 2" xfId="17192"/>
    <cellStyle name="40% - Акцент5 2 3 2 2 2" xfId="17193"/>
    <cellStyle name="40% - Акцент5 2 3 2 3" xfId="17194"/>
    <cellStyle name="40% - Акцент5 2 3 3" xfId="17195"/>
    <cellStyle name="40% - Акцент5 2 3 3 2" xfId="17196"/>
    <cellStyle name="40% - Акцент5 2 3 3 2 2" xfId="17197"/>
    <cellStyle name="40% - Акцент5 2 3 3 3" xfId="17198"/>
    <cellStyle name="40% - Акцент5 2 3 4" xfId="17199"/>
    <cellStyle name="40% - Акцент5 2 3 4 2" xfId="17200"/>
    <cellStyle name="40% - Акцент5 2 3 5" xfId="17201"/>
    <cellStyle name="40% - Акцент5 2 4" xfId="17202"/>
    <cellStyle name="40% - Акцент5 2 4 2" xfId="17203"/>
    <cellStyle name="40% - Акцент5 2 4 2 2" xfId="17204"/>
    <cellStyle name="40% - Акцент5 2 4 2 2 2" xfId="17205"/>
    <cellStyle name="40% - Акцент5 2 4 2 3" xfId="17206"/>
    <cellStyle name="40% - Акцент5 2 4 3" xfId="17207"/>
    <cellStyle name="40% - Акцент5 2 4 3 2" xfId="17208"/>
    <cellStyle name="40% - Акцент5 2 4 3 2 2" xfId="17209"/>
    <cellStyle name="40% - Акцент5 2 4 3 3" xfId="17210"/>
    <cellStyle name="40% - Акцент5 2 4 4" xfId="17211"/>
    <cellStyle name="40% - Акцент5 2 4 4 2" xfId="17212"/>
    <cellStyle name="40% - Акцент5 2 4 5" xfId="17213"/>
    <cellStyle name="40% - Акцент5 2 5" xfId="17214"/>
    <cellStyle name="40% - Акцент5 2 5 2" xfId="17215"/>
    <cellStyle name="40% - Акцент5 2 5 2 2" xfId="17216"/>
    <cellStyle name="40% - Акцент5 2 5 2 2 2" xfId="17217"/>
    <cellStyle name="40% - Акцент5 2 5 2 3" xfId="17218"/>
    <cellStyle name="40% - Акцент5 2 5 3" xfId="17219"/>
    <cellStyle name="40% - Акцент5 2 5 3 2" xfId="17220"/>
    <cellStyle name="40% - Акцент5 2 5 3 2 2" xfId="17221"/>
    <cellStyle name="40% - Акцент5 2 5 3 3" xfId="17222"/>
    <cellStyle name="40% - Акцент5 2 5 4" xfId="17223"/>
    <cellStyle name="40% - Акцент5 2 5 4 2" xfId="17224"/>
    <cellStyle name="40% - Акцент5 2 5 5" xfId="17225"/>
    <cellStyle name="40% - Акцент5 2 6" xfId="17226"/>
    <cellStyle name="40% - Акцент5 2 6 2" xfId="17227"/>
    <cellStyle name="40% - Акцент5 2 6 2 2" xfId="17228"/>
    <cellStyle name="40% - Акцент5 2 6 3" xfId="17229"/>
    <cellStyle name="40% - Акцент5 2 7" xfId="17230"/>
    <cellStyle name="40% - Акцент5 2 7 2" xfId="17231"/>
    <cellStyle name="40% - Акцент5 2 7 2 2" xfId="17232"/>
    <cellStyle name="40% - Акцент5 2 7 3" xfId="17233"/>
    <cellStyle name="40% - Акцент5 2 8" xfId="17234"/>
    <cellStyle name="40% - Акцент5 2 8 2" xfId="17235"/>
    <cellStyle name="40% - Акцент5 2 8 2 2" xfId="17236"/>
    <cellStyle name="40% - Акцент5 2 8 3" xfId="17237"/>
    <cellStyle name="40% - Акцент5 2 9" xfId="17238"/>
    <cellStyle name="40% - Акцент5 2 9 2" xfId="17239"/>
    <cellStyle name="40% - Акцент5 2 9 2 2" xfId="17240"/>
    <cellStyle name="40% - Акцент5 2 9 3" xfId="17241"/>
    <cellStyle name="40% - Акцент5 20" xfId="17242"/>
    <cellStyle name="40% - Акцент5 20 2" xfId="17243"/>
    <cellStyle name="40% - Акцент5 20 2 2" xfId="17244"/>
    <cellStyle name="40% - Акцент5 20 2 2 2" xfId="17245"/>
    <cellStyle name="40% - Акцент5 20 2 3" xfId="17246"/>
    <cellStyle name="40% - Акцент5 20 3" xfId="17247"/>
    <cellStyle name="40% - Акцент5 20 3 2" xfId="17248"/>
    <cellStyle name="40% - Акцент5 20 3 2 2" xfId="17249"/>
    <cellStyle name="40% - Акцент5 20 3 3" xfId="17250"/>
    <cellStyle name="40% - Акцент5 20 4" xfId="17251"/>
    <cellStyle name="40% - Акцент5 20 4 2" xfId="17252"/>
    <cellStyle name="40% - Акцент5 20 5" xfId="17253"/>
    <cellStyle name="40% - Акцент5 21" xfId="17254"/>
    <cellStyle name="40% - Акцент5 21 2" xfId="17255"/>
    <cellStyle name="40% - Акцент5 21 2 2" xfId="17256"/>
    <cellStyle name="40% - Акцент5 21 2 2 2" xfId="17257"/>
    <cellStyle name="40% - Акцент5 21 2 3" xfId="17258"/>
    <cellStyle name="40% - Акцент5 21 3" xfId="17259"/>
    <cellStyle name="40% - Акцент5 21 3 2" xfId="17260"/>
    <cellStyle name="40% - Акцент5 21 3 2 2" xfId="17261"/>
    <cellStyle name="40% - Акцент5 21 3 3" xfId="17262"/>
    <cellStyle name="40% - Акцент5 21 4" xfId="17263"/>
    <cellStyle name="40% - Акцент5 21 4 2" xfId="17264"/>
    <cellStyle name="40% - Акцент5 21 5" xfId="17265"/>
    <cellStyle name="40% - Акцент5 22" xfId="17266"/>
    <cellStyle name="40% - Акцент5 22 2" xfId="17267"/>
    <cellStyle name="40% - Акцент5 22 2 2" xfId="17268"/>
    <cellStyle name="40% - Акцент5 22 2 2 2" xfId="17269"/>
    <cellStyle name="40% - Акцент5 22 2 3" xfId="17270"/>
    <cellStyle name="40% - Акцент5 22 3" xfId="17271"/>
    <cellStyle name="40% - Акцент5 22 3 2" xfId="17272"/>
    <cellStyle name="40% - Акцент5 22 3 2 2" xfId="17273"/>
    <cellStyle name="40% - Акцент5 22 3 3" xfId="17274"/>
    <cellStyle name="40% - Акцент5 22 4" xfId="17275"/>
    <cellStyle name="40% - Акцент5 22 4 2" xfId="17276"/>
    <cellStyle name="40% - Акцент5 22 5" xfId="17277"/>
    <cellStyle name="40% - Акцент5 23" xfId="17278"/>
    <cellStyle name="40% - Акцент5 23 2" xfId="17279"/>
    <cellStyle name="40% - Акцент5 23 2 2" xfId="17280"/>
    <cellStyle name="40% - Акцент5 23 2 2 2" xfId="17281"/>
    <cellStyle name="40% - Акцент5 23 2 3" xfId="17282"/>
    <cellStyle name="40% - Акцент5 23 3" xfId="17283"/>
    <cellStyle name="40% - Акцент5 23 3 2" xfId="17284"/>
    <cellStyle name="40% - Акцент5 23 3 2 2" xfId="17285"/>
    <cellStyle name="40% - Акцент5 23 3 3" xfId="17286"/>
    <cellStyle name="40% - Акцент5 23 4" xfId="17287"/>
    <cellStyle name="40% - Акцент5 23 4 2" xfId="17288"/>
    <cellStyle name="40% - Акцент5 23 5" xfId="17289"/>
    <cellStyle name="40% - Акцент5 24" xfId="17290"/>
    <cellStyle name="40% - Акцент5 24 2" xfId="17291"/>
    <cellStyle name="40% - Акцент5 24 2 2" xfId="17292"/>
    <cellStyle name="40% - Акцент5 24 2 2 2" xfId="17293"/>
    <cellStyle name="40% - Акцент5 24 2 3" xfId="17294"/>
    <cellStyle name="40% - Акцент5 24 3" xfId="17295"/>
    <cellStyle name="40% - Акцент5 24 3 2" xfId="17296"/>
    <cellStyle name="40% - Акцент5 24 3 2 2" xfId="17297"/>
    <cellStyle name="40% - Акцент5 24 3 3" xfId="17298"/>
    <cellStyle name="40% - Акцент5 24 4" xfId="17299"/>
    <cellStyle name="40% - Акцент5 24 4 2" xfId="17300"/>
    <cellStyle name="40% - Акцент5 24 5" xfId="17301"/>
    <cellStyle name="40% - Акцент5 25" xfId="17302"/>
    <cellStyle name="40% - Акцент5 25 2" xfId="17303"/>
    <cellStyle name="40% - Акцент5 25 2 2" xfId="17304"/>
    <cellStyle name="40% - Акцент5 25 2 2 2" xfId="17305"/>
    <cellStyle name="40% - Акцент5 25 2 3" xfId="17306"/>
    <cellStyle name="40% - Акцент5 25 3" xfId="17307"/>
    <cellStyle name="40% - Акцент5 25 3 2" xfId="17308"/>
    <cellStyle name="40% - Акцент5 25 3 2 2" xfId="17309"/>
    <cellStyle name="40% - Акцент5 25 3 3" xfId="17310"/>
    <cellStyle name="40% - Акцент5 25 4" xfId="17311"/>
    <cellStyle name="40% - Акцент5 25 4 2" xfId="17312"/>
    <cellStyle name="40% - Акцент5 25 5" xfId="17313"/>
    <cellStyle name="40% - Акцент5 26" xfId="17314"/>
    <cellStyle name="40% - Акцент5 26 2" xfId="17315"/>
    <cellStyle name="40% - Акцент5 26 2 2" xfId="17316"/>
    <cellStyle name="40% - Акцент5 26 2 2 2" xfId="17317"/>
    <cellStyle name="40% - Акцент5 26 2 3" xfId="17318"/>
    <cellStyle name="40% - Акцент5 26 3" xfId="17319"/>
    <cellStyle name="40% - Акцент5 26 3 2" xfId="17320"/>
    <cellStyle name="40% - Акцент5 26 3 2 2" xfId="17321"/>
    <cellStyle name="40% - Акцент5 26 3 3" xfId="17322"/>
    <cellStyle name="40% - Акцент5 26 4" xfId="17323"/>
    <cellStyle name="40% - Акцент5 26 4 2" xfId="17324"/>
    <cellStyle name="40% - Акцент5 26 5" xfId="17325"/>
    <cellStyle name="40% - Акцент5 27" xfId="17326"/>
    <cellStyle name="40% - Акцент5 27 2" xfId="17327"/>
    <cellStyle name="40% - Акцент5 27 2 2" xfId="17328"/>
    <cellStyle name="40% - Акцент5 27 2 2 2" xfId="17329"/>
    <cellStyle name="40% - Акцент5 27 2 3" xfId="17330"/>
    <cellStyle name="40% - Акцент5 27 3" xfId="17331"/>
    <cellStyle name="40% - Акцент5 27 3 2" xfId="17332"/>
    <cellStyle name="40% - Акцент5 27 3 2 2" xfId="17333"/>
    <cellStyle name="40% - Акцент5 27 3 3" xfId="17334"/>
    <cellStyle name="40% - Акцент5 27 4" xfId="17335"/>
    <cellStyle name="40% - Акцент5 27 4 2" xfId="17336"/>
    <cellStyle name="40% - Акцент5 27 5" xfId="17337"/>
    <cellStyle name="40% - Акцент5 28" xfId="17338"/>
    <cellStyle name="40% - Акцент5 28 2" xfId="17339"/>
    <cellStyle name="40% - Акцент5 28 2 2" xfId="17340"/>
    <cellStyle name="40% - Акцент5 28 2 2 2" xfId="17341"/>
    <cellStyle name="40% - Акцент5 28 2 3" xfId="17342"/>
    <cellStyle name="40% - Акцент5 28 3" xfId="17343"/>
    <cellStyle name="40% - Акцент5 28 3 2" xfId="17344"/>
    <cellStyle name="40% - Акцент5 28 3 2 2" xfId="17345"/>
    <cellStyle name="40% - Акцент5 28 3 3" xfId="17346"/>
    <cellStyle name="40% - Акцент5 28 4" xfId="17347"/>
    <cellStyle name="40% - Акцент5 28 4 2" xfId="17348"/>
    <cellStyle name="40% - Акцент5 28 5" xfId="17349"/>
    <cellStyle name="40% - Акцент5 29" xfId="17350"/>
    <cellStyle name="40% - Акцент5 29 2" xfId="17351"/>
    <cellStyle name="40% - Акцент5 29 2 2" xfId="17352"/>
    <cellStyle name="40% - Акцент5 29 2 2 2" xfId="17353"/>
    <cellStyle name="40% - Акцент5 29 2 3" xfId="17354"/>
    <cellStyle name="40% - Акцент5 29 3" xfId="17355"/>
    <cellStyle name="40% - Акцент5 29 3 2" xfId="17356"/>
    <cellStyle name="40% - Акцент5 29 3 2 2" xfId="17357"/>
    <cellStyle name="40% - Акцент5 29 3 3" xfId="17358"/>
    <cellStyle name="40% - Акцент5 29 4" xfId="17359"/>
    <cellStyle name="40% - Акцент5 29 4 2" xfId="17360"/>
    <cellStyle name="40% - Акцент5 29 5" xfId="17361"/>
    <cellStyle name="40% - Акцент5 3" xfId="17362"/>
    <cellStyle name="40% - Акцент5 3 2" xfId="17363"/>
    <cellStyle name="40% - Акцент5 3 2 2" xfId="17364"/>
    <cellStyle name="40% - Акцент5 3 2 2 2" xfId="17365"/>
    <cellStyle name="40% - Акцент5 3 2 2 2 2" xfId="17366"/>
    <cellStyle name="40% - Акцент5 3 2 2 3" xfId="17367"/>
    <cellStyle name="40% - Акцент5 3 2 3" xfId="17368"/>
    <cellStyle name="40% - Акцент5 3 2 3 2" xfId="17369"/>
    <cellStyle name="40% - Акцент5 3 2 3 2 2" xfId="17370"/>
    <cellStyle name="40% - Акцент5 3 2 3 3" xfId="17371"/>
    <cellStyle name="40% - Акцент5 3 2 4" xfId="17372"/>
    <cellStyle name="40% - Акцент5 3 2 4 2" xfId="17373"/>
    <cellStyle name="40% - Акцент5 3 2 5" xfId="17374"/>
    <cellStyle name="40% - Акцент5 3 3" xfId="17375"/>
    <cellStyle name="40% - Акцент5 3 3 2" xfId="17376"/>
    <cellStyle name="40% - Акцент5 3 3 2 2" xfId="17377"/>
    <cellStyle name="40% - Акцент5 3 3 2 2 2" xfId="17378"/>
    <cellStyle name="40% - Акцент5 3 3 2 3" xfId="17379"/>
    <cellStyle name="40% - Акцент5 3 3 3" xfId="17380"/>
    <cellStyle name="40% - Акцент5 3 3 3 2" xfId="17381"/>
    <cellStyle name="40% - Акцент5 3 3 3 2 2" xfId="17382"/>
    <cellStyle name="40% - Акцент5 3 3 3 3" xfId="17383"/>
    <cellStyle name="40% - Акцент5 3 3 4" xfId="17384"/>
    <cellStyle name="40% - Акцент5 3 3 4 2" xfId="17385"/>
    <cellStyle name="40% - Акцент5 3 3 5" xfId="17386"/>
    <cellStyle name="40% - Акцент5 3 4" xfId="17387"/>
    <cellStyle name="40% - Акцент5 3 4 2" xfId="17388"/>
    <cellStyle name="40% - Акцент5 3 4 2 2" xfId="17389"/>
    <cellStyle name="40% - Акцент5 3 4 2 2 2" xfId="17390"/>
    <cellStyle name="40% - Акцент5 3 4 2 3" xfId="17391"/>
    <cellStyle name="40% - Акцент5 3 4 3" xfId="17392"/>
    <cellStyle name="40% - Акцент5 3 4 3 2" xfId="17393"/>
    <cellStyle name="40% - Акцент5 3 4 3 2 2" xfId="17394"/>
    <cellStyle name="40% - Акцент5 3 4 3 3" xfId="17395"/>
    <cellStyle name="40% - Акцент5 3 4 4" xfId="17396"/>
    <cellStyle name="40% - Акцент5 3 4 4 2" xfId="17397"/>
    <cellStyle name="40% - Акцент5 3 4 5" xfId="17398"/>
    <cellStyle name="40% - Акцент5 3 5" xfId="17399"/>
    <cellStyle name="40% - Акцент5 3 5 2" xfId="17400"/>
    <cellStyle name="40% - Акцент5 3 5 2 2" xfId="17401"/>
    <cellStyle name="40% - Акцент5 3 5 2 2 2" xfId="17402"/>
    <cellStyle name="40% - Акцент5 3 5 2 3" xfId="17403"/>
    <cellStyle name="40% - Акцент5 3 5 3" xfId="17404"/>
    <cellStyle name="40% - Акцент5 3 5 3 2" xfId="17405"/>
    <cellStyle name="40% - Акцент5 3 5 3 2 2" xfId="17406"/>
    <cellStyle name="40% - Акцент5 3 5 3 3" xfId="17407"/>
    <cellStyle name="40% - Акцент5 3 5 4" xfId="17408"/>
    <cellStyle name="40% - Акцент5 3 5 4 2" xfId="17409"/>
    <cellStyle name="40% - Акцент5 3 5 5" xfId="17410"/>
    <cellStyle name="40% - Акцент5 3 6" xfId="17411"/>
    <cellStyle name="40% - Акцент5 3 6 2" xfId="17412"/>
    <cellStyle name="40% - Акцент5 3 6 2 2" xfId="17413"/>
    <cellStyle name="40% - Акцент5 3 6 3" xfId="17414"/>
    <cellStyle name="40% - Акцент5 3 7" xfId="17415"/>
    <cellStyle name="40% - Акцент5 3 7 2" xfId="17416"/>
    <cellStyle name="40% - Акцент5 3 7 2 2" xfId="17417"/>
    <cellStyle name="40% - Акцент5 3 7 3" xfId="17418"/>
    <cellStyle name="40% - Акцент5 3 8" xfId="17419"/>
    <cellStyle name="40% - Акцент5 3 8 2" xfId="17420"/>
    <cellStyle name="40% - Акцент5 3 9" xfId="17421"/>
    <cellStyle name="40% - Акцент5 30" xfId="17422"/>
    <cellStyle name="40% - Акцент5 30 2" xfId="17423"/>
    <cellStyle name="40% - Акцент5 30 2 2" xfId="17424"/>
    <cellStyle name="40% - Акцент5 30 2 2 2" xfId="17425"/>
    <cellStyle name="40% - Акцент5 30 2 3" xfId="17426"/>
    <cellStyle name="40% - Акцент5 30 3" xfId="17427"/>
    <cellStyle name="40% - Акцент5 30 3 2" xfId="17428"/>
    <cellStyle name="40% - Акцент5 30 3 2 2" xfId="17429"/>
    <cellStyle name="40% - Акцент5 30 3 3" xfId="17430"/>
    <cellStyle name="40% - Акцент5 30 4" xfId="17431"/>
    <cellStyle name="40% - Акцент5 30 4 2" xfId="17432"/>
    <cellStyle name="40% - Акцент5 30 5" xfId="17433"/>
    <cellStyle name="40% - Акцент5 31" xfId="17434"/>
    <cellStyle name="40% - Акцент5 31 2" xfId="17435"/>
    <cellStyle name="40% - Акцент5 31 2 2" xfId="17436"/>
    <cellStyle name="40% - Акцент5 31 2 2 2" xfId="17437"/>
    <cellStyle name="40% - Акцент5 31 2 3" xfId="17438"/>
    <cellStyle name="40% - Акцент5 31 3" xfId="17439"/>
    <cellStyle name="40% - Акцент5 31 3 2" xfId="17440"/>
    <cellStyle name="40% - Акцент5 31 3 2 2" xfId="17441"/>
    <cellStyle name="40% - Акцент5 31 3 3" xfId="17442"/>
    <cellStyle name="40% - Акцент5 31 4" xfId="17443"/>
    <cellStyle name="40% - Акцент5 31 4 2" xfId="17444"/>
    <cellStyle name="40% - Акцент5 31 5" xfId="17445"/>
    <cellStyle name="40% - Акцент5 32" xfId="17446"/>
    <cellStyle name="40% - Акцент5 32 2" xfId="17447"/>
    <cellStyle name="40% - Акцент5 32 2 2" xfId="17448"/>
    <cellStyle name="40% - Акцент5 32 2 2 2" xfId="17449"/>
    <cellStyle name="40% - Акцент5 32 2 3" xfId="17450"/>
    <cellStyle name="40% - Акцент5 32 3" xfId="17451"/>
    <cellStyle name="40% - Акцент5 32 3 2" xfId="17452"/>
    <cellStyle name="40% - Акцент5 32 3 2 2" xfId="17453"/>
    <cellStyle name="40% - Акцент5 32 3 3" xfId="17454"/>
    <cellStyle name="40% - Акцент5 32 4" xfId="17455"/>
    <cellStyle name="40% - Акцент5 32 4 2" xfId="17456"/>
    <cellStyle name="40% - Акцент5 32 5" xfId="17457"/>
    <cellStyle name="40% - Акцент5 33" xfId="17458"/>
    <cellStyle name="40% - Акцент5 33 2" xfId="17459"/>
    <cellStyle name="40% - Акцент5 33 2 2" xfId="17460"/>
    <cellStyle name="40% - Акцент5 33 2 2 2" xfId="17461"/>
    <cellStyle name="40% - Акцент5 33 2 3" xfId="17462"/>
    <cellStyle name="40% - Акцент5 33 3" xfId="17463"/>
    <cellStyle name="40% - Акцент5 33 3 2" xfId="17464"/>
    <cellStyle name="40% - Акцент5 33 3 2 2" xfId="17465"/>
    <cellStyle name="40% - Акцент5 33 3 3" xfId="17466"/>
    <cellStyle name="40% - Акцент5 33 4" xfId="17467"/>
    <cellStyle name="40% - Акцент5 33 4 2" xfId="17468"/>
    <cellStyle name="40% - Акцент5 33 5" xfId="17469"/>
    <cellStyle name="40% - Акцент5 34" xfId="17470"/>
    <cellStyle name="40% - Акцент5 34 2" xfId="17471"/>
    <cellStyle name="40% - Акцент5 34 2 2" xfId="17472"/>
    <cellStyle name="40% - Акцент5 34 2 2 2" xfId="17473"/>
    <cellStyle name="40% - Акцент5 34 2 3" xfId="17474"/>
    <cellStyle name="40% - Акцент5 34 3" xfId="17475"/>
    <cellStyle name="40% - Акцент5 34 3 2" xfId="17476"/>
    <cellStyle name="40% - Акцент5 34 3 2 2" xfId="17477"/>
    <cellStyle name="40% - Акцент5 34 3 3" xfId="17478"/>
    <cellStyle name="40% - Акцент5 34 4" xfId="17479"/>
    <cellStyle name="40% - Акцент5 34 4 2" xfId="17480"/>
    <cellStyle name="40% - Акцент5 34 5" xfId="17481"/>
    <cellStyle name="40% - Акцент5 35" xfId="17482"/>
    <cellStyle name="40% - Акцент5 35 2" xfId="17483"/>
    <cellStyle name="40% - Акцент5 35 2 2" xfId="17484"/>
    <cellStyle name="40% - Акцент5 35 2 2 2" xfId="17485"/>
    <cellStyle name="40% - Акцент5 35 2 3" xfId="17486"/>
    <cellStyle name="40% - Акцент5 35 3" xfId="17487"/>
    <cellStyle name="40% - Акцент5 35 3 2" xfId="17488"/>
    <cellStyle name="40% - Акцент5 35 3 2 2" xfId="17489"/>
    <cellStyle name="40% - Акцент5 35 3 3" xfId="17490"/>
    <cellStyle name="40% - Акцент5 35 4" xfId="17491"/>
    <cellStyle name="40% - Акцент5 35 4 2" xfId="17492"/>
    <cellStyle name="40% - Акцент5 35 5" xfId="17493"/>
    <cellStyle name="40% - Акцент5 36" xfId="17494"/>
    <cellStyle name="40% - Акцент5 36 2" xfId="17495"/>
    <cellStyle name="40% - Акцент5 36 2 2" xfId="17496"/>
    <cellStyle name="40% - Акцент5 36 2 2 2" xfId="17497"/>
    <cellStyle name="40% - Акцент5 36 2 3" xfId="17498"/>
    <cellStyle name="40% - Акцент5 36 3" xfId="17499"/>
    <cellStyle name="40% - Акцент5 36 3 2" xfId="17500"/>
    <cellStyle name="40% - Акцент5 36 3 2 2" xfId="17501"/>
    <cellStyle name="40% - Акцент5 36 3 3" xfId="17502"/>
    <cellStyle name="40% - Акцент5 36 4" xfId="17503"/>
    <cellStyle name="40% - Акцент5 36 4 2" xfId="17504"/>
    <cellStyle name="40% - Акцент5 36 5" xfId="17505"/>
    <cellStyle name="40% - Акцент5 37" xfId="17506"/>
    <cellStyle name="40% - Акцент5 37 2" xfId="17507"/>
    <cellStyle name="40% - Акцент5 37 2 2" xfId="17508"/>
    <cellStyle name="40% - Акцент5 37 2 2 2" xfId="17509"/>
    <cellStyle name="40% - Акцент5 37 2 3" xfId="17510"/>
    <cellStyle name="40% - Акцент5 37 3" xfId="17511"/>
    <cellStyle name="40% - Акцент5 37 3 2" xfId="17512"/>
    <cellStyle name="40% - Акцент5 37 3 2 2" xfId="17513"/>
    <cellStyle name="40% - Акцент5 37 3 3" xfId="17514"/>
    <cellStyle name="40% - Акцент5 37 4" xfId="17515"/>
    <cellStyle name="40% - Акцент5 37 4 2" xfId="17516"/>
    <cellStyle name="40% - Акцент5 37 5" xfId="17517"/>
    <cellStyle name="40% - Акцент5 38" xfId="17518"/>
    <cellStyle name="40% - Акцент5 38 2" xfId="17519"/>
    <cellStyle name="40% - Акцент5 38 2 2" xfId="17520"/>
    <cellStyle name="40% - Акцент5 38 2 2 2" xfId="17521"/>
    <cellStyle name="40% - Акцент5 38 2 3" xfId="17522"/>
    <cellStyle name="40% - Акцент5 38 3" xfId="17523"/>
    <cellStyle name="40% - Акцент5 38 3 2" xfId="17524"/>
    <cellStyle name="40% - Акцент5 38 3 2 2" xfId="17525"/>
    <cellStyle name="40% - Акцент5 38 3 3" xfId="17526"/>
    <cellStyle name="40% - Акцент5 38 4" xfId="17527"/>
    <cellStyle name="40% - Акцент5 38 4 2" xfId="17528"/>
    <cellStyle name="40% - Акцент5 38 5" xfId="17529"/>
    <cellStyle name="40% - Акцент5 39" xfId="17530"/>
    <cellStyle name="40% - Акцент5 39 2" xfId="17531"/>
    <cellStyle name="40% - Акцент5 39 2 2" xfId="17532"/>
    <cellStyle name="40% - Акцент5 39 2 2 2" xfId="17533"/>
    <cellStyle name="40% - Акцент5 39 2 3" xfId="17534"/>
    <cellStyle name="40% - Акцент5 39 3" xfId="17535"/>
    <cellStyle name="40% - Акцент5 39 3 2" xfId="17536"/>
    <cellStyle name="40% - Акцент5 39 3 2 2" xfId="17537"/>
    <cellStyle name="40% - Акцент5 39 3 3" xfId="17538"/>
    <cellStyle name="40% - Акцент5 39 4" xfId="17539"/>
    <cellStyle name="40% - Акцент5 39 4 2" xfId="17540"/>
    <cellStyle name="40% - Акцент5 39 5" xfId="17541"/>
    <cellStyle name="40% - Акцент5 4" xfId="17542"/>
    <cellStyle name="40% - Акцент5 4 2" xfId="17543"/>
    <cellStyle name="40% - Акцент5 4 2 2" xfId="17544"/>
    <cellStyle name="40% - Акцент5 4 2 2 2" xfId="17545"/>
    <cellStyle name="40% - Акцент5 4 2 2 2 2" xfId="17546"/>
    <cellStyle name="40% - Акцент5 4 2 2 3" xfId="17547"/>
    <cellStyle name="40% - Акцент5 4 2 3" xfId="17548"/>
    <cellStyle name="40% - Акцент5 4 2 3 2" xfId="17549"/>
    <cellStyle name="40% - Акцент5 4 2 3 2 2" xfId="17550"/>
    <cellStyle name="40% - Акцент5 4 2 3 3" xfId="17551"/>
    <cellStyle name="40% - Акцент5 4 2 4" xfId="17552"/>
    <cellStyle name="40% - Акцент5 4 2 4 2" xfId="17553"/>
    <cellStyle name="40% - Акцент5 4 2 5" xfId="17554"/>
    <cellStyle name="40% - Акцент5 4 3" xfId="17555"/>
    <cellStyle name="40% - Акцент5 4 3 2" xfId="17556"/>
    <cellStyle name="40% - Акцент5 4 3 2 2" xfId="17557"/>
    <cellStyle name="40% - Акцент5 4 3 2 2 2" xfId="17558"/>
    <cellStyle name="40% - Акцент5 4 3 2 3" xfId="17559"/>
    <cellStyle name="40% - Акцент5 4 3 3" xfId="17560"/>
    <cellStyle name="40% - Акцент5 4 3 3 2" xfId="17561"/>
    <cellStyle name="40% - Акцент5 4 3 3 2 2" xfId="17562"/>
    <cellStyle name="40% - Акцент5 4 3 3 3" xfId="17563"/>
    <cellStyle name="40% - Акцент5 4 3 4" xfId="17564"/>
    <cellStyle name="40% - Акцент5 4 3 4 2" xfId="17565"/>
    <cellStyle name="40% - Акцент5 4 3 5" xfId="17566"/>
    <cellStyle name="40% - Акцент5 4 4" xfId="17567"/>
    <cellStyle name="40% - Акцент5 4 4 2" xfId="17568"/>
    <cellStyle name="40% - Акцент5 4 4 2 2" xfId="17569"/>
    <cellStyle name="40% - Акцент5 4 4 2 2 2" xfId="17570"/>
    <cellStyle name="40% - Акцент5 4 4 2 3" xfId="17571"/>
    <cellStyle name="40% - Акцент5 4 4 3" xfId="17572"/>
    <cellStyle name="40% - Акцент5 4 4 3 2" xfId="17573"/>
    <cellStyle name="40% - Акцент5 4 4 3 2 2" xfId="17574"/>
    <cellStyle name="40% - Акцент5 4 4 3 3" xfId="17575"/>
    <cellStyle name="40% - Акцент5 4 4 4" xfId="17576"/>
    <cellStyle name="40% - Акцент5 4 4 4 2" xfId="17577"/>
    <cellStyle name="40% - Акцент5 4 4 5" xfId="17578"/>
    <cellStyle name="40% - Акцент5 4 5" xfId="17579"/>
    <cellStyle name="40% - Акцент5 4 5 2" xfId="17580"/>
    <cellStyle name="40% - Акцент5 4 5 2 2" xfId="17581"/>
    <cellStyle name="40% - Акцент5 4 5 2 2 2" xfId="17582"/>
    <cellStyle name="40% - Акцент5 4 5 2 3" xfId="17583"/>
    <cellStyle name="40% - Акцент5 4 5 3" xfId="17584"/>
    <cellStyle name="40% - Акцент5 4 5 3 2" xfId="17585"/>
    <cellStyle name="40% - Акцент5 4 5 3 2 2" xfId="17586"/>
    <cellStyle name="40% - Акцент5 4 5 3 3" xfId="17587"/>
    <cellStyle name="40% - Акцент5 4 5 4" xfId="17588"/>
    <cellStyle name="40% - Акцент5 4 5 4 2" xfId="17589"/>
    <cellStyle name="40% - Акцент5 4 5 5" xfId="17590"/>
    <cellStyle name="40% - Акцент5 4 6" xfId="17591"/>
    <cellStyle name="40% - Акцент5 4 6 2" xfId="17592"/>
    <cellStyle name="40% - Акцент5 4 6 2 2" xfId="17593"/>
    <cellStyle name="40% - Акцент5 4 6 3" xfId="17594"/>
    <cellStyle name="40% - Акцент5 4 7" xfId="17595"/>
    <cellStyle name="40% - Акцент5 4 7 2" xfId="17596"/>
    <cellStyle name="40% - Акцент5 4 7 2 2" xfId="17597"/>
    <cellStyle name="40% - Акцент5 4 7 3" xfId="17598"/>
    <cellStyle name="40% - Акцент5 4 8" xfId="17599"/>
    <cellStyle name="40% - Акцент5 4 8 2" xfId="17600"/>
    <cellStyle name="40% - Акцент5 4 9" xfId="17601"/>
    <cellStyle name="40% - Акцент5 40" xfId="17602"/>
    <cellStyle name="40% - Акцент5 40 2" xfId="17603"/>
    <cellStyle name="40% - Акцент5 40 2 2" xfId="17604"/>
    <cellStyle name="40% - Акцент5 40 2 2 2" xfId="17605"/>
    <cellStyle name="40% - Акцент5 40 2 3" xfId="17606"/>
    <cellStyle name="40% - Акцент5 40 3" xfId="17607"/>
    <cellStyle name="40% - Акцент5 40 3 2" xfId="17608"/>
    <cellStyle name="40% - Акцент5 40 3 2 2" xfId="17609"/>
    <cellStyle name="40% - Акцент5 40 3 3" xfId="17610"/>
    <cellStyle name="40% - Акцент5 40 4" xfId="17611"/>
    <cellStyle name="40% - Акцент5 40 4 2" xfId="17612"/>
    <cellStyle name="40% - Акцент5 40 5" xfId="17613"/>
    <cellStyle name="40% - Акцент5 41" xfId="17614"/>
    <cellStyle name="40% - Акцент5 41 2" xfId="17615"/>
    <cellStyle name="40% - Акцент5 41 2 2" xfId="17616"/>
    <cellStyle name="40% - Акцент5 41 2 2 2" xfId="17617"/>
    <cellStyle name="40% - Акцент5 41 2 3" xfId="17618"/>
    <cellStyle name="40% - Акцент5 41 3" xfId="17619"/>
    <cellStyle name="40% - Акцент5 41 3 2" xfId="17620"/>
    <cellStyle name="40% - Акцент5 41 3 2 2" xfId="17621"/>
    <cellStyle name="40% - Акцент5 41 3 3" xfId="17622"/>
    <cellStyle name="40% - Акцент5 41 4" xfId="17623"/>
    <cellStyle name="40% - Акцент5 41 4 2" xfId="17624"/>
    <cellStyle name="40% - Акцент5 41 5" xfId="17625"/>
    <cellStyle name="40% - Акцент5 42" xfId="17626"/>
    <cellStyle name="40% - Акцент5 42 2" xfId="17627"/>
    <cellStyle name="40% - Акцент5 42 2 2" xfId="17628"/>
    <cellStyle name="40% - Акцент5 42 2 2 2" xfId="17629"/>
    <cellStyle name="40% - Акцент5 42 2 3" xfId="17630"/>
    <cellStyle name="40% - Акцент5 42 3" xfId="17631"/>
    <cellStyle name="40% - Акцент5 42 3 2" xfId="17632"/>
    <cellStyle name="40% - Акцент5 42 3 2 2" xfId="17633"/>
    <cellStyle name="40% - Акцент5 42 3 3" xfId="17634"/>
    <cellStyle name="40% - Акцент5 42 4" xfId="17635"/>
    <cellStyle name="40% - Акцент5 42 4 2" xfId="17636"/>
    <cellStyle name="40% - Акцент5 42 5" xfId="17637"/>
    <cellStyle name="40% - Акцент5 43" xfId="17638"/>
    <cellStyle name="40% - Акцент5 43 2" xfId="17639"/>
    <cellStyle name="40% - Акцент5 43 2 2" xfId="17640"/>
    <cellStyle name="40% - Акцент5 43 2 2 2" xfId="17641"/>
    <cellStyle name="40% - Акцент5 43 2 3" xfId="17642"/>
    <cellStyle name="40% - Акцент5 43 3" xfId="17643"/>
    <cellStyle name="40% - Акцент5 43 3 2" xfId="17644"/>
    <cellStyle name="40% - Акцент5 43 3 2 2" xfId="17645"/>
    <cellStyle name="40% - Акцент5 43 3 3" xfId="17646"/>
    <cellStyle name="40% - Акцент5 43 4" xfId="17647"/>
    <cellStyle name="40% - Акцент5 43 4 2" xfId="17648"/>
    <cellStyle name="40% - Акцент5 43 5" xfId="17649"/>
    <cellStyle name="40% - Акцент5 44" xfId="17650"/>
    <cellStyle name="40% - Акцент5 44 2" xfId="17651"/>
    <cellStyle name="40% - Акцент5 44 2 2" xfId="17652"/>
    <cellStyle name="40% - Акцент5 44 2 2 2" xfId="17653"/>
    <cellStyle name="40% - Акцент5 44 2 3" xfId="17654"/>
    <cellStyle name="40% - Акцент5 44 3" xfId="17655"/>
    <cellStyle name="40% - Акцент5 44 3 2" xfId="17656"/>
    <cellStyle name="40% - Акцент5 44 3 2 2" xfId="17657"/>
    <cellStyle name="40% - Акцент5 44 3 3" xfId="17658"/>
    <cellStyle name="40% - Акцент5 44 4" xfId="17659"/>
    <cellStyle name="40% - Акцент5 44 4 2" xfId="17660"/>
    <cellStyle name="40% - Акцент5 44 5" xfId="17661"/>
    <cellStyle name="40% - Акцент5 45" xfId="17662"/>
    <cellStyle name="40% - Акцент5 45 2" xfId="17663"/>
    <cellStyle name="40% - Акцент5 45 2 2" xfId="17664"/>
    <cellStyle name="40% - Акцент5 45 2 2 2" xfId="17665"/>
    <cellStyle name="40% - Акцент5 45 2 3" xfId="17666"/>
    <cellStyle name="40% - Акцент5 45 3" xfId="17667"/>
    <cellStyle name="40% - Акцент5 45 3 2" xfId="17668"/>
    <cellStyle name="40% - Акцент5 45 3 2 2" xfId="17669"/>
    <cellStyle name="40% - Акцент5 45 3 3" xfId="17670"/>
    <cellStyle name="40% - Акцент5 45 4" xfId="17671"/>
    <cellStyle name="40% - Акцент5 45 4 2" xfId="17672"/>
    <cellStyle name="40% - Акцент5 45 5" xfId="17673"/>
    <cellStyle name="40% - Акцент5 46" xfId="17674"/>
    <cellStyle name="40% - Акцент5 46 2" xfId="17675"/>
    <cellStyle name="40% - Акцент5 46 2 2" xfId="17676"/>
    <cellStyle name="40% - Акцент5 46 2 2 2" xfId="17677"/>
    <cellStyle name="40% - Акцент5 46 2 3" xfId="17678"/>
    <cellStyle name="40% - Акцент5 46 3" xfId="17679"/>
    <cellStyle name="40% - Акцент5 46 3 2" xfId="17680"/>
    <cellStyle name="40% - Акцент5 46 3 2 2" xfId="17681"/>
    <cellStyle name="40% - Акцент5 46 3 3" xfId="17682"/>
    <cellStyle name="40% - Акцент5 46 4" xfId="17683"/>
    <cellStyle name="40% - Акцент5 46 4 2" xfId="17684"/>
    <cellStyle name="40% - Акцент5 46 5" xfId="17685"/>
    <cellStyle name="40% - Акцент5 47" xfId="17686"/>
    <cellStyle name="40% - Акцент5 47 2" xfId="17687"/>
    <cellStyle name="40% - Акцент5 47 2 2" xfId="17688"/>
    <cellStyle name="40% - Акцент5 47 2 2 2" xfId="17689"/>
    <cellStyle name="40% - Акцент5 47 2 3" xfId="17690"/>
    <cellStyle name="40% - Акцент5 47 3" xfId="17691"/>
    <cellStyle name="40% - Акцент5 47 3 2" xfId="17692"/>
    <cellStyle name="40% - Акцент5 47 3 2 2" xfId="17693"/>
    <cellStyle name="40% - Акцент5 47 3 3" xfId="17694"/>
    <cellStyle name="40% - Акцент5 47 4" xfId="17695"/>
    <cellStyle name="40% - Акцент5 47 4 2" xfId="17696"/>
    <cellStyle name="40% - Акцент5 47 5" xfId="17697"/>
    <cellStyle name="40% - Акцент5 48" xfId="17698"/>
    <cellStyle name="40% - Акцент5 48 2" xfId="17699"/>
    <cellStyle name="40% - Акцент5 48 2 2" xfId="17700"/>
    <cellStyle name="40% - Акцент5 48 2 2 2" xfId="17701"/>
    <cellStyle name="40% - Акцент5 48 2 3" xfId="17702"/>
    <cellStyle name="40% - Акцент5 48 3" xfId="17703"/>
    <cellStyle name="40% - Акцент5 48 3 2" xfId="17704"/>
    <cellStyle name="40% - Акцент5 48 3 2 2" xfId="17705"/>
    <cellStyle name="40% - Акцент5 48 3 3" xfId="17706"/>
    <cellStyle name="40% - Акцент5 48 4" xfId="17707"/>
    <cellStyle name="40% - Акцент5 48 4 2" xfId="17708"/>
    <cellStyle name="40% - Акцент5 48 5" xfId="17709"/>
    <cellStyle name="40% - Акцент5 49" xfId="17710"/>
    <cellStyle name="40% - Акцент5 49 2" xfId="17711"/>
    <cellStyle name="40% - Акцент5 49 2 2" xfId="17712"/>
    <cellStyle name="40% - Акцент5 49 2 2 2" xfId="17713"/>
    <cellStyle name="40% - Акцент5 49 2 3" xfId="17714"/>
    <cellStyle name="40% - Акцент5 49 3" xfId="17715"/>
    <cellStyle name="40% - Акцент5 49 3 2" xfId="17716"/>
    <cellStyle name="40% - Акцент5 49 3 2 2" xfId="17717"/>
    <cellStyle name="40% - Акцент5 49 3 3" xfId="17718"/>
    <cellStyle name="40% - Акцент5 49 4" xfId="17719"/>
    <cellStyle name="40% - Акцент5 49 4 2" xfId="17720"/>
    <cellStyle name="40% - Акцент5 49 5" xfId="17721"/>
    <cellStyle name="40% - Акцент5 5" xfId="17722"/>
    <cellStyle name="40% - Акцент5 5 2" xfId="17723"/>
    <cellStyle name="40% - Акцент5 5 2 2" xfId="17724"/>
    <cellStyle name="40% - Акцент5 5 2 2 2" xfId="17725"/>
    <cellStyle name="40% - Акцент5 5 2 2 2 2" xfId="17726"/>
    <cellStyle name="40% - Акцент5 5 2 2 3" xfId="17727"/>
    <cellStyle name="40% - Акцент5 5 2 3" xfId="17728"/>
    <cellStyle name="40% - Акцент5 5 2 3 2" xfId="17729"/>
    <cellStyle name="40% - Акцент5 5 2 3 2 2" xfId="17730"/>
    <cellStyle name="40% - Акцент5 5 2 3 3" xfId="17731"/>
    <cellStyle name="40% - Акцент5 5 2 4" xfId="17732"/>
    <cellStyle name="40% - Акцент5 5 2 4 2" xfId="17733"/>
    <cellStyle name="40% - Акцент5 5 2 5" xfId="17734"/>
    <cellStyle name="40% - Акцент5 5 3" xfId="17735"/>
    <cellStyle name="40% - Акцент5 5 3 2" xfId="17736"/>
    <cellStyle name="40% - Акцент5 5 3 2 2" xfId="17737"/>
    <cellStyle name="40% - Акцент5 5 3 2 2 2" xfId="17738"/>
    <cellStyle name="40% - Акцент5 5 3 2 3" xfId="17739"/>
    <cellStyle name="40% - Акцент5 5 3 3" xfId="17740"/>
    <cellStyle name="40% - Акцент5 5 3 3 2" xfId="17741"/>
    <cellStyle name="40% - Акцент5 5 3 3 2 2" xfId="17742"/>
    <cellStyle name="40% - Акцент5 5 3 3 3" xfId="17743"/>
    <cellStyle name="40% - Акцент5 5 3 4" xfId="17744"/>
    <cellStyle name="40% - Акцент5 5 3 4 2" xfId="17745"/>
    <cellStyle name="40% - Акцент5 5 3 5" xfId="17746"/>
    <cellStyle name="40% - Акцент5 5 4" xfId="17747"/>
    <cellStyle name="40% - Акцент5 5 4 2" xfId="17748"/>
    <cellStyle name="40% - Акцент5 5 4 2 2" xfId="17749"/>
    <cellStyle name="40% - Акцент5 5 4 2 2 2" xfId="17750"/>
    <cellStyle name="40% - Акцент5 5 4 2 3" xfId="17751"/>
    <cellStyle name="40% - Акцент5 5 4 3" xfId="17752"/>
    <cellStyle name="40% - Акцент5 5 4 3 2" xfId="17753"/>
    <cellStyle name="40% - Акцент5 5 4 3 2 2" xfId="17754"/>
    <cellStyle name="40% - Акцент5 5 4 3 3" xfId="17755"/>
    <cellStyle name="40% - Акцент5 5 4 4" xfId="17756"/>
    <cellStyle name="40% - Акцент5 5 4 4 2" xfId="17757"/>
    <cellStyle name="40% - Акцент5 5 4 5" xfId="17758"/>
    <cellStyle name="40% - Акцент5 5 5" xfId="17759"/>
    <cellStyle name="40% - Акцент5 5 5 2" xfId="17760"/>
    <cellStyle name="40% - Акцент5 5 5 2 2" xfId="17761"/>
    <cellStyle name="40% - Акцент5 5 5 2 2 2" xfId="17762"/>
    <cellStyle name="40% - Акцент5 5 5 2 3" xfId="17763"/>
    <cellStyle name="40% - Акцент5 5 5 3" xfId="17764"/>
    <cellStyle name="40% - Акцент5 5 5 3 2" xfId="17765"/>
    <cellStyle name="40% - Акцент5 5 5 3 2 2" xfId="17766"/>
    <cellStyle name="40% - Акцент5 5 5 3 3" xfId="17767"/>
    <cellStyle name="40% - Акцент5 5 5 4" xfId="17768"/>
    <cellStyle name="40% - Акцент5 5 5 4 2" xfId="17769"/>
    <cellStyle name="40% - Акцент5 5 5 5" xfId="17770"/>
    <cellStyle name="40% - Акцент5 5 6" xfId="17771"/>
    <cellStyle name="40% - Акцент5 5 6 2" xfId="17772"/>
    <cellStyle name="40% - Акцент5 5 6 2 2" xfId="17773"/>
    <cellStyle name="40% - Акцент5 5 6 3" xfId="17774"/>
    <cellStyle name="40% - Акцент5 5 7" xfId="17775"/>
    <cellStyle name="40% - Акцент5 5 7 2" xfId="17776"/>
    <cellStyle name="40% - Акцент5 5 7 2 2" xfId="17777"/>
    <cellStyle name="40% - Акцент5 5 7 3" xfId="17778"/>
    <cellStyle name="40% - Акцент5 5 8" xfId="17779"/>
    <cellStyle name="40% - Акцент5 5 8 2" xfId="17780"/>
    <cellStyle name="40% - Акцент5 5 9" xfId="17781"/>
    <cellStyle name="40% - Акцент5 50" xfId="17782"/>
    <cellStyle name="40% - Акцент5 50 2" xfId="17783"/>
    <cellStyle name="40% - Акцент5 50 2 2" xfId="17784"/>
    <cellStyle name="40% - Акцент5 50 2 2 2" xfId="17785"/>
    <cellStyle name="40% - Акцент5 50 2 3" xfId="17786"/>
    <cellStyle name="40% - Акцент5 50 3" xfId="17787"/>
    <cellStyle name="40% - Акцент5 50 3 2" xfId="17788"/>
    <cellStyle name="40% - Акцент5 50 3 2 2" xfId="17789"/>
    <cellStyle name="40% - Акцент5 50 3 3" xfId="17790"/>
    <cellStyle name="40% - Акцент5 50 4" xfId="17791"/>
    <cellStyle name="40% - Акцент5 50 4 2" xfId="17792"/>
    <cellStyle name="40% - Акцент5 50 5" xfId="17793"/>
    <cellStyle name="40% - Акцент5 51" xfId="17794"/>
    <cellStyle name="40% - Акцент5 51 2" xfId="17795"/>
    <cellStyle name="40% - Акцент5 51 2 2" xfId="17796"/>
    <cellStyle name="40% - Акцент5 51 2 2 2" xfId="17797"/>
    <cellStyle name="40% - Акцент5 51 2 3" xfId="17798"/>
    <cellStyle name="40% - Акцент5 51 3" xfId="17799"/>
    <cellStyle name="40% - Акцент5 51 3 2" xfId="17800"/>
    <cellStyle name="40% - Акцент5 51 3 2 2" xfId="17801"/>
    <cellStyle name="40% - Акцент5 51 3 3" xfId="17802"/>
    <cellStyle name="40% - Акцент5 51 4" xfId="17803"/>
    <cellStyle name="40% - Акцент5 51 4 2" xfId="17804"/>
    <cellStyle name="40% - Акцент5 51 5" xfId="17805"/>
    <cellStyle name="40% - Акцент5 52" xfId="17806"/>
    <cellStyle name="40% - Акцент5 52 2" xfId="17807"/>
    <cellStyle name="40% - Акцент5 52 2 2" xfId="17808"/>
    <cellStyle name="40% - Акцент5 52 2 2 2" xfId="17809"/>
    <cellStyle name="40% - Акцент5 52 2 3" xfId="17810"/>
    <cellStyle name="40% - Акцент5 52 3" xfId="17811"/>
    <cellStyle name="40% - Акцент5 52 3 2" xfId="17812"/>
    <cellStyle name="40% - Акцент5 52 3 2 2" xfId="17813"/>
    <cellStyle name="40% - Акцент5 52 3 3" xfId="17814"/>
    <cellStyle name="40% - Акцент5 52 4" xfId="17815"/>
    <cellStyle name="40% - Акцент5 52 4 2" xfId="17816"/>
    <cellStyle name="40% - Акцент5 52 5" xfId="17817"/>
    <cellStyle name="40% - Акцент5 53" xfId="17818"/>
    <cellStyle name="40% - Акцент5 53 2" xfId="17819"/>
    <cellStyle name="40% - Акцент5 53 2 2" xfId="17820"/>
    <cellStyle name="40% - Акцент5 53 2 2 2" xfId="17821"/>
    <cellStyle name="40% - Акцент5 53 2 3" xfId="17822"/>
    <cellStyle name="40% - Акцент5 53 3" xfId="17823"/>
    <cellStyle name="40% - Акцент5 53 3 2" xfId="17824"/>
    <cellStyle name="40% - Акцент5 53 3 2 2" xfId="17825"/>
    <cellStyle name="40% - Акцент5 53 3 3" xfId="17826"/>
    <cellStyle name="40% - Акцент5 53 4" xfId="17827"/>
    <cellStyle name="40% - Акцент5 53 4 2" xfId="17828"/>
    <cellStyle name="40% - Акцент5 53 5" xfId="17829"/>
    <cellStyle name="40% - Акцент5 54" xfId="17830"/>
    <cellStyle name="40% - Акцент5 54 2" xfId="17831"/>
    <cellStyle name="40% - Акцент5 54 2 2" xfId="17832"/>
    <cellStyle name="40% - Акцент5 54 2 2 2" xfId="17833"/>
    <cellStyle name="40% - Акцент5 54 2 3" xfId="17834"/>
    <cellStyle name="40% - Акцент5 54 3" xfId="17835"/>
    <cellStyle name="40% - Акцент5 54 3 2" xfId="17836"/>
    <cellStyle name="40% - Акцент5 54 3 2 2" xfId="17837"/>
    <cellStyle name="40% - Акцент5 54 3 3" xfId="17838"/>
    <cellStyle name="40% - Акцент5 54 4" xfId="17839"/>
    <cellStyle name="40% - Акцент5 54 4 2" xfId="17840"/>
    <cellStyle name="40% - Акцент5 54 5" xfId="17841"/>
    <cellStyle name="40% - Акцент5 55" xfId="17842"/>
    <cellStyle name="40% - Акцент5 55 2" xfId="17843"/>
    <cellStyle name="40% - Акцент5 55 2 2" xfId="17844"/>
    <cellStyle name="40% - Акцент5 55 2 2 2" xfId="17845"/>
    <cellStyle name="40% - Акцент5 55 2 3" xfId="17846"/>
    <cellStyle name="40% - Акцент5 55 3" xfId="17847"/>
    <cellStyle name="40% - Акцент5 55 3 2" xfId="17848"/>
    <cellStyle name="40% - Акцент5 55 3 2 2" xfId="17849"/>
    <cellStyle name="40% - Акцент5 55 3 3" xfId="17850"/>
    <cellStyle name="40% - Акцент5 55 4" xfId="17851"/>
    <cellStyle name="40% - Акцент5 55 4 2" xfId="17852"/>
    <cellStyle name="40% - Акцент5 55 5" xfId="17853"/>
    <cellStyle name="40% - Акцент5 56" xfId="17854"/>
    <cellStyle name="40% - Акцент5 56 2" xfId="17855"/>
    <cellStyle name="40% - Акцент5 56 2 2" xfId="17856"/>
    <cellStyle name="40% - Акцент5 56 2 2 2" xfId="17857"/>
    <cellStyle name="40% - Акцент5 56 2 3" xfId="17858"/>
    <cellStyle name="40% - Акцент5 56 3" xfId="17859"/>
    <cellStyle name="40% - Акцент5 56 3 2" xfId="17860"/>
    <cellStyle name="40% - Акцент5 56 3 2 2" xfId="17861"/>
    <cellStyle name="40% - Акцент5 56 3 3" xfId="17862"/>
    <cellStyle name="40% - Акцент5 56 4" xfId="17863"/>
    <cellStyle name="40% - Акцент5 56 4 2" xfId="17864"/>
    <cellStyle name="40% - Акцент5 56 5" xfId="17865"/>
    <cellStyle name="40% - Акцент5 57" xfId="17866"/>
    <cellStyle name="40% - Акцент5 57 2" xfId="17867"/>
    <cellStyle name="40% - Акцент5 57 2 2" xfId="17868"/>
    <cellStyle name="40% - Акцент5 57 2 2 2" xfId="17869"/>
    <cellStyle name="40% - Акцент5 57 2 3" xfId="17870"/>
    <cellStyle name="40% - Акцент5 57 3" xfId="17871"/>
    <cellStyle name="40% - Акцент5 57 3 2" xfId="17872"/>
    <cellStyle name="40% - Акцент5 57 3 2 2" xfId="17873"/>
    <cellStyle name="40% - Акцент5 57 3 3" xfId="17874"/>
    <cellStyle name="40% - Акцент5 57 4" xfId="17875"/>
    <cellStyle name="40% - Акцент5 57 4 2" xfId="17876"/>
    <cellStyle name="40% - Акцент5 57 5" xfId="17877"/>
    <cellStyle name="40% - Акцент5 58" xfId="17878"/>
    <cellStyle name="40% - Акцент5 58 2" xfId="17879"/>
    <cellStyle name="40% - Акцент5 58 2 2" xfId="17880"/>
    <cellStyle name="40% - Акцент5 58 2 2 2" xfId="17881"/>
    <cellStyle name="40% - Акцент5 58 2 3" xfId="17882"/>
    <cellStyle name="40% - Акцент5 58 3" xfId="17883"/>
    <cellStyle name="40% - Акцент5 58 3 2" xfId="17884"/>
    <cellStyle name="40% - Акцент5 58 3 2 2" xfId="17885"/>
    <cellStyle name="40% - Акцент5 58 3 3" xfId="17886"/>
    <cellStyle name="40% - Акцент5 58 4" xfId="17887"/>
    <cellStyle name="40% - Акцент5 58 4 2" xfId="17888"/>
    <cellStyle name="40% - Акцент5 58 5" xfId="17889"/>
    <cellStyle name="40% - Акцент5 59" xfId="17890"/>
    <cellStyle name="40% - Акцент5 59 2" xfId="17891"/>
    <cellStyle name="40% - Акцент5 59 2 2" xfId="17892"/>
    <cellStyle name="40% - Акцент5 59 2 2 2" xfId="17893"/>
    <cellStyle name="40% - Акцент5 59 2 3" xfId="17894"/>
    <cellStyle name="40% - Акцент5 59 3" xfId="17895"/>
    <cellStyle name="40% - Акцент5 59 3 2" xfId="17896"/>
    <cellStyle name="40% - Акцент5 59 3 2 2" xfId="17897"/>
    <cellStyle name="40% - Акцент5 59 3 3" xfId="17898"/>
    <cellStyle name="40% - Акцент5 59 4" xfId="17899"/>
    <cellStyle name="40% - Акцент5 59 4 2" xfId="17900"/>
    <cellStyle name="40% - Акцент5 59 5" xfId="17901"/>
    <cellStyle name="40% - Акцент5 6" xfId="17902"/>
    <cellStyle name="40% - Акцент5 6 2" xfId="17903"/>
    <cellStyle name="40% - Акцент5 6 2 2" xfId="17904"/>
    <cellStyle name="40% - Акцент5 6 2 2 2" xfId="17905"/>
    <cellStyle name="40% - Акцент5 6 2 2 2 2" xfId="17906"/>
    <cellStyle name="40% - Акцент5 6 2 2 3" xfId="17907"/>
    <cellStyle name="40% - Акцент5 6 2 3" xfId="17908"/>
    <cellStyle name="40% - Акцент5 6 2 3 2" xfId="17909"/>
    <cellStyle name="40% - Акцент5 6 2 3 2 2" xfId="17910"/>
    <cellStyle name="40% - Акцент5 6 2 3 3" xfId="17911"/>
    <cellStyle name="40% - Акцент5 6 2 4" xfId="17912"/>
    <cellStyle name="40% - Акцент5 6 2 4 2" xfId="17913"/>
    <cellStyle name="40% - Акцент5 6 2 5" xfId="17914"/>
    <cellStyle name="40% - Акцент5 6 3" xfId="17915"/>
    <cellStyle name="40% - Акцент5 6 3 2" xfId="17916"/>
    <cellStyle name="40% - Акцент5 6 3 2 2" xfId="17917"/>
    <cellStyle name="40% - Акцент5 6 3 2 2 2" xfId="17918"/>
    <cellStyle name="40% - Акцент5 6 3 2 3" xfId="17919"/>
    <cellStyle name="40% - Акцент5 6 3 3" xfId="17920"/>
    <cellStyle name="40% - Акцент5 6 3 3 2" xfId="17921"/>
    <cellStyle name="40% - Акцент5 6 3 3 2 2" xfId="17922"/>
    <cellStyle name="40% - Акцент5 6 3 3 3" xfId="17923"/>
    <cellStyle name="40% - Акцент5 6 3 4" xfId="17924"/>
    <cellStyle name="40% - Акцент5 6 3 4 2" xfId="17925"/>
    <cellStyle name="40% - Акцент5 6 3 5" xfId="17926"/>
    <cellStyle name="40% - Акцент5 6 4" xfId="17927"/>
    <cellStyle name="40% - Акцент5 6 4 2" xfId="17928"/>
    <cellStyle name="40% - Акцент5 6 4 2 2" xfId="17929"/>
    <cellStyle name="40% - Акцент5 6 4 2 2 2" xfId="17930"/>
    <cellStyle name="40% - Акцент5 6 4 2 3" xfId="17931"/>
    <cellStyle name="40% - Акцент5 6 4 3" xfId="17932"/>
    <cellStyle name="40% - Акцент5 6 4 3 2" xfId="17933"/>
    <cellStyle name="40% - Акцент5 6 4 3 2 2" xfId="17934"/>
    <cellStyle name="40% - Акцент5 6 4 3 3" xfId="17935"/>
    <cellStyle name="40% - Акцент5 6 4 4" xfId="17936"/>
    <cellStyle name="40% - Акцент5 6 4 4 2" xfId="17937"/>
    <cellStyle name="40% - Акцент5 6 4 5" xfId="17938"/>
    <cellStyle name="40% - Акцент5 6 5" xfId="17939"/>
    <cellStyle name="40% - Акцент5 6 5 2" xfId="17940"/>
    <cellStyle name="40% - Акцент5 6 5 2 2" xfId="17941"/>
    <cellStyle name="40% - Акцент5 6 5 2 2 2" xfId="17942"/>
    <cellStyle name="40% - Акцент5 6 5 2 3" xfId="17943"/>
    <cellStyle name="40% - Акцент5 6 5 3" xfId="17944"/>
    <cellStyle name="40% - Акцент5 6 5 3 2" xfId="17945"/>
    <cellStyle name="40% - Акцент5 6 5 3 2 2" xfId="17946"/>
    <cellStyle name="40% - Акцент5 6 5 3 3" xfId="17947"/>
    <cellStyle name="40% - Акцент5 6 5 4" xfId="17948"/>
    <cellStyle name="40% - Акцент5 6 5 4 2" xfId="17949"/>
    <cellStyle name="40% - Акцент5 6 5 5" xfId="17950"/>
    <cellStyle name="40% - Акцент5 6 6" xfId="17951"/>
    <cellStyle name="40% - Акцент5 6 6 2" xfId="17952"/>
    <cellStyle name="40% - Акцент5 6 6 2 2" xfId="17953"/>
    <cellStyle name="40% - Акцент5 6 6 3" xfId="17954"/>
    <cellStyle name="40% - Акцент5 6 7" xfId="17955"/>
    <cellStyle name="40% - Акцент5 6 7 2" xfId="17956"/>
    <cellStyle name="40% - Акцент5 6 7 2 2" xfId="17957"/>
    <cellStyle name="40% - Акцент5 6 7 3" xfId="17958"/>
    <cellStyle name="40% - Акцент5 6 8" xfId="17959"/>
    <cellStyle name="40% - Акцент5 6 8 2" xfId="17960"/>
    <cellStyle name="40% - Акцент5 6 9" xfId="17961"/>
    <cellStyle name="40% - Акцент5 60" xfId="17962"/>
    <cellStyle name="40% - Акцент5 60 2" xfId="17963"/>
    <cellStyle name="40% - Акцент5 60 2 2" xfId="17964"/>
    <cellStyle name="40% - Акцент5 60 2 2 2" xfId="17965"/>
    <cellStyle name="40% - Акцент5 60 2 3" xfId="17966"/>
    <cellStyle name="40% - Акцент5 60 3" xfId="17967"/>
    <cellStyle name="40% - Акцент5 60 3 2" xfId="17968"/>
    <cellStyle name="40% - Акцент5 60 3 2 2" xfId="17969"/>
    <cellStyle name="40% - Акцент5 60 3 3" xfId="17970"/>
    <cellStyle name="40% - Акцент5 60 4" xfId="17971"/>
    <cellStyle name="40% - Акцент5 60 4 2" xfId="17972"/>
    <cellStyle name="40% - Акцент5 60 5" xfId="17973"/>
    <cellStyle name="40% - Акцент5 61" xfId="17974"/>
    <cellStyle name="40% - Акцент5 61 2" xfId="17975"/>
    <cellStyle name="40% - Акцент5 61 2 2" xfId="17976"/>
    <cellStyle name="40% - Акцент5 61 2 2 2" xfId="17977"/>
    <cellStyle name="40% - Акцент5 61 2 3" xfId="17978"/>
    <cellStyle name="40% - Акцент5 61 3" xfId="17979"/>
    <cellStyle name="40% - Акцент5 61 3 2" xfId="17980"/>
    <cellStyle name="40% - Акцент5 61 3 2 2" xfId="17981"/>
    <cellStyle name="40% - Акцент5 61 3 3" xfId="17982"/>
    <cellStyle name="40% - Акцент5 61 4" xfId="17983"/>
    <cellStyle name="40% - Акцент5 61 4 2" xfId="17984"/>
    <cellStyle name="40% - Акцент5 61 5" xfId="17985"/>
    <cellStyle name="40% - Акцент5 62" xfId="17986"/>
    <cellStyle name="40% - Акцент5 62 2" xfId="17987"/>
    <cellStyle name="40% - Акцент5 62 2 2" xfId="17988"/>
    <cellStyle name="40% - Акцент5 62 2 2 2" xfId="17989"/>
    <cellStyle name="40% - Акцент5 62 2 3" xfId="17990"/>
    <cellStyle name="40% - Акцент5 62 3" xfId="17991"/>
    <cellStyle name="40% - Акцент5 62 3 2" xfId="17992"/>
    <cellStyle name="40% - Акцент5 62 3 2 2" xfId="17993"/>
    <cellStyle name="40% - Акцент5 62 3 3" xfId="17994"/>
    <cellStyle name="40% - Акцент5 62 4" xfId="17995"/>
    <cellStyle name="40% - Акцент5 62 4 2" xfId="17996"/>
    <cellStyle name="40% - Акцент5 62 5" xfId="17997"/>
    <cellStyle name="40% - Акцент5 63" xfId="17998"/>
    <cellStyle name="40% - Акцент5 63 2" xfId="17999"/>
    <cellStyle name="40% - Акцент5 63 2 2" xfId="18000"/>
    <cellStyle name="40% - Акцент5 63 2 2 2" xfId="18001"/>
    <cellStyle name="40% - Акцент5 63 2 3" xfId="18002"/>
    <cellStyle name="40% - Акцент5 63 3" xfId="18003"/>
    <cellStyle name="40% - Акцент5 63 3 2" xfId="18004"/>
    <cellStyle name="40% - Акцент5 63 3 2 2" xfId="18005"/>
    <cellStyle name="40% - Акцент5 63 3 3" xfId="18006"/>
    <cellStyle name="40% - Акцент5 63 4" xfId="18007"/>
    <cellStyle name="40% - Акцент5 63 4 2" xfId="18008"/>
    <cellStyle name="40% - Акцент5 63 5" xfId="18009"/>
    <cellStyle name="40% - Акцент5 64" xfId="18010"/>
    <cellStyle name="40% - Акцент5 64 2" xfId="18011"/>
    <cellStyle name="40% - Акцент5 64 2 2" xfId="18012"/>
    <cellStyle name="40% - Акцент5 64 2 2 2" xfId="18013"/>
    <cellStyle name="40% - Акцент5 64 2 3" xfId="18014"/>
    <cellStyle name="40% - Акцент5 64 3" xfId="18015"/>
    <cellStyle name="40% - Акцент5 64 3 2" xfId="18016"/>
    <cellStyle name="40% - Акцент5 64 3 2 2" xfId="18017"/>
    <cellStyle name="40% - Акцент5 64 3 3" xfId="18018"/>
    <cellStyle name="40% - Акцент5 64 4" xfId="18019"/>
    <cellStyle name="40% - Акцент5 64 4 2" xfId="18020"/>
    <cellStyle name="40% - Акцент5 64 5" xfId="18021"/>
    <cellStyle name="40% - Акцент5 65" xfId="18022"/>
    <cellStyle name="40% - Акцент5 65 2" xfId="18023"/>
    <cellStyle name="40% - Акцент5 65 2 2" xfId="18024"/>
    <cellStyle name="40% - Акцент5 65 2 2 2" xfId="18025"/>
    <cellStyle name="40% - Акцент5 65 2 3" xfId="18026"/>
    <cellStyle name="40% - Акцент5 65 3" xfId="18027"/>
    <cellStyle name="40% - Акцент5 65 3 2" xfId="18028"/>
    <cellStyle name="40% - Акцент5 65 3 2 2" xfId="18029"/>
    <cellStyle name="40% - Акцент5 65 3 3" xfId="18030"/>
    <cellStyle name="40% - Акцент5 65 4" xfId="18031"/>
    <cellStyle name="40% - Акцент5 65 4 2" xfId="18032"/>
    <cellStyle name="40% - Акцент5 65 5" xfId="18033"/>
    <cellStyle name="40% - Акцент5 66" xfId="18034"/>
    <cellStyle name="40% - Акцент5 66 2" xfId="18035"/>
    <cellStyle name="40% - Акцент5 66 2 2" xfId="18036"/>
    <cellStyle name="40% - Акцент5 66 2 2 2" xfId="18037"/>
    <cellStyle name="40% - Акцент5 66 2 3" xfId="18038"/>
    <cellStyle name="40% - Акцент5 66 3" xfId="18039"/>
    <cellStyle name="40% - Акцент5 66 3 2" xfId="18040"/>
    <cellStyle name="40% - Акцент5 66 3 2 2" xfId="18041"/>
    <cellStyle name="40% - Акцент5 66 3 3" xfId="18042"/>
    <cellStyle name="40% - Акцент5 66 4" xfId="18043"/>
    <cellStyle name="40% - Акцент5 66 4 2" xfId="18044"/>
    <cellStyle name="40% - Акцент5 66 5" xfId="18045"/>
    <cellStyle name="40% - Акцент5 67" xfId="18046"/>
    <cellStyle name="40% - Акцент5 67 2" xfId="18047"/>
    <cellStyle name="40% - Акцент5 67 2 2" xfId="18048"/>
    <cellStyle name="40% - Акцент5 67 2 2 2" xfId="18049"/>
    <cellStyle name="40% - Акцент5 67 2 3" xfId="18050"/>
    <cellStyle name="40% - Акцент5 67 3" xfId="18051"/>
    <cellStyle name="40% - Акцент5 67 3 2" xfId="18052"/>
    <cellStyle name="40% - Акцент5 67 3 2 2" xfId="18053"/>
    <cellStyle name="40% - Акцент5 67 3 3" xfId="18054"/>
    <cellStyle name="40% - Акцент5 67 4" xfId="18055"/>
    <cellStyle name="40% - Акцент5 67 4 2" xfId="18056"/>
    <cellStyle name="40% - Акцент5 67 5" xfId="18057"/>
    <cellStyle name="40% - Акцент5 68" xfId="18058"/>
    <cellStyle name="40% - Акцент5 68 2" xfId="18059"/>
    <cellStyle name="40% - Акцент5 68 2 2" xfId="18060"/>
    <cellStyle name="40% - Акцент5 68 2 2 2" xfId="18061"/>
    <cellStyle name="40% - Акцент5 68 2 3" xfId="18062"/>
    <cellStyle name="40% - Акцент5 68 3" xfId="18063"/>
    <cellStyle name="40% - Акцент5 68 3 2" xfId="18064"/>
    <cellStyle name="40% - Акцент5 68 3 2 2" xfId="18065"/>
    <cellStyle name="40% - Акцент5 68 3 3" xfId="18066"/>
    <cellStyle name="40% - Акцент5 68 4" xfId="18067"/>
    <cellStyle name="40% - Акцент5 68 4 2" xfId="18068"/>
    <cellStyle name="40% - Акцент5 68 5" xfId="18069"/>
    <cellStyle name="40% - Акцент5 69" xfId="18070"/>
    <cellStyle name="40% - Акцент5 69 2" xfId="18071"/>
    <cellStyle name="40% - Акцент5 69 2 2" xfId="18072"/>
    <cellStyle name="40% - Акцент5 69 2 2 2" xfId="18073"/>
    <cellStyle name="40% - Акцент5 69 2 3" xfId="18074"/>
    <cellStyle name="40% - Акцент5 69 3" xfId="18075"/>
    <cellStyle name="40% - Акцент5 69 3 2" xfId="18076"/>
    <cellStyle name="40% - Акцент5 69 3 2 2" xfId="18077"/>
    <cellStyle name="40% - Акцент5 69 3 3" xfId="18078"/>
    <cellStyle name="40% - Акцент5 69 4" xfId="18079"/>
    <cellStyle name="40% - Акцент5 69 4 2" xfId="18080"/>
    <cellStyle name="40% - Акцент5 69 5" xfId="18081"/>
    <cellStyle name="40% - Акцент5 7" xfId="18082"/>
    <cellStyle name="40% - Акцент5 7 2" xfId="18083"/>
    <cellStyle name="40% - Акцент5 7 2 2" xfId="18084"/>
    <cellStyle name="40% - Акцент5 7 2 2 2" xfId="18085"/>
    <cellStyle name="40% - Акцент5 7 2 2 2 2" xfId="18086"/>
    <cellStyle name="40% - Акцент5 7 2 2 3" xfId="18087"/>
    <cellStyle name="40% - Акцент5 7 2 3" xfId="18088"/>
    <cellStyle name="40% - Акцент5 7 2 3 2" xfId="18089"/>
    <cellStyle name="40% - Акцент5 7 2 3 2 2" xfId="18090"/>
    <cellStyle name="40% - Акцент5 7 2 3 3" xfId="18091"/>
    <cellStyle name="40% - Акцент5 7 2 4" xfId="18092"/>
    <cellStyle name="40% - Акцент5 7 2 4 2" xfId="18093"/>
    <cellStyle name="40% - Акцент5 7 2 5" xfId="18094"/>
    <cellStyle name="40% - Акцент5 7 3" xfId="18095"/>
    <cellStyle name="40% - Акцент5 7 3 2" xfId="18096"/>
    <cellStyle name="40% - Акцент5 7 3 2 2" xfId="18097"/>
    <cellStyle name="40% - Акцент5 7 3 2 2 2" xfId="18098"/>
    <cellStyle name="40% - Акцент5 7 3 2 3" xfId="18099"/>
    <cellStyle name="40% - Акцент5 7 3 3" xfId="18100"/>
    <cellStyle name="40% - Акцент5 7 3 3 2" xfId="18101"/>
    <cellStyle name="40% - Акцент5 7 3 3 2 2" xfId="18102"/>
    <cellStyle name="40% - Акцент5 7 3 3 3" xfId="18103"/>
    <cellStyle name="40% - Акцент5 7 3 4" xfId="18104"/>
    <cellStyle name="40% - Акцент5 7 3 4 2" xfId="18105"/>
    <cellStyle name="40% - Акцент5 7 3 5" xfId="18106"/>
    <cellStyle name="40% - Акцент5 7 4" xfId="18107"/>
    <cellStyle name="40% - Акцент5 7 4 2" xfId="18108"/>
    <cellStyle name="40% - Акцент5 7 4 2 2" xfId="18109"/>
    <cellStyle name="40% - Акцент5 7 4 2 2 2" xfId="18110"/>
    <cellStyle name="40% - Акцент5 7 4 2 3" xfId="18111"/>
    <cellStyle name="40% - Акцент5 7 4 3" xfId="18112"/>
    <cellStyle name="40% - Акцент5 7 4 3 2" xfId="18113"/>
    <cellStyle name="40% - Акцент5 7 4 3 2 2" xfId="18114"/>
    <cellStyle name="40% - Акцент5 7 4 3 3" xfId="18115"/>
    <cellStyle name="40% - Акцент5 7 4 4" xfId="18116"/>
    <cellStyle name="40% - Акцент5 7 4 4 2" xfId="18117"/>
    <cellStyle name="40% - Акцент5 7 4 5" xfId="18118"/>
    <cellStyle name="40% - Акцент5 7 5" xfId="18119"/>
    <cellStyle name="40% - Акцент5 7 5 2" xfId="18120"/>
    <cellStyle name="40% - Акцент5 7 5 2 2" xfId="18121"/>
    <cellStyle name="40% - Акцент5 7 5 2 2 2" xfId="18122"/>
    <cellStyle name="40% - Акцент5 7 5 2 3" xfId="18123"/>
    <cellStyle name="40% - Акцент5 7 5 3" xfId="18124"/>
    <cellStyle name="40% - Акцент5 7 5 3 2" xfId="18125"/>
    <cellStyle name="40% - Акцент5 7 5 3 2 2" xfId="18126"/>
    <cellStyle name="40% - Акцент5 7 5 3 3" xfId="18127"/>
    <cellStyle name="40% - Акцент5 7 5 4" xfId="18128"/>
    <cellStyle name="40% - Акцент5 7 5 4 2" xfId="18129"/>
    <cellStyle name="40% - Акцент5 7 5 5" xfId="18130"/>
    <cellStyle name="40% - Акцент5 7 6" xfId="18131"/>
    <cellStyle name="40% - Акцент5 7 6 2" xfId="18132"/>
    <cellStyle name="40% - Акцент5 7 6 2 2" xfId="18133"/>
    <cellStyle name="40% - Акцент5 7 6 3" xfId="18134"/>
    <cellStyle name="40% - Акцент5 7 7" xfId="18135"/>
    <cellStyle name="40% - Акцент5 7 7 2" xfId="18136"/>
    <cellStyle name="40% - Акцент5 7 7 2 2" xfId="18137"/>
    <cellStyle name="40% - Акцент5 7 7 3" xfId="18138"/>
    <cellStyle name="40% - Акцент5 7 8" xfId="18139"/>
    <cellStyle name="40% - Акцент5 7 8 2" xfId="18140"/>
    <cellStyle name="40% - Акцент5 7 9" xfId="18141"/>
    <cellStyle name="40% - Акцент5 70" xfId="18142"/>
    <cellStyle name="40% - Акцент5 70 2" xfId="18143"/>
    <cellStyle name="40% - Акцент5 70 2 2" xfId="18144"/>
    <cellStyle name="40% - Акцент5 70 2 2 2" xfId="18145"/>
    <cellStyle name="40% - Акцент5 70 2 3" xfId="18146"/>
    <cellStyle name="40% - Акцент5 70 3" xfId="18147"/>
    <cellStyle name="40% - Акцент5 70 3 2" xfId="18148"/>
    <cellStyle name="40% - Акцент5 70 3 2 2" xfId="18149"/>
    <cellStyle name="40% - Акцент5 70 3 3" xfId="18150"/>
    <cellStyle name="40% - Акцент5 70 4" xfId="18151"/>
    <cellStyle name="40% - Акцент5 70 4 2" xfId="18152"/>
    <cellStyle name="40% - Акцент5 70 5" xfId="18153"/>
    <cellStyle name="40% - Акцент5 71" xfId="18154"/>
    <cellStyle name="40% - Акцент5 71 2" xfId="18155"/>
    <cellStyle name="40% - Акцент5 71 2 2" xfId="18156"/>
    <cellStyle name="40% - Акцент5 71 2 2 2" xfId="18157"/>
    <cellStyle name="40% - Акцент5 71 2 3" xfId="18158"/>
    <cellStyle name="40% - Акцент5 71 3" xfId="18159"/>
    <cellStyle name="40% - Акцент5 71 3 2" xfId="18160"/>
    <cellStyle name="40% - Акцент5 71 3 2 2" xfId="18161"/>
    <cellStyle name="40% - Акцент5 71 3 3" xfId="18162"/>
    <cellStyle name="40% - Акцент5 71 4" xfId="18163"/>
    <cellStyle name="40% - Акцент5 71 4 2" xfId="18164"/>
    <cellStyle name="40% - Акцент5 71 5" xfId="18165"/>
    <cellStyle name="40% - Акцент5 72" xfId="18166"/>
    <cellStyle name="40% - Акцент5 72 2" xfId="18167"/>
    <cellStyle name="40% - Акцент5 72 2 2" xfId="18168"/>
    <cellStyle name="40% - Акцент5 72 2 2 2" xfId="18169"/>
    <cellStyle name="40% - Акцент5 72 2 3" xfId="18170"/>
    <cellStyle name="40% - Акцент5 72 3" xfId="18171"/>
    <cellStyle name="40% - Акцент5 72 3 2" xfId="18172"/>
    <cellStyle name="40% - Акцент5 72 3 2 2" xfId="18173"/>
    <cellStyle name="40% - Акцент5 72 3 3" xfId="18174"/>
    <cellStyle name="40% - Акцент5 72 4" xfId="18175"/>
    <cellStyle name="40% - Акцент5 72 4 2" xfId="18176"/>
    <cellStyle name="40% - Акцент5 72 5" xfId="18177"/>
    <cellStyle name="40% - Акцент5 73" xfId="18178"/>
    <cellStyle name="40% - Акцент5 73 2" xfId="18179"/>
    <cellStyle name="40% - Акцент5 73 2 2" xfId="18180"/>
    <cellStyle name="40% - Акцент5 73 2 2 2" xfId="18181"/>
    <cellStyle name="40% - Акцент5 73 2 3" xfId="18182"/>
    <cellStyle name="40% - Акцент5 73 3" xfId="18183"/>
    <cellStyle name="40% - Акцент5 73 3 2" xfId="18184"/>
    <cellStyle name="40% - Акцент5 73 3 2 2" xfId="18185"/>
    <cellStyle name="40% - Акцент5 73 3 3" xfId="18186"/>
    <cellStyle name="40% - Акцент5 73 4" xfId="18187"/>
    <cellStyle name="40% - Акцент5 73 4 2" xfId="18188"/>
    <cellStyle name="40% - Акцент5 73 5" xfId="18189"/>
    <cellStyle name="40% - Акцент5 74" xfId="18190"/>
    <cellStyle name="40% - Акцент5 74 2" xfId="18191"/>
    <cellStyle name="40% - Акцент5 74 2 2" xfId="18192"/>
    <cellStyle name="40% - Акцент5 74 2 2 2" xfId="18193"/>
    <cellStyle name="40% - Акцент5 74 2 3" xfId="18194"/>
    <cellStyle name="40% - Акцент5 74 3" xfId="18195"/>
    <cellStyle name="40% - Акцент5 74 3 2" xfId="18196"/>
    <cellStyle name="40% - Акцент5 74 3 2 2" xfId="18197"/>
    <cellStyle name="40% - Акцент5 74 3 3" xfId="18198"/>
    <cellStyle name="40% - Акцент5 74 4" xfId="18199"/>
    <cellStyle name="40% - Акцент5 74 4 2" xfId="18200"/>
    <cellStyle name="40% - Акцент5 74 5" xfId="18201"/>
    <cellStyle name="40% - Акцент5 75" xfId="18202"/>
    <cellStyle name="40% - Акцент5 75 2" xfId="18203"/>
    <cellStyle name="40% - Акцент5 75 2 2" xfId="18204"/>
    <cellStyle name="40% - Акцент5 75 2 2 2" xfId="18205"/>
    <cellStyle name="40% - Акцент5 75 2 3" xfId="18206"/>
    <cellStyle name="40% - Акцент5 75 3" xfId="18207"/>
    <cellStyle name="40% - Акцент5 75 3 2" xfId="18208"/>
    <cellStyle name="40% - Акцент5 75 3 2 2" xfId="18209"/>
    <cellStyle name="40% - Акцент5 75 3 3" xfId="18210"/>
    <cellStyle name="40% - Акцент5 75 4" xfId="18211"/>
    <cellStyle name="40% - Акцент5 75 4 2" xfId="18212"/>
    <cellStyle name="40% - Акцент5 75 5" xfId="18213"/>
    <cellStyle name="40% - Акцент5 76" xfId="18214"/>
    <cellStyle name="40% - Акцент5 76 2" xfId="18215"/>
    <cellStyle name="40% - Акцент5 76 2 2" xfId="18216"/>
    <cellStyle name="40% - Акцент5 76 2 2 2" xfId="18217"/>
    <cellStyle name="40% - Акцент5 76 2 3" xfId="18218"/>
    <cellStyle name="40% - Акцент5 76 3" xfId="18219"/>
    <cellStyle name="40% - Акцент5 76 3 2" xfId="18220"/>
    <cellStyle name="40% - Акцент5 76 3 2 2" xfId="18221"/>
    <cellStyle name="40% - Акцент5 76 3 3" xfId="18222"/>
    <cellStyle name="40% - Акцент5 76 4" xfId="18223"/>
    <cellStyle name="40% - Акцент5 76 4 2" xfId="18224"/>
    <cellStyle name="40% - Акцент5 76 5" xfId="18225"/>
    <cellStyle name="40% - Акцент5 77" xfId="18226"/>
    <cellStyle name="40% - Акцент5 77 2" xfId="18227"/>
    <cellStyle name="40% - Акцент5 77 2 2" xfId="18228"/>
    <cellStyle name="40% - Акцент5 77 2 2 2" xfId="18229"/>
    <cellStyle name="40% - Акцент5 77 2 3" xfId="18230"/>
    <cellStyle name="40% - Акцент5 77 3" xfId="18231"/>
    <cellStyle name="40% - Акцент5 77 3 2" xfId="18232"/>
    <cellStyle name="40% - Акцент5 77 3 2 2" xfId="18233"/>
    <cellStyle name="40% - Акцент5 77 3 3" xfId="18234"/>
    <cellStyle name="40% - Акцент5 77 4" xfId="18235"/>
    <cellStyle name="40% - Акцент5 77 4 2" xfId="18236"/>
    <cellStyle name="40% - Акцент5 77 5" xfId="18237"/>
    <cellStyle name="40% - Акцент5 78" xfId="18238"/>
    <cellStyle name="40% - Акцент5 78 2" xfId="18239"/>
    <cellStyle name="40% - Акцент5 78 2 2" xfId="18240"/>
    <cellStyle name="40% - Акцент5 78 2 2 2" xfId="18241"/>
    <cellStyle name="40% - Акцент5 78 2 3" xfId="18242"/>
    <cellStyle name="40% - Акцент5 78 3" xfId="18243"/>
    <cellStyle name="40% - Акцент5 78 3 2" xfId="18244"/>
    <cellStyle name="40% - Акцент5 78 3 2 2" xfId="18245"/>
    <cellStyle name="40% - Акцент5 78 3 3" xfId="18246"/>
    <cellStyle name="40% - Акцент5 78 4" xfId="18247"/>
    <cellStyle name="40% - Акцент5 78 4 2" xfId="18248"/>
    <cellStyle name="40% - Акцент5 78 5" xfId="18249"/>
    <cellStyle name="40% - Акцент5 79" xfId="18250"/>
    <cellStyle name="40% - Акцент5 79 2" xfId="18251"/>
    <cellStyle name="40% - Акцент5 79 2 2" xfId="18252"/>
    <cellStyle name="40% - Акцент5 79 2 2 2" xfId="18253"/>
    <cellStyle name="40% - Акцент5 79 2 3" xfId="18254"/>
    <cellStyle name="40% - Акцент5 79 3" xfId="18255"/>
    <cellStyle name="40% - Акцент5 79 3 2" xfId="18256"/>
    <cellStyle name="40% - Акцент5 79 3 2 2" xfId="18257"/>
    <cellStyle name="40% - Акцент5 79 3 3" xfId="18258"/>
    <cellStyle name="40% - Акцент5 79 4" xfId="18259"/>
    <cellStyle name="40% - Акцент5 79 4 2" xfId="18260"/>
    <cellStyle name="40% - Акцент5 79 5" xfId="18261"/>
    <cellStyle name="40% - Акцент5 8" xfId="18262"/>
    <cellStyle name="40% - Акцент5 8 2" xfId="18263"/>
    <cellStyle name="40% - Акцент5 8 2 2" xfId="18264"/>
    <cellStyle name="40% - Акцент5 8 2 2 2" xfId="18265"/>
    <cellStyle name="40% - Акцент5 8 2 2 2 2" xfId="18266"/>
    <cellStyle name="40% - Акцент5 8 2 2 3" xfId="18267"/>
    <cellStyle name="40% - Акцент5 8 2 3" xfId="18268"/>
    <cellStyle name="40% - Акцент5 8 2 3 2" xfId="18269"/>
    <cellStyle name="40% - Акцент5 8 2 3 2 2" xfId="18270"/>
    <cellStyle name="40% - Акцент5 8 2 3 3" xfId="18271"/>
    <cellStyle name="40% - Акцент5 8 2 4" xfId="18272"/>
    <cellStyle name="40% - Акцент5 8 2 4 2" xfId="18273"/>
    <cellStyle name="40% - Акцент5 8 2 5" xfId="18274"/>
    <cellStyle name="40% - Акцент5 8 3" xfId="18275"/>
    <cellStyle name="40% - Акцент5 8 3 2" xfId="18276"/>
    <cellStyle name="40% - Акцент5 8 3 2 2" xfId="18277"/>
    <cellStyle name="40% - Акцент5 8 3 2 2 2" xfId="18278"/>
    <cellStyle name="40% - Акцент5 8 3 2 3" xfId="18279"/>
    <cellStyle name="40% - Акцент5 8 3 3" xfId="18280"/>
    <cellStyle name="40% - Акцент5 8 3 3 2" xfId="18281"/>
    <cellStyle name="40% - Акцент5 8 3 3 2 2" xfId="18282"/>
    <cellStyle name="40% - Акцент5 8 3 3 3" xfId="18283"/>
    <cellStyle name="40% - Акцент5 8 3 4" xfId="18284"/>
    <cellStyle name="40% - Акцент5 8 3 4 2" xfId="18285"/>
    <cellStyle name="40% - Акцент5 8 3 5" xfId="18286"/>
    <cellStyle name="40% - Акцент5 8 4" xfId="18287"/>
    <cellStyle name="40% - Акцент5 8 4 2" xfId="18288"/>
    <cellStyle name="40% - Акцент5 8 4 2 2" xfId="18289"/>
    <cellStyle name="40% - Акцент5 8 4 2 2 2" xfId="18290"/>
    <cellStyle name="40% - Акцент5 8 4 2 3" xfId="18291"/>
    <cellStyle name="40% - Акцент5 8 4 3" xfId="18292"/>
    <cellStyle name="40% - Акцент5 8 4 3 2" xfId="18293"/>
    <cellStyle name="40% - Акцент5 8 4 3 2 2" xfId="18294"/>
    <cellStyle name="40% - Акцент5 8 4 3 3" xfId="18295"/>
    <cellStyle name="40% - Акцент5 8 4 4" xfId="18296"/>
    <cellStyle name="40% - Акцент5 8 4 4 2" xfId="18297"/>
    <cellStyle name="40% - Акцент5 8 4 5" xfId="18298"/>
    <cellStyle name="40% - Акцент5 8 5" xfId="18299"/>
    <cellStyle name="40% - Акцент5 8 5 2" xfId="18300"/>
    <cellStyle name="40% - Акцент5 8 5 2 2" xfId="18301"/>
    <cellStyle name="40% - Акцент5 8 5 2 2 2" xfId="18302"/>
    <cellStyle name="40% - Акцент5 8 5 2 3" xfId="18303"/>
    <cellStyle name="40% - Акцент5 8 5 3" xfId="18304"/>
    <cellStyle name="40% - Акцент5 8 5 3 2" xfId="18305"/>
    <cellStyle name="40% - Акцент5 8 5 3 2 2" xfId="18306"/>
    <cellStyle name="40% - Акцент5 8 5 3 3" xfId="18307"/>
    <cellStyle name="40% - Акцент5 8 5 4" xfId="18308"/>
    <cellStyle name="40% - Акцент5 8 5 4 2" xfId="18309"/>
    <cellStyle name="40% - Акцент5 8 5 5" xfId="18310"/>
    <cellStyle name="40% - Акцент5 8 6" xfId="18311"/>
    <cellStyle name="40% - Акцент5 8 6 2" xfId="18312"/>
    <cellStyle name="40% - Акцент5 8 6 2 2" xfId="18313"/>
    <cellStyle name="40% - Акцент5 8 6 3" xfId="18314"/>
    <cellStyle name="40% - Акцент5 8 7" xfId="18315"/>
    <cellStyle name="40% - Акцент5 8 7 2" xfId="18316"/>
    <cellStyle name="40% - Акцент5 8 7 2 2" xfId="18317"/>
    <cellStyle name="40% - Акцент5 8 7 3" xfId="18318"/>
    <cellStyle name="40% - Акцент5 8 8" xfId="18319"/>
    <cellStyle name="40% - Акцент5 8 8 2" xfId="18320"/>
    <cellStyle name="40% - Акцент5 8 9" xfId="18321"/>
    <cellStyle name="40% - Акцент5 80" xfId="18322"/>
    <cellStyle name="40% - Акцент5 80 2" xfId="18323"/>
    <cellStyle name="40% - Акцент5 80 2 2" xfId="18324"/>
    <cellStyle name="40% - Акцент5 80 2 2 2" xfId="18325"/>
    <cellStyle name="40% - Акцент5 80 2 3" xfId="18326"/>
    <cellStyle name="40% - Акцент5 80 3" xfId="18327"/>
    <cellStyle name="40% - Акцент5 80 3 2" xfId="18328"/>
    <cellStyle name="40% - Акцент5 80 3 2 2" xfId="18329"/>
    <cellStyle name="40% - Акцент5 80 3 3" xfId="18330"/>
    <cellStyle name="40% - Акцент5 80 4" xfId="18331"/>
    <cellStyle name="40% - Акцент5 80 4 2" xfId="18332"/>
    <cellStyle name="40% - Акцент5 80 5" xfId="18333"/>
    <cellStyle name="40% - Акцент5 81" xfId="18334"/>
    <cellStyle name="40% - Акцент5 81 2" xfId="18335"/>
    <cellStyle name="40% - Акцент5 81 2 2" xfId="18336"/>
    <cellStyle name="40% - Акцент5 81 2 2 2" xfId="18337"/>
    <cellStyle name="40% - Акцент5 81 2 3" xfId="18338"/>
    <cellStyle name="40% - Акцент5 81 3" xfId="18339"/>
    <cellStyle name="40% - Акцент5 81 3 2" xfId="18340"/>
    <cellStyle name="40% - Акцент5 81 3 2 2" xfId="18341"/>
    <cellStyle name="40% - Акцент5 81 3 3" xfId="18342"/>
    <cellStyle name="40% - Акцент5 81 4" xfId="18343"/>
    <cellStyle name="40% - Акцент5 81 4 2" xfId="18344"/>
    <cellStyle name="40% - Акцент5 81 5" xfId="18345"/>
    <cellStyle name="40% - Акцент5 82" xfId="18346"/>
    <cellStyle name="40% - Акцент5 82 2" xfId="18347"/>
    <cellStyle name="40% - Акцент5 82 2 2" xfId="18348"/>
    <cellStyle name="40% - Акцент5 82 2 2 2" xfId="18349"/>
    <cellStyle name="40% - Акцент5 82 2 3" xfId="18350"/>
    <cellStyle name="40% - Акцент5 82 3" xfId="18351"/>
    <cellStyle name="40% - Акцент5 82 3 2" xfId="18352"/>
    <cellStyle name="40% - Акцент5 82 3 2 2" xfId="18353"/>
    <cellStyle name="40% - Акцент5 82 3 3" xfId="18354"/>
    <cellStyle name="40% - Акцент5 82 4" xfId="18355"/>
    <cellStyle name="40% - Акцент5 82 4 2" xfId="18356"/>
    <cellStyle name="40% - Акцент5 82 5" xfId="18357"/>
    <cellStyle name="40% - Акцент5 83" xfId="18358"/>
    <cellStyle name="40% - Акцент5 83 2" xfId="18359"/>
    <cellStyle name="40% - Акцент5 83 2 2" xfId="18360"/>
    <cellStyle name="40% - Акцент5 83 2 2 2" xfId="18361"/>
    <cellStyle name="40% - Акцент5 83 2 3" xfId="18362"/>
    <cellStyle name="40% - Акцент5 83 3" xfId="18363"/>
    <cellStyle name="40% - Акцент5 83 3 2" xfId="18364"/>
    <cellStyle name="40% - Акцент5 83 3 2 2" xfId="18365"/>
    <cellStyle name="40% - Акцент5 83 3 3" xfId="18366"/>
    <cellStyle name="40% - Акцент5 83 4" xfId="18367"/>
    <cellStyle name="40% - Акцент5 83 4 2" xfId="18368"/>
    <cellStyle name="40% - Акцент5 83 5" xfId="18369"/>
    <cellStyle name="40% - Акцент5 84" xfId="18370"/>
    <cellStyle name="40% - Акцент5 84 2" xfId="18371"/>
    <cellStyle name="40% - Акцент5 84 2 2" xfId="18372"/>
    <cellStyle name="40% - Акцент5 84 2 2 2" xfId="18373"/>
    <cellStyle name="40% - Акцент5 84 2 3" xfId="18374"/>
    <cellStyle name="40% - Акцент5 84 3" xfId="18375"/>
    <cellStyle name="40% - Акцент5 84 3 2" xfId="18376"/>
    <cellStyle name="40% - Акцент5 84 3 2 2" xfId="18377"/>
    <cellStyle name="40% - Акцент5 84 3 3" xfId="18378"/>
    <cellStyle name="40% - Акцент5 84 4" xfId="18379"/>
    <cellStyle name="40% - Акцент5 84 4 2" xfId="18380"/>
    <cellStyle name="40% - Акцент5 84 5" xfId="18381"/>
    <cellStyle name="40% - Акцент5 85" xfId="18382"/>
    <cellStyle name="40% - Акцент5 85 2" xfId="18383"/>
    <cellStyle name="40% - Акцент5 85 2 2" xfId="18384"/>
    <cellStyle name="40% - Акцент5 85 2 2 2" xfId="18385"/>
    <cellStyle name="40% - Акцент5 85 2 3" xfId="18386"/>
    <cellStyle name="40% - Акцент5 85 3" xfId="18387"/>
    <cellStyle name="40% - Акцент5 85 3 2" xfId="18388"/>
    <cellStyle name="40% - Акцент5 85 3 2 2" xfId="18389"/>
    <cellStyle name="40% - Акцент5 85 3 3" xfId="18390"/>
    <cellStyle name="40% - Акцент5 85 4" xfId="18391"/>
    <cellStyle name="40% - Акцент5 85 4 2" xfId="18392"/>
    <cellStyle name="40% - Акцент5 85 5" xfId="18393"/>
    <cellStyle name="40% - Акцент5 86" xfId="18394"/>
    <cellStyle name="40% - Акцент5 86 2" xfId="18395"/>
    <cellStyle name="40% - Акцент5 86 2 2" xfId="18396"/>
    <cellStyle name="40% - Акцент5 86 2 2 2" xfId="18397"/>
    <cellStyle name="40% - Акцент5 86 2 3" xfId="18398"/>
    <cellStyle name="40% - Акцент5 86 3" xfId="18399"/>
    <cellStyle name="40% - Акцент5 86 3 2" xfId="18400"/>
    <cellStyle name="40% - Акцент5 86 3 2 2" xfId="18401"/>
    <cellStyle name="40% - Акцент5 86 3 3" xfId="18402"/>
    <cellStyle name="40% - Акцент5 86 4" xfId="18403"/>
    <cellStyle name="40% - Акцент5 86 4 2" xfId="18404"/>
    <cellStyle name="40% - Акцент5 86 5" xfId="18405"/>
    <cellStyle name="40% - Акцент5 87" xfId="18406"/>
    <cellStyle name="40% - Акцент5 87 2" xfId="18407"/>
    <cellStyle name="40% - Акцент5 87 2 2" xfId="18408"/>
    <cellStyle name="40% - Акцент5 87 2 2 2" xfId="18409"/>
    <cellStyle name="40% - Акцент5 87 2 3" xfId="18410"/>
    <cellStyle name="40% - Акцент5 87 3" xfId="18411"/>
    <cellStyle name="40% - Акцент5 87 3 2" xfId="18412"/>
    <cellStyle name="40% - Акцент5 87 3 2 2" xfId="18413"/>
    <cellStyle name="40% - Акцент5 87 3 3" xfId="18414"/>
    <cellStyle name="40% - Акцент5 87 4" xfId="18415"/>
    <cellStyle name="40% - Акцент5 87 4 2" xfId="18416"/>
    <cellStyle name="40% - Акцент5 87 5" xfId="18417"/>
    <cellStyle name="40% - Акцент5 88" xfId="18418"/>
    <cellStyle name="40% - Акцент5 88 2" xfId="18419"/>
    <cellStyle name="40% - Акцент5 88 2 2" xfId="18420"/>
    <cellStyle name="40% - Акцент5 88 3" xfId="18421"/>
    <cellStyle name="40% - Акцент5 89" xfId="18422"/>
    <cellStyle name="40% - Акцент5 89 2" xfId="18423"/>
    <cellStyle name="40% - Акцент5 89 2 2" xfId="18424"/>
    <cellStyle name="40% - Акцент5 89 3" xfId="18425"/>
    <cellStyle name="40% - Акцент5 9" xfId="18426"/>
    <cellStyle name="40% - Акцент5 9 2" xfId="18427"/>
    <cellStyle name="40% - Акцент5 9 2 2" xfId="18428"/>
    <cellStyle name="40% - Акцент5 9 2 2 2" xfId="18429"/>
    <cellStyle name="40% - Акцент5 9 2 2 2 2" xfId="18430"/>
    <cellStyle name="40% - Акцент5 9 2 2 3" xfId="18431"/>
    <cellStyle name="40% - Акцент5 9 2 3" xfId="18432"/>
    <cellStyle name="40% - Акцент5 9 2 3 2" xfId="18433"/>
    <cellStyle name="40% - Акцент5 9 2 3 2 2" xfId="18434"/>
    <cellStyle name="40% - Акцент5 9 2 3 3" xfId="18435"/>
    <cellStyle name="40% - Акцент5 9 2 4" xfId="18436"/>
    <cellStyle name="40% - Акцент5 9 2 4 2" xfId="18437"/>
    <cellStyle name="40% - Акцент5 9 2 5" xfId="18438"/>
    <cellStyle name="40% - Акцент5 9 3" xfId="18439"/>
    <cellStyle name="40% - Акцент5 9 3 2" xfId="18440"/>
    <cellStyle name="40% - Акцент5 9 3 2 2" xfId="18441"/>
    <cellStyle name="40% - Акцент5 9 3 2 2 2" xfId="18442"/>
    <cellStyle name="40% - Акцент5 9 3 2 3" xfId="18443"/>
    <cellStyle name="40% - Акцент5 9 3 3" xfId="18444"/>
    <cellStyle name="40% - Акцент5 9 3 3 2" xfId="18445"/>
    <cellStyle name="40% - Акцент5 9 3 3 2 2" xfId="18446"/>
    <cellStyle name="40% - Акцент5 9 3 3 3" xfId="18447"/>
    <cellStyle name="40% - Акцент5 9 3 4" xfId="18448"/>
    <cellStyle name="40% - Акцент5 9 3 4 2" xfId="18449"/>
    <cellStyle name="40% - Акцент5 9 3 5" xfId="18450"/>
    <cellStyle name="40% - Акцент5 9 4" xfId="18451"/>
    <cellStyle name="40% - Акцент5 9 4 2" xfId="18452"/>
    <cellStyle name="40% - Акцент5 9 4 2 2" xfId="18453"/>
    <cellStyle name="40% - Акцент5 9 4 2 2 2" xfId="18454"/>
    <cellStyle name="40% - Акцент5 9 4 2 3" xfId="18455"/>
    <cellStyle name="40% - Акцент5 9 4 3" xfId="18456"/>
    <cellStyle name="40% - Акцент5 9 4 3 2" xfId="18457"/>
    <cellStyle name="40% - Акцент5 9 4 3 2 2" xfId="18458"/>
    <cellStyle name="40% - Акцент5 9 4 3 3" xfId="18459"/>
    <cellStyle name="40% - Акцент5 9 4 4" xfId="18460"/>
    <cellStyle name="40% - Акцент5 9 4 4 2" xfId="18461"/>
    <cellStyle name="40% - Акцент5 9 4 5" xfId="18462"/>
    <cellStyle name="40% - Акцент5 9 5" xfId="18463"/>
    <cellStyle name="40% - Акцент5 9 5 2" xfId="18464"/>
    <cellStyle name="40% - Акцент5 9 5 2 2" xfId="18465"/>
    <cellStyle name="40% - Акцент5 9 5 2 2 2" xfId="18466"/>
    <cellStyle name="40% - Акцент5 9 5 2 3" xfId="18467"/>
    <cellStyle name="40% - Акцент5 9 5 3" xfId="18468"/>
    <cellStyle name="40% - Акцент5 9 5 3 2" xfId="18469"/>
    <cellStyle name="40% - Акцент5 9 5 3 2 2" xfId="18470"/>
    <cellStyle name="40% - Акцент5 9 5 3 3" xfId="18471"/>
    <cellStyle name="40% - Акцент5 9 5 4" xfId="18472"/>
    <cellStyle name="40% - Акцент5 9 5 4 2" xfId="18473"/>
    <cellStyle name="40% - Акцент5 9 5 5" xfId="18474"/>
    <cellStyle name="40% - Акцент5 9 6" xfId="18475"/>
    <cellStyle name="40% - Акцент5 9 6 2" xfId="18476"/>
    <cellStyle name="40% - Акцент5 9 6 2 2" xfId="18477"/>
    <cellStyle name="40% - Акцент5 9 6 3" xfId="18478"/>
    <cellStyle name="40% - Акцент5 9 7" xfId="18479"/>
    <cellStyle name="40% - Акцент5 9 7 2" xfId="18480"/>
    <cellStyle name="40% - Акцент5 9 7 2 2" xfId="18481"/>
    <cellStyle name="40% - Акцент5 9 7 3" xfId="18482"/>
    <cellStyle name="40% - Акцент5 9 8" xfId="18483"/>
    <cellStyle name="40% - Акцент5 9 8 2" xfId="18484"/>
    <cellStyle name="40% - Акцент5 9 9" xfId="18485"/>
    <cellStyle name="40% - Акцент5 90" xfId="18486"/>
    <cellStyle name="40% - Акцент5 90 2" xfId="18487"/>
    <cellStyle name="40% - Акцент5 90 2 2" xfId="18488"/>
    <cellStyle name="40% - Акцент5 90 3" xfId="18489"/>
    <cellStyle name="40% - Акцент5 91" xfId="18490"/>
    <cellStyle name="40% - Акцент5 91 2" xfId="18491"/>
    <cellStyle name="40% - Акцент5 91 2 2" xfId="18492"/>
    <cellStyle name="40% - Акцент5 91 3" xfId="18493"/>
    <cellStyle name="40% - Акцент5 92" xfId="18494"/>
    <cellStyle name="40% - Акцент5 92 2" xfId="18495"/>
    <cellStyle name="40% - Акцент5 92 2 2" xfId="18496"/>
    <cellStyle name="40% - Акцент5 92 3" xfId="18497"/>
    <cellStyle name="40% - Акцент5 93" xfId="18498"/>
    <cellStyle name="40% - Акцент5 93 2" xfId="18499"/>
    <cellStyle name="40% - Акцент5 93 2 2" xfId="18500"/>
    <cellStyle name="40% - Акцент5 93 3" xfId="18501"/>
    <cellStyle name="40% - Акцент5 94" xfId="18502"/>
    <cellStyle name="40% - Акцент5 94 2" xfId="18503"/>
    <cellStyle name="40% - Акцент5 94 2 2" xfId="18504"/>
    <cellStyle name="40% - Акцент5 94 3" xfId="18505"/>
    <cellStyle name="40% - Акцент5 95" xfId="18506"/>
    <cellStyle name="40% - Акцент5 95 2" xfId="18507"/>
    <cellStyle name="40% - Акцент5 95 2 2" xfId="18508"/>
    <cellStyle name="40% - Акцент5 95 3" xfId="18509"/>
    <cellStyle name="40% - Акцент5 96" xfId="18510"/>
    <cellStyle name="40% - Акцент5 96 2" xfId="18511"/>
    <cellStyle name="40% - Акцент5 96 2 2" xfId="18512"/>
    <cellStyle name="40% - Акцент5 96 3" xfId="18513"/>
    <cellStyle name="40% - Акцент5 97" xfId="18514"/>
    <cellStyle name="40% - Акцент5 97 2" xfId="18515"/>
    <cellStyle name="40% - Акцент5 97 2 2" xfId="18516"/>
    <cellStyle name="40% - Акцент5 97 3" xfId="18517"/>
    <cellStyle name="40% - Акцент5 98" xfId="18518"/>
    <cellStyle name="40% - Акцент5 98 2" xfId="18519"/>
    <cellStyle name="40% - Акцент5 98 2 2" xfId="18520"/>
    <cellStyle name="40% - Акцент5 98 3" xfId="18521"/>
    <cellStyle name="40% - Акцент5 99" xfId="18522"/>
    <cellStyle name="40% - Акцент5 99 2" xfId="18523"/>
    <cellStyle name="40% - Акцент5 99 2 2" xfId="18524"/>
    <cellStyle name="40% - Акцент5 99 3" xfId="18525"/>
    <cellStyle name="40% - Акцент6" xfId="18526" builtinId="51" customBuiltin="1"/>
    <cellStyle name="40% - Акцент6 10" xfId="18527"/>
    <cellStyle name="40% - Акцент6 10 2" xfId="18528"/>
    <cellStyle name="40% - Акцент6 10 2 2" xfId="18529"/>
    <cellStyle name="40% - Акцент6 10 2 2 2" xfId="18530"/>
    <cellStyle name="40% - Акцент6 10 2 3" xfId="18531"/>
    <cellStyle name="40% - Акцент6 10 3" xfId="18532"/>
    <cellStyle name="40% - Акцент6 10 3 2" xfId="18533"/>
    <cellStyle name="40% - Акцент6 10 3 2 2" xfId="18534"/>
    <cellStyle name="40% - Акцент6 10 3 3" xfId="18535"/>
    <cellStyle name="40% - Акцент6 10 4" xfId="18536"/>
    <cellStyle name="40% - Акцент6 10 4 2" xfId="18537"/>
    <cellStyle name="40% - Акцент6 10 5" xfId="18538"/>
    <cellStyle name="40% - Акцент6 100" xfId="18539"/>
    <cellStyle name="40% - Акцент6 100 2" xfId="18540"/>
    <cellStyle name="40% - Акцент6 100 2 2" xfId="18541"/>
    <cellStyle name="40% - Акцент6 100 3" xfId="18542"/>
    <cellStyle name="40% - Акцент6 101" xfId="18543"/>
    <cellStyle name="40% - Акцент6 101 2" xfId="18544"/>
    <cellStyle name="40% - Акцент6 101 2 2" xfId="18545"/>
    <cellStyle name="40% - Акцент6 101 3" xfId="18546"/>
    <cellStyle name="40% - Акцент6 102" xfId="18547"/>
    <cellStyle name="40% - Акцент6 102 2" xfId="18548"/>
    <cellStyle name="40% - Акцент6 102 2 2" xfId="18549"/>
    <cellStyle name="40% - Акцент6 102 3" xfId="18550"/>
    <cellStyle name="40% - Акцент6 103" xfId="18551"/>
    <cellStyle name="40% - Акцент6 103 2" xfId="18552"/>
    <cellStyle name="40% - Акцент6 103 2 2" xfId="18553"/>
    <cellStyle name="40% - Акцент6 103 3" xfId="18554"/>
    <cellStyle name="40% - Акцент6 104" xfId="18555"/>
    <cellStyle name="40% - Акцент6 104 2" xfId="18556"/>
    <cellStyle name="40% - Акцент6 104 2 2" xfId="18557"/>
    <cellStyle name="40% - Акцент6 104 3" xfId="18558"/>
    <cellStyle name="40% - Акцент6 105" xfId="18559"/>
    <cellStyle name="40% - Акцент6 105 2" xfId="18560"/>
    <cellStyle name="40% - Акцент6 105 2 2" xfId="18561"/>
    <cellStyle name="40% - Акцент6 105 3" xfId="18562"/>
    <cellStyle name="40% - Акцент6 106" xfId="18563"/>
    <cellStyle name="40% - Акцент6 106 2" xfId="18564"/>
    <cellStyle name="40% - Акцент6 106 2 2" xfId="18565"/>
    <cellStyle name="40% - Акцент6 106 3" xfId="18566"/>
    <cellStyle name="40% - Акцент6 107" xfId="18567"/>
    <cellStyle name="40% - Акцент6 107 2" xfId="18568"/>
    <cellStyle name="40% - Акцент6 107 2 2" xfId="18569"/>
    <cellStyle name="40% - Акцент6 107 3" xfId="18570"/>
    <cellStyle name="40% - Акцент6 108" xfId="18571"/>
    <cellStyle name="40% - Акцент6 108 2" xfId="18572"/>
    <cellStyle name="40% - Акцент6 108 2 2" xfId="18573"/>
    <cellStyle name="40% - Акцент6 108 3" xfId="18574"/>
    <cellStyle name="40% - Акцент6 109" xfId="18575"/>
    <cellStyle name="40% - Акцент6 109 2" xfId="18576"/>
    <cellStyle name="40% - Акцент6 109 2 2" xfId="18577"/>
    <cellStyle name="40% - Акцент6 109 3" xfId="18578"/>
    <cellStyle name="40% - Акцент6 11" xfId="18579"/>
    <cellStyle name="40% - Акцент6 11 2" xfId="18580"/>
    <cellStyle name="40% - Акцент6 11 2 2" xfId="18581"/>
    <cellStyle name="40% - Акцент6 11 2 2 2" xfId="18582"/>
    <cellStyle name="40% - Акцент6 11 2 3" xfId="18583"/>
    <cellStyle name="40% - Акцент6 11 3" xfId="18584"/>
    <cellStyle name="40% - Акцент6 11 3 2" xfId="18585"/>
    <cellStyle name="40% - Акцент6 11 3 2 2" xfId="18586"/>
    <cellStyle name="40% - Акцент6 11 3 3" xfId="18587"/>
    <cellStyle name="40% - Акцент6 11 4" xfId="18588"/>
    <cellStyle name="40% - Акцент6 11 4 2" xfId="18589"/>
    <cellStyle name="40% - Акцент6 11 5" xfId="18590"/>
    <cellStyle name="40% - Акцент6 110" xfId="18591"/>
    <cellStyle name="40% - Акцент6 110 2" xfId="18592"/>
    <cellStyle name="40% - Акцент6 110 2 2" xfId="18593"/>
    <cellStyle name="40% - Акцент6 110 3" xfId="18594"/>
    <cellStyle name="40% - Акцент6 111" xfId="18595"/>
    <cellStyle name="40% - Акцент6 111 2" xfId="18596"/>
    <cellStyle name="40% - Акцент6 111 2 2" xfId="18597"/>
    <cellStyle name="40% - Акцент6 111 3" xfId="18598"/>
    <cellStyle name="40% - Акцент6 112" xfId="18599"/>
    <cellStyle name="40% - Акцент6 112 2" xfId="18600"/>
    <cellStyle name="40% - Акцент6 112 2 2" xfId="18601"/>
    <cellStyle name="40% - Акцент6 112 3" xfId="18602"/>
    <cellStyle name="40% - Акцент6 113" xfId="18603"/>
    <cellStyle name="40% - Акцент6 113 2" xfId="18604"/>
    <cellStyle name="40% - Акцент6 113 2 2" xfId="18605"/>
    <cellStyle name="40% - Акцент6 113 3" xfId="18606"/>
    <cellStyle name="40% - Акцент6 114" xfId="18607"/>
    <cellStyle name="40% - Акцент6 114 2" xfId="18608"/>
    <cellStyle name="40% - Акцент6 114 2 2" xfId="18609"/>
    <cellStyle name="40% - Акцент6 114 3" xfId="18610"/>
    <cellStyle name="40% - Акцент6 115" xfId="18611"/>
    <cellStyle name="40% - Акцент6 115 2" xfId="18612"/>
    <cellStyle name="40% - Акцент6 115 2 2" xfId="18613"/>
    <cellStyle name="40% - Акцент6 115 3" xfId="18614"/>
    <cellStyle name="40% - Акцент6 116" xfId="18615"/>
    <cellStyle name="40% - Акцент6 116 2" xfId="18616"/>
    <cellStyle name="40% - Акцент6 116 2 2" xfId="18617"/>
    <cellStyle name="40% - Акцент6 116 3" xfId="18618"/>
    <cellStyle name="40% - Акцент6 117" xfId="18619"/>
    <cellStyle name="40% - Акцент6 117 2" xfId="18620"/>
    <cellStyle name="40% - Акцент6 117 2 2" xfId="18621"/>
    <cellStyle name="40% - Акцент6 117 3" xfId="18622"/>
    <cellStyle name="40% - Акцент6 118" xfId="18623"/>
    <cellStyle name="40% - Акцент6 118 2" xfId="18624"/>
    <cellStyle name="40% - Акцент6 118 2 2" xfId="18625"/>
    <cellStyle name="40% - Акцент6 118 3" xfId="18626"/>
    <cellStyle name="40% - Акцент6 119" xfId="18627"/>
    <cellStyle name="40% - Акцент6 119 2" xfId="18628"/>
    <cellStyle name="40% - Акцент6 119 2 2" xfId="18629"/>
    <cellStyle name="40% - Акцент6 119 3" xfId="18630"/>
    <cellStyle name="40% - Акцент6 12" xfId="18631"/>
    <cellStyle name="40% - Акцент6 12 2" xfId="18632"/>
    <cellStyle name="40% - Акцент6 12 2 2" xfId="18633"/>
    <cellStyle name="40% - Акцент6 12 2 2 2" xfId="18634"/>
    <cellStyle name="40% - Акцент6 12 2 3" xfId="18635"/>
    <cellStyle name="40% - Акцент6 12 3" xfId="18636"/>
    <cellStyle name="40% - Акцент6 12 3 2" xfId="18637"/>
    <cellStyle name="40% - Акцент6 12 3 2 2" xfId="18638"/>
    <cellStyle name="40% - Акцент6 12 3 3" xfId="18639"/>
    <cellStyle name="40% - Акцент6 12 4" xfId="18640"/>
    <cellStyle name="40% - Акцент6 12 4 2" xfId="18641"/>
    <cellStyle name="40% - Акцент6 12 5" xfId="18642"/>
    <cellStyle name="40% - Акцент6 120" xfId="18643"/>
    <cellStyle name="40% - Акцент6 120 2" xfId="18644"/>
    <cellStyle name="40% - Акцент6 120 2 2" xfId="18645"/>
    <cellStyle name="40% - Акцент6 120 3" xfId="18646"/>
    <cellStyle name="40% - Акцент6 121" xfId="18647"/>
    <cellStyle name="40% - Акцент6 121 2" xfId="18648"/>
    <cellStyle name="40% - Акцент6 121 2 2" xfId="18649"/>
    <cellStyle name="40% - Акцент6 121 3" xfId="18650"/>
    <cellStyle name="40% - Акцент6 122" xfId="18651"/>
    <cellStyle name="40% - Акцент6 122 2" xfId="18652"/>
    <cellStyle name="40% - Акцент6 122 2 2" xfId="18653"/>
    <cellStyle name="40% - Акцент6 122 3" xfId="18654"/>
    <cellStyle name="40% - Акцент6 123" xfId="18655"/>
    <cellStyle name="40% - Акцент6 123 2" xfId="18656"/>
    <cellStyle name="40% - Акцент6 123 2 2" xfId="18657"/>
    <cellStyle name="40% - Акцент6 123 3" xfId="18658"/>
    <cellStyle name="40% - Акцент6 124" xfId="18659"/>
    <cellStyle name="40% - Акцент6 124 2" xfId="18660"/>
    <cellStyle name="40% - Акцент6 124 2 2" xfId="18661"/>
    <cellStyle name="40% - Акцент6 124 3" xfId="18662"/>
    <cellStyle name="40% - Акцент6 125" xfId="18663"/>
    <cellStyle name="40% - Акцент6 125 2" xfId="18664"/>
    <cellStyle name="40% - Акцент6 125 2 2" xfId="18665"/>
    <cellStyle name="40% - Акцент6 125 3" xfId="18666"/>
    <cellStyle name="40% - Акцент6 126" xfId="18667"/>
    <cellStyle name="40% - Акцент6 126 2" xfId="18668"/>
    <cellStyle name="40% - Акцент6 126 2 2" xfId="18669"/>
    <cellStyle name="40% - Акцент6 126 3" xfId="18670"/>
    <cellStyle name="40% - Акцент6 127" xfId="18671"/>
    <cellStyle name="40% - Акцент6 127 2" xfId="18672"/>
    <cellStyle name="40% - Акцент6 127 2 2" xfId="18673"/>
    <cellStyle name="40% - Акцент6 127 3" xfId="18674"/>
    <cellStyle name="40% - Акцент6 128" xfId="18675"/>
    <cellStyle name="40% - Акцент6 128 2" xfId="18676"/>
    <cellStyle name="40% - Акцент6 128 2 2" xfId="18677"/>
    <cellStyle name="40% - Акцент6 128 3" xfId="18678"/>
    <cellStyle name="40% - Акцент6 129" xfId="18679"/>
    <cellStyle name="40% - Акцент6 129 2" xfId="18680"/>
    <cellStyle name="40% - Акцент6 129 2 2" xfId="18681"/>
    <cellStyle name="40% - Акцент6 129 3" xfId="18682"/>
    <cellStyle name="40% - Акцент6 13" xfId="18683"/>
    <cellStyle name="40% - Акцент6 13 2" xfId="18684"/>
    <cellStyle name="40% - Акцент6 13 2 2" xfId="18685"/>
    <cellStyle name="40% - Акцент6 13 2 2 2" xfId="18686"/>
    <cellStyle name="40% - Акцент6 13 2 3" xfId="18687"/>
    <cellStyle name="40% - Акцент6 13 3" xfId="18688"/>
    <cellStyle name="40% - Акцент6 13 3 2" xfId="18689"/>
    <cellStyle name="40% - Акцент6 13 3 2 2" xfId="18690"/>
    <cellStyle name="40% - Акцент6 13 3 3" xfId="18691"/>
    <cellStyle name="40% - Акцент6 13 4" xfId="18692"/>
    <cellStyle name="40% - Акцент6 13 4 2" xfId="18693"/>
    <cellStyle name="40% - Акцент6 13 5" xfId="18694"/>
    <cellStyle name="40% - Акцент6 130" xfId="18695"/>
    <cellStyle name="40% - Акцент6 130 2" xfId="18696"/>
    <cellStyle name="40% - Акцент6 130 2 2" xfId="18697"/>
    <cellStyle name="40% - Акцент6 130 3" xfId="18698"/>
    <cellStyle name="40% - Акцент6 131" xfId="18699"/>
    <cellStyle name="40% - Акцент6 131 2" xfId="18700"/>
    <cellStyle name="40% - Акцент6 131 2 2" xfId="18701"/>
    <cellStyle name="40% - Акцент6 131 3" xfId="18702"/>
    <cellStyle name="40% - Акцент6 132" xfId="18703"/>
    <cellStyle name="40% - Акцент6 132 2" xfId="18704"/>
    <cellStyle name="40% - Акцент6 132 2 2" xfId="18705"/>
    <cellStyle name="40% - Акцент6 132 3" xfId="18706"/>
    <cellStyle name="40% - Акцент6 133" xfId="18707"/>
    <cellStyle name="40% - Акцент6 133 2" xfId="18708"/>
    <cellStyle name="40% - Акцент6 133 2 2" xfId="18709"/>
    <cellStyle name="40% - Акцент6 133 3" xfId="18710"/>
    <cellStyle name="40% - Акцент6 134" xfId="18711"/>
    <cellStyle name="40% - Акцент6 134 2" xfId="18712"/>
    <cellStyle name="40% - Акцент6 134 2 2" xfId="18713"/>
    <cellStyle name="40% - Акцент6 134 3" xfId="18714"/>
    <cellStyle name="40% - Акцент6 135" xfId="18715"/>
    <cellStyle name="40% - Акцент6 135 2" xfId="18716"/>
    <cellStyle name="40% - Акцент6 135 2 2" xfId="18717"/>
    <cellStyle name="40% - Акцент6 135 3" xfId="18718"/>
    <cellStyle name="40% - Акцент6 136" xfId="18719"/>
    <cellStyle name="40% - Акцент6 136 2" xfId="18720"/>
    <cellStyle name="40% - Акцент6 136 2 2" xfId="18721"/>
    <cellStyle name="40% - Акцент6 136 3" xfId="18722"/>
    <cellStyle name="40% - Акцент6 137" xfId="18723"/>
    <cellStyle name="40% - Акцент6 138" xfId="18724"/>
    <cellStyle name="40% - Акцент6 14" xfId="18725"/>
    <cellStyle name="40% - Акцент6 14 2" xfId="18726"/>
    <cellStyle name="40% - Акцент6 14 2 2" xfId="18727"/>
    <cellStyle name="40% - Акцент6 14 2 2 2" xfId="18728"/>
    <cellStyle name="40% - Акцент6 14 2 3" xfId="18729"/>
    <cellStyle name="40% - Акцент6 14 3" xfId="18730"/>
    <cellStyle name="40% - Акцент6 14 3 2" xfId="18731"/>
    <cellStyle name="40% - Акцент6 14 3 2 2" xfId="18732"/>
    <cellStyle name="40% - Акцент6 14 3 3" xfId="18733"/>
    <cellStyle name="40% - Акцент6 14 4" xfId="18734"/>
    <cellStyle name="40% - Акцент6 14 4 2" xfId="18735"/>
    <cellStyle name="40% - Акцент6 14 5" xfId="18736"/>
    <cellStyle name="40% - Акцент6 15" xfId="18737"/>
    <cellStyle name="40% - Акцент6 15 2" xfId="18738"/>
    <cellStyle name="40% - Акцент6 15 2 2" xfId="18739"/>
    <cellStyle name="40% - Акцент6 15 2 2 2" xfId="18740"/>
    <cellStyle name="40% - Акцент6 15 2 3" xfId="18741"/>
    <cellStyle name="40% - Акцент6 15 3" xfId="18742"/>
    <cellStyle name="40% - Акцент6 15 3 2" xfId="18743"/>
    <cellStyle name="40% - Акцент6 15 3 2 2" xfId="18744"/>
    <cellStyle name="40% - Акцент6 15 3 3" xfId="18745"/>
    <cellStyle name="40% - Акцент6 15 4" xfId="18746"/>
    <cellStyle name="40% - Акцент6 15 4 2" xfId="18747"/>
    <cellStyle name="40% - Акцент6 15 5" xfId="18748"/>
    <cellStyle name="40% - Акцент6 16" xfId="18749"/>
    <cellStyle name="40% - Акцент6 16 2" xfId="18750"/>
    <cellStyle name="40% - Акцент6 16 2 2" xfId="18751"/>
    <cellStyle name="40% - Акцент6 16 2 2 2" xfId="18752"/>
    <cellStyle name="40% - Акцент6 16 2 3" xfId="18753"/>
    <cellStyle name="40% - Акцент6 16 3" xfId="18754"/>
    <cellStyle name="40% - Акцент6 16 3 2" xfId="18755"/>
    <cellStyle name="40% - Акцент6 16 3 2 2" xfId="18756"/>
    <cellStyle name="40% - Акцент6 16 3 3" xfId="18757"/>
    <cellStyle name="40% - Акцент6 16 4" xfId="18758"/>
    <cellStyle name="40% - Акцент6 16 4 2" xfId="18759"/>
    <cellStyle name="40% - Акцент6 16 5" xfId="18760"/>
    <cellStyle name="40% - Акцент6 17" xfId="18761"/>
    <cellStyle name="40% - Акцент6 17 2" xfId="18762"/>
    <cellStyle name="40% - Акцент6 17 2 2" xfId="18763"/>
    <cellStyle name="40% - Акцент6 17 2 2 2" xfId="18764"/>
    <cellStyle name="40% - Акцент6 17 2 3" xfId="18765"/>
    <cellStyle name="40% - Акцент6 17 3" xfId="18766"/>
    <cellStyle name="40% - Акцент6 17 3 2" xfId="18767"/>
    <cellStyle name="40% - Акцент6 17 3 2 2" xfId="18768"/>
    <cellStyle name="40% - Акцент6 17 3 3" xfId="18769"/>
    <cellStyle name="40% - Акцент6 17 4" xfId="18770"/>
    <cellStyle name="40% - Акцент6 17 4 2" xfId="18771"/>
    <cellStyle name="40% - Акцент6 17 5" xfId="18772"/>
    <cellStyle name="40% - Акцент6 18" xfId="18773"/>
    <cellStyle name="40% - Акцент6 18 2" xfId="18774"/>
    <cellStyle name="40% - Акцент6 18 2 2" xfId="18775"/>
    <cellStyle name="40% - Акцент6 18 2 2 2" xfId="18776"/>
    <cellStyle name="40% - Акцент6 18 2 3" xfId="18777"/>
    <cellStyle name="40% - Акцент6 18 3" xfId="18778"/>
    <cellStyle name="40% - Акцент6 18 3 2" xfId="18779"/>
    <cellStyle name="40% - Акцент6 18 3 2 2" xfId="18780"/>
    <cellStyle name="40% - Акцент6 18 3 3" xfId="18781"/>
    <cellStyle name="40% - Акцент6 18 4" xfId="18782"/>
    <cellStyle name="40% - Акцент6 18 4 2" xfId="18783"/>
    <cellStyle name="40% - Акцент6 18 5" xfId="18784"/>
    <cellStyle name="40% - Акцент6 19" xfId="18785"/>
    <cellStyle name="40% - Акцент6 19 2" xfId="18786"/>
    <cellStyle name="40% - Акцент6 19 2 2" xfId="18787"/>
    <cellStyle name="40% - Акцент6 19 2 2 2" xfId="18788"/>
    <cellStyle name="40% - Акцент6 19 2 3" xfId="18789"/>
    <cellStyle name="40% - Акцент6 19 3" xfId="18790"/>
    <cellStyle name="40% - Акцент6 19 3 2" xfId="18791"/>
    <cellStyle name="40% - Акцент6 19 3 2 2" xfId="18792"/>
    <cellStyle name="40% - Акцент6 19 3 3" xfId="18793"/>
    <cellStyle name="40% - Акцент6 19 4" xfId="18794"/>
    <cellStyle name="40% - Акцент6 19 4 2" xfId="18795"/>
    <cellStyle name="40% - Акцент6 19 5" xfId="18796"/>
    <cellStyle name="40% - Акцент6 2" xfId="18797"/>
    <cellStyle name="40% - Акцент6 2 10" xfId="18798"/>
    <cellStyle name="40% - Акцент6 2 10 2" xfId="18799"/>
    <cellStyle name="40% - Акцент6 2 10 2 2" xfId="18800"/>
    <cellStyle name="40% - Акцент6 2 10 3" xfId="18801"/>
    <cellStyle name="40% - Акцент6 2 11" xfId="18802"/>
    <cellStyle name="40% - Акцент6 2 11 2" xfId="18803"/>
    <cellStyle name="40% - Акцент6 2 11 2 2" xfId="18804"/>
    <cellStyle name="40% - Акцент6 2 11 3" xfId="18805"/>
    <cellStyle name="40% - Акцент6 2 12" xfId="18806"/>
    <cellStyle name="40% - Акцент6 2 12 2" xfId="18807"/>
    <cellStyle name="40% - Акцент6 2 12 2 2" xfId="18808"/>
    <cellStyle name="40% - Акцент6 2 12 3" xfId="18809"/>
    <cellStyle name="40% - Акцент6 2 13" xfId="18810"/>
    <cellStyle name="40% - Акцент6 2 13 2" xfId="18811"/>
    <cellStyle name="40% - Акцент6 2 13 2 2" xfId="18812"/>
    <cellStyle name="40% - Акцент6 2 13 3" xfId="18813"/>
    <cellStyle name="40% - Акцент6 2 14" xfId="18814"/>
    <cellStyle name="40% - Акцент6 2 14 2" xfId="18815"/>
    <cellStyle name="40% - Акцент6 2 14 2 2" xfId="18816"/>
    <cellStyle name="40% - Акцент6 2 14 3" xfId="18817"/>
    <cellStyle name="40% - Акцент6 2 15" xfId="18818"/>
    <cellStyle name="40% - Акцент6 2 15 2" xfId="18819"/>
    <cellStyle name="40% - Акцент6 2 15 2 2" xfId="18820"/>
    <cellStyle name="40% - Акцент6 2 15 3" xfId="18821"/>
    <cellStyle name="40% - Акцент6 2 16" xfId="18822"/>
    <cellStyle name="40% - Акцент6 2 16 2" xfId="18823"/>
    <cellStyle name="40% - Акцент6 2 16 2 2" xfId="18824"/>
    <cellStyle name="40% - Акцент6 2 16 3" xfId="18825"/>
    <cellStyle name="40% - Акцент6 2 17" xfId="18826"/>
    <cellStyle name="40% - Акцент6 2 17 2" xfId="18827"/>
    <cellStyle name="40% - Акцент6 2 17 2 2" xfId="18828"/>
    <cellStyle name="40% - Акцент6 2 17 3" xfId="18829"/>
    <cellStyle name="40% - Акцент6 2 18" xfId="18830"/>
    <cellStyle name="40% - Акцент6 2 18 2" xfId="18831"/>
    <cellStyle name="40% - Акцент6 2 18 2 2" xfId="18832"/>
    <cellStyle name="40% - Акцент6 2 18 3" xfId="18833"/>
    <cellStyle name="40% - Акцент6 2 19" xfId="18834"/>
    <cellStyle name="40% - Акцент6 2 19 2" xfId="18835"/>
    <cellStyle name="40% - Акцент6 2 19 2 2" xfId="18836"/>
    <cellStyle name="40% - Акцент6 2 19 3" xfId="18837"/>
    <cellStyle name="40% - Акцент6 2 2" xfId="18838"/>
    <cellStyle name="40% - Акцент6 2 2 2" xfId="18839"/>
    <cellStyle name="40% - Акцент6 2 2 2 2" xfId="18840"/>
    <cellStyle name="40% - Акцент6 2 2 2 2 2" xfId="18841"/>
    <cellStyle name="40% - Акцент6 2 2 2 3" xfId="18842"/>
    <cellStyle name="40% - Акцент6 2 2 3" xfId="18843"/>
    <cellStyle name="40% - Акцент6 2 2 3 2" xfId="18844"/>
    <cellStyle name="40% - Акцент6 2 2 3 2 2" xfId="18845"/>
    <cellStyle name="40% - Акцент6 2 2 3 3" xfId="18846"/>
    <cellStyle name="40% - Акцент6 2 2 4" xfId="18847"/>
    <cellStyle name="40% - Акцент6 2 2 4 2" xfId="18848"/>
    <cellStyle name="40% - Акцент6 2 2 5" xfId="18849"/>
    <cellStyle name="40% - Акцент6 2 20" xfId="18850"/>
    <cellStyle name="40% - Акцент6 2 20 2" xfId="18851"/>
    <cellStyle name="40% - Акцент6 2 20 2 2" xfId="18852"/>
    <cellStyle name="40% - Акцент6 2 20 3" xfId="18853"/>
    <cellStyle name="40% - Акцент6 2 21" xfId="18854"/>
    <cellStyle name="40% - Акцент6 2 21 2" xfId="18855"/>
    <cellStyle name="40% - Акцент6 2 21 2 2" xfId="18856"/>
    <cellStyle name="40% - Акцент6 2 21 3" xfId="18857"/>
    <cellStyle name="40% - Акцент6 2 22" xfId="18858"/>
    <cellStyle name="40% - Акцент6 2 22 2" xfId="18859"/>
    <cellStyle name="40% - Акцент6 2 22 2 2" xfId="18860"/>
    <cellStyle name="40% - Акцент6 2 22 3" xfId="18861"/>
    <cellStyle name="40% - Акцент6 2 23" xfId="18862"/>
    <cellStyle name="40% - Акцент6 2 23 2" xfId="18863"/>
    <cellStyle name="40% - Акцент6 2 23 2 2" xfId="18864"/>
    <cellStyle name="40% - Акцент6 2 23 3" xfId="18865"/>
    <cellStyle name="40% - Акцент6 2 24" xfId="18866"/>
    <cellStyle name="40% - Акцент6 2 24 2" xfId="18867"/>
    <cellStyle name="40% - Акцент6 2 24 2 2" xfId="18868"/>
    <cellStyle name="40% - Акцент6 2 24 3" xfId="18869"/>
    <cellStyle name="40% - Акцент6 2 25" xfId="18870"/>
    <cellStyle name="40% - Акцент6 2 25 2" xfId="18871"/>
    <cellStyle name="40% - Акцент6 2 26" xfId="18872"/>
    <cellStyle name="40% - Акцент6 2 3" xfId="18873"/>
    <cellStyle name="40% - Акцент6 2 3 2" xfId="18874"/>
    <cellStyle name="40% - Акцент6 2 3 2 2" xfId="18875"/>
    <cellStyle name="40% - Акцент6 2 3 2 2 2" xfId="18876"/>
    <cellStyle name="40% - Акцент6 2 3 2 3" xfId="18877"/>
    <cellStyle name="40% - Акцент6 2 3 3" xfId="18878"/>
    <cellStyle name="40% - Акцент6 2 3 3 2" xfId="18879"/>
    <cellStyle name="40% - Акцент6 2 3 3 2 2" xfId="18880"/>
    <cellStyle name="40% - Акцент6 2 3 3 3" xfId="18881"/>
    <cellStyle name="40% - Акцент6 2 3 4" xfId="18882"/>
    <cellStyle name="40% - Акцент6 2 3 4 2" xfId="18883"/>
    <cellStyle name="40% - Акцент6 2 3 5" xfId="18884"/>
    <cellStyle name="40% - Акцент6 2 4" xfId="18885"/>
    <cellStyle name="40% - Акцент6 2 4 2" xfId="18886"/>
    <cellStyle name="40% - Акцент6 2 4 2 2" xfId="18887"/>
    <cellStyle name="40% - Акцент6 2 4 2 2 2" xfId="18888"/>
    <cellStyle name="40% - Акцент6 2 4 2 3" xfId="18889"/>
    <cellStyle name="40% - Акцент6 2 4 3" xfId="18890"/>
    <cellStyle name="40% - Акцент6 2 4 3 2" xfId="18891"/>
    <cellStyle name="40% - Акцент6 2 4 3 2 2" xfId="18892"/>
    <cellStyle name="40% - Акцент6 2 4 3 3" xfId="18893"/>
    <cellStyle name="40% - Акцент6 2 4 4" xfId="18894"/>
    <cellStyle name="40% - Акцент6 2 4 4 2" xfId="18895"/>
    <cellStyle name="40% - Акцент6 2 4 5" xfId="18896"/>
    <cellStyle name="40% - Акцент6 2 5" xfId="18897"/>
    <cellStyle name="40% - Акцент6 2 5 2" xfId="18898"/>
    <cellStyle name="40% - Акцент6 2 5 2 2" xfId="18899"/>
    <cellStyle name="40% - Акцент6 2 5 2 2 2" xfId="18900"/>
    <cellStyle name="40% - Акцент6 2 5 2 3" xfId="18901"/>
    <cellStyle name="40% - Акцент6 2 5 3" xfId="18902"/>
    <cellStyle name="40% - Акцент6 2 5 3 2" xfId="18903"/>
    <cellStyle name="40% - Акцент6 2 5 3 2 2" xfId="18904"/>
    <cellStyle name="40% - Акцент6 2 5 3 3" xfId="18905"/>
    <cellStyle name="40% - Акцент6 2 5 4" xfId="18906"/>
    <cellStyle name="40% - Акцент6 2 5 4 2" xfId="18907"/>
    <cellStyle name="40% - Акцент6 2 5 5" xfId="18908"/>
    <cellStyle name="40% - Акцент6 2 6" xfId="18909"/>
    <cellStyle name="40% - Акцент6 2 6 2" xfId="18910"/>
    <cellStyle name="40% - Акцент6 2 6 2 2" xfId="18911"/>
    <cellStyle name="40% - Акцент6 2 6 3" xfId="18912"/>
    <cellStyle name="40% - Акцент6 2 7" xfId="18913"/>
    <cellStyle name="40% - Акцент6 2 7 2" xfId="18914"/>
    <cellStyle name="40% - Акцент6 2 7 2 2" xfId="18915"/>
    <cellStyle name="40% - Акцент6 2 7 3" xfId="18916"/>
    <cellStyle name="40% - Акцент6 2 8" xfId="18917"/>
    <cellStyle name="40% - Акцент6 2 8 2" xfId="18918"/>
    <cellStyle name="40% - Акцент6 2 8 2 2" xfId="18919"/>
    <cellStyle name="40% - Акцент6 2 8 3" xfId="18920"/>
    <cellStyle name="40% - Акцент6 2 9" xfId="18921"/>
    <cellStyle name="40% - Акцент6 2 9 2" xfId="18922"/>
    <cellStyle name="40% - Акцент6 2 9 2 2" xfId="18923"/>
    <cellStyle name="40% - Акцент6 2 9 3" xfId="18924"/>
    <cellStyle name="40% - Акцент6 20" xfId="18925"/>
    <cellStyle name="40% - Акцент6 20 2" xfId="18926"/>
    <cellStyle name="40% - Акцент6 20 2 2" xfId="18927"/>
    <cellStyle name="40% - Акцент6 20 2 2 2" xfId="18928"/>
    <cellStyle name="40% - Акцент6 20 2 3" xfId="18929"/>
    <cellStyle name="40% - Акцент6 20 3" xfId="18930"/>
    <cellStyle name="40% - Акцент6 20 3 2" xfId="18931"/>
    <cellStyle name="40% - Акцент6 20 3 2 2" xfId="18932"/>
    <cellStyle name="40% - Акцент6 20 3 3" xfId="18933"/>
    <cellStyle name="40% - Акцент6 20 4" xfId="18934"/>
    <cellStyle name="40% - Акцент6 20 4 2" xfId="18935"/>
    <cellStyle name="40% - Акцент6 20 5" xfId="18936"/>
    <cellStyle name="40% - Акцент6 21" xfId="18937"/>
    <cellStyle name="40% - Акцент6 21 2" xfId="18938"/>
    <cellStyle name="40% - Акцент6 21 2 2" xfId="18939"/>
    <cellStyle name="40% - Акцент6 21 2 2 2" xfId="18940"/>
    <cellStyle name="40% - Акцент6 21 2 3" xfId="18941"/>
    <cellStyle name="40% - Акцент6 21 3" xfId="18942"/>
    <cellStyle name="40% - Акцент6 21 3 2" xfId="18943"/>
    <cellStyle name="40% - Акцент6 21 3 2 2" xfId="18944"/>
    <cellStyle name="40% - Акцент6 21 3 3" xfId="18945"/>
    <cellStyle name="40% - Акцент6 21 4" xfId="18946"/>
    <cellStyle name="40% - Акцент6 21 4 2" xfId="18947"/>
    <cellStyle name="40% - Акцент6 21 5" xfId="18948"/>
    <cellStyle name="40% - Акцент6 22" xfId="18949"/>
    <cellStyle name="40% - Акцент6 22 2" xfId="18950"/>
    <cellStyle name="40% - Акцент6 22 2 2" xfId="18951"/>
    <cellStyle name="40% - Акцент6 22 2 2 2" xfId="18952"/>
    <cellStyle name="40% - Акцент6 22 2 3" xfId="18953"/>
    <cellStyle name="40% - Акцент6 22 3" xfId="18954"/>
    <cellStyle name="40% - Акцент6 22 3 2" xfId="18955"/>
    <cellStyle name="40% - Акцент6 22 3 2 2" xfId="18956"/>
    <cellStyle name="40% - Акцент6 22 3 3" xfId="18957"/>
    <cellStyle name="40% - Акцент6 22 4" xfId="18958"/>
    <cellStyle name="40% - Акцент6 22 4 2" xfId="18959"/>
    <cellStyle name="40% - Акцент6 22 5" xfId="18960"/>
    <cellStyle name="40% - Акцент6 23" xfId="18961"/>
    <cellStyle name="40% - Акцент6 23 2" xfId="18962"/>
    <cellStyle name="40% - Акцент6 23 2 2" xfId="18963"/>
    <cellStyle name="40% - Акцент6 23 2 2 2" xfId="18964"/>
    <cellStyle name="40% - Акцент6 23 2 3" xfId="18965"/>
    <cellStyle name="40% - Акцент6 23 3" xfId="18966"/>
    <cellStyle name="40% - Акцент6 23 3 2" xfId="18967"/>
    <cellStyle name="40% - Акцент6 23 3 2 2" xfId="18968"/>
    <cellStyle name="40% - Акцент6 23 3 3" xfId="18969"/>
    <cellStyle name="40% - Акцент6 23 4" xfId="18970"/>
    <cellStyle name="40% - Акцент6 23 4 2" xfId="18971"/>
    <cellStyle name="40% - Акцент6 23 5" xfId="18972"/>
    <cellStyle name="40% - Акцент6 24" xfId="18973"/>
    <cellStyle name="40% - Акцент6 24 2" xfId="18974"/>
    <cellStyle name="40% - Акцент6 24 2 2" xfId="18975"/>
    <cellStyle name="40% - Акцент6 24 2 2 2" xfId="18976"/>
    <cellStyle name="40% - Акцент6 24 2 3" xfId="18977"/>
    <cellStyle name="40% - Акцент6 24 3" xfId="18978"/>
    <cellStyle name="40% - Акцент6 24 3 2" xfId="18979"/>
    <cellStyle name="40% - Акцент6 24 3 2 2" xfId="18980"/>
    <cellStyle name="40% - Акцент6 24 3 3" xfId="18981"/>
    <cellStyle name="40% - Акцент6 24 4" xfId="18982"/>
    <cellStyle name="40% - Акцент6 24 4 2" xfId="18983"/>
    <cellStyle name="40% - Акцент6 24 5" xfId="18984"/>
    <cellStyle name="40% - Акцент6 25" xfId="18985"/>
    <cellStyle name="40% - Акцент6 25 2" xfId="18986"/>
    <cellStyle name="40% - Акцент6 25 2 2" xfId="18987"/>
    <cellStyle name="40% - Акцент6 25 2 2 2" xfId="18988"/>
    <cellStyle name="40% - Акцент6 25 2 3" xfId="18989"/>
    <cellStyle name="40% - Акцент6 25 3" xfId="18990"/>
    <cellStyle name="40% - Акцент6 25 3 2" xfId="18991"/>
    <cellStyle name="40% - Акцент6 25 3 2 2" xfId="18992"/>
    <cellStyle name="40% - Акцент6 25 3 3" xfId="18993"/>
    <cellStyle name="40% - Акцент6 25 4" xfId="18994"/>
    <cellStyle name="40% - Акцент6 25 4 2" xfId="18995"/>
    <cellStyle name="40% - Акцент6 25 5" xfId="18996"/>
    <cellStyle name="40% - Акцент6 26" xfId="18997"/>
    <cellStyle name="40% - Акцент6 26 2" xfId="18998"/>
    <cellStyle name="40% - Акцент6 26 2 2" xfId="18999"/>
    <cellStyle name="40% - Акцент6 26 2 2 2" xfId="19000"/>
    <cellStyle name="40% - Акцент6 26 2 3" xfId="19001"/>
    <cellStyle name="40% - Акцент6 26 3" xfId="19002"/>
    <cellStyle name="40% - Акцент6 26 3 2" xfId="19003"/>
    <cellStyle name="40% - Акцент6 26 3 2 2" xfId="19004"/>
    <cellStyle name="40% - Акцент6 26 3 3" xfId="19005"/>
    <cellStyle name="40% - Акцент6 26 4" xfId="19006"/>
    <cellStyle name="40% - Акцент6 26 4 2" xfId="19007"/>
    <cellStyle name="40% - Акцент6 26 5" xfId="19008"/>
    <cellStyle name="40% - Акцент6 27" xfId="19009"/>
    <cellStyle name="40% - Акцент6 27 2" xfId="19010"/>
    <cellStyle name="40% - Акцент6 27 2 2" xfId="19011"/>
    <cellStyle name="40% - Акцент6 27 2 2 2" xfId="19012"/>
    <cellStyle name="40% - Акцент6 27 2 3" xfId="19013"/>
    <cellStyle name="40% - Акцент6 27 3" xfId="19014"/>
    <cellStyle name="40% - Акцент6 27 3 2" xfId="19015"/>
    <cellStyle name="40% - Акцент6 27 3 2 2" xfId="19016"/>
    <cellStyle name="40% - Акцент6 27 3 3" xfId="19017"/>
    <cellStyle name="40% - Акцент6 27 4" xfId="19018"/>
    <cellStyle name="40% - Акцент6 27 4 2" xfId="19019"/>
    <cellStyle name="40% - Акцент6 27 5" xfId="19020"/>
    <cellStyle name="40% - Акцент6 28" xfId="19021"/>
    <cellStyle name="40% - Акцент6 28 2" xfId="19022"/>
    <cellStyle name="40% - Акцент6 28 2 2" xfId="19023"/>
    <cellStyle name="40% - Акцент6 28 2 2 2" xfId="19024"/>
    <cellStyle name="40% - Акцент6 28 2 3" xfId="19025"/>
    <cellStyle name="40% - Акцент6 28 3" xfId="19026"/>
    <cellStyle name="40% - Акцент6 28 3 2" xfId="19027"/>
    <cellStyle name="40% - Акцент6 28 3 2 2" xfId="19028"/>
    <cellStyle name="40% - Акцент6 28 3 3" xfId="19029"/>
    <cellStyle name="40% - Акцент6 28 4" xfId="19030"/>
    <cellStyle name="40% - Акцент6 28 4 2" xfId="19031"/>
    <cellStyle name="40% - Акцент6 28 5" xfId="19032"/>
    <cellStyle name="40% - Акцент6 29" xfId="19033"/>
    <cellStyle name="40% - Акцент6 29 2" xfId="19034"/>
    <cellStyle name="40% - Акцент6 29 2 2" xfId="19035"/>
    <cellStyle name="40% - Акцент6 29 2 2 2" xfId="19036"/>
    <cellStyle name="40% - Акцент6 29 2 3" xfId="19037"/>
    <cellStyle name="40% - Акцент6 29 3" xfId="19038"/>
    <cellStyle name="40% - Акцент6 29 3 2" xfId="19039"/>
    <cellStyle name="40% - Акцент6 29 3 2 2" xfId="19040"/>
    <cellStyle name="40% - Акцент6 29 3 3" xfId="19041"/>
    <cellStyle name="40% - Акцент6 29 4" xfId="19042"/>
    <cellStyle name="40% - Акцент6 29 4 2" xfId="19043"/>
    <cellStyle name="40% - Акцент6 29 5" xfId="19044"/>
    <cellStyle name="40% - Акцент6 3" xfId="19045"/>
    <cellStyle name="40% - Акцент6 3 2" xfId="19046"/>
    <cellStyle name="40% - Акцент6 3 2 2" xfId="19047"/>
    <cellStyle name="40% - Акцент6 3 2 2 2" xfId="19048"/>
    <cellStyle name="40% - Акцент6 3 2 2 2 2" xfId="19049"/>
    <cellStyle name="40% - Акцент6 3 2 2 3" xfId="19050"/>
    <cellStyle name="40% - Акцент6 3 2 3" xfId="19051"/>
    <cellStyle name="40% - Акцент6 3 2 3 2" xfId="19052"/>
    <cellStyle name="40% - Акцент6 3 2 3 2 2" xfId="19053"/>
    <cellStyle name="40% - Акцент6 3 2 3 3" xfId="19054"/>
    <cellStyle name="40% - Акцент6 3 2 4" xfId="19055"/>
    <cellStyle name="40% - Акцент6 3 2 4 2" xfId="19056"/>
    <cellStyle name="40% - Акцент6 3 2 5" xfId="19057"/>
    <cellStyle name="40% - Акцент6 3 3" xfId="19058"/>
    <cellStyle name="40% - Акцент6 3 3 2" xfId="19059"/>
    <cellStyle name="40% - Акцент6 3 3 2 2" xfId="19060"/>
    <cellStyle name="40% - Акцент6 3 3 2 2 2" xfId="19061"/>
    <cellStyle name="40% - Акцент6 3 3 2 3" xfId="19062"/>
    <cellStyle name="40% - Акцент6 3 3 3" xfId="19063"/>
    <cellStyle name="40% - Акцент6 3 3 3 2" xfId="19064"/>
    <cellStyle name="40% - Акцент6 3 3 3 2 2" xfId="19065"/>
    <cellStyle name="40% - Акцент6 3 3 3 3" xfId="19066"/>
    <cellStyle name="40% - Акцент6 3 3 4" xfId="19067"/>
    <cellStyle name="40% - Акцент6 3 3 4 2" xfId="19068"/>
    <cellStyle name="40% - Акцент6 3 3 5" xfId="19069"/>
    <cellStyle name="40% - Акцент6 3 4" xfId="19070"/>
    <cellStyle name="40% - Акцент6 3 4 2" xfId="19071"/>
    <cellStyle name="40% - Акцент6 3 4 2 2" xfId="19072"/>
    <cellStyle name="40% - Акцент6 3 4 2 2 2" xfId="19073"/>
    <cellStyle name="40% - Акцент6 3 4 2 3" xfId="19074"/>
    <cellStyle name="40% - Акцент6 3 4 3" xfId="19075"/>
    <cellStyle name="40% - Акцент6 3 4 3 2" xfId="19076"/>
    <cellStyle name="40% - Акцент6 3 4 3 2 2" xfId="19077"/>
    <cellStyle name="40% - Акцент6 3 4 3 3" xfId="19078"/>
    <cellStyle name="40% - Акцент6 3 4 4" xfId="19079"/>
    <cellStyle name="40% - Акцент6 3 4 4 2" xfId="19080"/>
    <cellStyle name="40% - Акцент6 3 4 5" xfId="19081"/>
    <cellStyle name="40% - Акцент6 3 5" xfId="19082"/>
    <cellStyle name="40% - Акцент6 3 5 2" xfId="19083"/>
    <cellStyle name="40% - Акцент6 3 5 2 2" xfId="19084"/>
    <cellStyle name="40% - Акцент6 3 5 2 2 2" xfId="19085"/>
    <cellStyle name="40% - Акцент6 3 5 2 3" xfId="19086"/>
    <cellStyle name="40% - Акцент6 3 5 3" xfId="19087"/>
    <cellStyle name="40% - Акцент6 3 5 3 2" xfId="19088"/>
    <cellStyle name="40% - Акцент6 3 5 3 2 2" xfId="19089"/>
    <cellStyle name="40% - Акцент6 3 5 3 3" xfId="19090"/>
    <cellStyle name="40% - Акцент6 3 5 4" xfId="19091"/>
    <cellStyle name="40% - Акцент6 3 5 4 2" xfId="19092"/>
    <cellStyle name="40% - Акцент6 3 5 5" xfId="19093"/>
    <cellStyle name="40% - Акцент6 3 6" xfId="19094"/>
    <cellStyle name="40% - Акцент6 3 6 2" xfId="19095"/>
    <cellStyle name="40% - Акцент6 3 6 2 2" xfId="19096"/>
    <cellStyle name="40% - Акцент6 3 6 3" xfId="19097"/>
    <cellStyle name="40% - Акцент6 3 7" xfId="19098"/>
    <cellStyle name="40% - Акцент6 3 7 2" xfId="19099"/>
    <cellStyle name="40% - Акцент6 3 7 2 2" xfId="19100"/>
    <cellStyle name="40% - Акцент6 3 7 3" xfId="19101"/>
    <cellStyle name="40% - Акцент6 3 8" xfId="19102"/>
    <cellStyle name="40% - Акцент6 3 8 2" xfId="19103"/>
    <cellStyle name="40% - Акцент6 3 9" xfId="19104"/>
    <cellStyle name="40% - Акцент6 30" xfId="19105"/>
    <cellStyle name="40% - Акцент6 30 2" xfId="19106"/>
    <cellStyle name="40% - Акцент6 30 2 2" xfId="19107"/>
    <cellStyle name="40% - Акцент6 30 2 2 2" xfId="19108"/>
    <cellStyle name="40% - Акцент6 30 2 3" xfId="19109"/>
    <cellStyle name="40% - Акцент6 30 3" xfId="19110"/>
    <cellStyle name="40% - Акцент6 30 3 2" xfId="19111"/>
    <cellStyle name="40% - Акцент6 30 3 2 2" xfId="19112"/>
    <cellStyle name="40% - Акцент6 30 3 3" xfId="19113"/>
    <cellStyle name="40% - Акцент6 30 4" xfId="19114"/>
    <cellStyle name="40% - Акцент6 30 4 2" xfId="19115"/>
    <cellStyle name="40% - Акцент6 30 5" xfId="19116"/>
    <cellStyle name="40% - Акцент6 31" xfId="19117"/>
    <cellStyle name="40% - Акцент6 31 2" xfId="19118"/>
    <cellStyle name="40% - Акцент6 31 2 2" xfId="19119"/>
    <cellStyle name="40% - Акцент6 31 2 2 2" xfId="19120"/>
    <cellStyle name="40% - Акцент6 31 2 3" xfId="19121"/>
    <cellStyle name="40% - Акцент6 31 3" xfId="19122"/>
    <cellStyle name="40% - Акцент6 31 3 2" xfId="19123"/>
    <cellStyle name="40% - Акцент6 31 3 2 2" xfId="19124"/>
    <cellStyle name="40% - Акцент6 31 3 3" xfId="19125"/>
    <cellStyle name="40% - Акцент6 31 4" xfId="19126"/>
    <cellStyle name="40% - Акцент6 31 4 2" xfId="19127"/>
    <cellStyle name="40% - Акцент6 31 5" xfId="19128"/>
    <cellStyle name="40% - Акцент6 32" xfId="19129"/>
    <cellStyle name="40% - Акцент6 32 2" xfId="19130"/>
    <cellStyle name="40% - Акцент6 32 2 2" xfId="19131"/>
    <cellStyle name="40% - Акцент6 32 2 2 2" xfId="19132"/>
    <cellStyle name="40% - Акцент6 32 2 3" xfId="19133"/>
    <cellStyle name="40% - Акцент6 32 3" xfId="19134"/>
    <cellStyle name="40% - Акцент6 32 3 2" xfId="19135"/>
    <cellStyle name="40% - Акцент6 32 3 2 2" xfId="19136"/>
    <cellStyle name="40% - Акцент6 32 3 3" xfId="19137"/>
    <cellStyle name="40% - Акцент6 32 4" xfId="19138"/>
    <cellStyle name="40% - Акцент6 32 4 2" xfId="19139"/>
    <cellStyle name="40% - Акцент6 32 5" xfId="19140"/>
    <cellStyle name="40% - Акцент6 33" xfId="19141"/>
    <cellStyle name="40% - Акцент6 33 2" xfId="19142"/>
    <cellStyle name="40% - Акцент6 33 2 2" xfId="19143"/>
    <cellStyle name="40% - Акцент6 33 2 2 2" xfId="19144"/>
    <cellStyle name="40% - Акцент6 33 2 3" xfId="19145"/>
    <cellStyle name="40% - Акцент6 33 3" xfId="19146"/>
    <cellStyle name="40% - Акцент6 33 3 2" xfId="19147"/>
    <cellStyle name="40% - Акцент6 33 3 2 2" xfId="19148"/>
    <cellStyle name="40% - Акцент6 33 3 3" xfId="19149"/>
    <cellStyle name="40% - Акцент6 33 4" xfId="19150"/>
    <cellStyle name="40% - Акцент6 33 4 2" xfId="19151"/>
    <cellStyle name="40% - Акцент6 33 5" xfId="19152"/>
    <cellStyle name="40% - Акцент6 34" xfId="19153"/>
    <cellStyle name="40% - Акцент6 34 2" xfId="19154"/>
    <cellStyle name="40% - Акцент6 34 2 2" xfId="19155"/>
    <cellStyle name="40% - Акцент6 34 2 2 2" xfId="19156"/>
    <cellStyle name="40% - Акцент6 34 2 3" xfId="19157"/>
    <cellStyle name="40% - Акцент6 34 3" xfId="19158"/>
    <cellStyle name="40% - Акцент6 34 3 2" xfId="19159"/>
    <cellStyle name="40% - Акцент6 34 3 2 2" xfId="19160"/>
    <cellStyle name="40% - Акцент6 34 3 3" xfId="19161"/>
    <cellStyle name="40% - Акцент6 34 4" xfId="19162"/>
    <cellStyle name="40% - Акцент6 34 4 2" xfId="19163"/>
    <cellStyle name="40% - Акцент6 34 5" xfId="19164"/>
    <cellStyle name="40% - Акцент6 35" xfId="19165"/>
    <cellStyle name="40% - Акцент6 35 2" xfId="19166"/>
    <cellStyle name="40% - Акцент6 35 2 2" xfId="19167"/>
    <cellStyle name="40% - Акцент6 35 2 2 2" xfId="19168"/>
    <cellStyle name="40% - Акцент6 35 2 3" xfId="19169"/>
    <cellStyle name="40% - Акцент6 35 3" xfId="19170"/>
    <cellStyle name="40% - Акцент6 35 3 2" xfId="19171"/>
    <cellStyle name="40% - Акцент6 35 3 2 2" xfId="19172"/>
    <cellStyle name="40% - Акцент6 35 3 3" xfId="19173"/>
    <cellStyle name="40% - Акцент6 35 4" xfId="19174"/>
    <cellStyle name="40% - Акцент6 35 4 2" xfId="19175"/>
    <cellStyle name="40% - Акцент6 35 5" xfId="19176"/>
    <cellStyle name="40% - Акцент6 36" xfId="19177"/>
    <cellStyle name="40% - Акцент6 36 2" xfId="19178"/>
    <cellStyle name="40% - Акцент6 36 2 2" xfId="19179"/>
    <cellStyle name="40% - Акцент6 36 2 2 2" xfId="19180"/>
    <cellStyle name="40% - Акцент6 36 2 3" xfId="19181"/>
    <cellStyle name="40% - Акцент6 36 3" xfId="19182"/>
    <cellStyle name="40% - Акцент6 36 3 2" xfId="19183"/>
    <cellStyle name="40% - Акцент6 36 3 2 2" xfId="19184"/>
    <cellStyle name="40% - Акцент6 36 3 3" xfId="19185"/>
    <cellStyle name="40% - Акцент6 36 4" xfId="19186"/>
    <cellStyle name="40% - Акцент6 36 4 2" xfId="19187"/>
    <cellStyle name="40% - Акцент6 36 5" xfId="19188"/>
    <cellStyle name="40% - Акцент6 37" xfId="19189"/>
    <cellStyle name="40% - Акцент6 37 2" xfId="19190"/>
    <cellStyle name="40% - Акцент6 37 2 2" xfId="19191"/>
    <cellStyle name="40% - Акцент6 37 2 2 2" xfId="19192"/>
    <cellStyle name="40% - Акцент6 37 2 3" xfId="19193"/>
    <cellStyle name="40% - Акцент6 37 3" xfId="19194"/>
    <cellStyle name="40% - Акцент6 37 3 2" xfId="19195"/>
    <cellStyle name="40% - Акцент6 37 3 2 2" xfId="19196"/>
    <cellStyle name="40% - Акцент6 37 3 3" xfId="19197"/>
    <cellStyle name="40% - Акцент6 37 4" xfId="19198"/>
    <cellStyle name="40% - Акцент6 37 4 2" xfId="19199"/>
    <cellStyle name="40% - Акцент6 37 5" xfId="19200"/>
    <cellStyle name="40% - Акцент6 38" xfId="19201"/>
    <cellStyle name="40% - Акцент6 38 2" xfId="19202"/>
    <cellStyle name="40% - Акцент6 38 2 2" xfId="19203"/>
    <cellStyle name="40% - Акцент6 38 2 2 2" xfId="19204"/>
    <cellStyle name="40% - Акцент6 38 2 3" xfId="19205"/>
    <cellStyle name="40% - Акцент6 38 3" xfId="19206"/>
    <cellStyle name="40% - Акцент6 38 3 2" xfId="19207"/>
    <cellStyle name="40% - Акцент6 38 3 2 2" xfId="19208"/>
    <cellStyle name="40% - Акцент6 38 3 3" xfId="19209"/>
    <cellStyle name="40% - Акцент6 38 4" xfId="19210"/>
    <cellStyle name="40% - Акцент6 38 4 2" xfId="19211"/>
    <cellStyle name="40% - Акцент6 38 5" xfId="19212"/>
    <cellStyle name="40% - Акцент6 39" xfId="19213"/>
    <cellStyle name="40% - Акцент6 39 2" xfId="19214"/>
    <cellStyle name="40% - Акцент6 39 2 2" xfId="19215"/>
    <cellStyle name="40% - Акцент6 39 2 2 2" xfId="19216"/>
    <cellStyle name="40% - Акцент6 39 2 3" xfId="19217"/>
    <cellStyle name="40% - Акцент6 39 3" xfId="19218"/>
    <cellStyle name="40% - Акцент6 39 3 2" xfId="19219"/>
    <cellStyle name="40% - Акцент6 39 3 2 2" xfId="19220"/>
    <cellStyle name="40% - Акцент6 39 3 3" xfId="19221"/>
    <cellStyle name="40% - Акцент6 39 4" xfId="19222"/>
    <cellStyle name="40% - Акцент6 39 4 2" xfId="19223"/>
    <cellStyle name="40% - Акцент6 39 5" xfId="19224"/>
    <cellStyle name="40% - Акцент6 4" xfId="19225"/>
    <cellStyle name="40% - Акцент6 4 2" xfId="19226"/>
    <cellStyle name="40% - Акцент6 4 2 2" xfId="19227"/>
    <cellStyle name="40% - Акцент6 4 2 2 2" xfId="19228"/>
    <cellStyle name="40% - Акцент6 4 2 2 2 2" xfId="19229"/>
    <cellStyle name="40% - Акцент6 4 2 2 3" xfId="19230"/>
    <cellStyle name="40% - Акцент6 4 2 3" xfId="19231"/>
    <cellStyle name="40% - Акцент6 4 2 3 2" xfId="19232"/>
    <cellStyle name="40% - Акцент6 4 2 3 2 2" xfId="19233"/>
    <cellStyle name="40% - Акцент6 4 2 3 3" xfId="19234"/>
    <cellStyle name="40% - Акцент6 4 2 4" xfId="19235"/>
    <cellStyle name="40% - Акцент6 4 2 4 2" xfId="19236"/>
    <cellStyle name="40% - Акцент6 4 2 5" xfId="19237"/>
    <cellStyle name="40% - Акцент6 4 3" xfId="19238"/>
    <cellStyle name="40% - Акцент6 4 3 2" xfId="19239"/>
    <cellStyle name="40% - Акцент6 4 3 2 2" xfId="19240"/>
    <cellStyle name="40% - Акцент6 4 3 2 2 2" xfId="19241"/>
    <cellStyle name="40% - Акцент6 4 3 2 3" xfId="19242"/>
    <cellStyle name="40% - Акцент6 4 3 3" xfId="19243"/>
    <cellStyle name="40% - Акцент6 4 3 3 2" xfId="19244"/>
    <cellStyle name="40% - Акцент6 4 3 3 2 2" xfId="19245"/>
    <cellStyle name="40% - Акцент6 4 3 3 3" xfId="19246"/>
    <cellStyle name="40% - Акцент6 4 3 4" xfId="19247"/>
    <cellStyle name="40% - Акцент6 4 3 4 2" xfId="19248"/>
    <cellStyle name="40% - Акцент6 4 3 5" xfId="19249"/>
    <cellStyle name="40% - Акцент6 4 4" xfId="19250"/>
    <cellStyle name="40% - Акцент6 4 4 2" xfId="19251"/>
    <cellStyle name="40% - Акцент6 4 4 2 2" xfId="19252"/>
    <cellStyle name="40% - Акцент6 4 4 2 2 2" xfId="19253"/>
    <cellStyle name="40% - Акцент6 4 4 2 3" xfId="19254"/>
    <cellStyle name="40% - Акцент6 4 4 3" xfId="19255"/>
    <cellStyle name="40% - Акцент6 4 4 3 2" xfId="19256"/>
    <cellStyle name="40% - Акцент6 4 4 3 2 2" xfId="19257"/>
    <cellStyle name="40% - Акцент6 4 4 3 3" xfId="19258"/>
    <cellStyle name="40% - Акцент6 4 4 4" xfId="19259"/>
    <cellStyle name="40% - Акцент6 4 4 4 2" xfId="19260"/>
    <cellStyle name="40% - Акцент6 4 4 5" xfId="19261"/>
    <cellStyle name="40% - Акцент6 4 5" xfId="19262"/>
    <cellStyle name="40% - Акцент6 4 5 2" xfId="19263"/>
    <cellStyle name="40% - Акцент6 4 5 2 2" xfId="19264"/>
    <cellStyle name="40% - Акцент6 4 5 2 2 2" xfId="19265"/>
    <cellStyle name="40% - Акцент6 4 5 2 3" xfId="19266"/>
    <cellStyle name="40% - Акцент6 4 5 3" xfId="19267"/>
    <cellStyle name="40% - Акцент6 4 5 3 2" xfId="19268"/>
    <cellStyle name="40% - Акцент6 4 5 3 2 2" xfId="19269"/>
    <cellStyle name="40% - Акцент6 4 5 3 3" xfId="19270"/>
    <cellStyle name="40% - Акцент6 4 5 4" xfId="19271"/>
    <cellStyle name="40% - Акцент6 4 5 4 2" xfId="19272"/>
    <cellStyle name="40% - Акцент6 4 5 5" xfId="19273"/>
    <cellStyle name="40% - Акцент6 4 6" xfId="19274"/>
    <cellStyle name="40% - Акцент6 4 6 2" xfId="19275"/>
    <cellStyle name="40% - Акцент6 4 6 2 2" xfId="19276"/>
    <cellStyle name="40% - Акцент6 4 6 3" xfId="19277"/>
    <cellStyle name="40% - Акцент6 4 7" xfId="19278"/>
    <cellStyle name="40% - Акцент6 4 7 2" xfId="19279"/>
    <cellStyle name="40% - Акцент6 4 7 2 2" xfId="19280"/>
    <cellStyle name="40% - Акцент6 4 7 3" xfId="19281"/>
    <cellStyle name="40% - Акцент6 4 8" xfId="19282"/>
    <cellStyle name="40% - Акцент6 4 8 2" xfId="19283"/>
    <cellStyle name="40% - Акцент6 4 9" xfId="19284"/>
    <cellStyle name="40% - Акцент6 40" xfId="19285"/>
    <cellStyle name="40% - Акцент6 40 2" xfId="19286"/>
    <cellStyle name="40% - Акцент6 40 2 2" xfId="19287"/>
    <cellStyle name="40% - Акцент6 40 2 2 2" xfId="19288"/>
    <cellStyle name="40% - Акцент6 40 2 3" xfId="19289"/>
    <cellStyle name="40% - Акцент6 40 3" xfId="19290"/>
    <cellStyle name="40% - Акцент6 40 3 2" xfId="19291"/>
    <cellStyle name="40% - Акцент6 40 3 2 2" xfId="19292"/>
    <cellStyle name="40% - Акцент6 40 3 3" xfId="19293"/>
    <cellStyle name="40% - Акцент6 40 4" xfId="19294"/>
    <cellStyle name="40% - Акцент6 40 4 2" xfId="19295"/>
    <cellStyle name="40% - Акцент6 40 5" xfId="19296"/>
    <cellStyle name="40% - Акцент6 41" xfId="19297"/>
    <cellStyle name="40% - Акцент6 41 2" xfId="19298"/>
    <cellStyle name="40% - Акцент6 41 2 2" xfId="19299"/>
    <cellStyle name="40% - Акцент6 41 2 2 2" xfId="19300"/>
    <cellStyle name="40% - Акцент6 41 2 3" xfId="19301"/>
    <cellStyle name="40% - Акцент6 41 3" xfId="19302"/>
    <cellStyle name="40% - Акцент6 41 3 2" xfId="19303"/>
    <cellStyle name="40% - Акцент6 41 3 2 2" xfId="19304"/>
    <cellStyle name="40% - Акцент6 41 3 3" xfId="19305"/>
    <cellStyle name="40% - Акцент6 41 4" xfId="19306"/>
    <cellStyle name="40% - Акцент6 41 4 2" xfId="19307"/>
    <cellStyle name="40% - Акцент6 41 5" xfId="19308"/>
    <cellStyle name="40% - Акцент6 42" xfId="19309"/>
    <cellStyle name="40% - Акцент6 42 2" xfId="19310"/>
    <cellStyle name="40% - Акцент6 42 2 2" xfId="19311"/>
    <cellStyle name="40% - Акцент6 42 2 2 2" xfId="19312"/>
    <cellStyle name="40% - Акцент6 42 2 3" xfId="19313"/>
    <cellStyle name="40% - Акцент6 42 3" xfId="19314"/>
    <cellStyle name="40% - Акцент6 42 3 2" xfId="19315"/>
    <cellStyle name="40% - Акцент6 42 3 2 2" xfId="19316"/>
    <cellStyle name="40% - Акцент6 42 3 3" xfId="19317"/>
    <cellStyle name="40% - Акцент6 42 4" xfId="19318"/>
    <cellStyle name="40% - Акцент6 42 4 2" xfId="19319"/>
    <cellStyle name="40% - Акцент6 42 5" xfId="19320"/>
    <cellStyle name="40% - Акцент6 43" xfId="19321"/>
    <cellStyle name="40% - Акцент6 43 2" xfId="19322"/>
    <cellStyle name="40% - Акцент6 43 2 2" xfId="19323"/>
    <cellStyle name="40% - Акцент6 43 2 2 2" xfId="19324"/>
    <cellStyle name="40% - Акцент6 43 2 3" xfId="19325"/>
    <cellStyle name="40% - Акцент6 43 3" xfId="19326"/>
    <cellStyle name="40% - Акцент6 43 3 2" xfId="19327"/>
    <cellStyle name="40% - Акцент6 43 3 2 2" xfId="19328"/>
    <cellStyle name="40% - Акцент6 43 3 3" xfId="19329"/>
    <cellStyle name="40% - Акцент6 43 4" xfId="19330"/>
    <cellStyle name="40% - Акцент6 43 4 2" xfId="19331"/>
    <cellStyle name="40% - Акцент6 43 5" xfId="19332"/>
    <cellStyle name="40% - Акцент6 44" xfId="19333"/>
    <cellStyle name="40% - Акцент6 44 2" xfId="19334"/>
    <cellStyle name="40% - Акцент6 44 2 2" xfId="19335"/>
    <cellStyle name="40% - Акцент6 44 2 2 2" xfId="19336"/>
    <cellStyle name="40% - Акцент6 44 2 3" xfId="19337"/>
    <cellStyle name="40% - Акцент6 44 3" xfId="19338"/>
    <cellStyle name="40% - Акцент6 44 3 2" xfId="19339"/>
    <cellStyle name="40% - Акцент6 44 3 2 2" xfId="19340"/>
    <cellStyle name="40% - Акцент6 44 3 3" xfId="19341"/>
    <cellStyle name="40% - Акцент6 44 4" xfId="19342"/>
    <cellStyle name="40% - Акцент6 44 4 2" xfId="19343"/>
    <cellStyle name="40% - Акцент6 44 5" xfId="19344"/>
    <cellStyle name="40% - Акцент6 45" xfId="19345"/>
    <cellStyle name="40% - Акцент6 45 2" xfId="19346"/>
    <cellStyle name="40% - Акцент6 45 2 2" xfId="19347"/>
    <cellStyle name="40% - Акцент6 45 2 2 2" xfId="19348"/>
    <cellStyle name="40% - Акцент6 45 2 3" xfId="19349"/>
    <cellStyle name="40% - Акцент6 45 3" xfId="19350"/>
    <cellStyle name="40% - Акцент6 45 3 2" xfId="19351"/>
    <cellStyle name="40% - Акцент6 45 3 2 2" xfId="19352"/>
    <cellStyle name="40% - Акцент6 45 3 3" xfId="19353"/>
    <cellStyle name="40% - Акцент6 45 4" xfId="19354"/>
    <cellStyle name="40% - Акцент6 45 4 2" xfId="19355"/>
    <cellStyle name="40% - Акцент6 45 5" xfId="19356"/>
    <cellStyle name="40% - Акцент6 46" xfId="19357"/>
    <cellStyle name="40% - Акцент6 46 2" xfId="19358"/>
    <cellStyle name="40% - Акцент6 46 2 2" xfId="19359"/>
    <cellStyle name="40% - Акцент6 46 2 2 2" xfId="19360"/>
    <cellStyle name="40% - Акцент6 46 2 3" xfId="19361"/>
    <cellStyle name="40% - Акцент6 46 3" xfId="19362"/>
    <cellStyle name="40% - Акцент6 46 3 2" xfId="19363"/>
    <cellStyle name="40% - Акцент6 46 3 2 2" xfId="19364"/>
    <cellStyle name="40% - Акцент6 46 3 3" xfId="19365"/>
    <cellStyle name="40% - Акцент6 46 4" xfId="19366"/>
    <cellStyle name="40% - Акцент6 46 4 2" xfId="19367"/>
    <cellStyle name="40% - Акцент6 46 5" xfId="19368"/>
    <cellStyle name="40% - Акцент6 47" xfId="19369"/>
    <cellStyle name="40% - Акцент6 47 2" xfId="19370"/>
    <cellStyle name="40% - Акцент6 47 2 2" xfId="19371"/>
    <cellStyle name="40% - Акцент6 47 2 2 2" xfId="19372"/>
    <cellStyle name="40% - Акцент6 47 2 3" xfId="19373"/>
    <cellStyle name="40% - Акцент6 47 3" xfId="19374"/>
    <cellStyle name="40% - Акцент6 47 3 2" xfId="19375"/>
    <cellStyle name="40% - Акцент6 47 3 2 2" xfId="19376"/>
    <cellStyle name="40% - Акцент6 47 3 3" xfId="19377"/>
    <cellStyle name="40% - Акцент6 47 4" xfId="19378"/>
    <cellStyle name="40% - Акцент6 47 4 2" xfId="19379"/>
    <cellStyle name="40% - Акцент6 47 5" xfId="19380"/>
    <cellStyle name="40% - Акцент6 48" xfId="19381"/>
    <cellStyle name="40% - Акцент6 48 2" xfId="19382"/>
    <cellStyle name="40% - Акцент6 48 2 2" xfId="19383"/>
    <cellStyle name="40% - Акцент6 48 2 2 2" xfId="19384"/>
    <cellStyle name="40% - Акцент6 48 2 3" xfId="19385"/>
    <cellStyle name="40% - Акцент6 48 3" xfId="19386"/>
    <cellStyle name="40% - Акцент6 48 3 2" xfId="19387"/>
    <cellStyle name="40% - Акцент6 48 3 2 2" xfId="19388"/>
    <cellStyle name="40% - Акцент6 48 3 3" xfId="19389"/>
    <cellStyle name="40% - Акцент6 48 4" xfId="19390"/>
    <cellStyle name="40% - Акцент6 48 4 2" xfId="19391"/>
    <cellStyle name="40% - Акцент6 48 5" xfId="19392"/>
    <cellStyle name="40% - Акцент6 49" xfId="19393"/>
    <cellStyle name="40% - Акцент6 49 2" xfId="19394"/>
    <cellStyle name="40% - Акцент6 49 2 2" xfId="19395"/>
    <cellStyle name="40% - Акцент6 49 2 2 2" xfId="19396"/>
    <cellStyle name="40% - Акцент6 49 2 3" xfId="19397"/>
    <cellStyle name="40% - Акцент6 49 3" xfId="19398"/>
    <cellStyle name="40% - Акцент6 49 3 2" xfId="19399"/>
    <cellStyle name="40% - Акцент6 49 3 2 2" xfId="19400"/>
    <cellStyle name="40% - Акцент6 49 3 3" xfId="19401"/>
    <cellStyle name="40% - Акцент6 49 4" xfId="19402"/>
    <cellStyle name="40% - Акцент6 49 4 2" xfId="19403"/>
    <cellStyle name="40% - Акцент6 49 5" xfId="19404"/>
    <cellStyle name="40% - Акцент6 5" xfId="19405"/>
    <cellStyle name="40% - Акцент6 5 2" xfId="19406"/>
    <cellStyle name="40% - Акцент6 5 2 2" xfId="19407"/>
    <cellStyle name="40% - Акцент6 5 2 2 2" xfId="19408"/>
    <cellStyle name="40% - Акцент6 5 2 2 2 2" xfId="19409"/>
    <cellStyle name="40% - Акцент6 5 2 2 3" xfId="19410"/>
    <cellStyle name="40% - Акцент6 5 2 3" xfId="19411"/>
    <cellStyle name="40% - Акцент6 5 2 3 2" xfId="19412"/>
    <cellStyle name="40% - Акцент6 5 2 3 2 2" xfId="19413"/>
    <cellStyle name="40% - Акцент6 5 2 3 3" xfId="19414"/>
    <cellStyle name="40% - Акцент6 5 2 4" xfId="19415"/>
    <cellStyle name="40% - Акцент6 5 2 4 2" xfId="19416"/>
    <cellStyle name="40% - Акцент6 5 2 5" xfId="19417"/>
    <cellStyle name="40% - Акцент6 5 3" xfId="19418"/>
    <cellStyle name="40% - Акцент6 5 3 2" xfId="19419"/>
    <cellStyle name="40% - Акцент6 5 3 2 2" xfId="19420"/>
    <cellStyle name="40% - Акцент6 5 3 2 2 2" xfId="19421"/>
    <cellStyle name="40% - Акцент6 5 3 2 3" xfId="19422"/>
    <cellStyle name="40% - Акцент6 5 3 3" xfId="19423"/>
    <cellStyle name="40% - Акцент6 5 3 3 2" xfId="19424"/>
    <cellStyle name="40% - Акцент6 5 3 3 2 2" xfId="19425"/>
    <cellStyle name="40% - Акцент6 5 3 3 3" xfId="19426"/>
    <cellStyle name="40% - Акцент6 5 3 4" xfId="19427"/>
    <cellStyle name="40% - Акцент6 5 3 4 2" xfId="19428"/>
    <cellStyle name="40% - Акцент6 5 3 5" xfId="19429"/>
    <cellStyle name="40% - Акцент6 5 4" xfId="19430"/>
    <cellStyle name="40% - Акцент6 5 4 2" xfId="19431"/>
    <cellStyle name="40% - Акцент6 5 4 2 2" xfId="19432"/>
    <cellStyle name="40% - Акцент6 5 4 2 2 2" xfId="19433"/>
    <cellStyle name="40% - Акцент6 5 4 2 3" xfId="19434"/>
    <cellStyle name="40% - Акцент6 5 4 3" xfId="19435"/>
    <cellStyle name="40% - Акцент6 5 4 3 2" xfId="19436"/>
    <cellStyle name="40% - Акцент6 5 4 3 2 2" xfId="19437"/>
    <cellStyle name="40% - Акцент6 5 4 3 3" xfId="19438"/>
    <cellStyle name="40% - Акцент6 5 4 4" xfId="19439"/>
    <cellStyle name="40% - Акцент6 5 4 4 2" xfId="19440"/>
    <cellStyle name="40% - Акцент6 5 4 5" xfId="19441"/>
    <cellStyle name="40% - Акцент6 5 5" xfId="19442"/>
    <cellStyle name="40% - Акцент6 5 5 2" xfId="19443"/>
    <cellStyle name="40% - Акцент6 5 5 2 2" xfId="19444"/>
    <cellStyle name="40% - Акцент6 5 5 2 2 2" xfId="19445"/>
    <cellStyle name="40% - Акцент6 5 5 2 3" xfId="19446"/>
    <cellStyle name="40% - Акцент6 5 5 3" xfId="19447"/>
    <cellStyle name="40% - Акцент6 5 5 3 2" xfId="19448"/>
    <cellStyle name="40% - Акцент6 5 5 3 2 2" xfId="19449"/>
    <cellStyle name="40% - Акцент6 5 5 3 3" xfId="19450"/>
    <cellStyle name="40% - Акцент6 5 5 4" xfId="19451"/>
    <cellStyle name="40% - Акцент6 5 5 4 2" xfId="19452"/>
    <cellStyle name="40% - Акцент6 5 5 5" xfId="19453"/>
    <cellStyle name="40% - Акцент6 5 6" xfId="19454"/>
    <cellStyle name="40% - Акцент6 5 6 2" xfId="19455"/>
    <cellStyle name="40% - Акцент6 5 6 2 2" xfId="19456"/>
    <cellStyle name="40% - Акцент6 5 6 3" xfId="19457"/>
    <cellStyle name="40% - Акцент6 5 7" xfId="19458"/>
    <cellStyle name="40% - Акцент6 5 7 2" xfId="19459"/>
    <cellStyle name="40% - Акцент6 5 7 2 2" xfId="19460"/>
    <cellStyle name="40% - Акцент6 5 7 3" xfId="19461"/>
    <cellStyle name="40% - Акцент6 5 8" xfId="19462"/>
    <cellStyle name="40% - Акцент6 5 8 2" xfId="19463"/>
    <cellStyle name="40% - Акцент6 5 9" xfId="19464"/>
    <cellStyle name="40% - Акцент6 50" xfId="19465"/>
    <cellStyle name="40% - Акцент6 50 2" xfId="19466"/>
    <cellStyle name="40% - Акцент6 50 2 2" xfId="19467"/>
    <cellStyle name="40% - Акцент6 50 2 2 2" xfId="19468"/>
    <cellStyle name="40% - Акцент6 50 2 3" xfId="19469"/>
    <cellStyle name="40% - Акцент6 50 3" xfId="19470"/>
    <cellStyle name="40% - Акцент6 50 3 2" xfId="19471"/>
    <cellStyle name="40% - Акцент6 50 3 2 2" xfId="19472"/>
    <cellStyle name="40% - Акцент6 50 3 3" xfId="19473"/>
    <cellStyle name="40% - Акцент6 50 4" xfId="19474"/>
    <cellStyle name="40% - Акцент6 50 4 2" xfId="19475"/>
    <cellStyle name="40% - Акцент6 50 5" xfId="19476"/>
    <cellStyle name="40% - Акцент6 51" xfId="19477"/>
    <cellStyle name="40% - Акцент6 51 2" xfId="19478"/>
    <cellStyle name="40% - Акцент6 51 2 2" xfId="19479"/>
    <cellStyle name="40% - Акцент6 51 2 2 2" xfId="19480"/>
    <cellStyle name="40% - Акцент6 51 2 3" xfId="19481"/>
    <cellStyle name="40% - Акцент6 51 3" xfId="19482"/>
    <cellStyle name="40% - Акцент6 51 3 2" xfId="19483"/>
    <cellStyle name="40% - Акцент6 51 3 2 2" xfId="19484"/>
    <cellStyle name="40% - Акцент6 51 3 3" xfId="19485"/>
    <cellStyle name="40% - Акцент6 51 4" xfId="19486"/>
    <cellStyle name="40% - Акцент6 51 4 2" xfId="19487"/>
    <cellStyle name="40% - Акцент6 51 5" xfId="19488"/>
    <cellStyle name="40% - Акцент6 52" xfId="19489"/>
    <cellStyle name="40% - Акцент6 52 2" xfId="19490"/>
    <cellStyle name="40% - Акцент6 52 2 2" xfId="19491"/>
    <cellStyle name="40% - Акцент6 52 2 2 2" xfId="19492"/>
    <cellStyle name="40% - Акцент6 52 2 3" xfId="19493"/>
    <cellStyle name="40% - Акцент6 52 3" xfId="19494"/>
    <cellStyle name="40% - Акцент6 52 3 2" xfId="19495"/>
    <cellStyle name="40% - Акцент6 52 3 2 2" xfId="19496"/>
    <cellStyle name="40% - Акцент6 52 3 3" xfId="19497"/>
    <cellStyle name="40% - Акцент6 52 4" xfId="19498"/>
    <cellStyle name="40% - Акцент6 52 4 2" xfId="19499"/>
    <cellStyle name="40% - Акцент6 52 5" xfId="19500"/>
    <cellStyle name="40% - Акцент6 53" xfId="19501"/>
    <cellStyle name="40% - Акцент6 53 2" xfId="19502"/>
    <cellStyle name="40% - Акцент6 53 2 2" xfId="19503"/>
    <cellStyle name="40% - Акцент6 53 2 2 2" xfId="19504"/>
    <cellStyle name="40% - Акцент6 53 2 3" xfId="19505"/>
    <cellStyle name="40% - Акцент6 53 3" xfId="19506"/>
    <cellStyle name="40% - Акцент6 53 3 2" xfId="19507"/>
    <cellStyle name="40% - Акцент6 53 3 2 2" xfId="19508"/>
    <cellStyle name="40% - Акцент6 53 3 3" xfId="19509"/>
    <cellStyle name="40% - Акцент6 53 4" xfId="19510"/>
    <cellStyle name="40% - Акцент6 53 4 2" xfId="19511"/>
    <cellStyle name="40% - Акцент6 53 5" xfId="19512"/>
    <cellStyle name="40% - Акцент6 54" xfId="19513"/>
    <cellStyle name="40% - Акцент6 54 2" xfId="19514"/>
    <cellStyle name="40% - Акцент6 54 2 2" xfId="19515"/>
    <cellStyle name="40% - Акцент6 54 2 2 2" xfId="19516"/>
    <cellStyle name="40% - Акцент6 54 2 3" xfId="19517"/>
    <cellStyle name="40% - Акцент6 54 3" xfId="19518"/>
    <cellStyle name="40% - Акцент6 54 3 2" xfId="19519"/>
    <cellStyle name="40% - Акцент6 54 3 2 2" xfId="19520"/>
    <cellStyle name="40% - Акцент6 54 3 3" xfId="19521"/>
    <cellStyle name="40% - Акцент6 54 4" xfId="19522"/>
    <cellStyle name="40% - Акцент6 54 4 2" xfId="19523"/>
    <cellStyle name="40% - Акцент6 54 5" xfId="19524"/>
    <cellStyle name="40% - Акцент6 55" xfId="19525"/>
    <cellStyle name="40% - Акцент6 55 2" xfId="19526"/>
    <cellStyle name="40% - Акцент6 55 2 2" xfId="19527"/>
    <cellStyle name="40% - Акцент6 55 2 2 2" xfId="19528"/>
    <cellStyle name="40% - Акцент6 55 2 3" xfId="19529"/>
    <cellStyle name="40% - Акцент6 55 3" xfId="19530"/>
    <cellStyle name="40% - Акцент6 55 3 2" xfId="19531"/>
    <cellStyle name="40% - Акцент6 55 3 2 2" xfId="19532"/>
    <cellStyle name="40% - Акцент6 55 3 3" xfId="19533"/>
    <cellStyle name="40% - Акцент6 55 4" xfId="19534"/>
    <cellStyle name="40% - Акцент6 55 4 2" xfId="19535"/>
    <cellStyle name="40% - Акцент6 55 5" xfId="19536"/>
    <cellStyle name="40% - Акцент6 56" xfId="19537"/>
    <cellStyle name="40% - Акцент6 56 2" xfId="19538"/>
    <cellStyle name="40% - Акцент6 56 2 2" xfId="19539"/>
    <cellStyle name="40% - Акцент6 56 2 2 2" xfId="19540"/>
    <cellStyle name="40% - Акцент6 56 2 3" xfId="19541"/>
    <cellStyle name="40% - Акцент6 56 3" xfId="19542"/>
    <cellStyle name="40% - Акцент6 56 3 2" xfId="19543"/>
    <cellStyle name="40% - Акцент6 56 3 2 2" xfId="19544"/>
    <cellStyle name="40% - Акцент6 56 3 3" xfId="19545"/>
    <cellStyle name="40% - Акцент6 56 4" xfId="19546"/>
    <cellStyle name="40% - Акцент6 56 4 2" xfId="19547"/>
    <cellStyle name="40% - Акцент6 56 5" xfId="19548"/>
    <cellStyle name="40% - Акцент6 57" xfId="19549"/>
    <cellStyle name="40% - Акцент6 57 2" xfId="19550"/>
    <cellStyle name="40% - Акцент6 57 2 2" xfId="19551"/>
    <cellStyle name="40% - Акцент6 57 2 2 2" xfId="19552"/>
    <cellStyle name="40% - Акцент6 57 2 3" xfId="19553"/>
    <cellStyle name="40% - Акцент6 57 3" xfId="19554"/>
    <cellStyle name="40% - Акцент6 57 3 2" xfId="19555"/>
    <cellStyle name="40% - Акцент6 57 3 2 2" xfId="19556"/>
    <cellStyle name="40% - Акцент6 57 3 3" xfId="19557"/>
    <cellStyle name="40% - Акцент6 57 4" xfId="19558"/>
    <cellStyle name="40% - Акцент6 57 4 2" xfId="19559"/>
    <cellStyle name="40% - Акцент6 57 5" xfId="19560"/>
    <cellStyle name="40% - Акцент6 58" xfId="19561"/>
    <cellStyle name="40% - Акцент6 58 2" xfId="19562"/>
    <cellStyle name="40% - Акцент6 58 2 2" xfId="19563"/>
    <cellStyle name="40% - Акцент6 58 2 2 2" xfId="19564"/>
    <cellStyle name="40% - Акцент6 58 2 3" xfId="19565"/>
    <cellStyle name="40% - Акцент6 58 3" xfId="19566"/>
    <cellStyle name="40% - Акцент6 58 3 2" xfId="19567"/>
    <cellStyle name="40% - Акцент6 58 3 2 2" xfId="19568"/>
    <cellStyle name="40% - Акцент6 58 3 3" xfId="19569"/>
    <cellStyle name="40% - Акцент6 58 4" xfId="19570"/>
    <cellStyle name="40% - Акцент6 58 4 2" xfId="19571"/>
    <cellStyle name="40% - Акцент6 58 5" xfId="19572"/>
    <cellStyle name="40% - Акцент6 59" xfId="19573"/>
    <cellStyle name="40% - Акцент6 59 2" xfId="19574"/>
    <cellStyle name="40% - Акцент6 59 2 2" xfId="19575"/>
    <cellStyle name="40% - Акцент6 59 2 2 2" xfId="19576"/>
    <cellStyle name="40% - Акцент6 59 2 3" xfId="19577"/>
    <cellStyle name="40% - Акцент6 59 3" xfId="19578"/>
    <cellStyle name="40% - Акцент6 59 3 2" xfId="19579"/>
    <cellStyle name="40% - Акцент6 59 3 2 2" xfId="19580"/>
    <cellStyle name="40% - Акцент6 59 3 3" xfId="19581"/>
    <cellStyle name="40% - Акцент6 59 4" xfId="19582"/>
    <cellStyle name="40% - Акцент6 59 4 2" xfId="19583"/>
    <cellStyle name="40% - Акцент6 59 5" xfId="19584"/>
    <cellStyle name="40% - Акцент6 6" xfId="19585"/>
    <cellStyle name="40% - Акцент6 6 2" xfId="19586"/>
    <cellStyle name="40% - Акцент6 6 2 2" xfId="19587"/>
    <cellStyle name="40% - Акцент6 6 2 2 2" xfId="19588"/>
    <cellStyle name="40% - Акцент6 6 2 2 2 2" xfId="19589"/>
    <cellStyle name="40% - Акцент6 6 2 2 3" xfId="19590"/>
    <cellStyle name="40% - Акцент6 6 2 3" xfId="19591"/>
    <cellStyle name="40% - Акцент6 6 2 3 2" xfId="19592"/>
    <cellStyle name="40% - Акцент6 6 2 3 2 2" xfId="19593"/>
    <cellStyle name="40% - Акцент6 6 2 3 3" xfId="19594"/>
    <cellStyle name="40% - Акцент6 6 2 4" xfId="19595"/>
    <cellStyle name="40% - Акцент6 6 2 4 2" xfId="19596"/>
    <cellStyle name="40% - Акцент6 6 2 5" xfId="19597"/>
    <cellStyle name="40% - Акцент6 6 3" xfId="19598"/>
    <cellStyle name="40% - Акцент6 6 3 2" xfId="19599"/>
    <cellStyle name="40% - Акцент6 6 3 2 2" xfId="19600"/>
    <cellStyle name="40% - Акцент6 6 3 2 2 2" xfId="19601"/>
    <cellStyle name="40% - Акцент6 6 3 2 3" xfId="19602"/>
    <cellStyle name="40% - Акцент6 6 3 3" xfId="19603"/>
    <cellStyle name="40% - Акцент6 6 3 3 2" xfId="19604"/>
    <cellStyle name="40% - Акцент6 6 3 3 2 2" xfId="19605"/>
    <cellStyle name="40% - Акцент6 6 3 3 3" xfId="19606"/>
    <cellStyle name="40% - Акцент6 6 3 4" xfId="19607"/>
    <cellStyle name="40% - Акцент6 6 3 4 2" xfId="19608"/>
    <cellStyle name="40% - Акцент6 6 3 5" xfId="19609"/>
    <cellStyle name="40% - Акцент6 6 4" xfId="19610"/>
    <cellStyle name="40% - Акцент6 6 4 2" xfId="19611"/>
    <cellStyle name="40% - Акцент6 6 4 2 2" xfId="19612"/>
    <cellStyle name="40% - Акцент6 6 4 2 2 2" xfId="19613"/>
    <cellStyle name="40% - Акцент6 6 4 2 3" xfId="19614"/>
    <cellStyle name="40% - Акцент6 6 4 3" xfId="19615"/>
    <cellStyle name="40% - Акцент6 6 4 3 2" xfId="19616"/>
    <cellStyle name="40% - Акцент6 6 4 3 2 2" xfId="19617"/>
    <cellStyle name="40% - Акцент6 6 4 3 3" xfId="19618"/>
    <cellStyle name="40% - Акцент6 6 4 4" xfId="19619"/>
    <cellStyle name="40% - Акцент6 6 4 4 2" xfId="19620"/>
    <cellStyle name="40% - Акцент6 6 4 5" xfId="19621"/>
    <cellStyle name="40% - Акцент6 6 5" xfId="19622"/>
    <cellStyle name="40% - Акцент6 6 5 2" xfId="19623"/>
    <cellStyle name="40% - Акцент6 6 5 2 2" xfId="19624"/>
    <cellStyle name="40% - Акцент6 6 5 2 2 2" xfId="19625"/>
    <cellStyle name="40% - Акцент6 6 5 2 3" xfId="19626"/>
    <cellStyle name="40% - Акцент6 6 5 3" xfId="19627"/>
    <cellStyle name="40% - Акцент6 6 5 3 2" xfId="19628"/>
    <cellStyle name="40% - Акцент6 6 5 3 2 2" xfId="19629"/>
    <cellStyle name="40% - Акцент6 6 5 3 3" xfId="19630"/>
    <cellStyle name="40% - Акцент6 6 5 4" xfId="19631"/>
    <cellStyle name="40% - Акцент6 6 5 4 2" xfId="19632"/>
    <cellStyle name="40% - Акцент6 6 5 5" xfId="19633"/>
    <cellStyle name="40% - Акцент6 6 6" xfId="19634"/>
    <cellStyle name="40% - Акцент6 6 6 2" xfId="19635"/>
    <cellStyle name="40% - Акцент6 6 6 2 2" xfId="19636"/>
    <cellStyle name="40% - Акцент6 6 6 3" xfId="19637"/>
    <cellStyle name="40% - Акцент6 6 7" xfId="19638"/>
    <cellStyle name="40% - Акцент6 6 7 2" xfId="19639"/>
    <cellStyle name="40% - Акцент6 6 7 2 2" xfId="19640"/>
    <cellStyle name="40% - Акцент6 6 7 3" xfId="19641"/>
    <cellStyle name="40% - Акцент6 6 8" xfId="19642"/>
    <cellStyle name="40% - Акцент6 6 8 2" xfId="19643"/>
    <cellStyle name="40% - Акцент6 6 9" xfId="19644"/>
    <cellStyle name="40% - Акцент6 60" xfId="19645"/>
    <cellStyle name="40% - Акцент6 60 2" xfId="19646"/>
    <cellStyle name="40% - Акцент6 60 2 2" xfId="19647"/>
    <cellStyle name="40% - Акцент6 60 2 2 2" xfId="19648"/>
    <cellStyle name="40% - Акцент6 60 2 3" xfId="19649"/>
    <cellStyle name="40% - Акцент6 60 3" xfId="19650"/>
    <cellStyle name="40% - Акцент6 60 3 2" xfId="19651"/>
    <cellStyle name="40% - Акцент6 60 3 2 2" xfId="19652"/>
    <cellStyle name="40% - Акцент6 60 3 3" xfId="19653"/>
    <cellStyle name="40% - Акцент6 60 4" xfId="19654"/>
    <cellStyle name="40% - Акцент6 60 4 2" xfId="19655"/>
    <cellStyle name="40% - Акцент6 60 5" xfId="19656"/>
    <cellStyle name="40% - Акцент6 61" xfId="19657"/>
    <cellStyle name="40% - Акцент6 61 2" xfId="19658"/>
    <cellStyle name="40% - Акцент6 61 2 2" xfId="19659"/>
    <cellStyle name="40% - Акцент6 61 2 2 2" xfId="19660"/>
    <cellStyle name="40% - Акцент6 61 2 3" xfId="19661"/>
    <cellStyle name="40% - Акцент6 61 3" xfId="19662"/>
    <cellStyle name="40% - Акцент6 61 3 2" xfId="19663"/>
    <cellStyle name="40% - Акцент6 61 3 2 2" xfId="19664"/>
    <cellStyle name="40% - Акцент6 61 3 3" xfId="19665"/>
    <cellStyle name="40% - Акцент6 61 4" xfId="19666"/>
    <cellStyle name="40% - Акцент6 61 4 2" xfId="19667"/>
    <cellStyle name="40% - Акцент6 61 5" xfId="19668"/>
    <cellStyle name="40% - Акцент6 62" xfId="19669"/>
    <cellStyle name="40% - Акцент6 62 2" xfId="19670"/>
    <cellStyle name="40% - Акцент6 62 2 2" xfId="19671"/>
    <cellStyle name="40% - Акцент6 62 2 2 2" xfId="19672"/>
    <cellStyle name="40% - Акцент6 62 2 3" xfId="19673"/>
    <cellStyle name="40% - Акцент6 62 3" xfId="19674"/>
    <cellStyle name="40% - Акцент6 62 3 2" xfId="19675"/>
    <cellStyle name="40% - Акцент6 62 3 2 2" xfId="19676"/>
    <cellStyle name="40% - Акцент6 62 3 3" xfId="19677"/>
    <cellStyle name="40% - Акцент6 62 4" xfId="19678"/>
    <cellStyle name="40% - Акцент6 62 4 2" xfId="19679"/>
    <cellStyle name="40% - Акцент6 62 5" xfId="19680"/>
    <cellStyle name="40% - Акцент6 63" xfId="19681"/>
    <cellStyle name="40% - Акцент6 63 2" xfId="19682"/>
    <cellStyle name="40% - Акцент6 63 2 2" xfId="19683"/>
    <cellStyle name="40% - Акцент6 63 2 2 2" xfId="19684"/>
    <cellStyle name="40% - Акцент6 63 2 3" xfId="19685"/>
    <cellStyle name="40% - Акцент6 63 3" xfId="19686"/>
    <cellStyle name="40% - Акцент6 63 3 2" xfId="19687"/>
    <cellStyle name="40% - Акцент6 63 3 2 2" xfId="19688"/>
    <cellStyle name="40% - Акцент6 63 3 3" xfId="19689"/>
    <cellStyle name="40% - Акцент6 63 4" xfId="19690"/>
    <cellStyle name="40% - Акцент6 63 4 2" xfId="19691"/>
    <cellStyle name="40% - Акцент6 63 5" xfId="19692"/>
    <cellStyle name="40% - Акцент6 64" xfId="19693"/>
    <cellStyle name="40% - Акцент6 64 2" xfId="19694"/>
    <cellStyle name="40% - Акцент6 64 2 2" xfId="19695"/>
    <cellStyle name="40% - Акцент6 64 2 2 2" xfId="19696"/>
    <cellStyle name="40% - Акцент6 64 2 3" xfId="19697"/>
    <cellStyle name="40% - Акцент6 64 3" xfId="19698"/>
    <cellStyle name="40% - Акцент6 64 3 2" xfId="19699"/>
    <cellStyle name="40% - Акцент6 64 3 2 2" xfId="19700"/>
    <cellStyle name="40% - Акцент6 64 3 3" xfId="19701"/>
    <cellStyle name="40% - Акцент6 64 4" xfId="19702"/>
    <cellStyle name="40% - Акцент6 64 4 2" xfId="19703"/>
    <cellStyle name="40% - Акцент6 64 5" xfId="19704"/>
    <cellStyle name="40% - Акцент6 65" xfId="19705"/>
    <cellStyle name="40% - Акцент6 65 2" xfId="19706"/>
    <cellStyle name="40% - Акцент6 65 2 2" xfId="19707"/>
    <cellStyle name="40% - Акцент6 65 2 2 2" xfId="19708"/>
    <cellStyle name="40% - Акцент6 65 2 3" xfId="19709"/>
    <cellStyle name="40% - Акцент6 65 3" xfId="19710"/>
    <cellStyle name="40% - Акцент6 65 3 2" xfId="19711"/>
    <cellStyle name="40% - Акцент6 65 3 2 2" xfId="19712"/>
    <cellStyle name="40% - Акцент6 65 3 3" xfId="19713"/>
    <cellStyle name="40% - Акцент6 65 4" xfId="19714"/>
    <cellStyle name="40% - Акцент6 65 4 2" xfId="19715"/>
    <cellStyle name="40% - Акцент6 65 5" xfId="19716"/>
    <cellStyle name="40% - Акцент6 66" xfId="19717"/>
    <cellStyle name="40% - Акцент6 66 2" xfId="19718"/>
    <cellStyle name="40% - Акцент6 66 2 2" xfId="19719"/>
    <cellStyle name="40% - Акцент6 66 2 2 2" xfId="19720"/>
    <cellStyle name="40% - Акцент6 66 2 3" xfId="19721"/>
    <cellStyle name="40% - Акцент6 66 3" xfId="19722"/>
    <cellStyle name="40% - Акцент6 66 3 2" xfId="19723"/>
    <cellStyle name="40% - Акцент6 66 3 2 2" xfId="19724"/>
    <cellStyle name="40% - Акцент6 66 3 3" xfId="19725"/>
    <cellStyle name="40% - Акцент6 66 4" xfId="19726"/>
    <cellStyle name="40% - Акцент6 66 4 2" xfId="19727"/>
    <cellStyle name="40% - Акцент6 66 5" xfId="19728"/>
    <cellStyle name="40% - Акцент6 67" xfId="19729"/>
    <cellStyle name="40% - Акцент6 67 2" xfId="19730"/>
    <cellStyle name="40% - Акцент6 67 2 2" xfId="19731"/>
    <cellStyle name="40% - Акцент6 67 2 2 2" xfId="19732"/>
    <cellStyle name="40% - Акцент6 67 2 3" xfId="19733"/>
    <cellStyle name="40% - Акцент6 67 3" xfId="19734"/>
    <cellStyle name="40% - Акцент6 67 3 2" xfId="19735"/>
    <cellStyle name="40% - Акцент6 67 3 2 2" xfId="19736"/>
    <cellStyle name="40% - Акцент6 67 3 3" xfId="19737"/>
    <cellStyle name="40% - Акцент6 67 4" xfId="19738"/>
    <cellStyle name="40% - Акцент6 67 4 2" xfId="19739"/>
    <cellStyle name="40% - Акцент6 67 5" xfId="19740"/>
    <cellStyle name="40% - Акцент6 68" xfId="19741"/>
    <cellStyle name="40% - Акцент6 68 2" xfId="19742"/>
    <cellStyle name="40% - Акцент6 68 2 2" xfId="19743"/>
    <cellStyle name="40% - Акцент6 68 2 2 2" xfId="19744"/>
    <cellStyle name="40% - Акцент6 68 2 3" xfId="19745"/>
    <cellStyle name="40% - Акцент6 68 3" xfId="19746"/>
    <cellStyle name="40% - Акцент6 68 3 2" xfId="19747"/>
    <cellStyle name="40% - Акцент6 68 3 2 2" xfId="19748"/>
    <cellStyle name="40% - Акцент6 68 3 3" xfId="19749"/>
    <cellStyle name="40% - Акцент6 68 4" xfId="19750"/>
    <cellStyle name="40% - Акцент6 68 4 2" xfId="19751"/>
    <cellStyle name="40% - Акцент6 68 5" xfId="19752"/>
    <cellStyle name="40% - Акцент6 69" xfId="19753"/>
    <cellStyle name="40% - Акцент6 69 2" xfId="19754"/>
    <cellStyle name="40% - Акцент6 69 2 2" xfId="19755"/>
    <cellStyle name="40% - Акцент6 69 2 2 2" xfId="19756"/>
    <cellStyle name="40% - Акцент6 69 2 3" xfId="19757"/>
    <cellStyle name="40% - Акцент6 69 3" xfId="19758"/>
    <cellStyle name="40% - Акцент6 69 3 2" xfId="19759"/>
    <cellStyle name="40% - Акцент6 69 3 2 2" xfId="19760"/>
    <cellStyle name="40% - Акцент6 69 3 3" xfId="19761"/>
    <cellStyle name="40% - Акцент6 69 4" xfId="19762"/>
    <cellStyle name="40% - Акцент6 69 4 2" xfId="19763"/>
    <cellStyle name="40% - Акцент6 69 5" xfId="19764"/>
    <cellStyle name="40% - Акцент6 7" xfId="19765"/>
    <cellStyle name="40% - Акцент6 7 2" xfId="19766"/>
    <cellStyle name="40% - Акцент6 7 2 2" xfId="19767"/>
    <cellStyle name="40% - Акцент6 7 2 2 2" xfId="19768"/>
    <cellStyle name="40% - Акцент6 7 2 2 2 2" xfId="19769"/>
    <cellStyle name="40% - Акцент6 7 2 2 3" xfId="19770"/>
    <cellStyle name="40% - Акцент6 7 2 3" xfId="19771"/>
    <cellStyle name="40% - Акцент6 7 2 3 2" xfId="19772"/>
    <cellStyle name="40% - Акцент6 7 2 3 2 2" xfId="19773"/>
    <cellStyle name="40% - Акцент6 7 2 3 3" xfId="19774"/>
    <cellStyle name="40% - Акцент6 7 2 4" xfId="19775"/>
    <cellStyle name="40% - Акцент6 7 2 4 2" xfId="19776"/>
    <cellStyle name="40% - Акцент6 7 2 5" xfId="19777"/>
    <cellStyle name="40% - Акцент6 7 3" xfId="19778"/>
    <cellStyle name="40% - Акцент6 7 3 2" xfId="19779"/>
    <cellStyle name="40% - Акцент6 7 3 2 2" xfId="19780"/>
    <cellStyle name="40% - Акцент6 7 3 2 2 2" xfId="19781"/>
    <cellStyle name="40% - Акцент6 7 3 2 3" xfId="19782"/>
    <cellStyle name="40% - Акцент6 7 3 3" xfId="19783"/>
    <cellStyle name="40% - Акцент6 7 3 3 2" xfId="19784"/>
    <cellStyle name="40% - Акцент6 7 3 3 2 2" xfId="19785"/>
    <cellStyle name="40% - Акцент6 7 3 3 3" xfId="19786"/>
    <cellStyle name="40% - Акцент6 7 3 4" xfId="19787"/>
    <cellStyle name="40% - Акцент6 7 3 4 2" xfId="19788"/>
    <cellStyle name="40% - Акцент6 7 3 5" xfId="19789"/>
    <cellStyle name="40% - Акцент6 7 4" xfId="19790"/>
    <cellStyle name="40% - Акцент6 7 4 2" xfId="19791"/>
    <cellStyle name="40% - Акцент6 7 4 2 2" xfId="19792"/>
    <cellStyle name="40% - Акцент6 7 4 2 2 2" xfId="19793"/>
    <cellStyle name="40% - Акцент6 7 4 2 3" xfId="19794"/>
    <cellStyle name="40% - Акцент6 7 4 3" xfId="19795"/>
    <cellStyle name="40% - Акцент6 7 4 3 2" xfId="19796"/>
    <cellStyle name="40% - Акцент6 7 4 3 2 2" xfId="19797"/>
    <cellStyle name="40% - Акцент6 7 4 3 3" xfId="19798"/>
    <cellStyle name="40% - Акцент6 7 4 4" xfId="19799"/>
    <cellStyle name="40% - Акцент6 7 4 4 2" xfId="19800"/>
    <cellStyle name="40% - Акцент6 7 4 5" xfId="19801"/>
    <cellStyle name="40% - Акцент6 7 5" xfId="19802"/>
    <cellStyle name="40% - Акцент6 7 5 2" xfId="19803"/>
    <cellStyle name="40% - Акцент6 7 5 2 2" xfId="19804"/>
    <cellStyle name="40% - Акцент6 7 5 2 2 2" xfId="19805"/>
    <cellStyle name="40% - Акцент6 7 5 2 3" xfId="19806"/>
    <cellStyle name="40% - Акцент6 7 5 3" xfId="19807"/>
    <cellStyle name="40% - Акцент6 7 5 3 2" xfId="19808"/>
    <cellStyle name="40% - Акцент6 7 5 3 2 2" xfId="19809"/>
    <cellStyle name="40% - Акцент6 7 5 3 3" xfId="19810"/>
    <cellStyle name="40% - Акцент6 7 5 4" xfId="19811"/>
    <cellStyle name="40% - Акцент6 7 5 4 2" xfId="19812"/>
    <cellStyle name="40% - Акцент6 7 5 5" xfId="19813"/>
    <cellStyle name="40% - Акцент6 7 6" xfId="19814"/>
    <cellStyle name="40% - Акцент6 7 6 2" xfId="19815"/>
    <cellStyle name="40% - Акцент6 7 6 2 2" xfId="19816"/>
    <cellStyle name="40% - Акцент6 7 6 3" xfId="19817"/>
    <cellStyle name="40% - Акцент6 7 7" xfId="19818"/>
    <cellStyle name="40% - Акцент6 7 7 2" xfId="19819"/>
    <cellStyle name="40% - Акцент6 7 7 2 2" xfId="19820"/>
    <cellStyle name="40% - Акцент6 7 7 3" xfId="19821"/>
    <cellStyle name="40% - Акцент6 7 8" xfId="19822"/>
    <cellStyle name="40% - Акцент6 7 8 2" xfId="19823"/>
    <cellStyle name="40% - Акцент6 7 9" xfId="19824"/>
    <cellStyle name="40% - Акцент6 70" xfId="19825"/>
    <cellStyle name="40% - Акцент6 70 2" xfId="19826"/>
    <cellStyle name="40% - Акцент6 70 2 2" xfId="19827"/>
    <cellStyle name="40% - Акцент6 70 2 2 2" xfId="19828"/>
    <cellStyle name="40% - Акцент6 70 2 3" xfId="19829"/>
    <cellStyle name="40% - Акцент6 70 3" xfId="19830"/>
    <cellStyle name="40% - Акцент6 70 3 2" xfId="19831"/>
    <cellStyle name="40% - Акцент6 70 3 2 2" xfId="19832"/>
    <cellStyle name="40% - Акцент6 70 3 3" xfId="19833"/>
    <cellStyle name="40% - Акцент6 70 4" xfId="19834"/>
    <cellStyle name="40% - Акцент6 70 4 2" xfId="19835"/>
    <cellStyle name="40% - Акцент6 70 5" xfId="19836"/>
    <cellStyle name="40% - Акцент6 71" xfId="19837"/>
    <cellStyle name="40% - Акцент6 71 2" xfId="19838"/>
    <cellStyle name="40% - Акцент6 71 2 2" xfId="19839"/>
    <cellStyle name="40% - Акцент6 71 2 2 2" xfId="19840"/>
    <cellStyle name="40% - Акцент6 71 2 3" xfId="19841"/>
    <cellStyle name="40% - Акцент6 71 3" xfId="19842"/>
    <cellStyle name="40% - Акцент6 71 3 2" xfId="19843"/>
    <cellStyle name="40% - Акцент6 71 3 2 2" xfId="19844"/>
    <cellStyle name="40% - Акцент6 71 3 3" xfId="19845"/>
    <cellStyle name="40% - Акцент6 71 4" xfId="19846"/>
    <cellStyle name="40% - Акцент6 71 4 2" xfId="19847"/>
    <cellStyle name="40% - Акцент6 71 5" xfId="19848"/>
    <cellStyle name="40% - Акцент6 72" xfId="19849"/>
    <cellStyle name="40% - Акцент6 72 2" xfId="19850"/>
    <cellStyle name="40% - Акцент6 72 2 2" xfId="19851"/>
    <cellStyle name="40% - Акцент6 72 2 2 2" xfId="19852"/>
    <cellStyle name="40% - Акцент6 72 2 3" xfId="19853"/>
    <cellStyle name="40% - Акцент6 72 3" xfId="19854"/>
    <cellStyle name="40% - Акцент6 72 3 2" xfId="19855"/>
    <cellStyle name="40% - Акцент6 72 3 2 2" xfId="19856"/>
    <cellStyle name="40% - Акцент6 72 3 3" xfId="19857"/>
    <cellStyle name="40% - Акцент6 72 4" xfId="19858"/>
    <cellStyle name="40% - Акцент6 72 4 2" xfId="19859"/>
    <cellStyle name="40% - Акцент6 72 5" xfId="19860"/>
    <cellStyle name="40% - Акцент6 73" xfId="19861"/>
    <cellStyle name="40% - Акцент6 73 2" xfId="19862"/>
    <cellStyle name="40% - Акцент6 73 2 2" xfId="19863"/>
    <cellStyle name="40% - Акцент6 73 2 2 2" xfId="19864"/>
    <cellStyle name="40% - Акцент6 73 2 3" xfId="19865"/>
    <cellStyle name="40% - Акцент6 73 3" xfId="19866"/>
    <cellStyle name="40% - Акцент6 73 3 2" xfId="19867"/>
    <cellStyle name="40% - Акцент6 73 3 2 2" xfId="19868"/>
    <cellStyle name="40% - Акцент6 73 3 3" xfId="19869"/>
    <cellStyle name="40% - Акцент6 73 4" xfId="19870"/>
    <cellStyle name="40% - Акцент6 73 4 2" xfId="19871"/>
    <cellStyle name="40% - Акцент6 73 5" xfId="19872"/>
    <cellStyle name="40% - Акцент6 74" xfId="19873"/>
    <cellStyle name="40% - Акцент6 74 2" xfId="19874"/>
    <cellStyle name="40% - Акцент6 74 2 2" xfId="19875"/>
    <cellStyle name="40% - Акцент6 74 2 2 2" xfId="19876"/>
    <cellStyle name="40% - Акцент6 74 2 3" xfId="19877"/>
    <cellStyle name="40% - Акцент6 74 3" xfId="19878"/>
    <cellStyle name="40% - Акцент6 74 3 2" xfId="19879"/>
    <cellStyle name="40% - Акцент6 74 3 2 2" xfId="19880"/>
    <cellStyle name="40% - Акцент6 74 3 3" xfId="19881"/>
    <cellStyle name="40% - Акцент6 74 4" xfId="19882"/>
    <cellStyle name="40% - Акцент6 74 4 2" xfId="19883"/>
    <cellStyle name="40% - Акцент6 74 5" xfId="19884"/>
    <cellStyle name="40% - Акцент6 75" xfId="19885"/>
    <cellStyle name="40% - Акцент6 75 2" xfId="19886"/>
    <cellStyle name="40% - Акцент6 75 2 2" xfId="19887"/>
    <cellStyle name="40% - Акцент6 75 2 2 2" xfId="19888"/>
    <cellStyle name="40% - Акцент6 75 2 3" xfId="19889"/>
    <cellStyle name="40% - Акцент6 75 3" xfId="19890"/>
    <cellStyle name="40% - Акцент6 75 3 2" xfId="19891"/>
    <cellStyle name="40% - Акцент6 75 3 2 2" xfId="19892"/>
    <cellStyle name="40% - Акцент6 75 3 3" xfId="19893"/>
    <cellStyle name="40% - Акцент6 75 4" xfId="19894"/>
    <cellStyle name="40% - Акцент6 75 4 2" xfId="19895"/>
    <cellStyle name="40% - Акцент6 75 5" xfId="19896"/>
    <cellStyle name="40% - Акцент6 76" xfId="19897"/>
    <cellStyle name="40% - Акцент6 76 2" xfId="19898"/>
    <cellStyle name="40% - Акцент6 76 2 2" xfId="19899"/>
    <cellStyle name="40% - Акцент6 76 2 2 2" xfId="19900"/>
    <cellStyle name="40% - Акцент6 76 2 3" xfId="19901"/>
    <cellStyle name="40% - Акцент6 76 3" xfId="19902"/>
    <cellStyle name="40% - Акцент6 76 3 2" xfId="19903"/>
    <cellStyle name="40% - Акцент6 76 3 2 2" xfId="19904"/>
    <cellStyle name="40% - Акцент6 76 3 3" xfId="19905"/>
    <cellStyle name="40% - Акцент6 76 4" xfId="19906"/>
    <cellStyle name="40% - Акцент6 76 4 2" xfId="19907"/>
    <cellStyle name="40% - Акцент6 76 5" xfId="19908"/>
    <cellStyle name="40% - Акцент6 77" xfId="19909"/>
    <cellStyle name="40% - Акцент6 77 2" xfId="19910"/>
    <cellStyle name="40% - Акцент6 77 2 2" xfId="19911"/>
    <cellStyle name="40% - Акцент6 77 2 2 2" xfId="19912"/>
    <cellStyle name="40% - Акцент6 77 2 3" xfId="19913"/>
    <cellStyle name="40% - Акцент6 77 3" xfId="19914"/>
    <cellStyle name="40% - Акцент6 77 3 2" xfId="19915"/>
    <cellStyle name="40% - Акцент6 77 3 2 2" xfId="19916"/>
    <cellStyle name="40% - Акцент6 77 3 3" xfId="19917"/>
    <cellStyle name="40% - Акцент6 77 4" xfId="19918"/>
    <cellStyle name="40% - Акцент6 77 4 2" xfId="19919"/>
    <cellStyle name="40% - Акцент6 77 5" xfId="19920"/>
    <cellStyle name="40% - Акцент6 78" xfId="19921"/>
    <cellStyle name="40% - Акцент6 78 2" xfId="19922"/>
    <cellStyle name="40% - Акцент6 78 2 2" xfId="19923"/>
    <cellStyle name="40% - Акцент6 78 2 2 2" xfId="19924"/>
    <cellStyle name="40% - Акцент6 78 2 3" xfId="19925"/>
    <cellStyle name="40% - Акцент6 78 3" xfId="19926"/>
    <cellStyle name="40% - Акцент6 78 3 2" xfId="19927"/>
    <cellStyle name="40% - Акцент6 78 3 2 2" xfId="19928"/>
    <cellStyle name="40% - Акцент6 78 3 3" xfId="19929"/>
    <cellStyle name="40% - Акцент6 78 4" xfId="19930"/>
    <cellStyle name="40% - Акцент6 78 4 2" xfId="19931"/>
    <cellStyle name="40% - Акцент6 78 5" xfId="19932"/>
    <cellStyle name="40% - Акцент6 79" xfId="19933"/>
    <cellStyle name="40% - Акцент6 79 2" xfId="19934"/>
    <cellStyle name="40% - Акцент6 79 2 2" xfId="19935"/>
    <cellStyle name="40% - Акцент6 79 2 2 2" xfId="19936"/>
    <cellStyle name="40% - Акцент6 79 2 3" xfId="19937"/>
    <cellStyle name="40% - Акцент6 79 3" xfId="19938"/>
    <cellStyle name="40% - Акцент6 79 3 2" xfId="19939"/>
    <cellStyle name="40% - Акцент6 79 3 2 2" xfId="19940"/>
    <cellStyle name="40% - Акцент6 79 3 3" xfId="19941"/>
    <cellStyle name="40% - Акцент6 79 4" xfId="19942"/>
    <cellStyle name="40% - Акцент6 79 4 2" xfId="19943"/>
    <cellStyle name="40% - Акцент6 79 5" xfId="19944"/>
    <cellStyle name="40% - Акцент6 8" xfId="19945"/>
    <cellStyle name="40% - Акцент6 8 2" xfId="19946"/>
    <cellStyle name="40% - Акцент6 8 2 2" xfId="19947"/>
    <cellStyle name="40% - Акцент6 8 2 2 2" xfId="19948"/>
    <cellStyle name="40% - Акцент6 8 2 2 2 2" xfId="19949"/>
    <cellStyle name="40% - Акцент6 8 2 2 3" xfId="19950"/>
    <cellStyle name="40% - Акцент6 8 2 3" xfId="19951"/>
    <cellStyle name="40% - Акцент6 8 2 3 2" xfId="19952"/>
    <cellStyle name="40% - Акцент6 8 2 3 2 2" xfId="19953"/>
    <cellStyle name="40% - Акцент6 8 2 3 3" xfId="19954"/>
    <cellStyle name="40% - Акцент6 8 2 4" xfId="19955"/>
    <cellStyle name="40% - Акцент6 8 2 4 2" xfId="19956"/>
    <cellStyle name="40% - Акцент6 8 2 5" xfId="19957"/>
    <cellStyle name="40% - Акцент6 8 3" xfId="19958"/>
    <cellStyle name="40% - Акцент6 8 3 2" xfId="19959"/>
    <cellStyle name="40% - Акцент6 8 3 2 2" xfId="19960"/>
    <cellStyle name="40% - Акцент6 8 3 2 2 2" xfId="19961"/>
    <cellStyle name="40% - Акцент6 8 3 2 3" xfId="19962"/>
    <cellStyle name="40% - Акцент6 8 3 3" xfId="19963"/>
    <cellStyle name="40% - Акцент6 8 3 3 2" xfId="19964"/>
    <cellStyle name="40% - Акцент6 8 3 3 2 2" xfId="19965"/>
    <cellStyle name="40% - Акцент6 8 3 3 3" xfId="19966"/>
    <cellStyle name="40% - Акцент6 8 3 4" xfId="19967"/>
    <cellStyle name="40% - Акцент6 8 3 4 2" xfId="19968"/>
    <cellStyle name="40% - Акцент6 8 3 5" xfId="19969"/>
    <cellStyle name="40% - Акцент6 8 4" xfId="19970"/>
    <cellStyle name="40% - Акцент6 8 4 2" xfId="19971"/>
    <cellStyle name="40% - Акцент6 8 4 2 2" xfId="19972"/>
    <cellStyle name="40% - Акцент6 8 4 2 2 2" xfId="19973"/>
    <cellStyle name="40% - Акцент6 8 4 2 3" xfId="19974"/>
    <cellStyle name="40% - Акцент6 8 4 3" xfId="19975"/>
    <cellStyle name="40% - Акцент6 8 4 3 2" xfId="19976"/>
    <cellStyle name="40% - Акцент6 8 4 3 2 2" xfId="19977"/>
    <cellStyle name="40% - Акцент6 8 4 3 3" xfId="19978"/>
    <cellStyle name="40% - Акцент6 8 4 4" xfId="19979"/>
    <cellStyle name="40% - Акцент6 8 4 4 2" xfId="19980"/>
    <cellStyle name="40% - Акцент6 8 4 5" xfId="19981"/>
    <cellStyle name="40% - Акцент6 8 5" xfId="19982"/>
    <cellStyle name="40% - Акцент6 8 5 2" xfId="19983"/>
    <cellStyle name="40% - Акцент6 8 5 2 2" xfId="19984"/>
    <cellStyle name="40% - Акцент6 8 5 2 2 2" xfId="19985"/>
    <cellStyle name="40% - Акцент6 8 5 2 3" xfId="19986"/>
    <cellStyle name="40% - Акцент6 8 5 3" xfId="19987"/>
    <cellStyle name="40% - Акцент6 8 5 3 2" xfId="19988"/>
    <cellStyle name="40% - Акцент6 8 5 3 2 2" xfId="19989"/>
    <cellStyle name="40% - Акцент6 8 5 3 3" xfId="19990"/>
    <cellStyle name="40% - Акцент6 8 5 4" xfId="19991"/>
    <cellStyle name="40% - Акцент6 8 5 4 2" xfId="19992"/>
    <cellStyle name="40% - Акцент6 8 5 5" xfId="19993"/>
    <cellStyle name="40% - Акцент6 8 6" xfId="19994"/>
    <cellStyle name="40% - Акцент6 8 6 2" xfId="19995"/>
    <cellStyle name="40% - Акцент6 8 6 2 2" xfId="19996"/>
    <cellStyle name="40% - Акцент6 8 6 3" xfId="19997"/>
    <cellStyle name="40% - Акцент6 8 7" xfId="19998"/>
    <cellStyle name="40% - Акцент6 8 7 2" xfId="19999"/>
    <cellStyle name="40% - Акцент6 8 7 2 2" xfId="20000"/>
    <cellStyle name="40% - Акцент6 8 7 3" xfId="20001"/>
    <cellStyle name="40% - Акцент6 8 8" xfId="20002"/>
    <cellStyle name="40% - Акцент6 8 8 2" xfId="20003"/>
    <cellStyle name="40% - Акцент6 8 9" xfId="20004"/>
    <cellStyle name="40% - Акцент6 80" xfId="20005"/>
    <cellStyle name="40% - Акцент6 80 2" xfId="20006"/>
    <cellStyle name="40% - Акцент6 80 2 2" xfId="20007"/>
    <cellStyle name="40% - Акцент6 80 2 2 2" xfId="20008"/>
    <cellStyle name="40% - Акцент6 80 2 3" xfId="20009"/>
    <cellStyle name="40% - Акцент6 80 3" xfId="20010"/>
    <cellStyle name="40% - Акцент6 80 3 2" xfId="20011"/>
    <cellStyle name="40% - Акцент6 80 3 2 2" xfId="20012"/>
    <cellStyle name="40% - Акцент6 80 3 3" xfId="20013"/>
    <cellStyle name="40% - Акцент6 80 4" xfId="20014"/>
    <cellStyle name="40% - Акцент6 80 4 2" xfId="20015"/>
    <cellStyle name="40% - Акцент6 80 5" xfId="20016"/>
    <cellStyle name="40% - Акцент6 81" xfId="20017"/>
    <cellStyle name="40% - Акцент6 81 2" xfId="20018"/>
    <cellStyle name="40% - Акцент6 81 2 2" xfId="20019"/>
    <cellStyle name="40% - Акцент6 81 2 2 2" xfId="20020"/>
    <cellStyle name="40% - Акцент6 81 2 3" xfId="20021"/>
    <cellStyle name="40% - Акцент6 81 3" xfId="20022"/>
    <cellStyle name="40% - Акцент6 81 3 2" xfId="20023"/>
    <cellStyle name="40% - Акцент6 81 3 2 2" xfId="20024"/>
    <cellStyle name="40% - Акцент6 81 3 3" xfId="20025"/>
    <cellStyle name="40% - Акцент6 81 4" xfId="20026"/>
    <cellStyle name="40% - Акцент6 81 4 2" xfId="20027"/>
    <cellStyle name="40% - Акцент6 81 5" xfId="20028"/>
    <cellStyle name="40% - Акцент6 82" xfId="20029"/>
    <cellStyle name="40% - Акцент6 82 2" xfId="20030"/>
    <cellStyle name="40% - Акцент6 82 2 2" xfId="20031"/>
    <cellStyle name="40% - Акцент6 82 2 2 2" xfId="20032"/>
    <cellStyle name="40% - Акцент6 82 2 3" xfId="20033"/>
    <cellStyle name="40% - Акцент6 82 3" xfId="20034"/>
    <cellStyle name="40% - Акцент6 82 3 2" xfId="20035"/>
    <cellStyle name="40% - Акцент6 82 3 2 2" xfId="20036"/>
    <cellStyle name="40% - Акцент6 82 3 3" xfId="20037"/>
    <cellStyle name="40% - Акцент6 82 4" xfId="20038"/>
    <cellStyle name="40% - Акцент6 82 4 2" xfId="20039"/>
    <cellStyle name="40% - Акцент6 82 5" xfId="20040"/>
    <cellStyle name="40% - Акцент6 83" xfId="20041"/>
    <cellStyle name="40% - Акцент6 83 2" xfId="20042"/>
    <cellStyle name="40% - Акцент6 83 2 2" xfId="20043"/>
    <cellStyle name="40% - Акцент6 83 2 2 2" xfId="20044"/>
    <cellStyle name="40% - Акцент6 83 2 3" xfId="20045"/>
    <cellStyle name="40% - Акцент6 83 3" xfId="20046"/>
    <cellStyle name="40% - Акцент6 83 3 2" xfId="20047"/>
    <cellStyle name="40% - Акцент6 83 3 2 2" xfId="20048"/>
    <cellStyle name="40% - Акцент6 83 3 3" xfId="20049"/>
    <cellStyle name="40% - Акцент6 83 4" xfId="20050"/>
    <cellStyle name="40% - Акцент6 83 4 2" xfId="20051"/>
    <cellStyle name="40% - Акцент6 83 5" xfId="20052"/>
    <cellStyle name="40% - Акцент6 84" xfId="20053"/>
    <cellStyle name="40% - Акцент6 84 2" xfId="20054"/>
    <cellStyle name="40% - Акцент6 84 2 2" xfId="20055"/>
    <cellStyle name="40% - Акцент6 84 2 2 2" xfId="20056"/>
    <cellStyle name="40% - Акцент6 84 2 3" xfId="20057"/>
    <cellStyle name="40% - Акцент6 84 3" xfId="20058"/>
    <cellStyle name="40% - Акцент6 84 3 2" xfId="20059"/>
    <cellStyle name="40% - Акцент6 84 3 2 2" xfId="20060"/>
    <cellStyle name="40% - Акцент6 84 3 3" xfId="20061"/>
    <cellStyle name="40% - Акцент6 84 4" xfId="20062"/>
    <cellStyle name="40% - Акцент6 84 4 2" xfId="20063"/>
    <cellStyle name="40% - Акцент6 84 5" xfId="20064"/>
    <cellStyle name="40% - Акцент6 85" xfId="20065"/>
    <cellStyle name="40% - Акцент6 85 2" xfId="20066"/>
    <cellStyle name="40% - Акцент6 85 2 2" xfId="20067"/>
    <cellStyle name="40% - Акцент6 85 2 2 2" xfId="20068"/>
    <cellStyle name="40% - Акцент6 85 2 3" xfId="20069"/>
    <cellStyle name="40% - Акцент6 85 3" xfId="20070"/>
    <cellStyle name="40% - Акцент6 85 3 2" xfId="20071"/>
    <cellStyle name="40% - Акцент6 85 3 2 2" xfId="20072"/>
    <cellStyle name="40% - Акцент6 85 3 3" xfId="20073"/>
    <cellStyle name="40% - Акцент6 85 4" xfId="20074"/>
    <cellStyle name="40% - Акцент6 85 4 2" xfId="20075"/>
    <cellStyle name="40% - Акцент6 85 5" xfId="20076"/>
    <cellStyle name="40% - Акцент6 86" xfId="20077"/>
    <cellStyle name="40% - Акцент6 86 2" xfId="20078"/>
    <cellStyle name="40% - Акцент6 86 2 2" xfId="20079"/>
    <cellStyle name="40% - Акцент6 86 2 2 2" xfId="20080"/>
    <cellStyle name="40% - Акцент6 86 2 3" xfId="20081"/>
    <cellStyle name="40% - Акцент6 86 3" xfId="20082"/>
    <cellStyle name="40% - Акцент6 86 3 2" xfId="20083"/>
    <cellStyle name="40% - Акцент6 86 3 2 2" xfId="20084"/>
    <cellStyle name="40% - Акцент6 86 3 3" xfId="20085"/>
    <cellStyle name="40% - Акцент6 86 4" xfId="20086"/>
    <cellStyle name="40% - Акцент6 86 4 2" xfId="20087"/>
    <cellStyle name="40% - Акцент6 86 5" xfId="20088"/>
    <cellStyle name="40% - Акцент6 87" xfId="20089"/>
    <cellStyle name="40% - Акцент6 87 2" xfId="20090"/>
    <cellStyle name="40% - Акцент6 87 2 2" xfId="20091"/>
    <cellStyle name="40% - Акцент6 87 2 2 2" xfId="20092"/>
    <cellStyle name="40% - Акцент6 87 2 3" xfId="20093"/>
    <cellStyle name="40% - Акцент6 87 3" xfId="20094"/>
    <cellStyle name="40% - Акцент6 87 3 2" xfId="20095"/>
    <cellStyle name="40% - Акцент6 87 3 2 2" xfId="20096"/>
    <cellStyle name="40% - Акцент6 87 3 3" xfId="20097"/>
    <cellStyle name="40% - Акцент6 87 4" xfId="20098"/>
    <cellStyle name="40% - Акцент6 87 4 2" xfId="20099"/>
    <cellStyle name="40% - Акцент6 87 5" xfId="20100"/>
    <cellStyle name="40% - Акцент6 88" xfId="20101"/>
    <cellStyle name="40% - Акцент6 88 2" xfId="20102"/>
    <cellStyle name="40% - Акцент6 88 2 2" xfId="20103"/>
    <cellStyle name="40% - Акцент6 88 3" xfId="20104"/>
    <cellStyle name="40% - Акцент6 89" xfId="20105"/>
    <cellStyle name="40% - Акцент6 89 2" xfId="20106"/>
    <cellStyle name="40% - Акцент6 89 2 2" xfId="20107"/>
    <cellStyle name="40% - Акцент6 89 3" xfId="20108"/>
    <cellStyle name="40% - Акцент6 9" xfId="20109"/>
    <cellStyle name="40% - Акцент6 9 2" xfId="20110"/>
    <cellStyle name="40% - Акцент6 9 2 2" xfId="20111"/>
    <cellStyle name="40% - Акцент6 9 2 2 2" xfId="20112"/>
    <cellStyle name="40% - Акцент6 9 2 2 2 2" xfId="20113"/>
    <cellStyle name="40% - Акцент6 9 2 2 3" xfId="20114"/>
    <cellStyle name="40% - Акцент6 9 2 3" xfId="20115"/>
    <cellStyle name="40% - Акцент6 9 2 3 2" xfId="20116"/>
    <cellStyle name="40% - Акцент6 9 2 3 2 2" xfId="20117"/>
    <cellStyle name="40% - Акцент6 9 2 3 3" xfId="20118"/>
    <cellStyle name="40% - Акцент6 9 2 4" xfId="20119"/>
    <cellStyle name="40% - Акцент6 9 2 4 2" xfId="20120"/>
    <cellStyle name="40% - Акцент6 9 2 5" xfId="20121"/>
    <cellStyle name="40% - Акцент6 9 3" xfId="20122"/>
    <cellStyle name="40% - Акцент6 9 3 2" xfId="20123"/>
    <cellStyle name="40% - Акцент6 9 3 2 2" xfId="20124"/>
    <cellStyle name="40% - Акцент6 9 3 2 2 2" xfId="20125"/>
    <cellStyle name="40% - Акцент6 9 3 2 3" xfId="20126"/>
    <cellStyle name="40% - Акцент6 9 3 3" xfId="20127"/>
    <cellStyle name="40% - Акцент6 9 3 3 2" xfId="20128"/>
    <cellStyle name="40% - Акцент6 9 3 3 2 2" xfId="20129"/>
    <cellStyle name="40% - Акцент6 9 3 3 3" xfId="20130"/>
    <cellStyle name="40% - Акцент6 9 3 4" xfId="20131"/>
    <cellStyle name="40% - Акцент6 9 3 4 2" xfId="20132"/>
    <cellStyle name="40% - Акцент6 9 3 5" xfId="20133"/>
    <cellStyle name="40% - Акцент6 9 4" xfId="20134"/>
    <cellStyle name="40% - Акцент6 9 4 2" xfId="20135"/>
    <cellStyle name="40% - Акцент6 9 4 2 2" xfId="20136"/>
    <cellStyle name="40% - Акцент6 9 4 2 2 2" xfId="20137"/>
    <cellStyle name="40% - Акцент6 9 4 2 3" xfId="20138"/>
    <cellStyle name="40% - Акцент6 9 4 3" xfId="20139"/>
    <cellStyle name="40% - Акцент6 9 4 3 2" xfId="20140"/>
    <cellStyle name="40% - Акцент6 9 4 3 2 2" xfId="20141"/>
    <cellStyle name="40% - Акцент6 9 4 3 3" xfId="20142"/>
    <cellStyle name="40% - Акцент6 9 4 4" xfId="20143"/>
    <cellStyle name="40% - Акцент6 9 4 4 2" xfId="20144"/>
    <cellStyle name="40% - Акцент6 9 4 5" xfId="20145"/>
    <cellStyle name="40% - Акцент6 9 5" xfId="20146"/>
    <cellStyle name="40% - Акцент6 9 5 2" xfId="20147"/>
    <cellStyle name="40% - Акцент6 9 5 2 2" xfId="20148"/>
    <cellStyle name="40% - Акцент6 9 5 2 2 2" xfId="20149"/>
    <cellStyle name="40% - Акцент6 9 5 2 3" xfId="20150"/>
    <cellStyle name="40% - Акцент6 9 5 3" xfId="20151"/>
    <cellStyle name="40% - Акцент6 9 5 3 2" xfId="20152"/>
    <cellStyle name="40% - Акцент6 9 5 3 2 2" xfId="20153"/>
    <cellStyle name="40% - Акцент6 9 5 3 3" xfId="20154"/>
    <cellStyle name="40% - Акцент6 9 5 4" xfId="20155"/>
    <cellStyle name="40% - Акцент6 9 5 4 2" xfId="20156"/>
    <cellStyle name="40% - Акцент6 9 5 5" xfId="20157"/>
    <cellStyle name="40% - Акцент6 9 6" xfId="20158"/>
    <cellStyle name="40% - Акцент6 9 6 2" xfId="20159"/>
    <cellStyle name="40% - Акцент6 9 6 2 2" xfId="20160"/>
    <cellStyle name="40% - Акцент6 9 6 3" xfId="20161"/>
    <cellStyle name="40% - Акцент6 9 7" xfId="20162"/>
    <cellStyle name="40% - Акцент6 9 7 2" xfId="20163"/>
    <cellStyle name="40% - Акцент6 9 7 2 2" xfId="20164"/>
    <cellStyle name="40% - Акцент6 9 7 3" xfId="20165"/>
    <cellStyle name="40% - Акцент6 9 8" xfId="20166"/>
    <cellStyle name="40% - Акцент6 9 8 2" xfId="20167"/>
    <cellStyle name="40% - Акцент6 9 9" xfId="20168"/>
    <cellStyle name="40% - Акцент6 90" xfId="20169"/>
    <cellStyle name="40% - Акцент6 90 2" xfId="20170"/>
    <cellStyle name="40% - Акцент6 90 2 2" xfId="20171"/>
    <cellStyle name="40% - Акцент6 90 3" xfId="20172"/>
    <cellStyle name="40% - Акцент6 91" xfId="20173"/>
    <cellStyle name="40% - Акцент6 91 2" xfId="20174"/>
    <cellStyle name="40% - Акцент6 91 2 2" xfId="20175"/>
    <cellStyle name="40% - Акцент6 91 3" xfId="20176"/>
    <cellStyle name="40% - Акцент6 92" xfId="20177"/>
    <cellStyle name="40% - Акцент6 92 2" xfId="20178"/>
    <cellStyle name="40% - Акцент6 92 2 2" xfId="20179"/>
    <cellStyle name="40% - Акцент6 92 3" xfId="20180"/>
    <cellStyle name="40% - Акцент6 93" xfId="20181"/>
    <cellStyle name="40% - Акцент6 93 2" xfId="20182"/>
    <cellStyle name="40% - Акцент6 93 2 2" xfId="20183"/>
    <cellStyle name="40% - Акцент6 93 3" xfId="20184"/>
    <cellStyle name="40% - Акцент6 94" xfId="20185"/>
    <cellStyle name="40% - Акцент6 94 2" xfId="20186"/>
    <cellStyle name="40% - Акцент6 94 2 2" xfId="20187"/>
    <cellStyle name="40% - Акцент6 94 3" xfId="20188"/>
    <cellStyle name="40% - Акцент6 95" xfId="20189"/>
    <cellStyle name="40% - Акцент6 95 2" xfId="20190"/>
    <cellStyle name="40% - Акцент6 95 2 2" xfId="20191"/>
    <cellStyle name="40% - Акцент6 95 3" xfId="20192"/>
    <cellStyle name="40% - Акцент6 96" xfId="20193"/>
    <cellStyle name="40% - Акцент6 96 2" xfId="20194"/>
    <cellStyle name="40% - Акцент6 96 2 2" xfId="20195"/>
    <cellStyle name="40% - Акцент6 96 3" xfId="20196"/>
    <cellStyle name="40% - Акцент6 97" xfId="20197"/>
    <cellStyle name="40% - Акцент6 97 2" xfId="20198"/>
    <cellStyle name="40% - Акцент6 97 2 2" xfId="20199"/>
    <cellStyle name="40% - Акцент6 97 3" xfId="20200"/>
    <cellStyle name="40% - Акцент6 98" xfId="20201"/>
    <cellStyle name="40% - Акцент6 98 2" xfId="20202"/>
    <cellStyle name="40% - Акцент6 98 2 2" xfId="20203"/>
    <cellStyle name="40% - Акцент6 98 3" xfId="20204"/>
    <cellStyle name="40% - Акцент6 99" xfId="20205"/>
    <cellStyle name="40% - Акцент6 99 2" xfId="20206"/>
    <cellStyle name="40% - Акцент6 99 2 2" xfId="20207"/>
    <cellStyle name="40% - Акцент6 99 3" xfId="20208"/>
    <cellStyle name="60% - Accent1" xfId="20209"/>
    <cellStyle name="60% - Accent2" xfId="20210"/>
    <cellStyle name="60% - Accent3" xfId="20211"/>
    <cellStyle name="60% - Accent4" xfId="20212"/>
    <cellStyle name="60% - Accent5" xfId="20213"/>
    <cellStyle name="60% - Accent6" xfId="20214"/>
    <cellStyle name="60% - Акцент1" xfId="20215" builtinId="32" customBuiltin="1"/>
    <cellStyle name="60% - Акцент1 10" xfId="20216"/>
    <cellStyle name="60% - Акцент1 100" xfId="20217"/>
    <cellStyle name="60% - Акцент1 101" xfId="20218"/>
    <cellStyle name="60% - Акцент1 102" xfId="20219"/>
    <cellStyle name="60% - Акцент1 103" xfId="20220"/>
    <cellStyle name="60% - Акцент1 104" xfId="20221"/>
    <cellStyle name="60% - Акцент1 105" xfId="20222"/>
    <cellStyle name="60% - Акцент1 106" xfId="20223"/>
    <cellStyle name="60% - Акцент1 107" xfId="20224"/>
    <cellStyle name="60% - Акцент1 108" xfId="20225"/>
    <cellStyle name="60% - Акцент1 109" xfId="20226"/>
    <cellStyle name="60% - Акцент1 11" xfId="20227"/>
    <cellStyle name="60% - Акцент1 110" xfId="20228"/>
    <cellStyle name="60% - Акцент1 111" xfId="20229"/>
    <cellStyle name="60% - Акцент1 112" xfId="20230"/>
    <cellStyle name="60% - Акцент1 113" xfId="20231"/>
    <cellStyle name="60% - Акцент1 12" xfId="20232"/>
    <cellStyle name="60% - Акцент1 13" xfId="20233"/>
    <cellStyle name="60% - Акцент1 14" xfId="20234"/>
    <cellStyle name="60% - Акцент1 15" xfId="20235"/>
    <cellStyle name="60% - Акцент1 16" xfId="20236"/>
    <cellStyle name="60% - Акцент1 17" xfId="20237"/>
    <cellStyle name="60% - Акцент1 18" xfId="20238"/>
    <cellStyle name="60% - Акцент1 19" xfId="20239"/>
    <cellStyle name="60% - Акцент1 2" xfId="20240"/>
    <cellStyle name="60% - Акцент1 2 2" xfId="20241"/>
    <cellStyle name="60% - Акцент1 2 3" xfId="20242"/>
    <cellStyle name="60% - Акцент1 2 4" xfId="20243"/>
    <cellStyle name="60% - Акцент1 2 5" xfId="20244"/>
    <cellStyle name="60% - Акцент1 20" xfId="20245"/>
    <cellStyle name="60% - Акцент1 21" xfId="20246"/>
    <cellStyle name="60% - Акцент1 22" xfId="20247"/>
    <cellStyle name="60% - Акцент1 23" xfId="20248"/>
    <cellStyle name="60% - Акцент1 24" xfId="20249"/>
    <cellStyle name="60% - Акцент1 25" xfId="20250"/>
    <cellStyle name="60% - Акцент1 26" xfId="20251"/>
    <cellStyle name="60% - Акцент1 27" xfId="20252"/>
    <cellStyle name="60% - Акцент1 28" xfId="20253"/>
    <cellStyle name="60% - Акцент1 29" xfId="20254"/>
    <cellStyle name="60% - Акцент1 3" xfId="20255"/>
    <cellStyle name="60% - Акцент1 3 2" xfId="20256"/>
    <cellStyle name="60% - Акцент1 3 3" xfId="20257"/>
    <cellStyle name="60% - Акцент1 3 4" xfId="20258"/>
    <cellStyle name="60% - Акцент1 3 5" xfId="20259"/>
    <cellStyle name="60% - Акцент1 30" xfId="20260"/>
    <cellStyle name="60% - Акцент1 31" xfId="20261"/>
    <cellStyle name="60% - Акцент1 32" xfId="20262"/>
    <cellStyle name="60% - Акцент1 33" xfId="20263"/>
    <cellStyle name="60% - Акцент1 34" xfId="20264"/>
    <cellStyle name="60% - Акцент1 35" xfId="20265"/>
    <cellStyle name="60% - Акцент1 36" xfId="20266"/>
    <cellStyle name="60% - Акцент1 37" xfId="20267"/>
    <cellStyle name="60% - Акцент1 38" xfId="20268"/>
    <cellStyle name="60% - Акцент1 39" xfId="20269"/>
    <cellStyle name="60% - Акцент1 4" xfId="20270"/>
    <cellStyle name="60% - Акцент1 4 2" xfId="20271"/>
    <cellStyle name="60% - Акцент1 4 3" xfId="20272"/>
    <cellStyle name="60% - Акцент1 4 4" xfId="20273"/>
    <cellStyle name="60% - Акцент1 4 5" xfId="20274"/>
    <cellStyle name="60% - Акцент1 40" xfId="20275"/>
    <cellStyle name="60% - Акцент1 41" xfId="20276"/>
    <cellStyle name="60% - Акцент1 42" xfId="20277"/>
    <cellStyle name="60% - Акцент1 43" xfId="20278"/>
    <cellStyle name="60% - Акцент1 44" xfId="20279"/>
    <cellStyle name="60% - Акцент1 45" xfId="20280"/>
    <cellStyle name="60% - Акцент1 46" xfId="20281"/>
    <cellStyle name="60% - Акцент1 47" xfId="20282"/>
    <cellStyle name="60% - Акцент1 48" xfId="20283"/>
    <cellStyle name="60% - Акцент1 49" xfId="20284"/>
    <cellStyle name="60% - Акцент1 5" xfId="20285"/>
    <cellStyle name="60% - Акцент1 5 2" xfId="20286"/>
    <cellStyle name="60% - Акцент1 5 3" xfId="20287"/>
    <cellStyle name="60% - Акцент1 5 4" xfId="20288"/>
    <cellStyle name="60% - Акцент1 5 5" xfId="20289"/>
    <cellStyle name="60% - Акцент1 50" xfId="20290"/>
    <cellStyle name="60% - Акцент1 51" xfId="20291"/>
    <cellStyle name="60% - Акцент1 52" xfId="20292"/>
    <cellStyle name="60% - Акцент1 53" xfId="20293"/>
    <cellStyle name="60% - Акцент1 54" xfId="20294"/>
    <cellStyle name="60% - Акцент1 55" xfId="20295"/>
    <cellStyle name="60% - Акцент1 56" xfId="20296"/>
    <cellStyle name="60% - Акцент1 57" xfId="20297"/>
    <cellStyle name="60% - Акцент1 58" xfId="20298"/>
    <cellStyle name="60% - Акцент1 59" xfId="20299"/>
    <cellStyle name="60% - Акцент1 6" xfId="20300"/>
    <cellStyle name="60% - Акцент1 6 2" xfId="20301"/>
    <cellStyle name="60% - Акцент1 6 3" xfId="20302"/>
    <cellStyle name="60% - Акцент1 6 4" xfId="20303"/>
    <cellStyle name="60% - Акцент1 6 5" xfId="20304"/>
    <cellStyle name="60% - Акцент1 60" xfId="20305"/>
    <cellStyle name="60% - Акцент1 61" xfId="20306"/>
    <cellStyle name="60% - Акцент1 62" xfId="20307"/>
    <cellStyle name="60% - Акцент1 63" xfId="20308"/>
    <cellStyle name="60% - Акцент1 64" xfId="20309"/>
    <cellStyle name="60% - Акцент1 65" xfId="20310"/>
    <cellStyle name="60% - Акцент1 66" xfId="20311"/>
    <cellStyle name="60% - Акцент1 67" xfId="20312"/>
    <cellStyle name="60% - Акцент1 68" xfId="20313"/>
    <cellStyle name="60% - Акцент1 69" xfId="20314"/>
    <cellStyle name="60% - Акцент1 7" xfId="20315"/>
    <cellStyle name="60% - Акцент1 7 2" xfId="20316"/>
    <cellStyle name="60% - Акцент1 7 3" xfId="20317"/>
    <cellStyle name="60% - Акцент1 7 4" xfId="20318"/>
    <cellStyle name="60% - Акцент1 7 5" xfId="20319"/>
    <cellStyle name="60% - Акцент1 70" xfId="20320"/>
    <cellStyle name="60% - Акцент1 71" xfId="20321"/>
    <cellStyle name="60% - Акцент1 72" xfId="20322"/>
    <cellStyle name="60% - Акцент1 73" xfId="20323"/>
    <cellStyle name="60% - Акцент1 74" xfId="20324"/>
    <cellStyle name="60% - Акцент1 75" xfId="20325"/>
    <cellStyle name="60% - Акцент1 76" xfId="20326"/>
    <cellStyle name="60% - Акцент1 77" xfId="20327"/>
    <cellStyle name="60% - Акцент1 78" xfId="20328"/>
    <cellStyle name="60% - Акцент1 79" xfId="20329"/>
    <cellStyle name="60% - Акцент1 8" xfId="20330"/>
    <cellStyle name="60% - Акцент1 8 2" xfId="20331"/>
    <cellStyle name="60% - Акцент1 8 3" xfId="20332"/>
    <cellStyle name="60% - Акцент1 8 4" xfId="20333"/>
    <cellStyle name="60% - Акцент1 8 5" xfId="20334"/>
    <cellStyle name="60% - Акцент1 80" xfId="20335"/>
    <cellStyle name="60% - Акцент1 81" xfId="20336"/>
    <cellStyle name="60% - Акцент1 82" xfId="20337"/>
    <cellStyle name="60% - Акцент1 83" xfId="20338"/>
    <cellStyle name="60% - Акцент1 84" xfId="20339"/>
    <cellStyle name="60% - Акцент1 85" xfId="20340"/>
    <cellStyle name="60% - Акцент1 86" xfId="20341"/>
    <cellStyle name="60% - Акцент1 87" xfId="20342"/>
    <cellStyle name="60% - Акцент1 88" xfId="20343"/>
    <cellStyle name="60% - Акцент1 89" xfId="20344"/>
    <cellStyle name="60% - Акцент1 9" xfId="20345"/>
    <cellStyle name="60% - Акцент1 9 2" xfId="20346"/>
    <cellStyle name="60% - Акцент1 9 3" xfId="20347"/>
    <cellStyle name="60% - Акцент1 9 4" xfId="20348"/>
    <cellStyle name="60% - Акцент1 9 5" xfId="20349"/>
    <cellStyle name="60% - Акцент1 90" xfId="20350"/>
    <cellStyle name="60% - Акцент1 91" xfId="20351"/>
    <cellStyle name="60% - Акцент1 92" xfId="20352"/>
    <cellStyle name="60% - Акцент1 93" xfId="20353"/>
    <cellStyle name="60% - Акцент1 94" xfId="20354"/>
    <cellStyle name="60% - Акцент1 95" xfId="20355"/>
    <cellStyle name="60% - Акцент1 96" xfId="20356"/>
    <cellStyle name="60% - Акцент1 97" xfId="20357"/>
    <cellStyle name="60% - Акцент1 98" xfId="20358"/>
    <cellStyle name="60% - Акцент1 99" xfId="20359"/>
    <cellStyle name="60% - Акцент2" xfId="20360" builtinId="36" customBuiltin="1"/>
    <cellStyle name="60% - Акцент2 10" xfId="20361"/>
    <cellStyle name="60% - Акцент2 100" xfId="20362"/>
    <cellStyle name="60% - Акцент2 101" xfId="20363"/>
    <cellStyle name="60% - Акцент2 102" xfId="20364"/>
    <cellStyle name="60% - Акцент2 103" xfId="20365"/>
    <cellStyle name="60% - Акцент2 104" xfId="20366"/>
    <cellStyle name="60% - Акцент2 105" xfId="20367"/>
    <cellStyle name="60% - Акцент2 106" xfId="20368"/>
    <cellStyle name="60% - Акцент2 107" xfId="20369"/>
    <cellStyle name="60% - Акцент2 108" xfId="20370"/>
    <cellStyle name="60% - Акцент2 109" xfId="20371"/>
    <cellStyle name="60% - Акцент2 11" xfId="20372"/>
    <cellStyle name="60% - Акцент2 110" xfId="20373"/>
    <cellStyle name="60% - Акцент2 111" xfId="20374"/>
    <cellStyle name="60% - Акцент2 112" xfId="20375"/>
    <cellStyle name="60% - Акцент2 113" xfId="20376"/>
    <cellStyle name="60% - Акцент2 12" xfId="20377"/>
    <cellStyle name="60% - Акцент2 13" xfId="20378"/>
    <cellStyle name="60% - Акцент2 14" xfId="20379"/>
    <cellStyle name="60% - Акцент2 15" xfId="20380"/>
    <cellStyle name="60% - Акцент2 16" xfId="20381"/>
    <cellStyle name="60% - Акцент2 17" xfId="20382"/>
    <cellStyle name="60% - Акцент2 18" xfId="20383"/>
    <cellStyle name="60% - Акцент2 19" xfId="20384"/>
    <cellStyle name="60% - Акцент2 2" xfId="20385"/>
    <cellStyle name="60% - Акцент2 2 2" xfId="20386"/>
    <cellStyle name="60% - Акцент2 2 3" xfId="20387"/>
    <cellStyle name="60% - Акцент2 2 4" xfId="20388"/>
    <cellStyle name="60% - Акцент2 2 5" xfId="20389"/>
    <cellStyle name="60% - Акцент2 20" xfId="20390"/>
    <cellStyle name="60% - Акцент2 21" xfId="20391"/>
    <cellStyle name="60% - Акцент2 22" xfId="20392"/>
    <cellStyle name="60% - Акцент2 23" xfId="20393"/>
    <cellStyle name="60% - Акцент2 24" xfId="20394"/>
    <cellStyle name="60% - Акцент2 25" xfId="20395"/>
    <cellStyle name="60% - Акцент2 26" xfId="20396"/>
    <cellStyle name="60% - Акцент2 27" xfId="20397"/>
    <cellStyle name="60% - Акцент2 28" xfId="20398"/>
    <cellStyle name="60% - Акцент2 29" xfId="20399"/>
    <cellStyle name="60% - Акцент2 3" xfId="20400"/>
    <cellStyle name="60% - Акцент2 3 2" xfId="20401"/>
    <cellStyle name="60% - Акцент2 3 3" xfId="20402"/>
    <cellStyle name="60% - Акцент2 3 4" xfId="20403"/>
    <cellStyle name="60% - Акцент2 3 5" xfId="20404"/>
    <cellStyle name="60% - Акцент2 30" xfId="20405"/>
    <cellStyle name="60% - Акцент2 31" xfId="20406"/>
    <cellStyle name="60% - Акцент2 32" xfId="20407"/>
    <cellStyle name="60% - Акцент2 33" xfId="20408"/>
    <cellStyle name="60% - Акцент2 34" xfId="20409"/>
    <cellStyle name="60% - Акцент2 35" xfId="20410"/>
    <cellStyle name="60% - Акцент2 36" xfId="20411"/>
    <cellStyle name="60% - Акцент2 37" xfId="20412"/>
    <cellStyle name="60% - Акцент2 38" xfId="20413"/>
    <cellStyle name="60% - Акцент2 39" xfId="20414"/>
    <cellStyle name="60% - Акцент2 4" xfId="20415"/>
    <cellStyle name="60% - Акцент2 4 2" xfId="20416"/>
    <cellStyle name="60% - Акцент2 4 3" xfId="20417"/>
    <cellStyle name="60% - Акцент2 4 4" xfId="20418"/>
    <cellStyle name="60% - Акцент2 4 5" xfId="20419"/>
    <cellStyle name="60% - Акцент2 40" xfId="20420"/>
    <cellStyle name="60% - Акцент2 41" xfId="20421"/>
    <cellStyle name="60% - Акцент2 42" xfId="20422"/>
    <cellStyle name="60% - Акцент2 43" xfId="20423"/>
    <cellStyle name="60% - Акцент2 44" xfId="20424"/>
    <cellStyle name="60% - Акцент2 45" xfId="20425"/>
    <cellStyle name="60% - Акцент2 46" xfId="20426"/>
    <cellStyle name="60% - Акцент2 47" xfId="20427"/>
    <cellStyle name="60% - Акцент2 48" xfId="20428"/>
    <cellStyle name="60% - Акцент2 49" xfId="20429"/>
    <cellStyle name="60% - Акцент2 5" xfId="20430"/>
    <cellStyle name="60% - Акцент2 5 2" xfId="20431"/>
    <cellStyle name="60% - Акцент2 5 3" xfId="20432"/>
    <cellStyle name="60% - Акцент2 5 4" xfId="20433"/>
    <cellStyle name="60% - Акцент2 5 5" xfId="20434"/>
    <cellStyle name="60% - Акцент2 50" xfId="20435"/>
    <cellStyle name="60% - Акцент2 51" xfId="20436"/>
    <cellStyle name="60% - Акцент2 52" xfId="20437"/>
    <cellStyle name="60% - Акцент2 53" xfId="20438"/>
    <cellStyle name="60% - Акцент2 54" xfId="20439"/>
    <cellStyle name="60% - Акцент2 55" xfId="20440"/>
    <cellStyle name="60% - Акцент2 56" xfId="20441"/>
    <cellStyle name="60% - Акцент2 57" xfId="20442"/>
    <cellStyle name="60% - Акцент2 58" xfId="20443"/>
    <cellStyle name="60% - Акцент2 59" xfId="20444"/>
    <cellStyle name="60% - Акцент2 6" xfId="20445"/>
    <cellStyle name="60% - Акцент2 6 2" xfId="20446"/>
    <cellStyle name="60% - Акцент2 6 3" xfId="20447"/>
    <cellStyle name="60% - Акцент2 6 4" xfId="20448"/>
    <cellStyle name="60% - Акцент2 6 5" xfId="20449"/>
    <cellStyle name="60% - Акцент2 60" xfId="20450"/>
    <cellStyle name="60% - Акцент2 61" xfId="20451"/>
    <cellStyle name="60% - Акцент2 62" xfId="20452"/>
    <cellStyle name="60% - Акцент2 63" xfId="20453"/>
    <cellStyle name="60% - Акцент2 64" xfId="20454"/>
    <cellStyle name="60% - Акцент2 65" xfId="20455"/>
    <cellStyle name="60% - Акцент2 66" xfId="20456"/>
    <cellStyle name="60% - Акцент2 67" xfId="20457"/>
    <cellStyle name="60% - Акцент2 68" xfId="20458"/>
    <cellStyle name="60% - Акцент2 69" xfId="20459"/>
    <cellStyle name="60% - Акцент2 7" xfId="20460"/>
    <cellStyle name="60% - Акцент2 7 2" xfId="20461"/>
    <cellStyle name="60% - Акцент2 7 3" xfId="20462"/>
    <cellStyle name="60% - Акцент2 7 4" xfId="20463"/>
    <cellStyle name="60% - Акцент2 7 5" xfId="20464"/>
    <cellStyle name="60% - Акцент2 70" xfId="20465"/>
    <cellStyle name="60% - Акцент2 71" xfId="20466"/>
    <cellStyle name="60% - Акцент2 72" xfId="20467"/>
    <cellStyle name="60% - Акцент2 73" xfId="20468"/>
    <cellStyle name="60% - Акцент2 74" xfId="20469"/>
    <cellStyle name="60% - Акцент2 75" xfId="20470"/>
    <cellStyle name="60% - Акцент2 76" xfId="20471"/>
    <cellStyle name="60% - Акцент2 77" xfId="20472"/>
    <cellStyle name="60% - Акцент2 78" xfId="20473"/>
    <cellStyle name="60% - Акцент2 79" xfId="20474"/>
    <cellStyle name="60% - Акцент2 8" xfId="20475"/>
    <cellStyle name="60% - Акцент2 8 2" xfId="20476"/>
    <cellStyle name="60% - Акцент2 8 3" xfId="20477"/>
    <cellStyle name="60% - Акцент2 8 4" xfId="20478"/>
    <cellStyle name="60% - Акцент2 8 5" xfId="20479"/>
    <cellStyle name="60% - Акцент2 80" xfId="20480"/>
    <cellStyle name="60% - Акцент2 81" xfId="20481"/>
    <cellStyle name="60% - Акцент2 82" xfId="20482"/>
    <cellStyle name="60% - Акцент2 83" xfId="20483"/>
    <cellStyle name="60% - Акцент2 84" xfId="20484"/>
    <cellStyle name="60% - Акцент2 85" xfId="20485"/>
    <cellStyle name="60% - Акцент2 86" xfId="20486"/>
    <cellStyle name="60% - Акцент2 87" xfId="20487"/>
    <cellStyle name="60% - Акцент2 88" xfId="20488"/>
    <cellStyle name="60% - Акцент2 89" xfId="20489"/>
    <cellStyle name="60% - Акцент2 9" xfId="20490"/>
    <cellStyle name="60% - Акцент2 9 2" xfId="20491"/>
    <cellStyle name="60% - Акцент2 9 3" xfId="20492"/>
    <cellStyle name="60% - Акцент2 9 4" xfId="20493"/>
    <cellStyle name="60% - Акцент2 9 5" xfId="20494"/>
    <cellStyle name="60% - Акцент2 90" xfId="20495"/>
    <cellStyle name="60% - Акцент2 91" xfId="20496"/>
    <cellStyle name="60% - Акцент2 92" xfId="20497"/>
    <cellStyle name="60% - Акцент2 93" xfId="20498"/>
    <cellStyle name="60% - Акцент2 94" xfId="20499"/>
    <cellStyle name="60% - Акцент2 95" xfId="20500"/>
    <cellStyle name="60% - Акцент2 96" xfId="20501"/>
    <cellStyle name="60% - Акцент2 97" xfId="20502"/>
    <cellStyle name="60% - Акцент2 98" xfId="20503"/>
    <cellStyle name="60% - Акцент2 99" xfId="20504"/>
    <cellStyle name="60% - Акцент3" xfId="20505" builtinId="40" customBuiltin="1"/>
    <cellStyle name="60% - Акцент3 10" xfId="20506"/>
    <cellStyle name="60% - Акцент3 100" xfId="20507"/>
    <cellStyle name="60% - Акцент3 101" xfId="20508"/>
    <cellStyle name="60% - Акцент3 102" xfId="20509"/>
    <cellStyle name="60% - Акцент3 103" xfId="20510"/>
    <cellStyle name="60% - Акцент3 104" xfId="20511"/>
    <cellStyle name="60% - Акцент3 105" xfId="20512"/>
    <cellStyle name="60% - Акцент3 106" xfId="20513"/>
    <cellStyle name="60% - Акцент3 107" xfId="20514"/>
    <cellStyle name="60% - Акцент3 108" xfId="20515"/>
    <cellStyle name="60% - Акцент3 109" xfId="20516"/>
    <cellStyle name="60% - Акцент3 11" xfId="20517"/>
    <cellStyle name="60% - Акцент3 110" xfId="20518"/>
    <cellStyle name="60% - Акцент3 111" xfId="20519"/>
    <cellStyle name="60% - Акцент3 112" xfId="20520"/>
    <cellStyle name="60% - Акцент3 113" xfId="20521"/>
    <cellStyle name="60% - Акцент3 12" xfId="20522"/>
    <cellStyle name="60% - Акцент3 13" xfId="20523"/>
    <cellStyle name="60% - Акцент3 14" xfId="20524"/>
    <cellStyle name="60% - Акцент3 15" xfId="20525"/>
    <cellStyle name="60% - Акцент3 16" xfId="20526"/>
    <cellStyle name="60% - Акцент3 17" xfId="20527"/>
    <cellStyle name="60% - Акцент3 18" xfId="20528"/>
    <cellStyle name="60% - Акцент3 19" xfId="20529"/>
    <cellStyle name="60% - Акцент3 2" xfId="20530"/>
    <cellStyle name="60% - Акцент3 2 2" xfId="20531"/>
    <cellStyle name="60% - Акцент3 2 3" xfId="20532"/>
    <cellStyle name="60% - Акцент3 2 4" xfId="20533"/>
    <cellStyle name="60% - Акцент3 2 5" xfId="20534"/>
    <cellStyle name="60% - Акцент3 20" xfId="20535"/>
    <cellStyle name="60% - Акцент3 21" xfId="20536"/>
    <cellStyle name="60% - Акцент3 22" xfId="20537"/>
    <cellStyle name="60% - Акцент3 23" xfId="20538"/>
    <cellStyle name="60% - Акцент3 24" xfId="20539"/>
    <cellStyle name="60% - Акцент3 25" xfId="20540"/>
    <cellStyle name="60% - Акцент3 26" xfId="20541"/>
    <cellStyle name="60% - Акцент3 27" xfId="20542"/>
    <cellStyle name="60% - Акцент3 28" xfId="20543"/>
    <cellStyle name="60% - Акцент3 29" xfId="20544"/>
    <cellStyle name="60% - Акцент3 3" xfId="20545"/>
    <cellStyle name="60% - Акцент3 3 2" xfId="20546"/>
    <cellStyle name="60% - Акцент3 3 3" xfId="20547"/>
    <cellStyle name="60% - Акцент3 3 4" xfId="20548"/>
    <cellStyle name="60% - Акцент3 3 5" xfId="20549"/>
    <cellStyle name="60% - Акцент3 30" xfId="20550"/>
    <cellStyle name="60% - Акцент3 31" xfId="20551"/>
    <cellStyle name="60% - Акцент3 32" xfId="20552"/>
    <cellStyle name="60% - Акцент3 33" xfId="20553"/>
    <cellStyle name="60% - Акцент3 34" xfId="20554"/>
    <cellStyle name="60% - Акцент3 35" xfId="20555"/>
    <cellStyle name="60% - Акцент3 36" xfId="20556"/>
    <cellStyle name="60% - Акцент3 37" xfId="20557"/>
    <cellStyle name="60% - Акцент3 38" xfId="20558"/>
    <cellStyle name="60% - Акцент3 39" xfId="20559"/>
    <cellStyle name="60% - Акцент3 4" xfId="20560"/>
    <cellStyle name="60% - Акцент3 4 2" xfId="20561"/>
    <cellStyle name="60% - Акцент3 4 3" xfId="20562"/>
    <cellStyle name="60% - Акцент3 4 4" xfId="20563"/>
    <cellStyle name="60% - Акцент3 4 5" xfId="20564"/>
    <cellStyle name="60% - Акцент3 40" xfId="20565"/>
    <cellStyle name="60% - Акцент3 41" xfId="20566"/>
    <cellStyle name="60% - Акцент3 42" xfId="20567"/>
    <cellStyle name="60% - Акцент3 43" xfId="20568"/>
    <cellStyle name="60% - Акцент3 44" xfId="20569"/>
    <cellStyle name="60% - Акцент3 45" xfId="20570"/>
    <cellStyle name="60% - Акцент3 46" xfId="20571"/>
    <cellStyle name="60% - Акцент3 47" xfId="20572"/>
    <cellStyle name="60% - Акцент3 48" xfId="20573"/>
    <cellStyle name="60% - Акцент3 49" xfId="20574"/>
    <cellStyle name="60% - Акцент3 5" xfId="20575"/>
    <cellStyle name="60% - Акцент3 5 2" xfId="20576"/>
    <cellStyle name="60% - Акцент3 5 3" xfId="20577"/>
    <cellStyle name="60% - Акцент3 5 4" xfId="20578"/>
    <cellStyle name="60% - Акцент3 5 5" xfId="20579"/>
    <cellStyle name="60% - Акцент3 50" xfId="20580"/>
    <cellStyle name="60% - Акцент3 51" xfId="20581"/>
    <cellStyle name="60% - Акцент3 52" xfId="20582"/>
    <cellStyle name="60% - Акцент3 53" xfId="20583"/>
    <cellStyle name="60% - Акцент3 54" xfId="20584"/>
    <cellStyle name="60% - Акцент3 55" xfId="20585"/>
    <cellStyle name="60% - Акцент3 56" xfId="20586"/>
    <cellStyle name="60% - Акцент3 57" xfId="20587"/>
    <cellStyle name="60% - Акцент3 58" xfId="20588"/>
    <cellStyle name="60% - Акцент3 59" xfId="20589"/>
    <cellStyle name="60% - Акцент3 6" xfId="20590"/>
    <cellStyle name="60% - Акцент3 6 2" xfId="20591"/>
    <cellStyle name="60% - Акцент3 6 3" xfId="20592"/>
    <cellStyle name="60% - Акцент3 6 4" xfId="20593"/>
    <cellStyle name="60% - Акцент3 6 5" xfId="20594"/>
    <cellStyle name="60% - Акцент3 60" xfId="20595"/>
    <cellStyle name="60% - Акцент3 61" xfId="20596"/>
    <cellStyle name="60% - Акцент3 62" xfId="20597"/>
    <cellStyle name="60% - Акцент3 63" xfId="20598"/>
    <cellStyle name="60% - Акцент3 64" xfId="20599"/>
    <cellStyle name="60% - Акцент3 65" xfId="20600"/>
    <cellStyle name="60% - Акцент3 66" xfId="20601"/>
    <cellStyle name="60% - Акцент3 67" xfId="20602"/>
    <cellStyle name="60% - Акцент3 68" xfId="20603"/>
    <cellStyle name="60% - Акцент3 69" xfId="20604"/>
    <cellStyle name="60% - Акцент3 7" xfId="20605"/>
    <cellStyle name="60% - Акцент3 7 2" xfId="20606"/>
    <cellStyle name="60% - Акцент3 7 3" xfId="20607"/>
    <cellStyle name="60% - Акцент3 7 4" xfId="20608"/>
    <cellStyle name="60% - Акцент3 7 5" xfId="20609"/>
    <cellStyle name="60% - Акцент3 70" xfId="20610"/>
    <cellStyle name="60% - Акцент3 71" xfId="20611"/>
    <cellStyle name="60% - Акцент3 72" xfId="20612"/>
    <cellStyle name="60% - Акцент3 73" xfId="20613"/>
    <cellStyle name="60% - Акцент3 74" xfId="20614"/>
    <cellStyle name="60% - Акцент3 75" xfId="20615"/>
    <cellStyle name="60% - Акцент3 76" xfId="20616"/>
    <cellStyle name="60% - Акцент3 77" xfId="20617"/>
    <cellStyle name="60% - Акцент3 78" xfId="20618"/>
    <cellStyle name="60% - Акцент3 79" xfId="20619"/>
    <cellStyle name="60% - Акцент3 8" xfId="20620"/>
    <cellStyle name="60% - Акцент3 8 2" xfId="20621"/>
    <cellStyle name="60% - Акцент3 8 3" xfId="20622"/>
    <cellStyle name="60% - Акцент3 8 4" xfId="20623"/>
    <cellStyle name="60% - Акцент3 8 5" xfId="20624"/>
    <cellStyle name="60% - Акцент3 80" xfId="20625"/>
    <cellStyle name="60% - Акцент3 81" xfId="20626"/>
    <cellStyle name="60% - Акцент3 82" xfId="20627"/>
    <cellStyle name="60% - Акцент3 83" xfId="20628"/>
    <cellStyle name="60% - Акцент3 84" xfId="20629"/>
    <cellStyle name="60% - Акцент3 85" xfId="20630"/>
    <cellStyle name="60% - Акцент3 86" xfId="20631"/>
    <cellStyle name="60% - Акцент3 87" xfId="20632"/>
    <cellStyle name="60% - Акцент3 88" xfId="20633"/>
    <cellStyle name="60% - Акцент3 89" xfId="20634"/>
    <cellStyle name="60% - Акцент3 9" xfId="20635"/>
    <cellStyle name="60% - Акцент3 9 2" xfId="20636"/>
    <cellStyle name="60% - Акцент3 9 3" xfId="20637"/>
    <cellStyle name="60% - Акцент3 9 4" xfId="20638"/>
    <cellStyle name="60% - Акцент3 9 5" xfId="20639"/>
    <cellStyle name="60% - Акцент3 90" xfId="20640"/>
    <cellStyle name="60% - Акцент3 91" xfId="20641"/>
    <cellStyle name="60% - Акцент3 92" xfId="20642"/>
    <cellStyle name="60% - Акцент3 93" xfId="20643"/>
    <cellStyle name="60% - Акцент3 94" xfId="20644"/>
    <cellStyle name="60% - Акцент3 95" xfId="20645"/>
    <cellStyle name="60% - Акцент3 96" xfId="20646"/>
    <cellStyle name="60% - Акцент3 97" xfId="20647"/>
    <cellStyle name="60% - Акцент3 98" xfId="20648"/>
    <cellStyle name="60% - Акцент3 99" xfId="20649"/>
    <cellStyle name="60% - Акцент4" xfId="20650" builtinId="44" customBuiltin="1"/>
    <cellStyle name="60% - Акцент4 10" xfId="20651"/>
    <cellStyle name="60% - Акцент4 100" xfId="20652"/>
    <cellStyle name="60% - Акцент4 101" xfId="20653"/>
    <cellStyle name="60% - Акцент4 102" xfId="20654"/>
    <cellStyle name="60% - Акцент4 103" xfId="20655"/>
    <cellStyle name="60% - Акцент4 104" xfId="20656"/>
    <cellStyle name="60% - Акцент4 105" xfId="20657"/>
    <cellStyle name="60% - Акцент4 106" xfId="20658"/>
    <cellStyle name="60% - Акцент4 107" xfId="20659"/>
    <cellStyle name="60% - Акцент4 108" xfId="20660"/>
    <cellStyle name="60% - Акцент4 109" xfId="20661"/>
    <cellStyle name="60% - Акцент4 11" xfId="20662"/>
    <cellStyle name="60% - Акцент4 110" xfId="20663"/>
    <cellStyle name="60% - Акцент4 111" xfId="20664"/>
    <cellStyle name="60% - Акцент4 112" xfId="20665"/>
    <cellStyle name="60% - Акцент4 113" xfId="20666"/>
    <cellStyle name="60% - Акцент4 12" xfId="20667"/>
    <cellStyle name="60% - Акцент4 13" xfId="20668"/>
    <cellStyle name="60% - Акцент4 14" xfId="20669"/>
    <cellStyle name="60% - Акцент4 15" xfId="20670"/>
    <cellStyle name="60% - Акцент4 16" xfId="20671"/>
    <cellStyle name="60% - Акцент4 17" xfId="20672"/>
    <cellStyle name="60% - Акцент4 18" xfId="20673"/>
    <cellStyle name="60% - Акцент4 19" xfId="20674"/>
    <cellStyle name="60% - Акцент4 2" xfId="20675"/>
    <cellStyle name="60% - Акцент4 2 2" xfId="20676"/>
    <cellStyle name="60% - Акцент4 2 3" xfId="20677"/>
    <cellStyle name="60% - Акцент4 2 4" xfId="20678"/>
    <cellStyle name="60% - Акцент4 2 5" xfId="20679"/>
    <cellStyle name="60% - Акцент4 20" xfId="20680"/>
    <cellStyle name="60% - Акцент4 21" xfId="20681"/>
    <cellStyle name="60% - Акцент4 22" xfId="20682"/>
    <cellStyle name="60% - Акцент4 23" xfId="20683"/>
    <cellStyle name="60% - Акцент4 24" xfId="20684"/>
    <cellStyle name="60% - Акцент4 25" xfId="20685"/>
    <cellStyle name="60% - Акцент4 26" xfId="20686"/>
    <cellStyle name="60% - Акцент4 27" xfId="20687"/>
    <cellStyle name="60% - Акцент4 28" xfId="20688"/>
    <cellStyle name="60% - Акцент4 29" xfId="20689"/>
    <cellStyle name="60% - Акцент4 3" xfId="20690"/>
    <cellStyle name="60% - Акцент4 3 2" xfId="20691"/>
    <cellStyle name="60% - Акцент4 3 3" xfId="20692"/>
    <cellStyle name="60% - Акцент4 3 4" xfId="20693"/>
    <cellStyle name="60% - Акцент4 3 5" xfId="20694"/>
    <cellStyle name="60% - Акцент4 30" xfId="20695"/>
    <cellStyle name="60% - Акцент4 31" xfId="20696"/>
    <cellStyle name="60% - Акцент4 32" xfId="20697"/>
    <cellStyle name="60% - Акцент4 33" xfId="20698"/>
    <cellStyle name="60% - Акцент4 34" xfId="20699"/>
    <cellStyle name="60% - Акцент4 35" xfId="20700"/>
    <cellStyle name="60% - Акцент4 36" xfId="20701"/>
    <cellStyle name="60% - Акцент4 37" xfId="20702"/>
    <cellStyle name="60% - Акцент4 38" xfId="20703"/>
    <cellStyle name="60% - Акцент4 39" xfId="20704"/>
    <cellStyle name="60% - Акцент4 4" xfId="20705"/>
    <cellStyle name="60% - Акцент4 4 2" xfId="20706"/>
    <cellStyle name="60% - Акцент4 4 3" xfId="20707"/>
    <cellStyle name="60% - Акцент4 4 4" xfId="20708"/>
    <cellStyle name="60% - Акцент4 4 5" xfId="20709"/>
    <cellStyle name="60% - Акцент4 40" xfId="20710"/>
    <cellStyle name="60% - Акцент4 41" xfId="20711"/>
    <cellStyle name="60% - Акцент4 42" xfId="20712"/>
    <cellStyle name="60% - Акцент4 43" xfId="20713"/>
    <cellStyle name="60% - Акцент4 44" xfId="20714"/>
    <cellStyle name="60% - Акцент4 45" xfId="20715"/>
    <cellStyle name="60% - Акцент4 46" xfId="20716"/>
    <cellStyle name="60% - Акцент4 47" xfId="20717"/>
    <cellStyle name="60% - Акцент4 48" xfId="20718"/>
    <cellStyle name="60% - Акцент4 49" xfId="20719"/>
    <cellStyle name="60% - Акцент4 5" xfId="20720"/>
    <cellStyle name="60% - Акцент4 5 2" xfId="20721"/>
    <cellStyle name="60% - Акцент4 5 3" xfId="20722"/>
    <cellStyle name="60% - Акцент4 5 4" xfId="20723"/>
    <cellStyle name="60% - Акцент4 5 5" xfId="20724"/>
    <cellStyle name="60% - Акцент4 50" xfId="20725"/>
    <cellStyle name="60% - Акцент4 51" xfId="20726"/>
    <cellStyle name="60% - Акцент4 52" xfId="20727"/>
    <cellStyle name="60% - Акцент4 53" xfId="20728"/>
    <cellStyle name="60% - Акцент4 54" xfId="20729"/>
    <cellStyle name="60% - Акцент4 55" xfId="20730"/>
    <cellStyle name="60% - Акцент4 56" xfId="20731"/>
    <cellStyle name="60% - Акцент4 57" xfId="20732"/>
    <cellStyle name="60% - Акцент4 58" xfId="20733"/>
    <cellStyle name="60% - Акцент4 59" xfId="20734"/>
    <cellStyle name="60% - Акцент4 6" xfId="20735"/>
    <cellStyle name="60% - Акцент4 6 2" xfId="20736"/>
    <cellStyle name="60% - Акцент4 6 3" xfId="20737"/>
    <cellStyle name="60% - Акцент4 6 4" xfId="20738"/>
    <cellStyle name="60% - Акцент4 6 5" xfId="20739"/>
    <cellStyle name="60% - Акцент4 60" xfId="20740"/>
    <cellStyle name="60% - Акцент4 61" xfId="20741"/>
    <cellStyle name="60% - Акцент4 62" xfId="20742"/>
    <cellStyle name="60% - Акцент4 63" xfId="20743"/>
    <cellStyle name="60% - Акцент4 64" xfId="20744"/>
    <cellStyle name="60% - Акцент4 65" xfId="20745"/>
    <cellStyle name="60% - Акцент4 66" xfId="20746"/>
    <cellStyle name="60% - Акцент4 67" xfId="20747"/>
    <cellStyle name="60% - Акцент4 68" xfId="20748"/>
    <cellStyle name="60% - Акцент4 69" xfId="20749"/>
    <cellStyle name="60% - Акцент4 7" xfId="20750"/>
    <cellStyle name="60% - Акцент4 7 2" xfId="20751"/>
    <cellStyle name="60% - Акцент4 7 3" xfId="20752"/>
    <cellStyle name="60% - Акцент4 7 4" xfId="20753"/>
    <cellStyle name="60% - Акцент4 7 5" xfId="20754"/>
    <cellStyle name="60% - Акцент4 70" xfId="20755"/>
    <cellStyle name="60% - Акцент4 71" xfId="20756"/>
    <cellStyle name="60% - Акцент4 72" xfId="20757"/>
    <cellStyle name="60% - Акцент4 73" xfId="20758"/>
    <cellStyle name="60% - Акцент4 74" xfId="20759"/>
    <cellStyle name="60% - Акцент4 75" xfId="20760"/>
    <cellStyle name="60% - Акцент4 76" xfId="20761"/>
    <cellStyle name="60% - Акцент4 77" xfId="20762"/>
    <cellStyle name="60% - Акцент4 78" xfId="20763"/>
    <cellStyle name="60% - Акцент4 79" xfId="20764"/>
    <cellStyle name="60% - Акцент4 8" xfId="20765"/>
    <cellStyle name="60% - Акцент4 8 2" xfId="20766"/>
    <cellStyle name="60% - Акцент4 8 3" xfId="20767"/>
    <cellStyle name="60% - Акцент4 8 4" xfId="20768"/>
    <cellStyle name="60% - Акцент4 8 5" xfId="20769"/>
    <cellStyle name="60% - Акцент4 80" xfId="20770"/>
    <cellStyle name="60% - Акцент4 81" xfId="20771"/>
    <cellStyle name="60% - Акцент4 82" xfId="20772"/>
    <cellStyle name="60% - Акцент4 83" xfId="20773"/>
    <cellStyle name="60% - Акцент4 84" xfId="20774"/>
    <cellStyle name="60% - Акцент4 85" xfId="20775"/>
    <cellStyle name="60% - Акцент4 86" xfId="20776"/>
    <cellStyle name="60% - Акцент4 87" xfId="20777"/>
    <cellStyle name="60% - Акцент4 88" xfId="20778"/>
    <cellStyle name="60% - Акцент4 89" xfId="20779"/>
    <cellStyle name="60% - Акцент4 9" xfId="20780"/>
    <cellStyle name="60% - Акцент4 9 2" xfId="20781"/>
    <cellStyle name="60% - Акцент4 9 3" xfId="20782"/>
    <cellStyle name="60% - Акцент4 9 4" xfId="20783"/>
    <cellStyle name="60% - Акцент4 9 5" xfId="20784"/>
    <cellStyle name="60% - Акцент4 90" xfId="20785"/>
    <cellStyle name="60% - Акцент4 91" xfId="20786"/>
    <cellStyle name="60% - Акцент4 92" xfId="20787"/>
    <cellStyle name="60% - Акцент4 93" xfId="20788"/>
    <cellStyle name="60% - Акцент4 94" xfId="20789"/>
    <cellStyle name="60% - Акцент4 95" xfId="20790"/>
    <cellStyle name="60% - Акцент4 96" xfId="20791"/>
    <cellStyle name="60% - Акцент4 97" xfId="20792"/>
    <cellStyle name="60% - Акцент4 98" xfId="20793"/>
    <cellStyle name="60% - Акцент4 99" xfId="20794"/>
    <cellStyle name="60% - Акцент5" xfId="20795" builtinId="48" customBuiltin="1"/>
    <cellStyle name="60% - Акцент5 10" xfId="20796"/>
    <cellStyle name="60% - Акцент5 100" xfId="20797"/>
    <cellStyle name="60% - Акцент5 101" xfId="20798"/>
    <cellStyle name="60% - Акцент5 102" xfId="20799"/>
    <cellStyle name="60% - Акцент5 103" xfId="20800"/>
    <cellStyle name="60% - Акцент5 104" xfId="20801"/>
    <cellStyle name="60% - Акцент5 105" xfId="20802"/>
    <cellStyle name="60% - Акцент5 106" xfId="20803"/>
    <cellStyle name="60% - Акцент5 107" xfId="20804"/>
    <cellStyle name="60% - Акцент5 108" xfId="20805"/>
    <cellStyle name="60% - Акцент5 109" xfId="20806"/>
    <cellStyle name="60% - Акцент5 11" xfId="20807"/>
    <cellStyle name="60% - Акцент5 110" xfId="20808"/>
    <cellStyle name="60% - Акцент5 111" xfId="20809"/>
    <cellStyle name="60% - Акцент5 112" xfId="20810"/>
    <cellStyle name="60% - Акцент5 113" xfId="20811"/>
    <cellStyle name="60% - Акцент5 12" xfId="20812"/>
    <cellStyle name="60% - Акцент5 13" xfId="20813"/>
    <cellStyle name="60% - Акцент5 14" xfId="20814"/>
    <cellStyle name="60% - Акцент5 15" xfId="20815"/>
    <cellStyle name="60% - Акцент5 16" xfId="20816"/>
    <cellStyle name="60% - Акцент5 17" xfId="20817"/>
    <cellStyle name="60% - Акцент5 18" xfId="20818"/>
    <cellStyle name="60% - Акцент5 19" xfId="20819"/>
    <cellStyle name="60% - Акцент5 2" xfId="20820"/>
    <cellStyle name="60% - Акцент5 2 2" xfId="20821"/>
    <cellStyle name="60% - Акцент5 2 3" xfId="20822"/>
    <cellStyle name="60% - Акцент5 2 4" xfId="20823"/>
    <cellStyle name="60% - Акцент5 2 5" xfId="20824"/>
    <cellStyle name="60% - Акцент5 20" xfId="20825"/>
    <cellStyle name="60% - Акцент5 21" xfId="20826"/>
    <cellStyle name="60% - Акцент5 22" xfId="20827"/>
    <cellStyle name="60% - Акцент5 23" xfId="20828"/>
    <cellStyle name="60% - Акцент5 24" xfId="20829"/>
    <cellStyle name="60% - Акцент5 25" xfId="20830"/>
    <cellStyle name="60% - Акцент5 26" xfId="20831"/>
    <cellStyle name="60% - Акцент5 27" xfId="20832"/>
    <cellStyle name="60% - Акцент5 28" xfId="20833"/>
    <cellStyle name="60% - Акцент5 29" xfId="20834"/>
    <cellStyle name="60% - Акцент5 3" xfId="20835"/>
    <cellStyle name="60% - Акцент5 3 2" xfId="20836"/>
    <cellStyle name="60% - Акцент5 3 3" xfId="20837"/>
    <cellStyle name="60% - Акцент5 3 4" xfId="20838"/>
    <cellStyle name="60% - Акцент5 3 5" xfId="20839"/>
    <cellStyle name="60% - Акцент5 30" xfId="20840"/>
    <cellStyle name="60% - Акцент5 31" xfId="20841"/>
    <cellStyle name="60% - Акцент5 32" xfId="20842"/>
    <cellStyle name="60% - Акцент5 33" xfId="20843"/>
    <cellStyle name="60% - Акцент5 34" xfId="20844"/>
    <cellStyle name="60% - Акцент5 35" xfId="20845"/>
    <cellStyle name="60% - Акцент5 36" xfId="20846"/>
    <cellStyle name="60% - Акцент5 37" xfId="20847"/>
    <cellStyle name="60% - Акцент5 38" xfId="20848"/>
    <cellStyle name="60% - Акцент5 39" xfId="20849"/>
    <cellStyle name="60% - Акцент5 4" xfId="20850"/>
    <cellStyle name="60% - Акцент5 4 2" xfId="20851"/>
    <cellStyle name="60% - Акцент5 4 3" xfId="20852"/>
    <cellStyle name="60% - Акцент5 4 4" xfId="20853"/>
    <cellStyle name="60% - Акцент5 4 5" xfId="20854"/>
    <cellStyle name="60% - Акцент5 40" xfId="20855"/>
    <cellStyle name="60% - Акцент5 41" xfId="20856"/>
    <cellStyle name="60% - Акцент5 42" xfId="20857"/>
    <cellStyle name="60% - Акцент5 43" xfId="20858"/>
    <cellStyle name="60% - Акцент5 44" xfId="20859"/>
    <cellStyle name="60% - Акцент5 45" xfId="20860"/>
    <cellStyle name="60% - Акцент5 46" xfId="20861"/>
    <cellStyle name="60% - Акцент5 47" xfId="20862"/>
    <cellStyle name="60% - Акцент5 48" xfId="20863"/>
    <cellStyle name="60% - Акцент5 49" xfId="20864"/>
    <cellStyle name="60% - Акцент5 5" xfId="20865"/>
    <cellStyle name="60% - Акцент5 5 2" xfId="20866"/>
    <cellStyle name="60% - Акцент5 5 3" xfId="20867"/>
    <cellStyle name="60% - Акцент5 5 4" xfId="20868"/>
    <cellStyle name="60% - Акцент5 5 5" xfId="20869"/>
    <cellStyle name="60% - Акцент5 50" xfId="20870"/>
    <cellStyle name="60% - Акцент5 51" xfId="20871"/>
    <cellStyle name="60% - Акцент5 52" xfId="20872"/>
    <cellStyle name="60% - Акцент5 53" xfId="20873"/>
    <cellStyle name="60% - Акцент5 54" xfId="20874"/>
    <cellStyle name="60% - Акцент5 55" xfId="20875"/>
    <cellStyle name="60% - Акцент5 56" xfId="20876"/>
    <cellStyle name="60% - Акцент5 57" xfId="20877"/>
    <cellStyle name="60% - Акцент5 58" xfId="20878"/>
    <cellStyle name="60% - Акцент5 59" xfId="20879"/>
    <cellStyle name="60% - Акцент5 6" xfId="20880"/>
    <cellStyle name="60% - Акцент5 6 2" xfId="20881"/>
    <cellStyle name="60% - Акцент5 6 3" xfId="20882"/>
    <cellStyle name="60% - Акцент5 6 4" xfId="20883"/>
    <cellStyle name="60% - Акцент5 6 5" xfId="20884"/>
    <cellStyle name="60% - Акцент5 60" xfId="20885"/>
    <cellStyle name="60% - Акцент5 61" xfId="20886"/>
    <cellStyle name="60% - Акцент5 62" xfId="20887"/>
    <cellStyle name="60% - Акцент5 63" xfId="20888"/>
    <cellStyle name="60% - Акцент5 64" xfId="20889"/>
    <cellStyle name="60% - Акцент5 65" xfId="20890"/>
    <cellStyle name="60% - Акцент5 66" xfId="20891"/>
    <cellStyle name="60% - Акцент5 67" xfId="20892"/>
    <cellStyle name="60% - Акцент5 68" xfId="20893"/>
    <cellStyle name="60% - Акцент5 69" xfId="20894"/>
    <cellStyle name="60% - Акцент5 7" xfId="20895"/>
    <cellStyle name="60% - Акцент5 7 2" xfId="20896"/>
    <cellStyle name="60% - Акцент5 7 3" xfId="20897"/>
    <cellStyle name="60% - Акцент5 7 4" xfId="20898"/>
    <cellStyle name="60% - Акцент5 7 5" xfId="20899"/>
    <cellStyle name="60% - Акцент5 70" xfId="20900"/>
    <cellStyle name="60% - Акцент5 71" xfId="20901"/>
    <cellStyle name="60% - Акцент5 72" xfId="20902"/>
    <cellStyle name="60% - Акцент5 73" xfId="20903"/>
    <cellStyle name="60% - Акцент5 74" xfId="20904"/>
    <cellStyle name="60% - Акцент5 75" xfId="20905"/>
    <cellStyle name="60% - Акцент5 76" xfId="20906"/>
    <cellStyle name="60% - Акцент5 77" xfId="20907"/>
    <cellStyle name="60% - Акцент5 78" xfId="20908"/>
    <cellStyle name="60% - Акцент5 79" xfId="20909"/>
    <cellStyle name="60% - Акцент5 8" xfId="20910"/>
    <cellStyle name="60% - Акцент5 8 2" xfId="20911"/>
    <cellStyle name="60% - Акцент5 8 3" xfId="20912"/>
    <cellStyle name="60% - Акцент5 8 4" xfId="20913"/>
    <cellStyle name="60% - Акцент5 8 5" xfId="20914"/>
    <cellStyle name="60% - Акцент5 80" xfId="20915"/>
    <cellStyle name="60% - Акцент5 81" xfId="20916"/>
    <cellStyle name="60% - Акцент5 82" xfId="20917"/>
    <cellStyle name="60% - Акцент5 83" xfId="20918"/>
    <cellStyle name="60% - Акцент5 84" xfId="20919"/>
    <cellStyle name="60% - Акцент5 85" xfId="20920"/>
    <cellStyle name="60% - Акцент5 86" xfId="20921"/>
    <cellStyle name="60% - Акцент5 87" xfId="20922"/>
    <cellStyle name="60% - Акцент5 88" xfId="20923"/>
    <cellStyle name="60% - Акцент5 89" xfId="20924"/>
    <cellStyle name="60% - Акцент5 9" xfId="20925"/>
    <cellStyle name="60% - Акцент5 9 2" xfId="20926"/>
    <cellStyle name="60% - Акцент5 9 3" xfId="20927"/>
    <cellStyle name="60% - Акцент5 9 4" xfId="20928"/>
    <cellStyle name="60% - Акцент5 9 5" xfId="20929"/>
    <cellStyle name="60% - Акцент5 90" xfId="20930"/>
    <cellStyle name="60% - Акцент5 91" xfId="20931"/>
    <cellStyle name="60% - Акцент5 92" xfId="20932"/>
    <cellStyle name="60% - Акцент5 93" xfId="20933"/>
    <cellStyle name="60% - Акцент5 94" xfId="20934"/>
    <cellStyle name="60% - Акцент5 95" xfId="20935"/>
    <cellStyle name="60% - Акцент5 96" xfId="20936"/>
    <cellStyle name="60% - Акцент5 97" xfId="20937"/>
    <cellStyle name="60% - Акцент5 98" xfId="20938"/>
    <cellStyle name="60% - Акцент5 99" xfId="20939"/>
    <cellStyle name="60% - Акцент6" xfId="20940" builtinId="52" customBuiltin="1"/>
    <cellStyle name="60% - Акцент6 10" xfId="20941"/>
    <cellStyle name="60% - Акцент6 100" xfId="20942"/>
    <cellStyle name="60% - Акцент6 101" xfId="20943"/>
    <cellStyle name="60% - Акцент6 102" xfId="20944"/>
    <cellStyle name="60% - Акцент6 103" xfId="20945"/>
    <cellStyle name="60% - Акцент6 104" xfId="20946"/>
    <cellStyle name="60% - Акцент6 105" xfId="20947"/>
    <cellStyle name="60% - Акцент6 106" xfId="20948"/>
    <cellStyle name="60% - Акцент6 107" xfId="20949"/>
    <cellStyle name="60% - Акцент6 108" xfId="20950"/>
    <cellStyle name="60% - Акцент6 109" xfId="20951"/>
    <cellStyle name="60% - Акцент6 11" xfId="20952"/>
    <cellStyle name="60% - Акцент6 110" xfId="20953"/>
    <cellStyle name="60% - Акцент6 111" xfId="20954"/>
    <cellStyle name="60% - Акцент6 112" xfId="20955"/>
    <cellStyle name="60% - Акцент6 113" xfId="20956"/>
    <cellStyle name="60% - Акцент6 12" xfId="20957"/>
    <cellStyle name="60% - Акцент6 13" xfId="20958"/>
    <cellStyle name="60% - Акцент6 14" xfId="20959"/>
    <cellStyle name="60% - Акцент6 15" xfId="20960"/>
    <cellStyle name="60% - Акцент6 16" xfId="20961"/>
    <cellStyle name="60% - Акцент6 17" xfId="20962"/>
    <cellStyle name="60% - Акцент6 18" xfId="20963"/>
    <cellStyle name="60% - Акцент6 19" xfId="20964"/>
    <cellStyle name="60% - Акцент6 2" xfId="20965"/>
    <cellStyle name="60% - Акцент6 2 2" xfId="20966"/>
    <cellStyle name="60% - Акцент6 2 3" xfId="20967"/>
    <cellStyle name="60% - Акцент6 2 4" xfId="20968"/>
    <cellStyle name="60% - Акцент6 2 5" xfId="20969"/>
    <cellStyle name="60% - Акцент6 20" xfId="20970"/>
    <cellStyle name="60% - Акцент6 21" xfId="20971"/>
    <cellStyle name="60% - Акцент6 22" xfId="20972"/>
    <cellStyle name="60% - Акцент6 23" xfId="20973"/>
    <cellStyle name="60% - Акцент6 24" xfId="20974"/>
    <cellStyle name="60% - Акцент6 25" xfId="20975"/>
    <cellStyle name="60% - Акцент6 26" xfId="20976"/>
    <cellStyle name="60% - Акцент6 27" xfId="20977"/>
    <cellStyle name="60% - Акцент6 28" xfId="20978"/>
    <cellStyle name="60% - Акцент6 29" xfId="20979"/>
    <cellStyle name="60% - Акцент6 3" xfId="20980"/>
    <cellStyle name="60% - Акцент6 3 2" xfId="20981"/>
    <cellStyle name="60% - Акцент6 3 3" xfId="20982"/>
    <cellStyle name="60% - Акцент6 3 4" xfId="20983"/>
    <cellStyle name="60% - Акцент6 3 5" xfId="20984"/>
    <cellStyle name="60% - Акцент6 30" xfId="20985"/>
    <cellStyle name="60% - Акцент6 31" xfId="20986"/>
    <cellStyle name="60% - Акцент6 32" xfId="20987"/>
    <cellStyle name="60% - Акцент6 33" xfId="20988"/>
    <cellStyle name="60% - Акцент6 34" xfId="20989"/>
    <cellStyle name="60% - Акцент6 35" xfId="20990"/>
    <cellStyle name="60% - Акцент6 36" xfId="20991"/>
    <cellStyle name="60% - Акцент6 37" xfId="20992"/>
    <cellStyle name="60% - Акцент6 38" xfId="20993"/>
    <cellStyle name="60% - Акцент6 39" xfId="20994"/>
    <cellStyle name="60% - Акцент6 4" xfId="20995"/>
    <cellStyle name="60% - Акцент6 4 2" xfId="20996"/>
    <cellStyle name="60% - Акцент6 4 3" xfId="20997"/>
    <cellStyle name="60% - Акцент6 4 4" xfId="20998"/>
    <cellStyle name="60% - Акцент6 4 5" xfId="20999"/>
    <cellStyle name="60% - Акцент6 40" xfId="21000"/>
    <cellStyle name="60% - Акцент6 41" xfId="21001"/>
    <cellStyle name="60% - Акцент6 42" xfId="21002"/>
    <cellStyle name="60% - Акцент6 43" xfId="21003"/>
    <cellStyle name="60% - Акцент6 44" xfId="21004"/>
    <cellStyle name="60% - Акцент6 45" xfId="21005"/>
    <cellStyle name="60% - Акцент6 46" xfId="21006"/>
    <cellStyle name="60% - Акцент6 47" xfId="21007"/>
    <cellStyle name="60% - Акцент6 48" xfId="21008"/>
    <cellStyle name="60% - Акцент6 49" xfId="21009"/>
    <cellStyle name="60% - Акцент6 5" xfId="21010"/>
    <cellStyle name="60% - Акцент6 5 2" xfId="21011"/>
    <cellStyle name="60% - Акцент6 5 3" xfId="21012"/>
    <cellStyle name="60% - Акцент6 5 4" xfId="21013"/>
    <cellStyle name="60% - Акцент6 5 5" xfId="21014"/>
    <cellStyle name="60% - Акцент6 50" xfId="21015"/>
    <cellStyle name="60% - Акцент6 51" xfId="21016"/>
    <cellStyle name="60% - Акцент6 52" xfId="21017"/>
    <cellStyle name="60% - Акцент6 53" xfId="21018"/>
    <cellStyle name="60% - Акцент6 54" xfId="21019"/>
    <cellStyle name="60% - Акцент6 55" xfId="21020"/>
    <cellStyle name="60% - Акцент6 56" xfId="21021"/>
    <cellStyle name="60% - Акцент6 57" xfId="21022"/>
    <cellStyle name="60% - Акцент6 58" xfId="21023"/>
    <cellStyle name="60% - Акцент6 59" xfId="21024"/>
    <cellStyle name="60% - Акцент6 6" xfId="21025"/>
    <cellStyle name="60% - Акцент6 6 2" xfId="21026"/>
    <cellStyle name="60% - Акцент6 6 3" xfId="21027"/>
    <cellStyle name="60% - Акцент6 6 4" xfId="21028"/>
    <cellStyle name="60% - Акцент6 6 5" xfId="21029"/>
    <cellStyle name="60% - Акцент6 60" xfId="21030"/>
    <cellStyle name="60% - Акцент6 61" xfId="21031"/>
    <cellStyle name="60% - Акцент6 62" xfId="21032"/>
    <cellStyle name="60% - Акцент6 63" xfId="21033"/>
    <cellStyle name="60% - Акцент6 64" xfId="21034"/>
    <cellStyle name="60% - Акцент6 65" xfId="21035"/>
    <cellStyle name="60% - Акцент6 66" xfId="21036"/>
    <cellStyle name="60% - Акцент6 67" xfId="21037"/>
    <cellStyle name="60% - Акцент6 68" xfId="21038"/>
    <cellStyle name="60% - Акцент6 69" xfId="21039"/>
    <cellStyle name="60% - Акцент6 7" xfId="21040"/>
    <cellStyle name="60% - Акцент6 7 2" xfId="21041"/>
    <cellStyle name="60% - Акцент6 7 3" xfId="21042"/>
    <cellStyle name="60% - Акцент6 7 4" xfId="21043"/>
    <cellStyle name="60% - Акцент6 7 5" xfId="21044"/>
    <cellStyle name="60% - Акцент6 70" xfId="21045"/>
    <cellStyle name="60% - Акцент6 71" xfId="21046"/>
    <cellStyle name="60% - Акцент6 72" xfId="21047"/>
    <cellStyle name="60% - Акцент6 73" xfId="21048"/>
    <cellStyle name="60% - Акцент6 74" xfId="21049"/>
    <cellStyle name="60% - Акцент6 75" xfId="21050"/>
    <cellStyle name="60% - Акцент6 76" xfId="21051"/>
    <cellStyle name="60% - Акцент6 77" xfId="21052"/>
    <cellStyle name="60% - Акцент6 78" xfId="21053"/>
    <cellStyle name="60% - Акцент6 79" xfId="21054"/>
    <cellStyle name="60% - Акцент6 8" xfId="21055"/>
    <cellStyle name="60% - Акцент6 8 2" xfId="21056"/>
    <cellStyle name="60% - Акцент6 8 3" xfId="21057"/>
    <cellStyle name="60% - Акцент6 8 4" xfId="21058"/>
    <cellStyle name="60% - Акцент6 8 5" xfId="21059"/>
    <cellStyle name="60% - Акцент6 80" xfId="21060"/>
    <cellStyle name="60% - Акцент6 81" xfId="21061"/>
    <cellStyle name="60% - Акцент6 82" xfId="21062"/>
    <cellStyle name="60% - Акцент6 83" xfId="21063"/>
    <cellStyle name="60% - Акцент6 84" xfId="21064"/>
    <cellStyle name="60% - Акцент6 85" xfId="21065"/>
    <cellStyle name="60% - Акцент6 86" xfId="21066"/>
    <cellStyle name="60% - Акцент6 87" xfId="21067"/>
    <cellStyle name="60% - Акцент6 88" xfId="21068"/>
    <cellStyle name="60% - Акцент6 89" xfId="21069"/>
    <cellStyle name="60% - Акцент6 9" xfId="21070"/>
    <cellStyle name="60% - Акцент6 9 2" xfId="21071"/>
    <cellStyle name="60% - Акцент6 9 3" xfId="21072"/>
    <cellStyle name="60% - Акцент6 9 4" xfId="21073"/>
    <cellStyle name="60% - Акцент6 9 5" xfId="21074"/>
    <cellStyle name="60% - Акцент6 90" xfId="21075"/>
    <cellStyle name="60% - Акцент6 91" xfId="21076"/>
    <cellStyle name="60% - Акцент6 92" xfId="21077"/>
    <cellStyle name="60% - Акцент6 93" xfId="21078"/>
    <cellStyle name="60% - Акцент6 94" xfId="21079"/>
    <cellStyle name="60% - Акцент6 95" xfId="21080"/>
    <cellStyle name="60% - Акцент6 96" xfId="21081"/>
    <cellStyle name="60% - Акцент6 97" xfId="21082"/>
    <cellStyle name="60% - Акцент6 98" xfId="21083"/>
    <cellStyle name="60% - Акцент6 99" xfId="21084"/>
    <cellStyle name="Accent1" xfId="21085"/>
    <cellStyle name="Accent2" xfId="21086"/>
    <cellStyle name="Accent3" xfId="21087"/>
    <cellStyle name="Accent4" xfId="21088"/>
    <cellStyle name="Accent5" xfId="21089"/>
    <cellStyle name="Accent6" xfId="21090"/>
    <cellStyle name="Bad" xfId="21091"/>
    <cellStyle name="br" xfId="21092"/>
    <cellStyle name="br 2" xfId="21093"/>
    <cellStyle name="br 3" xfId="21094"/>
    <cellStyle name="Calculation" xfId="21095"/>
    <cellStyle name="Check Cell" xfId="21096"/>
    <cellStyle name="col" xfId="21097"/>
    <cellStyle name="col 2" xfId="21098"/>
    <cellStyle name="col 3" xfId="21099"/>
    <cellStyle name="dtrow" xfId="21100"/>
    <cellStyle name="Excel Built-in Normal" xfId="21101"/>
    <cellStyle name="Explanatory Text" xfId="21102"/>
    <cellStyle name="Good" xfId="21103"/>
    <cellStyle name="Heading 1" xfId="21104"/>
    <cellStyle name="Heading 2" xfId="21105"/>
    <cellStyle name="Heading 3" xfId="21106"/>
    <cellStyle name="Heading 4" xfId="21107"/>
    <cellStyle name="Input" xfId="21108"/>
    <cellStyle name="Linked Cell" xfId="21109"/>
    <cellStyle name="Neutral" xfId="21110"/>
    <cellStyle name="Note" xfId="21111"/>
    <cellStyle name="Output" xfId="21112"/>
    <cellStyle name="st33" xfId="21113"/>
    <cellStyle name="style0" xfId="21114"/>
    <cellStyle name="style0 2" xfId="21115"/>
    <cellStyle name="style0 2 2" xfId="21116"/>
    <cellStyle name="style0 2 3" xfId="21117"/>
    <cellStyle name="style0 3" xfId="21118"/>
    <cellStyle name="style0 4" xfId="21119"/>
    <cellStyle name="style0 5" xfId="21120"/>
    <cellStyle name="style0 6" xfId="21121"/>
    <cellStyle name="td" xfId="21122"/>
    <cellStyle name="td 2" xfId="21123"/>
    <cellStyle name="td 2 2" xfId="21124"/>
    <cellStyle name="td 2 3" xfId="21125"/>
    <cellStyle name="td 3" xfId="21126"/>
    <cellStyle name="td 4" xfId="21127"/>
    <cellStyle name="td 5" xfId="21128"/>
    <cellStyle name="td 6" xfId="21129"/>
    <cellStyle name="Title" xfId="21130"/>
    <cellStyle name="Total" xfId="21131"/>
    <cellStyle name="tr" xfId="21132"/>
    <cellStyle name="tr 2" xfId="21133"/>
    <cellStyle name="tr 3" xfId="21134"/>
    <cellStyle name="Warning Text" xfId="21135"/>
    <cellStyle name="xl21" xfId="21136"/>
    <cellStyle name="xl21 2" xfId="21137"/>
    <cellStyle name="xl21 2 2" xfId="21138"/>
    <cellStyle name="xl21 2 3" xfId="21139"/>
    <cellStyle name="xl21 3" xfId="21140"/>
    <cellStyle name="xl21 4" xfId="21141"/>
    <cellStyle name="xl21 5" xfId="21142"/>
    <cellStyle name="xl22" xfId="21143"/>
    <cellStyle name="xl22 2" xfId="21144"/>
    <cellStyle name="xl22 2 2" xfId="21145"/>
    <cellStyle name="xl22 2 3" xfId="21146"/>
    <cellStyle name="xl22 3" xfId="21147"/>
    <cellStyle name="xl22 4" xfId="21148"/>
    <cellStyle name="xl22 5" xfId="21149"/>
    <cellStyle name="xl23" xfId="21150"/>
    <cellStyle name="xl23 2" xfId="21151"/>
    <cellStyle name="xl23 2 2" xfId="21152"/>
    <cellStyle name="xl23 3" xfId="21153"/>
    <cellStyle name="xl23 4" xfId="21154"/>
    <cellStyle name="xl23 5" xfId="21155"/>
    <cellStyle name="xl23 6" xfId="21156"/>
    <cellStyle name="xl24" xfId="21157"/>
    <cellStyle name="xl24 2" xfId="21158"/>
    <cellStyle name="xl24 2 2" xfId="21159"/>
    <cellStyle name="xl24 2 3" xfId="21160"/>
    <cellStyle name="xl24 2 4" xfId="21161"/>
    <cellStyle name="xl24 3" xfId="21162"/>
    <cellStyle name="xl24 4" xfId="21163"/>
    <cellStyle name="xl24 5" xfId="21164"/>
    <cellStyle name="xl24 6" xfId="21165"/>
    <cellStyle name="xl25" xfId="21166"/>
    <cellStyle name="xl25 2" xfId="21167"/>
    <cellStyle name="xl25 2 2" xfId="21168"/>
    <cellStyle name="xl25 2 3" xfId="21169"/>
    <cellStyle name="xl25 2 4" xfId="21170"/>
    <cellStyle name="xl25 3" xfId="21171"/>
    <cellStyle name="xl25 4" xfId="21172"/>
    <cellStyle name="xl25 5" xfId="21173"/>
    <cellStyle name="xl25 6" xfId="21174"/>
    <cellStyle name="xl25 7" xfId="21175"/>
    <cellStyle name="xl26" xfId="21176"/>
    <cellStyle name="xl26 2" xfId="21177"/>
    <cellStyle name="xl26 2 2" xfId="21178"/>
    <cellStyle name="xl26 2 3" xfId="21179"/>
    <cellStyle name="xl26 3" xfId="21180"/>
    <cellStyle name="xl26 4" xfId="21181"/>
    <cellStyle name="xl26 5" xfId="21182"/>
    <cellStyle name="xl26 6" xfId="21183"/>
    <cellStyle name="xl27" xfId="21184"/>
    <cellStyle name="xl27 2" xfId="21185"/>
    <cellStyle name="xl27 2 2" xfId="21186"/>
    <cellStyle name="xl27 2 3" xfId="21187"/>
    <cellStyle name="xl27 2 4" xfId="21188"/>
    <cellStyle name="xl27 3" xfId="21189"/>
    <cellStyle name="xl27 4" xfId="21190"/>
    <cellStyle name="xl27 5" xfId="21191"/>
    <cellStyle name="xl27 6" xfId="21192"/>
    <cellStyle name="xl27 7" xfId="21193"/>
    <cellStyle name="xl28" xfId="21194"/>
    <cellStyle name="xl28 2" xfId="21195"/>
    <cellStyle name="xl28 2 2" xfId="21196"/>
    <cellStyle name="xl28 2 3" xfId="21197"/>
    <cellStyle name="xl28 3" xfId="21198"/>
    <cellStyle name="xl28 4" xfId="21199"/>
    <cellStyle name="xl28 5" xfId="21200"/>
    <cellStyle name="xl28 6" xfId="21201"/>
    <cellStyle name="xl29" xfId="21202"/>
    <cellStyle name="xl29 2" xfId="21203"/>
    <cellStyle name="xl29 2 2" xfId="21204"/>
    <cellStyle name="xl29 2 3" xfId="21205"/>
    <cellStyle name="xl29 3" xfId="21206"/>
    <cellStyle name="xl29 4" xfId="21207"/>
    <cellStyle name="xl29 5" xfId="21208"/>
    <cellStyle name="xl29 6" xfId="21209"/>
    <cellStyle name="xl30" xfId="21210"/>
    <cellStyle name="xl30 2" xfId="21211"/>
    <cellStyle name="xl30 2 2" xfId="21212"/>
    <cellStyle name="xl30 2 3" xfId="21213"/>
    <cellStyle name="xl30 3" xfId="21214"/>
    <cellStyle name="xl30 4" xfId="21215"/>
    <cellStyle name="xl30 5" xfId="21216"/>
    <cellStyle name="xl30 6" xfId="21217"/>
    <cellStyle name="xl31" xfId="21218"/>
    <cellStyle name="xl31 2" xfId="21219"/>
    <cellStyle name="xl31 2 2" xfId="21220"/>
    <cellStyle name="xl31 2 3" xfId="21221"/>
    <cellStyle name="xl31 3" xfId="21222"/>
    <cellStyle name="xl31 4" xfId="21223"/>
    <cellStyle name="xl31 5" xfId="21224"/>
    <cellStyle name="xl31 6" xfId="21225"/>
    <cellStyle name="xl32" xfId="21226"/>
    <cellStyle name="xl32 2" xfId="21227"/>
    <cellStyle name="xl32 2 2" xfId="21228"/>
    <cellStyle name="xl32 3" xfId="21229"/>
    <cellStyle name="xl32 4" xfId="21230"/>
    <cellStyle name="xl32 5" xfId="21231"/>
    <cellStyle name="xl32 6" xfId="21232"/>
    <cellStyle name="xl33" xfId="21233"/>
    <cellStyle name="xl33 2" xfId="21234"/>
    <cellStyle name="xl33 2 2" xfId="21235"/>
    <cellStyle name="xl33 3" xfId="21236"/>
    <cellStyle name="xl33 4" xfId="21237"/>
    <cellStyle name="xl33 5" xfId="21238"/>
    <cellStyle name="xl33 6" xfId="21239"/>
    <cellStyle name="xl33 7" xfId="21240"/>
    <cellStyle name="xl34" xfId="21241"/>
    <cellStyle name="xl34 2" xfId="21242"/>
    <cellStyle name="xl34 2 2" xfId="21243"/>
    <cellStyle name="xl34 2 3" xfId="21244"/>
    <cellStyle name="xl34 2 4" xfId="21245"/>
    <cellStyle name="xl34 3" xfId="21246"/>
    <cellStyle name="xl34 4" xfId="21247"/>
    <cellStyle name="xl34 5" xfId="21248"/>
    <cellStyle name="xl34 6" xfId="21249"/>
    <cellStyle name="xl34 7" xfId="21250"/>
    <cellStyle name="xl34 8" xfId="21251"/>
    <cellStyle name="xl35" xfId="21252"/>
    <cellStyle name="xl35 2" xfId="21253"/>
    <cellStyle name="xl35 2 2" xfId="21254"/>
    <cellStyle name="xl35 2 3" xfId="21255"/>
    <cellStyle name="xl35 2 4" xfId="21256"/>
    <cellStyle name="xl35 3" xfId="21257"/>
    <cellStyle name="xl35 4" xfId="21258"/>
    <cellStyle name="xl35 5" xfId="21259"/>
    <cellStyle name="xl35 6" xfId="21260"/>
    <cellStyle name="xl35 7" xfId="21261"/>
    <cellStyle name="xl35 8" xfId="21262"/>
    <cellStyle name="xl36" xfId="21263"/>
    <cellStyle name="xl36 2" xfId="21264"/>
    <cellStyle name="xl36 2 2" xfId="21265"/>
    <cellStyle name="xl36 2 3" xfId="21266"/>
    <cellStyle name="xl36 3" xfId="21267"/>
    <cellStyle name="xl36 4" xfId="21268"/>
    <cellStyle name="xl36 5" xfId="21269"/>
    <cellStyle name="xl36 6" xfId="21270"/>
    <cellStyle name="xl36 7" xfId="21271"/>
    <cellStyle name="xl36 8" xfId="21272"/>
    <cellStyle name="xl37" xfId="21273"/>
    <cellStyle name="xl37 2" xfId="21274"/>
    <cellStyle name="xl37 2 2" xfId="21275"/>
    <cellStyle name="xl37 2 3" xfId="21276"/>
    <cellStyle name="xl37 2 4" xfId="21277"/>
    <cellStyle name="xl37 3" xfId="21278"/>
    <cellStyle name="xl37 4" xfId="21279"/>
    <cellStyle name="xl37 5" xfId="21280"/>
    <cellStyle name="xl37 6" xfId="21281"/>
    <cellStyle name="xl37 7" xfId="21282"/>
    <cellStyle name="xl38" xfId="21283"/>
    <cellStyle name="xl38 2" xfId="21284"/>
    <cellStyle name="xl38 2 2" xfId="21285"/>
    <cellStyle name="xl38 2 3" xfId="21286"/>
    <cellStyle name="xl38 3" xfId="21287"/>
    <cellStyle name="xl38 4" xfId="21288"/>
    <cellStyle name="xl38 5" xfId="21289"/>
    <cellStyle name="xl38 6" xfId="21290"/>
    <cellStyle name="xl39" xfId="21291"/>
    <cellStyle name="xl39 2" xfId="21292"/>
    <cellStyle name="xl39 2 2" xfId="21293"/>
    <cellStyle name="xl39 2 3" xfId="21294"/>
    <cellStyle name="xl39 3" xfId="21295"/>
    <cellStyle name="xl39 4" xfId="21296"/>
    <cellStyle name="xl39 5" xfId="21297"/>
    <cellStyle name="xl39 6" xfId="21298"/>
    <cellStyle name="xl39 7" xfId="21299"/>
    <cellStyle name="xl40" xfId="21300"/>
    <cellStyle name="xl40 2" xfId="21301"/>
    <cellStyle name="xl40 2 2" xfId="21302"/>
    <cellStyle name="xl40 2 3" xfId="21303"/>
    <cellStyle name="xl40 3" xfId="21304"/>
    <cellStyle name="xl40 4" xfId="21305"/>
    <cellStyle name="xl40 5" xfId="21306"/>
    <cellStyle name="xl40 6" xfId="21307"/>
    <cellStyle name="xl40 7" xfId="21308"/>
    <cellStyle name="xl40 8" xfId="21309"/>
    <cellStyle name="xl41" xfId="21310"/>
    <cellStyle name="xl41 2" xfId="21311"/>
    <cellStyle name="xl41 2 2" xfId="21312"/>
    <cellStyle name="xl41 2 3" xfId="21313"/>
    <cellStyle name="xl41 3" xfId="21314"/>
    <cellStyle name="xl41 4" xfId="21315"/>
    <cellStyle name="xl41 5" xfId="21316"/>
    <cellStyle name="xl41 6" xfId="21317"/>
    <cellStyle name="xl41 7" xfId="21318"/>
    <cellStyle name="xl41 8" xfId="21319"/>
    <cellStyle name="xl42" xfId="21320"/>
    <cellStyle name="xl42 2" xfId="21321"/>
    <cellStyle name="xl42 2 2" xfId="21322"/>
    <cellStyle name="xl42 2 3" xfId="21323"/>
    <cellStyle name="xl42 3" xfId="21324"/>
    <cellStyle name="xl42 4" xfId="21325"/>
    <cellStyle name="xl42 5" xfId="21326"/>
    <cellStyle name="xl42 6" xfId="21327"/>
    <cellStyle name="xl42 7" xfId="21328"/>
    <cellStyle name="xl43" xfId="21329"/>
    <cellStyle name="xl43 2" xfId="21330"/>
    <cellStyle name="xl43 2 2" xfId="21331"/>
    <cellStyle name="xl43 3" xfId="21332"/>
    <cellStyle name="xl43 4" xfId="21333"/>
    <cellStyle name="xl43 5" xfId="21334"/>
    <cellStyle name="xl43 6" xfId="21335"/>
    <cellStyle name="xl44" xfId="21336"/>
    <cellStyle name="xl44 2" xfId="21337"/>
    <cellStyle name="xl44 3" xfId="21338"/>
    <cellStyle name="xl44 4" xfId="21339"/>
    <cellStyle name="xl45" xfId="21340"/>
    <cellStyle name="xl46" xfId="21341"/>
    <cellStyle name="xl47" xfId="21342"/>
    <cellStyle name="xl48" xfId="21343"/>
    <cellStyle name="Акцент1" xfId="21344" builtinId="29" customBuiltin="1"/>
    <cellStyle name="Акцент1 10" xfId="21345"/>
    <cellStyle name="Акцент1 100" xfId="21346"/>
    <cellStyle name="Акцент1 101" xfId="21347"/>
    <cellStyle name="Акцент1 102" xfId="21348"/>
    <cellStyle name="Акцент1 103" xfId="21349"/>
    <cellStyle name="Акцент1 104" xfId="21350"/>
    <cellStyle name="Акцент1 105" xfId="21351"/>
    <cellStyle name="Акцент1 106" xfId="21352"/>
    <cellStyle name="Акцент1 107" xfId="21353"/>
    <cellStyle name="Акцент1 108" xfId="21354"/>
    <cellStyle name="Акцент1 109" xfId="21355"/>
    <cellStyle name="Акцент1 11" xfId="21356"/>
    <cellStyle name="Акцент1 110" xfId="21357"/>
    <cellStyle name="Акцент1 111" xfId="21358"/>
    <cellStyle name="Акцент1 112" xfId="21359"/>
    <cellStyle name="Акцент1 113" xfId="21360"/>
    <cellStyle name="Акцент1 12" xfId="21361"/>
    <cellStyle name="Акцент1 13" xfId="21362"/>
    <cellStyle name="Акцент1 14" xfId="21363"/>
    <cellStyle name="Акцент1 15" xfId="21364"/>
    <cellStyle name="Акцент1 16" xfId="21365"/>
    <cellStyle name="Акцент1 17" xfId="21366"/>
    <cellStyle name="Акцент1 18" xfId="21367"/>
    <cellStyle name="Акцент1 19" xfId="21368"/>
    <cellStyle name="Акцент1 2" xfId="21369"/>
    <cellStyle name="Акцент1 2 2" xfId="21370"/>
    <cellStyle name="Акцент1 2 3" xfId="21371"/>
    <cellStyle name="Акцент1 2 4" xfId="21372"/>
    <cellStyle name="Акцент1 2 5" xfId="21373"/>
    <cellStyle name="Акцент1 20" xfId="21374"/>
    <cellStyle name="Акцент1 21" xfId="21375"/>
    <cellStyle name="Акцент1 22" xfId="21376"/>
    <cellStyle name="Акцент1 23" xfId="21377"/>
    <cellStyle name="Акцент1 24" xfId="21378"/>
    <cellStyle name="Акцент1 25" xfId="21379"/>
    <cellStyle name="Акцент1 26" xfId="21380"/>
    <cellStyle name="Акцент1 27" xfId="21381"/>
    <cellStyle name="Акцент1 28" xfId="21382"/>
    <cellStyle name="Акцент1 29" xfId="21383"/>
    <cellStyle name="Акцент1 3" xfId="21384"/>
    <cellStyle name="Акцент1 3 2" xfId="21385"/>
    <cellStyle name="Акцент1 3 3" xfId="21386"/>
    <cellStyle name="Акцент1 3 4" xfId="21387"/>
    <cellStyle name="Акцент1 3 5" xfId="21388"/>
    <cellStyle name="Акцент1 30" xfId="21389"/>
    <cellStyle name="Акцент1 31" xfId="21390"/>
    <cellStyle name="Акцент1 32" xfId="21391"/>
    <cellStyle name="Акцент1 33" xfId="21392"/>
    <cellStyle name="Акцент1 34" xfId="21393"/>
    <cellStyle name="Акцент1 35" xfId="21394"/>
    <cellStyle name="Акцент1 36" xfId="21395"/>
    <cellStyle name="Акцент1 37" xfId="21396"/>
    <cellStyle name="Акцент1 38" xfId="21397"/>
    <cellStyle name="Акцент1 39" xfId="21398"/>
    <cellStyle name="Акцент1 4" xfId="21399"/>
    <cellStyle name="Акцент1 4 2" xfId="21400"/>
    <cellStyle name="Акцент1 4 3" xfId="21401"/>
    <cellStyle name="Акцент1 4 4" xfId="21402"/>
    <cellStyle name="Акцент1 4 5" xfId="21403"/>
    <cellStyle name="Акцент1 40" xfId="21404"/>
    <cellStyle name="Акцент1 41" xfId="21405"/>
    <cellStyle name="Акцент1 42" xfId="21406"/>
    <cellStyle name="Акцент1 43" xfId="21407"/>
    <cellStyle name="Акцент1 44" xfId="21408"/>
    <cellStyle name="Акцент1 45" xfId="21409"/>
    <cellStyle name="Акцент1 46" xfId="21410"/>
    <cellStyle name="Акцент1 47" xfId="21411"/>
    <cellStyle name="Акцент1 48" xfId="21412"/>
    <cellStyle name="Акцент1 49" xfId="21413"/>
    <cellStyle name="Акцент1 5" xfId="21414"/>
    <cellStyle name="Акцент1 5 2" xfId="21415"/>
    <cellStyle name="Акцент1 5 3" xfId="21416"/>
    <cellStyle name="Акцент1 5 4" xfId="21417"/>
    <cellStyle name="Акцент1 5 5" xfId="21418"/>
    <cellStyle name="Акцент1 50" xfId="21419"/>
    <cellStyle name="Акцент1 51" xfId="21420"/>
    <cellStyle name="Акцент1 52" xfId="21421"/>
    <cellStyle name="Акцент1 53" xfId="21422"/>
    <cellStyle name="Акцент1 54" xfId="21423"/>
    <cellStyle name="Акцент1 55" xfId="21424"/>
    <cellStyle name="Акцент1 56" xfId="21425"/>
    <cellStyle name="Акцент1 57" xfId="21426"/>
    <cellStyle name="Акцент1 58" xfId="21427"/>
    <cellStyle name="Акцент1 59" xfId="21428"/>
    <cellStyle name="Акцент1 6" xfId="21429"/>
    <cellStyle name="Акцент1 6 2" xfId="21430"/>
    <cellStyle name="Акцент1 6 3" xfId="21431"/>
    <cellStyle name="Акцент1 6 4" xfId="21432"/>
    <cellStyle name="Акцент1 6 5" xfId="21433"/>
    <cellStyle name="Акцент1 60" xfId="21434"/>
    <cellStyle name="Акцент1 61" xfId="21435"/>
    <cellStyle name="Акцент1 62" xfId="21436"/>
    <cellStyle name="Акцент1 63" xfId="21437"/>
    <cellStyle name="Акцент1 64" xfId="21438"/>
    <cellStyle name="Акцент1 65" xfId="21439"/>
    <cellStyle name="Акцент1 66" xfId="21440"/>
    <cellStyle name="Акцент1 67" xfId="21441"/>
    <cellStyle name="Акцент1 68" xfId="21442"/>
    <cellStyle name="Акцент1 69" xfId="21443"/>
    <cellStyle name="Акцент1 7" xfId="21444"/>
    <cellStyle name="Акцент1 7 2" xfId="21445"/>
    <cellStyle name="Акцент1 7 3" xfId="21446"/>
    <cellStyle name="Акцент1 7 4" xfId="21447"/>
    <cellStyle name="Акцент1 7 5" xfId="21448"/>
    <cellStyle name="Акцент1 70" xfId="21449"/>
    <cellStyle name="Акцент1 71" xfId="21450"/>
    <cellStyle name="Акцент1 72" xfId="21451"/>
    <cellStyle name="Акцент1 73" xfId="21452"/>
    <cellStyle name="Акцент1 74" xfId="21453"/>
    <cellStyle name="Акцент1 75" xfId="21454"/>
    <cellStyle name="Акцент1 76" xfId="21455"/>
    <cellStyle name="Акцент1 77" xfId="21456"/>
    <cellStyle name="Акцент1 78" xfId="21457"/>
    <cellStyle name="Акцент1 79" xfId="21458"/>
    <cellStyle name="Акцент1 8" xfId="21459"/>
    <cellStyle name="Акцент1 8 2" xfId="21460"/>
    <cellStyle name="Акцент1 8 3" xfId="21461"/>
    <cellStyle name="Акцент1 8 4" xfId="21462"/>
    <cellStyle name="Акцент1 8 5" xfId="21463"/>
    <cellStyle name="Акцент1 80" xfId="21464"/>
    <cellStyle name="Акцент1 81" xfId="21465"/>
    <cellStyle name="Акцент1 82" xfId="21466"/>
    <cellStyle name="Акцент1 83" xfId="21467"/>
    <cellStyle name="Акцент1 84" xfId="21468"/>
    <cellStyle name="Акцент1 85" xfId="21469"/>
    <cellStyle name="Акцент1 86" xfId="21470"/>
    <cellStyle name="Акцент1 87" xfId="21471"/>
    <cellStyle name="Акцент1 88" xfId="21472"/>
    <cellStyle name="Акцент1 89" xfId="21473"/>
    <cellStyle name="Акцент1 9" xfId="21474"/>
    <cellStyle name="Акцент1 9 2" xfId="21475"/>
    <cellStyle name="Акцент1 9 3" xfId="21476"/>
    <cellStyle name="Акцент1 9 4" xfId="21477"/>
    <cellStyle name="Акцент1 9 5" xfId="21478"/>
    <cellStyle name="Акцент1 90" xfId="21479"/>
    <cellStyle name="Акцент1 91" xfId="21480"/>
    <cellStyle name="Акцент1 92" xfId="21481"/>
    <cellStyle name="Акцент1 93" xfId="21482"/>
    <cellStyle name="Акцент1 94" xfId="21483"/>
    <cellStyle name="Акцент1 95" xfId="21484"/>
    <cellStyle name="Акцент1 96" xfId="21485"/>
    <cellStyle name="Акцент1 97" xfId="21486"/>
    <cellStyle name="Акцент1 98" xfId="21487"/>
    <cellStyle name="Акцент1 99" xfId="21488"/>
    <cellStyle name="Акцент2" xfId="21489" builtinId="33" customBuiltin="1"/>
    <cellStyle name="Акцент2 10" xfId="21490"/>
    <cellStyle name="Акцент2 100" xfId="21491"/>
    <cellStyle name="Акцент2 101" xfId="21492"/>
    <cellStyle name="Акцент2 102" xfId="21493"/>
    <cellStyle name="Акцент2 103" xfId="21494"/>
    <cellStyle name="Акцент2 104" xfId="21495"/>
    <cellStyle name="Акцент2 105" xfId="21496"/>
    <cellStyle name="Акцент2 106" xfId="21497"/>
    <cellStyle name="Акцент2 107" xfId="21498"/>
    <cellStyle name="Акцент2 108" xfId="21499"/>
    <cellStyle name="Акцент2 109" xfId="21500"/>
    <cellStyle name="Акцент2 11" xfId="21501"/>
    <cellStyle name="Акцент2 110" xfId="21502"/>
    <cellStyle name="Акцент2 111" xfId="21503"/>
    <cellStyle name="Акцент2 112" xfId="21504"/>
    <cellStyle name="Акцент2 113" xfId="21505"/>
    <cellStyle name="Акцент2 12" xfId="21506"/>
    <cellStyle name="Акцент2 13" xfId="21507"/>
    <cellStyle name="Акцент2 14" xfId="21508"/>
    <cellStyle name="Акцент2 15" xfId="21509"/>
    <cellStyle name="Акцент2 16" xfId="21510"/>
    <cellStyle name="Акцент2 17" xfId="21511"/>
    <cellStyle name="Акцент2 18" xfId="21512"/>
    <cellStyle name="Акцент2 19" xfId="21513"/>
    <cellStyle name="Акцент2 2" xfId="21514"/>
    <cellStyle name="Акцент2 2 2" xfId="21515"/>
    <cellStyle name="Акцент2 2 3" xfId="21516"/>
    <cellStyle name="Акцент2 2 4" xfId="21517"/>
    <cellStyle name="Акцент2 2 5" xfId="21518"/>
    <cellStyle name="Акцент2 20" xfId="21519"/>
    <cellStyle name="Акцент2 21" xfId="21520"/>
    <cellStyle name="Акцент2 22" xfId="21521"/>
    <cellStyle name="Акцент2 23" xfId="21522"/>
    <cellStyle name="Акцент2 24" xfId="21523"/>
    <cellStyle name="Акцент2 25" xfId="21524"/>
    <cellStyle name="Акцент2 26" xfId="21525"/>
    <cellStyle name="Акцент2 27" xfId="21526"/>
    <cellStyle name="Акцент2 28" xfId="21527"/>
    <cellStyle name="Акцент2 29" xfId="21528"/>
    <cellStyle name="Акцент2 3" xfId="21529"/>
    <cellStyle name="Акцент2 3 2" xfId="21530"/>
    <cellStyle name="Акцент2 3 3" xfId="21531"/>
    <cellStyle name="Акцент2 3 4" xfId="21532"/>
    <cellStyle name="Акцент2 3 5" xfId="21533"/>
    <cellStyle name="Акцент2 30" xfId="21534"/>
    <cellStyle name="Акцент2 31" xfId="21535"/>
    <cellStyle name="Акцент2 32" xfId="21536"/>
    <cellStyle name="Акцент2 33" xfId="21537"/>
    <cellStyle name="Акцент2 34" xfId="21538"/>
    <cellStyle name="Акцент2 35" xfId="21539"/>
    <cellStyle name="Акцент2 36" xfId="21540"/>
    <cellStyle name="Акцент2 37" xfId="21541"/>
    <cellStyle name="Акцент2 38" xfId="21542"/>
    <cellStyle name="Акцент2 39" xfId="21543"/>
    <cellStyle name="Акцент2 4" xfId="21544"/>
    <cellStyle name="Акцент2 4 2" xfId="21545"/>
    <cellStyle name="Акцент2 4 3" xfId="21546"/>
    <cellStyle name="Акцент2 4 4" xfId="21547"/>
    <cellStyle name="Акцент2 4 5" xfId="21548"/>
    <cellStyle name="Акцент2 40" xfId="21549"/>
    <cellStyle name="Акцент2 41" xfId="21550"/>
    <cellStyle name="Акцент2 42" xfId="21551"/>
    <cellStyle name="Акцент2 43" xfId="21552"/>
    <cellStyle name="Акцент2 44" xfId="21553"/>
    <cellStyle name="Акцент2 45" xfId="21554"/>
    <cellStyle name="Акцент2 46" xfId="21555"/>
    <cellStyle name="Акцент2 47" xfId="21556"/>
    <cellStyle name="Акцент2 48" xfId="21557"/>
    <cellStyle name="Акцент2 49" xfId="21558"/>
    <cellStyle name="Акцент2 5" xfId="21559"/>
    <cellStyle name="Акцент2 5 2" xfId="21560"/>
    <cellStyle name="Акцент2 5 3" xfId="21561"/>
    <cellStyle name="Акцент2 5 4" xfId="21562"/>
    <cellStyle name="Акцент2 5 5" xfId="21563"/>
    <cellStyle name="Акцент2 50" xfId="21564"/>
    <cellStyle name="Акцент2 51" xfId="21565"/>
    <cellStyle name="Акцент2 52" xfId="21566"/>
    <cellStyle name="Акцент2 53" xfId="21567"/>
    <cellStyle name="Акцент2 54" xfId="21568"/>
    <cellStyle name="Акцент2 55" xfId="21569"/>
    <cellStyle name="Акцент2 56" xfId="21570"/>
    <cellStyle name="Акцент2 57" xfId="21571"/>
    <cellStyle name="Акцент2 58" xfId="21572"/>
    <cellStyle name="Акцент2 59" xfId="21573"/>
    <cellStyle name="Акцент2 6" xfId="21574"/>
    <cellStyle name="Акцент2 6 2" xfId="21575"/>
    <cellStyle name="Акцент2 6 3" xfId="21576"/>
    <cellStyle name="Акцент2 6 4" xfId="21577"/>
    <cellStyle name="Акцент2 6 5" xfId="21578"/>
    <cellStyle name="Акцент2 60" xfId="21579"/>
    <cellStyle name="Акцент2 61" xfId="21580"/>
    <cellStyle name="Акцент2 62" xfId="21581"/>
    <cellStyle name="Акцент2 63" xfId="21582"/>
    <cellStyle name="Акцент2 64" xfId="21583"/>
    <cellStyle name="Акцент2 65" xfId="21584"/>
    <cellStyle name="Акцент2 66" xfId="21585"/>
    <cellStyle name="Акцент2 67" xfId="21586"/>
    <cellStyle name="Акцент2 68" xfId="21587"/>
    <cellStyle name="Акцент2 69" xfId="21588"/>
    <cellStyle name="Акцент2 7" xfId="21589"/>
    <cellStyle name="Акцент2 7 2" xfId="21590"/>
    <cellStyle name="Акцент2 7 3" xfId="21591"/>
    <cellStyle name="Акцент2 7 4" xfId="21592"/>
    <cellStyle name="Акцент2 7 5" xfId="21593"/>
    <cellStyle name="Акцент2 70" xfId="21594"/>
    <cellStyle name="Акцент2 71" xfId="21595"/>
    <cellStyle name="Акцент2 72" xfId="21596"/>
    <cellStyle name="Акцент2 73" xfId="21597"/>
    <cellStyle name="Акцент2 74" xfId="21598"/>
    <cellStyle name="Акцент2 75" xfId="21599"/>
    <cellStyle name="Акцент2 76" xfId="21600"/>
    <cellStyle name="Акцент2 77" xfId="21601"/>
    <cellStyle name="Акцент2 78" xfId="21602"/>
    <cellStyle name="Акцент2 79" xfId="21603"/>
    <cellStyle name="Акцент2 8" xfId="21604"/>
    <cellStyle name="Акцент2 8 2" xfId="21605"/>
    <cellStyle name="Акцент2 8 3" xfId="21606"/>
    <cellStyle name="Акцент2 8 4" xfId="21607"/>
    <cellStyle name="Акцент2 8 5" xfId="21608"/>
    <cellStyle name="Акцент2 80" xfId="21609"/>
    <cellStyle name="Акцент2 81" xfId="21610"/>
    <cellStyle name="Акцент2 82" xfId="21611"/>
    <cellStyle name="Акцент2 83" xfId="21612"/>
    <cellStyle name="Акцент2 84" xfId="21613"/>
    <cellStyle name="Акцент2 85" xfId="21614"/>
    <cellStyle name="Акцент2 86" xfId="21615"/>
    <cellStyle name="Акцент2 87" xfId="21616"/>
    <cellStyle name="Акцент2 88" xfId="21617"/>
    <cellStyle name="Акцент2 89" xfId="21618"/>
    <cellStyle name="Акцент2 9" xfId="21619"/>
    <cellStyle name="Акцент2 9 2" xfId="21620"/>
    <cellStyle name="Акцент2 9 3" xfId="21621"/>
    <cellStyle name="Акцент2 9 4" xfId="21622"/>
    <cellStyle name="Акцент2 9 5" xfId="21623"/>
    <cellStyle name="Акцент2 90" xfId="21624"/>
    <cellStyle name="Акцент2 91" xfId="21625"/>
    <cellStyle name="Акцент2 92" xfId="21626"/>
    <cellStyle name="Акцент2 93" xfId="21627"/>
    <cellStyle name="Акцент2 94" xfId="21628"/>
    <cellStyle name="Акцент2 95" xfId="21629"/>
    <cellStyle name="Акцент2 96" xfId="21630"/>
    <cellStyle name="Акцент2 97" xfId="21631"/>
    <cellStyle name="Акцент2 98" xfId="21632"/>
    <cellStyle name="Акцент2 99" xfId="21633"/>
    <cellStyle name="Акцент3" xfId="21634" builtinId="37" customBuiltin="1"/>
    <cellStyle name="Акцент3 10" xfId="21635"/>
    <cellStyle name="Акцент3 100" xfId="21636"/>
    <cellStyle name="Акцент3 101" xfId="21637"/>
    <cellStyle name="Акцент3 102" xfId="21638"/>
    <cellStyle name="Акцент3 103" xfId="21639"/>
    <cellStyle name="Акцент3 104" xfId="21640"/>
    <cellStyle name="Акцент3 105" xfId="21641"/>
    <cellStyle name="Акцент3 106" xfId="21642"/>
    <cellStyle name="Акцент3 107" xfId="21643"/>
    <cellStyle name="Акцент3 108" xfId="21644"/>
    <cellStyle name="Акцент3 109" xfId="21645"/>
    <cellStyle name="Акцент3 11" xfId="21646"/>
    <cellStyle name="Акцент3 110" xfId="21647"/>
    <cellStyle name="Акцент3 111" xfId="21648"/>
    <cellStyle name="Акцент3 112" xfId="21649"/>
    <cellStyle name="Акцент3 113" xfId="21650"/>
    <cellStyle name="Акцент3 12" xfId="21651"/>
    <cellStyle name="Акцент3 13" xfId="21652"/>
    <cellStyle name="Акцент3 14" xfId="21653"/>
    <cellStyle name="Акцент3 15" xfId="21654"/>
    <cellStyle name="Акцент3 16" xfId="21655"/>
    <cellStyle name="Акцент3 17" xfId="21656"/>
    <cellStyle name="Акцент3 18" xfId="21657"/>
    <cellStyle name="Акцент3 19" xfId="21658"/>
    <cellStyle name="Акцент3 2" xfId="21659"/>
    <cellStyle name="Акцент3 2 2" xfId="21660"/>
    <cellStyle name="Акцент3 2 3" xfId="21661"/>
    <cellStyle name="Акцент3 2 4" xfId="21662"/>
    <cellStyle name="Акцент3 2 5" xfId="21663"/>
    <cellStyle name="Акцент3 20" xfId="21664"/>
    <cellStyle name="Акцент3 21" xfId="21665"/>
    <cellStyle name="Акцент3 22" xfId="21666"/>
    <cellStyle name="Акцент3 23" xfId="21667"/>
    <cellStyle name="Акцент3 24" xfId="21668"/>
    <cellStyle name="Акцент3 25" xfId="21669"/>
    <cellStyle name="Акцент3 26" xfId="21670"/>
    <cellStyle name="Акцент3 27" xfId="21671"/>
    <cellStyle name="Акцент3 28" xfId="21672"/>
    <cellStyle name="Акцент3 29" xfId="21673"/>
    <cellStyle name="Акцент3 3" xfId="21674"/>
    <cellStyle name="Акцент3 3 2" xfId="21675"/>
    <cellStyle name="Акцент3 3 3" xfId="21676"/>
    <cellStyle name="Акцент3 3 4" xfId="21677"/>
    <cellStyle name="Акцент3 3 5" xfId="21678"/>
    <cellStyle name="Акцент3 30" xfId="21679"/>
    <cellStyle name="Акцент3 31" xfId="21680"/>
    <cellStyle name="Акцент3 32" xfId="21681"/>
    <cellStyle name="Акцент3 33" xfId="21682"/>
    <cellStyle name="Акцент3 34" xfId="21683"/>
    <cellStyle name="Акцент3 35" xfId="21684"/>
    <cellStyle name="Акцент3 36" xfId="21685"/>
    <cellStyle name="Акцент3 37" xfId="21686"/>
    <cellStyle name="Акцент3 38" xfId="21687"/>
    <cellStyle name="Акцент3 39" xfId="21688"/>
    <cellStyle name="Акцент3 4" xfId="21689"/>
    <cellStyle name="Акцент3 4 2" xfId="21690"/>
    <cellStyle name="Акцент3 4 3" xfId="21691"/>
    <cellStyle name="Акцент3 4 4" xfId="21692"/>
    <cellStyle name="Акцент3 4 5" xfId="21693"/>
    <cellStyle name="Акцент3 40" xfId="21694"/>
    <cellStyle name="Акцент3 41" xfId="21695"/>
    <cellStyle name="Акцент3 42" xfId="21696"/>
    <cellStyle name="Акцент3 43" xfId="21697"/>
    <cellStyle name="Акцент3 44" xfId="21698"/>
    <cellStyle name="Акцент3 45" xfId="21699"/>
    <cellStyle name="Акцент3 46" xfId="21700"/>
    <cellStyle name="Акцент3 47" xfId="21701"/>
    <cellStyle name="Акцент3 48" xfId="21702"/>
    <cellStyle name="Акцент3 49" xfId="21703"/>
    <cellStyle name="Акцент3 5" xfId="21704"/>
    <cellStyle name="Акцент3 5 2" xfId="21705"/>
    <cellStyle name="Акцент3 5 3" xfId="21706"/>
    <cellStyle name="Акцент3 5 4" xfId="21707"/>
    <cellStyle name="Акцент3 5 5" xfId="21708"/>
    <cellStyle name="Акцент3 50" xfId="21709"/>
    <cellStyle name="Акцент3 51" xfId="21710"/>
    <cellStyle name="Акцент3 52" xfId="21711"/>
    <cellStyle name="Акцент3 53" xfId="21712"/>
    <cellStyle name="Акцент3 54" xfId="21713"/>
    <cellStyle name="Акцент3 55" xfId="21714"/>
    <cellStyle name="Акцент3 56" xfId="21715"/>
    <cellStyle name="Акцент3 57" xfId="21716"/>
    <cellStyle name="Акцент3 58" xfId="21717"/>
    <cellStyle name="Акцент3 59" xfId="21718"/>
    <cellStyle name="Акцент3 6" xfId="21719"/>
    <cellStyle name="Акцент3 6 2" xfId="21720"/>
    <cellStyle name="Акцент3 6 3" xfId="21721"/>
    <cellStyle name="Акцент3 6 4" xfId="21722"/>
    <cellStyle name="Акцент3 6 5" xfId="21723"/>
    <cellStyle name="Акцент3 60" xfId="21724"/>
    <cellStyle name="Акцент3 61" xfId="21725"/>
    <cellStyle name="Акцент3 62" xfId="21726"/>
    <cellStyle name="Акцент3 63" xfId="21727"/>
    <cellStyle name="Акцент3 64" xfId="21728"/>
    <cellStyle name="Акцент3 65" xfId="21729"/>
    <cellStyle name="Акцент3 66" xfId="21730"/>
    <cellStyle name="Акцент3 67" xfId="21731"/>
    <cellStyle name="Акцент3 68" xfId="21732"/>
    <cellStyle name="Акцент3 69" xfId="21733"/>
    <cellStyle name="Акцент3 7" xfId="21734"/>
    <cellStyle name="Акцент3 7 2" xfId="21735"/>
    <cellStyle name="Акцент3 7 3" xfId="21736"/>
    <cellStyle name="Акцент3 7 4" xfId="21737"/>
    <cellStyle name="Акцент3 7 5" xfId="21738"/>
    <cellStyle name="Акцент3 70" xfId="21739"/>
    <cellStyle name="Акцент3 71" xfId="21740"/>
    <cellStyle name="Акцент3 72" xfId="21741"/>
    <cellStyle name="Акцент3 73" xfId="21742"/>
    <cellStyle name="Акцент3 74" xfId="21743"/>
    <cellStyle name="Акцент3 75" xfId="21744"/>
    <cellStyle name="Акцент3 76" xfId="21745"/>
    <cellStyle name="Акцент3 77" xfId="21746"/>
    <cellStyle name="Акцент3 78" xfId="21747"/>
    <cellStyle name="Акцент3 79" xfId="21748"/>
    <cellStyle name="Акцент3 8" xfId="21749"/>
    <cellStyle name="Акцент3 8 2" xfId="21750"/>
    <cellStyle name="Акцент3 8 3" xfId="21751"/>
    <cellStyle name="Акцент3 8 4" xfId="21752"/>
    <cellStyle name="Акцент3 8 5" xfId="21753"/>
    <cellStyle name="Акцент3 80" xfId="21754"/>
    <cellStyle name="Акцент3 81" xfId="21755"/>
    <cellStyle name="Акцент3 82" xfId="21756"/>
    <cellStyle name="Акцент3 83" xfId="21757"/>
    <cellStyle name="Акцент3 84" xfId="21758"/>
    <cellStyle name="Акцент3 85" xfId="21759"/>
    <cellStyle name="Акцент3 86" xfId="21760"/>
    <cellStyle name="Акцент3 87" xfId="21761"/>
    <cellStyle name="Акцент3 88" xfId="21762"/>
    <cellStyle name="Акцент3 89" xfId="21763"/>
    <cellStyle name="Акцент3 9" xfId="21764"/>
    <cellStyle name="Акцент3 9 2" xfId="21765"/>
    <cellStyle name="Акцент3 9 3" xfId="21766"/>
    <cellStyle name="Акцент3 9 4" xfId="21767"/>
    <cellStyle name="Акцент3 9 5" xfId="21768"/>
    <cellStyle name="Акцент3 90" xfId="21769"/>
    <cellStyle name="Акцент3 91" xfId="21770"/>
    <cellStyle name="Акцент3 92" xfId="21771"/>
    <cellStyle name="Акцент3 93" xfId="21772"/>
    <cellStyle name="Акцент3 94" xfId="21773"/>
    <cellStyle name="Акцент3 95" xfId="21774"/>
    <cellStyle name="Акцент3 96" xfId="21775"/>
    <cellStyle name="Акцент3 97" xfId="21776"/>
    <cellStyle name="Акцент3 98" xfId="21777"/>
    <cellStyle name="Акцент3 99" xfId="21778"/>
    <cellStyle name="Акцент4" xfId="21779" builtinId="41" customBuiltin="1"/>
    <cellStyle name="Акцент4 10" xfId="21780"/>
    <cellStyle name="Акцент4 100" xfId="21781"/>
    <cellStyle name="Акцент4 101" xfId="21782"/>
    <cellStyle name="Акцент4 102" xfId="21783"/>
    <cellStyle name="Акцент4 103" xfId="21784"/>
    <cellStyle name="Акцент4 104" xfId="21785"/>
    <cellStyle name="Акцент4 105" xfId="21786"/>
    <cellStyle name="Акцент4 106" xfId="21787"/>
    <cellStyle name="Акцент4 107" xfId="21788"/>
    <cellStyle name="Акцент4 108" xfId="21789"/>
    <cellStyle name="Акцент4 109" xfId="21790"/>
    <cellStyle name="Акцент4 11" xfId="21791"/>
    <cellStyle name="Акцент4 110" xfId="21792"/>
    <cellStyle name="Акцент4 111" xfId="21793"/>
    <cellStyle name="Акцент4 112" xfId="21794"/>
    <cellStyle name="Акцент4 113" xfId="21795"/>
    <cellStyle name="Акцент4 12" xfId="21796"/>
    <cellStyle name="Акцент4 13" xfId="21797"/>
    <cellStyle name="Акцент4 14" xfId="21798"/>
    <cellStyle name="Акцент4 15" xfId="21799"/>
    <cellStyle name="Акцент4 16" xfId="21800"/>
    <cellStyle name="Акцент4 17" xfId="21801"/>
    <cellStyle name="Акцент4 18" xfId="21802"/>
    <cellStyle name="Акцент4 19" xfId="21803"/>
    <cellStyle name="Акцент4 2" xfId="21804"/>
    <cellStyle name="Акцент4 2 2" xfId="21805"/>
    <cellStyle name="Акцент4 2 3" xfId="21806"/>
    <cellStyle name="Акцент4 2 4" xfId="21807"/>
    <cellStyle name="Акцент4 2 5" xfId="21808"/>
    <cellStyle name="Акцент4 20" xfId="21809"/>
    <cellStyle name="Акцент4 21" xfId="21810"/>
    <cellStyle name="Акцент4 22" xfId="21811"/>
    <cellStyle name="Акцент4 23" xfId="21812"/>
    <cellStyle name="Акцент4 24" xfId="21813"/>
    <cellStyle name="Акцент4 25" xfId="21814"/>
    <cellStyle name="Акцент4 26" xfId="21815"/>
    <cellStyle name="Акцент4 27" xfId="21816"/>
    <cellStyle name="Акцент4 28" xfId="21817"/>
    <cellStyle name="Акцент4 29" xfId="21818"/>
    <cellStyle name="Акцент4 3" xfId="21819"/>
    <cellStyle name="Акцент4 3 2" xfId="21820"/>
    <cellStyle name="Акцент4 3 3" xfId="21821"/>
    <cellStyle name="Акцент4 3 4" xfId="21822"/>
    <cellStyle name="Акцент4 3 5" xfId="21823"/>
    <cellStyle name="Акцент4 30" xfId="21824"/>
    <cellStyle name="Акцент4 31" xfId="21825"/>
    <cellStyle name="Акцент4 32" xfId="21826"/>
    <cellStyle name="Акцент4 33" xfId="21827"/>
    <cellStyle name="Акцент4 34" xfId="21828"/>
    <cellStyle name="Акцент4 35" xfId="21829"/>
    <cellStyle name="Акцент4 36" xfId="21830"/>
    <cellStyle name="Акцент4 37" xfId="21831"/>
    <cellStyle name="Акцент4 38" xfId="21832"/>
    <cellStyle name="Акцент4 39" xfId="21833"/>
    <cellStyle name="Акцент4 4" xfId="21834"/>
    <cellStyle name="Акцент4 4 2" xfId="21835"/>
    <cellStyle name="Акцент4 4 3" xfId="21836"/>
    <cellStyle name="Акцент4 4 4" xfId="21837"/>
    <cellStyle name="Акцент4 4 5" xfId="21838"/>
    <cellStyle name="Акцент4 40" xfId="21839"/>
    <cellStyle name="Акцент4 41" xfId="21840"/>
    <cellStyle name="Акцент4 42" xfId="21841"/>
    <cellStyle name="Акцент4 43" xfId="21842"/>
    <cellStyle name="Акцент4 44" xfId="21843"/>
    <cellStyle name="Акцент4 45" xfId="21844"/>
    <cellStyle name="Акцент4 46" xfId="21845"/>
    <cellStyle name="Акцент4 47" xfId="21846"/>
    <cellStyle name="Акцент4 48" xfId="21847"/>
    <cellStyle name="Акцент4 49" xfId="21848"/>
    <cellStyle name="Акцент4 5" xfId="21849"/>
    <cellStyle name="Акцент4 5 2" xfId="21850"/>
    <cellStyle name="Акцент4 5 3" xfId="21851"/>
    <cellStyle name="Акцент4 5 4" xfId="21852"/>
    <cellStyle name="Акцент4 5 5" xfId="21853"/>
    <cellStyle name="Акцент4 50" xfId="21854"/>
    <cellStyle name="Акцент4 51" xfId="21855"/>
    <cellStyle name="Акцент4 52" xfId="21856"/>
    <cellStyle name="Акцент4 53" xfId="21857"/>
    <cellStyle name="Акцент4 54" xfId="21858"/>
    <cellStyle name="Акцент4 55" xfId="21859"/>
    <cellStyle name="Акцент4 56" xfId="21860"/>
    <cellStyle name="Акцент4 57" xfId="21861"/>
    <cellStyle name="Акцент4 58" xfId="21862"/>
    <cellStyle name="Акцент4 59" xfId="21863"/>
    <cellStyle name="Акцент4 6" xfId="21864"/>
    <cellStyle name="Акцент4 6 2" xfId="21865"/>
    <cellStyle name="Акцент4 6 3" xfId="21866"/>
    <cellStyle name="Акцент4 6 4" xfId="21867"/>
    <cellStyle name="Акцент4 6 5" xfId="21868"/>
    <cellStyle name="Акцент4 60" xfId="21869"/>
    <cellStyle name="Акцент4 61" xfId="21870"/>
    <cellStyle name="Акцент4 62" xfId="21871"/>
    <cellStyle name="Акцент4 63" xfId="21872"/>
    <cellStyle name="Акцент4 64" xfId="21873"/>
    <cellStyle name="Акцент4 65" xfId="21874"/>
    <cellStyle name="Акцент4 66" xfId="21875"/>
    <cellStyle name="Акцент4 67" xfId="21876"/>
    <cellStyle name="Акцент4 68" xfId="21877"/>
    <cellStyle name="Акцент4 69" xfId="21878"/>
    <cellStyle name="Акцент4 7" xfId="21879"/>
    <cellStyle name="Акцент4 7 2" xfId="21880"/>
    <cellStyle name="Акцент4 7 3" xfId="21881"/>
    <cellStyle name="Акцент4 7 4" xfId="21882"/>
    <cellStyle name="Акцент4 7 5" xfId="21883"/>
    <cellStyle name="Акцент4 70" xfId="21884"/>
    <cellStyle name="Акцент4 71" xfId="21885"/>
    <cellStyle name="Акцент4 72" xfId="21886"/>
    <cellStyle name="Акцент4 73" xfId="21887"/>
    <cellStyle name="Акцент4 74" xfId="21888"/>
    <cellStyle name="Акцент4 75" xfId="21889"/>
    <cellStyle name="Акцент4 76" xfId="21890"/>
    <cellStyle name="Акцент4 77" xfId="21891"/>
    <cellStyle name="Акцент4 78" xfId="21892"/>
    <cellStyle name="Акцент4 79" xfId="21893"/>
    <cellStyle name="Акцент4 8" xfId="21894"/>
    <cellStyle name="Акцент4 8 2" xfId="21895"/>
    <cellStyle name="Акцент4 8 3" xfId="21896"/>
    <cellStyle name="Акцент4 8 4" xfId="21897"/>
    <cellStyle name="Акцент4 8 5" xfId="21898"/>
    <cellStyle name="Акцент4 80" xfId="21899"/>
    <cellStyle name="Акцент4 81" xfId="21900"/>
    <cellStyle name="Акцент4 82" xfId="21901"/>
    <cellStyle name="Акцент4 83" xfId="21902"/>
    <cellStyle name="Акцент4 84" xfId="21903"/>
    <cellStyle name="Акцент4 85" xfId="21904"/>
    <cellStyle name="Акцент4 86" xfId="21905"/>
    <cellStyle name="Акцент4 87" xfId="21906"/>
    <cellStyle name="Акцент4 88" xfId="21907"/>
    <cellStyle name="Акцент4 89" xfId="21908"/>
    <cellStyle name="Акцент4 9" xfId="21909"/>
    <cellStyle name="Акцент4 9 2" xfId="21910"/>
    <cellStyle name="Акцент4 9 3" xfId="21911"/>
    <cellStyle name="Акцент4 9 4" xfId="21912"/>
    <cellStyle name="Акцент4 9 5" xfId="21913"/>
    <cellStyle name="Акцент4 90" xfId="21914"/>
    <cellStyle name="Акцент4 91" xfId="21915"/>
    <cellStyle name="Акцент4 92" xfId="21916"/>
    <cellStyle name="Акцент4 93" xfId="21917"/>
    <cellStyle name="Акцент4 94" xfId="21918"/>
    <cellStyle name="Акцент4 95" xfId="21919"/>
    <cellStyle name="Акцент4 96" xfId="21920"/>
    <cellStyle name="Акцент4 97" xfId="21921"/>
    <cellStyle name="Акцент4 98" xfId="21922"/>
    <cellStyle name="Акцент4 99" xfId="21923"/>
    <cellStyle name="Акцент5" xfId="21924" builtinId="45" customBuiltin="1"/>
    <cellStyle name="Акцент5 10" xfId="21925"/>
    <cellStyle name="Акцент5 100" xfId="21926"/>
    <cellStyle name="Акцент5 101" xfId="21927"/>
    <cellStyle name="Акцент5 102" xfId="21928"/>
    <cellStyle name="Акцент5 103" xfId="21929"/>
    <cellStyle name="Акцент5 104" xfId="21930"/>
    <cellStyle name="Акцент5 105" xfId="21931"/>
    <cellStyle name="Акцент5 106" xfId="21932"/>
    <cellStyle name="Акцент5 107" xfId="21933"/>
    <cellStyle name="Акцент5 108" xfId="21934"/>
    <cellStyle name="Акцент5 109" xfId="21935"/>
    <cellStyle name="Акцент5 11" xfId="21936"/>
    <cellStyle name="Акцент5 110" xfId="21937"/>
    <cellStyle name="Акцент5 111" xfId="21938"/>
    <cellStyle name="Акцент5 112" xfId="21939"/>
    <cellStyle name="Акцент5 113" xfId="21940"/>
    <cellStyle name="Акцент5 12" xfId="21941"/>
    <cellStyle name="Акцент5 13" xfId="21942"/>
    <cellStyle name="Акцент5 14" xfId="21943"/>
    <cellStyle name="Акцент5 15" xfId="21944"/>
    <cellStyle name="Акцент5 16" xfId="21945"/>
    <cellStyle name="Акцент5 17" xfId="21946"/>
    <cellStyle name="Акцент5 18" xfId="21947"/>
    <cellStyle name="Акцент5 19" xfId="21948"/>
    <cellStyle name="Акцент5 2" xfId="21949"/>
    <cellStyle name="Акцент5 2 2" xfId="21950"/>
    <cellStyle name="Акцент5 2 3" xfId="21951"/>
    <cellStyle name="Акцент5 2 4" xfId="21952"/>
    <cellStyle name="Акцент5 2 5" xfId="21953"/>
    <cellStyle name="Акцент5 20" xfId="21954"/>
    <cellStyle name="Акцент5 21" xfId="21955"/>
    <cellStyle name="Акцент5 22" xfId="21956"/>
    <cellStyle name="Акцент5 23" xfId="21957"/>
    <cellStyle name="Акцент5 24" xfId="21958"/>
    <cellStyle name="Акцент5 25" xfId="21959"/>
    <cellStyle name="Акцент5 26" xfId="21960"/>
    <cellStyle name="Акцент5 27" xfId="21961"/>
    <cellStyle name="Акцент5 28" xfId="21962"/>
    <cellStyle name="Акцент5 29" xfId="21963"/>
    <cellStyle name="Акцент5 3" xfId="21964"/>
    <cellStyle name="Акцент5 3 2" xfId="21965"/>
    <cellStyle name="Акцент5 3 3" xfId="21966"/>
    <cellStyle name="Акцент5 3 4" xfId="21967"/>
    <cellStyle name="Акцент5 3 5" xfId="21968"/>
    <cellStyle name="Акцент5 30" xfId="21969"/>
    <cellStyle name="Акцент5 31" xfId="21970"/>
    <cellStyle name="Акцент5 32" xfId="21971"/>
    <cellStyle name="Акцент5 33" xfId="21972"/>
    <cellStyle name="Акцент5 34" xfId="21973"/>
    <cellStyle name="Акцент5 35" xfId="21974"/>
    <cellStyle name="Акцент5 36" xfId="21975"/>
    <cellStyle name="Акцент5 37" xfId="21976"/>
    <cellStyle name="Акцент5 38" xfId="21977"/>
    <cellStyle name="Акцент5 39" xfId="21978"/>
    <cellStyle name="Акцент5 4" xfId="21979"/>
    <cellStyle name="Акцент5 4 2" xfId="21980"/>
    <cellStyle name="Акцент5 4 3" xfId="21981"/>
    <cellStyle name="Акцент5 4 4" xfId="21982"/>
    <cellStyle name="Акцент5 4 5" xfId="21983"/>
    <cellStyle name="Акцент5 40" xfId="21984"/>
    <cellStyle name="Акцент5 41" xfId="21985"/>
    <cellStyle name="Акцент5 42" xfId="21986"/>
    <cellStyle name="Акцент5 43" xfId="21987"/>
    <cellStyle name="Акцент5 44" xfId="21988"/>
    <cellStyle name="Акцент5 45" xfId="21989"/>
    <cellStyle name="Акцент5 46" xfId="21990"/>
    <cellStyle name="Акцент5 47" xfId="21991"/>
    <cellStyle name="Акцент5 48" xfId="21992"/>
    <cellStyle name="Акцент5 49" xfId="21993"/>
    <cellStyle name="Акцент5 5" xfId="21994"/>
    <cellStyle name="Акцент5 5 2" xfId="21995"/>
    <cellStyle name="Акцент5 5 3" xfId="21996"/>
    <cellStyle name="Акцент5 5 4" xfId="21997"/>
    <cellStyle name="Акцент5 5 5" xfId="21998"/>
    <cellStyle name="Акцент5 50" xfId="21999"/>
    <cellStyle name="Акцент5 51" xfId="22000"/>
    <cellStyle name="Акцент5 52" xfId="22001"/>
    <cellStyle name="Акцент5 53" xfId="22002"/>
    <cellStyle name="Акцент5 54" xfId="22003"/>
    <cellStyle name="Акцент5 55" xfId="22004"/>
    <cellStyle name="Акцент5 56" xfId="22005"/>
    <cellStyle name="Акцент5 57" xfId="22006"/>
    <cellStyle name="Акцент5 58" xfId="22007"/>
    <cellStyle name="Акцент5 59" xfId="22008"/>
    <cellStyle name="Акцент5 6" xfId="22009"/>
    <cellStyle name="Акцент5 6 2" xfId="22010"/>
    <cellStyle name="Акцент5 6 3" xfId="22011"/>
    <cellStyle name="Акцент5 6 4" xfId="22012"/>
    <cellStyle name="Акцент5 6 5" xfId="22013"/>
    <cellStyle name="Акцент5 60" xfId="22014"/>
    <cellStyle name="Акцент5 61" xfId="22015"/>
    <cellStyle name="Акцент5 62" xfId="22016"/>
    <cellStyle name="Акцент5 63" xfId="22017"/>
    <cellStyle name="Акцент5 64" xfId="22018"/>
    <cellStyle name="Акцент5 65" xfId="22019"/>
    <cellStyle name="Акцент5 66" xfId="22020"/>
    <cellStyle name="Акцент5 67" xfId="22021"/>
    <cellStyle name="Акцент5 68" xfId="22022"/>
    <cellStyle name="Акцент5 69" xfId="22023"/>
    <cellStyle name="Акцент5 7" xfId="22024"/>
    <cellStyle name="Акцент5 7 2" xfId="22025"/>
    <cellStyle name="Акцент5 7 3" xfId="22026"/>
    <cellStyle name="Акцент5 7 4" xfId="22027"/>
    <cellStyle name="Акцент5 7 5" xfId="22028"/>
    <cellStyle name="Акцент5 70" xfId="22029"/>
    <cellStyle name="Акцент5 71" xfId="22030"/>
    <cellStyle name="Акцент5 72" xfId="22031"/>
    <cellStyle name="Акцент5 73" xfId="22032"/>
    <cellStyle name="Акцент5 74" xfId="22033"/>
    <cellStyle name="Акцент5 75" xfId="22034"/>
    <cellStyle name="Акцент5 76" xfId="22035"/>
    <cellStyle name="Акцент5 77" xfId="22036"/>
    <cellStyle name="Акцент5 78" xfId="22037"/>
    <cellStyle name="Акцент5 79" xfId="22038"/>
    <cellStyle name="Акцент5 8" xfId="22039"/>
    <cellStyle name="Акцент5 8 2" xfId="22040"/>
    <cellStyle name="Акцент5 8 3" xfId="22041"/>
    <cellStyle name="Акцент5 8 4" xfId="22042"/>
    <cellStyle name="Акцент5 8 5" xfId="22043"/>
    <cellStyle name="Акцент5 80" xfId="22044"/>
    <cellStyle name="Акцент5 81" xfId="22045"/>
    <cellStyle name="Акцент5 82" xfId="22046"/>
    <cellStyle name="Акцент5 83" xfId="22047"/>
    <cellStyle name="Акцент5 84" xfId="22048"/>
    <cellStyle name="Акцент5 85" xfId="22049"/>
    <cellStyle name="Акцент5 86" xfId="22050"/>
    <cellStyle name="Акцент5 87" xfId="22051"/>
    <cellStyle name="Акцент5 88" xfId="22052"/>
    <cellStyle name="Акцент5 89" xfId="22053"/>
    <cellStyle name="Акцент5 9" xfId="22054"/>
    <cellStyle name="Акцент5 9 2" xfId="22055"/>
    <cellStyle name="Акцент5 9 3" xfId="22056"/>
    <cellStyle name="Акцент5 9 4" xfId="22057"/>
    <cellStyle name="Акцент5 9 5" xfId="22058"/>
    <cellStyle name="Акцент5 90" xfId="22059"/>
    <cellStyle name="Акцент5 91" xfId="22060"/>
    <cellStyle name="Акцент5 92" xfId="22061"/>
    <cellStyle name="Акцент5 93" xfId="22062"/>
    <cellStyle name="Акцент5 94" xfId="22063"/>
    <cellStyle name="Акцент5 95" xfId="22064"/>
    <cellStyle name="Акцент5 96" xfId="22065"/>
    <cellStyle name="Акцент5 97" xfId="22066"/>
    <cellStyle name="Акцент5 98" xfId="22067"/>
    <cellStyle name="Акцент5 99" xfId="22068"/>
    <cellStyle name="Акцент6" xfId="22069" builtinId="49" customBuiltin="1"/>
    <cellStyle name="Акцент6 10" xfId="22070"/>
    <cellStyle name="Акцент6 100" xfId="22071"/>
    <cellStyle name="Акцент6 101" xfId="22072"/>
    <cellStyle name="Акцент6 102" xfId="22073"/>
    <cellStyle name="Акцент6 103" xfId="22074"/>
    <cellStyle name="Акцент6 104" xfId="22075"/>
    <cellStyle name="Акцент6 105" xfId="22076"/>
    <cellStyle name="Акцент6 106" xfId="22077"/>
    <cellStyle name="Акцент6 107" xfId="22078"/>
    <cellStyle name="Акцент6 108" xfId="22079"/>
    <cellStyle name="Акцент6 109" xfId="22080"/>
    <cellStyle name="Акцент6 11" xfId="22081"/>
    <cellStyle name="Акцент6 110" xfId="22082"/>
    <cellStyle name="Акцент6 111" xfId="22083"/>
    <cellStyle name="Акцент6 112" xfId="22084"/>
    <cellStyle name="Акцент6 113" xfId="22085"/>
    <cellStyle name="Акцент6 12" xfId="22086"/>
    <cellStyle name="Акцент6 13" xfId="22087"/>
    <cellStyle name="Акцент6 14" xfId="22088"/>
    <cellStyle name="Акцент6 15" xfId="22089"/>
    <cellStyle name="Акцент6 16" xfId="22090"/>
    <cellStyle name="Акцент6 17" xfId="22091"/>
    <cellStyle name="Акцент6 18" xfId="22092"/>
    <cellStyle name="Акцент6 19" xfId="22093"/>
    <cellStyle name="Акцент6 2" xfId="22094"/>
    <cellStyle name="Акцент6 2 2" xfId="22095"/>
    <cellStyle name="Акцент6 2 3" xfId="22096"/>
    <cellStyle name="Акцент6 2 4" xfId="22097"/>
    <cellStyle name="Акцент6 2 5" xfId="22098"/>
    <cellStyle name="Акцент6 20" xfId="22099"/>
    <cellStyle name="Акцент6 21" xfId="22100"/>
    <cellStyle name="Акцент6 22" xfId="22101"/>
    <cellStyle name="Акцент6 23" xfId="22102"/>
    <cellStyle name="Акцент6 24" xfId="22103"/>
    <cellStyle name="Акцент6 25" xfId="22104"/>
    <cellStyle name="Акцент6 26" xfId="22105"/>
    <cellStyle name="Акцент6 27" xfId="22106"/>
    <cellStyle name="Акцент6 28" xfId="22107"/>
    <cellStyle name="Акцент6 29" xfId="22108"/>
    <cellStyle name="Акцент6 3" xfId="22109"/>
    <cellStyle name="Акцент6 3 2" xfId="22110"/>
    <cellStyle name="Акцент6 3 3" xfId="22111"/>
    <cellStyle name="Акцент6 3 4" xfId="22112"/>
    <cellStyle name="Акцент6 3 5" xfId="22113"/>
    <cellStyle name="Акцент6 30" xfId="22114"/>
    <cellStyle name="Акцент6 31" xfId="22115"/>
    <cellStyle name="Акцент6 32" xfId="22116"/>
    <cellStyle name="Акцент6 33" xfId="22117"/>
    <cellStyle name="Акцент6 34" xfId="22118"/>
    <cellStyle name="Акцент6 35" xfId="22119"/>
    <cellStyle name="Акцент6 36" xfId="22120"/>
    <cellStyle name="Акцент6 37" xfId="22121"/>
    <cellStyle name="Акцент6 38" xfId="22122"/>
    <cellStyle name="Акцент6 39" xfId="22123"/>
    <cellStyle name="Акцент6 4" xfId="22124"/>
    <cellStyle name="Акцент6 4 2" xfId="22125"/>
    <cellStyle name="Акцент6 4 3" xfId="22126"/>
    <cellStyle name="Акцент6 4 4" xfId="22127"/>
    <cellStyle name="Акцент6 4 5" xfId="22128"/>
    <cellStyle name="Акцент6 40" xfId="22129"/>
    <cellStyle name="Акцент6 41" xfId="22130"/>
    <cellStyle name="Акцент6 42" xfId="22131"/>
    <cellStyle name="Акцент6 43" xfId="22132"/>
    <cellStyle name="Акцент6 44" xfId="22133"/>
    <cellStyle name="Акцент6 45" xfId="22134"/>
    <cellStyle name="Акцент6 46" xfId="22135"/>
    <cellStyle name="Акцент6 47" xfId="22136"/>
    <cellStyle name="Акцент6 48" xfId="22137"/>
    <cellStyle name="Акцент6 49" xfId="22138"/>
    <cellStyle name="Акцент6 5" xfId="22139"/>
    <cellStyle name="Акцент6 5 2" xfId="22140"/>
    <cellStyle name="Акцент6 5 3" xfId="22141"/>
    <cellStyle name="Акцент6 5 4" xfId="22142"/>
    <cellStyle name="Акцент6 5 5" xfId="22143"/>
    <cellStyle name="Акцент6 50" xfId="22144"/>
    <cellStyle name="Акцент6 51" xfId="22145"/>
    <cellStyle name="Акцент6 52" xfId="22146"/>
    <cellStyle name="Акцент6 53" xfId="22147"/>
    <cellStyle name="Акцент6 54" xfId="22148"/>
    <cellStyle name="Акцент6 55" xfId="22149"/>
    <cellStyle name="Акцент6 56" xfId="22150"/>
    <cellStyle name="Акцент6 57" xfId="22151"/>
    <cellStyle name="Акцент6 58" xfId="22152"/>
    <cellStyle name="Акцент6 59" xfId="22153"/>
    <cellStyle name="Акцент6 6" xfId="22154"/>
    <cellStyle name="Акцент6 6 2" xfId="22155"/>
    <cellStyle name="Акцент6 6 3" xfId="22156"/>
    <cellStyle name="Акцент6 6 4" xfId="22157"/>
    <cellStyle name="Акцент6 6 5" xfId="22158"/>
    <cellStyle name="Акцент6 60" xfId="22159"/>
    <cellStyle name="Акцент6 61" xfId="22160"/>
    <cellStyle name="Акцент6 62" xfId="22161"/>
    <cellStyle name="Акцент6 63" xfId="22162"/>
    <cellStyle name="Акцент6 64" xfId="22163"/>
    <cellStyle name="Акцент6 65" xfId="22164"/>
    <cellStyle name="Акцент6 66" xfId="22165"/>
    <cellStyle name="Акцент6 67" xfId="22166"/>
    <cellStyle name="Акцент6 68" xfId="22167"/>
    <cellStyle name="Акцент6 69" xfId="22168"/>
    <cellStyle name="Акцент6 7" xfId="22169"/>
    <cellStyle name="Акцент6 7 2" xfId="22170"/>
    <cellStyle name="Акцент6 7 3" xfId="22171"/>
    <cellStyle name="Акцент6 7 4" xfId="22172"/>
    <cellStyle name="Акцент6 7 5" xfId="22173"/>
    <cellStyle name="Акцент6 70" xfId="22174"/>
    <cellStyle name="Акцент6 71" xfId="22175"/>
    <cellStyle name="Акцент6 72" xfId="22176"/>
    <cellStyle name="Акцент6 73" xfId="22177"/>
    <cellStyle name="Акцент6 74" xfId="22178"/>
    <cellStyle name="Акцент6 75" xfId="22179"/>
    <cellStyle name="Акцент6 76" xfId="22180"/>
    <cellStyle name="Акцент6 77" xfId="22181"/>
    <cellStyle name="Акцент6 78" xfId="22182"/>
    <cellStyle name="Акцент6 79" xfId="22183"/>
    <cellStyle name="Акцент6 8" xfId="22184"/>
    <cellStyle name="Акцент6 8 2" xfId="22185"/>
    <cellStyle name="Акцент6 8 3" xfId="22186"/>
    <cellStyle name="Акцент6 8 4" xfId="22187"/>
    <cellStyle name="Акцент6 8 5" xfId="22188"/>
    <cellStyle name="Акцент6 80" xfId="22189"/>
    <cellStyle name="Акцент6 81" xfId="22190"/>
    <cellStyle name="Акцент6 82" xfId="22191"/>
    <cellStyle name="Акцент6 83" xfId="22192"/>
    <cellStyle name="Акцент6 84" xfId="22193"/>
    <cellStyle name="Акцент6 85" xfId="22194"/>
    <cellStyle name="Акцент6 86" xfId="22195"/>
    <cellStyle name="Акцент6 87" xfId="22196"/>
    <cellStyle name="Акцент6 88" xfId="22197"/>
    <cellStyle name="Акцент6 89" xfId="22198"/>
    <cellStyle name="Акцент6 9" xfId="22199"/>
    <cellStyle name="Акцент6 9 2" xfId="22200"/>
    <cellStyle name="Акцент6 9 3" xfId="22201"/>
    <cellStyle name="Акцент6 9 4" xfId="22202"/>
    <cellStyle name="Акцент6 9 5" xfId="22203"/>
    <cellStyle name="Акцент6 90" xfId="22204"/>
    <cellStyle name="Акцент6 91" xfId="22205"/>
    <cellStyle name="Акцент6 92" xfId="22206"/>
    <cellStyle name="Акцент6 93" xfId="22207"/>
    <cellStyle name="Акцент6 94" xfId="22208"/>
    <cellStyle name="Акцент6 95" xfId="22209"/>
    <cellStyle name="Акцент6 96" xfId="22210"/>
    <cellStyle name="Акцент6 97" xfId="22211"/>
    <cellStyle name="Акцент6 98" xfId="22212"/>
    <cellStyle name="Акцент6 99" xfId="22213"/>
    <cellStyle name="Ввод " xfId="22214" builtinId="20" customBuiltin="1"/>
    <cellStyle name="Ввод  10" xfId="22215"/>
    <cellStyle name="Ввод  100" xfId="22216"/>
    <cellStyle name="Ввод  101" xfId="22217"/>
    <cellStyle name="Ввод  102" xfId="22218"/>
    <cellStyle name="Ввод  103" xfId="22219"/>
    <cellStyle name="Ввод  104" xfId="22220"/>
    <cellStyle name="Ввод  105" xfId="22221"/>
    <cellStyle name="Ввод  106" xfId="22222"/>
    <cellStyle name="Ввод  107" xfId="22223"/>
    <cellStyle name="Ввод  108" xfId="22224"/>
    <cellStyle name="Ввод  109" xfId="22225"/>
    <cellStyle name="Ввод  11" xfId="22226"/>
    <cellStyle name="Ввод  110" xfId="22227"/>
    <cellStyle name="Ввод  111" xfId="22228"/>
    <cellStyle name="Ввод  112" xfId="22229"/>
    <cellStyle name="Ввод  112 10" xfId="22230"/>
    <cellStyle name="Ввод  112 11" xfId="22231"/>
    <cellStyle name="Ввод  112 12" xfId="22232"/>
    <cellStyle name="Ввод  112 13" xfId="22233"/>
    <cellStyle name="Ввод  112 14" xfId="22234"/>
    <cellStyle name="Ввод  112 15" xfId="22235"/>
    <cellStyle name="Ввод  112 16" xfId="22236"/>
    <cellStyle name="Ввод  112 17" xfId="22237"/>
    <cellStyle name="Ввод  112 18" xfId="22238"/>
    <cellStyle name="Ввод  112 19" xfId="22239"/>
    <cellStyle name="Ввод  112 2" xfId="22240"/>
    <cellStyle name="Ввод  112 3" xfId="22241"/>
    <cellStyle name="Ввод  112 4" xfId="22242"/>
    <cellStyle name="Ввод  112 5" xfId="22243"/>
    <cellStyle name="Ввод  112 6" xfId="22244"/>
    <cellStyle name="Ввод  112 7" xfId="22245"/>
    <cellStyle name="Ввод  112 8" xfId="22246"/>
    <cellStyle name="Ввод  112 9" xfId="22247"/>
    <cellStyle name="Ввод  113" xfId="22248"/>
    <cellStyle name="Ввод  114" xfId="22249"/>
    <cellStyle name="Ввод  115" xfId="22250"/>
    <cellStyle name="Ввод  116" xfId="22251"/>
    <cellStyle name="Ввод  117" xfId="22252"/>
    <cellStyle name="Ввод  118" xfId="22253"/>
    <cellStyle name="Ввод  119" xfId="22254"/>
    <cellStyle name="Ввод  12" xfId="22255"/>
    <cellStyle name="Ввод  120" xfId="22256"/>
    <cellStyle name="Ввод  121" xfId="22257"/>
    <cellStyle name="Ввод  122" xfId="22258"/>
    <cellStyle name="Ввод  123" xfId="22259"/>
    <cellStyle name="Ввод  124" xfId="22260"/>
    <cellStyle name="Ввод  125" xfId="22261"/>
    <cellStyle name="Ввод  126" xfId="22262"/>
    <cellStyle name="Ввод  127" xfId="22263"/>
    <cellStyle name="Ввод  128" xfId="22264"/>
    <cellStyle name="Ввод  129" xfId="22265"/>
    <cellStyle name="Ввод  13" xfId="22266"/>
    <cellStyle name="Ввод  130" xfId="22267"/>
    <cellStyle name="Ввод  131" xfId="22268"/>
    <cellStyle name="Ввод  132" xfId="22269"/>
    <cellStyle name="Ввод  133" xfId="22270"/>
    <cellStyle name="Ввод  14" xfId="22271"/>
    <cellStyle name="Ввод  15" xfId="22272"/>
    <cellStyle name="Ввод  16" xfId="22273"/>
    <cellStyle name="Ввод  17" xfId="22274"/>
    <cellStyle name="Ввод  18" xfId="22275"/>
    <cellStyle name="Ввод  19" xfId="22276"/>
    <cellStyle name="Ввод  2" xfId="22277"/>
    <cellStyle name="Ввод  2 2" xfId="22278"/>
    <cellStyle name="Ввод  2 3" xfId="22279"/>
    <cellStyle name="Ввод  2 4" xfId="22280"/>
    <cellStyle name="Ввод  2 5" xfId="22281"/>
    <cellStyle name="Ввод  20" xfId="22282"/>
    <cellStyle name="Ввод  21" xfId="22283"/>
    <cellStyle name="Ввод  22" xfId="22284"/>
    <cellStyle name="Ввод  23" xfId="22285"/>
    <cellStyle name="Ввод  24" xfId="22286"/>
    <cellStyle name="Ввод  25" xfId="22287"/>
    <cellStyle name="Ввод  26" xfId="22288"/>
    <cellStyle name="Ввод  27" xfId="22289"/>
    <cellStyle name="Ввод  28" xfId="22290"/>
    <cellStyle name="Ввод  29" xfId="22291"/>
    <cellStyle name="Ввод  3" xfId="22292"/>
    <cellStyle name="Ввод  3 2" xfId="22293"/>
    <cellStyle name="Ввод  3 3" xfId="22294"/>
    <cellStyle name="Ввод  3 4" xfId="22295"/>
    <cellStyle name="Ввод  3 5" xfId="22296"/>
    <cellStyle name="Ввод  30" xfId="22297"/>
    <cellStyle name="Ввод  31" xfId="22298"/>
    <cellStyle name="Ввод  32" xfId="22299"/>
    <cellStyle name="Ввод  33" xfId="22300"/>
    <cellStyle name="Ввод  34" xfId="22301"/>
    <cellStyle name="Ввод  35" xfId="22302"/>
    <cellStyle name="Ввод  36" xfId="22303"/>
    <cellStyle name="Ввод  37" xfId="22304"/>
    <cellStyle name="Ввод  38" xfId="22305"/>
    <cellStyle name="Ввод  39" xfId="22306"/>
    <cellStyle name="Ввод  4" xfId="22307"/>
    <cellStyle name="Ввод  4 2" xfId="22308"/>
    <cellStyle name="Ввод  4 3" xfId="22309"/>
    <cellStyle name="Ввод  4 4" xfId="22310"/>
    <cellStyle name="Ввод  4 5" xfId="22311"/>
    <cellStyle name="Ввод  40" xfId="22312"/>
    <cellStyle name="Ввод  41" xfId="22313"/>
    <cellStyle name="Ввод  42" xfId="22314"/>
    <cellStyle name="Ввод  43" xfId="22315"/>
    <cellStyle name="Ввод  44" xfId="22316"/>
    <cellStyle name="Ввод  45" xfId="22317"/>
    <cellStyle name="Ввод  46" xfId="22318"/>
    <cellStyle name="Ввод  47" xfId="22319"/>
    <cellStyle name="Ввод  48" xfId="22320"/>
    <cellStyle name="Ввод  49" xfId="22321"/>
    <cellStyle name="Ввод  5" xfId="22322"/>
    <cellStyle name="Ввод  5 2" xfId="22323"/>
    <cellStyle name="Ввод  5 3" xfId="22324"/>
    <cellStyle name="Ввод  5 4" xfId="22325"/>
    <cellStyle name="Ввод  5 5" xfId="22326"/>
    <cellStyle name="Ввод  50" xfId="22327"/>
    <cellStyle name="Ввод  51" xfId="22328"/>
    <cellStyle name="Ввод  52" xfId="22329"/>
    <cellStyle name="Ввод  53" xfId="22330"/>
    <cellStyle name="Ввод  54" xfId="22331"/>
    <cellStyle name="Ввод  55" xfId="22332"/>
    <cellStyle name="Ввод  56" xfId="22333"/>
    <cellStyle name="Ввод  57" xfId="22334"/>
    <cellStyle name="Ввод  58" xfId="22335"/>
    <cellStyle name="Ввод  59" xfId="22336"/>
    <cellStyle name="Ввод  6" xfId="22337"/>
    <cellStyle name="Ввод  6 2" xfId="22338"/>
    <cellStyle name="Ввод  6 3" xfId="22339"/>
    <cellStyle name="Ввод  6 4" xfId="22340"/>
    <cellStyle name="Ввод  6 5" xfId="22341"/>
    <cellStyle name="Ввод  60" xfId="22342"/>
    <cellStyle name="Ввод  61" xfId="22343"/>
    <cellStyle name="Ввод  62" xfId="22344"/>
    <cellStyle name="Ввод  63" xfId="22345"/>
    <cellStyle name="Ввод  64" xfId="22346"/>
    <cellStyle name="Ввод  65" xfId="22347"/>
    <cellStyle name="Ввод  66" xfId="22348"/>
    <cellStyle name="Ввод  67" xfId="22349"/>
    <cellStyle name="Ввод  68" xfId="22350"/>
    <cellStyle name="Ввод  69" xfId="22351"/>
    <cellStyle name="Ввод  7" xfId="22352"/>
    <cellStyle name="Ввод  7 2" xfId="22353"/>
    <cellStyle name="Ввод  7 3" xfId="22354"/>
    <cellStyle name="Ввод  7 4" xfId="22355"/>
    <cellStyle name="Ввод  7 5" xfId="22356"/>
    <cellStyle name="Ввод  70" xfId="22357"/>
    <cellStyle name="Ввод  71" xfId="22358"/>
    <cellStyle name="Ввод  72" xfId="22359"/>
    <cellStyle name="Ввод  73" xfId="22360"/>
    <cellStyle name="Ввод  74" xfId="22361"/>
    <cellStyle name="Ввод  75" xfId="22362"/>
    <cellStyle name="Ввод  76" xfId="22363"/>
    <cellStyle name="Ввод  77" xfId="22364"/>
    <cellStyle name="Ввод  78" xfId="22365"/>
    <cellStyle name="Ввод  79" xfId="22366"/>
    <cellStyle name="Ввод  8" xfId="22367"/>
    <cellStyle name="Ввод  8 2" xfId="22368"/>
    <cellStyle name="Ввод  8 3" xfId="22369"/>
    <cellStyle name="Ввод  8 4" xfId="22370"/>
    <cellStyle name="Ввод  8 5" xfId="22371"/>
    <cellStyle name="Ввод  80" xfId="22372"/>
    <cellStyle name="Ввод  81" xfId="22373"/>
    <cellStyle name="Ввод  82" xfId="22374"/>
    <cellStyle name="Ввод  83" xfId="22375"/>
    <cellStyle name="Ввод  84" xfId="22376"/>
    <cellStyle name="Ввод  85" xfId="22377"/>
    <cellStyle name="Ввод  86" xfId="22378"/>
    <cellStyle name="Ввод  87" xfId="22379"/>
    <cellStyle name="Ввод  88" xfId="22380"/>
    <cellStyle name="Ввод  89" xfId="22381"/>
    <cellStyle name="Ввод  9" xfId="22382"/>
    <cellStyle name="Ввод  9 2" xfId="22383"/>
    <cellStyle name="Ввод  9 3" xfId="22384"/>
    <cellStyle name="Ввод  9 4" xfId="22385"/>
    <cellStyle name="Ввод  9 5" xfId="22386"/>
    <cellStyle name="Ввод  90" xfId="22387"/>
    <cellStyle name="Ввод  91" xfId="22388"/>
    <cellStyle name="Ввод  92" xfId="22389"/>
    <cellStyle name="Ввод  93" xfId="22390"/>
    <cellStyle name="Ввод  94" xfId="22391"/>
    <cellStyle name="Ввод  95" xfId="22392"/>
    <cellStyle name="Ввод  96" xfId="22393"/>
    <cellStyle name="Ввод  97" xfId="22394"/>
    <cellStyle name="Ввод  98" xfId="22395"/>
    <cellStyle name="Ввод  99" xfId="22396"/>
    <cellStyle name="Вывод" xfId="22397" builtinId="21" customBuiltin="1"/>
    <cellStyle name="Вывод 10" xfId="22398"/>
    <cellStyle name="Вывод 100" xfId="22399"/>
    <cellStyle name="Вывод 101" xfId="22400"/>
    <cellStyle name="Вывод 102" xfId="22401"/>
    <cellStyle name="Вывод 103" xfId="22402"/>
    <cellStyle name="Вывод 104" xfId="22403"/>
    <cellStyle name="Вывод 105" xfId="22404"/>
    <cellStyle name="Вывод 106" xfId="22405"/>
    <cellStyle name="Вывод 107" xfId="22406"/>
    <cellStyle name="Вывод 108" xfId="22407"/>
    <cellStyle name="Вывод 109" xfId="22408"/>
    <cellStyle name="Вывод 11" xfId="22409"/>
    <cellStyle name="Вывод 110" xfId="22410"/>
    <cellStyle name="Вывод 111" xfId="22411"/>
    <cellStyle name="Вывод 112" xfId="22412"/>
    <cellStyle name="Вывод 112 10" xfId="22413"/>
    <cellStyle name="Вывод 112 11" xfId="22414"/>
    <cellStyle name="Вывод 112 12" xfId="22415"/>
    <cellStyle name="Вывод 112 13" xfId="22416"/>
    <cellStyle name="Вывод 112 14" xfId="22417"/>
    <cellStyle name="Вывод 112 15" xfId="22418"/>
    <cellStyle name="Вывод 112 16" xfId="22419"/>
    <cellStyle name="Вывод 112 17" xfId="22420"/>
    <cellStyle name="Вывод 112 18" xfId="22421"/>
    <cellStyle name="Вывод 112 19" xfId="22422"/>
    <cellStyle name="Вывод 112 2" xfId="22423"/>
    <cellStyle name="Вывод 112 20" xfId="22424"/>
    <cellStyle name="Вывод 112 21" xfId="22425"/>
    <cellStyle name="Вывод 112 22" xfId="22426"/>
    <cellStyle name="Вывод 112 23" xfId="22427"/>
    <cellStyle name="Вывод 112 3" xfId="22428"/>
    <cellStyle name="Вывод 112 4" xfId="22429"/>
    <cellStyle name="Вывод 112 5" xfId="22430"/>
    <cellStyle name="Вывод 112 6" xfId="22431"/>
    <cellStyle name="Вывод 112 7" xfId="22432"/>
    <cellStyle name="Вывод 112 8" xfId="22433"/>
    <cellStyle name="Вывод 112 9" xfId="22434"/>
    <cellStyle name="Вывод 113" xfId="22435"/>
    <cellStyle name="Вывод 114" xfId="22436"/>
    <cellStyle name="Вывод 115" xfId="22437"/>
    <cellStyle name="Вывод 116" xfId="22438"/>
    <cellStyle name="Вывод 117" xfId="22439"/>
    <cellStyle name="Вывод 118" xfId="22440"/>
    <cellStyle name="Вывод 119" xfId="22441"/>
    <cellStyle name="Вывод 12" xfId="22442"/>
    <cellStyle name="Вывод 120" xfId="22443"/>
    <cellStyle name="Вывод 121" xfId="22444"/>
    <cellStyle name="Вывод 122" xfId="22445"/>
    <cellStyle name="Вывод 123" xfId="22446"/>
    <cellStyle name="Вывод 124" xfId="22447"/>
    <cellStyle name="Вывод 125" xfId="22448"/>
    <cellStyle name="Вывод 126" xfId="22449"/>
    <cellStyle name="Вывод 127" xfId="22450"/>
    <cellStyle name="Вывод 128" xfId="22451"/>
    <cellStyle name="Вывод 129" xfId="22452"/>
    <cellStyle name="Вывод 13" xfId="22453"/>
    <cellStyle name="Вывод 130" xfId="22454"/>
    <cellStyle name="Вывод 131" xfId="22455"/>
    <cellStyle name="Вывод 132" xfId="22456"/>
    <cellStyle name="Вывод 133" xfId="22457"/>
    <cellStyle name="Вывод 14" xfId="22458"/>
    <cellStyle name="Вывод 15" xfId="22459"/>
    <cellStyle name="Вывод 16" xfId="22460"/>
    <cellStyle name="Вывод 17" xfId="22461"/>
    <cellStyle name="Вывод 18" xfId="22462"/>
    <cellStyle name="Вывод 19" xfId="22463"/>
    <cellStyle name="Вывод 2" xfId="22464"/>
    <cellStyle name="Вывод 2 2" xfId="22465"/>
    <cellStyle name="Вывод 2 3" xfId="22466"/>
    <cellStyle name="Вывод 2 4" xfId="22467"/>
    <cellStyle name="Вывод 2 5" xfId="22468"/>
    <cellStyle name="Вывод 20" xfId="22469"/>
    <cellStyle name="Вывод 21" xfId="22470"/>
    <cellStyle name="Вывод 22" xfId="22471"/>
    <cellStyle name="Вывод 23" xfId="22472"/>
    <cellStyle name="Вывод 24" xfId="22473"/>
    <cellStyle name="Вывод 25" xfId="22474"/>
    <cellStyle name="Вывод 26" xfId="22475"/>
    <cellStyle name="Вывод 27" xfId="22476"/>
    <cellStyle name="Вывод 28" xfId="22477"/>
    <cellStyle name="Вывод 29" xfId="22478"/>
    <cellStyle name="Вывод 3" xfId="22479"/>
    <cellStyle name="Вывод 3 2" xfId="22480"/>
    <cellStyle name="Вывод 3 3" xfId="22481"/>
    <cellStyle name="Вывод 3 4" xfId="22482"/>
    <cellStyle name="Вывод 3 5" xfId="22483"/>
    <cellStyle name="Вывод 30" xfId="22484"/>
    <cellStyle name="Вывод 31" xfId="22485"/>
    <cellStyle name="Вывод 32" xfId="22486"/>
    <cellStyle name="Вывод 33" xfId="22487"/>
    <cellStyle name="Вывод 34" xfId="22488"/>
    <cellStyle name="Вывод 35" xfId="22489"/>
    <cellStyle name="Вывод 36" xfId="22490"/>
    <cellStyle name="Вывод 37" xfId="22491"/>
    <cellStyle name="Вывод 38" xfId="22492"/>
    <cellStyle name="Вывод 39" xfId="22493"/>
    <cellStyle name="Вывод 4" xfId="22494"/>
    <cellStyle name="Вывод 4 2" xfId="22495"/>
    <cellStyle name="Вывод 4 3" xfId="22496"/>
    <cellStyle name="Вывод 4 4" xfId="22497"/>
    <cellStyle name="Вывод 4 5" xfId="22498"/>
    <cellStyle name="Вывод 40" xfId="22499"/>
    <cellStyle name="Вывод 41" xfId="22500"/>
    <cellStyle name="Вывод 42" xfId="22501"/>
    <cellStyle name="Вывод 43" xfId="22502"/>
    <cellStyle name="Вывод 44" xfId="22503"/>
    <cellStyle name="Вывод 45" xfId="22504"/>
    <cellStyle name="Вывод 46" xfId="22505"/>
    <cellStyle name="Вывод 47" xfId="22506"/>
    <cellStyle name="Вывод 48" xfId="22507"/>
    <cellStyle name="Вывод 49" xfId="22508"/>
    <cellStyle name="Вывод 5" xfId="22509"/>
    <cellStyle name="Вывод 5 2" xfId="22510"/>
    <cellStyle name="Вывод 5 3" xfId="22511"/>
    <cellStyle name="Вывод 5 4" xfId="22512"/>
    <cellStyle name="Вывод 5 5" xfId="22513"/>
    <cellStyle name="Вывод 50" xfId="22514"/>
    <cellStyle name="Вывод 51" xfId="22515"/>
    <cellStyle name="Вывод 52" xfId="22516"/>
    <cellStyle name="Вывод 53" xfId="22517"/>
    <cellStyle name="Вывод 54" xfId="22518"/>
    <cellStyle name="Вывод 55" xfId="22519"/>
    <cellStyle name="Вывод 56" xfId="22520"/>
    <cellStyle name="Вывод 57" xfId="22521"/>
    <cellStyle name="Вывод 58" xfId="22522"/>
    <cellStyle name="Вывод 59" xfId="22523"/>
    <cellStyle name="Вывод 6" xfId="22524"/>
    <cellStyle name="Вывод 6 2" xfId="22525"/>
    <cellStyle name="Вывод 6 3" xfId="22526"/>
    <cellStyle name="Вывод 6 4" xfId="22527"/>
    <cellStyle name="Вывод 6 5" xfId="22528"/>
    <cellStyle name="Вывод 60" xfId="22529"/>
    <cellStyle name="Вывод 61" xfId="22530"/>
    <cellStyle name="Вывод 62" xfId="22531"/>
    <cellStyle name="Вывод 63" xfId="22532"/>
    <cellStyle name="Вывод 64" xfId="22533"/>
    <cellStyle name="Вывод 65" xfId="22534"/>
    <cellStyle name="Вывод 66" xfId="22535"/>
    <cellStyle name="Вывод 67" xfId="22536"/>
    <cellStyle name="Вывод 68" xfId="22537"/>
    <cellStyle name="Вывод 69" xfId="22538"/>
    <cellStyle name="Вывод 7" xfId="22539"/>
    <cellStyle name="Вывод 7 2" xfId="22540"/>
    <cellStyle name="Вывод 7 3" xfId="22541"/>
    <cellStyle name="Вывод 7 4" xfId="22542"/>
    <cellStyle name="Вывод 7 5" xfId="22543"/>
    <cellStyle name="Вывод 70" xfId="22544"/>
    <cellStyle name="Вывод 71" xfId="22545"/>
    <cellStyle name="Вывод 72" xfId="22546"/>
    <cellStyle name="Вывод 73" xfId="22547"/>
    <cellStyle name="Вывод 74" xfId="22548"/>
    <cellStyle name="Вывод 75" xfId="22549"/>
    <cellStyle name="Вывод 76" xfId="22550"/>
    <cellStyle name="Вывод 77" xfId="22551"/>
    <cellStyle name="Вывод 78" xfId="22552"/>
    <cellStyle name="Вывод 79" xfId="22553"/>
    <cellStyle name="Вывод 8" xfId="22554"/>
    <cellStyle name="Вывод 8 2" xfId="22555"/>
    <cellStyle name="Вывод 8 3" xfId="22556"/>
    <cellStyle name="Вывод 8 4" xfId="22557"/>
    <cellStyle name="Вывод 8 5" xfId="22558"/>
    <cellStyle name="Вывод 80" xfId="22559"/>
    <cellStyle name="Вывод 81" xfId="22560"/>
    <cellStyle name="Вывод 82" xfId="22561"/>
    <cellStyle name="Вывод 83" xfId="22562"/>
    <cellStyle name="Вывод 84" xfId="22563"/>
    <cellStyle name="Вывод 85" xfId="22564"/>
    <cellStyle name="Вывод 86" xfId="22565"/>
    <cellStyle name="Вывод 87" xfId="22566"/>
    <cellStyle name="Вывод 88" xfId="22567"/>
    <cellStyle name="Вывод 89" xfId="22568"/>
    <cellStyle name="Вывод 9" xfId="22569"/>
    <cellStyle name="Вывод 9 2" xfId="22570"/>
    <cellStyle name="Вывод 9 3" xfId="22571"/>
    <cellStyle name="Вывод 9 4" xfId="22572"/>
    <cellStyle name="Вывод 9 5" xfId="22573"/>
    <cellStyle name="Вывод 90" xfId="22574"/>
    <cellStyle name="Вывод 91" xfId="22575"/>
    <cellStyle name="Вывод 92" xfId="22576"/>
    <cellStyle name="Вывод 93" xfId="22577"/>
    <cellStyle name="Вывод 94" xfId="22578"/>
    <cellStyle name="Вывод 95" xfId="22579"/>
    <cellStyle name="Вывод 96" xfId="22580"/>
    <cellStyle name="Вывод 97" xfId="22581"/>
    <cellStyle name="Вывод 98" xfId="22582"/>
    <cellStyle name="Вывод 99" xfId="22583"/>
    <cellStyle name="Вычисление" xfId="22584" builtinId="22" customBuiltin="1"/>
    <cellStyle name="Вычисление 10" xfId="22585"/>
    <cellStyle name="Вычисление 100" xfId="22586"/>
    <cellStyle name="Вычисление 101" xfId="22587"/>
    <cellStyle name="Вычисление 102" xfId="22588"/>
    <cellStyle name="Вычисление 103" xfId="22589"/>
    <cellStyle name="Вычисление 104" xfId="22590"/>
    <cellStyle name="Вычисление 105" xfId="22591"/>
    <cellStyle name="Вычисление 106" xfId="22592"/>
    <cellStyle name="Вычисление 107" xfId="22593"/>
    <cellStyle name="Вычисление 108" xfId="22594"/>
    <cellStyle name="Вычисление 109" xfId="22595"/>
    <cellStyle name="Вычисление 11" xfId="22596"/>
    <cellStyle name="Вычисление 110" xfId="22597"/>
    <cellStyle name="Вычисление 111" xfId="22598"/>
    <cellStyle name="Вычисление 112" xfId="22599"/>
    <cellStyle name="Вычисление 112 10" xfId="22600"/>
    <cellStyle name="Вычисление 112 11" xfId="22601"/>
    <cellStyle name="Вычисление 112 12" xfId="22602"/>
    <cellStyle name="Вычисление 112 13" xfId="22603"/>
    <cellStyle name="Вычисление 112 14" xfId="22604"/>
    <cellStyle name="Вычисление 112 15" xfId="22605"/>
    <cellStyle name="Вычисление 112 16" xfId="22606"/>
    <cellStyle name="Вычисление 112 17" xfId="22607"/>
    <cellStyle name="Вычисление 112 18" xfId="22608"/>
    <cellStyle name="Вычисление 112 19" xfId="22609"/>
    <cellStyle name="Вычисление 112 2" xfId="22610"/>
    <cellStyle name="Вычисление 112 3" xfId="22611"/>
    <cellStyle name="Вычисление 112 4" xfId="22612"/>
    <cellStyle name="Вычисление 112 5" xfId="22613"/>
    <cellStyle name="Вычисление 112 6" xfId="22614"/>
    <cellStyle name="Вычисление 112 7" xfId="22615"/>
    <cellStyle name="Вычисление 112 8" xfId="22616"/>
    <cellStyle name="Вычисление 112 9" xfId="22617"/>
    <cellStyle name="Вычисление 113" xfId="22618"/>
    <cellStyle name="Вычисление 114" xfId="22619"/>
    <cellStyle name="Вычисление 115" xfId="22620"/>
    <cellStyle name="Вычисление 116" xfId="22621"/>
    <cellStyle name="Вычисление 117" xfId="22622"/>
    <cellStyle name="Вычисление 118" xfId="22623"/>
    <cellStyle name="Вычисление 119" xfId="22624"/>
    <cellStyle name="Вычисление 12" xfId="22625"/>
    <cellStyle name="Вычисление 120" xfId="22626"/>
    <cellStyle name="Вычисление 121" xfId="22627"/>
    <cellStyle name="Вычисление 122" xfId="22628"/>
    <cellStyle name="Вычисление 123" xfId="22629"/>
    <cellStyle name="Вычисление 124" xfId="22630"/>
    <cellStyle name="Вычисление 125" xfId="22631"/>
    <cellStyle name="Вычисление 126" xfId="22632"/>
    <cellStyle name="Вычисление 127" xfId="22633"/>
    <cellStyle name="Вычисление 128" xfId="22634"/>
    <cellStyle name="Вычисление 129" xfId="22635"/>
    <cellStyle name="Вычисление 13" xfId="22636"/>
    <cellStyle name="Вычисление 130" xfId="22637"/>
    <cellStyle name="Вычисление 131" xfId="22638"/>
    <cellStyle name="Вычисление 132" xfId="22639"/>
    <cellStyle name="Вычисление 133" xfId="22640"/>
    <cellStyle name="Вычисление 14" xfId="22641"/>
    <cellStyle name="Вычисление 15" xfId="22642"/>
    <cellStyle name="Вычисление 16" xfId="22643"/>
    <cellStyle name="Вычисление 17" xfId="22644"/>
    <cellStyle name="Вычисление 18" xfId="22645"/>
    <cellStyle name="Вычисление 19" xfId="22646"/>
    <cellStyle name="Вычисление 2" xfId="22647"/>
    <cellStyle name="Вычисление 2 2" xfId="22648"/>
    <cellStyle name="Вычисление 2 3" xfId="22649"/>
    <cellStyle name="Вычисление 2 4" xfId="22650"/>
    <cellStyle name="Вычисление 2 5" xfId="22651"/>
    <cellStyle name="Вычисление 20" xfId="22652"/>
    <cellStyle name="Вычисление 21" xfId="22653"/>
    <cellStyle name="Вычисление 22" xfId="22654"/>
    <cellStyle name="Вычисление 23" xfId="22655"/>
    <cellStyle name="Вычисление 24" xfId="22656"/>
    <cellStyle name="Вычисление 25" xfId="22657"/>
    <cellStyle name="Вычисление 26" xfId="22658"/>
    <cellStyle name="Вычисление 27" xfId="22659"/>
    <cellStyle name="Вычисление 28" xfId="22660"/>
    <cellStyle name="Вычисление 29" xfId="22661"/>
    <cellStyle name="Вычисление 3" xfId="22662"/>
    <cellStyle name="Вычисление 3 2" xfId="22663"/>
    <cellStyle name="Вычисление 3 3" xfId="22664"/>
    <cellStyle name="Вычисление 3 4" xfId="22665"/>
    <cellStyle name="Вычисление 3 5" xfId="22666"/>
    <cellStyle name="Вычисление 30" xfId="22667"/>
    <cellStyle name="Вычисление 31" xfId="22668"/>
    <cellStyle name="Вычисление 32" xfId="22669"/>
    <cellStyle name="Вычисление 33" xfId="22670"/>
    <cellStyle name="Вычисление 34" xfId="22671"/>
    <cellStyle name="Вычисление 35" xfId="22672"/>
    <cellStyle name="Вычисление 36" xfId="22673"/>
    <cellStyle name="Вычисление 37" xfId="22674"/>
    <cellStyle name="Вычисление 38" xfId="22675"/>
    <cellStyle name="Вычисление 39" xfId="22676"/>
    <cellStyle name="Вычисление 4" xfId="22677"/>
    <cellStyle name="Вычисление 4 2" xfId="22678"/>
    <cellStyle name="Вычисление 4 3" xfId="22679"/>
    <cellStyle name="Вычисление 4 4" xfId="22680"/>
    <cellStyle name="Вычисление 4 5" xfId="22681"/>
    <cellStyle name="Вычисление 40" xfId="22682"/>
    <cellStyle name="Вычисление 41" xfId="22683"/>
    <cellStyle name="Вычисление 42" xfId="22684"/>
    <cellStyle name="Вычисление 43" xfId="22685"/>
    <cellStyle name="Вычисление 44" xfId="22686"/>
    <cellStyle name="Вычисление 45" xfId="22687"/>
    <cellStyle name="Вычисление 46" xfId="22688"/>
    <cellStyle name="Вычисление 47" xfId="22689"/>
    <cellStyle name="Вычисление 48" xfId="22690"/>
    <cellStyle name="Вычисление 49" xfId="22691"/>
    <cellStyle name="Вычисление 5" xfId="22692"/>
    <cellStyle name="Вычисление 5 2" xfId="22693"/>
    <cellStyle name="Вычисление 5 3" xfId="22694"/>
    <cellStyle name="Вычисление 5 4" xfId="22695"/>
    <cellStyle name="Вычисление 5 5" xfId="22696"/>
    <cellStyle name="Вычисление 50" xfId="22697"/>
    <cellStyle name="Вычисление 51" xfId="22698"/>
    <cellStyle name="Вычисление 52" xfId="22699"/>
    <cellStyle name="Вычисление 53" xfId="22700"/>
    <cellStyle name="Вычисление 54" xfId="22701"/>
    <cellStyle name="Вычисление 55" xfId="22702"/>
    <cellStyle name="Вычисление 56" xfId="22703"/>
    <cellStyle name="Вычисление 57" xfId="22704"/>
    <cellStyle name="Вычисление 58" xfId="22705"/>
    <cellStyle name="Вычисление 59" xfId="22706"/>
    <cellStyle name="Вычисление 6" xfId="22707"/>
    <cellStyle name="Вычисление 6 2" xfId="22708"/>
    <cellStyle name="Вычисление 6 3" xfId="22709"/>
    <cellStyle name="Вычисление 6 4" xfId="22710"/>
    <cellStyle name="Вычисление 6 5" xfId="22711"/>
    <cellStyle name="Вычисление 60" xfId="22712"/>
    <cellStyle name="Вычисление 61" xfId="22713"/>
    <cellStyle name="Вычисление 62" xfId="22714"/>
    <cellStyle name="Вычисление 63" xfId="22715"/>
    <cellStyle name="Вычисление 64" xfId="22716"/>
    <cellStyle name="Вычисление 65" xfId="22717"/>
    <cellStyle name="Вычисление 66" xfId="22718"/>
    <cellStyle name="Вычисление 67" xfId="22719"/>
    <cellStyle name="Вычисление 68" xfId="22720"/>
    <cellStyle name="Вычисление 69" xfId="22721"/>
    <cellStyle name="Вычисление 7" xfId="22722"/>
    <cellStyle name="Вычисление 7 2" xfId="22723"/>
    <cellStyle name="Вычисление 7 3" xfId="22724"/>
    <cellStyle name="Вычисление 7 4" xfId="22725"/>
    <cellStyle name="Вычисление 7 5" xfId="22726"/>
    <cellStyle name="Вычисление 70" xfId="22727"/>
    <cellStyle name="Вычисление 71" xfId="22728"/>
    <cellStyle name="Вычисление 72" xfId="22729"/>
    <cellStyle name="Вычисление 73" xfId="22730"/>
    <cellStyle name="Вычисление 74" xfId="22731"/>
    <cellStyle name="Вычисление 75" xfId="22732"/>
    <cellStyle name="Вычисление 76" xfId="22733"/>
    <cellStyle name="Вычисление 77" xfId="22734"/>
    <cellStyle name="Вычисление 78" xfId="22735"/>
    <cellStyle name="Вычисление 79" xfId="22736"/>
    <cellStyle name="Вычисление 8" xfId="22737"/>
    <cellStyle name="Вычисление 8 2" xfId="22738"/>
    <cellStyle name="Вычисление 8 3" xfId="22739"/>
    <cellStyle name="Вычисление 8 4" xfId="22740"/>
    <cellStyle name="Вычисление 8 5" xfId="22741"/>
    <cellStyle name="Вычисление 80" xfId="22742"/>
    <cellStyle name="Вычисление 81" xfId="22743"/>
    <cellStyle name="Вычисление 82" xfId="22744"/>
    <cellStyle name="Вычисление 83" xfId="22745"/>
    <cellStyle name="Вычисление 84" xfId="22746"/>
    <cellStyle name="Вычисление 85" xfId="22747"/>
    <cellStyle name="Вычисление 86" xfId="22748"/>
    <cellStyle name="Вычисление 87" xfId="22749"/>
    <cellStyle name="Вычисление 88" xfId="22750"/>
    <cellStyle name="Вычисление 89" xfId="22751"/>
    <cellStyle name="Вычисление 9" xfId="22752"/>
    <cellStyle name="Вычисление 9 2" xfId="22753"/>
    <cellStyle name="Вычисление 9 3" xfId="22754"/>
    <cellStyle name="Вычисление 9 4" xfId="22755"/>
    <cellStyle name="Вычисление 9 5" xfId="22756"/>
    <cellStyle name="Вычисление 90" xfId="22757"/>
    <cellStyle name="Вычисление 91" xfId="22758"/>
    <cellStyle name="Вычисление 92" xfId="22759"/>
    <cellStyle name="Вычисление 93" xfId="22760"/>
    <cellStyle name="Вычисление 94" xfId="22761"/>
    <cellStyle name="Вычисление 95" xfId="22762"/>
    <cellStyle name="Вычисление 96" xfId="22763"/>
    <cellStyle name="Вычисление 97" xfId="22764"/>
    <cellStyle name="Вычисление 98" xfId="22765"/>
    <cellStyle name="Вычисление 99" xfId="22766"/>
    <cellStyle name="Заголовок 1" xfId="22767" builtinId="16" customBuiltin="1"/>
    <cellStyle name="Заголовок 1 10" xfId="22768"/>
    <cellStyle name="Заголовок 1 100" xfId="22769"/>
    <cellStyle name="Заголовок 1 101" xfId="22770"/>
    <cellStyle name="Заголовок 1 102" xfId="22771"/>
    <cellStyle name="Заголовок 1 103" xfId="22772"/>
    <cellStyle name="Заголовок 1 104" xfId="22773"/>
    <cellStyle name="Заголовок 1 105" xfId="22774"/>
    <cellStyle name="Заголовок 1 106" xfId="22775"/>
    <cellStyle name="Заголовок 1 107" xfId="22776"/>
    <cellStyle name="Заголовок 1 108" xfId="22777"/>
    <cellStyle name="Заголовок 1 109" xfId="22778"/>
    <cellStyle name="Заголовок 1 11" xfId="22779"/>
    <cellStyle name="Заголовок 1 110" xfId="22780"/>
    <cellStyle name="Заголовок 1 111" xfId="22781"/>
    <cellStyle name="Заголовок 1 112" xfId="22782"/>
    <cellStyle name="Заголовок 1 113" xfId="22783"/>
    <cellStyle name="Заголовок 1 12" xfId="22784"/>
    <cellStyle name="Заголовок 1 13" xfId="22785"/>
    <cellStyle name="Заголовок 1 14" xfId="22786"/>
    <cellStyle name="Заголовок 1 15" xfId="22787"/>
    <cellStyle name="Заголовок 1 16" xfId="22788"/>
    <cellStyle name="Заголовок 1 17" xfId="22789"/>
    <cellStyle name="Заголовок 1 18" xfId="22790"/>
    <cellStyle name="Заголовок 1 19" xfId="22791"/>
    <cellStyle name="Заголовок 1 2" xfId="22792"/>
    <cellStyle name="Заголовок 1 2 2" xfId="22793"/>
    <cellStyle name="Заголовок 1 2 3" xfId="22794"/>
    <cellStyle name="Заголовок 1 2 4" xfId="22795"/>
    <cellStyle name="Заголовок 1 2 5" xfId="22796"/>
    <cellStyle name="Заголовок 1 20" xfId="22797"/>
    <cellStyle name="Заголовок 1 21" xfId="22798"/>
    <cellStyle name="Заголовок 1 22" xfId="22799"/>
    <cellStyle name="Заголовок 1 23" xfId="22800"/>
    <cellStyle name="Заголовок 1 24" xfId="22801"/>
    <cellStyle name="Заголовок 1 25" xfId="22802"/>
    <cellStyle name="Заголовок 1 26" xfId="22803"/>
    <cellStyle name="Заголовок 1 27" xfId="22804"/>
    <cellStyle name="Заголовок 1 28" xfId="22805"/>
    <cellStyle name="Заголовок 1 29" xfId="22806"/>
    <cellStyle name="Заголовок 1 3" xfId="22807"/>
    <cellStyle name="Заголовок 1 3 2" xfId="22808"/>
    <cellStyle name="Заголовок 1 3 3" xfId="22809"/>
    <cellStyle name="Заголовок 1 3 4" xfId="22810"/>
    <cellStyle name="Заголовок 1 3 5" xfId="22811"/>
    <cellStyle name="Заголовок 1 30" xfId="22812"/>
    <cellStyle name="Заголовок 1 31" xfId="22813"/>
    <cellStyle name="Заголовок 1 32" xfId="22814"/>
    <cellStyle name="Заголовок 1 33" xfId="22815"/>
    <cellStyle name="Заголовок 1 34" xfId="22816"/>
    <cellStyle name="Заголовок 1 35" xfId="22817"/>
    <cellStyle name="Заголовок 1 36" xfId="22818"/>
    <cellStyle name="Заголовок 1 37" xfId="22819"/>
    <cellStyle name="Заголовок 1 38" xfId="22820"/>
    <cellStyle name="Заголовок 1 39" xfId="22821"/>
    <cellStyle name="Заголовок 1 4" xfId="22822"/>
    <cellStyle name="Заголовок 1 4 2" xfId="22823"/>
    <cellStyle name="Заголовок 1 4 3" xfId="22824"/>
    <cellStyle name="Заголовок 1 4 4" xfId="22825"/>
    <cellStyle name="Заголовок 1 4 5" xfId="22826"/>
    <cellStyle name="Заголовок 1 40" xfId="22827"/>
    <cellStyle name="Заголовок 1 41" xfId="22828"/>
    <cellStyle name="Заголовок 1 42" xfId="22829"/>
    <cellStyle name="Заголовок 1 43" xfId="22830"/>
    <cellStyle name="Заголовок 1 44" xfId="22831"/>
    <cellStyle name="Заголовок 1 45" xfId="22832"/>
    <cellStyle name="Заголовок 1 46" xfId="22833"/>
    <cellStyle name="Заголовок 1 47" xfId="22834"/>
    <cellStyle name="Заголовок 1 48" xfId="22835"/>
    <cellStyle name="Заголовок 1 49" xfId="22836"/>
    <cellStyle name="Заголовок 1 5" xfId="22837"/>
    <cellStyle name="Заголовок 1 5 2" xfId="22838"/>
    <cellStyle name="Заголовок 1 5 3" xfId="22839"/>
    <cellStyle name="Заголовок 1 5 4" xfId="22840"/>
    <cellStyle name="Заголовок 1 5 5" xfId="22841"/>
    <cellStyle name="Заголовок 1 50" xfId="22842"/>
    <cellStyle name="Заголовок 1 51" xfId="22843"/>
    <cellStyle name="Заголовок 1 52" xfId="22844"/>
    <cellStyle name="Заголовок 1 53" xfId="22845"/>
    <cellStyle name="Заголовок 1 54" xfId="22846"/>
    <cellStyle name="Заголовок 1 55" xfId="22847"/>
    <cellStyle name="Заголовок 1 56" xfId="22848"/>
    <cellStyle name="Заголовок 1 57" xfId="22849"/>
    <cellStyle name="Заголовок 1 58" xfId="22850"/>
    <cellStyle name="Заголовок 1 59" xfId="22851"/>
    <cellStyle name="Заголовок 1 6" xfId="22852"/>
    <cellStyle name="Заголовок 1 6 2" xfId="22853"/>
    <cellStyle name="Заголовок 1 6 3" xfId="22854"/>
    <cellStyle name="Заголовок 1 6 4" xfId="22855"/>
    <cellStyle name="Заголовок 1 6 5" xfId="22856"/>
    <cellStyle name="Заголовок 1 60" xfId="22857"/>
    <cellStyle name="Заголовок 1 61" xfId="22858"/>
    <cellStyle name="Заголовок 1 62" xfId="22859"/>
    <cellStyle name="Заголовок 1 63" xfId="22860"/>
    <cellStyle name="Заголовок 1 64" xfId="22861"/>
    <cellStyle name="Заголовок 1 65" xfId="22862"/>
    <cellStyle name="Заголовок 1 66" xfId="22863"/>
    <cellStyle name="Заголовок 1 67" xfId="22864"/>
    <cellStyle name="Заголовок 1 68" xfId="22865"/>
    <cellStyle name="Заголовок 1 69" xfId="22866"/>
    <cellStyle name="Заголовок 1 7" xfId="22867"/>
    <cellStyle name="Заголовок 1 7 2" xfId="22868"/>
    <cellStyle name="Заголовок 1 7 3" xfId="22869"/>
    <cellStyle name="Заголовок 1 7 4" xfId="22870"/>
    <cellStyle name="Заголовок 1 7 5" xfId="22871"/>
    <cellStyle name="Заголовок 1 70" xfId="22872"/>
    <cellStyle name="Заголовок 1 71" xfId="22873"/>
    <cellStyle name="Заголовок 1 72" xfId="22874"/>
    <cellStyle name="Заголовок 1 73" xfId="22875"/>
    <cellStyle name="Заголовок 1 74" xfId="22876"/>
    <cellStyle name="Заголовок 1 75" xfId="22877"/>
    <cellStyle name="Заголовок 1 76" xfId="22878"/>
    <cellStyle name="Заголовок 1 77" xfId="22879"/>
    <cellStyle name="Заголовок 1 78" xfId="22880"/>
    <cellStyle name="Заголовок 1 79" xfId="22881"/>
    <cellStyle name="Заголовок 1 8" xfId="22882"/>
    <cellStyle name="Заголовок 1 8 2" xfId="22883"/>
    <cellStyle name="Заголовок 1 8 3" xfId="22884"/>
    <cellStyle name="Заголовок 1 8 4" xfId="22885"/>
    <cellStyle name="Заголовок 1 8 5" xfId="22886"/>
    <cellStyle name="Заголовок 1 80" xfId="22887"/>
    <cellStyle name="Заголовок 1 81" xfId="22888"/>
    <cellStyle name="Заголовок 1 82" xfId="22889"/>
    <cellStyle name="Заголовок 1 83" xfId="22890"/>
    <cellStyle name="Заголовок 1 84" xfId="22891"/>
    <cellStyle name="Заголовок 1 85" xfId="22892"/>
    <cellStyle name="Заголовок 1 86" xfId="22893"/>
    <cellStyle name="Заголовок 1 87" xfId="22894"/>
    <cellStyle name="Заголовок 1 88" xfId="22895"/>
    <cellStyle name="Заголовок 1 89" xfId="22896"/>
    <cellStyle name="Заголовок 1 9" xfId="22897"/>
    <cellStyle name="Заголовок 1 9 2" xfId="22898"/>
    <cellStyle name="Заголовок 1 9 3" xfId="22899"/>
    <cellStyle name="Заголовок 1 9 4" xfId="22900"/>
    <cellStyle name="Заголовок 1 9 5" xfId="22901"/>
    <cellStyle name="Заголовок 1 90" xfId="22902"/>
    <cellStyle name="Заголовок 1 91" xfId="22903"/>
    <cellStyle name="Заголовок 1 92" xfId="22904"/>
    <cellStyle name="Заголовок 1 93" xfId="22905"/>
    <cellStyle name="Заголовок 1 94" xfId="22906"/>
    <cellStyle name="Заголовок 1 95" xfId="22907"/>
    <cellStyle name="Заголовок 1 96" xfId="22908"/>
    <cellStyle name="Заголовок 1 97" xfId="22909"/>
    <cellStyle name="Заголовок 1 98" xfId="22910"/>
    <cellStyle name="Заголовок 1 99" xfId="22911"/>
    <cellStyle name="Заголовок 2" xfId="22912" builtinId="17" customBuiltin="1"/>
    <cellStyle name="Заголовок 2 10" xfId="22913"/>
    <cellStyle name="Заголовок 2 100" xfId="22914"/>
    <cellStyle name="Заголовок 2 101" xfId="22915"/>
    <cellStyle name="Заголовок 2 102" xfId="22916"/>
    <cellStyle name="Заголовок 2 103" xfId="22917"/>
    <cellStyle name="Заголовок 2 104" xfId="22918"/>
    <cellStyle name="Заголовок 2 105" xfId="22919"/>
    <cellStyle name="Заголовок 2 106" xfId="22920"/>
    <cellStyle name="Заголовок 2 107" xfId="22921"/>
    <cellStyle name="Заголовок 2 108" xfId="22922"/>
    <cellStyle name="Заголовок 2 109" xfId="22923"/>
    <cellStyle name="Заголовок 2 11" xfId="22924"/>
    <cellStyle name="Заголовок 2 110" xfId="22925"/>
    <cellStyle name="Заголовок 2 111" xfId="22926"/>
    <cellStyle name="Заголовок 2 112" xfId="22927"/>
    <cellStyle name="Заголовок 2 113" xfId="22928"/>
    <cellStyle name="Заголовок 2 12" xfId="22929"/>
    <cellStyle name="Заголовок 2 13" xfId="22930"/>
    <cellStyle name="Заголовок 2 14" xfId="22931"/>
    <cellStyle name="Заголовок 2 15" xfId="22932"/>
    <cellStyle name="Заголовок 2 16" xfId="22933"/>
    <cellStyle name="Заголовок 2 17" xfId="22934"/>
    <cellStyle name="Заголовок 2 18" xfId="22935"/>
    <cellStyle name="Заголовок 2 19" xfId="22936"/>
    <cellStyle name="Заголовок 2 2" xfId="22937"/>
    <cellStyle name="Заголовок 2 2 2" xfId="22938"/>
    <cellStyle name="Заголовок 2 2 3" xfId="22939"/>
    <cellStyle name="Заголовок 2 2 4" xfId="22940"/>
    <cellStyle name="Заголовок 2 2 5" xfId="22941"/>
    <cellStyle name="Заголовок 2 20" xfId="22942"/>
    <cellStyle name="Заголовок 2 21" xfId="22943"/>
    <cellStyle name="Заголовок 2 22" xfId="22944"/>
    <cellStyle name="Заголовок 2 23" xfId="22945"/>
    <cellStyle name="Заголовок 2 24" xfId="22946"/>
    <cellStyle name="Заголовок 2 25" xfId="22947"/>
    <cellStyle name="Заголовок 2 26" xfId="22948"/>
    <cellStyle name="Заголовок 2 27" xfId="22949"/>
    <cellStyle name="Заголовок 2 28" xfId="22950"/>
    <cellStyle name="Заголовок 2 29" xfId="22951"/>
    <cellStyle name="Заголовок 2 3" xfId="22952"/>
    <cellStyle name="Заголовок 2 3 2" xfId="22953"/>
    <cellStyle name="Заголовок 2 3 3" xfId="22954"/>
    <cellStyle name="Заголовок 2 3 4" xfId="22955"/>
    <cellStyle name="Заголовок 2 3 5" xfId="22956"/>
    <cellStyle name="Заголовок 2 30" xfId="22957"/>
    <cellStyle name="Заголовок 2 31" xfId="22958"/>
    <cellStyle name="Заголовок 2 32" xfId="22959"/>
    <cellStyle name="Заголовок 2 33" xfId="22960"/>
    <cellStyle name="Заголовок 2 34" xfId="22961"/>
    <cellStyle name="Заголовок 2 35" xfId="22962"/>
    <cellStyle name="Заголовок 2 36" xfId="22963"/>
    <cellStyle name="Заголовок 2 37" xfId="22964"/>
    <cellStyle name="Заголовок 2 38" xfId="22965"/>
    <cellStyle name="Заголовок 2 39" xfId="22966"/>
    <cellStyle name="Заголовок 2 4" xfId="22967"/>
    <cellStyle name="Заголовок 2 4 2" xfId="22968"/>
    <cellStyle name="Заголовок 2 4 3" xfId="22969"/>
    <cellStyle name="Заголовок 2 4 4" xfId="22970"/>
    <cellStyle name="Заголовок 2 4 5" xfId="22971"/>
    <cellStyle name="Заголовок 2 40" xfId="22972"/>
    <cellStyle name="Заголовок 2 41" xfId="22973"/>
    <cellStyle name="Заголовок 2 42" xfId="22974"/>
    <cellStyle name="Заголовок 2 43" xfId="22975"/>
    <cellStyle name="Заголовок 2 44" xfId="22976"/>
    <cellStyle name="Заголовок 2 45" xfId="22977"/>
    <cellStyle name="Заголовок 2 46" xfId="22978"/>
    <cellStyle name="Заголовок 2 47" xfId="22979"/>
    <cellStyle name="Заголовок 2 48" xfId="22980"/>
    <cellStyle name="Заголовок 2 49" xfId="22981"/>
    <cellStyle name="Заголовок 2 5" xfId="22982"/>
    <cellStyle name="Заголовок 2 5 2" xfId="22983"/>
    <cellStyle name="Заголовок 2 5 3" xfId="22984"/>
    <cellStyle name="Заголовок 2 5 4" xfId="22985"/>
    <cellStyle name="Заголовок 2 5 5" xfId="22986"/>
    <cellStyle name="Заголовок 2 50" xfId="22987"/>
    <cellStyle name="Заголовок 2 51" xfId="22988"/>
    <cellStyle name="Заголовок 2 52" xfId="22989"/>
    <cellStyle name="Заголовок 2 53" xfId="22990"/>
    <cellStyle name="Заголовок 2 54" xfId="22991"/>
    <cellStyle name="Заголовок 2 55" xfId="22992"/>
    <cellStyle name="Заголовок 2 56" xfId="22993"/>
    <cellStyle name="Заголовок 2 57" xfId="22994"/>
    <cellStyle name="Заголовок 2 58" xfId="22995"/>
    <cellStyle name="Заголовок 2 59" xfId="22996"/>
    <cellStyle name="Заголовок 2 6" xfId="22997"/>
    <cellStyle name="Заголовок 2 6 2" xfId="22998"/>
    <cellStyle name="Заголовок 2 6 3" xfId="22999"/>
    <cellStyle name="Заголовок 2 6 4" xfId="23000"/>
    <cellStyle name="Заголовок 2 6 5" xfId="23001"/>
    <cellStyle name="Заголовок 2 60" xfId="23002"/>
    <cellStyle name="Заголовок 2 61" xfId="23003"/>
    <cellStyle name="Заголовок 2 62" xfId="23004"/>
    <cellStyle name="Заголовок 2 63" xfId="23005"/>
    <cellStyle name="Заголовок 2 64" xfId="23006"/>
    <cellStyle name="Заголовок 2 65" xfId="23007"/>
    <cellStyle name="Заголовок 2 66" xfId="23008"/>
    <cellStyle name="Заголовок 2 67" xfId="23009"/>
    <cellStyle name="Заголовок 2 68" xfId="23010"/>
    <cellStyle name="Заголовок 2 69" xfId="23011"/>
    <cellStyle name="Заголовок 2 7" xfId="23012"/>
    <cellStyle name="Заголовок 2 7 2" xfId="23013"/>
    <cellStyle name="Заголовок 2 7 3" xfId="23014"/>
    <cellStyle name="Заголовок 2 7 4" xfId="23015"/>
    <cellStyle name="Заголовок 2 7 5" xfId="23016"/>
    <cellStyle name="Заголовок 2 70" xfId="23017"/>
    <cellStyle name="Заголовок 2 71" xfId="23018"/>
    <cellStyle name="Заголовок 2 72" xfId="23019"/>
    <cellStyle name="Заголовок 2 73" xfId="23020"/>
    <cellStyle name="Заголовок 2 74" xfId="23021"/>
    <cellStyle name="Заголовок 2 75" xfId="23022"/>
    <cellStyle name="Заголовок 2 76" xfId="23023"/>
    <cellStyle name="Заголовок 2 77" xfId="23024"/>
    <cellStyle name="Заголовок 2 78" xfId="23025"/>
    <cellStyle name="Заголовок 2 79" xfId="23026"/>
    <cellStyle name="Заголовок 2 8" xfId="23027"/>
    <cellStyle name="Заголовок 2 8 2" xfId="23028"/>
    <cellStyle name="Заголовок 2 8 3" xfId="23029"/>
    <cellStyle name="Заголовок 2 8 4" xfId="23030"/>
    <cellStyle name="Заголовок 2 8 5" xfId="23031"/>
    <cellStyle name="Заголовок 2 80" xfId="23032"/>
    <cellStyle name="Заголовок 2 81" xfId="23033"/>
    <cellStyle name="Заголовок 2 82" xfId="23034"/>
    <cellStyle name="Заголовок 2 83" xfId="23035"/>
    <cellStyle name="Заголовок 2 84" xfId="23036"/>
    <cellStyle name="Заголовок 2 85" xfId="23037"/>
    <cellStyle name="Заголовок 2 86" xfId="23038"/>
    <cellStyle name="Заголовок 2 87" xfId="23039"/>
    <cellStyle name="Заголовок 2 88" xfId="23040"/>
    <cellStyle name="Заголовок 2 89" xfId="23041"/>
    <cellStyle name="Заголовок 2 9" xfId="23042"/>
    <cellStyle name="Заголовок 2 9 2" xfId="23043"/>
    <cellStyle name="Заголовок 2 9 3" xfId="23044"/>
    <cellStyle name="Заголовок 2 9 4" xfId="23045"/>
    <cellStyle name="Заголовок 2 9 5" xfId="23046"/>
    <cellStyle name="Заголовок 2 90" xfId="23047"/>
    <cellStyle name="Заголовок 2 91" xfId="23048"/>
    <cellStyle name="Заголовок 2 92" xfId="23049"/>
    <cellStyle name="Заголовок 2 93" xfId="23050"/>
    <cellStyle name="Заголовок 2 94" xfId="23051"/>
    <cellStyle name="Заголовок 2 95" xfId="23052"/>
    <cellStyle name="Заголовок 2 96" xfId="23053"/>
    <cellStyle name="Заголовок 2 97" xfId="23054"/>
    <cellStyle name="Заголовок 2 98" xfId="23055"/>
    <cellStyle name="Заголовок 2 99" xfId="23056"/>
    <cellStyle name="Заголовок 3" xfId="23057" builtinId="18" customBuiltin="1"/>
    <cellStyle name="Заголовок 3 10" xfId="23058"/>
    <cellStyle name="Заголовок 3 100" xfId="23059"/>
    <cellStyle name="Заголовок 3 101" xfId="23060"/>
    <cellStyle name="Заголовок 3 102" xfId="23061"/>
    <cellStyle name="Заголовок 3 103" xfId="23062"/>
    <cellStyle name="Заголовок 3 104" xfId="23063"/>
    <cellStyle name="Заголовок 3 105" xfId="23064"/>
    <cellStyle name="Заголовок 3 106" xfId="23065"/>
    <cellStyle name="Заголовок 3 107" xfId="23066"/>
    <cellStyle name="Заголовок 3 108" xfId="23067"/>
    <cellStyle name="Заголовок 3 109" xfId="23068"/>
    <cellStyle name="Заголовок 3 11" xfId="23069"/>
    <cellStyle name="Заголовок 3 110" xfId="23070"/>
    <cellStyle name="Заголовок 3 111" xfId="23071"/>
    <cellStyle name="Заголовок 3 112" xfId="23072"/>
    <cellStyle name="Заголовок 3 113" xfId="23073"/>
    <cellStyle name="Заголовок 3 12" xfId="23074"/>
    <cellStyle name="Заголовок 3 13" xfId="23075"/>
    <cellStyle name="Заголовок 3 14" xfId="23076"/>
    <cellStyle name="Заголовок 3 15" xfId="23077"/>
    <cellStyle name="Заголовок 3 16" xfId="23078"/>
    <cellStyle name="Заголовок 3 17" xfId="23079"/>
    <cellStyle name="Заголовок 3 18" xfId="23080"/>
    <cellStyle name="Заголовок 3 19" xfId="23081"/>
    <cellStyle name="Заголовок 3 2" xfId="23082"/>
    <cellStyle name="Заголовок 3 2 2" xfId="23083"/>
    <cellStyle name="Заголовок 3 2 3" xfId="23084"/>
    <cellStyle name="Заголовок 3 2 4" xfId="23085"/>
    <cellStyle name="Заголовок 3 2 5" xfId="23086"/>
    <cellStyle name="Заголовок 3 20" xfId="23087"/>
    <cellStyle name="Заголовок 3 21" xfId="23088"/>
    <cellStyle name="Заголовок 3 22" xfId="23089"/>
    <cellStyle name="Заголовок 3 23" xfId="23090"/>
    <cellStyle name="Заголовок 3 24" xfId="23091"/>
    <cellStyle name="Заголовок 3 25" xfId="23092"/>
    <cellStyle name="Заголовок 3 26" xfId="23093"/>
    <cellStyle name="Заголовок 3 27" xfId="23094"/>
    <cellStyle name="Заголовок 3 28" xfId="23095"/>
    <cellStyle name="Заголовок 3 29" xfId="23096"/>
    <cellStyle name="Заголовок 3 3" xfId="23097"/>
    <cellStyle name="Заголовок 3 3 2" xfId="23098"/>
    <cellStyle name="Заголовок 3 3 3" xfId="23099"/>
    <cellStyle name="Заголовок 3 3 4" xfId="23100"/>
    <cellStyle name="Заголовок 3 3 5" xfId="23101"/>
    <cellStyle name="Заголовок 3 30" xfId="23102"/>
    <cellStyle name="Заголовок 3 31" xfId="23103"/>
    <cellStyle name="Заголовок 3 32" xfId="23104"/>
    <cellStyle name="Заголовок 3 33" xfId="23105"/>
    <cellStyle name="Заголовок 3 34" xfId="23106"/>
    <cellStyle name="Заголовок 3 35" xfId="23107"/>
    <cellStyle name="Заголовок 3 36" xfId="23108"/>
    <cellStyle name="Заголовок 3 37" xfId="23109"/>
    <cellStyle name="Заголовок 3 38" xfId="23110"/>
    <cellStyle name="Заголовок 3 39" xfId="23111"/>
    <cellStyle name="Заголовок 3 4" xfId="23112"/>
    <cellStyle name="Заголовок 3 4 2" xfId="23113"/>
    <cellStyle name="Заголовок 3 4 3" xfId="23114"/>
    <cellStyle name="Заголовок 3 4 4" xfId="23115"/>
    <cellStyle name="Заголовок 3 4 5" xfId="23116"/>
    <cellStyle name="Заголовок 3 40" xfId="23117"/>
    <cellStyle name="Заголовок 3 41" xfId="23118"/>
    <cellStyle name="Заголовок 3 42" xfId="23119"/>
    <cellStyle name="Заголовок 3 43" xfId="23120"/>
    <cellStyle name="Заголовок 3 44" xfId="23121"/>
    <cellStyle name="Заголовок 3 45" xfId="23122"/>
    <cellStyle name="Заголовок 3 46" xfId="23123"/>
    <cellStyle name="Заголовок 3 47" xfId="23124"/>
    <cellStyle name="Заголовок 3 48" xfId="23125"/>
    <cellStyle name="Заголовок 3 49" xfId="23126"/>
    <cellStyle name="Заголовок 3 5" xfId="23127"/>
    <cellStyle name="Заголовок 3 5 2" xfId="23128"/>
    <cellStyle name="Заголовок 3 5 3" xfId="23129"/>
    <cellStyle name="Заголовок 3 5 4" xfId="23130"/>
    <cellStyle name="Заголовок 3 5 5" xfId="23131"/>
    <cellStyle name="Заголовок 3 50" xfId="23132"/>
    <cellStyle name="Заголовок 3 51" xfId="23133"/>
    <cellStyle name="Заголовок 3 52" xfId="23134"/>
    <cellStyle name="Заголовок 3 53" xfId="23135"/>
    <cellStyle name="Заголовок 3 54" xfId="23136"/>
    <cellStyle name="Заголовок 3 55" xfId="23137"/>
    <cellStyle name="Заголовок 3 56" xfId="23138"/>
    <cellStyle name="Заголовок 3 57" xfId="23139"/>
    <cellStyle name="Заголовок 3 58" xfId="23140"/>
    <cellStyle name="Заголовок 3 59" xfId="23141"/>
    <cellStyle name="Заголовок 3 6" xfId="23142"/>
    <cellStyle name="Заголовок 3 6 2" xfId="23143"/>
    <cellStyle name="Заголовок 3 6 3" xfId="23144"/>
    <cellStyle name="Заголовок 3 6 4" xfId="23145"/>
    <cellStyle name="Заголовок 3 6 5" xfId="23146"/>
    <cellStyle name="Заголовок 3 60" xfId="23147"/>
    <cellStyle name="Заголовок 3 61" xfId="23148"/>
    <cellStyle name="Заголовок 3 62" xfId="23149"/>
    <cellStyle name="Заголовок 3 63" xfId="23150"/>
    <cellStyle name="Заголовок 3 64" xfId="23151"/>
    <cellStyle name="Заголовок 3 65" xfId="23152"/>
    <cellStyle name="Заголовок 3 66" xfId="23153"/>
    <cellStyle name="Заголовок 3 67" xfId="23154"/>
    <cellStyle name="Заголовок 3 68" xfId="23155"/>
    <cellStyle name="Заголовок 3 69" xfId="23156"/>
    <cellStyle name="Заголовок 3 7" xfId="23157"/>
    <cellStyle name="Заголовок 3 7 2" xfId="23158"/>
    <cellStyle name="Заголовок 3 7 3" xfId="23159"/>
    <cellStyle name="Заголовок 3 7 4" xfId="23160"/>
    <cellStyle name="Заголовок 3 7 5" xfId="23161"/>
    <cellStyle name="Заголовок 3 70" xfId="23162"/>
    <cellStyle name="Заголовок 3 71" xfId="23163"/>
    <cellStyle name="Заголовок 3 72" xfId="23164"/>
    <cellStyle name="Заголовок 3 73" xfId="23165"/>
    <cellStyle name="Заголовок 3 74" xfId="23166"/>
    <cellStyle name="Заголовок 3 75" xfId="23167"/>
    <cellStyle name="Заголовок 3 76" xfId="23168"/>
    <cellStyle name="Заголовок 3 77" xfId="23169"/>
    <cellStyle name="Заголовок 3 78" xfId="23170"/>
    <cellStyle name="Заголовок 3 79" xfId="23171"/>
    <cellStyle name="Заголовок 3 8" xfId="23172"/>
    <cellStyle name="Заголовок 3 8 2" xfId="23173"/>
    <cellStyle name="Заголовок 3 8 3" xfId="23174"/>
    <cellStyle name="Заголовок 3 8 4" xfId="23175"/>
    <cellStyle name="Заголовок 3 8 5" xfId="23176"/>
    <cellStyle name="Заголовок 3 80" xfId="23177"/>
    <cellStyle name="Заголовок 3 81" xfId="23178"/>
    <cellStyle name="Заголовок 3 82" xfId="23179"/>
    <cellStyle name="Заголовок 3 83" xfId="23180"/>
    <cellStyle name="Заголовок 3 84" xfId="23181"/>
    <cellStyle name="Заголовок 3 85" xfId="23182"/>
    <cellStyle name="Заголовок 3 86" xfId="23183"/>
    <cellStyle name="Заголовок 3 87" xfId="23184"/>
    <cellStyle name="Заголовок 3 88" xfId="23185"/>
    <cellStyle name="Заголовок 3 89" xfId="23186"/>
    <cellStyle name="Заголовок 3 9" xfId="23187"/>
    <cellStyle name="Заголовок 3 9 2" xfId="23188"/>
    <cellStyle name="Заголовок 3 9 3" xfId="23189"/>
    <cellStyle name="Заголовок 3 9 4" xfId="23190"/>
    <cellStyle name="Заголовок 3 9 5" xfId="23191"/>
    <cellStyle name="Заголовок 3 90" xfId="23192"/>
    <cellStyle name="Заголовок 3 91" xfId="23193"/>
    <cellStyle name="Заголовок 3 92" xfId="23194"/>
    <cellStyle name="Заголовок 3 93" xfId="23195"/>
    <cellStyle name="Заголовок 3 94" xfId="23196"/>
    <cellStyle name="Заголовок 3 95" xfId="23197"/>
    <cellStyle name="Заголовок 3 96" xfId="23198"/>
    <cellStyle name="Заголовок 3 97" xfId="23199"/>
    <cellStyle name="Заголовок 3 98" xfId="23200"/>
    <cellStyle name="Заголовок 3 99" xfId="23201"/>
    <cellStyle name="Заголовок 4" xfId="23202" builtinId="19" customBuiltin="1"/>
    <cellStyle name="Заголовок 4 10" xfId="23203"/>
    <cellStyle name="Заголовок 4 100" xfId="23204"/>
    <cellStyle name="Заголовок 4 101" xfId="23205"/>
    <cellStyle name="Заголовок 4 102" xfId="23206"/>
    <cellStyle name="Заголовок 4 103" xfId="23207"/>
    <cellStyle name="Заголовок 4 104" xfId="23208"/>
    <cellStyle name="Заголовок 4 105" xfId="23209"/>
    <cellStyle name="Заголовок 4 106" xfId="23210"/>
    <cellStyle name="Заголовок 4 107" xfId="23211"/>
    <cellStyle name="Заголовок 4 108" xfId="23212"/>
    <cellStyle name="Заголовок 4 109" xfId="23213"/>
    <cellStyle name="Заголовок 4 11" xfId="23214"/>
    <cellStyle name="Заголовок 4 110" xfId="23215"/>
    <cellStyle name="Заголовок 4 111" xfId="23216"/>
    <cellStyle name="Заголовок 4 112" xfId="23217"/>
    <cellStyle name="Заголовок 4 113" xfId="23218"/>
    <cellStyle name="Заголовок 4 12" xfId="23219"/>
    <cellStyle name="Заголовок 4 13" xfId="23220"/>
    <cellStyle name="Заголовок 4 14" xfId="23221"/>
    <cellStyle name="Заголовок 4 15" xfId="23222"/>
    <cellStyle name="Заголовок 4 16" xfId="23223"/>
    <cellStyle name="Заголовок 4 17" xfId="23224"/>
    <cellStyle name="Заголовок 4 18" xfId="23225"/>
    <cellStyle name="Заголовок 4 19" xfId="23226"/>
    <cellStyle name="Заголовок 4 2" xfId="23227"/>
    <cellStyle name="Заголовок 4 2 2" xfId="23228"/>
    <cellStyle name="Заголовок 4 2 3" xfId="23229"/>
    <cellStyle name="Заголовок 4 2 4" xfId="23230"/>
    <cellStyle name="Заголовок 4 2 5" xfId="23231"/>
    <cellStyle name="Заголовок 4 20" xfId="23232"/>
    <cellStyle name="Заголовок 4 21" xfId="23233"/>
    <cellStyle name="Заголовок 4 22" xfId="23234"/>
    <cellStyle name="Заголовок 4 23" xfId="23235"/>
    <cellStyle name="Заголовок 4 24" xfId="23236"/>
    <cellStyle name="Заголовок 4 25" xfId="23237"/>
    <cellStyle name="Заголовок 4 26" xfId="23238"/>
    <cellStyle name="Заголовок 4 27" xfId="23239"/>
    <cellStyle name="Заголовок 4 28" xfId="23240"/>
    <cellStyle name="Заголовок 4 29" xfId="23241"/>
    <cellStyle name="Заголовок 4 3" xfId="23242"/>
    <cellStyle name="Заголовок 4 3 2" xfId="23243"/>
    <cellStyle name="Заголовок 4 3 3" xfId="23244"/>
    <cellStyle name="Заголовок 4 3 4" xfId="23245"/>
    <cellStyle name="Заголовок 4 3 5" xfId="23246"/>
    <cellStyle name="Заголовок 4 30" xfId="23247"/>
    <cellStyle name="Заголовок 4 31" xfId="23248"/>
    <cellStyle name="Заголовок 4 32" xfId="23249"/>
    <cellStyle name="Заголовок 4 33" xfId="23250"/>
    <cellStyle name="Заголовок 4 34" xfId="23251"/>
    <cellStyle name="Заголовок 4 35" xfId="23252"/>
    <cellStyle name="Заголовок 4 36" xfId="23253"/>
    <cellStyle name="Заголовок 4 37" xfId="23254"/>
    <cellStyle name="Заголовок 4 38" xfId="23255"/>
    <cellStyle name="Заголовок 4 39" xfId="23256"/>
    <cellStyle name="Заголовок 4 4" xfId="23257"/>
    <cellStyle name="Заголовок 4 4 2" xfId="23258"/>
    <cellStyle name="Заголовок 4 4 3" xfId="23259"/>
    <cellStyle name="Заголовок 4 4 4" xfId="23260"/>
    <cellStyle name="Заголовок 4 4 5" xfId="23261"/>
    <cellStyle name="Заголовок 4 40" xfId="23262"/>
    <cellStyle name="Заголовок 4 41" xfId="23263"/>
    <cellStyle name="Заголовок 4 42" xfId="23264"/>
    <cellStyle name="Заголовок 4 43" xfId="23265"/>
    <cellStyle name="Заголовок 4 44" xfId="23266"/>
    <cellStyle name="Заголовок 4 45" xfId="23267"/>
    <cellStyle name="Заголовок 4 46" xfId="23268"/>
    <cellStyle name="Заголовок 4 47" xfId="23269"/>
    <cellStyle name="Заголовок 4 48" xfId="23270"/>
    <cellStyle name="Заголовок 4 49" xfId="23271"/>
    <cellStyle name="Заголовок 4 5" xfId="23272"/>
    <cellStyle name="Заголовок 4 5 2" xfId="23273"/>
    <cellStyle name="Заголовок 4 5 3" xfId="23274"/>
    <cellStyle name="Заголовок 4 5 4" xfId="23275"/>
    <cellStyle name="Заголовок 4 5 5" xfId="23276"/>
    <cellStyle name="Заголовок 4 50" xfId="23277"/>
    <cellStyle name="Заголовок 4 51" xfId="23278"/>
    <cellStyle name="Заголовок 4 52" xfId="23279"/>
    <cellStyle name="Заголовок 4 53" xfId="23280"/>
    <cellStyle name="Заголовок 4 54" xfId="23281"/>
    <cellStyle name="Заголовок 4 55" xfId="23282"/>
    <cellStyle name="Заголовок 4 56" xfId="23283"/>
    <cellStyle name="Заголовок 4 57" xfId="23284"/>
    <cellStyle name="Заголовок 4 58" xfId="23285"/>
    <cellStyle name="Заголовок 4 59" xfId="23286"/>
    <cellStyle name="Заголовок 4 6" xfId="23287"/>
    <cellStyle name="Заголовок 4 6 2" xfId="23288"/>
    <cellStyle name="Заголовок 4 6 3" xfId="23289"/>
    <cellStyle name="Заголовок 4 6 4" xfId="23290"/>
    <cellStyle name="Заголовок 4 6 5" xfId="23291"/>
    <cellStyle name="Заголовок 4 60" xfId="23292"/>
    <cellStyle name="Заголовок 4 61" xfId="23293"/>
    <cellStyle name="Заголовок 4 62" xfId="23294"/>
    <cellStyle name="Заголовок 4 63" xfId="23295"/>
    <cellStyle name="Заголовок 4 64" xfId="23296"/>
    <cellStyle name="Заголовок 4 65" xfId="23297"/>
    <cellStyle name="Заголовок 4 66" xfId="23298"/>
    <cellStyle name="Заголовок 4 67" xfId="23299"/>
    <cellStyle name="Заголовок 4 68" xfId="23300"/>
    <cellStyle name="Заголовок 4 69" xfId="23301"/>
    <cellStyle name="Заголовок 4 7" xfId="23302"/>
    <cellStyle name="Заголовок 4 7 2" xfId="23303"/>
    <cellStyle name="Заголовок 4 7 3" xfId="23304"/>
    <cellStyle name="Заголовок 4 7 4" xfId="23305"/>
    <cellStyle name="Заголовок 4 7 5" xfId="23306"/>
    <cellStyle name="Заголовок 4 70" xfId="23307"/>
    <cellStyle name="Заголовок 4 71" xfId="23308"/>
    <cellStyle name="Заголовок 4 72" xfId="23309"/>
    <cellStyle name="Заголовок 4 73" xfId="23310"/>
    <cellStyle name="Заголовок 4 74" xfId="23311"/>
    <cellStyle name="Заголовок 4 75" xfId="23312"/>
    <cellStyle name="Заголовок 4 76" xfId="23313"/>
    <cellStyle name="Заголовок 4 77" xfId="23314"/>
    <cellStyle name="Заголовок 4 78" xfId="23315"/>
    <cellStyle name="Заголовок 4 79" xfId="23316"/>
    <cellStyle name="Заголовок 4 8" xfId="23317"/>
    <cellStyle name="Заголовок 4 8 2" xfId="23318"/>
    <cellStyle name="Заголовок 4 8 3" xfId="23319"/>
    <cellStyle name="Заголовок 4 8 4" xfId="23320"/>
    <cellStyle name="Заголовок 4 8 5" xfId="23321"/>
    <cellStyle name="Заголовок 4 80" xfId="23322"/>
    <cellStyle name="Заголовок 4 81" xfId="23323"/>
    <cellStyle name="Заголовок 4 82" xfId="23324"/>
    <cellStyle name="Заголовок 4 83" xfId="23325"/>
    <cellStyle name="Заголовок 4 84" xfId="23326"/>
    <cellStyle name="Заголовок 4 85" xfId="23327"/>
    <cellStyle name="Заголовок 4 86" xfId="23328"/>
    <cellStyle name="Заголовок 4 87" xfId="23329"/>
    <cellStyle name="Заголовок 4 88" xfId="23330"/>
    <cellStyle name="Заголовок 4 89" xfId="23331"/>
    <cellStyle name="Заголовок 4 9" xfId="23332"/>
    <cellStyle name="Заголовок 4 9 2" xfId="23333"/>
    <cellStyle name="Заголовок 4 9 3" xfId="23334"/>
    <cellStyle name="Заголовок 4 9 4" xfId="23335"/>
    <cellStyle name="Заголовок 4 9 5" xfId="23336"/>
    <cellStyle name="Заголовок 4 90" xfId="23337"/>
    <cellStyle name="Заголовок 4 91" xfId="23338"/>
    <cellStyle name="Заголовок 4 92" xfId="23339"/>
    <cellStyle name="Заголовок 4 93" xfId="23340"/>
    <cellStyle name="Заголовок 4 94" xfId="23341"/>
    <cellStyle name="Заголовок 4 95" xfId="23342"/>
    <cellStyle name="Заголовок 4 96" xfId="23343"/>
    <cellStyle name="Заголовок 4 97" xfId="23344"/>
    <cellStyle name="Заголовок 4 98" xfId="23345"/>
    <cellStyle name="Заголовок 4 99" xfId="23346"/>
    <cellStyle name="Итог" xfId="23347" builtinId="25" customBuiltin="1"/>
    <cellStyle name="Итог 10" xfId="23348"/>
    <cellStyle name="Итог 100" xfId="23349"/>
    <cellStyle name="Итог 101" xfId="23350"/>
    <cellStyle name="Итог 102" xfId="23351"/>
    <cellStyle name="Итог 103" xfId="23352"/>
    <cellStyle name="Итог 104" xfId="23353"/>
    <cellStyle name="Итог 105" xfId="23354"/>
    <cellStyle name="Итог 106" xfId="23355"/>
    <cellStyle name="Итог 107" xfId="23356"/>
    <cellStyle name="Итог 108" xfId="23357"/>
    <cellStyle name="Итог 109" xfId="23358"/>
    <cellStyle name="Итог 11" xfId="23359"/>
    <cellStyle name="Итог 110" xfId="23360"/>
    <cellStyle name="Итог 111" xfId="23361"/>
    <cellStyle name="Итог 112" xfId="23362"/>
    <cellStyle name="Итог 112 10" xfId="23363"/>
    <cellStyle name="Итог 112 11" xfId="23364"/>
    <cellStyle name="Итог 112 12" xfId="23365"/>
    <cellStyle name="Итог 112 13" xfId="23366"/>
    <cellStyle name="Итог 112 14" xfId="23367"/>
    <cellStyle name="Итог 112 15" xfId="23368"/>
    <cellStyle name="Итог 112 16" xfId="23369"/>
    <cellStyle name="Итог 112 17" xfId="23370"/>
    <cellStyle name="Итог 112 18" xfId="23371"/>
    <cellStyle name="Итог 112 19" xfId="23372"/>
    <cellStyle name="Итог 112 2" xfId="23373"/>
    <cellStyle name="Итог 112 3" xfId="23374"/>
    <cellStyle name="Итог 112 4" xfId="23375"/>
    <cellStyle name="Итог 112 5" xfId="23376"/>
    <cellStyle name="Итог 112 6" xfId="23377"/>
    <cellStyle name="Итог 112 7" xfId="23378"/>
    <cellStyle name="Итог 112 8" xfId="23379"/>
    <cellStyle name="Итог 112 9" xfId="23380"/>
    <cellStyle name="Итог 113" xfId="23381"/>
    <cellStyle name="Итог 114" xfId="23382"/>
    <cellStyle name="Итог 115" xfId="23383"/>
    <cellStyle name="Итог 116" xfId="23384"/>
    <cellStyle name="Итог 117" xfId="23385"/>
    <cellStyle name="Итог 118" xfId="23386"/>
    <cellStyle name="Итог 119" xfId="23387"/>
    <cellStyle name="Итог 12" xfId="23388"/>
    <cellStyle name="Итог 120" xfId="23389"/>
    <cellStyle name="Итог 121" xfId="23390"/>
    <cellStyle name="Итог 122" xfId="23391"/>
    <cellStyle name="Итог 123" xfId="23392"/>
    <cellStyle name="Итог 124" xfId="23393"/>
    <cellStyle name="Итог 125" xfId="23394"/>
    <cellStyle name="Итог 126" xfId="23395"/>
    <cellStyle name="Итог 127" xfId="23396"/>
    <cellStyle name="Итог 128" xfId="23397"/>
    <cellStyle name="Итог 129" xfId="23398"/>
    <cellStyle name="Итог 13" xfId="23399"/>
    <cellStyle name="Итог 130" xfId="23400"/>
    <cellStyle name="Итог 131" xfId="23401"/>
    <cellStyle name="Итог 132" xfId="23402"/>
    <cellStyle name="Итог 133" xfId="23403"/>
    <cellStyle name="Итог 14" xfId="23404"/>
    <cellStyle name="Итог 15" xfId="23405"/>
    <cellStyle name="Итог 16" xfId="23406"/>
    <cellStyle name="Итог 17" xfId="23407"/>
    <cellStyle name="Итог 18" xfId="23408"/>
    <cellStyle name="Итог 19" xfId="23409"/>
    <cellStyle name="Итог 2" xfId="23410"/>
    <cellStyle name="Итог 2 2" xfId="23411"/>
    <cellStyle name="Итог 2 3" xfId="23412"/>
    <cellStyle name="Итог 2 4" xfId="23413"/>
    <cellStyle name="Итог 2 5" xfId="23414"/>
    <cellStyle name="Итог 20" xfId="23415"/>
    <cellStyle name="Итог 21" xfId="23416"/>
    <cellStyle name="Итог 22" xfId="23417"/>
    <cellStyle name="Итог 23" xfId="23418"/>
    <cellStyle name="Итог 24" xfId="23419"/>
    <cellStyle name="Итог 25" xfId="23420"/>
    <cellStyle name="Итог 26" xfId="23421"/>
    <cellStyle name="Итог 27" xfId="23422"/>
    <cellStyle name="Итог 28" xfId="23423"/>
    <cellStyle name="Итог 29" xfId="23424"/>
    <cellStyle name="Итог 3" xfId="23425"/>
    <cellStyle name="Итог 3 2" xfId="23426"/>
    <cellStyle name="Итог 3 3" xfId="23427"/>
    <cellStyle name="Итог 3 4" xfId="23428"/>
    <cellStyle name="Итог 3 5" xfId="23429"/>
    <cellStyle name="Итог 30" xfId="23430"/>
    <cellStyle name="Итог 31" xfId="23431"/>
    <cellStyle name="Итог 32" xfId="23432"/>
    <cellStyle name="Итог 33" xfId="23433"/>
    <cellStyle name="Итог 34" xfId="23434"/>
    <cellStyle name="Итог 35" xfId="23435"/>
    <cellStyle name="Итог 36" xfId="23436"/>
    <cellStyle name="Итог 37" xfId="23437"/>
    <cellStyle name="Итог 38" xfId="23438"/>
    <cellStyle name="Итог 39" xfId="23439"/>
    <cellStyle name="Итог 4" xfId="23440"/>
    <cellStyle name="Итог 4 2" xfId="23441"/>
    <cellStyle name="Итог 4 3" xfId="23442"/>
    <cellStyle name="Итог 4 4" xfId="23443"/>
    <cellStyle name="Итог 4 5" xfId="23444"/>
    <cellStyle name="Итог 40" xfId="23445"/>
    <cellStyle name="Итог 41" xfId="23446"/>
    <cellStyle name="Итог 42" xfId="23447"/>
    <cellStyle name="Итог 43" xfId="23448"/>
    <cellStyle name="Итог 44" xfId="23449"/>
    <cellStyle name="Итог 45" xfId="23450"/>
    <cellStyle name="Итог 46" xfId="23451"/>
    <cellStyle name="Итог 47" xfId="23452"/>
    <cellStyle name="Итог 48" xfId="23453"/>
    <cellStyle name="Итог 49" xfId="23454"/>
    <cellStyle name="Итог 5" xfId="23455"/>
    <cellStyle name="Итог 5 2" xfId="23456"/>
    <cellStyle name="Итог 5 3" xfId="23457"/>
    <cellStyle name="Итог 5 4" xfId="23458"/>
    <cellStyle name="Итог 5 5" xfId="23459"/>
    <cellStyle name="Итог 50" xfId="23460"/>
    <cellStyle name="Итог 51" xfId="23461"/>
    <cellStyle name="Итог 52" xfId="23462"/>
    <cellStyle name="Итог 53" xfId="23463"/>
    <cellStyle name="Итог 54" xfId="23464"/>
    <cellStyle name="Итог 55" xfId="23465"/>
    <cellStyle name="Итог 56" xfId="23466"/>
    <cellStyle name="Итог 57" xfId="23467"/>
    <cellStyle name="Итог 58" xfId="23468"/>
    <cellStyle name="Итог 59" xfId="23469"/>
    <cellStyle name="Итог 6" xfId="23470"/>
    <cellStyle name="Итог 6 2" xfId="23471"/>
    <cellStyle name="Итог 6 3" xfId="23472"/>
    <cellStyle name="Итог 6 4" xfId="23473"/>
    <cellStyle name="Итог 6 5" xfId="23474"/>
    <cellStyle name="Итог 60" xfId="23475"/>
    <cellStyle name="Итог 61" xfId="23476"/>
    <cellStyle name="Итог 62" xfId="23477"/>
    <cellStyle name="Итог 63" xfId="23478"/>
    <cellStyle name="Итог 64" xfId="23479"/>
    <cellStyle name="Итог 65" xfId="23480"/>
    <cellStyle name="Итог 66" xfId="23481"/>
    <cellStyle name="Итог 67" xfId="23482"/>
    <cellStyle name="Итог 68" xfId="23483"/>
    <cellStyle name="Итог 69" xfId="23484"/>
    <cellStyle name="Итог 7" xfId="23485"/>
    <cellStyle name="Итог 7 2" xfId="23486"/>
    <cellStyle name="Итог 7 3" xfId="23487"/>
    <cellStyle name="Итог 7 4" xfId="23488"/>
    <cellStyle name="Итог 7 5" xfId="23489"/>
    <cellStyle name="Итог 70" xfId="23490"/>
    <cellStyle name="Итог 71" xfId="23491"/>
    <cellStyle name="Итог 72" xfId="23492"/>
    <cellStyle name="Итог 73" xfId="23493"/>
    <cellStyle name="Итог 74" xfId="23494"/>
    <cellStyle name="Итог 75" xfId="23495"/>
    <cellStyle name="Итог 76" xfId="23496"/>
    <cellStyle name="Итог 77" xfId="23497"/>
    <cellStyle name="Итог 78" xfId="23498"/>
    <cellStyle name="Итог 79" xfId="23499"/>
    <cellStyle name="Итог 8" xfId="23500"/>
    <cellStyle name="Итог 8 2" xfId="23501"/>
    <cellStyle name="Итог 8 3" xfId="23502"/>
    <cellStyle name="Итог 8 4" xfId="23503"/>
    <cellStyle name="Итог 8 5" xfId="23504"/>
    <cellStyle name="Итог 80" xfId="23505"/>
    <cellStyle name="Итог 81" xfId="23506"/>
    <cellStyle name="Итог 82" xfId="23507"/>
    <cellStyle name="Итог 83" xfId="23508"/>
    <cellStyle name="Итог 84" xfId="23509"/>
    <cellStyle name="Итог 85" xfId="23510"/>
    <cellStyle name="Итог 86" xfId="23511"/>
    <cellStyle name="Итог 87" xfId="23512"/>
    <cellStyle name="Итог 88" xfId="23513"/>
    <cellStyle name="Итог 89" xfId="23514"/>
    <cellStyle name="Итог 9" xfId="23515"/>
    <cellStyle name="Итог 9 2" xfId="23516"/>
    <cellStyle name="Итог 9 3" xfId="23517"/>
    <cellStyle name="Итог 9 4" xfId="23518"/>
    <cellStyle name="Итог 9 5" xfId="23519"/>
    <cellStyle name="Итог 90" xfId="23520"/>
    <cellStyle name="Итог 91" xfId="23521"/>
    <cellStyle name="Итог 92" xfId="23522"/>
    <cellStyle name="Итог 93" xfId="23523"/>
    <cellStyle name="Итог 94" xfId="23524"/>
    <cellStyle name="Итог 95" xfId="23525"/>
    <cellStyle name="Итог 96" xfId="23526"/>
    <cellStyle name="Итог 97" xfId="23527"/>
    <cellStyle name="Итог 98" xfId="23528"/>
    <cellStyle name="Итог 99" xfId="23529"/>
    <cellStyle name="Контрольная ячейка" xfId="23530" builtinId="23" customBuiltin="1"/>
    <cellStyle name="Контрольная ячейка 10" xfId="23531"/>
    <cellStyle name="Контрольная ячейка 100" xfId="23532"/>
    <cellStyle name="Контрольная ячейка 101" xfId="23533"/>
    <cellStyle name="Контрольная ячейка 102" xfId="23534"/>
    <cellStyle name="Контрольная ячейка 103" xfId="23535"/>
    <cellStyle name="Контрольная ячейка 104" xfId="23536"/>
    <cellStyle name="Контрольная ячейка 105" xfId="23537"/>
    <cellStyle name="Контрольная ячейка 106" xfId="23538"/>
    <cellStyle name="Контрольная ячейка 107" xfId="23539"/>
    <cellStyle name="Контрольная ячейка 108" xfId="23540"/>
    <cellStyle name="Контрольная ячейка 109" xfId="23541"/>
    <cellStyle name="Контрольная ячейка 11" xfId="23542"/>
    <cellStyle name="Контрольная ячейка 110" xfId="23543"/>
    <cellStyle name="Контрольная ячейка 111" xfId="23544"/>
    <cellStyle name="Контрольная ячейка 112" xfId="23545"/>
    <cellStyle name="Контрольная ячейка 113" xfId="23546"/>
    <cellStyle name="Контрольная ячейка 12" xfId="23547"/>
    <cellStyle name="Контрольная ячейка 13" xfId="23548"/>
    <cellStyle name="Контрольная ячейка 14" xfId="23549"/>
    <cellStyle name="Контрольная ячейка 15" xfId="23550"/>
    <cellStyle name="Контрольная ячейка 16" xfId="23551"/>
    <cellStyle name="Контрольная ячейка 17" xfId="23552"/>
    <cellStyle name="Контрольная ячейка 18" xfId="23553"/>
    <cellStyle name="Контрольная ячейка 19" xfId="23554"/>
    <cellStyle name="Контрольная ячейка 2" xfId="23555"/>
    <cellStyle name="Контрольная ячейка 2 2" xfId="23556"/>
    <cellStyle name="Контрольная ячейка 2 3" xfId="23557"/>
    <cellStyle name="Контрольная ячейка 2 4" xfId="23558"/>
    <cellStyle name="Контрольная ячейка 2 5" xfId="23559"/>
    <cellStyle name="Контрольная ячейка 20" xfId="23560"/>
    <cellStyle name="Контрольная ячейка 21" xfId="23561"/>
    <cellStyle name="Контрольная ячейка 22" xfId="23562"/>
    <cellStyle name="Контрольная ячейка 23" xfId="23563"/>
    <cellStyle name="Контрольная ячейка 24" xfId="23564"/>
    <cellStyle name="Контрольная ячейка 25" xfId="23565"/>
    <cellStyle name="Контрольная ячейка 26" xfId="23566"/>
    <cellStyle name="Контрольная ячейка 27" xfId="23567"/>
    <cellStyle name="Контрольная ячейка 28" xfId="23568"/>
    <cellStyle name="Контрольная ячейка 29" xfId="23569"/>
    <cellStyle name="Контрольная ячейка 3" xfId="23570"/>
    <cellStyle name="Контрольная ячейка 3 2" xfId="23571"/>
    <cellStyle name="Контрольная ячейка 3 3" xfId="23572"/>
    <cellStyle name="Контрольная ячейка 3 4" xfId="23573"/>
    <cellStyle name="Контрольная ячейка 3 5" xfId="23574"/>
    <cellStyle name="Контрольная ячейка 30" xfId="23575"/>
    <cellStyle name="Контрольная ячейка 31" xfId="23576"/>
    <cellStyle name="Контрольная ячейка 32" xfId="23577"/>
    <cellStyle name="Контрольная ячейка 33" xfId="23578"/>
    <cellStyle name="Контрольная ячейка 34" xfId="23579"/>
    <cellStyle name="Контрольная ячейка 35" xfId="23580"/>
    <cellStyle name="Контрольная ячейка 36" xfId="23581"/>
    <cellStyle name="Контрольная ячейка 37" xfId="23582"/>
    <cellStyle name="Контрольная ячейка 38" xfId="23583"/>
    <cellStyle name="Контрольная ячейка 39" xfId="23584"/>
    <cellStyle name="Контрольная ячейка 4" xfId="23585"/>
    <cellStyle name="Контрольная ячейка 4 2" xfId="23586"/>
    <cellStyle name="Контрольная ячейка 4 3" xfId="23587"/>
    <cellStyle name="Контрольная ячейка 4 4" xfId="23588"/>
    <cellStyle name="Контрольная ячейка 4 5" xfId="23589"/>
    <cellStyle name="Контрольная ячейка 40" xfId="23590"/>
    <cellStyle name="Контрольная ячейка 41" xfId="23591"/>
    <cellStyle name="Контрольная ячейка 42" xfId="23592"/>
    <cellStyle name="Контрольная ячейка 43" xfId="23593"/>
    <cellStyle name="Контрольная ячейка 44" xfId="23594"/>
    <cellStyle name="Контрольная ячейка 45" xfId="23595"/>
    <cellStyle name="Контрольная ячейка 46" xfId="23596"/>
    <cellStyle name="Контрольная ячейка 47" xfId="23597"/>
    <cellStyle name="Контрольная ячейка 48" xfId="23598"/>
    <cellStyle name="Контрольная ячейка 49" xfId="23599"/>
    <cellStyle name="Контрольная ячейка 5" xfId="23600"/>
    <cellStyle name="Контрольная ячейка 5 2" xfId="23601"/>
    <cellStyle name="Контрольная ячейка 5 3" xfId="23602"/>
    <cellStyle name="Контрольная ячейка 5 4" xfId="23603"/>
    <cellStyle name="Контрольная ячейка 5 5" xfId="23604"/>
    <cellStyle name="Контрольная ячейка 50" xfId="23605"/>
    <cellStyle name="Контрольная ячейка 51" xfId="23606"/>
    <cellStyle name="Контрольная ячейка 52" xfId="23607"/>
    <cellStyle name="Контрольная ячейка 53" xfId="23608"/>
    <cellStyle name="Контрольная ячейка 54" xfId="23609"/>
    <cellStyle name="Контрольная ячейка 55" xfId="23610"/>
    <cellStyle name="Контрольная ячейка 56" xfId="23611"/>
    <cellStyle name="Контрольная ячейка 57" xfId="23612"/>
    <cellStyle name="Контрольная ячейка 58" xfId="23613"/>
    <cellStyle name="Контрольная ячейка 59" xfId="23614"/>
    <cellStyle name="Контрольная ячейка 6" xfId="23615"/>
    <cellStyle name="Контрольная ячейка 6 2" xfId="23616"/>
    <cellStyle name="Контрольная ячейка 6 3" xfId="23617"/>
    <cellStyle name="Контрольная ячейка 6 4" xfId="23618"/>
    <cellStyle name="Контрольная ячейка 6 5" xfId="23619"/>
    <cellStyle name="Контрольная ячейка 60" xfId="23620"/>
    <cellStyle name="Контрольная ячейка 61" xfId="23621"/>
    <cellStyle name="Контрольная ячейка 62" xfId="23622"/>
    <cellStyle name="Контрольная ячейка 63" xfId="23623"/>
    <cellStyle name="Контрольная ячейка 64" xfId="23624"/>
    <cellStyle name="Контрольная ячейка 65" xfId="23625"/>
    <cellStyle name="Контрольная ячейка 66" xfId="23626"/>
    <cellStyle name="Контрольная ячейка 67" xfId="23627"/>
    <cellStyle name="Контрольная ячейка 68" xfId="23628"/>
    <cellStyle name="Контрольная ячейка 69" xfId="23629"/>
    <cellStyle name="Контрольная ячейка 7" xfId="23630"/>
    <cellStyle name="Контрольная ячейка 7 2" xfId="23631"/>
    <cellStyle name="Контрольная ячейка 7 3" xfId="23632"/>
    <cellStyle name="Контрольная ячейка 7 4" xfId="23633"/>
    <cellStyle name="Контрольная ячейка 7 5" xfId="23634"/>
    <cellStyle name="Контрольная ячейка 70" xfId="23635"/>
    <cellStyle name="Контрольная ячейка 71" xfId="23636"/>
    <cellStyle name="Контрольная ячейка 72" xfId="23637"/>
    <cellStyle name="Контрольная ячейка 73" xfId="23638"/>
    <cellStyle name="Контрольная ячейка 74" xfId="23639"/>
    <cellStyle name="Контрольная ячейка 75" xfId="23640"/>
    <cellStyle name="Контрольная ячейка 76" xfId="23641"/>
    <cellStyle name="Контрольная ячейка 77" xfId="23642"/>
    <cellStyle name="Контрольная ячейка 78" xfId="23643"/>
    <cellStyle name="Контрольная ячейка 79" xfId="23644"/>
    <cellStyle name="Контрольная ячейка 8" xfId="23645"/>
    <cellStyle name="Контрольная ячейка 8 2" xfId="23646"/>
    <cellStyle name="Контрольная ячейка 8 3" xfId="23647"/>
    <cellStyle name="Контрольная ячейка 8 4" xfId="23648"/>
    <cellStyle name="Контрольная ячейка 8 5" xfId="23649"/>
    <cellStyle name="Контрольная ячейка 80" xfId="23650"/>
    <cellStyle name="Контрольная ячейка 81" xfId="23651"/>
    <cellStyle name="Контрольная ячейка 82" xfId="23652"/>
    <cellStyle name="Контрольная ячейка 83" xfId="23653"/>
    <cellStyle name="Контрольная ячейка 84" xfId="23654"/>
    <cellStyle name="Контрольная ячейка 85" xfId="23655"/>
    <cellStyle name="Контрольная ячейка 86" xfId="23656"/>
    <cellStyle name="Контрольная ячейка 87" xfId="23657"/>
    <cellStyle name="Контрольная ячейка 88" xfId="23658"/>
    <cellStyle name="Контрольная ячейка 89" xfId="23659"/>
    <cellStyle name="Контрольная ячейка 9" xfId="23660"/>
    <cellStyle name="Контрольная ячейка 9 2" xfId="23661"/>
    <cellStyle name="Контрольная ячейка 9 3" xfId="23662"/>
    <cellStyle name="Контрольная ячейка 9 4" xfId="23663"/>
    <cellStyle name="Контрольная ячейка 9 5" xfId="23664"/>
    <cellStyle name="Контрольная ячейка 90" xfId="23665"/>
    <cellStyle name="Контрольная ячейка 91" xfId="23666"/>
    <cellStyle name="Контрольная ячейка 92" xfId="23667"/>
    <cellStyle name="Контрольная ячейка 93" xfId="23668"/>
    <cellStyle name="Контрольная ячейка 94" xfId="23669"/>
    <cellStyle name="Контрольная ячейка 95" xfId="23670"/>
    <cellStyle name="Контрольная ячейка 96" xfId="23671"/>
    <cellStyle name="Контрольная ячейка 97" xfId="23672"/>
    <cellStyle name="Контрольная ячейка 98" xfId="23673"/>
    <cellStyle name="Контрольная ячейка 99" xfId="23674"/>
    <cellStyle name="Название" xfId="23675" builtinId="15" customBuiltin="1"/>
    <cellStyle name="Название 10" xfId="23676"/>
    <cellStyle name="Название 100" xfId="23677"/>
    <cellStyle name="Название 101" xfId="23678"/>
    <cellStyle name="Название 102" xfId="23679"/>
    <cellStyle name="Название 103" xfId="23680"/>
    <cellStyle name="Название 104" xfId="23681"/>
    <cellStyle name="Название 105" xfId="23682"/>
    <cellStyle name="Название 106" xfId="23683"/>
    <cellStyle name="Название 107" xfId="23684"/>
    <cellStyle name="Название 108" xfId="23685"/>
    <cellStyle name="Название 109" xfId="23686"/>
    <cellStyle name="Название 11" xfId="23687"/>
    <cellStyle name="Название 110" xfId="23688"/>
    <cellStyle name="Название 111" xfId="23689"/>
    <cellStyle name="Название 112" xfId="23690"/>
    <cellStyle name="Название 113" xfId="23691"/>
    <cellStyle name="Название 12" xfId="23692"/>
    <cellStyle name="Название 13" xfId="23693"/>
    <cellStyle name="Название 14" xfId="23694"/>
    <cellStyle name="Название 15" xfId="23695"/>
    <cellStyle name="Название 16" xfId="23696"/>
    <cellStyle name="Название 17" xfId="23697"/>
    <cellStyle name="Название 18" xfId="23698"/>
    <cellStyle name="Название 19" xfId="23699"/>
    <cellStyle name="Название 2" xfId="23700"/>
    <cellStyle name="Название 2 2" xfId="23701"/>
    <cellStyle name="Название 2 3" xfId="23702"/>
    <cellStyle name="Название 2 4" xfId="23703"/>
    <cellStyle name="Название 2 5" xfId="23704"/>
    <cellStyle name="Название 20" xfId="23705"/>
    <cellStyle name="Название 21" xfId="23706"/>
    <cellStyle name="Название 22" xfId="23707"/>
    <cellStyle name="Название 23" xfId="23708"/>
    <cellStyle name="Название 24" xfId="23709"/>
    <cellStyle name="Название 25" xfId="23710"/>
    <cellStyle name="Название 26" xfId="23711"/>
    <cellStyle name="Название 27" xfId="23712"/>
    <cellStyle name="Название 28" xfId="23713"/>
    <cellStyle name="Название 29" xfId="23714"/>
    <cellStyle name="Название 3" xfId="23715"/>
    <cellStyle name="Название 3 2" xfId="23716"/>
    <cellStyle name="Название 3 3" xfId="23717"/>
    <cellStyle name="Название 3 4" xfId="23718"/>
    <cellStyle name="Название 3 5" xfId="23719"/>
    <cellStyle name="Название 30" xfId="23720"/>
    <cellStyle name="Название 31" xfId="23721"/>
    <cellStyle name="Название 32" xfId="23722"/>
    <cellStyle name="Название 33" xfId="23723"/>
    <cellStyle name="Название 34" xfId="23724"/>
    <cellStyle name="Название 35" xfId="23725"/>
    <cellStyle name="Название 36" xfId="23726"/>
    <cellStyle name="Название 37" xfId="23727"/>
    <cellStyle name="Название 38" xfId="23728"/>
    <cellStyle name="Название 39" xfId="23729"/>
    <cellStyle name="Название 4" xfId="23730"/>
    <cellStyle name="Название 4 2" xfId="23731"/>
    <cellStyle name="Название 4 3" xfId="23732"/>
    <cellStyle name="Название 4 4" xfId="23733"/>
    <cellStyle name="Название 4 5" xfId="23734"/>
    <cellStyle name="Название 40" xfId="23735"/>
    <cellStyle name="Название 41" xfId="23736"/>
    <cellStyle name="Название 42" xfId="23737"/>
    <cellStyle name="Название 43" xfId="23738"/>
    <cellStyle name="Название 44" xfId="23739"/>
    <cellStyle name="Название 45" xfId="23740"/>
    <cellStyle name="Название 46" xfId="23741"/>
    <cellStyle name="Название 47" xfId="23742"/>
    <cellStyle name="Название 48" xfId="23743"/>
    <cellStyle name="Название 49" xfId="23744"/>
    <cellStyle name="Название 5" xfId="23745"/>
    <cellStyle name="Название 5 2" xfId="23746"/>
    <cellStyle name="Название 5 3" xfId="23747"/>
    <cellStyle name="Название 5 4" xfId="23748"/>
    <cellStyle name="Название 5 5" xfId="23749"/>
    <cellStyle name="Название 50" xfId="23750"/>
    <cellStyle name="Название 51" xfId="23751"/>
    <cellStyle name="Название 52" xfId="23752"/>
    <cellStyle name="Название 53" xfId="23753"/>
    <cellStyle name="Название 54" xfId="23754"/>
    <cellStyle name="Название 55" xfId="23755"/>
    <cellStyle name="Название 56" xfId="23756"/>
    <cellStyle name="Название 57" xfId="23757"/>
    <cellStyle name="Название 58" xfId="23758"/>
    <cellStyle name="Название 59" xfId="23759"/>
    <cellStyle name="Название 6" xfId="23760"/>
    <cellStyle name="Название 6 2" xfId="23761"/>
    <cellStyle name="Название 6 3" xfId="23762"/>
    <cellStyle name="Название 6 4" xfId="23763"/>
    <cellStyle name="Название 6 5" xfId="23764"/>
    <cellStyle name="Название 60" xfId="23765"/>
    <cellStyle name="Название 61" xfId="23766"/>
    <cellStyle name="Название 62" xfId="23767"/>
    <cellStyle name="Название 63" xfId="23768"/>
    <cellStyle name="Название 64" xfId="23769"/>
    <cellStyle name="Название 65" xfId="23770"/>
    <cellStyle name="Название 66" xfId="23771"/>
    <cellStyle name="Название 67" xfId="23772"/>
    <cellStyle name="Название 68" xfId="23773"/>
    <cellStyle name="Название 69" xfId="23774"/>
    <cellStyle name="Название 7" xfId="23775"/>
    <cellStyle name="Название 7 2" xfId="23776"/>
    <cellStyle name="Название 7 3" xfId="23777"/>
    <cellStyle name="Название 7 4" xfId="23778"/>
    <cellStyle name="Название 7 5" xfId="23779"/>
    <cellStyle name="Название 70" xfId="23780"/>
    <cellStyle name="Название 71" xfId="23781"/>
    <cellStyle name="Название 72" xfId="23782"/>
    <cellStyle name="Название 73" xfId="23783"/>
    <cellStyle name="Название 74" xfId="23784"/>
    <cellStyle name="Название 75" xfId="23785"/>
    <cellStyle name="Название 76" xfId="23786"/>
    <cellStyle name="Название 77" xfId="23787"/>
    <cellStyle name="Название 78" xfId="23788"/>
    <cellStyle name="Название 79" xfId="23789"/>
    <cellStyle name="Название 8" xfId="23790"/>
    <cellStyle name="Название 8 2" xfId="23791"/>
    <cellStyle name="Название 8 3" xfId="23792"/>
    <cellStyle name="Название 8 4" xfId="23793"/>
    <cellStyle name="Название 8 5" xfId="23794"/>
    <cellStyle name="Название 80" xfId="23795"/>
    <cellStyle name="Название 81" xfId="23796"/>
    <cellStyle name="Название 82" xfId="23797"/>
    <cellStyle name="Название 83" xfId="23798"/>
    <cellStyle name="Название 84" xfId="23799"/>
    <cellStyle name="Название 85" xfId="23800"/>
    <cellStyle name="Название 86" xfId="23801"/>
    <cellStyle name="Название 87" xfId="23802"/>
    <cellStyle name="Название 88" xfId="23803"/>
    <cellStyle name="Название 89" xfId="23804"/>
    <cellStyle name="Название 9" xfId="23805"/>
    <cellStyle name="Название 9 2" xfId="23806"/>
    <cellStyle name="Название 9 3" xfId="23807"/>
    <cellStyle name="Название 9 4" xfId="23808"/>
    <cellStyle name="Название 9 5" xfId="23809"/>
    <cellStyle name="Название 90" xfId="23810"/>
    <cellStyle name="Название 91" xfId="23811"/>
    <cellStyle name="Название 92" xfId="23812"/>
    <cellStyle name="Название 93" xfId="23813"/>
    <cellStyle name="Название 94" xfId="23814"/>
    <cellStyle name="Название 95" xfId="23815"/>
    <cellStyle name="Название 96" xfId="23816"/>
    <cellStyle name="Название 97" xfId="23817"/>
    <cellStyle name="Название 98" xfId="23818"/>
    <cellStyle name="Название 99" xfId="23819"/>
    <cellStyle name="Нейтральный" xfId="23820" builtinId="28" customBuiltin="1"/>
    <cellStyle name="Нейтральный 10" xfId="23821"/>
    <cellStyle name="Нейтральный 100" xfId="23822"/>
    <cellStyle name="Нейтральный 101" xfId="23823"/>
    <cellStyle name="Нейтральный 102" xfId="23824"/>
    <cellStyle name="Нейтральный 103" xfId="23825"/>
    <cellStyle name="Нейтральный 104" xfId="23826"/>
    <cellStyle name="Нейтральный 105" xfId="23827"/>
    <cellStyle name="Нейтральный 106" xfId="23828"/>
    <cellStyle name="Нейтральный 107" xfId="23829"/>
    <cellStyle name="Нейтральный 108" xfId="23830"/>
    <cellStyle name="Нейтральный 109" xfId="23831"/>
    <cellStyle name="Нейтральный 11" xfId="23832"/>
    <cellStyle name="Нейтральный 110" xfId="23833"/>
    <cellStyle name="Нейтральный 111" xfId="23834"/>
    <cellStyle name="Нейтральный 112" xfId="23835"/>
    <cellStyle name="Нейтральный 113" xfId="23836"/>
    <cellStyle name="Нейтральный 12" xfId="23837"/>
    <cellStyle name="Нейтральный 13" xfId="23838"/>
    <cellStyle name="Нейтральный 14" xfId="23839"/>
    <cellStyle name="Нейтральный 15" xfId="23840"/>
    <cellStyle name="Нейтральный 16" xfId="23841"/>
    <cellStyle name="Нейтральный 17" xfId="23842"/>
    <cellStyle name="Нейтральный 18" xfId="23843"/>
    <cellStyle name="Нейтральный 19" xfId="23844"/>
    <cellStyle name="Нейтральный 2" xfId="23845"/>
    <cellStyle name="Нейтральный 2 2" xfId="23846"/>
    <cellStyle name="Нейтральный 2 3" xfId="23847"/>
    <cellStyle name="Нейтральный 2 4" xfId="23848"/>
    <cellStyle name="Нейтральный 2 5" xfId="23849"/>
    <cellStyle name="Нейтральный 20" xfId="23850"/>
    <cellStyle name="Нейтральный 21" xfId="23851"/>
    <cellStyle name="Нейтральный 22" xfId="23852"/>
    <cellStyle name="Нейтральный 23" xfId="23853"/>
    <cellStyle name="Нейтральный 24" xfId="23854"/>
    <cellStyle name="Нейтральный 25" xfId="23855"/>
    <cellStyle name="Нейтральный 26" xfId="23856"/>
    <cellStyle name="Нейтральный 27" xfId="23857"/>
    <cellStyle name="Нейтральный 28" xfId="23858"/>
    <cellStyle name="Нейтральный 29" xfId="23859"/>
    <cellStyle name="Нейтральный 3" xfId="23860"/>
    <cellStyle name="Нейтральный 3 2" xfId="23861"/>
    <cellStyle name="Нейтральный 3 3" xfId="23862"/>
    <cellStyle name="Нейтральный 3 4" xfId="23863"/>
    <cellStyle name="Нейтральный 3 5" xfId="23864"/>
    <cellStyle name="Нейтральный 30" xfId="23865"/>
    <cellStyle name="Нейтральный 31" xfId="23866"/>
    <cellStyle name="Нейтральный 32" xfId="23867"/>
    <cellStyle name="Нейтральный 33" xfId="23868"/>
    <cellStyle name="Нейтральный 34" xfId="23869"/>
    <cellStyle name="Нейтральный 35" xfId="23870"/>
    <cellStyle name="Нейтральный 36" xfId="23871"/>
    <cellStyle name="Нейтральный 37" xfId="23872"/>
    <cellStyle name="Нейтральный 38" xfId="23873"/>
    <cellStyle name="Нейтральный 39" xfId="23874"/>
    <cellStyle name="Нейтральный 4" xfId="23875"/>
    <cellStyle name="Нейтральный 4 2" xfId="23876"/>
    <cellStyle name="Нейтральный 4 3" xfId="23877"/>
    <cellStyle name="Нейтральный 4 4" xfId="23878"/>
    <cellStyle name="Нейтральный 4 5" xfId="23879"/>
    <cellStyle name="Нейтральный 40" xfId="23880"/>
    <cellStyle name="Нейтральный 41" xfId="23881"/>
    <cellStyle name="Нейтральный 42" xfId="23882"/>
    <cellStyle name="Нейтральный 43" xfId="23883"/>
    <cellStyle name="Нейтральный 44" xfId="23884"/>
    <cellStyle name="Нейтральный 45" xfId="23885"/>
    <cellStyle name="Нейтральный 46" xfId="23886"/>
    <cellStyle name="Нейтральный 47" xfId="23887"/>
    <cellStyle name="Нейтральный 48" xfId="23888"/>
    <cellStyle name="Нейтральный 49" xfId="23889"/>
    <cellStyle name="Нейтральный 5" xfId="23890"/>
    <cellStyle name="Нейтральный 5 2" xfId="23891"/>
    <cellStyle name="Нейтральный 5 3" xfId="23892"/>
    <cellStyle name="Нейтральный 5 4" xfId="23893"/>
    <cellStyle name="Нейтральный 5 5" xfId="23894"/>
    <cellStyle name="Нейтральный 50" xfId="23895"/>
    <cellStyle name="Нейтральный 51" xfId="23896"/>
    <cellStyle name="Нейтральный 52" xfId="23897"/>
    <cellStyle name="Нейтральный 53" xfId="23898"/>
    <cellStyle name="Нейтральный 54" xfId="23899"/>
    <cellStyle name="Нейтральный 55" xfId="23900"/>
    <cellStyle name="Нейтральный 56" xfId="23901"/>
    <cellStyle name="Нейтральный 57" xfId="23902"/>
    <cellStyle name="Нейтральный 58" xfId="23903"/>
    <cellStyle name="Нейтральный 59" xfId="23904"/>
    <cellStyle name="Нейтральный 6" xfId="23905"/>
    <cellStyle name="Нейтральный 6 2" xfId="23906"/>
    <cellStyle name="Нейтральный 6 3" xfId="23907"/>
    <cellStyle name="Нейтральный 6 4" xfId="23908"/>
    <cellStyle name="Нейтральный 6 5" xfId="23909"/>
    <cellStyle name="Нейтральный 60" xfId="23910"/>
    <cellStyle name="Нейтральный 61" xfId="23911"/>
    <cellStyle name="Нейтральный 62" xfId="23912"/>
    <cellStyle name="Нейтральный 63" xfId="23913"/>
    <cellStyle name="Нейтральный 64" xfId="23914"/>
    <cellStyle name="Нейтральный 65" xfId="23915"/>
    <cellStyle name="Нейтральный 66" xfId="23916"/>
    <cellStyle name="Нейтральный 67" xfId="23917"/>
    <cellStyle name="Нейтральный 68" xfId="23918"/>
    <cellStyle name="Нейтральный 69" xfId="23919"/>
    <cellStyle name="Нейтральный 7" xfId="23920"/>
    <cellStyle name="Нейтральный 7 2" xfId="23921"/>
    <cellStyle name="Нейтральный 7 3" xfId="23922"/>
    <cellStyle name="Нейтральный 7 4" xfId="23923"/>
    <cellStyle name="Нейтральный 7 5" xfId="23924"/>
    <cellStyle name="Нейтральный 70" xfId="23925"/>
    <cellStyle name="Нейтральный 71" xfId="23926"/>
    <cellStyle name="Нейтральный 72" xfId="23927"/>
    <cellStyle name="Нейтральный 73" xfId="23928"/>
    <cellStyle name="Нейтральный 74" xfId="23929"/>
    <cellStyle name="Нейтральный 75" xfId="23930"/>
    <cellStyle name="Нейтральный 76" xfId="23931"/>
    <cellStyle name="Нейтральный 77" xfId="23932"/>
    <cellStyle name="Нейтральный 78" xfId="23933"/>
    <cellStyle name="Нейтральный 79" xfId="23934"/>
    <cellStyle name="Нейтральный 8" xfId="23935"/>
    <cellStyle name="Нейтральный 8 2" xfId="23936"/>
    <cellStyle name="Нейтральный 8 3" xfId="23937"/>
    <cellStyle name="Нейтральный 8 4" xfId="23938"/>
    <cellStyle name="Нейтральный 8 5" xfId="23939"/>
    <cellStyle name="Нейтральный 80" xfId="23940"/>
    <cellStyle name="Нейтральный 81" xfId="23941"/>
    <cellStyle name="Нейтральный 82" xfId="23942"/>
    <cellStyle name="Нейтральный 83" xfId="23943"/>
    <cellStyle name="Нейтральный 84" xfId="23944"/>
    <cellStyle name="Нейтральный 85" xfId="23945"/>
    <cellStyle name="Нейтральный 86" xfId="23946"/>
    <cellStyle name="Нейтральный 87" xfId="23947"/>
    <cellStyle name="Нейтральный 88" xfId="23948"/>
    <cellStyle name="Нейтральный 89" xfId="23949"/>
    <cellStyle name="Нейтральный 9" xfId="23950"/>
    <cellStyle name="Нейтральный 9 2" xfId="23951"/>
    <cellStyle name="Нейтральный 9 3" xfId="23952"/>
    <cellStyle name="Нейтральный 9 4" xfId="23953"/>
    <cellStyle name="Нейтральный 9 5" xfId="23954"/>
    <cellStyle name="Нейтральный 90" xfId="23955"/>
    <cellStyle name="Нейтральный 91" xfId="23956"/>
    <cellStyle name="Нейтральный 92" xfId="23957"/>
    <cellStyle name="Нейтральный 93" xfId="23958"/>
    <cellStyle name="Нейтральный 94" xfId="23959"/>
    <cellStyle name="Нейтральный 95" xfId="23960"/>
    <cellStyle name="Нейтральный 96" xfId="23961"/>
    <cellStyle name="Нейтральный 97" xfId="23962"/>
    <cellStyle name="Нейтральный 98" xfId="23963"/>
    <cellStyle name="Нейтральный 99" xfId="23964"/>
    <cellStyle name="Обычный" xfId="0" builtinId="0"/>
    <cellStyle name="Обычный 10" xfId="23965"/>
    <cellStyle name="Обычный 10 2" xfId="23966"/>
    <cellStyle name="Обычный 10 2 2" xfId="23967"/>
    <cellStyle name="Обычный 10 3" xfId="23968"/>
    <cellStyle name="Обычный 11" xfId="23969"/>
    <cellStyle name="Обычный 11 2" xfId="23970"/>
    <cellStyle name="Обычный 11 2 2" xfId="23971"/>
    <cellStyle name="Обычный 11 3" xfId="23972"/>
    <cellStyle name="Обычный 12" xfId="23973"/>
    <cellStyle name="Обычный 12 2" xfId="23974"/>
    <cellStyle name="Обычный 12 2 2" xfId="23975"/>
    <cellStyle name="Обычный 12 3" xfId="23976"/>
    <cellStyle name="Обычный 13" xfId="23977"/>
    <cellStyle name="Обычный 13 2" xfId="23978"/>
    <cellStyle name="Обычный 13 2 2" xfId="23979"/>
    <cellStyle name="Обычный 13 3" xfId="23980"/>
    <cellStyle name="Обычный 14" xfId="23981"/>
    <cellStyle name="Обычный 14 2" xfId="23982"/>
    <cellStyle name="Обычный 14 2 2" xfId="23983"/>
    <cellStyle name="Обычный 14 3" xfId="23984"/>
    <cellStyle name="Обычный 15" xfId="23985"/>
    <cellStyle name="Обычный 15 2" xfId="23986"/>
    <cellStyle name="Обычный 15 2 2" xfId="23987"/>
    <cellStyle name="Обычный 15 3" xfId="23988"/>
    <cellStyle name="Обычный 16" xfId="23989"/>
    <cellStyle name="Обычный 16 2" xfId="23990"/>
    <cellStyle name="Обычный 16 2 2" xfId="23991"/>
    <cellStyle name="Обычный 16 3" xfId="23992"/>
    <cellStyle name="Обычный 17" xfId="23993"/>
    <cellStyle name="Обычный 17 2" xfId="23994"/>
    <cellStyle name="Обычный 17 2 2" xfId="23995"/>
    <cellStyle name="Обычный 17 3" xfId="23996"/>
    <cellStyle name="Обычный 18" xfId="23997"/>
    <cellStyle name="Обычный 18 2" xfId="23998"/>
    <cellStyle name="Обычный 18 2 2" xfId="23999"/>
    <cellStyle name="Обычный 18 3" xfId="24000"/>
    <cellStyle name="Обычный 19" xfId="24001"/>
    <cellStyle name="Обычный 19 2" xfId="24002"/>
    <cellStyle name="Обычный 19 2 2" xfId="24003"/>
    <cellStyle name="Обычный 19 3" xfId="24004"/>
    <cellStyle name="Обычный 2" xfId="24005"/>
    <cellStyle name="Обычный 2 10" xfId="24006"/>
    <cellStyle name="Обычный 2 2" xfId="24007"/>
    <cellStyle name="Обычный 2 3" xfId="24008"/>
    <cellStyle name="Обычный 2 4" xfId="24009"/>
    <cellStyle name="Обычный 2 5" xfId="24010"/>
    <cellStyle name="Обычный 2 6" xfId="24011"/>
    <cellStyle name="Обычный 2 6 2" xfId="24012"/>
    <cellStyle name="Обычный 2 6 2 2" xfId="24013"/>
    <cellStyle name="Обычный 2 6 3" xfId="24014"/>
    <cellStyle name="Обычный 2 7" xfId="24015"/>
    <cellStyle name="Обычный 2 7 2" xfId="24016"/>
    <cellStyle name="Обычный 2 7 2 2" xfId="24017"/>
    <cellStyle name="Обычный 2 7 3" xfId="24018"/>
    <cellStyle name="Обычный 2 8" xfId="24019"/>
    <cellStyle name="Обычный 2 9" xfId="24020"/>
    <cellStyle name="Обычный 2 9 2" xfId="24021"/>
    <cellStyle name="Обычный 20" xfId="24022"/>
    <cellStyle name="Обычный 20 2" xfId="24023"/>
    <cellStyle name="Обычный 20 2 2" xfId="24024"/>
    <cellStyle name="Обычный 20 3" xfId="24025"/>
    <cellStyle name="Обычный 21" xfId="24026"/>
    <cellStyle name="Обычный 21 2" xfId="24027"/>
    <cellStyle name="Обычный 21 2 2" xfId="24028"/>
    <cellStyle name="Обычный 21 3" xfId="24029"/>
    <cellStyle name="Обычный 22" xfId="24030"/>
    <cellStyle name="Обычный 22 2" xfId="24031"/>
    <cellStyle name="Обычный 22 2 2" xfId="24032"/>
    <cellStyle name="Обычный 22 3" xfId="24033"/>
    <cellStyle name="Обычный 23" xfId="24034"/>
    <cellStyle name="Обычный 23 2" xfId="24035"/>
    <cellStyle name="Обычный 23 2 2" xfId="24036"/>
    <cellStyle name="Обычный 23 3" xfId="24037"/>
    <cellStyle name="Обычный 24" xfId="24038"/>
    <cellStyle name="Обычный 24 2" xfId="24039"/>
    <cellStyle name="Обычный 24 2 2" xfId="24040"/>
    <cellStyle name="Обычный 24 3" xfId="24041"/>
    <cellStyle name="Обычный 25" xfId="24042"/>
    <cellStyle name="Обычный 25 2" xfId="24043"/>
    <cellStyle name="Обычный 25 2 2" xfId="24044"/>
    <cellStyle name="Обычный 25 3" xfId="24045"/>
    <cellStyle name="Обычный 26" xfId="24046"/>
    <cellStyle name="Обычный 27" xfId="24047"/>
    <cellStyle name="Обычный 28" xfId="24048"/>
    <cellStyle name="Обычный 29" xfId="24049"/>
    <cellStyle name="Обычный 3" xfId="24050"/>
    <cellStyle name="Обычный 3 10" xfId="24051"/>
    <cellStyle name="Обычный 3 2" xfId="24052"/>
    <cellStyle name="Обычный 3 3" xfId="24053"/>
    <cellStyle name="Обычный 3 4" xfId="24054"/>
    <cellStyle name="Обычный 3 5" xfId="24055"/>
    <cellStyle name="Обычный 3 6" xfId="24056"/>
    <cellStyle name="Обычный 3 6 2" xfId="24057"/>
    <cellStyle name="Обычный 3 6 2 2" xfId="24058"/>
    <cellStyle name="Обычный 3 6 3" xfId="24059"/>
    <cellStyle name="Обычный 3 7" xfId="24060"/>
    <cellStyle name="Обычный 3 7 2" xfId="24061"/>
    <cellStyle name="Обычный 3 7 2 2" xfId="24062"/>
    <cellStyle name="Обычный 3 7 3" xfId="24063"/>
    <cellStyle name="Обычный 3 8" xfId="24064"/>
    <cellStyle name="Обычный 3 9" xfId="24065"/>
    <cellStyle name="Обычный 3 9 2" xfId="24066"/>
    <cellStyle name="Обычный 30" xfId="24067"/>
    <cellStyle name="Обычный 31" xfId="24068"/>
    <cellStyle name="Обычный 32" xfId="24069"/>
    <cellStyle name="Обычный 33" xfId="24070"/>
    <cellStyle name="Обычный 34" xfId="24071"/>
    <cellStyle name="Обычный 35" xfId="24072"/>
    <cellStyle name="Обычный 36" xfId="24073"/>
    <cellStyle name="Обычный 37" xfId="24074"/>
    <cellStyle name="Обычный 38" xfId="24075"/>
    <cellStyle name="Обычный 39" xfId="24076"/>
    <cellStyle name="Обычный 4" xfId="24077"/>
    <cellStyle name="Обычный 4 10" xfId="24078"/>
    <cellStyle name="Обычный 4 2" xfId="24079"/>
    <cellStyle name="Обычный 4 3" xfId="24080"/>
    <cellStyle name="Обычный 4 4" xfId="24081"/>
    <cellStyle name="Обычный 4 5" xfId="24082"/>
    <cellStyle name="Обычный 4 6" xfId="24083"/>
    <cellStyle name="Обычный 4 6 2" xfId="24084"/>
    <cellStyle name="Обычный 4 6 2 2" xfId="24085"/>
    <cellStyle name="Обычный 4 6 3" xfId="24086"/>
    <cellStyle name="Обычный 4 7" xfId="24087"/>
    <cellStyle name="Обычный 4 7 2" xfId="24088"/>
    <cellStyle name="Обычный 4 7 2 2" xfId="24089"/>
    <cellStyle name="Обычный 4 7 3" xfId="24090"/>
    <cellStyle name="Обычный 4 8" xfId="24091"/>
    <cellStyle name="Обычный 4 9" xfId="24092"/>
    <cellStyle name="Обычный 4 9 2" xfId="24093"/>
    <cellStyle name="Обычный 40" xfId="24094"/>
    <cellStyle name="Обычный 41" xfId="24095"/>
    <cellStyle name="Обычный 42" xfId="24096"/>
    <cellStyle name="Обычный 43" xfId="24097"/>
    <cellStyle name="Обычный 44" xfId="24098"/>
    <cellStyle name="Обычный 45" xfId="24099"/>
    <cellStyle name="Обычный 46" xfId="24100"/>
    <cellStyle name="Обычный 47" xfId="24101"/>
    <cellStyle name="Обычный 48" xfId="24102"/>
    <cellStyle name="Обычный 49" xfId="24103"/>
    <cellStyle name="Обычный 5" xfId="24104"/>
    <cellStyle name="Обычный 5 2" xfId="24105"/>
    <cellStyle name="Обычный 5 2 2" xfId="24106"/>
    <cellStyle name="Обычный 5 2 2 2" xfId="24107"/>
    <cellStyle name="Обычный 5 2 3" xfId="24108"/>
    <cellStyle name="Обычный 5 3" xfId="24109"/>
    <cellStyle name="Обычный 5 3 2" xfId="24110"/>
    <cellStyle name="Обычный 5 3 2 2" xfId="24111"/>
    <cellStyle name="Обычный 5 3 3" xfId="24112"/>
    <cellStyle name="Обычный 5 4" xfId="24113"/>
    <cellStyle name="Обычный 5 4 2" xfId="24114"/>
    <cellStyle name="Обычный 5 5" xfId="24115"/>
    <cellStyle name="Обычный 50" xfId="24116"/>
    <cellStyle name="Обычный 51" xfId="24117"/>
    <cellStyle name="Обычный 52" xfId="24118"/>
    <cellStyle name="Обычный 53" xfId="24119"/>
    <cellStyle name="Обычный 54" xfId="24120"/>
    <cellStyle name="Обычный 55" xfId="24121"/>
    <cellStyle name="Обычный 56" xfId="24122"/>
    <cellStyle name="Обычный 57" xfId="24123"/>
    <cellStyle name="Обычный 58" xfId="24124"/>
    <cellStyle name="Обычный 59" xfId="24125"/>
    <cellStyle name="Обычный 6" xfId="24126"/>
    <cellStyle name="Обычный 6 2" xfId="24127"/>
    <cellStyle name="Обычный 6 3" xfId="24128"/>
    <cellStyle name="Обычный 6 4" xfId="24129"/>
    <cellStyle name="Обычный 6 5" xfId="24130"/>
    <cellStyle name="Обычный 6 6" xfId="24131"/>
    <cellStyle name="Обычный 6 6 2" xfId="24132"/>
    <cellStyle name="Обычный 6 7" xfId="24133"/>
    <cellStyle name="Обычный 60" xfId="24134"/>
    <cellStyle name="Обычный 61" xfId="24135"/>
    <cellStyle name="Обычный 62" xfId="24136"/>
    <cellStyle name="Обычный 63" xfId="24137"/>
    <cellStyle name="Обычный 64" xfId="24138"/>
    <cellStyle name="Обычный 65" xfId="24139"/>
    <cellStyle name="Обычный 66" xfId="24140"/>
    <cellStyle name="Обычный 67" xfId="24141"/>
    <cellStyle name="Обычный 68" xfId="24142"/>
    <cellStyle name="Обычный 69" xfId="24143"/>
    <cellStyle name="Обычный 7" xfId="24144"/>
    <cellStyle name="Обычный 7 2" xfId="24145"/>
    <cellStyle name="Обычный 7 3" xfId="24146"/>
    <cellStyle name="Обычный 7 4" xfId="24147"/>
    <cellStyle name="Обычный 7 5" xfId="24148"/>
    <cellStyle name="Обычный 7 6" xfId="24149"/>
    <cellStyle name="Обычный 7 6 2" xfId="24150"/>
    <cellStyle name="Обычный 7 7" xfId="24151"/>
    <cellStyle name="Обычный 70" xfId="24152"/>
    <cellStyle name="Обычный 71" xfId="24153"/>
    <cellStyle name="Обычный 72" xfId="24154"/>
    <cellStyle name="Обычный 73" xfId="24155"/>
    <cellStyle name="Обычный 8" xfId="24156"/>
    <cellStyle name="Обычный 8 2" xfId="24157"/>
    <cellStyle name="Обычный 8 2 2" xfId="24158"/>
    <cellStyle name="Обычный 8 3" xfId="24159"/>
    <cellStyle name="Обычный 9" xfId="24160"/>
    <cellStyle name="Обычный 9 2" xfId="24161"/>
    <cellStyle name="Обычный 9 3" xfId="24162"/>
    <cellStyle name="Обычный 9 4" xfId="24163"/>
    <cellStyle name="Обычный 9 5" xfId="24164"/>
    <cellStyle name="Обычный 9 6" xfId="24165"/>
    <cellStyle name="Обычный 9 6 2" xfId="24166"/>
    <cellStyle name="Обычный 9 7" xfId="24167"/>
    <cellStyle name="Плохой" xfId="24168" builtinId="27" customBuiltin="1"/>
    <cellStyle name="Плохой 10" xfId="24169"/>
    <cellStyle name="Плохой 100" xfId="24170"/>
    <cellStyle name="Плохой 101" xfId="24171"/>
    <cellStyle name="Плохой 102" xfId="24172"/>
    <cellStyle name="Плохой 103" xfId="24173"/>
    <cellStyle name="Плохой 104" xfId="24174"/>
    <cellStyle name="Плохой 105" xfId="24175"/>
    <cellStyle name="Плохой 106" xfId="24176"/>
    <cellStyle name="Плохой 107" xfId="24177"/>
    <cellStyle name="Плохой 108" xfId="24178"/>
    <cellStyle name="Плохой 109" xfId="24179"/>
    <cellStyle name="Плохой 11" xfId="24180"/>
    <cellStyle name="Плохой 110" xfId="24181"/>
    <cellStyle name="Плохой 111" xfId="24182"/>
    <cellStyle name="Плохой 112" xfId="24183"/>
    <cellStyle name="Плохой 113" xfId="24184"/>
    <cellStyle name="Плохой 12" xfId="24185"/>
    <cellStyle name="Плохой 13" xfId="24186"/>
    <cellStyle name="Плохой 14" xfId="24187"/>
    <cellStyle name="Плохой 15" xfId="24188"/>
    <cellStyle name="Плохой 16" xfId="24189"/>
    <cellStyle name="Плохой 17" xfId="24190"/>
    <cellStyle name="Плохой 18" xfId="24191"/>
    <cellStyle name="Плохой 19" xfId="24192"/>
    <cellStyle name="Плохой 2" xfId="24193"/>
    <cellStyle name="Плохой 2 2" xfId="24194"/>
    <cellStyle name="Плохой 2 3" xfId="24195"/>
    <cellStyle name="Плохой 2 4" xfId="24196"/>
    <cellStyle name="Плохой 2 5" xfId="24197"/>
    <cellStyle name="Плохой 20" xfId="24198"/>
    <cellStyle name="Плохой 21" xfId="24199"/>
    <cellStyle name="Плохой 22" xfId="24200"/>
    <cellStyle name="Плохой 23" xfId="24201"/>
    <cellStyle name="Плохой 24" xfId="24202"/>
    <cellStyle name="Плохой 25" xfId="24203"/>
    <cellStyle name="Плохой 26" xfId="24204"/>
    <cellStyle name="Плохой 27" xfId="24205"/>
    <cellStyle name="Плохой 28" xfId="24206"/>
    <cellStyle name="Плохой 29" xfId="24207"/>
    <cellStyle name="Плохой 3" xfId="24208"/>
    <cellStyle name="Плохой 3 2" xfId="24209"/>
    <cellStyle name="Плохой 3 3" xfId="24210"/>
    <cellStyle name="Плохой 3 4" xfId="24211"/>
    <cellStyle name="Плохой 3 5" xfId="24212"/>
    <cellStyle name="Плохой 30" xfId="24213"/>
    <cellStyle name="Плохой 31" xfId="24214"/>
    <cellStyle name="Плохой 32" xfId="24215"/>
    <cellStyle name="Плохой 33" xfId="24216"/>
    <cellStyle name="Плохой 34" xfId="24217"/>
    <cellStyle name="Плохой 35" xfId="24218"/>
    <cellStyle name="Плохой 36" xfId="24219"/>
    <cellStyle name="Плохой 37" xfId="24220"/>
    <cellStyle name="Плохой 38" xfId="24221"/>
    <cellStyle name="Плохой 39" xfId="24222"/>
    <cellStyle name="Плохой 4" xfId="24223"/>
    <cellStyle name="Плохой 4 2" xfId="24224"/>
    <cellStyle name="Плохой 4 3" xfId="24225"/>
    <cellStyle name="Плохой 4 4" xfId="24226"/>
    <cellStyle name="Плохой 4 5" xfId="24227"/>
    <cellStyle name="Плохой 40" xfId="24228"/>
    <cellStyle name="Плохой 41" xfId="24229"/>
    <cellStyle name="Плохой 42" xfId="24230"/>
    <cellStyle name="Плохой 43" xfId="24231"/>
    <cellStyle name="Плохой 44" xfId="24232"/>
    <cellStyle name="Плохой 45" xfId="24233"/>
    <cellStyle name="Плохой 46" xfId="24234"/>
    <cellStyle name="Плохой 47" xfId="24235"/>
    <cellStyle name="Плохой 48" xfId="24236"/>
    <cellStyle name="Плохой 49" xfId="24237"/>
    <cellStyle name="Плохой 5" xfId="24238"/>
    <cellStyle name="Плохой 5 2" xfId="24239"/>
    <cellStyle name="Плохой 5 3" xfId="24240"/>
    <cellStyle name="Плохой 5 4" xfId="24241"/>
    <cellStyle name="Плохой 5 5" xfId="24242"/>
    <cellStyle name="Плохой 50" xfId="24243"/>
    <cellStyle name="Плохой 51" xfId="24244"/>
    <cellStyle name="Плохой 52" xfId="24245"/>
    <cellStyle name="Плохой 53" xfId="24246"/>
    <cellStyle name="Плохой 54" xfId="24247"/>
    <cellStyle name="Плохой 55" xfId="24248"/>
    <cellStyle name="Плохой 56" xfId="24249"/>
    <cellStyle name="Плохой 57" xfId="24250"/>
    <cellStyle name="Плохой 58" xfId="24251"/>
    <cellStyle name="Плохой 59" xfId="24252"/>
    <cellStyle name="Плохой 6" xfId="24253"/>
    <cellStyle name="Плохой 6 2" xfId="24254"/>
    <cellStyle name="Плохой 6 3" xfId="24255"/>
    <cellStyle name="Плохой 6 4" xfId="24256"/>
    <cellStyle name="Плохой 6 5" xfId="24257"/>
    <cellStyle name="Плохой 60" xfId="24258"/>
    <cellStyle name="Плохой 61" xfId="24259"/>
    <cellStyle name="Плохой 62" xfId="24260"/>
    <cellStyle name="Плохой 63" xfId="24261"/>
    <cellStyle name="Плохой 64" xfId="24262"/>
    <cellStyle name="Плохой 65" xfId="24263"/>
    <cellStyle name="Плохой 66" xfId="24264"/>
    <cellStyle name="Плохой 67" xfId="24265"/>
    <cellStyle name="Плохой 68" xfId="24266"/>
    <cellStyle name="Плохой 69" xfId="24267"/>
    <cellStyle name="Плохой 7" xfId="24268"/>
    <cellStyle name="Плохой 7 2" xfId="24269"/>
    <cellStyle name="Плохой 7 3" xfId="24270"/>
    <cellStyle name="Плохой 7 4" xfId="24271"/>
    <cellStyle name="Плохой 7 5" xfId="24272"/>
    <cellStyle name="Плохой 70" xfId="24273"/>
    <cellStyle name="Плохой 71" xfId="24274"/>
    <cellStyle name="Плохой 72" xfId="24275"/>
    <cellStyle name="Плохой 73" xfId="24276"/>
    <cellStyle name="Плохой 74" xfId="24277"/>
    <cellStyle name="Плохой 75" xfId="24278"/>
    <cellStyle name="Плохой 76" xfId="24279"/>
    <cellStyle name="Плохой 77" xfId="24280"/>
    <cellStyle name="Плохой 78" xfId="24281"/>
    <cellStyle name="Плохой 79" xfId="24282"/>
    <cellStyle name="Плохой 8" xfId="24283"/>
    <cellStyle name="Плохой 8 2" xfId="24284"/>
    <cellStyle name="Плохой 8 3" xfId="24285"/>
    <cellStyle name="Плохой 8 4" xfId="24286"/>
    <cellStyle name="Плохой 8 5" xfId="24287"/>
    <cellStyle name="Плохой 80" xfId="24288"/>
    <cellStyle name="Плохой 81" xfId="24289"/>
    <cellStyle name="Плохой 82" xfId="24290"/>
    <cellStyle name="Плохой 83" xfId="24291"/>
    <cellStyle name="Плохой 84" xfId="24292"/>
    <cellStyle name="Плохой 85" xfId="24293"/>
    <cellStyle name="Плохой 86" xfId="24294"/>
    <cellStyle name="Плохой 87" xfId="24295"/>
    <cellStyle name="Плохой 88" xfId="24296"/>
    <cellStyle name="Плохой 89" xfId="24297"/>
    <cellStyle name="Плохой 9" xfId="24298"/>
    <cellStyle name="Плохой 9 2" xfId="24299"/>
    <cellStyle name="Плохой 9 3" xfId="24300"/>
    <cellStyle name="Плохой 9 4" xfId="24301"/>
    <cellStyle name="Плохой 9 5" xfId="24302"/>
    <cellStyle name="Плохой 90" xfId="24303"/>
    <cellStyle name="Плохой 91" xfId="24304"/>
    <cellStyle name="Плохой 92" xfId="24305"/>
    <cellStyle name="Плохой 93" xfId="24306"/>
    <cellStyle name="Плохой 94" xfId="24307"/>
    <cellStyle name="Плохой 95" xfId="24308"/>
    <cellStyle name="Плохой 96" xfId="24309"/>
    <cellStyle name="Плохой 97" xfId="24310"/>
    <cellStyle name="Плохой 98" xfId="24311"/>
    <cellStyle name="Плохой 99" xfId="24312"/>
    <cellStyle name="Пояснение" xfId="24313" builtinId="53" customBuiltin="1"/>
    <cellStyle name="Пояснение 10" xfId="24314"/>
    <cellStyle name="Пояснение 100" xfId="24315"/>
    <cellStyle name="Пояснение 101" xfId="24316"/>
    <cellStyle name="Пояснение 102" xfId="24317"/>
    <cellStyle name="Пояснение 103" xfId="24318"/>
    <cellStyle name="Пояснение 104" xfId="24319"/>
    <cellStyle name="Пояснение 105" xfId="24320"/>
    <cellStyle name="Пояснение 106" xfId="24321"/>
    <cellStyle name="Пояснение 107" xfId="24322"/>
    <cellStyle name="Пояснение 108" xfId="24323"/>
    <cellStyle name="Пояснение 109" xfId="24324"/>
    <cellStyle name="Пояснение 11" xfId="24325"/>
    <cellStyle name="Пояснение 110" xfId="24326"/>
    <cellStyle name="Пояснение 111" xfId="24327"/>
    <cellStyle name="Пояснение 112" xfId="24328"/>
    <cellStyle name="Пояснение 113" xfId="24329"/>
    <cellStyle name="Пояснение 12" xfId="24330"/>
    <cellStyle name="Пояснение 13" xfId="24331"/>
    <cellStyle name="Пояснение 14" xfId="24332"/>
    <cellStyle name="Пояснение 15" xfId="24333"/>
    <cellStyle name="Пояснение 16" xfId="24334"/>
    <cellStyle name="Пояснение 17" xfId="24335"/>
    <cellStyle name="Пояснение 18" xfId="24336"/>
    <cellStyle name="Пояснение 19" xfId="24337"/>
    <cellStyle name="Пояснение 2" xfId="24338"/>
    <cellStyle name="Пояснение 2 2" xfId="24339"/>
    <cellStyle name="Пояснение 2 3" xfId="24340"/>
    <cellStyle name="Пояснение 2 4" xfId="24341"/>
    <cellStyle name="Пояснение 2 5" xfId="24342"/>
    <cellStyle name="Пояснение 20" xfId="24343"/>
    <cellStyle name="Пояснение 21" xfId="24344"/>
    <cellStyle name="Пояснение 22" xfId="24345"/>
    <cellStyle name="Пояснение 23" xfId="24346"/>
    <cellStyle name="Пояснение 24" xfId="24347"/>
    <cellStyle name="Пояснение 25" xfId="24348"/>
    <cellStyle name="Пояснение 26" xfId="24349"/>
    <cellStyle name="Пояснение 27" xfId="24350"/>
    <cellStyle name="Пояснение 28" xfId="24351"/>
    <cellStyle name="Пояснение 29" xfId="24352"/>
    <cellStyle name="Пояснение 3" xfId="24353"/>
    <cellStyle name="Пояснение 3 2" xfId="24354"/>
    <cellStyle name="Пояснение 3 3" xfId="24355"/>
    <cellStyle name="Пояснение 3 4" xfId="24356"/>
    <cellStyle name="Пояснение 3 5" xfId="24357"/>
    <cellStyle name="Пояснение 30" xfId="24358"/>
    <cellStyle name="Пояснение 31" xfId="24359"/>
    <cellStyle name="Пояснение 32" xfId="24360"/>
    <cellStyle name="Пояснение 33" xfId="24361"/>
    <cellStyle name="Пояснение 34" xfId="24362"/>
    <cellStyle name="Пояснение 35" xfId="24363"/>
    <cellStyle name="Пояснение 36" xfId="24364"/>
    <cellStyle name="Пояснение 37" xfId="24365"/>
    <cellStyle name="Пояснение 38" xfId="24366"/>
    <cellStyle name="Пояснение 39" xfId="24367"/>
    <cellStyle name="Пояснение 4" xfId="24368"/>
    <cellStyle name="Пояснение 4 2" xfId="24369"/>
    <cellStyle name="Пояснение 4 3" xfId="24370"/>
    <cellStyle name="Пояснение 4 4" xfId="24371"/>
    <cellStyle name="Пояснение 4 5" xfId="24372"/>
    <cellStyle name="Пояснение 40" xfId="24373"/>
    <cellStyle name="Пояснение 41" xfId="24374"/>
    <cellStyle name="Пояснение 42" xfId="24375"/>
    <cellStyle name="Пояснение 43" xfId="24376"/>
    <cellStyle name="Пояснение 44" xfId="24377"/>
    <cellStyle name="Пояснение 45" xfId="24378"/>
    <cellStyle name="Пояснение 46" xfId="24379"/>
    <cellStyle name="Пояснение 47" xfId="24380"/>
    <cellStyle name="Пояснение 48" xfId="24381"/>
    <cellStyle name="Пояснение 49" xfId="24382"/>
    <cellStyle name="Пояснение 5" xfId="24383"/>
    <cellStyle name="Пояснение 5 2" xfId="24384"/>
    <cellStyle name="Пояснение 5 3" xfId="24385"/>
    <cellStyle name="Пояснение 5 4" xfId="24386"/>
    <cellStyle name="Пояснение 5 5" xfId="24387"/>
    <cellStyle name="Пояснение 50" xfId="24388"/>
    <cellStyle name="Пояснение 51" xfId="24389"/>
    <cellStyle name="Пояснение 52" xfId="24390"/>
    <cellStyle name="Пояснение 53" xfId="24391"/>
    <cellStyle name="Пояснение 54" xfId="24392"/>
    <cellStyle name="Пояснение 55" xfId="24393"/>
    <cellStyle name="Пояснение 56" xfId="24394"/>
    <cellStyle name="Пояснение 57" xfId="24395"/>
    <cellStyle name="Пояснение 58" xfId="24396"/>
    <cellStyle name="Пояснение 59" xfId="24397"/>
    <cellStyle name="Пояснение 6" xfId="24398"/>
    <cellStyle name="Пояснение 6 2" xfId="24399"/>
    <cellStyle name="Пояснение 6 3" xfId="24400"/>
    <cellStyle name="Пояснение 6 4" xfId="24401"/>
    <cellStyle name="Пояснение 6 5" xfId="24402"/>
    <cellStyle name="Пояснение 60" xfId="24403"/>
    <cellStyle name="Пояснение 61" xfId="24404"/>
    <cellStyle name="Пояснение 62" xfId="24405"/>
    <cellStyle name="Пояснение 63" xfId="24406"/>
    <cellStyle name="Пояснение 64" xfId="24407"/>
    <cellStyle name="Пояснение 65" xfId="24408"/>
    <cellStyle name="Пояснение 66" xfId="24409"/>
    <cellStyle name="Пояснение 67" xfId="24410"/>
    <cellStyle name="Пояснение 68" xfId="24411"/>
    <cellStyle name="Пояснение 69" xfId="24412"/>
    <cellStyle name="Пояснение 7" xfId="24413"/>
    <cellStyle name="Пояснение 7 2" xfId="24414"/>
    <cellStyle name="Пояснение 7 3" xfId="24415"/>
    <cellStyle name="Пояснение 7 4" xfId="24416"/>
    <cellStyle name="Пояснение 7 5" xfId="24417"/>
    <cellStyle name="Пояснение 70" xfId="24418"/>
    <cellStyle name="Пояснение 71" xfId="24419"/>
    <cellStyle name="Пояснение 72" xfId="24420"/>
    <cellStyle name="Пояснение 73" xfId="24421"/>
    <cellStyle name="Пояснение 74" xfId="24422"/>
    <cellStyle name="Пояснение 75" xfId="24423"/>
    <cellStyle name="Пояснение 76" xfId="24424"/>
    <cellStyle name="Пояснение 77" xfId="24425"/>
    <cellStyle name="Пояснение 78" xfId="24426"/>
    <cellStyle name="Пояснение 79" xfId="24427"/>
    <cellStyle name="Пояснение 8" xfId="24428"/>
    <cellStyle name="Пояснение 8 2" xfId="24429"/>
    <cellStyle name="Пояснение 8 3" xfId="24430"/>
    <cellStyle name="Пояснение 8 4" xfId="24431"/>
    <cellStyle name="Пояснение 8 5" xfId="24432"/>
    <cellStyle name="Пояснение 80" xfId="24433"/>
    <cellStyle name="Пояснение 81" xfId="24434"/>
    <cellStyle name="Пояснение 82" xfId="24435"/>
    <cellStyle name="Пояснение 83" xfId="24436"/>
    <cellStyle name="Пояснение 84" xfId="24437"/>
    <cellStyle name="Пояснение 85" xfId="24438"/>
    <cellStyle name="Пояснение 86" xfId="24439"/>
    <cellStyle name="Пояснение 87" xfId="24440"/>
    <cellStyle name="Пояснение 88" xfId="24441"/>
    <cellStyle name="Пояснение 89" xfId="24442"/>
    <cellStyle name="Пояснение 9" xfId="24443"/>
    <cellStyle name="Пояснение 9 2" xfId="24444"/>
    <cellStyle name="Пояснение 9 3" xfId="24445"/>
    <cellStyle name="Пояснение 9 4" xfId="24446"/>
    <cellStyle name="Пояснение 9 5" xfId="24447"/>
    <cellStyle name="Пояснение 90" xfId="24448"/>
    <cellStyle name="Пояснение 91" xfId="24449"/>
    <cellStyle name="Пояснение 92" xfId="24450"/>
    <cellStyle name="Пояснение 93" xfId="24451"/>
    <cellStyle name="Пояснение 94" xfId="24452"/>
    <cellStyle name="Пояснение 95" xfId="24453"/>
    <cellStyle name="Пояснение 96" xfId="24454"/>
    <cellStyle name="Пояснение 97" xfId="24455"/>
    <cellStyle name="Пояснение 98" xfId="24456"/>
    <cellStyle name="Пояснение 99" xfId="24457"/>
    <cellStyle name="Примечание" xfId="24458" builtinId="10" customBuiltin="1"/>
    <cellStyle name="Примечание 10" xfId="24459"/>
    <cellStyle name="Примечание 100" xfId="24460"/>
    <cellStyle name="Примечание 100 2" xfId="24461"/>
    <cellStyle name="Примечание 100 2 2" xfId="24462"/>
    <cellStyle name="Примечание 100 3" xfId="24463"/>
    <cellStyle name="Примечание 101" xfId="24464"/>
    <cellStyle name="Примечание 101 2" xfId="24465"/>
    <cellStyle name="Примечание 101 2 2" xfId="24466"/>
    <cellStyle name="Примечание 101 3" xfId="24467"/>
    <cellStyle name="Примечание 102" xfId="24468"/>
    <cellStyle name="Примечание 102 2" xfId="24469"/>
    <cellStyle name="Примечание 102 2 2" xfId="24470"/>
    <cellStyle name="Примечание 102 3" xfId="24471"/>
    <cellStyle name="Примечание 103" xfId="24472"/>
    <cellStyle name="Примечание 103 2" xfId="24473"/>
    <cellStyle name="Примечание 103 2 2" xfId="24474"/>
    <cellStyle name="Примечание 103 3" xfId="24475"/>
    <cellStyle name="Примечание 104" xfId="24476"/>
    <cellStyle name="Примечание 104 2" xfId="24477"/>
    <cellStyle name="Примечание 104 2 2" xfId="24478"/>
    <cellStyle name="Примечание 104 3" xfId="24479"/>
    <cellStyle name="Примечание 105" xfId="24480"/>
    <cellStyle name="Примечание 105 2" xfId="24481"/>
    <cellStyle name="Примечание 105 2 2" xfId="24482"/>
    <cellStyle name="Примечание 105 3" xfId="24483"/>
    <cellStyle name="Примечание 106" xfId="24484"/>
    <cellStyle name="Примечание 106 2" xfId="24485"/>
    <cellStyle name="Примечание 106 2 2" xfId="24486"/>
    <cellStyle name="Примечание 106 3" xfId="24487"/>
    <cellStyle name="Примечание 107" xfId="24488"/>
    <cellStyle name="Примечание 107 2" xfId="24489"/>
    <cellStyle name="Примечание 107 2 2" xfId="24490"/>
    <cellStyle name="Примечание 107 3" xfId="24491"/>
    <cellStyle name="Примечание 108" xfId="24492"/>
    <cellStyle name="Примечание 108 2" xfId="24493"/>
    <cellStyle name="Примечание 108 2 2" xfId="24494"/>
    <cellStyle name="Примечание 108 3" xfId="24495"/>
    <cellStyle name="Примечание 109" xfId="24496"/>
    <cellStyle name="Примечание 109 2" xfId="24497"/>
    <cellStyle name="Примечание 109 2 2" xfId="24498"/>
    <cellStyle name="Примечание 109 3" xfId="24499"/>
    <cellStyle name="Примечание 11" xfId="24500"/>
    <cellStyle name="Примечание 110" xfId="24501"/>
    <cellStyle name="Примечание 110 2" xfId="24502"/>
    <cellStyle name="Примечание 110 2 2" xfId="24503"/>
    <cellStyle name="Примечание 110 3" xfId="24504"/>
    <cellStyle name="Примечание 111" xfId="24505"/>
    <cellStyle name="Примечание 111 2" xfId="24506"/>
    <cellStyle name="Примечание 111 2 2" xfId="24507"/>
    <cellStyle name="Примечание 111 3" xfId="24508"/>
    <cellStyle name="Примечание 112" xfId="24509"/>
    <cellStyle name="Примечание 112 2" xfId="24510"/>
    <cellStyle name="Примечание 112 2 2" xfId="24511"/>
    <cellStyle name="Примечание 112 3" xfId="24512"/>
    <cellStyle name="Примечание 113" xfId="24513"/>
    <cellStyle name="Примечание 113 2" xfId="24514"/>
    <cellStyle name="Примечание 113 2 2" xfId="24515"/>
    <cellStyle name="Примечание 113 3" xfId="24516"/>
    <cellStyle name="Примечание 114" xfId="24517"/>
    <cellStyle name="Примечание 114 2" xfId="24518"/>
    <cellStyle name="Примечание 114 2 2" xfId="24519"/>
    <cellStyle name="Примечание 114 3" xfId="24520"/>
    <cellStyle name="Примечание 115" xfId="24521"/>
    <cellStyle name="Примечание 115 2" xfId="24522"/>
    <cellStyle name="Примечание 115 2 2" xfId="24523"/>
    <cellStyle name="Примечание 115 3" xfId="24524"/>
    <cellStyle name="Примечание 116" xfId="24525"/>
    <cellStyle name="Примечание 116 2" xfId="24526"/>
    <cellStyle name="Примечание 116 2 2" xfId="24527"/>
    <cellStyle name="Примечание 116 3" xfId="24528"/>
    <cellStyle name="Примечание 117" xfId="24529"/>
    <cellStyle name="Примечание 117 2" xfId="24530"/>
    <cellStyle name="Примечание 117 2 2" xfId="24531"/>
    <cellStyle name="Примечание 117 3" xfId="24532"/>
    <cellStyle name="Примечание 118" xfId="24533"/>
    <cellStyle name="Примечание 118 2" xfId="24534"/>
    <cellStyle name="Примечание 118 2 2" xfId="24535"/>
    <cellStyle name="Примечание 118 3" xfId="24536"/>
    <cellStyle name="Примечание 119" xfId="24537"/>
    <cellStyle name="Примечание 119 2" xfId="24538"/>
    <cellStyle name="Примечание 119 2 2" xfId="24539"/>
    <cellStyle name="Примечание 119 3" xfId="24540"/>
    <cellStyle name="Примечание 12" xfId="24541"/>
    <cellStyle name="Примечание 120" xfId="24542"/>
    <cellStyle name="Примечание 120 2" xfId="24543"/>
    <cellStyle name="Примечание 120 2 2" xfId="24544"/>
    <cellStyle name="Примечание 120 3" xfId="24545"/>
    <cellStyle name="Примечание 121" xfId="24546"/>
    <cellStyle name="Примечание 121 2" xfId="24547"/>
    <cellStyle name="Примечание 121 2 2" xfId="24548"/>
    <cellStyle name="Примечание 121 3" xfId="24549"/>
    <cellStyle name="Примечание 122" xfId="24550"/>
    <cellStyle name="Примечание 122 2" xfId="24551"/>
    <cellStyle name="Примечание 122 2 2" xfId="24552"/>
    <cellStyle name="Примечание 122 3" xfId="24553"/>
    <cellStyle name="Примечание 123" xfId="24554"/>
    <cellStyle name="Примечание 123 2" xfId="24555"/>
    <cellStyle name="Примечание 123 2 2" xfId="24556"/>
    <cellStyle name="Примечание 123 3" xfId="24557"/>
    <cellStyle name="Примечание 124" xfId="24558"/>
    <cellStyle name="Примечание 124 2" xfId="24559"/>
    <cellStyle name="Примечание 124 2 2" xfId="24560"/>
    <cellStyle name="Примечание 124 3" xfId="24561"/>
    <cellStyle name="Примечание 125" xfId="24562"/>
    <cellStyle name="Примечание 125 2" xfId="24563"/>
    <cellStyle name="Примечание 125 2 2" xfId="24564"/>
    <cellStyle name="Примечание 125 3" xfId="24565"/>
    <cellStyle name="Примечание 126" xfId="24566"/>
    <cellStyle name="Примечание 126 2" xfId="24567"/>
    <cellStyle name="Примечание 126 2 2" xfId="24568"/>
    <cellStyle name="Примечание 126 3" xfId="24569"/>
    <cellStyle name="Примечание 127" xfId="24570"/>
    <cellStyle name="Примечание 127 2" xfId="24571"/>
    <cellStyle name="Примечание 127 2 2" xfId="24572"/>
    <cellStyle name="Примечание 127 3" xfId="24573"/>
    <cellStyle name="Примечание 128" xfId="24574"/>
    <cellStyle name="Примечание 128 2" xfId="24575"/>
    <cellStyle name="Примечание 128 2 2" xfId="24576"/>
    <cellStyle name="Примечание 128 3" xfId="24577"/>
    <cellStyle name="Примечание 129" xfId="24578"/>
    <cellStyle name="Примечание 129 2" xfId="24579"/>
    <cellStyle name="Примечание 129 2 2" xfId="24580"/>
    <cellStyle name="Примечание 129 3" xfId="24581"/>
    <cellStyle name="Примечание 13" xfId="24582"/>
    <cellStyle name="Примечание 130" xfId="24583"/>
    <cellStyle name="Примечание 130 2" xfId="24584"/>
    <cellStyle name="Примечание 130 2 2" xfId="24585"/>
    <cellStyle name="Примечание 130 3" xfId="24586"/>
    <cellStyle name="Примечание 131" xfId="24587"/>
    <cellStyle name="Примечание 131 2" xfId="24588"/>
    <cellStyle name="Примечание 131 2 2" xfId="24589"/>
    <cellStyle name="Примечание 131 3" xfId="24590"/>
    <cellStyle name="Примечание 132" xfId="24591"/>
    <cellStyle name="Примечание 132 2" xfId="24592"/>
    <cellStyle name="Примечание 132 2 2" xfId="24593"/>
    <cellStyle name="Примечание 132 3" xfId="24594"/>
    <cellStyle name="Примечание 133" xfId="24595"/>
    <cellStyle name="Примечание 133 2" xfId="24596"/>
    <cellStyle name="Примечание 133 2 2" xfId="24597"/>
    <cellStyle name="Примечание 133 3" xfId="24598"/>
    <cellStyle name="Примечание 134" xfId="24599"/>
    <cellStyle name="Примечание 134 2" xfId="24600"/>
    <cellStyle name="Примечание 134 2 2" xfId="24601"/>
    <cellStyle name="Примечание 134 3" xfId="24602"/>
    <cellStyle name="Примечание 135" xfId="24603"/>
    <cellStyle name="Примечание 135 2" xfId="24604"/>
    <cellStyle name="Примечание 135 2 2" xfId="24605"/>
    <cellStyle name="Примечание 135 3" xfId="24606"/>
    <cellStyle name="Примечание 136" xfId="24607"/>
    <cellStyle name="Примечание 136 2" xfId="24608"/>
    <cellStyle name="Примечание 136 2 2" xfId="24609"/>
    <cellStyle name="Примечание 136 3" xfId="24610"/>
    <cellStyle name="Примечание 137" xfId="24611"/>
    <cellStyle name="Примечание 137 2" xfId="24612"/>
    <cellStyle name="Примечание 137 2 2" xfId="24613"/>
    <cellStyle name="Примечание 137 3" xfId="24614"/>
    <cellStyle name="Примечание 138" xfId="24615"/>
    <cellStyle name="Примечание 138 2" xfId="24616"/>
    <cellStyle name="Примечание 138 2 2" xfId="24617"/>
    <cellStyle name="Примечание 138 3" xfId="24618"/>
    <cellStyle name="Примечание 139" xfId="24619"/>
    <cellStyle name="Примечание 139 2" xfId="24620"/>
    <cellStyle name="Примечание 139 2 2" xfId="24621"/>
    <cellStyle name="Примечание 139 3" xfId="24622"/>
    <cellStyle name="Примечание 14" xfId="24623"/>
    <cellStyle name="Примечание 140" xfId="24624"/>
    <cellStyle name="Примечание 140 2" xfId="24625"/>
    <cellStyle name="Примечание 140 2 2" xfId="24626"/>
    <cellStyle name="Примечание 140 3" xfId="24627"/>
    <cellStyle name="Примечание 141" xfId="24628"/>
    <cellStyle name="Примечание 142" xfId="24629"/>
    <cellStyle name="Примечание 15" xfId="24630"/>
    <cellStyle name="Примечание 16" xfId="24631"/>
    <cellStyle name="Примечание 17" xfId="24632"/>
    <cellStyle name="Примечание 18" xfId="24633"/>
    <cellStyle name="Примечание 19" xfId="24634"/>
    <cellStyle name="Примечание 2" xfId="24635"/>
    <cellStyle name="Примечание 2 10" xfId="24636"/>
    <cellStyle name="Примечание 2 10 2" xfId="24637"/>
    <cellStyle name="Примечание 2 10 2 2" xfId="24638"/>
    <cellStyle name="Примечание 2 10 3" xfId="24639"/>
    <cellStyle name="Примечание 2 11" xfId="24640"/>
    <cellStyle name="Примечание 2 11 2" xfId="24641"/>
    <cellStyle name="Примечание 2 11 2 2" xfId="24642"/>
    <cellStyle name="Примечание 2 11 3" xfId="24643"/>
    <cellStyle name="Примечание 2 12" xfId="24644"/>
    <cellStyle name="Примечание 2 12 2" xfId="24645"/>
    <cellStyle name="Примечание 2 12 2 2" xfId="24646"/>
    <cellStyle name="Примечание 2 12 3" xfId="24647"/>
    <cellStyle name="Примечание 2 13" xfId="24648"/>
    <cellStyle name="Примечание 2 13 2" xfId="24649"/>
    <cellStyle name="Примечание 2 13 2 2" xfId="24650"/>
    <cellStyle name="Примечание 2 13 3" xfId="24651"/>
    <cellStyle name="Примечание 2 14" xfId="24652"/>
    <cellStyle name="Примечание 2 14 2" xfId="24653"/>
    <cellStyle name="Примечание 2 14 2 2" xfId="24654"/>
    <cellStyle name="Примечание 2 14 3" xfId="24655"/>
    <cellStyle name="Примечание 2 15" xfId="24656"/>
    <cellStyle name="Примечание 2 15 2" xfId="24657"/>
    <cellStyle name="Примечание 2 15 2 2" xfId="24658"/>
    <cellStyle name="Примечание 2 15 3" xfId="24659"/>
    <cellStyle name="Примечание 2 16" xfId="24660"/>
    <cellStyle name="Примечание 2 16 2" xfId="24661"/>
    <cellStyle name="Примечание 2 16 2 2" xfId="24662"/>
    <cellStyle name="Примечание 2 16 3" xfId="24663"/>
    <cellStyle name="Примечание 2 17" xfId="24664"/>
    <cellStyle name="Примечание 2 17 2" xfId="24665"/>
    <cellStyle name="Примечание 2 17 2 2" xfId="24666"/>
    <cellStyle name="Примечание 2 17 3" xfId="24667"/>
    <cellStyle name="Примечание 2 18" xfId="24668"/>
    <cellStyle name="Примечание 2 18 2" xfId="24669"/>
    <cellStyle name="Примечание 2 18 2 2" xfId="24670"/>
    <cellStyle name="Примечание 2 18 3" xfId="24671"/>
    <cellStyle name="Примечание 2 19" xfId="24672"/>
    <cellStyle name="Примечание 2 19 2" xfId="24673"/>
    <cellStyle name="Примечание 2 19 2 2" xfId="24674"/>
    <cellStyle name="Примечание 2 19 3" xfId="24675"/>
    <cellStyle name="Примечание 2 2" xfId="24676"/>
    <cellStyle name="Примечание 2 20" xfId="24677"/>
    <cellStyle name="Примечание 2 20 2" xfId="24678"/>
    <cellStyle name="Примечание 2 20 2 2" xfId="24679"/>
    <cellStyle name="Примечание 2 20 3" xfId="24680"/>
    <cellStyle name="Примечание 2 21" xfId="24681"/>
    <cellStyle name="Примечание 2 21 2" xfId="24682"/>
    <cellStyle name="Примечание 2 21 2 2" xfId="24683"/>
    <cellStyle name="Примечание 2 21 3" xfId="24684"/>
    <cellStyle name="Примечание 2 22" xfId="24685"/>
    <cellStyle name="Примечание 2 22 2" xfId="24686"/>
    <cellStyle name="Примечание 2 22 2 2" xfId="24687"/>
    <cellStyle name="Примечание 2 22 3" xfId="24688"/>
    <cellStyle name="Примечание 2 3" xfId="24689"/>
    <cellStyle name="Примечание 2 4" xfId="24690"/>
    <cellStyle name="Примечание 2 5" xfId="24691"/>
    <cellStyle name="Примечание 2 6" xfId="24692"/>
    <cellStyle name="Примечание 2 6 2" xfId="24693"/>
    <cellStyle name="Примечание 2 6 2 2" xfId="24694"/>
    <cellStyle name="Примечание 2 6 3" xfId="24695"/>
    <cellStyle name="Примечание 2 7" xfId="24696"/>
    <cellStyle name="Примечание 2 7 2" xfId="24697"/>
    <cellStyle name="Примечание 2 7 2 2" xfId="24698"/>
    <cellStyle name="Примечание 2 7 3" xfId="24699"/>
    <cellStyle name="Примечание 2 8" xfId="24700"/>
    <cellStyle name="Примечание 2 8 2" xfId="24701"/>
    <cellStyle name="Примечание 2 8 2 2" xfId="24702"/>
    <cellStyle name="Примечание 2 8 3" xfId="24703"/>
    <cellStyle name="Примечание 2 9" xfId="24704"/>
    <cellStyle name="Примечание 2 9 2" xfId="24705"/>
    <cellStyle name="Примечание 2 9 2 2" xfId="24706"/>
    <cellStyle name="Примечание 2 9 3" xfId="24707"/>
    <cellStyle name="Примечание 20" xfId="24708"/>
    <cellStyle name="Примечание 21" xfId="24709"/>
    <cellStyle name="Примечание 22" xfId="24710"/>
    <cellStyle name="Примечание 23" xfId="24711"/>
    <cellStyle name="Примечание 24" xfId="24712"/>
    <cellStyle name="Примечание 25" xfId="24713"/>
    <cellStyle name="Примечание 26" xfId="24714"/>
    <cellStyle name="Примечание 27" xfId="24715"/>
    <cellStyle name="Примечание 28" xfId="24716"/>
    <cellStyle name="Примечание 29" xfId="24717"/>
    <cellStyle name="Примечание 3" xfId="24718"/>
    <cellStyle name="Примечание 3 2" xfId="24719"/>
    <cellStyle name="Примечание 3 3" xfId="24720"/>
    <cellStyle name="Примечание 3 4" xfId="24721"/>
    <cellStyle name="Примечание 3 5" xfId="24722"/>
    <cellStyle name="Примечание 30" xfId="24723"/>
    <cellStyle name="Примечание 31" xfId="24724"/>
    <cellStyle name="Примечание 32" xfId="24725"/>
    <cellStyle name="Примечание 33" xfId="24726"/>
    <cellStyle name="Примечание 34" xfId="24727"/>
    <cellStyle name="Примечание 35" xfId="24728"/>
    <cellStyle name="Примечание 36" xfId="24729"/>
    <cellStyle name="Примечание 37" xfId="24730"/>
    <cellStyle name="Примечание 38" xfId="24731"/>
    <cellStyle name="Примечание 39" xfId="24732"/>
    <cellStyle name="Примечание 4" xfId="24733"/>
    <cellStyle name="Примечание 4 2" xfId="24734"/>
    <cellStyle name="Примечание 4 3" xfId="24735"/>
    <cellStyle name="Примечание 4 4" xfId="24736"/>
    <cellStyle name="Примечание 4 5" xfId="24737"/>
    <cellStyle name="Примечание 40" xfId="24738"/>
    <cellStyle name="Примечание 41" xfId="24739"/>
    <cellStyle name="Примечание 42" xfId="24740"/>
    <cellStyle name="Примечание 43" xfId="24741"/>
    <cellStyle name="Примечание 44" xfId="24742"/>
    <cellStyle name="Примечание 45" xfId="24743"/>
    <cellStyle name="Примечание 46" xfId="24744"/>
    <cellStyle name="Примечание 47" xfId="24745"/>
    <cellStyle name="Примечание 48" xfId="24746"/>
    <cellStyle name="Примечание 49" xfId="24747"/>
    <cellStyle name="Примечание 5" xfId="24748"/>
    <cellStyle name="Примечание 5 2" xfId="24749"/>
    <cellStyle name="Примечание 5 3" xfId="24750"/>
    <cellStyle name="Примечание 5 4" xfId="24751"/>
    <cellStyle name="Примечание 5 5" xfId="24752"/>
    <cellStyle name="Примечание 50" xfId="24753"/>
    <cellStyle name="Примечание 51" xfId="24754"/>
    <cellStyle name="Примечание 52" xfId="24755"/>
    <cellStyle name="Примечание 53" xfId="24756"/>
    <cellStyle name="Примечание 54" xfId="24757"/>
    <cellStyle name="Примечание 55" xfId="24758"/>
    <cellStyle name="Примечание 56" xfId="24759"/>
    <cellStyle name="Примечание 57" xfId="24760"/>
    <cellStyle name="Примечание 58" xfId="24761"/>
    <cellStyle name="Примечание 59" xfId="24762"/>
    <cellStyle name="Примечание 6" xfId="24763"/>
    <cellStyle name="Примечание 6 2" xfId="24764"/>
    <cellStyle name="Примечание 6 3" xfId="24765"/>
    <cellStyle name="Примечание 6 4" xfId="24766"/>
    <cellStyle name="Примечание 6 5" xfId="24767"/>
    <cellStyle name="Примечание 60" xfId="24768"/>
    <cellStyle name="Примечание 61" xfId="24769"/>
    <cellStyle name="Примечание 62" xfId="24770"/>
    <cellStyle name="Примечание 63" xfId="24771"/>
    <cellStyle name="Примечание 64" xfId="24772"/>
    <cellStyle name="Примечание 65" xfId="24773"/>
    <cellStyle name="Примечание 66" xfId="24774"/>
    <cellStyle name="Примечание 67" xfId="24775"/>
    <cellStyle name="Примечание 68" xfId="24776"/>
    <cellStyle name="Примечание 69" xfId="24777"/>
    <cellStyle name="Примечание 7" xfId="24778"/>
    <cellStyle name="Примечание 7 2" xfId="24779"/>
    <cellStyle name="Примечание 7 3" xfId="24780"/>
    <cellStyle name="Примечание 7 4" xfId="24781"/>
    <cellStyle name="Примечание 7 5" xfId="24782"/>
    <cellStyle name="Примечание 70" xfId="24783"/>
    <cellStyle name="Примечание 71" xfId="24784"/>
    <cellStyle name="Примечание 72" xfId="24785"/>
    <cellStyle name="Примечание 73" xfId="24786"/>
    <cellStyle name="Примечание 74" xfId="24787"/>
    <cellStyle name="Примечание 75" xfId="24788"/>
    <cellStyle name="Примечание 76" xfId="24789"/>
    <cellStyle name="Примечание 77" xfId="24790"/>
    <cellStyle name="Примечание 78" xfId="24791"/>
    <cellStyle name="Примечание 79" xfId="24792"/>
    <cellStyle name="Примечание 8" xfId="24793"/>
    <cellStyle name="Примечание 8 2" xfId="24794"/>
    <cellStyle name="Примечание 8 3" xfId="24795"/>
    <cellStyle name="Примечание 8 4" xfId="24796"/>
    <cellStyle name="Примечание 8 5" xfId="24797"/>
    <cellStyle name="Примечание 80" xfId="24798"/>
    <cellStyle name="Примечание 81" xfId="24799"/>
    <cellStyle name="Примечание 82" xfId="24800"/>
    <cellStyle name="Примечание 83" xfId="24801"/>
    <cellStyle name="Примечание 84" xfId="24802"/>
    <cellStyle name="Примечание 85" xfId="24803"/>
    <cellStyle name="Примечание 86" xfId="24804"/>
    <cellStyle name="Примечание 87" xfId="24805"/>
    <cellStyle name="Примечание 88" xfId="24806"/>
    <cellStyle name="Примечание 88 2" xfId="24807"/>
    <cellStyle name="Примечание 88 2 2" xfId="24808"/>
    <cellStyle name="Примечание 88 2 2 2" xfId="24809"/>
    <cellStyle name="Примечание 88 2 3" xfId="24810"/>
    <cellStyle name="Примечание 88 3" xfId="24811"/>
    <cellStyle name="Примечание 88 3 2" xfId="24812"/>
    <cellStyle name="Примечание 88 3 2 2" xfId="24813"/>
    <cellStyle name="Примечание 88 3 3" xfId="24814"/>
    <cellStyle name="Примечание 88 4" xfId="24815"/>
    <cellStyle name="Примечание 88 4 2" xfId="24816"/>
    <cellStyle name="Примечание 88 5" xfId="24817"/>
    <cellStyle name="Примечание 89" xfId="24818"/>
    <cellStyle name="Примечание 89 2" xfId="24819"/>
    <cellStyle name="Примечание 89 2 2" xfId="24820"/>
    <cellStyle name="Примечание 89 2 2 2" xfId="24821"/>
    <cellStyle name="Примечание 89 2 3" xfId="24822"/>
    <cellStyle name="Примечание 89 3" xfId="24823"/>
    <cellStyle name="Примечание 89 3 2" xfId="24824"/>
    <cellStyle name="Примечание 89 3 2 2" xfId="24825"/>
    <cellStyle name="Примечание 89 3 3" xfId="24826"/>
    <cellStyle name="Примечание 89 4" xfId="24827"/>
    <cellStyle name="Примечание 89 4 2" xfId="24828"/>
    <cellStyle name="Примечание 89 5" xfId="24829"/>
    <cellStyle name="Примечание 9" xfId="24830"/>
    <cellStyle name="Примечание 9 2" xfId="24831"/>
    <cellStyle name="Примечание 9 3" xfId="24832"/>
    <cellStyle name="Примечание 9 4" xfId="24833"/>
    <cellStyle name="Примечание 9 5" xfId="24834"/>
    <cellStyle name="Примечание 90" xfId="24835"/>
    <cellStyle name="Примечание 90 2" xfId="24836"/>
    <cellStyle name="Примечание 90 2 2" xfId="24837"/>
    <cellStyle name="Примечание 90 2 2 2" xfId="24838"/>
    <cellStyle name="Примечание 90 2 3" xfId="24839"/>
    <cellStyle name="Примечание 90 3" xfId="24840"/>
    <cellStyle name="Примечание 90 3 2" xfId="24841"/>
    <cellStyle name="Примечание 90 3 2 2" xfId="24842"/>
    <cellStyle name="Примечание 90 3 3" xfId="24843"/>
    <cellStyle name="Примечание 90 4" xfId="24844"/>
    <cellStyle name="Примечание 90 4 2" xfId="24845"/>
    <cellStyle name="Примечание 90 5" xfId="24846"/>
    <cellStyle name="Примечание 91" xfId="24847"/>
    <cellStyle name="Примечание 91 2" xfId="24848"/>
    <cellStyle name="Примечание 91 2 2" xfId="24849"/>
    <cellStyle name="Примечание 91 2 2 2" xfId="24850"/>
    <cellStyle name="Примечание 91 2 3" xfId="24851"/>
    <cellStyle name="Примечание 91 3" xfId="24852"/>
    <cellStyle name="Примечание 91 3 2" xfId="24853"/>
    <cellStyle name="Примечание 91 3 2 2" xfId="24854"/>
    <cellStyle name="Примечание 91 3 3" xfId="24855"/>
    <cellStyle name="Примечание 91 4" xfId="24856"/>
    <cellStyle name="Примечание 91 4 2" xfId="24857"/>
    <cellStyle name="Примечание 91 5" xfId="24858"/>
    <cellStyle name="Примечание 92" xfId="24859"/>
    <cellStyle name="Примечание 92 2" xfId="24860"/>
    <cellStyle name="Примечание 92 2 2" xfId="24861"/>
    <cellStyle name="Примечание 92 3" xfId="24862"/>
    <cellStyle name="Примечание 93" xfId="24863"/>
    <cellStyle name="Примечание 93 2" xfId="24864"/>
    <cellStyle name="Примечание 93 2 2" xfId="24865"/>
    <cellStyle name="Примечание 93 3" xfId="24866"/>
    <cellStyle name="Примечание 94" xfId="24867"/>
    <cellStyle name="Примечание 94 2" xfId="24868"/>
    <cellStyle name="Примечание 94 2 2" xfId="24869"/>
    <cellStyle name="Примечание 94 3" xfId="24870"/>
    <cellStyle name="Примечание 95" xfId="24871"/>
    <cellStyle name="Примечание 95 2" xfId="24872"/>
    <cellStyle name="Примечание 95 2 2" xfId="24873"/>
    <cellStyle name="Примечание 95 3" xfId="24874"/>
    <cellStyle name="Примечание 96" xfId="24875"/>
    <cellStyle name="Примечание 96 2" xfId="24876"/>
    <cellStyle name="Примечание 96 2 2" xfId="24877"/>
    <cellStyle name="Примечание 96 3" xfId="24878"/>
    <cellStyle name="Примечание 97" xfId="24879"/>
    <cellStyle name="Примечание 97 2" xfId="24880"/>
    <cellStyle name="Примечание 97 2 2" xfId="24881"/>
    <cellStyle name="Примечание 97 3" xfId="24882"/>
    <cellStyle name="Примечание 98" xfId="24883"/>
    <cellStyle name="Примечание 98 2" xfId="24884"/>
    <cellStyle name="Примечание 98 2 2" xfId="24885"/>
    <cellStyle name="Примечание 98 3" xfId="24886"/>
    <cellStyle name="Примечание 99" xfId="24887"/>
    <cellStyle name="Примечание 99 2" xfId="24888"/>
    <cellStyle name="Примечание 99 2 2" xfId="24889"/>
    <cellStyle name="Примечание 99 3" xfId="24890"/>
    <cellStyle name="Процентный" xfId="25333" builtinId="5"/>
    <cellStyle name="Связанная ячейка" xfId="24891" builtinId="24" customBuiltin="1"/>
    <cellStyle name="Связанная ячейка 10" xfId="24892"/>
    <cellStyle name="Связанная ячейка 100" xfId="24893"/>
    <cellStyle name="Связанная ячейка 101" xfId="24894"/>
    <cellStyle name="Связанная ячейка 102" xfId="24895"/>
    <cellStyle name="Связанная ячейка 103" xfId="24896"/>
    <cellStyle name="Связанная ячейка 104" xfId="24897"/>
    <cellStyle name="Связанная ячейка 105" xfId="24898"/>
    <cellStyle name="Связанная ячейка 106" xfId="24899"/>
    <cellStyle name="Связанная ячейка 107" xfId="24900"/>
    <cellStyle name="Связанная ячейка 108" xfId="24901"/>
    <cellStyle name="Связанная ячейка 109" xfId="24902"/>
    <cellStyle name="Связанная ячейка 11" xfId="24903"/>
    <cellStyle name="Связанная ячейка 110" xfId="24904"/>
    <cellStyle name="Связанная ячейка 111" xfId="24905"/>
    <cellStyle name="Связанная ячейка 112" xfId="24906"/>
    <cellStyle name="Связанная ячейка 113" xfId="24907"/>
    <cellStyle name="Связанная ячейка 12" xfId="24908"/>
    <cellStyle name="Связанная ячейка 13" xfId="24909"/>
    <cellStyle name="Связанная ячейка 14" xfId="24910"/>
    <cellStyle name="Связанная ячейка 15" xfId="24911"/>
    <cellStyle name="Связанная ячейка 16" xfId="24912"/>
    <cellStyle name="Связанная ячейка 17" xfId="24913"/>
    <cellStyle name="Связанная ячейка 18" xfId="24914"/>
    <cellStyle name="Связанная ячейка 19" xfId="24915"/>
    <cellStyle name="Связанная ячейка 2" xfId="24916"/>
    <cellStyle name="Связанная ячейка 2 2" xfId="24917"/>
    <cellStyle name="Связанная ячейка 2 3" xfId="24918"/>
    <cellStyle name="Связанная ячейка 2 4" xfId="24919"/>
    <cellStyle name="Связанная ячейка 2 5" xfId="24920"/>
    <cellStyle name="Связанная ячейка 20" xfId="24921"/>
    <cellStyle name="Связанная ячейка 21" xfId="24922"/>
    <cellStyle name="Связанная ячейка 22" xfId="24923"/>
    <cellStyle name="Связанная ячейка 23" xfId="24924"/>
    <cellStyle name="Связанная ячейка 24" xfId="24925"/>
    <cellStyle name="Связанная ячейка 25" xfId="24926"/>
    <cellStyle name="Связанная ячейка 26" xfId="24927"/>
    <cellStyle name="Связанная ячейка 27" xfId="24928"/>
    <cellStyle name="Связанная ячейка 28" xfId="24929"/>
    <cellStyle name="Связанная ячейка 29" xfId="24930"/>
    <cellStyle name="Связанная ячейка 3" xfId="24931"/>
    <cellStyle name="Связанная ячейка 3 2" xfId="24932"/>
    <cellStyle name="Связанная ячейка 3 3" xfId="24933"/>
    <cellStyle name="Связанная ячейка 3 4" xfId="24934"/>
    <cellStyle name="Связанная ячейка 3 5" xfId="24935"/>
    <cellStyle name="Связанная ячейка 30" xfId="24936"/>
    <cellStyle name="Связанная ячейка 31" xfId="24937"/>
    <cellStyle name="Связанная ячейка 32" xfId="24938"/>
    <cellStyle name="Связанная ячейка 33" xfId="24939"/>
    <cellStyle name="Связанная ячейка 34" xfId="24940"/>
    <cellStyle name="Связанная ячейка 35" xfId="24941"/>
    <cellStyle name="Связанная ячейка 36" xfId="24942"/>
    <cellStyle name="Связанная ячейка 37" xfId="24943"/>
    <cellStyle name="Связанная ячейка 38" xfId="24944"/>
    <cellStyle name="Связанная ячейка 39" xfId="24945"/>
    <cellStyle name="Связанная ячейка 4" xfId="24946"/>
    <cellStyle name="Связанная ячейка 4 2" xfId="24947"/>
    <cellStyle name="Связанная ячейка 4 3" xfId="24948"/>
    <cellStyle name="Связанная ячейка 4 4" xfId="24949"/>
    <cellStyle name="Связанная ячейка 4 5" xfId="24950"/>
    <cellStyle name="Связанная ячейка 40" xfId="24951"/>
    <cellStyle name="Связанная ячейка 41" xfId="24952"/>
    <cellStyle name="Связанная ячейка 42" xfId="24953"/>
    <cellStyle name="Связанная ячейка 43" xfId="24954"/>
    <cellStyle name="Связанная ячейка 44" xfId="24955"/>
    <cellStyle name="Связанная ячейка 45" xfId="24956"/>
    <cellStyle name="Связанная ячейка 46" xfId="24957"/>
    <cellStyle name="Связанная ячейка 47" xfId="24958"/>
    <cellStyle name="Связанная ячейка 48" xfId="24959"/>
    <cellStyle name="Связанная ячейка 49" xfId="24960"/>
    <cellStyle name="Связанная ячейка 5" xfId="24961"/>
    <cellStyle name="Связанная ячейка 5 2" xfId="24962"/>
    <cellStyle name="Связанная ячейка 5 3" xfId="24963"/>
    <cellStyle name="Связанная ячейка 5 4" xfId="24964"/>
    <cellStyle name="Связанная ячейка 5 5" xfId="24965"/>
    <cellStyle name="Связанная ячейка 50" xfId="24966"/>
    <cellStyle name="Связанная ячейка 51" xfId="24967"/>
    <cellStyle name="Связанная ячейка 52" xfId="24968"/>
    <cellStyle name="Связанная ячейка 53" xfId="24969"/>
    <cellStyle name="Связанная ячейка 54" xfId="24970"/>
    <cellStyle name="Связанная ячейка 55" xfId="24971"/>
    <cellStyle name="Связанная ячейка 56" xfId="24972"/>
    <cellStyle name="Связанная ячейка 57" xfId="24973"/>
    <cellStyle name="Связанная ячейка 58" xfId="24974"/>
    <cellStyle name="Связанная ячейка 59" xfId="24975"/>
    <cellStyle name="Связанная ячейка 6" xfId="24976"/>
    <cellStyle name="Связанная ячейка 6 2" xfId="24977"/>
    <cellStyle name="Связанная ячейка 6 3" xfId="24978"/>
    <cellStyle name="Связанная ячейка 6 4" xfId="24979"/>
    <cellStyle name="Связанная ячейка 6 5" xfId="24980"/>
    <cellStyle name="Связанная ячейка 60" xfId="24981"/>
    <cellStyle name="Связанная ячейка 61" xfId="24982"/>
    <cellStyle name="Связанная ячейка 62" xfId="24983"/>
    <cellStyle name="Связанная ячейка 63" xfId="24984"/>
    <cellStyle name="Связанная ячейка 64" xfId="24985"/>
    <cellStyle name="Связанная ячейка 65" xfId="24986"/>
    <cellStyle name="Связанная ячейка 66" xfId="24987"/>
    <cellStyle name="Связанная ячейка 67" xfId="24988"/>
    <cellStyle name="Связанная ячейка 68" xfId="24989"/>
    <cellStyle name="Связанная ячейка 69" xfId="24990"/>
    <cellStyle name="Связанная ячейка 7" xfId="24991"/>
    <cellStyle name="Связанная ячейка 7 2" xfId="24992"/>
    <cellStyle name="Связанная ячейка 7 3" xfId="24993"/>
    <cellStyle name="Связанная ячейка 7 4" xfId="24994"/>
    <cellStyle name="Связанная ячейка 7 5" xfId="24995"/>
    <cellStyle name="Связанная ячейка 70" xfId="24996"/>
    <cellStyle name="Связанная ячейка 71" xfId="24997"/>
    <cellStyle name="Связанная ячейка 72" xfId="24998"/>
    <cellStyle name="Связанная ячейка 73" xfId="24999"/>
    <cellStyle name="Связанная ячейка 74" xfId="25000"/>
    <cellStyle name="Связанная ячейка 75" xfId="25001"/>
    <cellStyle name="Связанная ячейка 76" xfId="25002"/>
    <cellStyle name="Связанная ячейка 77" xfId="25003"/>
    <cellStyle name="Связанная ячейка 78" xfId="25004"/>
    <cellStyle name="Связанная ячейка 79" xfId="25005"/>
    <cellStyle name="Связанная ячейка 8" xfId="25006"/>
    <cellStyle name="Связанная ячейка 8 2" xfId="25007"/>
    <cellStyle name="Связанная ячейка 8 3" xfId="25008"/>
    <cellStyle name="Связанная ячейка 8 4" xfId="25009"/>
    <cellStyle name="Связанная ячейка 8 5" xfId="25010"/>
    <cellStyle name="Связанная ячейка 80" xfId="25011"/>
    <cellStyle name="Связанная ячейка 81" xfId="25012"/>
    <cellStyle name="Связанная ячейка 82" xfId="25013"/>
    <cellStyle name="Связанная ячейка 83" xfId="25014"/>
    <cellStyle name="Связанная ячейка 84" xfId="25015"/>
    <cellStyle name="Связанная ячейка 85" xfId="25016"/>
    <cellStyle name="Связанная ячейка 86" xfId="25017"/>
    <cellStyle name="Связанная ячейка 87" xfId="25018"/>
    <cellStyle name="Связанная ячейка 88" xfId="25019"/>
    <cellStyle name="Связанная ячейка 89" xfId="25020"/>
    <cellStyle name="Связанная ячейка 9" xfId="25021"/>
    <cellStyle name="Связанная ячейка 9 2" xfId="25022"/>
    <cellStyle name="Связанная ячейка 9 3" xfId="25023"/>
    <cellStyle name="Связанная ячейка 9 4" xfId="25024"/>
    <cellStyle name="Связанная ячейка 9 5" xfId="25025"/>
    <cellStyle name="Связанная ячейка 90" xfId="25026"/>
    <cellStyle name="Связанная ячейка 91" xfId="25027"/>
    <cellStyle name="Связанная ячейка 92" xfId="25028"/>
    <cellStyle name="Связанная ячейка 93" xfId="25029"/>
    <cellStyle name="Связанная ячейка 94" xfId="25030"/>
    <cellStyle name="Связанная ячейка 95" xfId="25031"/>
    <cellStyle name="Связанная ячейка 96" xfId="25032"/>
    <cellStyle name="Связанная ячейка 97" xfId="25033"/>
    <cellStyle name="Связанная ячейка 98" xfId="25034"/>
    <cellStyle name="Связанная ячейка 99" xfId="25035"/>
    <cellStyle name="Текст предупреждения" xfId="25036" builtinId="11" customBuiltin="1"/>
    <cellStyle name="Текст предупреждения 10" xfId="25037"/>
    <cellStyle name="Текст предупреждения 100" xfId="25038"/>
    <cellStyle name="Текст предупреждения 101" xfId="25039"/>
    <cellStyle name="Текст предупреждения 102" xfId="25040"/>
    <cellStyle name="Текст предупреждения 103" xfId="25041"/>
    <cellStyle name="Текст предупреждения 104" xfId="25042"/>
    <cellStyle name="Текст предупреждения 105" xfId="25043"/>
    <cellStyle name="Текст предупреждения 106" xfId="25044"/>
    <cellStyle name="Текст предупреждения 107" xfId="25045"/>
    <cellStyle name="Текст предупреждения 108" xfId="25046"/>
    <cellStyle name="Текст предупреждения 109" xfId="25047"/>
    <cellStyle name="Текст предупреждения 11" xfId="25048"/>
    <cellStyle name="Текст предупреждения 110" xfId="25049"/>
    <cellStyle name="Текст предупреждения 111" xfId="25050"/>
    <cellStyle name="Текст предупреждения 112" xfId="25051"/>
    <cellStyle name="Текст предупреждения 113" xfId="25052"/>
    <cellStyle name="Текст предупреждения 12" xfId="25053"/>
    <cellStyle name="Текст предупреждения 13" xfId="25054"/>
    <cellStyle name="Текст предупреждения 14" xfId="25055"/>
    <cellStyle name="Текст предупреждения 15" xfId="25056"/>
    <cellStyle name="Текст предупреждения 16" xfId="25057"/>
    <cellStyle name="Текст предупреждения 17" xfId="25058"/>
    <cellStyle name="Текст предупреждения 18" xfId="25059"/>
    <cellStyle name="Текст предупреждения 19" xfId="25060"/>
    <cellStyle name="Текст предупреждения 2" xfId="25061"/>
    <cellStyle name="Текст предупреждения 2 2" xfId="25062"/>
    <cellStyle name="Текст предупреждения 2 3" xfId="25063"/>
    <cellStyle name="Текст предупреждения 2 4" xfId="25064"/>
    <cellStyle name="Текст предупреждения 2 5" xfId="25065"/>
    <cellStyle name="Текст предупреждения 20" xfId="25066"/>
    <cellStyle name="Текст предупреждения 21" xfId="25067"/>
    <cellStyle name="Текст предупреждения 22" xfId="25068"/>
    <cellStyle name="Текст предупреждения 23" xfId="25069"/>
    <cellStyle name="Текст предупреждения 24" xfId="25070"/>
    <cellStyle name="Текст предупреждения 25" xfId="25071"/>
    <cellStyle name="Текст предупреждения 26" xfId="25072"/>
    <cellStyle name="Текст предупреждения 27" xfId="25073"/>
    <cellStyle name="Текст предупреждения 28" xfId="25074"/>
    <cellStyle name="Текст предупреждения 29" xfId="25075"/>
    <cellStyle name="Текст предупреждения 3" xfId="25076"/>
    <cellStyle name="Текст предупреждения 3 2" xfId="25077"/>
    <cellStyle name="Текст предупреждения 3 3" xfId="25078"/>
    <cellStyle name="Текст предупреждения 3 4" xfId="25079"/>
    <cellStyle name="Текст предупреждения 3 5" xfId="25080"/>
    <cellStyle name="Текст предупреждения 30" xfId="25081"/>
    <cellStyle name="Текст предупреждения 31" xfId="25082"/>
    <cellStyle name="Текст предупреждения 32" xfId="25083"/>
    <cellStyle name="Текст предупреждения 33" xfId="25084"/>
    <cellStyle name="Текст предупреждения 34" xfId="25085"/>
    <cellStyle name="Текст предупреждения 35" xfId="25086"/>
    <cellStyle name="Текст предупреждения 36" xfId="25087"/>
    <cellStyle name="Текст предупреждения 37" xfId="25088"/>
    <cellStyle name="Текст предупреждения 38" xfId="25089"/>
    <cellStyle name="Текст предупреждения 39" xfId="25090"/>
    <cellStyle name="Текст предупреждения 4" xfId="25091"/>
    <cellStyle name="Текст предупреждения 4 2" xfId="25092"/>
    <cellStyle name="Текст предупреждения 4 3" xfId="25093"/>
    <cellStyle name="Текст предупреждения 4 4" xfId="25094"/>
    <cellStyle name="Текст предупреждения 4 5" xfId="25095"/>
    <cellStyle name="Текст предупреждения 40" xfId="25096"/>
    <cellStyle name="Текст предупреждения 41" xfId="25097"/>
    <cellStyle name="Текст предупреждения 42" xfId="25098"/>
    <cellStyle name="Текст предупреждения 43" xfId="25099"/>
    <cellStyle name="Текст предупреждения 44" xfId="25100"/>
    <cellStyle name="Текст предупреждения 45" xfId="25101"/>
    <cellStyle name="Текст предупреждения 46" xfId="25102"/>
    <cellStyle name="Текст предупреждения 47" xfId="25103"/>
    <cellStyle name="Текст предупреждения 48" xfId="25104"/>
    <cellStyle name="Текст предупреждения 49" xfId="25105"/>
    <cellStyle name="Текст предупреждения 5" xfId="25106"/>
    <cellStyle name="Текст предупреждения 5 2" xfId="25107"/>
    <cellStyle name="Текст предупреждения 5 3" xfId="25108"/>
    <cellStyle name="Текст предупреждения 5 4" xfId="25109"/>
    <cellStyle name="Текст предупреждения 5 5" xfId="25110"/>
    <cellStyle name="Текст предупреждения 50" xfId="25111"/>
    <cellStyle name="Текст предупреждения 51" xfId="25112"/>
    <cellStyle name="Текст предупреждения 52" xfId="25113"/>
    <cellStyle name="Текст предупреждения 53" xfId="25114"/>
    <cellStyle name="Текст предупреждения 54" xfId="25115"/>
    <cellStyle name="Текст предупреждения 55" xfId="25116"/>
    <cellStyle name="Текст предупреждения 56" xfId="25117"/>
    <cellStyle name="Текст предупреждения 57" xfId="25118"/>
    <cellStyle name="Текст предупреждения 58" xfId="25119"/>
    <cellStyle name="Текст предупреждения 59" xfId="25120"/>
    <cellStyle name="Текст предупреждения 6" xfId="25121"/>
    <cellStyle name="Текст предупреждения 6 2" xfId="25122"/>
    <cellStyle name="Текст предупреждения 6 3" xfId="25123"/>
    <cellStyle name="Текст предупреждения 6 4" xfId="25124"/>
    <cellStyle name="Текст предупреждения 6 5" xfId="25125"/>
    <cellStyle name="Текст предупреждения 60" xfId="25126"/>
    <cellStyle name="Текст предупреждения 61" xfId="25127"/>
    <cellStyle name="Текст предупреждения 62" xfId="25128"/>
    <cellStyle name="Текст предупреждения 63" xfId="25129"/>
    <cellStyle name="Текст предупреждения 64" xfId="25130"/>
    <cellStyle name="Текст предупреждения 65" xfId="25131"/>
    <cellStyle name="Текст предупреждения 66" xfId="25132"/>
    <cellStyle name="Текст предупреждения 67" xfId="25133"/>
    <cellStyle name="Текст предупреждения 68" xfId="25134"/>
    <cellStyle name="Текст предупреждения 69" xfId="25135"/>
    <cellStyle name="Текст предупреждения 7" xfId="25136"/>
    <cellStyle name="Текст предупреждения 7 2" xfId="25137"/>
    <cellStyle name="Текст предупреждения 7 3" xfId="25138"/>
    <cellStyle name="Текст предупреждения 7 4" xfId="25139"/>
    <cellStyle name="Текст предупреждения 7 5" xfId="25140"/>
    <cellStyle name="Текст предупреждения 70" xfId="25141"/>
    <cellStyle name="Текст предупреждения 71" xfId="25142"/>
    <cellStyle name="Текст предупреждения 72" xfId="25143"/>
    <cellStyle name="Текст предупреждения 73" xfId="25144"/>
    <cellStyle name="Текст предупреждения 74" xfId="25145"/>
    <cellStyle name="Текст предупреждения 75" xfId="25146"/>
    <cellStyle name="Текст предупреждения 76" xfId="25147"/>
    <cellStyle name="Текст предупреждения 77" xfId="25148"/>
    <cellStyle name="Текст предупреждения 78" xfId="25149"/>
    <cellStyle name="Текст предупреждения 79" xfId="25150"/>
    <cellStyle name="Текст предупреждения 8" xfId="25151"/>
    <cellStyle name="Текст предупреждения 8 2" xfId="25152"/>
    <cellStyle name="Текст предупреждения 8 3" xfId="25153"/>
    <cellStyle name="Текст предупреждения 8 4" xfId="25154"/>
    <cellStyle name="Текст предупреждения 8 5" xfId="25155"/>
    <cellStyle name="Текст предупреждения 80" xfId="25156"/>
    <cellStyle name="Текст предупреждения 81" xfId="25157"/>
    <cellStyle name="Текст предупреждения 82" xfId="25158"/>
    <cellStyle name="Текст предупреждения 83" xfId="25159"/>
    <cellStyle name="Текст предупреждения 84" xfId="25160"/>
    <cellStyle name="Текст предупреждения 85" xfId="25161"/>
    <cellStyle name="Текст предупреждения 86" xfId="25162"/>
    <cellStyle name="Текст предупреждения 87" xfId="25163"/>
    <cellStyle name="Текст предупреждения 88" xfId="25164"/>
    <cellStyle name="Текст предупреждения 89" xfId="25165"/>
    <cellStyle name="Текст предупреждения 9" xfId="25166"/>
    <cellStyle name="Текст предупреждения 9 2" xfId="25167"/>
    <cellStyle name="Текст предупреждения 9 3" xfId="25168"/>
    <cellStyle name="Текст предупреждения 9 4" xfId="25169"/>
    <cellStyle name="Текст предупреждения 9 5" xfId="25170"/>
    <cellStyle name="Текст предупреждения 90" xfId="25171"/>
    <cellStyle name="Текст предупреждения 91" xfId="25172"/>
    <cellStyle name="Текст предупреждения 92" xfId="25173"/>
    <cellStyle name="Текст предупреждения 93" xfId="25174"/>
    <cellStyle name="Текст предупреждения 94" xfId="25175"/>
    <cellStyle name="Текст предупреждения 95" xfId="25176"/>
    <cellStyle name="Текст предупреждения 96" xfId="25177"/>
    <cellStyle name="Текст предупреждения 97" xfId="25178"/>
    <cellStyle name="Текст предупреждения 98" xfId="25179"/>
    <cellStyle name="Текст предупреждения 99" xfId="25180"/>
    <cellStyle name="Финансовый" xfId="25332" builtinId="3"/>
    <cellStyle name="Финансовый 10" xfId="25181"/>
    <cellStyle name="Финансовый 2" xfId="25182"/>
    <cellStyle name="Финансовый 4 2" xfId="25183"/>
    <cellStyle name="Финансовый 4 3" xfId="25184"/>
    <cellStyle name="Финансовый 4 4" xfId="25185"/>
    <cellStyle name="Финансовый 4 5" xfId="25186"/>
    <cellStyle name="Хороший" xfId="25187" builtinId="26" customBuiltin="1"/>
    <cellStyle name="Хороший 10" xfId="25188"/>
    <cellStyle name="Хороший 100" xfId="25189"/>
    <cellStyle name="Хороший 101" xfId="25190"/>
    <cellStyle name="Хороший 102" xfId="25191"/>
    <cellStyle name="Хороший 103" xfId="25192"/>
    <cellStyle name="Хороший 104" xfId="25193"/>
    <cellStyle name="Хороший 105" xfId="25194"/>
    <cellStyle name="Хороший 106" xfId="25195"/>
    <cellStyle name="Хороший 107" xfId="25196"/>
    <cellStyle name="Хороший 108" xfId="25197"/>
    <cellStyle name="Хороший 109" xfId="25198"/>
    <cellStyle name="Хороший 11" xfId="25199"/>
    <cellStyle name="Хороший 110" xfId="25200"/>
    <cellStyle name="Хороший 111" xfId="25201"/>
    <cellStyle name="Хороший 112" xfId="25202"/>
    <cellStyle name="Хороший 113" xfId="25203"/>
    <cellStyle name="Хороший 12" xfId="25204"/>
    <cellStyle name="Хороший 13" xfId="25205"/>
    <cellStyle name="Хороший 14" xfId="25206"/>
    <cellStyle name="Хороший 15" xfId="25207"/>
    <cellStyle name="Хороший 16" xfId="25208"/>
    <cellStyle name="Хороший 17" xfId="25209"/>
    <cellStyle name="Хороший 18" xfId="25210"/>
    <cellStyle name="Хороший 19" xfId="25211"/>
    <cellStyle name="Хороший 2" xfId="25212"/>
    <cellStyle name="Хороший 2 2" xfId="25213"/>
    <cellStyle name="Хороший 2 3" xfId="25214"/>
    <cellStyle name="Хороший 2 4" xfId="25215"/>
    <cellStyle name="Хороший 2 5" xfId="25216"/>
    <cellStyle name="Хороший 20" xfId="25217"/>
    <cellStyle name="Хороший 21" xfId="25218"/>
    <cellStyle name="Хороший 22" xfId="25219"/>
    <cellStyle name="Хороший 23" xfId="25220"/>
    <cellStyle name="Хороший 24" xfId="25221"/>
    <cellStyle name="Хороший 25" xfId="25222"/>
    <cellStyle name="Хороший 26" xfId="25223"/>
    <cellStyle name="Хороший 27" xfId="25224"/>
    <cellStyle name="Хороший 28" xfId="25225"/>
    <cellStyle name="Хороший 29" xfId="25226"/>
    <cellStyle name="Хороший 3" xfId="25227"/>
    <cellStyle name="Хороший 3 2" xfId="25228"/>
    <cellStyle name="Хороший 3 3" xfId="25229"/>
    <cellStyle name="Хороший 3 4" xfId="25230"/>
    <cellStyle name="Хороший 3 5" xfId="25231"/>
    <cellStyle name="Хороший 30" xfId="25232"/>
    <cellStyle name="Хороший 31" xfId="25233"/>
    <cellStyle name="Хороший 32" xfId="25234"/>
    <cellStyle name="Хороший 33" xfId="25235"/>
    <cellStyle name="Хороший 34" xfId="25236"/>
    <cellStyle name="Хороший 35" xfId="25237"/>
    <cellStyle name="Хороший 36" xfId="25238"/>
    <cellStyle name="Хороший 37" xfId="25239"/>
    <cellStyle name="Хороший 38" xfId="25240"/>
    <cellStyle name="Хороший 39" xfId="25241"/>
    <cellStyle name="Хороший 4" xfId="25242"/>
    <cellStyle name="Хороший 4 2" xfId="25243"/>
    <cellStyle name="Хороший 4 3" xfId="25244"/>
    <cellStyle name="Хороший 4 4" xfId="25245"/>
    <cellStyle name="Хороший 4 5" xfId="25246"/>
    <cellStyle name="Хороший 40" xfId="25247"/>
    <cellStyle name="Хороший 41" xfId="25248"/>
    <cellStyle name="Хороший 42" xfId="25249"/>
    <cellStyle name="Хороший 43" xfId="25250"/>
    <cellStyle name="Хороший 44" xfId="25251"/>
    <cellStyle name="Хороший 45" xfId="25252"/>
    <cellStyle name="Хороший 46" xfId="25253"/>
    <cellStyle name="Хороший 47" xfId="25254"/>
    <cellStyle name="Хороший 48" xfId="25255"/>
    <cellStyle name="Хороший 49" xfId="25256"/>
    <cellStyle name="Хороший 5" xfId="25257"/>
    <cellStyle name="Хороший 5 2" xfId="25258"/>
    <cellStyle name="Хороший 5 3" xfId="25259"/>
    <cellStyle name="Хороший 5 4" xfId="25260"/>
    <cellStyle name="Хороший 5 5" xfId="25261"/>
    <cellStyle name="Хороший 50" xfId="25262"/>
    <cellStyle name="Хороший 51" xfId="25263"/>
    <cellStyle name="Хороший 52" xfId="25264"/>
    <cellStyle name="Хороший 53" xfId="25265"/>
    <cellStyle name="Хороший 54" xfId="25266"/>
    <cellStyle name="Хороший 55" xfId="25267"/>
    <cellStyle name="Хороший 56" xfId="25268"/>
    <cellStyle name="Хороший 57" xfId="25269"/>
    <cellStyle name="Хороший 58" xfId="25270"/>
    <cellStyle name="Хороший 59" xfId="25271"/>
    <cellStyle name="Хороший 6" xfId="25272"/>
    <cellStyle name="Хороший 6 2" xfId="25273"/>
    <cellStyle name="Хороший 6 3" xfId="25274"/>
    <cellStyle name="Хороший 6 4" xfId="25275"/>
    <cellStyle name="Хороший 6 5" xfId="25276"/>
    <cellStyle name="Хороший 60" xfId="25277"/>
    <cellStyle name="Хороший 61" xfId="25278"/>
    <cellStyle name="Хороший 62" xfId="25279"/>
    <cellStyle name="Хороший 63" xfId="25280"/>
    <cellStyle name="Хороший 64" xfId="25281"/>
    <cellStyle name="Хороший 65" xfId="25282"/>
    <cellStyle name="Хороший 66" xfId="25283"/>
    <cellStyle name="Хороший 67" xfId="25284"/>
    <cellStyle name="Хороший 68" xfId="25285"/>
    <cellStyle name="Хороший 69" xfId="25286"/>
    <cellStyle name="Хороший 7" xfId="25287"/>
    <cellStyle name="Хороший 7 2" xfId="25288"/>
    <cellStyle name="Хороший 7 3" xfId="25289"/>
    <cellStyle name="Хороший 7 4" xfId="25290"/>
    <cellStyle name="Хороший 7 5" xfId="25291"/>
    <cellStyle name="Хороший 70" xfId="25292"/>
    <cellStyle name="Хороший 71" xfId="25293"/>
    <cellStyle name="Хороший 72" xfId="25294"/>
    <cellStyle name="Хороший 73" xfId="25295"/>
    <cellStyle name="Хороший 74" xfId="25296"/>
    <cellStyle name="Хороший 75" xfId="25297"/>
    <cellStyle name="Хороший 76" xfId="25298"/>
    <cellStyle name="Хороший 77" xfId="25299"/>
    <cellStyle name="Хороший 78" xfId="25300"/>
    <cellStyle name="Хороший 79" xfId="25301"/>
    <cellStyle name="Хороший 8" xfId="25302"/>
    <cellStyle name="Хороший 8 2" xfId="25303"/>
    <cellStyle name="Хороший 8 3" xfId="25304"/>
    <cellStyle name="Хороший 8 4" xfId="25305"/>
    <cellStyle name="Хороший 8 5" xfId="25306"/>
    <cellStyle name="Хороший 80" xfId="25307"/>
    <cellStyle name="Хороший 81" xfId="25308"/>
    <cellStyle name="Хороший 82" xfId="25309"/>
    <cellStyle name="Хороший 83" xfId="25310"/>
    <cellStyle name="Хороший 84" xfId="25311"/>
    <cellStyle name="Хороший 85" xfId="25312"/>
    <cellStyle name="Хороший 86" xfId="25313"/>
    <cellStyle name="Хороший 87" xfId="25314"/>
    <cellStyle name="Хороший 88" xfId="25315"/>
    <cellStyle name="Хороший 89" xfId="25316"/>
    <cellStyle name="Хороший 9" xfId="25317"/>
    <cellStyle name="Хороший 9 2" xfId="25318"/>
    <cellStyle name="Хороший 9 3" xfId="25319"/>
    <cellStyle name="Хороший 9 4" xfId="25320"/>
    <cellStyle name="Хороший 9 5" xfId="25321"/>
    <cellStyle name="Хороший 90" xfId="25322"/>
    <cellStyle name="Хороший 91" xfId="25323"/>
    <cellStyle name="Хороший 92" xfId="25324"/>
    <cellStyle name="Хороший 93" xfId="25325"/>
    <cellStyle name="Хороший 94" xfId="25326"/>
    <cellStyle name="Хороший 95" xfId="25327"/>
    <cellStyle name="Хороший 96" xfId="25328"/>
    <cellStyle name="Хороший 97" xfId="25329"/>
    <cellStyle name="Хороший 98" xfId="25330"/>
    <cellStyle name="Хороший 99" xfId="25331"/>
  </cellStyles>
  <dxfs count="0"/>
  <tableStyles count="0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59"/>
  <sheetViews>
    <sheetView tabSelected="1" zoomScale="71" zoomScaleNormal="71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Y19" sqref="Y19"/>
    </sheetView>
  </sheetViews>
  <sheetFormatPr defaultRowHeight="13.5" customHeight="1"/>
  <cols>
    <col min="1" max="1" width="18.140625" style="9" customWidth="1"/>
    <col min="2" max="2" width="15" style="9" customWidth="1"/>
    <col min="3" max="3" width="14" style="9" customWidth="1"/>
    <col min="4" max="4" width="10.7109375" style="9" customWidth="1"/>
    <col min="5" max="5" width="15.28515625" style="9" customWidth="1"/>
    <col min="6" max="6" width="13.42578125" style="9" customWidth="1"/>
    <col min="7" max="7" width="7.28515625" style="9" customWidth="1"/>
    <col min="8" max="8" width="14.85546875" style="9" customWidth="1"/>
    <col min="9" max="9" width="14.7109375" style="9" customWidth="1"/>
    <col min="10" max="10" width="7.7109375" style="9" customWidth="1"/>
    <col min="11" max="11" width="15.140625" style="9" customWidth="1"/>
    <col min="12" max="12" width="14.140625" style="9" customWidth="1"/>
    <col min="13" max="13" width="7.140625" style="9" customWidth="1"/>
    <col min="14" max="14" width="13.28515625" style="9" customWidth="1"/>
    <col min="15" max="15" width="14.7109375" style="9" customWidth="1"/>
    <col min="16" max="16" width="7.42578125" style="9" customWidth="1"/>
    <col min="17" max="17" width="14.140625" style="9" customWidth="1"/>
    <col min="18" max="18" width="14.7109375" style="9" customWidth="1"/>
    <col min="19" max="19" width="8" style="9" customWidth="1"/>
    <col min="20" max="20" width="15.85546875" style="9" customWidth="1"/>
    <col min="21" max="21" width="14.140625" style="9" customWidth="1"/>
    <col min="22" max="22" width="7.85546875" style="9" customWidth="1"/>
    <col min="23" max="23" width="15.85546875" style="9" customWidth="1"/>
    <col min="24" max="24" width="14.140625" style="9" customWidth="1"/>
    <col min="25" max="25" width="7.85546875" style="9" customWidth="1"/>
    <col min="26" max="26" width="15.85546875" style="9" customWidth="1"/>
    <col min="27" max="27" width="14.140625" style="9" customWidth="1"/>
    <col min="28" max="28" width="7.85546875" style="9" customWidth="1"/>
    <col min="29" max="16384" width="9.140625" style="14"/>
  </cols>
  <sheetData>
    <row r="1" spans="1:28" ht="20.25" customHeight="1">
      <c r="A1" s="91" t="s">
        <v>437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17"/>
      <c r="O1" s="17"/>
      <c r="P1" s="17"/>
      <c r="Q1" s="17"/>
      <c r="R1" s="17"/>
      <c r="S1" s="17"/>
      <c r="T1" s="14"/>
      <c r="U1" s="14"/>
      <c r="V1" s="14"/>
      <c r="W1" s="14"/>
      <c r="X1" s="14"/>
      <c r="Y1" s="14"/>
      <c r="Z1" s="14"/>
      <c r="AA1" s="14"/>
      <c r="AB1" s="14"/>
    </row>
    <row r="2" spans="1:28" ht="36" customHeight="1">
      <c r="A2" s="95" t="s">
        <v>454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53"/>
      <c r="O2" s="53"/>
      <c r="P2" s="53"/>
      <c r="Q2" s="17"/>
      <c r="R2" s="17"/>
      <c r="S2" s="17"/>
      <c r="T2" s="14"/>
      <c r="U2" s="14"/>
      <c r="V2" s="14"/>
      <c r="W2" s="14"/>
      <c r="X2" s="14"/>
      <c r="Y2" s="14"/>
      <c r="Z2" s="14"/>
      <c r="AA2" s="14"/>
      <c r="AB2" s="14"/>
    </row>
    <row r="3" spans="1:28" s="23" customFormat="1" ht="15.75" customHeight="1">
      <c r="A3" s="92"/>
      <c r="B3" s="79" t="s">
        <v>213</v>
      </c>
      <c r="C3" s="80"/>
      <c r="D3" s="81"/>
      <c r="E3" s="79" t="s">
        <v>214</v>
      </c>
      <c r="F3" s="80"/>
      <c r="G3" s="81"/>
      <c r="H3" s="79" t="s">
        <v>210</v>
      </c>
      <c r="I3" s="80"/>
      <c r="J3" s="81"/>
      <c r="K3" s="79" t="s">
        <v>211</v>
      </c>
      <c r="L3" s="80"/>
      <c r="M3" s="81"/>
      <c r="N3" s="79" t="s">
        <v>314</v>
      </c>
      <c r="O3" s="80"/>
      <c r="P3" s="81"/>
      <c r="Q3" s="79" t="s">
        <v>428</v>
      </c>
      <c r="R3" s="80"/>
      <c r="S3" s="81"/>
      <c r="T3" s="79" t="s">
        <v>384</v>
      </c>
      <c r="U3" s="80"/>
      <c r="V3" s="81"/>
      <c r="W3" s="79" t="s">
        <v>434</v>
      </c>
      <c r="X3" s="80"/>
      <c r="Y3" s="81"/>
      <c r="Z3" s="79" t="s">
        <v>438</v>
      </c>
      <c r="AA3" s="80"/>
      <c r="AB3" s="81"/>
    </row>
    <row r="4" spans="1:28" s="23" customFormat="1" ht="54.75" customHeight="1">
      <c r="A4" s="93"/>
      <c r="B4" s="82"/>
      <c r="C4" s="83"/>
      <c r="D4" s="84"/>
      <c r="E4" s="82"/>
      <c r="F4" s="83"/>
      <c r="G4" s="84"/>
      <c r="H4" s="82"/>
      <c r="I4" s="83"/>
      <c r="J4" s="84"/>
      <c r="K4" s="82"/>
      <c r="L4" s="83"/>
      <c r="M4" s="84"/>
      <c r="N4" s="82"/>
      <c r="O4" s="83"/>
      <c r="P4" s="84"/>
      <c r="Q4" s="82"/>
      <c r="R4" s="83"/>
      <c r="S4" s="84"/>
      <c r="T4" s="82"/>
      <c r="U4" s="83"/>
      <c r="V4" s="84"/>
      <c r="W4" s="82"/>
      <c r="X4" s="83"/>
      <c r="Y4" s="84"/>
      <c r="Z4" s="82"/>
      <c r="AA4" s="83"/>
      <c r="AB4" s="84"/>
    </row>
    <row r="5" spans="1:28" s="23" customFormat="1" ht="15.75" customHeight="1">
      <c r="A5" s="94"/>
      <c r="B5" s="44" t="s">
        <v>215</v>
      </c>
      <c r="C5" s="44" t="s">
        <v>216</v>
      </c>
      <c r="D5" s="44" t="s">
        <v>217</v>
      </c>
      <c r="E5" s="44" t="s">
        <v>215</v>
      </c>
      <c r="F5" s="44" t="s">
        <v>216</v>
      </c>
      <c r="G5" s="44" t="s">
        <v>217</v>
      </c>
      <c r="H5" s="44" t="s">
        <v>215</v>
      </c>
      <c r="I5" s="44" t="s">
        <v>216</v>
      </c>
      <c r="J5" s="44" t="s">
        <v>217</v>
      </c>
      <c r="K5" s="44" t="s">
        <v>215</v>
      </c>
      <c r="L5" s="44" t="s">
        <v>216</v>
      </c>
      <c r="M5" s="44" t="s">
        <v>217</v>
      </c>
      <c r="N5" s="44" t="s">
        <v>215</v>
      </c>
      <c r="O5" s="44" t="s">
        <v>216</v>
      </c>
      <c r="P5" s="44" t="s">
        <v>217</v>
      </c>
      <c r="Q5" s="44" t="s">
        <v>215</v>
      </c>
      <c r="R5" s="44" t="s">
        <v>216</v>
      </c>
      <c r="S5" s="44" t="s">
        <v>217</v>
      </c>
      <c r="T5" s="44" t="s">
        <v>215</v>
      </c>
      <c r="U5" s="44" t="s">
        <v>216</v>
      </c>
      <c r="V5" s="42" t="s">
        <v>217</v>
      </c>
      <c r="W5" s="44" t="s">
        <v>215</v>
      </c>
      <c r="X5" s="44" t="s">
        <v>216</v>
      </c>
      <c r="Y5" s="42" t="s">
        <v>217</v>
      </c>
      <c r="Z5" s="44" t="s">
        <v>215</v>
      </c>
      <c r="AA5" s="44" t="s">
        <v>216</v>
      </c>
      <c r="AB5" s="44" t="s">
        <v>217</v>
      </c>
    </row>
    <row r="6" spans="1:28" s="23" customFormat="1" ht="15.75" customHeight="1">
      <c r="A6" s="92"/>
      <c r="B6" s="79"/>
      <c r="C6" s="80"/>
      <c r="D6" s="81"/>
      <c r="E6" s="79" t="s">
        <v>349</v>
      </c>
      <c r="F6" s="80"/>
      <c r="G6" s="81"/>
      <c r="H6" s="85" t="s">
        <v>258</v>
      </c>
      <c r="I6" s="86"/>
      <c r="J6" s="87"/>
      <c r="K6" s="85" t="s">
        <v>259</v>
      </c>
      <c r="L6" s="86"/>
      <c r="M6" s="87"/>
      <c r="N6" s="85" t="s">
        <v>315</v>
      </c>
      <c r="O6" s="86"/>
      <c r="P6" s="87"/>
      <c r="Q6" s="85" t="s">
        <v>427</v>
      </c>
      <c r="R6" s="86"/>
      <c r="S6" s="87"/>
      <c r="T6" s="85" t="s">
        <v>317</v>
      </c>
      <c r="U6" s="86"/>
      <c r="V6" s="87"/>
      <c r="W6" s="85" t="s">
        <v>435</v>
      </c>
      <c r="X6" s="86"/>
      <c r="Y6" s="87"/>
      <c r="Z6" s="85" t="s">
        <v>439</v>
      </c>
      <c r="AA6" s="86"/>
      <c r="AB6" s="87"/>
    </row>
    <row r="7" spans="1:28" s="38" customFormat="1" ht="15.75" customHeight="1">
      <c r="A7" s="94"/>
      <c r="B7" s="82"/>
      <c r="C7" s="83"/>
      <c r="D7" s="84"/>
      <c r="E7" s="82"/>
      <c r="F7" s="83"/>
      <c r="G7" s="84"/>
      <c r="H7" s="88" t="s">
        <v>9</v>
      </c>
      <c r="I7" s="89"/>
      <c r="J7" s="90"/>
      <c r="K7" s="88" t="s">
        <v>10</v>
      </c>
      <c r="L7" s="89"/>
      <c r="M7" s="90"/>
      <c r="N7" s="88" t="s">
        <v>10</v>
      </c>
      <c r="O7" s="89"/>
      <c r="P7" s="90"/>
      <c r="Q7" s="88" t="s">
        <v>430</v>
      </c>
      <c r="R7" s="89"/>
      <c r="S7" s="90"/>
      <c r="T7" s="88" t="s">
        <v>10</v>
      </c>
      <c r="U7" s="89"/>
      <c r="V7" s="90"/>
      <c r="W7" s="88" t="s">
        <v>430</v>
      </c>
      <c r="X7" s="89"/>
      <c r="Y7" s="90"/>
      <c r="Z7" s="88" t="s">
        <v>443</v>
      </c>
      <c r="AA7" s="89"/>
      <c r="AB7" s="90"/>
    </row>
    <row r="8" spans="1:28" ht="13.5" customHeight="1">
      <c r="A8" s="3"/>
      <c r="B8" s="26"/>
      <c r="C8" s="26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24"/>
      <c r="W8" s="3"/>
      <c r="X8" s="3"/>
      <c r="Y8" s="24"/>
      <c r="Z8" s="3"/>
      <c r="AA8" s="3"/>
      <c r="AB8" s="3"/>
    </row>
    <row r="9" spans="1:28" s="15" customFormat="1" ht="12.75">
      <c r="A9" s="7" t="s">
        <v>190</v>
      </c>
      <c r="B9" s="46">
        <f>B10+B11</f>
        <v>10603101.83843</v>
      </c>
      <c r="C9" s="46">
        <f>C10+C11</f>
        <v>10211007.77447</v>
      </c>
      <c r="D9" s="46">
        <f t="shared" ref="D9:D45" si="0">C9/B9*100</f>
        <v>96.302081504688658</v>
      </c>
      <c r="E9" s="46">
        <f>E10+E11</f>
        <v>2245365.7390200002</v>
      </c>
      <c r="F9" s="46">
        <f>F10+F11</f>
        <v>2245365.7390200002</v>
      </c>
      <c r="G9" s="46">
        <f>F9/E9*100</f>
        <v>100</v>
      </c>
      <c r="H9" s="46">
        <f>H10+H11</f>
        <v>794422.2</v>
      </c>
      <c r="I9" s="46">
        <f>I10+I11</f>
        <v>794422.2</v>
      </c>
      <c r="J9" s="46">
        <f>I9/H9*100</f>
        <v>100</v>
      </c>
      <c r="K9" s="46">
        <f>K10+K11</f>
        <v>1259559.3395800001</v>
      </c>
      <c r="L9" s="46">
        <f>L10+L11</f>
        <v>1259559.34005</v>
      </c>
      <c r="M9" s="46">
        <f>L9/K9*100</f>
        <v>100.00000003731462</v>
      </c>
      <c r="N9" s="46">
        <f>N10+N11</f>
        <v>125005.48</v>
      </c>
      <c r="O9" s="46">
        <f>O10+O11</f>
        <v>125005.47953</v>
      </c>
      <c r="P9" s="46">
        <f>O9/N9*100</f>
        <v>99.999999624016482</v>
      </c>
      <c r="Q9" s="46">
        <f>Q10+Q11</f>
        <v>19654.089439999996</v>
      </c>
      <c r="R9" s="46">
        <f>R10+R11</f>
        <v>19654.089439999996</v>
      </c>
      <c r="S9" s="46">
        <f>R9/Q9*100</f>
        <v>100</v>
      </c>
      <c r="T9" s="46">
        <f>T10+T11</f>
        <v>831.803</v>
      </c>
      <c r="U9" s="46">
        <f>U10+U11</f>
        <v>831.803</v>
      </c>
      <c r="V9" s="47">
        <f>U9/T9*100</f>
        <v>100</v>
      </c>
      <c r="W9" s="46">
        <f>W10+W11</f>
        <v>892.827</v>
      </c>
      <c r="X9" s="46">
        <f>X10+X11</f>
        <v>892.827</v>
      </c>
      <c r="Y9" s="47">
        <f>X9/W9*100</f>
        <v>100</v>
      </c>
      <c r="Z9" s="46">
        <f>Z10+Z11</f>
        <v>45000</v>
      </c>
      <c r="AA9" s="46">
        <f>AA10+AA11</f>
        <v>45000</v>
      </c>
      <c r="AB9" s="46">
        <f>AA9/Z9*100</f>
        <v>100</v>
      </c>
    </row>
    <row r="10" spans="1:28" s="15" customFormat="1" ht="12.75">
      <c r="A10" s="7" t="s">
        <v>192</v>
      </c>
      <c r="B10" s="46">
        <f>B13+B16+B19+B22+B25+B28+B32+B35+B38+B41+B44+B47+B50+B53</f>
        <v>9833043.0098599996</v>
      </c>
      <c r="C10" s="46">
        <f>C13+C16+C19+C22+C25+C28+C32+C35+C38+C41+C44+C47+C50+C53</f>
        <v>9462487.4483499993</v>
      </c>
      <c r="D10" s="46">
        <f t="shared" si="0"/>
        <v>96.231527095544806</v>
      </c>
      <c r="E10" s="46">
        <f>E13+E16+E19+E22+E25+E28+E32+E35+E38+E41+E44+E47+E50+E53</f>
        <v>2200365.7390200002</v>
      </c>
      <c r="F10" s="46">
        <f>F13+F16+F19+F22+F25+F28+F32+F35+F38+F41+F44+F47+F50+F53</f>
        <v>2200365.7390200002</v>
      </c>
      <c r="G10" s="46">
        <f>F10/E10*100</f>
        <v>100</v>
      </c>
      <c r="H10" s="46">
        <f>H13+H16+H19+H22+H25+H28+H32+H35+H38+H41+H44+H47+H50+H53</f>
        <v>794422.2</v>
      </c>
      <c r="I10" s="46">
        <f>I13+I16+I19+I22+I25+I28+I32+I35+I38+I41+I44+I47+I50+I53</f>
        <v>794422.2</v>
      </c>
      <c r="J10" s="46">
        <f>I10/H10*100</f>
        <v>100</v>
      </c>
      <c r="K10" s="46">
        <f>K13+K16+K19+K22+K25+K28+K32+K35+K38+K41+K44+K47+K50+K53</f>
        <v>1259559.3395800001</v>
      </c>
      <c r="L10" s="46">
        <f>L13+L16+L19+L22+L25+L28+L32+L35+L38+L41+L44+L47+L50+L53</f>
        <v>1259559.34005</v>
      </c>
      <c r="M10" s="46">
        <f>L10/K10*100</f>
        <v>100.00000003731462</v>
      </c>
      <c r="N10" s="46">
        <f>N13+N16+N19+N22+N25+N28+N32+N35+N38+N41+N44+N47+N50+N53</f>
        <v>125005.48</v>
      </c>
      <c r="O10" s="46">
        <f>O13+O16+O19+O22+O25+O28+O32+O35+O38+O41+O44+O47+O50+O53</f>
        <v>125005.47953</v>
      </c>
      <c r="P10" s="46">
        <f>O10/N10*100</f>
        <v>99.999999624016482</v>
      </c>
      <c r="Q10" s="46">
        <f>Q13+Q16+Q19+Q22+Q25+Q28+Q32+Q35+Q38+Q41+Q44+Q47+Q50+Q53</f>
        <v>19654.089439999996</v>
      </c>
      <c r="R10" s="46">
        <f>R13+R16+R19+R22+R25+R28+R32+R35+R38+R41+R44+R47+R50+R53</f>
        <v>19654.089439999996</v>
      </c>
      <c r="S10" s="46">
        <f>R10/Q10*100</f>
        <v>100</v>
      </c>
      <c r="T10" s="46">
        <f>T13+T16+T19+T22+T25+T28+T32+T35+T38+T44+T41+T47+T50+T53</f>
        <v>831.803</v>
      </c>
      <c r="U10" s="46">
        <f>U13+U16+U19+U22+U25+U28+U32+U35+U38+U44+U41+U47+U50+U53</f>
        <v>831.803</v>
      </c>
      <c r="V10" s="47">
        <f>U10/T10*100</f>
        <v>100</v>
      </c>
      <c r="W10" s="46">
        <f>W13+W16+W19+W22+W25+W28+W32+W35+W38+W44+W41+W47+W50+W53</f>
        <v>892.827</v>
      </c>
      <c r="X10" s="46">
        <f>X13+X16+X19+X22+X25+X28+X32+X35+X38+X44+X41+X47+X50+X53</f>
        <v>892.827</v>
      </c>
      <c r="Y10" s="47">
        <f>X10/W10*100</f>
        <v>100</v>
      </c>
      <c r="Z10" s="46">
        <f>Z13+Z16+Z19+Z22+Z25+Z28+Z32+Z35+Z38+Z44+Z41+Z47+Z50+Z53</f>
        <v>0</v>
      </c>
      <c r="AA10" s="46">
        <f>AA13+AA16+AA19+AA22+AA25+AA28+AA32+AA35+AA38+AA44+AA41+AA47+AA50+AA53</f>
        <v>0</v>
      </c>
      <c r="AB10" s="46"/>
    </row>
    <row r="11" spans="1:28" s="15" customFormat="1" ht="12.75">
      <c r="A11" s="7" t="s">
        <v>193</v>
      </c>
      <c r="B11" s="46">
        <f>B14+B17+B20+B23+B26+B29+B33+B36+B39+B42+B45+B48+B51+B54</f>
        <v>770058.82857000001</v>
      </c>
      <c r="C11" s="46">
        <f>C14+C17+C20+C23+C26+C29+C33+C36+C39+C42+C45+C48+C51+C54</f>
        <v>748520.3261200001</v>
      </c>
      <c r="D11" s="46">
        <f t="shared" si="0"/>
        <v>97.203005582054431</v>
      </c>
      <c r="E11" s="46">
        <f>E14+E17+E20+E23+E26+E29+E33+E36+E39+E42+E45+E48+E51+E54</f>
        <v>45000</v>
      </c>
      <c r="F11" s="46">
        <f>F14+F17+F20+F23+F26+F29+F33+F36+F39+F42+F45+F48+F51+F54</f>
        <v>45000</v>
      </c>
      <c r="G11" s="46"/>
      <c r="H11" s="46">
        <f>H14+H17+H20+H23+H26+H29+H33+H36+H39+H42+H45+H48+H51+H54</f>
        <v>0</v>
      </c>
      <c r="I11" s="46">
        <f>I14+I17+I20+I23+I26+I29+I33+I36+I39+I42+I45+I48+I51+I54</f>
        <v>0</v>
      </c>
      <c r="J11" s="46"/>
      <c r="K11" s="46">
        <f>K14+K17+K20+K23+K26+K29+K33+K36+K39+K42+K45+K48+K51+K54</f>
        <v>0</v>
      </c>
      <c r="L11" s="46">
        <f>L14+L17+L20+L23+L26+L29+L33+L36+L39+L42+L45+L48+L51+L54</f>
        <v>0</v>
      </c>
      <c r="M11" s="46"/>
      <c r="N11" s="46">
        <f>N14+N17+N20+N23+N26+N29+N33+N36+N39+N42+N45+N48+N51+N54</f>
        <v>0</v>
      </c>
      <c r="O11" s="46">
        <f>O14+O17+O20+O23+O26+O29+O33+O36+O39+O42+O45+O48+O51+O54</f>
        <v>0</v>
      </c>
      <c r="P11" s="46"/>
      <c r="Q11" s="46">
        <f>Q14+Q17+Q20+Q23+Q26+Q29+Q33+Q36+Q39+Q42+Q45+Q48+Q51+Q54</f>
        <v>0</v>
      </c>
      <c r="R11" s="46">
        <f>R14+R17+R20+R23+R26+R29+R33+R36+R39+R42+R45+R48+R51+R54</f>
        <v>0</v>
      </c>
      <c r="S11" s="46"/>
      <c r="T11" s="46">
        <f>T14+T17+T20+T23+T26+T29+T36+T39+T42+T45+T48+T51+T54</f>
        <v>0</v>
      </c>
      <c r="U11" s="46">
        <f>U14+U17+U20+U23+U26+U29+U36+U39+U42+U45+U48+U51+U54</f>
        <v>0</v>
      </c>
      <c r="V11" s="47"/>
      <c r="W11" s="46">
        <f>W14+W17+W20+W23+W26+W29+W36+W39+W42+W45+W48+W51+W54</f>
        <v>0</v>
      </c>
      <c r="X11" s="46">
        <f>X14+X17+X20+X23+X26+X29+X36+X39+X42+X45+X48+X51+X54</f>
        <v>0</v>
      </c>
      <c r="Y11" s="47"/>
      <c r="Z11" s="46">
        <f>Z14+Z17+Z20+Z23+Z26+Z29+Z36+Z39+Z42+Z45+Z48+Z51+Z54</f>
        <v>45000</v>
      </c>
      <c r="AA11" s="46">
        <f>AA14+AA17+AA20+AA23+AA26+AA29+AA36+AA39+AA42+AA45+AA48+AA51+AA54</f>
        <v>45000</v>
      </c>
      <c r="AB11" s="46">
        <f t="shared" ref="AB11" si="1">AA11/Z11*100</f>
        <v>100</v>
      </c>
    </row>
    <row r="12" spans="1:28" s="15" customFormat="1" ht="12.75">
      <c r="A12" s="7" t="s">
        <v>172</v>
      </c>
      <c r="B12" s="46">
        <f>B13+B14</f>
        <v>740151.48608000006</v>
      </c>
      <c r="C12" s="46">
        <f>C13+C14</f>
        <v>704051.83037999994</v>
      </c>
      <c r="D12" s="46">
        <f t="shared" si="0"/>
        <v>95.122666592052454</v>
      </c>
      <c r="E12" s="46">
        <f>E13+E14</f>
        <v>103768.59394000001</v>
      </c>
      <c r="F12" s="46">
        <f>F13+F14</f>
        <v>103768.59394000001</v>
      </c>
      <c r="G12" s="46">
        <f>F12/E12*100</f>
        <v>100</v>
      </c>
      <c r="H12" s="46">
        <f>H13+H14</f>
        <v>51429.8</v>
      </c>
      <c r="I12" s="46">
        <f>I13+I14</f>
        <v>51429.8</v>
      </c>
      <c r="J12" s="46">
        <f>I12/H12*100</f>
        <v>100</v>
      </c>
      <c r="K12" s="46">
        <f>K13+K14</f>
        <v>51353.8</v>
      </c>
      <c r="L12" s="46">
        <f>L13+L14</f>
        <v>51353.8</v>
      </c>
      <c r="M12" s="46">
        <f>L12/K12*100</f>
        <v>100</v>
      </c>
      <c r="N12" s="46">
        <f>N13+N14</f>
        <v>0</v>
      </c>
      <c r="O12" s="46">
        <f>O13+O14</f>
        <v>0</v>
      </c>
      <c r="P12" s="46"/>
      <c r="Q12" s="46">
        <f>Q13+Q14</f>
        <v>984.99393999999995</v>
      </c>
      <c r="R12" s="46">
        <f>R13+R14</f>
        <v>984.99393999999995</v>
      </c>
      <c r="S12" s="46">
        <f>R12/Q12*100</f>
        <v>100</v>
      </c>
      <c r="T12" s="46">
        <f>T13+T14</f>
        <v>0</v>
      </c>
      <c r="U12" s="46">
        <f>U13+U14</f>
        <v>0</v>
      </c>
      <c r="V12" s="47"/>
      <c r="W12" s="46">
        <f>W13+W14</f>
        <v>0</v>
      </c>
      <c r="X12" s="46">
        <f>X13+X14</f>
        <v>0</v>
      </c>
      <c r="Y12" s="47"/>
      <c r="Z12" s="46">
        <f>Z13+Z14</f>
        <v>0</v>
      </c>
      <c r="AA12" s="46">
        <f>AA13+AA14</f>
        <v>0</v>
      </c>
      <c r="AB12" s="46"/>
    </row>
    <row r="13" spans="1:28" ht="12.75">
      <c r="A13" s="3" t="s">
        <v>158</v>
      </c>
      <c r="B13" s="26">
        <f>E13+'субсидии '!B13+субвенции!B12+' иные '!B13</f>
        <v>722450.28451000003</v>
      </c>
      <c r="C13" s="26">
        <f>F13+'субсидии '!C13+субвенции!C12+' иные '!C13</f>
        <v>686585.82881999994</v>
      </c>
      <c r="D13" s="26">
        <f t="shared" si="0"/>
        <v>95.03571990225943</v>
      </c>
      <c r="E13" s="26">
        <f>H13+K13+N13+Q13+T13+W13</f>
        <v>103768.59394000001</v>
      </c>
      <c r="F13" s="26">
        <f>I13+L13+O13+R13+U13+X13</f>
        <v>103768.59394000001</v>
      </c>
      <c r="G13" s="26">
        <f>F13/E13*100</f>
        <v>100</v>
      </c>
      <c r="H13" s="26">
        <v>51429.8</v>
      </c>
      <c r="I13" s="26">
        <v>51429.8</v>
      </c>
      <c r="J13" s="26">
        <f>I13/H13*100</f>
        <v>100</v>
      </c>
      <c r="K13" s="26">
        <v>51353.8</v>
      </c>
      <c r="L13" s="26">
        <v>51353.8</v>
      </c>
      <c r="M13" s="26">
        <f>L13/K13*100</f>
        <v>100</v>
      </c>
      <c r="N13" s="26"/>
      <c r="O13" s="26"/>
      <c r="P13" s="26"/>
      <c r="Q13" s="26">
        <v>984.99393999999995</v>
      </c>
      <c r="R13" s="26">
        <v>984.99393999999995</v>
      </c>
      <c r="S13" s="26">
        <f>R13/Q13*100</f>
        <v>100</v>
      </c>
      <c r="T13" s="26"/>
      <c r="U13" s="26"/>
      <c r="V13" s="27"/>
      <c r="W13" s="26"/>
      <c r="X13" s="26"/>
      <c r="Y13" s="27"/>
      <c r="Z13" s="26"/>
      <c r="AA13" s="26"/>
      <c r="AB13" s="26"/>
    </row>
    <row r="14" spans="1:28" s="15" customFormat="1" ht="12.75">
      <c r="A14" s="7" t="s">
        <v>188</v>
      </c>
      <c r="B14" s="46">
        <f>E14+'субсидии '!B14+субвенции!B13+' иные '!B14</f>
        <v>17701.201569999997</v>
      </c>
      <c r="C14" s="46">
        <f>F14+'субсидии '!C14+субвенции!C13+' иные '!C14</f>
        <v>17466.001559999997</v>
      </c>
      <c r="D14" s="46">
        <f t="shared" si="0"/>
        <v>98.671276584982692</v>
      </c>
      <c r="E14" s="46">
        <f>H14+K14</f>
        <v>0</v>
      </c>
      <c r="F14" s="46">
        <f>I14+L14</f>
        <v>0</v>
      </c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7"/>
      <c r="W14" s="46"/>
      <c r="X14" s="46"/>
      <c r="Y14" s="47"/>
      <c r="Z14" s="46"/>
      <c r="AA14" s="46"/>
      <c r="AB14" s="46"/>
    </row>
    <row r="15" spans="1:28" s="15" customFormat="1" ht="12.75">
      <c r="A15" s="7" t="s">
        <v>173</v>
      </c>
      <c r="B15" s="46">
        <f>B16+B17</f>
        <v>700965.9118</v>
      </c>
      <c r="C15" s="46">
        <f>C16+C17</f>
        <v>699429.12070000009</v>
      </c>
      <c r="D15" s="46">
        <f t="shared" si="0"/>
        <v>99.780760936569138</v>
      </c>
      <c r="E15" s="46">
        <f>E16+E17</f>
        <v>220114.35428</v>
      </c>
      <c r="F15" s="46">
        <f>F16+F17</f>
        <v>220114.35428</v>
      </c>
      <c r="G15" s="46">
        <f>F15/E15*100</f>
        <v>100</v>
      </c>
      <c r="H15" s="46">
        <f>H16+H17</f>
        <v>133391.5</v>
      </c>
      <c r="I15" s="46">
        <f>I16+I17</f>
        <v>133391.5</v>
      </c>
      <c r="J15" s="46">
        <f>I15/H15*100</f>
        <v>100</v>
      </c>
      <c r="K15" s="46">
        <f>K16+K17</f>
        <v>74875.675000000003</v>
      </c>
      <c r="L15" s="46">
        <f>L16+L17</f>
        <v>74875.675000000003</v>
      </c>
      <c r="M15" s="46">
        <f>L15/K15*100</f>
        <v>100</v>
      </c>
      <c r="N15" s="46">
        <f>N16+N17</f>
        <v>10000</v>
      </c>
      <c r="O15" s="46">
        <f>O16+O17</f>
        <v>10000</v>
      </c>
      <c r="P15" s="46">
        <f>O15/N15*100</f>
        <v>100</v>
      </c>
      <c r="Q15" s="46">
        <f>Q16+Q17</f>
        <v>1583.2922800000001</v>
      </c>
      <c r="R15" s="46">
        <f>R16+R17</f>
        <v>1583.2922799999999</v>
      </c>
      <c r="S15" s="46">
        <f>R15/Q15*100</f>
        <v>99.999999999999986</v>
      </c>
      <c r="T15" s="46">
        <f>T16+T17</f>
        <v>172.458</v>
      </c>
      <c r="U15" s="46">
        <f>U16+U17</f>
        <v>172.458</v>
      </c>
      <c r="V15" s="47">
        <f>U15/T15*100</f>
        <v>100</v>
      </c>
      <c r="W15" s="46">
        <f>W16+W17</f>
        <v>91.429000000000002</v>
      </c>
      <c r="X15" s="46">
        <f>X16+X17</f>
        <v>91.429000000000002</v>
      </c>
      <c r="Y15" s="47">
        <f>X15/W15*100</f>
        <v>100</v>
      </c>
      <c r="Z15" s="46">
        <f>Z16+Z17</f>
        <v>0</v>
      </c>
      <c r="AA15" s="46">
        <f>AA16+AA17</f>
        <v>0</v>
      </c>
      <c r="AB15" s="46"/>
    </row>
    <row r="16" spans="1:28" ht="12.75">
      <c r="A16" s="3" t="s">
        <v>159</v>
      </c>
      <c r="B16" s="26">
        <f>E16+'субсидии '!B24+субвенции!B23+' иные '!B20</f>
        <v>697043.09956999996</v>
      </c>
      <c r="C16" s="26">
        <f>F16+'субсидии '!C24+субвенции!C23+' иные '!C20</f>
        <v>695506.30847000005</v>
      </c>
      <c r="D16" s="26">
        <f t="shared" si="0"/>
        <v>99.7795271051463</v>
      </c>
      <c r="E16" s="26">
        <f>H16+K16+N16+Q16+T16+W16</f>
        <v>220114.35428</v>
      </c>
      <c r="F16" s="26">
        <f>I16+L16+O16+R16+U16+X16</f>
        <v>220114.35428</v>
      </c>
      <c r="G16" s="26">
        <f>F16/E16*100</f>
        <v>100</v>
      </c>
      <c r="H16" s="26">
        <v>133391.5</v>
      </c>
      <c r="I16" s="26">
        <v>133391.5</v>
      </c>
      <c r="J16" s="26">
        <f>I16/H16*100</f>
        <v>100</v>
      </c>
      <c r="K16" s="54">
        <v>74875.675000000003</v>
      </c>
      <c r="L16" s="54">
        <v>74875.675000000003</v>
      </c>
      <c r="M16" s="54">
        <f>L16/K16*100</f>
        <v>100</v>
      </c>
      <c r="N16" s="54">
        <v>10000</v>
      </c>
      <c r="O16" s="54">
        <v>10000</v>
      </c>
      <c r="P16" s="26">
        <f>O16/N16*100</f>
        <v>100</v>
      </c>
      <c r="Q16" s="26">
        <v>1583.2922800000001</v>
      </c>
      <c r="R16" s="26">
        <v>1583.2922799999999</v>
      </c>
      <c r="S16" s="26">
        <f>R16/Q16*100</f>
        <v>99.999999999999986</v>
      </c>
      <c r="T16" s="26">
        <v>172.458</v>
      </c>
      <c r="U16" s="26">
        <v>172.458</v>
      </c>
      <c r="V16" s="26">
        <f>U16/T16*100</f>
        <v>100</v>
      </c>
      <c r="W16" s="26">
        <v>91.429000000000002</v>
      </c>
      <c r="X16" s="26">
        <v>91.429000000000002</v>
      </c>
      <c r="Y16" s="26">
        <f>X16/W16*100</f>
        <v>100</v>
      </c>
      <c r="Z16" s="26"/>
      <c r="AA16" s="26"/>
      <c r="AB16" s="26"/>
    </row>
    <row r="17" spans="1:28" s="15" customFormat="1" ht="12.75">
      <c r="A17" s="7" t="s">
        <v>188</v>
      </c>
      <c r="B17" s="46">
        <f>E17+'субсидии '!B25+субвенции!B24+' иные '!B21</f>
        <v>3922.81223</v>
      </c>
      <c r="C17" s="46">
        <f>F17+'субсидии '!C25+субвенции!C24+' иные '!C21</f>
        <v>3922.81223</v>
      </c>
      <c r="D17" s="46">
        <f t="shared" si="0"/>
        <v>100</v>
      </c>
      <c r="E17" s="46">
        <f>H17+K17</f>
        <v>0</v>
      </c>
      <c r="F17" s="46">
        <f>I17+L17</f>
        <v>0</v>
      </c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7"/>
      <c r="W17" s="46"/>
      <c r="X17" s="46"/>
      <c r="Y17" s="47"/>
      <c r="Z17" s="46"/>
      <c r="AA17" s="46"/>
      <c r="AB17" s="46"/>
    </row>
    <row r="18" spans="1:28" s="15" customFormat="1" ht="12.75">
      <c r="A18" s="7" t="s">
        <v>174</v>
      </c>
      <c r="B18" s="46">
        <f>B19+B20</f>
        <v>1496814.3633900001</v>
      </c>
      <c r="C18" s="46">
        <f>C19+C20</f>
        <v>1378280.2230099998</v>
      </c>
      <c r="D18" s="46">
        <f t="shared" si="0"/>
        <v>92.080905736931669</v>
      </c>
      <c r="E18" s="46">
        <f>E19+E20</f>
        <v>164621.74875</v>
      </c>
      <c r="F18" s="46">
        <f>F19+F20</f>
        <v>164621.74875</v>
      </c>
      <c r="G18" s="46">
        <f>F18/E18*100</f>
        <v>100</v>
      </c>
      <c r="H18" s="46">
        <f>H19+H20</f>
        <v>38536.300000000003</v>
      </c>
      <c r="I18" s="46">
        <f>I19+I20</f>
        <v>38536.300000000003</v>
      </c>
      <c r="J18" s="46">
        <f>I18/H18*100</f>
        <v>100</v>
      </c>
      <c r="K18" s="46">
        <f>K19+K20</f>
        <v>117251.29886</v>
      </c>
      <c r="L18" s="46">
        <f>L19+L20</f>
        <v>117251.29886</v>
      </c>
      <c r="M18" s="46">
        <f>L18/K18*100</f>
        <v>100</v>
      </c>
      <c r="N18" s="46">
        <f>N19+N20</f>
        <v>7000</v>
      </c>
      <c r="O18" s="46">
        <f>O19+O20</f>
        <v>7000</v>
      </c>
      <c r="P18" s="46">
        <f>O18/N18*100</f>
        <v>100</v>
      </c>
      <c r="Q18" s="46">
        <f>Q19+Q20</f>
        <v>1599.8318899999999</v>
      </c>
      <c r="R18" s="46">
        <f>R19+R20</f>
        <v>1599.8318899999999</v>
      </c>
      <c r="S18" s="46">
        <f>R18/Q18*100</f>
        <v>100</v>
      </c>
      <c r="T18" s="46">
        <f>T19+T20</f>
        <v>0</v>
      </c>
      <c r="U18" s="46">
        <f>U19+U20</f>
        <v>0</v>
      </c>
      <c r="V18" s="47"/>
      <c r="W18" s="46">
        <f>W19+W20</f>
        <v>234.31800000000001</v>
      </c>
      <c r="X18" s="46">
        <f>X19+X20</f>
        <v>234.31800000000001</v>
      </c>
      <c r="Y18" s="47">
        <f>X18/W18*100</f>
        <v>100</v>
      </c>
      <c r="Z18" s="46">
        <f>Z19+Z20</f>
        <v>0</v>
      </c>
      <c r="AA18" s="46">
        <f>AA19+AA20</f>
        <v>0</v>
      </c>
      <c r="AB18" s="46"/>
    </row>
    <row r="19" spans="1:28" ht="12.75">
      <c r="A19" s="3" t="s">
        <v>161</v>
      </c>
      <c r="B19" s="26">
        <f>E19+'субсидии '!B34+субвенции!B36+' иные '!B32</f>
        <v>1343652.34644</v>
      </c>
      <c r="C19" s="26">
        <f>F19+'субсидии '!C34+субвенции!C36+' иные '!C32</f>
        <v>1233596.10093</v>
      </c>
      <c r="D19" s="26">
        <f t="shared" si="0"/>
        <v>91.809172528772535</v>
      </c>
      <c r="E19" s="26">
        <f>H19+K19+N19+Q19+T19+W19</f>
        <v>164621.74875</v>
      </c>
      <c r="F19" s="26">
        <f>I19+L19+O19+R19+U19+X19</f>
        <v>164621.74875</v>
      </c>
      <c r="G19" s="26">
        <f>F19/E19*100</f>
        <v>100</v>
      </c>
      <c r="H19" s="26">
        <v>38536.300000000003</v>
      </c>
      <c r="I19" s="26">
        <v>38536.300000000003</v>
      </c>
      <c r="J19" s="26">
        <f>I19/H19*100</f>
        <v>100</v>
      </c>
      <c r="K19" s="54">
        <v>117251.29886</v>
      </c>
      <c r="L19" s="26">
        <v>117251.29886</v>
      </c>
      <c r="M19" s="26">
        <f>L19/K19*100</f>
        <v>100</v>
      </c>
      <c r="N19" s="26">
        <v>7000</v>
      </c>
      <c r="O19" s="26">
        <v>7000</v>
      </c>
      <c r="P19" s="26">
        <f>O19/N19*100</f>
        <v>100</v>
      </c>
      <c r="Q19" s="26">
        <v>1599.8318899999999</v>
      </c>
      <c r="R19" s="26">
        <v>1599.8318899999999</v>
      </c>
      <c r="S19" s="26">
        <f>R19/Q19*100</f>
        <v>100</v>
      </c>
      <c r="T19" s="26"/>
      <c r="U19" s="26"/>
      <c r="V19" s="27"/>
      <c r="W19" s="26">
        <v>234.31800000000001</v>
      </c>
      <c r="X19" s="26">
        <v>234.31800000000001</v>
      </c>
      <c r="Y19" s="27">
        <f>X19/W19*100</f>
        <v>100</v>
      </c>
      <c r="Z19" s="26"/>
      <c r="AA19" s="26"/>
      <c r="AB19" s="26"/>
    </row>
    <row r="20" spans="1:28" s="15" customFormat="1" ht="12.75">
      <c r="A20" s="7" t="s">
        <v>188</v>
      </c>
      <c r="B20" s="46">
        <f>E20+'субсидии '!B35+субвенции!B37+' иные '!B33</f>
        <v>153162.01694999999</v>
      </c>
      <c r="C20" s="46">
        <f>F20+'субсидии '!C35+субвенции!C37+' иные '!C33</f>
        <v>144684.12208</v>
      </c>
      <c r="D20" s="46">
        <f t="shared" si="0"/>
        <v>94.464753704067761</v>
      </c>
      <c r="E20" s="46">
        <f>H20+K20</f>
        <v>0</v>
      </c>
      <c r="F20" s="46">
        <f>I20+L20</f>
        <v>0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7"/>
      <c r="W20" s="46"/>
      <c r="X20" s="46"/>
      <c r="Y20" s="47"/>
      <c r="Z20" s="46"/>
      <c r="AA20" s="46"/>
      <c r="AB20" s="46"/>
    </row>
    <row r="21" spans="1:28" s="15" customFormat="1" ht="12.75">
      <c r="A21" s="7" t="s">
        <v>175</v>
      </c>
      <c r="B21" s="46">
        <f>B22+B23</f>
        <v>442636.11329999997</v>
      </c>
      <c r="C21" s="46">
        <f>C22+C23</f>
        <v>439006.12960000004</v>
      </c>
      <c r="D21" s="46">
        <f t="shared" si="0"/>
        <v>99.179916958664492</v>
      </c>
      <c r="E21" s="46">
        <f>E22+E23</f>
        <v>141426.98976</v>
      </c>
      <c r="F21" s="46">
        <f>F22+F23</f>
        <v>141426.98976</v>
      </c>
      <c r="G21" s="46">
        <f>F21/E21*100</f>
        <v>100</v>
      </c>
      <c r="H21" s="46">
        <f>H22+H23</f>
        <v>79321.3</v>
      </c>
      <c r="I21" s="46">
        <f>I22+I23</f>
        <v>79321.3</v>
      </c>
      <c r="J21" s="46">
        <f>I21/H21*100</f>
        <v>100</v>
      </c>
      <c r="K21" s="46">
        <f>K22+K23</f>
        <v>50388.1</v>
      </c>
      <c r="L21" s="46">
        <f>L22+L23</f>
        <v>50388.1</v>
      </c>
      <c r="M21" s="46">
        <f>L21/K21*100</f>
        <v>100</v>
      </c>
      <c r="N21" s="46">
        <f>N22+N23</f>
        <v>10200</v>
      </c>
      <c r="O21" s="46">
        <f>O22+O23</f>
        <v>10200</v>
      </c>
      <c r="P21" s="46">
        <f>O21/N21*100</f>
        <v>100</v>
      </c>
      <c r="Q21" s="46">
        <f>Q22+Q23</f>
        <v>1419.66976</v>
      </c>
      <c r="R21" s="46">
        <f>R22+R23</f>
        <v>1419.66976</v>
      </c>
      <c r="S21" s="46">
        <f>R21/Q21*100</f>
        <v>100</v>
      </c>
      <c r="T21" s="46">
        <f>T22+T23</f>
        <v>97.92</v>
      </c>
      <c r="U21" s="46">
        <f>U22+U23</f>
        <v>97.92</v>
      </c>
      <c r="V21" s="47">
        <f>U21/T21*100</f>
        <v>100</v>
      </c>
      <c r="W21" s="46">
        <f>W22+W23</f>
        <v>0</v>
      </c>
      <c r="X21" s="46">
        <f>X22+X23</f>
        <v>0</v>
      </c>
      <c r="Y21" s="47"/>
      <c r="Z21" s="46">
        <f>Z22+Z23</f>
        <v>0</v>
      </c>
      <c r="AA21" s="46">
        <f>AA22+AA23</f>
        <v>0</v>
      </c>
      <c r="AB21" s="46"/>
    </row>
    <row r="22" spans="1:28" ht="12.75">
      <c r="A22" s="3" t="s">
        <v>160</v>
      </c>
      <c r="B22" s="26">
        <f>E22+'субсидии '!B46+субвенции!B48+' иные '!B41</f>
        <v>398513.08583</v>
      </c>
      <c r="C22" s="26">
        <f>F22+'субсидии '!C46+субвенции!C48+' иные '!C41</f>
        <v>395161.04983000003</v>
      </c>
      <c r="D22" s="26">
        <f t="shared" si="0"/>
        <v>99.158864258367188</v>
      </c>
      <c r="E22" s="26">
        <f>H22+K22+N22+Q22+T22+W22</f>
        <v>141426.98976</v>
      </c>
      <c r="F22" s="26">
        <f>I22+L22+O22+R22+U22+X22</f>
        <v>141426.98976</v>
      </c>
      <c r="G22" s="26">
        <f>F22/E22*100</f>
        <v>100</v>
      </c>
      <c r="H22" s="26">
        <v>79321.3</v>
      </c>
      <c r="I22" s="26">
        <v>79321.3</v>
      </c>
      <c r="J22" s="26">
        <f>I22/H22*100</f>
        <v>100</v>
      </c>
      <c r="K22" s="54">
        <v>50388.1</v>
      </c>
      <c r="L22" s="54">
        <v>50388.1</v>
      </c>
      <c r="M22" s="26">
        <f>L22/K22*100</f>
        <v>100</v>
      </c>
      <c r="N22" s="26">
        <v>10200</v>
      </c>
      <c r="O22" s="26">
        <v>10200</v>
      </c>
      <c r="P22" s="26">
        <f>O22/N22*100</f>
        <v>100</v>
      </c>
      <c r="Q22" s="26">
        <v>1419.66976</v>
      </c>
      <c r="R22" s="26">
        <v>1419.66976</v>
      </c>
      <c r="S22" s="26">
        <f>R22/Q22*100</f>
        <v>100</v>
      </c>
      <c r="T22" s="26">
        <v>97.92</v>
      </c>
      <c r="U22" s="26">
        <v>97.92</v>
      </c>
      <c r="V22" s="27">
        <f>U22/T22*100</f>
        <v>100</v>
      </c>
      <c r="W22" s="26"/>
      <c r="X22" s="26"/>
      <c r="Y22" s="27"/>
      <c r="Z22" s="26"/>
      <c r="AA22" s="26"/>
      <c r="AB22" s="26"/>
    </row>
    <row r="23" spans="1:28" s="15" customFormat="1" ht="12.75">
      <c r="A23" s="7" t="s">
        <v>188</v>
      </c>
      <c r="B23" s="46">
        <f>E23+'субсидии '!B47+субвенции!B49+' иные '!B42</f>
        <v>44123.027470000001</v>
      </c>
      <c r="C23" s="46">
        <f>F23+'субсидии '!C47+субвенции!C49+' иные '!C42</f>
        <v>43845.079769999997</v>
      </c>
      <c r="D23" s="46">
        <f t="shared" si="0"/>
        <v>99.370062038039009</v>
      </c>
      <c r="E23" s="46">
        <f>H23+K23</f>
        <v>0</v>
      </c>
      <c r="F23" s="46">
        <f>I23+L23</f>
        <v>0</v>
      </c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7"/>
      <c r="W23" s="46"/>
      <c r="X23" s="46"/>
      <c r="Y23" s="47"/>
      <c r="Z23" s="46"/>
      <c r="AA23" s="46"/>
      <c r="AB23" s="46"/>
    </row>
    <row r="24" spans="1:28" s="15" customFormat="1" ht="12.75">
      <c r="A24" s="7" t="s">
        <v>179</v>
      </c>
      <c r="B24" s="46">
        <f>B25+B26</f>
        <v>420135.45345999999</v>
      </c>
      <c r="C24" s="46">
        <f>C25+C26</f>
        <v>404517.87053000007</v>
      </c>
      <c r="D24" s="46">
        <f t="shared" si="0"/>
        <v>96.282726725063966</v>
      </c>
      <c r="E24" s="46">
        <f>E25+E26</f>
        <v>113137.40119999999</v>
      </c>
      <c r="F24" s="46">
        <f>F25+F26</f>
        <v>113137.40119999999</v>
      </c>
      <c r="G24" s="46">
        <f>F24/E24*100</f>
        <v>100</v>
      </c>
      <c r="H24" s="46">
        <f>H25+H26</f>
        <v>34862.400000000001</v>
      </c>
      <c r="I24" s="46">
        <f>I25+I26</f>
        <v>34862.400000000001</v>
      </c>
      <c r="J24" s="46">
        <f>I24/H24*100</f>
        <v>100</v>
      </c>
      <c r="K24" s="46">
        <f>K25+K26</f>
        <v>62573.5</v>
      </c>
      <c r="L24" s="46">
        <f>L25+L26</f>
        <v>62573.500469999999</v>
      </c>
      <c r="M24" s="46">
        <f>L24/K24*100</f>
        <v>100.00000075111669</v>
      </c>
      <c r="N24" s="46">
        <f>N25+N26</f>
        <v>14100</v>
      </c>
      <c r="O24" s="46">
        <f>O25+O26</f>
        <v>14099.999529999999</v>
      </c>
      <c r="P24" s="46">
        <f>O24/N24*100</f>
        <v>99.999996666666661</v>
      </c>
      <c r="Q24" s="46">
        <f>Q25+Q26</f>
        <v>1601.5011999999999</v>
      </c>
      <c r="R24" s="46">
        <f>R25+R26</f>
        <v>1601.5011999999999</v>
      </c>
      <c r="S24" s="46">
        <f>R24/Q24*100</f>
        <v>100</v>
      </c>
      <c r="T24" s="46">
        <f>T25+T26</f>
        <v>0</v>
      </c>
      <c r="U24" s="46">
        <f>U25+U26</f>
        <v>0</v>
      </c>
      <c r="V24" s="47"/>
      <c r="W24" s="46">
        <f>W25+W26</f>
        <v>0</v>
      </c>
      <c r="X24" s="46">
        <f>X25+X26</f>
        <v>0</v>
      </c>
      <c r="Y24" s="47"/>
      <c r="Z24" s="46">
        <f>Z25+Z26</f>
        <v>0</v>
      </c>
      <c r="AA24" s="46">
        <f>AA25+AA26</f>
        <v>0</v>
      </c>
      <c r="AB24" s="46"/>
    </row>
    <row r="25" spans="1:28" ht="12.75">
      <c r="A25" s="3" t="s">
        <v>180</v>
      </c>
      <c r="B25" s="26">
        <f>E25+'субсидии '!B58+субвенции!B60+' иные '!B47</f>
        <v>386376.60119000002</v>
      </c>
      <c r="C25" s="26">
        <f>F25+'субсидии '!C58+субвенции!C60+' иные '!C47</f>
        <v>371157.20200000005</v>
      </c>
      <c r="D25" s="26">
        <f t="shared" si="0"/>
        <v>96.060993563501057</v>
      </c>
      <c r="E25" s="26">
        <f>H25+K25+N25+Q25+T25+W25</f>
        <v>113137.40119999999</v>
      </c>
      <c r="F25" s="26">
        <f>I25+L25+O25+R25+U25+X25</f>
        <v>113137.40119999999</v>
      </c>
      <c r="G25" s="26">
        <f>F25/E25*100</f>
        <v>100</v>
      </c>
      <c r="H25" s="26">
        <v>34862.400000000001</v>
      </c>
      <c r="I25" s="26">
        <v>34862.400000000001</v>
      </c>
      <c r="J25" s="26">
        <f>I25/H25*100</f>
        <v>100</v>
      </c>
      <c r="K25" s="26">
        <v>62573.5</v>
      </c>
      <c r="L25" s="26">
        <v>62573.500469999999</v>
      </c>
      <c r="M25" s="26">
        <f>L25/K25*100</f>
        <v>100.00000075111669</v>
      </c>
      <c r="N25" s="26">
        <v>14100</v>
      </c>
      <c r="O25" s="26">
        <v>14099.999529999999</v>
      </c>
      <c r="P25" s="26">
        <f>O25/N25*100</f>
        <v>99.999996666666661</v>
      </c>
      <c r="Q25" s="26">
        <v>1601.5011999999999</v>
      </c>
      <c r="R25" s="26">
        <v>1601.5011999999999</v>
      </c>
      <c r="S25" s="26">
        <f>R25/Q25*100</f>
        <v>100</v>
      </c>
      <c r="T25" s="26"/>
      <c r="U25" s="26"/>
      <c r="V25" s="27"/>
      <c r="W25" s="26"/>
      <c r="X25" s="26"/>
      <c r="Y25" s="27"/>
      <c r="Z25" s="26"/>
      <c r="AA25" s="26"/>
      <c r="AB25" s="26"/>
    </row>
    <row r="26" spans="1:28" s="15" customFormat="1" ht="12.75">
      <c r="A26" s="7" t="s">
        <v>188</v>
      </c>
      <c r="B26" s="46">
        <f>E26+'субсидии '!B59+субвенции!B61+' иные '!B48</f>
        <v>33758.852269999996</v>
      </c>
      <c r="C26" s="46">
        <f>F26+'субсидии '!C59+субвенции!C61+' иные '!C48</f>
        <v>33360.668529999995</v>
      </c>
      <c r="D26" s="46">
        <f t="shared" si="0"/>
        <v>98.820505694875621</v>
      </c>
      <c r="E26" s="46">
        <f>H26+K26</f>
        <v>0</v>
      </c>
      <c r="F26" s="46">
        <f>I26+L26</f>
        <v>0</v>
      </c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7"/>
      <c r="W26" s="46"/>
      <c r="X26" s="46"/>
      <c r="Y26" s="47"/>
      <c r="Z26" s="46"/>
      <c r="AA26" s="46"/>
      <c r="AB26" s="46"/>
    </row>
    <row r="27" spans="1:28" s="15" customFormat="1" ht="12.75">
      <c r="A27" s="7" t="s">
        <v>176</v>
      </c>
      <c r="B27" s="46">
        <f>B28+B29</f>
        <v>842161.8510599999</v>
      </c>
      <c r="C27" s="46">
        <f>C28+C29</f>
        <v>747179.66307999985</v>
      </c>
      <c r="D27" s="46">
        <f t="shared" si="0"/>
        <v>88.721623063256871</v>
      </c>
      <c r="E27" s="46">
        <f>E28+E29</f>
        <v>207962.25362000003</v>
      </c>
      <c r="F27" s="46">
        <f>F28+F29</f>
        <v>207962.25362000003</v>
      </c>
      <c r="G27" s="46">
        <f>F27/E27*100</f>
        <v>100</v>
      </c>
      <c r="H27" s="46">
        <f>H28+H29</f>
        <v>77304.100000000006</v>
      </c>
      <c r="I27" s="46">
        <f>I28+I29</f>
        <v>77304.100000000006</v>
      </c>
      <c r="J27" s="46">
        <f>I27/H27*100</f>
        <v>100</v>
      </c>
      <c r="K27" s="46">
        <f>K28+K29</f>
        <v>72010.3</v>
      </c>
      <c r="L27" s="46">
        <f>L28+L29</f>
        <v>72010.3</v>
      </c>
      <c r="M27" s="46">
        <f>L27/K27*100</f>
        <v>100</v>
      </c>
      <c r="N27" s="46">
        <f>N28+N29</f>
        <v>11884</v>
      </c>
      <c r="O27" s="46">
        <f>O28+O29</f>
        <v>11884</v>
      </c>
      <c r="P27" s="46">
        <f>O27/N27*100</f>
        <v>100</v>
      </c>
      <c r="Q27" s="46">
        <f>Q28+Q29</f>
        <v>1442.0826199999999</v>
      </c>
      <c r="R27" s="46">
        <f>R28+R29</f>
        <v>1442.0826199999999</v>
      </c>
      <c r="S27" s="46">
        <f>R27/Q27*100</f>
        <v>100</v>
      </c>
      <c r="T27" s="46">
        <f>T28+T29</f>
        <v>153.643</v>
      </c>
      <c r="U27" s="46">
        <f>U28+U29</f>
        <v>153.643</v>
      </c>
      <c r="V27" s="47">
        <f>U27/T27*100</f>
        <v>100</v>
      </c>
      <c r="W27" s="46">
        <f>W28+W29</f>
        <v>168.12799999999999</v>
      </c>
      <c r="X27" s="46">
        <f>X28+X29</f>
        <v>168.12799999999999</v>
      </c>
      <c r="Y27" s="47">
        <f>X27/W27*100</f>
        <v>100</v>
      </c>
      <c r="Z27" s="46">
        <f>Z28+Z29</f>
        <v>45000</v>
      </c>
      <c r="AA27" s="46">
        <f>AA28+AA29</f>
        <v>45000</v>
      </c>
      <c r="AB27" s="46">
        <f>AA27/Z27*100</f>
        <v>100</v>
      </c>
    </row>
    <row r="28" spans="1:28" ht="12.75">
      <c r="A28" s="3" t="s">
        <v>181</v>
      </c>
      <c r="B28" s="26">
        <f>E28+'субсидии '!B70+субвенции!B71+' иные '!B55</f>
        <v>760196.48802999989</v>
      </c>
      <c r="C28" s="26">
        <f>F28+'субсидии '!C70+субвенции!C71+' иные '!C55</f>
        <v>668460.0409299999</v>
      </c>
      <c r="D28" s="26">
        <f t="shared" si="0"/>
        <v>87.93253474010001</v>
      </c>
      <c r="E28" s="26">
        <f>H28+K28+N28+Q28+T28+W28+Z28</f>
        <v>162962.25362000003</v>
      </c>
      <c r="F28" s="26">
        <f>I28+L28+O28+R28+U28+X28+AA28</f>
        <v>162962.25362000003</v>
      </c>
      <c r="G28" s="26">
        <f>F28/E28*100</f>
        <v>100</v>
      </c>
      <c r="H28" s="26">
        <v>77304.100000000006</v>
      </c>
      <c r="I28" s="26">
        <v>77304.100000000006</v>
      </c>
      <c r="J28" s="26">
        <f>I28/H28*100</f>
        <v>100</v>
      </c>
      <c r="K28" s="55">
        <v>72010.3</v>
      </c>
      <c r="L28" s="26">
        <v>72010.3</v>
      </c>
      <c r="M28" s="26">
        <f>L28/K28*100</f>
        <v>100</v>
      </c>
      <c r="N28" s="55">
        <v>11884</v>
      </c>
      <c r="O28" s="26">
        <v>11884</v>
      </c>
      <c r="P28" s="26">
        <f>O28/N28*100</f>
        <v>100</v>
      </c>
      <c r="Q28" s="55">
        <v>1442.0826199999999</v>
      </c>
      <c r="R28" s="26">
        <v>1442.0826199999999</v>
      </c>
      <c r="S28" s="26">
        <f>R28/Q28*100</f>
        <v>100</v>
      </c>
      <c r="T28" s="55">
        <v>153.643</v>
      </c>
      <c r="U28" s="26">
        <v>153.643</v>
      </c>
      <c r="V28" s="27">
        <f>U28/T28*100</f>
        <v>100</v>
      </c>
      <c r="W28" s="55">
        <v>168.12799999999999</v>
      </c>
      <c r="X28" s="26">
        <v>168.12799999999999</v>
      </c>
      <c r="Y28" s="27">
        <f>X28/W28*100</f>
        <v>100</v>
      </c>
      <c r="Z28" s="55"/>
      <c r="AA28" s="26"/>
      <c r="AB28" s="26"/>
    </row>
    <row r="29" spans="1:28" s="51" customFormat="1" ht="12.75">
      <c r="A29" s="48" t="s">
        <v>188</v>
      </c>
      <c r="B29" s="49">
        <f>E29+'субсидии '!B71+субвенции!B72+' иные '!B56</f>
        <v>81965.363030000008</v>
      </c>
      <c r="C29" s="49">
        <f>F29+'субсидии '!C71+субвенции!C72+' иные '!C56</f>
        <v>78719.622149999996</v>
      </c>
      <c r="D29" s="49">
        <f t="shared" si="0"/>
        <v>96.040106747514741</v>
      </c>
      <c r="E29" s="49">
        <f>E30</f>
        <v>45000</v>
      </c>
      <c r="F29" s="49">
        <f>F30</f>
        <v>45000</v>
      </c>
      <c r="G29" s="49">
        <f t="shared" ref="G29:G30" si="2">F29/E29*100</f>
        <v>100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50"/>
      <c r="W29" s="49"/>
      <c r="X29" s="49"/>
      <c r="Y29" s="50"/>
      <c r="Z29" s="49">
        <f>Z30</f>
        <v>45000</v>
      </c>
      <c r="AA29" s="49">
        <f>AA30</f>
        <v>45000</v>
      </c>
      <c r="AB29" s="46">
        <f>AA29/Z29*100</f>
        <v>100</v>
      </c>
    </row>
    <row r="30" spans="1:28" ht="12.75">
      <c r="A30" s="3" t="s">
        <v>58</v>
      </c>
      <c r="B30" s="56">
        <f>E30+'субсидии '!B72+' иные '!B58</f>
        <v>77483.25619</v>
      </c>
      <c r="C30" s="56">
        <f>F30+'субсидии '!C72+' иные '!C58</f>
        <v>74237.515310000003</v>
      </c>
      <c r="D30" s="26"/>
      <c r="E30" s="26">
        <f>H30+K30+N30+Q30+T30+W30+Z30</f>
        <v>45000</v>
      </c>
      <c r="F30" s="26">
        <f>I30+L30+O30+R30+U30+X30+AA30</f>
        <v>45000</v>
      </c>
      <c r="G30" s="26">
        <f t="shared" si="2"/>
        <v>100</v>
      </c>
      <c r="H30" s="26"/>
      <c r="I30" s="26"/>
      <c r="J30" s="26"/>
      <c r="K30" s="55"/>
      <c r="L30" s="26"/>
      <c r="M30" s="26"/>
      <c r="N30" s="55"/>
      <c r="O30" s="26"/>
      <c r="P30" s="26"/>
      <c r="Q30" s="55"/>
      <c r="R30" s="26"/>
      <c r="S30" s="26"/>
      <c r="T30" s="55"/>
      <c r="U30" s="26"/>
      <c r="V30" s="27"/>
      <c r="W30" s="55"/>
      <c r="X30" s="26"/>
      <c r="Y30" s="27"/>
      <c r="Z30" s="55">
        <v>45000</v>
      </c>
      <c r="AA30" s="26">
        <v>45000</v>
      </c>
      <c r="AB30" s="26">
        <f>AA30/Z30*100</f>
        <v>100</v>
      </c>
    </row>
    <row r="31" spans="1:28" s="15" customFormat="1" ht="12.75">
      <c r="A31" s="7" t="s">
        <v>177</v>
      </c>
      <c r="B31" s="46">
        <f>B32+B33</f>
        <v>1880084.1637299999</v>
      </c>
      <c r="C31" s="46">
        <f>C32+C33</f>
        <v>1876390.2537599998</v>
      </c>
      <c r="D31" s="46">
        <f t="shared" si="0"/>
        <v>99.803524222943736</v>
      </c>
      <c r="E31" s="46">
        <f>E32+E33</f>
        <v>410520.02756999998</v>
      </c>
      <c r="F31" s="46">
        <f>F32+F33</f>
        <v>410520.02756999998</v>
      </c>
      <c r="G31" s="46">
        <f>F31/E31*100</f>
        <v>100</v>
      </c>
      <c r="H31" s="46">
        <f>H32+H33</f>
        <v>37956.300000000003</v>
      </c>
      <c r="I31" s="46">
        <f>I32+I33</f>
        <v>37956.300000000003</v>
      </c>
      <c r="J31" s="46">
        <f>I31/H31*100</f>
        <v>100</v>
      </c>
      <c r="K31" s="46">
        <f>K32+K33</f>
        <v>357516.18949000002</v>
      </c>
      <c r="L31" s="46">
        <f>L32+L33</f>
        <v>357516.18949000002</v>
      </c>
      <c r="M31" s="46">
        <f>L31/K31*100</f>
        <v>100</v>
      </c>
      <c r="N31" s="46">
        <f>N32+N33</f>
        <v>12800</v>
      </c>
      <c r="O31" s="46">
        <f>O32+O33</f>
        <v>12800</v>
      </c>
      <c r="P31" s="46">
        <f>O31/N31*100</f>
        <v>100</v>
      </c>
      <c r="Q31" s="46">
        <f>Q32+Q33</f>
        <v>2031.34708</v>
      </c>
      <c r="R31" s="46">
        <f>R32+R33</f>
        <v>2031.34708</v>
      </c>
      <c r="S31" s="46">
        <f>R31/Q31*100</f>
        <v>100</v>
      </c>
      <c r="T31" s="46">
        <f>T32+T33</f>
        <v>0</v>
      </c>
      <c r="U31" s="46">
        <f>U32+U33</f>
        <v>0</v>
      </c>
      <c r="V31" s="47"/>
      <c r="W31" s="46">
        <f>W32+W33</f>
        <v>216.191</v>
      </c>
      <c r="X31" s="46">
        <f>X32+X33</f>
        <v>216.191</v>
      </c>
      <c r="Y31" s="47">
        <f>X31/W31*100</f>
        <v>100</v>
      </c>
      <c r="Z31" s="46">
        <f>Z32+Z33</f>
        <v>0</v>
      </c>
      <c r="AA31" s="46">
        <f>AA32+AA33</f>
        <v>0</v>
      </c>
      <c r="AB31" s="46"/>
    </row>
    <row r="32" spans="1:28" ht="12.75">
      <c r="A32" s="3" t="s">
        <v>182</v>
      </c>
      <c r="B32" s="26">
        <f>E32+'субсидии '!B79+субвенции!B79+' иные '!B61</f>
        <v>1746360.61839</v>
      </c>
      <c r="C32" s="26">
        <f>F32+'субсидии '!C79+субвенции!C79+' иные '!C61</f>
        <v>1742667.2138799997</v>
      </c>
      <c r="D32" s="26">
        <f t="shared" si="0"/>
        <v>99.788508486099204</v>
      </c>
      <c r="E32" s="26">
        <f>H32+K32+N32+Q32+T32+W32</f>
        <v>410520.02756999998</v>
      </c>
      <c r="F32" s="26">
        <f>I32+L32+O32+R32+U32+X32</f>
        <v>410520.02756999998</v>
      </c>
      <c r="G32" s="26">
        <f>F32/E32*100</f>
        <v>100</v>
      </c>
      <c r="H32" s="26">
        <v>37956.300000000003</v>
      </c>
      <c r="I32" s="26">
        <v>37956.300000000003</v>
      </c>
      <c r="J32" s="26">
        <f>I32/H32*100</f>
        <v>100</v>
      </c>
      <c r="K32" s="26">
        <v>357516.18949000002</v>
      </c>
      <c r="L32" s="26">
        <f>370316.18949-12800</f>
        <v>357516.18949000002</v>
      </c>
      <c r="M32" s="26">
        <f>L32/K32*100</f>
        <v>100</v>
      </c>
      <c r="N32" s="26">
        <v>12800</v>
      </c>
      <c r="O32" s="26">
        <v>12800</v>
      </c>
      <c r="P32" s="26">
        <f>O32/N32*100</f>
        <v>100</v>
      </c>
      <c r="Q32" s="26">
        <v>2031.34708</v>
      </c>
      <c r="R32" s="26">
        <v>2031.34708</v>
      </c>
      <c r="S32" s="26">
        <f>R32/Q32*100</f>
        <v>100</v>
      </c>
      <c r="T32" s="26"/>
      <c r="U32" s="26"/>
      <c r="V32" s="27"/>
      <c r="W32" s="26">
        <v>216.191</v>
      </c>
      <c r="X32" s="26">
        <v>216.191</v>
      </c>
      <c r="Y32" s="27">
        <f>X32/W32*100</f>
        <v>100</v>
      </c>
      <c r="Z32" s="26"/>
      <c r="AA32" s="26"/>
      <c r="AB32" s="26"/>
    </row>
    <row r="33" spans="1:28" s="15" customFormat="1" ht="12.75">
      <c r="A33" s="7" t="s">
        <v>188</v>
      </c>
      <c r="B33" s="46">
        <f>E33+'субсидии '!B80+субвенции!B80+' иные '!B62</f>
        <v>133723.54534000001</v>
      </c>
      <c r="C33" s="46">
        <f>F33+'субсидии '!C80+субвенции!C80+' иные '!C62</f>
        <v>133723.03988000003</v>
      </c>
      <c r="D33" s="46">
        <f t="shared" si="0"/>
        <v>99.999622011218207</v>
      </c>
      <c r="E33" s="46">
        <f>H33+K33</f>
        <v>0</v>
      </c>
      <c r="F33" s="46">
        <f>I33+L33</f>
        <v>0</v>
      </c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7"/>
      <c r="W33" s="46"/>
      <c r="X33" s="46"/>
      <c r="Y33" s="47"/>
      <c r="Z33" s="46"/>
      <c r="AA33" s="46"/>
      <c r="AB33" s="46"/>
    </row>
    <row r="34" spans="1:28" s="15" customFormat="1" ht="12.75">
      <c r="A34" s="7" t="s">
        <v>178</v>
      </c>
      <c r="B34" s="46">
        <f>B35+B36</f>
        <v>850099.12426999991</v>
      </c>
      <c r="C34" s="46">
        <f>C35+C36</f>
        <v>847998.92374999996</v>
      </c>
      <c r="D34" s="46">
        <f t="shared" si="0"/>
        <v>99.752946396480127</v>
      </c>
      <c r="E34" s="46">
        <f>E35+E36</f>
        <v>204639.94026</v>
      </c>
      <c r="F34" s="46">
        <f>F35+F36</f>
        <v>204639.94026</v>
      </c>
      <c r="G34" s="46">
        <f>F34/E34*100</f>
        <v>100</v>
      </c>
      <c r="H34" s="46">
        <f>H35+H36</f>
        <v>85218.3</v>
      </c>
      <c r="I34" s="46">
        <f>I35+I36</f>
        <v>85218.3</v>
      </c>
      <c r="J34" s="46">
        <f>I34/H34*100</f>
        <v>100</v>
      </c>
      <c r="K34" s="46">
        <f>K35+K36</f>
        <v>108120.96368</v>
      </c>
      <c r="L34" s="46">
        <f>L35+L36</f>
        <v>108120.96368</v>
      </c>
      <c r="M34" s="46">
        <f>L34/K34*100</f>
        <v>100</v>
      </c>
      <c r="N34" s="46">
        <f>N35+N36</f>
        <v>10000</v>
      </c>
      <c r="O34" s="46">
        <f>O35+O36</f>
        <v>10000</v>
      </c>
      <c r="P34" s="46">
        <f>O34/N34*100</f>
        <v>100</v>
      </c>
      <c r="Q34" s="46">
        <f>Q35+Q36</f>
        <v>1300.6765800000001</v>
      </c>
      <c r="R34" s="46">
        <f>R35+R36</f>
        <v>1300.6765800000001</v>
      </c>
      <c r="S34" s="46">
        <f>R34/Q34*100</f>
        <v>100</v>
      </c>
      <c r="T34" s="46">
        <f>T35+T36</f>
        <v>0</v>
      </c>
      <c r="U34" s="46">
        <f>U35+U36</f>
        <v>0</v>
      </c>
      <c r="V34" s="47"/>
      <c r="W34" s="46">
        <f>W35+W36</f>
        <v>0</v>
      </c>
      <c r="X34" s="46">
        <f>X35+X36</f>
        <v>0</v>
      </c>
      <c r="Y34" s="47"/>
      <c r="Z34" s="46">
        <f>Z35+Z36</f>
        <v>0</v>
      </c>
      <c r="AA34" s="46">
        <f>AA35+AA36</f>
        <v>0</v>
      </c>
      <c r="AB34" s="46"/>
    </row>
    <row r="35" spans="1:28" ht="12.75">
      <c r="A35" s="3" t="s">
        <v>183</v>
      </c>
      <c r="B35" s="26">
        <f>E35+'субсидии '!B100+субвенции!B99+' иные '!B75</f>
        <v>829458.41426999995</v>
      </c>
      <c r="C35" s="26">
        <f>F35+'субсидии '!C100+субвенции!C99+' иные '!C75</f>
        <v>827358.21375</v>
      </c>
      <c r="D35" s="26">
        <f t="shared" si="0"/>
        <v>99.746798575568334</v>
      </c>
      <c r="E35" s="26">
        <f>H35+K35+N35+Q35+T35+W35</f>
        <v>204639.94026</v>
      </c>
      <c r="F35" s="26">
        <f>I35+L35+O35+R35+U35+X35</f>
        <v>204639.94026</v>
      </c>
      <c r="G35" s="26">
        <f>F35/E35*100</f>
        <v>100</v>
      </c>
      <c r="H35" s="26">
        <v>85218.3</v>
      </c>
      <c r="I35" s="26">
        <v>85218.3</v>
      </c>
      <c r="J35" s="26">
        <f>I35/H35*100</f>
        <v>100</v>
      </c>
      <c r="K35" s="26">
        <v>108120.96368</v>
      </c>
      <c r="L35" s="26">
        <v>108120.96368</v>
      </c>
      <c r="M35" s="26">
        <f>L35/K35*100</f>
        <v>100</v>
      </c>
      <c r="N35" s="26">
        <v>10000</v>
      </c>
      <c r="O35" s="26">
        <v>10000</v>
      </c>
      <c r="P35" s="26">
        <f>O35/N35*100</f>
        <v>100</v>
      </c>
      <c r="Q35" s="26">
        <v>1300.6765800000001</v>
      </c>
      <c r="R35" s="26">
        <v>1300.6765800000001</v>
      </c>
      <c r="S35" s="26">
        <f>R35/Q35*100</f>
        <v>100</v>
      </c>
      <c r="T35" s="26"/>
      <c r="U35" s="26"/>
      <c r="V35" s="27"/>
      <c r="W35" s="26"/>
      <c r="X35" s="26"/>
      <c r="Y35" s="27"/>
      <c r="Z35" s="26"/>
      <c r="AA35" s="26"/>
      <c r="AB35" s="26"/>
    </row>
    <row r="36" spans="1:28" s="15" customFormat="1" ht="12.75">
      <c r="A36" s="7" t="s">
        <v>188</v>
      </c>
      <c r="B36" s="46">
        <f>E36+'субсидии '!B101+субвенции!B100+' иные '!B76</f>
        <v>20640.71</v>
      </c>
      <c r="C36" s="46">
        <f>F36+'субсидии '!C101+субвенции!C100+' иные '!C76</f>
        <v>20640.71</v>
      </c>
      <c r="D36" s="46">
        <f t="shared" si="0"/>
        <v>100</v>
      </c>
      <c r="E36" s="46">
        <f>H36+K36</f>
        <v>0</v>
      </c>
      <c r="F36" s="46">
        <f>I36+L36</f>
        <v>0</v>
      </c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7"/>
      <c r="W36" s="46"/>
      <c r="X36" s="46"/>
      <c r="Y36" s="47"/>
      <c r="Z36" s="46"/>
      <c r="AA36" s="46"/>
      <c r="AB36" s="46"/>
    </row>
    <row r="37" spans="1:28" s="15" customFormat="1" ht="12.75">
      <c r="A37" s="7" t="s">
        <v>187</v>
      </c>
      <c r="B37" s="46">
        <f>B38+B39</f>
        <v>524075.00780000002</v>
      </c>
      <c r="C37" s="46">
        <f>C38+C39</f>
        <v>516181.86962000001</v>
      </c>
      <c r="D37" s="46">
        <f t="shared" si="0"/>
        <v>98.493891511229577</v>
      </c>
      <c r="E37" s="46">
        <f>E38+E39</f>
        <v>179948.71465000004</v>
      </c>
      <c r="F37" s="46">
        <f>F38+F39</f>
        <v>179948.71465000004</v>
      </c>
      <c r="G37" s="46">
        <f>F37/E37*100</f>
        <v>100</v>
      </c>
      <c r="H37" s="46">
        <f>H38+H39</f>
        <v>81758.7</v>
      </c>
      <c r="I37" s="46">
        <f>I38+I39</f>
        <v>81758.7</v>
      </c>
      <c r="J37" s="46">
        <f>I37/H37*100</f>
        <v>100</v>
      </c>
      <c r="K37" s="46">
        <f>K38+K39</f>
        <v>84357.538</v>
      </c>
      <c r="L37" s="46">
        <f>L38+L39</f>
        <v>84357.538</v>
      </c>
      <c r="M37" s="46">
        <f>L37/K37*100</f>
        <v>100</v>
      </c>
      <c r="N37" s="46">
        <f>N38+N39</f>
        <v>12400</v>
      </c>
      <c r="O37" s="46">
        <f>O38+O39</f>
        <v>12400</v>
      </c>
      <c r="P37" s="46">
        <f>O37/N37*100</f>
        <v>100</v>
      </c>
      <c r="Q37" s="46">
        <f>Q38+Q39</f>
        <v>1314.73065</v>
      </c>
      <c r="R37" s="46">
        <f>R38+R39</f>
        <v>1314.73065</v>
      </c>
      <c r="S37" s="46">
        <f>R37/Q37*100</f>
        <v>100</v>
      </c>
      <c r="T37" s="46">
        <f>T38+T39</f>
        <v>117.746</v>
      </c>
      <c r="U37" s="46">
        <f>U38+U39</f>
        <v>117.746</v>
      </c>
      <c r="V37" s="47">
        <f>U37/T37*100</f>
        <v>100</v>
      </c>
      <c r="W37" s="46">
        <f>W38+W39</f>
        <v>0</v>
      </c>
      <c r="X37" s="46">
        <f>X38+X39</f>
        <v>0</v>
      </c>
      <c r="Y37" s="47"/>
      <c r="Z37" s="46">
        <f>Z38+Z39</f>
        <v>0</v>
      </c>
      <c r="AA37" s="46">
        <f>AA38+AA39</f>
        <v>0</v>
      </c>
      <c r="AB37" s="46"/>
    </row>
    <row r="38" spans="1:28" ht="12.75">
      <c r="A38" s="3" t="s">
        <v>163</v>
      </c>
      <c r="B38" s="26">
        <f>E38+'субсидии '!B113+субвенции!B111+' иные '!B81</f>
        <v>494396.67766000004</v>
      </c>
      <c r="C38" s="26">
        <f>F38+'субсидии '!C113+субвенции!C111+' иные '!C81</f>
        <v>486503.53948000004</v>
      </c>
      <c r="D38" s="26">
        <f t="shared" si="0"/>
        <v>98.403480739927602</v>
      </c>
      <c r="E38" s="26">
        <f>H38+K38+N38+Q38+T38+W38</f>
        <v>179948.71465000004</v>
      </c>
      <c r="F38" s="26">
        <f>I38+L38+O38+R38+U38+X38</f>
        <v>179948.71465000004</v>
      </c>
      <c r="G38" s="26">
        <f>F38/E38*100</f>
        <v>100</v>
      </c>
      <c r="H38" s="26">
        <v>81758.7</v>
      </c>
      <c r="I38" s="26">
        <v>81758.7</v>
      </c>
      <c r="J38" s="26">
        <f>I38/H38*100</f>
        <v>100</v>
      </c>
      <c r="K38" s="26">
        <v>84357.538</v>
      </c>
      <c r="L38" s="26">
        <v>84357.538</v>
      </c>
      <c r="M38" s="26">
        <f>L38/K38*100</f>
        <v>100</v>
      </c>
      <c r="N38" s="26">
        <v>12400</v>
      </c>
      <c r="O38" s="26">
        <v>12400</v>
      </c>
      <c r="P38" s="26">
        <f>O38/N38*100</f>
        <v>100</v>
      </c>
      <c r="Q38" s="26">
        <v>1314.73065</v>
      </c>
      <c r="R38" s="26">
        <v>1314.73065</v>
      </c>
      <c r="S38" s="26">
        <f>R38/Q38*100</f>
        <v>100</v>
      </c>
      <c r="T38" s="26">
        <v>117.746</v>
      </c>
      <c r="U38" s="26">
        <v>117.746</v>
      </c>
      <c r="V38" s="27">
        <f>U38/T38*100</f>
        <v>100</v>
      </c>
      <c r="W38" s="26"/>
      <c r="X38" s="26"/>
      <c r="Y38" s="27"/>
      <c r="Z38" s="26"/>
      <c r="AA38" s="26"/>
      <c r="AB38" s="26"/>
    </row>
    <row r="39" spans="1:28" s="15" customFormat="1" ht="12.75">
      <c r="A39" s="7" t="s">
        <v>188</v>
      </c>
      <c r="B39" s="46">
        <f>E39+'субсидии '!B114+субвенции!B112+' иные '!B82</f>
        <v>29678.330140000002</v>
      </c>
      <c r="C39" s="46">
        <f>F39+'субсидии '!C114+субвенции!C112+' иные '!C82</f>
        <v>29678.330140000002</v>
      </c>
      <c r="D39" s="46">
        <f t="shared" si="0"/>
        <v>100</v>
      </c>
      <c r="E39" s="46">
        <f>H39+K39</f>
        <v>0</v>
      </c>
      <c r="F39" s="46">
        <f>I39+L39</f>
        <v>0</v>
      </c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7"/>
      <c r="W39" s="46"/>
      <c r="X39" s="46"/>
      <c r="Y39" s="47"/>
      <c r="Z39" s="46"/>
      <c r="AA39" s="46"/>
      <c r="AB39" s="46"/>
    </row>
    <row r="40" spans="1:28" s="15" customFormat="1" ht="12.75">
      <c r="A40" s="7" t="s">
        <v>165</v>
      </c>
      <c r="B40" s="46">
        <f>B41+B42</f>
        <v>493060.18807000003</v>
      </c>
      <c r="C40" s="46">
        <f>C41+C42</f>
        <v>490405.24403</v>
      </c>
      <c r="D40" s="46">
        <f t="shared" si="0"/>
        <v>99.461537535530425</v>
      </c>
      <c r="E40" s="46">
        <f>E41+E42</f>
        <v>91768.849860000002</v>
      </c>
      <c r="F40" s="46">
        <f>F41+F42</f>
        <v>91768.849860000002</v>
      </c>
      <c r="G40" s="46">
        <f>F40/E40*100</f>
        <v>100</v>
      </c>
      <c r="H40" s="46">
        <f>H41+H42</f>
        <v>31810.2</v>
      </c>
      <c r="I40" s="46">
        <f>I41+I42</f>
        <v>31810.2</v>
      </c>
      <c r="J40" s="46">
        <f>I40/H40*100</f>
        <v>100</v>
      </c>
      <c r="K40" s="46">
        <f>K41+K42</f>
        <v>58843.8</v>
      </c>
      <c r="L40" s="46">
        <f>L41+L42</f>
        <v>58843.8</v>
      </c>
      <c r="M40" s="46">
        <f>L40/K40*100</f>
        <v>100</v>
      </c>
      <c r="N40" s="46">
        <f>N41+N42</f>
        <v>0</v>
      </c>
      <c r="O40" s="46">
        <f>O41+O42</f>
        <v>0</v>
      </c>
      <c r="P40" s="46"/>
      <c r="Q40" s="46">
        <f>Q41+Q42</f>
        <v>1114.84986</v>
      </c>
      <c r="R40" s="46">
        <f>R41+R42</f>
        <v>1114.84986</v>
      </c>
      <c r="S40" s="46">
        <f>R40/Q40*100</f>
        <v>100</v>
      </c>
      <c r="T40" s="46">
        <f>T41+T42</f>
        <v>0</v>
      </c>
      <c r="U40" s="46">
        <f>U41+U42</f>
        <v>0</v>
      </c>
      <c r="V40" s="47"/>
      <c r="W40" s="46">
        <f>W41+W42</f>
        <v>0</v>
      </c>
      <c r="X40" s="46">
        <f>X41+X42</f>
        <v>0</v>
      </c>
      <c r="Y40" s="47"/>
      <c r="Z40" s="46">
        <f>Z41+Z42</f>
        <v>0</v>
      </c>
      <c r="AA40" s="46">
        <f>AA41+AA42</f>
        <v>0</v>
      </c>
      <c r="AB40" s="46"/>
    </row>
    <row r="41" spans="1:28" ht="12.75">
      <c r="A41" s="3" t="s">
        <v>164</v>
      </c>
      <c r="B41" s="26">
        <f>E41+'субсидии '!B121+субвенции!B118+' иные '!B87</f>
        <v>430951.43984000001</v>
      </c>
      <c r="C41" s="26">
        <f>F41+'субсидии '!C121+субвенции!C118+' иные '!C87</f>
        <v>428297.87245999998</v>
      </c>
      <c r="D41" s="26">
        <f t="shared" si="0"/>
        <v>99.38425373842928</v>
      </c>
      <c r="E41" s="26">
        <f>H41+K41+N41+Q41+T41+W41</f>
        <v>91768.849860000002</v>
      </c>
      <c r="F41" s="26">
        <f>I41+L41+O41+R41+U41+X41</f>
        <v>91768.849860000002</v>
      </c>
      <c r="G41" s="26">
        <f>F41/E41*100</f>
        <v>100</v>
      </c>
      <c r="H41" s="26">
        <v>31810.2</v>
      </c>
      <c r="I41" s="26">
        <v>31810.2</v>
      </c>
      <c r="J41" s="26">
        <f>I41/H41*100</f>
        <v>100</v>
      </c>
      <c r="K41" s="55">
        <v>58843.8</v>
      </c>
      <c r="L41" s="26">
        <v>58843.8</v>
      </c>
      <c r="M41" s="26">
        <f>L41/K41*100</f>
        <v>100</v>
      </c>
      <c r="N41" s="55"/>
      <c r="O41" s="26"/>
      <c r="P41" s="26"/>
      <c r="Q41" s="55">
        <v>1114.84986</v>
      </c>
      <c r="R41" s="26">
        <v>1114.84986</v>
      </c>
      <c r="S41" s="26">
        <f>R41/Q41*100</f>
        <v>100</v>
      </c>
      <c r="T41" s="55"/>
      <c r="U41" s="26"/>
      <c r="V41" s="27"/>
      <c r="W41" s="55"/>
      <c r="X41" s="26"/>
      <c r="Y41" s="27"/>
      <c r="Z41" s="55"/>
      <c r="AA41" s="26"/>
      <c r="AB41" s="26"/>
    </row>
    <row r="42" spans="1:28" s="15" customFormat="1" ht="12.75">
      <c r="A42" s="7" t="s">
        <v>188</v>
      </c>
      <c r="B42" s="46">
        <f>E42+'субсидии '!B122+субвенции!B119+' иные '!B88</f>
        <v>62108.748229999997</v>
      </c>
      <c r="C42" s="46">
        <f>F42+'субсидии '!C122+субвенции!C119+' иные '!C88</f>
        <v>62107.371569999996</v>
      </c>
      <c r="D42" s="46">
        <f t="shared" si="0"/>
        <v>99.997783468449725</v>
      </c>
      <c r="E42" s="46">
        <f>H42+K42</f>
        <v>0</v>
      </c>
      <c r="F42" s="46">
        <f>I42+L42</f>
        <v>0</v>
      </c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7"/>
      <c r="W42" s="46"/>
      <c r="X42" s="46"/>
      <c r="Y42" s="47"/>
      <c r="Z42" s="46"/>
      <c r="AA42" s="46"/>
      <c r="AB42" s="46"/>
    </row>
    <row r="43" spans="1:28" s="15" customFormat="1" ht="12.75">
      <c r="A43" s="7" t="s">
        <v>185</v>
      </c>
      <c r="B43" s="46">
        <f>B44+B45</f>
        <v>530881.02651</v>
      </c>
      <c r="C43" s="46">
        <f>C44+C45</f>
        <v>529335.64952999994</v>
      </c>
      <c r="D43" s="46">
        <f t="shared" si="0"/>
        <v>99.708903331852085</v>
      </c>
      <c r="E43" s="46">
        <f>E44+E45</f>
        <v>118459.99214999999</v>
      </c>
      <c r="F43" s="46">
        <f>F44+F45</f>
        <v>118459.99214999999</v>
      </c>
      <c r="G43" s="46">
        <f>F43/E43*100</f>
        <v>100</v>
      </c>
      <c r="H43" s="46">
        <f>H44+H45</f>
        <v>53479.1</v>
      </c>
      <c r="I43" s="46">
        <f>I44+I45</f>
        <v>53479.1</v>
      </c>
      <c r="J43" s="46">
        <f>I43/H43*100</f>
        <v>100</v>
      </c>
      <c r="K43" s="46">
        <f>K44+K45</f>
        <v>60168.800000000003</v>
      </c>
      <c r="L43" s="46">
        <f>L44+L45</f>
        <v>60168.800000000003</v>
      </c>
      <c r="M43" s="46">
        <f>L43/K43*100</f>
        <v>100</v>
      </c>
      <c r="N43" s="46">
        <f>N44+N45</f>
        <v>3213</v>
      </c>
      <c r="O43" s="46">
        <f>O44+O45</f>
        <v>3213</v>
      </c>
      <c r="P43" s="46">
        <f>O43/N43*100</f>
        <v>100</v>
      </c>
      <c r="Q43" s="46">
        <f>Q44+Q45</f>
        <v>1416.33115</v>
      </c>
      <c r="R43" s="46">
        <f>R44+R45</f>
        <v>1416.33115</v>
      </c>
      <c r="S43" s="46">
        <f>R43/Q43*100</f>
        <v>100</v>
      </c>
      <c r="T43" s="46">
        <f>T44+T45</f>
        <v>0</v>
      </c>
      <c r="U43" s="46">
        <f>U44+U45</f>
        <v>0</v>
      </c>
      <c r="V43" s="47"/>
      <c r="W43" s="46">
        <f>W44+W45</f>
        <v>182.761</v>
      </c>
      <c r="X43" s="46">
        <f>X44+X45</f>
        <v>182.761</v>
      </c>
      <c r="Y43" s="47">
        <f>X43/W43*100</f>
        <v>100</v>
      </c>
      <c r="Z43" s="46">
        <f>Z44+Z45</f>
        <v>0</v>
      </c>
      <c r="AA43" s="46">
        <f>AA44+AA45</f>
        <v>0</v>
      </c>
      <c r="AB43" s="46"/>
    </row>
    <row r="44" spans="1:28" ht="12.75">
      <c r="A44" s="3" t="s">
        <v>184</v>
      </c>
      <c r="B44" s="26">
        <f>E44+'субсидии '!B128+субвенции!B124+' иные '!B94</f>
        <v>500564.03584000003</v>
      </c>
      <c r="C44" s="26">
        <f>F44+'субсидии '!C128+субвенции!C124+' иные '!C94</f>
        <v>499018.65936999995</v>
      </c>
      <c r="D44" s="26">
        <f t="shared" si="0"/>
        <v>99.691272972216879</v>
      </c>
      <c r="E44" s="26">
        <f>H44+K44+N44+Q44+T44+W44</f>
        <v>118459.99214999999</v>
      </c>
      <c r="F44" s="26">
        <f>I44+L44+O44+R44+U44+X44</f>
        <v>118459.99214999999</v>
      </c>
      <c r="G44" s="26">
        <f>F44/E44*100</f>
        <v>100</v>
      </c>
      <c r="H44" s="26">
        <v>53479.1</v>
      </c>
      <c r="I44" s="26">
        <v>53479.1</v>
      </c>
      <c r="J44" s="26">
        <f>I44/H44*100</f>
        <v>100</v>
      </c>
      <c r="K44" s="55">
        <v>60168.800000000003</v>
      </c>
      <c r="L44" s="26">
        <v>60168.800000000003</v>
      </c>
      <c r="M44" s="26">
        <f>L44/K44*100</f>
        <v>100</v>
      </c>
      <c r="N44" s="55">
        <v>3213</v>
      </c>
      <c r="O44" s="26">
        <v>3213</v>
      </c>
      <c r="P44" s="26">
        <f>O44/N44*100</f>
        <v>100</v>
      </c>
      <c r="Q44" s="55">
        <v>1416.33115</v>
      </c>
      <c r="R44" s="26">
        <v>1416.33115</v>
      </c>
      <c r="S44" s="26">
        <f>R44/Q44*100</f>
        <v>100</v>
      </c>
      <c r="T44" s="55"/>
      <c r="U44" s="26"/>
      <c r="V44" s="27"/>
      <c r="W44" s="55">
        <v>182.761</v>
      </c>
      <c r="X44" s="26">
        <v>182.761</v>
      </c>
      <c r="Y44" s="27">
        <f>X44/W44*100</f>
        <v>100</v>
      </c>
      <c r="Z44" s="55"/>
      <c r="AA44" s="26"/>
      <c r="AB44" s="26"/>
    </row>
    <row r="45" spans="1:28" s="15" customFormat="1" ht="12.75">
      <c r="A45" s="7" t="s">
        <v>188</v>
      </c>
      <c r="B45" s="46">
        <f>E45+'субсидии '!B129+субвенции!B125+' иные '!B95</f>
        <v>30316.990670000003</v>
      </c>
      <c r="C45" s="46">
        <f>F45+'субсидии '!C129+субвенции!C125+' иные '!C95</f>
        <v>30316.990160000001</v>
      </c>
      <c r="D45" s="46">
        <f t="shared" si="0"/>
        <v>99.999998317774981</v>
      </c>
      <c r="E45" s="46">
        <f>H45+K45</f>
        <v>0</v>
      </c>
      <c r="F45" s="46">
        <f>I45+L45</f>
        <v>0</v>
      </c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7"/>
      <c r="W45" s="46"/>
      <c r="X45" s="46"/>
      <c r="Y45" s="47"/>
      <c r="Z45" s="46"/>
      <c r="AA45" s="46"/>
      <c r="AB45" s="46"/>
    </row>
    <row r="46" spans="1:28" s="15" customFormat="1" ht="12.75">
      <c r="A46" s="7" t="s">
        <v>166</v>
      </c>
      <c r="B46" s="46">
        <f>B47+B48</f>
        <v>733648.60908999993</v>
      </c>
      <c r="C46" s="46">
        <f>C47+C48</f>
        <v>632933.45550000004</v>
      </c>
      <c r="D46" s="46">
        <f t="shared" ref="D46:D59" si="3">C46/B46*100</f>
        <v>86.272017374240704</v>
      </c>
      <c r="E46" s="46">
        <f>E47+E48</f>
        <v>80830.651150000005</v>
      </c>
      <c r="F46" s="46">
        <f>F47+F48</f>
        <v>80830.651150000005</v>
      </c>
      <c r="G46" s="46">
        <f>F46/E46*100</f>
        <v>100</v>
      </c>
      <c r="H46" s="46">
        <f>H47+H48</f>
        <v>15366.3</v>
      </c>
      <c r="I46" s="46">
        <f>I47+I48</f>
        <v>15366.3</v>
      </c>
      <c r="J46" s="46">
        <f>I46/H46*100</f>
        <v>100</v>
      </c>
      <c r="K46" s="46">
        <f>K47+K48</f>
        <v>56121.174549999996</v>
      </c>
      <c r="L46" s="46">
        <f>L47+L48</f>
        <v>56121.174549999996</v>
      </c>
      <c r="M46" s="46">
        <f>L46/K46*100</f>
        <v>100</v>
      </c>
      <c r="N46" s="46">
        <f>N47+N48</f>
        <v>7671</v>
      </c>
      <c r="O46" s="46">
        <f>O47+O48</f>
        <v>7671</v>
      </c>
      <c r="P46" s="46">
        <f>O46/N46*100</f>
        <v>100</v>
      </c>
      <c r="Q46" s="46">
        <f>Q47+Q48</f>
        <v>1672.1766</v>
      </c>
      <c r="R46" s="46">
        <f>R47+R48</f>
        <v>1672.1766</v>
      </c>
      <c r="S46" s="46">
        <f>R46/Q46*100</f>
        <v>100</v>
      </c>
      <c r="T46" s="46">
        <f>T47+T48</f>
        <v>0</v>
      </c>
      <c r="U46" s="46">
        <f>U47+U48</f>
        <v>0</v>
      </c>
      <c r="V46" s="47"/>
      <c r="W46" s="46">
        <f>W47+W48</f>
        <v>0</v>
      </c>
      <c r="X46" s="46">
        <f>X47+X48</f>
        <v>0</v>
      </c>
      <c r="Y46" s="47"/>
      <c r="Z46" s="46">
        <f>Z47+Z48</f>
        <v>0</v>
      </c>
      <c r="AA46" s="46">
        <f>AA47+AA48</f>
        <v>0</v>
      </c>
      <c r="AB46" s="46"/>
    </row>
    <row r="47" spans="1:28" ht="12.75">
      <c r="A47" s="3" t="s">
        <v>167</v>
      </c>
      <c r="B47" s="26">
        <f>E47+'субсидии '!B140+субвенции!B136+' иные '!B105</f>
        <v>709999.47548999987</v>
      </c>
      <c r="C47" s="26">
        <f>F47+'субсидии '!C140+субвенции!C136+' иные '!C105</f>
        <v>618180.92593000003</v>
      </c>
      <c r="D47" s="26">
        <f t="shared" si="3"/>
        <v>87.067800367509847</v>
      </c>
      <c r="E47" s="26">
        <f>H47+K47+N47+Q47+T47+W47</f>
        <v>80830.651150000005</v>
      </c>
      <c r="F47" s="26">
        <f>I47+L47+O47+R47+U47+X47</f>
        <v>80830.651150000005</v>
      </c>
      <c r="G47" s="26">
        <f>F47/E47*100</f>
        <v>100</v>
      </c>
      <c r="H47" s="26">
        <v>15366.3</v>
      </c>
      <c r="I47" s="26">
        <v>15366.3</v>
      </c>
      <c r="J47" s="26">
        <f>I47/H47*100</f>
        <v>100</v>
      </c>
      <c r="K47" s="55">
        <v>56121.174549999996</v>
      </c>
      <c r="L47" s="55">
        <v>56121.174549999996</v>
      </c>
      <c r="M47" s="26">
        <f>L47/K47*100</f>
        <v>100</v>
      </c>
      <c r="N47" s="55">
        <v>7671</v>
      </c>
      <c r="O47" s="55">
        <v>7671</v>
      </c>
      <c r="P47" s="26">
        <f>O47/N47*100</f>
        <v>100</v>
      </c>
      <c r="Q47" s="55">
        <v>1672.1766</v>
      </c>
      <c r="R47" s="55">
        <v>1672.1766</v>
      </c>
      <c r="S47" s="26">
        <f>R47/Q47*100</f>
        <v>100</v>
      </c>
      <c r="T47" s="55"/>
      <c r="U47" s="54"/>
      <c r="V47" s="27"/>
      <c r="W47" s="55"/>
      <c r="X47" s="54"/>
      <c r="Y47" s="27"/>
      <c r="Z47" s="55"/>
      <c r="AA47" s="54"/>
      <c r="AB47" s="26"/>
    </row>
    <row r="48" spans="1:28" s="15" customFormat="1" ht="12.75">
      <c r="A48" s="7" t="s">
        <v>188</v>
      </c>
      <c r="B48" s="46">
        <f>E48+'субсидии '!B141+субвенции!B137+' иные '!B106</f>
        <v>23649.133600000008</v>
      </c>
      <c r="C48" s="46">
        <f>F48+'субсидии '!C141+субвенции!C137+' иные '!C106</f>
        <v>14752.529570000001</v>
      </c>
      <c r="D48" s="46">
        <f t="shared" si="3"/>
        <v>62.380845825151056</v>
      </c>
      <c r="E48" s="46">
        <f>H48+K48</f>
        <v>0</v>
      </c>
      <c r="F48" s="46">
        <f>I48+L48</f>
        <v>0</v>
      </c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7"/>
      <c r="W48" s="46"/>
      <c r="X48" s="46"/>
      <c r="Y48" s="47"/>
      <c r="Z48" s="46"/>
      <c r="AA48" s="46"/>
      <c r="AB48" s="46"/>
    </row>
    <row r="49" spans="1:28" s="15" customFormat="1" ht="12.75">
      <c r="A49" s="7" t="s">
        <v>186</v>
      </c>
      <c r="B49" s="46">
        <f>B50+B51</f>
        <v>688834.34162999992</v>
      </c>
      <c r="C49" s="46">
        <f>C50+C51</f>
        <v>686726.89391999994</v>
      </c>
      <c r="D49" s="46">
        <f t="shared" si="3"/>
        <v>99.694055946018452</v>
      </c>
      <c r="E49" s="46">
        <f>E50+E51</f>
        <v>137441.51694999999</v>
      </c>
      <c r="F49" s="46">
        <f>F50+F51</f>
        <v>137441.51694999999</v>
      </c>
      <c r="G49" s="46">
        <f>F49/E49*100</f>
        <v>100</v>
      </c>
      <c r="H49" s="46">
        <f>H50+H51</f>
        <v>45045.1</v>
      </c>
      <c r="I49" s="46">
        <f>I50+I51</f>
        <v>45045.1</v>
      </c>
      <c r="J49" s="46">
        <f>I49/H49*100</f>
        <v>100</v>
      </c>
      <c r="K49" s="46">
        <f>K50+K51</f>
        <v>80714.2</v>
      </c>
      <c r="L49" s="46">
        <f>L50+L51</f>
        <v>80714.2</v>
      </c>
      <c r="M49" s="46">
        <f>L49/K49*100</f>
        <v>100</v>
      </c>
      <c r="N49" s="46">
        <f>N50+N51</f>
        <v>10158</v>
      </c>
      <c r="O49" s="46">
        <f>O50+O51</f>
        <v>10158</v>
      </c>
      <c r="P49" s="46">
        <f>O49/N49*100</f>
        <v>100</v>
      </c>
      <c r="Q49" s="46">
        <f>Q50+Q51</f>
        <v>1289.6849499999998</v>
      </c>
      <c r="R49" s="46">
        <f>R50+R51</f>
        <v>1289.6849500000001</v>
      </c>
      <c r="S49" s="46">
        <f>R49/Q49*100</f>
        <v>100.00000000000003</v>
      </c>
      <c r="T49" s="46">
        <f>T50+T51</f>
        <v>234.53200000000001</v>
      </c>
      <c r="U49" s="46">
        <f>U50+U51</f>
        <v>234.53200000000001</v>
      </c>
      <c r="V49" s="47">
        <f>U49/T49*100</f>
        <v>100</v>
      </c>
      <c r="W49" s="46">
        <f>W50+W51</f>
        <v>0</v>
      </c>
      <c r="X49" s="46">
        <f>X50+X51</f>
        <v>0</v>
      </c>
      <c r="Y49" s="47"/>
      <c r="Z49" s="46">
        <f>Z50+Z51</f>
        <v>0</v>
      </c>
      <c r="AA49" s="46">
        <f>AA50+AA51</f>
        <v>0</v>
      </c>
      <c r="AB49" s="46"/>
    </row>
    <row r="50" spans="1:28" ht="12.75">
      <c r="A50" s="3" t="s">
        <v>169</v>
      </c>
      <c r="B50" s="26">
        <f>E50+'субсидии '!B152+субвенции!B147+' иные '!B116</f>
        <v>592248.76497999986</v>
      </c>
      <c r="C50" s="26">
        <f>F50+'субсидии '!C152+субвенции!C147+' иные '!C116</f>
        <v>590146.36583999987</v>
      </c>
      <c r="D50" s="26">
        <f>C50/B50*100</f>
        <v>99.645014179122697</v>
      </c>
      <c r="E50" s="26">
        <f>H50+K50+N50+Q50+T50+W50</f>
        <v>137441.51694999999</v>
      </c>
      <c r="F50" s="26">
        <f>I50+L50+O50+R50+U50+X50</f>
        <v>137441.51694999999</v>
      </c>
      <c r="G50" s="26">
        <f>F50/E50*100</f>
        <v>100</v>
      </c>
      <c r="H50" s="26">
        <v>45045.1</v>
      </c>
      <c r="I50" s="26">
        <v>45045.1</v>
      </c>
      <c r="J50" s="26">
        <f>I50/H50*100</f>
        <v>100</v>
      </c>
      <c r="K50" s="55">
        <v>80714.2</v>
      </c>
      <c r="L50" s="26">
        <v>80714.2</v>
      </c>
      <c r="M50" s="26">
        <f>L50/K50*100</f>
        <v>100</v>
      </c>
      <c r="N50" s="55">
        <v>10158</v>
      </c>
      <c r="O50" s="26">
        <v>10158</v>
      </c>
      <c r="P50" s="26">
        <f>O50/N50*100</f>
        <v>100</v>
      </c>
      <c r="Q50" s="55">
        <v>1289.6849499999998</v>
      </c>
      <c r="R50" s="26">
        <v>1289.6849500000001</v>
      </c>
      <c r="S50" s="26">
        <f>R50/Q50*100</f>
        <v>100.00000000000003</v>
      </c>
      <c r="T50" s="55">
        <v>234.53200000000001</v>
      </c>
      <c r="U50" s="26">
        <v>234.53200000000001</v>
      </c>
      <c r="V50" s="27">
        <f>U50/T50*100</f>
        <v>100</v>
      </c>
      <c r="W50" s="55"/>
      <c r="X50" s="26"/>
      <c r="Y50" s="27"/>
      <c r="Z50" s="55"/>
      <c r="AA50" s="26"/>
      <c r="AB50" s="26"/>
    </row>
    <row r="51" spans="1:28" s="15" customFormat="1" ht="12.75">
      <c r="A51" s="7" t="s">
        <v>188</v>
      </c>
      <c r="B51" s="46">
        <f>E51+'субсидии '!B153+субвенции!B148+' иные '!B117</f>
        <v>96585.576650000017</v>
      </c>
      <c r="C51" s="46">
        <f>F51+'субсидии '!C153+субвенции!C148+' иные '!C117</f>
        <v>96580.528080000018</v>
      </c>
      <c r="D51" s="46">
        <f>C51/B51*100</f>
        <v>99.994772956609978</v>
      </c>
      <c r="E51" s="46">
        <f>H51+K51</f>
        <v>0</v>
      </c>
      <c r="F51" s="46">
        <f>I51+L51</f>
        <v>0</v>
      </c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7"/>
      <c r="W51" s="46"/>
      <c r="X51" s="46"/>
      <c r="Y51" s="47"/>
      <c r="Z51" s="46"/>
      <c r="AA51" s="46"/>
      <c r="AB51" s="46"/>
    </row>
    <row r="52" spans="1:28" s="15" customFormat="1" ht="12.75">
      <c r="A52" s="7" t="s">
        <v>170</v>
      </c>
      <c r="B52" s="46">
        <f>B53+B54</f>
        <v>259554.19824000003</v>
      </c>
      <c r="C52" s="46">
        <f>C53+C54</f>
        <v>258570.64706000005</v>
      </c>
      <c r="D52" s="46">
        <f t="shared" si="3"/>
        <v>99.621061348007728</v>
      </c>
      <c r="E52" s="46">
        <f>E53+E54</f>
        <v>70724.704880000005</v>
      </c>
      <c r="F52" s="46">
        <f>F53+F54</f>
        <v>70724.704880000005</v>
      </c>
      <c r="G52" s="46">
        <f>F52/E52*100</f>
        <v>100</v>
      </c>
      <c r="H52" s="46">
        <f>H53+H54</f>
        <v>28942.799999999999</v>
      </c>
      <c r="I52" s="46">
        <f>I53+I54</f>
        <v>28942.799999999999</v>
      </c>
      <c r="J52" s="46">
        <f>I52/H52*100</f>
        <v>100</v>
      </c>
      <c r="K52" s="46">
        <f>K53+K54</f>
        <v>25264</v>
      </c>
      <c r="L52" s="46">
        <f>L53+L54</f>
        <v>25264</v>
      </c>
      <c r="M52" s="46">
        <f>L52/K52*100</f>
        <v>100</v>
      </c>
      <c r="N52" s="46">
        <f>N53+N54</f>
        <v>15579.48</v>
      </c>
      <c r="O52" s="46">
        <f>O53+O54</f>
        <v>15579.48</v>
      </c>
      <c r="P52" s="46">
        <f>O52/N52*100</f>
        <v>100</v>
      </c>
      <c r="Q52" s="46">
        <f>Q53+Q54</f>
        <v>882.92088000000001</v>
      </c>
      <c r="R52" s="46">
        <f>R53+R54</f>
        <v>882.92088000000001</v>
      </c>
      <c r="S52" s="46">
        <f>R52/Q52*100</f>
        <v>100</v>
      </c>
      <c r="T52" s="46">
        <f>T53+T54</f>
        <v>55.503999999999998</v>
      </c>
      <c r="U52" s="46">
        <f>U53+U54</f>
        <v>55.503999999999998</v>
      </c>
      <c r="V52" s="47">
        <f>U52/T52*100</f>
        <v>100</v>
      </c>
      <c r="W52" s="46">
        <f>W53+W54</f>
        <v>0</v>
      </c>
      <c r="X52" s="46">
        <f>X53+X54</f>
        <v>0</v>
      </c>
      <c r="Y52" s="47"/>
      <c r="Z52" s="46">
        <f>Z53+Z54</f>
        <v>0</v>
      </c>
      <c r="AA52" s="46">
        <f>AA53+AA54</f>
        <v>0</v>
      </c>
      <c r="AB52" s="46"/>
    </row>
    <row r="53" spans="1:28" ht="12.75">
      <c r="A53" s="3" t="s">
        <v>171</v>
      </c>
      <c r="B53" s="26">
        <f>E53+'субсидии '!B163+субвенции!B157+' иные '!B125</f>
        <v>220831.67782000001</v>
      </c>
      <c r="C53" s="26">
        <f>F53+'субсидии '!C163+субвенции!C157+' иные '!C125</f>
        <v>219848.12666000004</v>
      </c>
      <c r="D53" s="26">
        <f t="shared" si="3"/>
        <v>99.554615003739784</v>
      </c>
      <c r="E53" s="26">
        <f>H53+K53+N53+Q53+T53+W53</f>
        <v>70724.704880000005</v>
      </c>
      <c r="F53" s="26">
        <f>I53+L53+O53+R53+U53+X53</f>
        <v>70724.704880000005</v>
      </c>
      <c r="G53" s="26">
        <f>F53/E53*100</f>
        <v>100</v>
      </c>
      <c r="H53" s="26">
        <v>28942.799999999999</v>
      </c>
      <c r="I53" s="26">
        <v>28942.799999999999</v>
      </c>
      <c r="J53" s="26">
        <f>I53/H53*100</f>
        <v>100</v>
      </c>
      <c r="K53" s="55">
        <v>25264</v>
      </c>
      <c r="L53" s="26">
        <v>25264</v>
      </c>
      <c r="M53" s="26">
        <f>L53/K53*100</f>
        <v>100</v>
      </c>
      <c r="N53" s="55">
        <v>15579.48</v>
      </c>
      <c r="O53" s="26">
        <v>15579.48</v>
      </c>
      <c r="P53" s="26">
        <f>O53/N53*100</f>
        <v>100</v>
      </c>
      <c r="Q53" s="55">
        <v>882.92088000000001</v>
      </c>
      <c r="R53" s="26">
        <v>882.92088000000001</v>
      </c>
      <c r="S53" s="26">
        <f>R53/Q53*100</f>
        <v>100</v>
      </c>
      <c r="T53" s="55">
        <v>55.503999999999998</v>
      </c>
      <c r="U53" s="26">
        <v>55.503999999999998</v>
      </c>
      <c r="V53" s="27">
        <f>U53/T53*100</f>
        <v>100</v>
      </c>
      <c r="W53" s="55"/>
      <c r="X53" s="26"/>
      <c r="Y53" s="27"/>
      <c r="Z53" s="55"/>
      <c r="AA53" s="26"/>
      <c r="AB53" s="26"/>
    </row>
    <row r="54" spans="1:28" s="15" customFormat="1" ht="12.75">
      <c r="A54" s="7" t="s">
        <v>188</v>
      </c>
      <c r="B54" s="46">
        <f>E54+'субсидии '!B164+субвенции!B158+' иные '!B126</f>
        <v>38722.520420000008</v>
      </c>
      <c r="C54" s="46">
        <f>F54+'субсидии '!C164+субвенции!C158+' иные '!C126</f>
        <v>38722.520400000009</v>
      </c>
      <c r="D54" s="46">
        <f t="shared" si="3"/>
        <v>99.999999948350478</v>
      </c>
      <c r="E54" s="46">
        <f>H54+K54</f>
        <v>0</v>
      </c>
      <c r="F54" s="46">
        <f>I54+L54</f>
        <v>0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7"/>
      <c r="W54" s="46"/>
      <c r="X54" s="46"/>
      <c r="Y54" s="47"/>
      <c r="Z54" s="46"/>
      <c r="AA54" s="46"/>
      <c r="AB54" s="46"/>
    </row>
    <row r="55" spans="1:28" s="15" customFormat="1" ht="12.75">
      <c r="A55" s="7" t="s">
        <v>6</v>
      </c>
      <c r="B55" s="46">
        <f>B56+B57+B58</f>
        <v>7730537.6736500012</v>
      </c>
      <c r="C55" s="46">
        <f>SUM(C56:C58)</f>
        <v>7624233.1531100012</v>
      </c>
      <c r="D55" s="46">
        <f t="shared" si="3"/>
        <v>98.624875461090568</v>
      </c>
      <c r="E55" s="46">
        <f>SUM(E56:E58)</f>
        <v>518505.97637999995</v>
      </c>
      <c r="F55" s="46">
        <f>SUM(F56:F58)</f>
        <v>518505.97637999995</v>
      </c>
      <c r="G55" s="46">
        <f>F55/E55*100</f>
        <v>100</v>
      </c>
      <c r="H55" s="46">
        <f>SUM(H56:H58)</f>
        <v>122218.79999999999</v>
      </c>
      <c r="I55" s="46">
        <f>SUM(I56:I58)</f>
        <v>122218.79999999999</v>
      </c>
      <c r="J55" s="46">
        <f>I55/H55*100</f>
        <v>100</v>
      </c>
      <c r="K55" s="46">
        <f>SUM(K56:K58)</f>
        <v>271365.89581999998</v>
      </c>
      <c r="L55" s="46">
        <f>SUM(L56:L58)</f>
        <v>271365.89581999998</v>
      </c>
      <c r="M55" s="46">
        <f>L55/K55*100</f>
        <v>100</v>
      </c>
      <c r="N55" s="46">
        <f>SUM(N56:N58)</f>
        <v>119000</v>
      </c>
      <c r="O55" s="46">
        <f>SUM(O56:O58)</f>
        <v>119000</v>
      </c>
      <c r="P55" s="46">
        <f>O55/N55*100</f>
        <v>100</v>
      </c>
      <c r="Q55" s="46">
        <f>SUM(Q56:Q58)</f>
        <v>5345.9105600000003</v>
      </c>
      <c r="R55" s="46">
        <f>SUM(R56:R58)</f>
        <v>5345.9105600000003</v>
      </c>
      <c r="S55" s="46">
        <f>R55/Q55*100</f>
        <v>100</v>
      </c>
      <c r="T55" s="46">
        <f>SUM(T56:T58)</f>
        <v>168.197</v>
      </c>
      <c r="U55" s="46">
        <f>SUM(U56:U58)</f>
        <v>168.197</v>
      </c>
      <c r="V55" s="47">
        <f>U55/T55*100</f>
        <v>100</v>
      </c>
      <c r="W55" s="46">
        <f>SUM(W56:W58)</f>
        <v>407.173</v>
      </c>
      <c r="X55" s="46">
        <f>SUM(X56:X58)</f>
        <v>407.173</v>
      </c>
      <c r="Y55" s="47">
        <f>X55/W55*100</f>
        <v>100</v>
      </c>
      <c r="Z55" s="46">
        <f>SUM(Z56:Z58)</f>
        <v>0</v>
      </c>
      <c r="AA55" s="46">
        <f>SUM(AA56:AA58)</f>
        <v>0</v>
      </c>
      <c r="AB55" s="46"/>
    </row>
    <row r="56" spans="1:28" ht="12.75">
      <c r="A56" s="3" t="s">
        <v>1</v>
      </c>
      <c r="B56" s="26">
        <f>E56+'субсидии '!B171+субвенции!B166+' иные '!B128</f>
        <v>5048533.2820000006</v>
      </c>
      <c r="C56" s="26">
        <f>F56+'субсидии '!C171+субвенции!C166+' иные '!C128</f>
        <v>5034871.3987700008</v>
      </c>
      <c r="D56" s="26">
        <f t="shared" si="3"/>
        <v>99.729389062785629</v>
      </c>
      <c r="E56" s="26">
        <f t="shared" ref="E56:E58" si="4">H56+K56+N56+Q56+T56+W56</f>
        <v>160851.56035000001</v>
      </c>
      <c r="F56" s="26">
        <f t="shared" ref="F56:F58" si="5">I56+L56+O56+R56+U56+X56</f>
        <v>160851.56035000001</v>
      </c>
      <c r="G56" s="26">
        <f>F56/E56*100</f>
        <v>100</v>
      </c>
      <c r="H56" s="26"/>
      <c r="I56" s="26"/>
      <c r="J56" s="26"/>
      <c r="K56" s="55">
        <v>88617</v>
      </c>
      <c r="L56" s="55">
        <v>88617</v>
      </c>
      <c r="M56" s="26">
        <f>L56/K56*100</f>
        <v>100</v>
      </c>
      <c r="N56" s="55">
        <v>70000</v>
      </c>
      <c r="O56" s="55">
        <v>70000</v>
      </c>
      <c r="P56" s="26">
        <f>O56/N56*100</f>
        <v>100</v>
      </c>
      <c r="Q56" s="55">
        <v>2234.5603500000002</v>
      </c>
      <c r="R56" s="26">
        <v>2234.5603500000002</v>
      </c>
      <c r="S56" s="26">
        <f>R56/Q56*100</f>
        <v>100</v>
      </c>
      <c r="T56" s="55"/>
      <c r="U56" s="26"/>
      <c r="V56" s="27"/>
      <c r="W56" s="55"/>
      <c r="X56" s="26"/>
      <c r="Y56" s="27"/>
      <c r="Z56" s="55"/>
      <c r="AA56" s="26"/>
      <c r="AB56" s="26"/>
    </row>
    <row r="57" spans="1:28" ht="12.75">
      <c r="A57" s="3" t="s">
        <v>2</v>
      </c>
      <c r="B57" s="26">
        <f>E57+'субсидии '!B172+субвенции!B167+' иные '!B129</f>
        <v>2073429.2893700001</v>
      </c>
      <c r="C57" s="26">
        <f>F57+'субсидии '!C172+субвенции!C167+' иные '!C129</f>
        <v>1999527.48116</v>
      </c>
      <c r="D57" s="26">
        <f t="shared" si="3"/>
        <v>96.435769061965232</v>
      </c>
      <c r="E57" s="26">
        <f t="shared" si="4"/>
        <v>224371.97951999996</v>
      </c>
      <c r="F57" s="26">
        <f t="shared" si="5"/>
        <v>224371.97951999996</v>
      </c>
      <c r="G57" s="26">
        <f>F57/E57*100</f>
        <v>100</v>
      </c>
      <c r="H57" s="26">
        <v>81958.2</v>
      </c>
      <c r="I57" s="26">
        <v>81958.2</v>
      </c>
      <c r="J57" s="26">
        <f>I57/H57*100</f>
        <v>100</v>
      </c>
      <c r="K57" s="55">
        <v>109616.69581999999</v>
      </c>
      <c r="L57" s="26">
        <v>109616.69581999999</v>
      </c>
      <c r="M57" s="26">
        <f>L57/K57*100</f>
        <v>100</v>
      </c>
      <c r="N57" s="55">
        <v>31000</v>
      </c>
      <c r="O57" s="26">
        <v>31000</v>
      </c>
      <c r="P57" s="26">
        <f>O57/N57*100</f>
        <v>100</v>
      </c>
      <c r="Q57" s="55">
        <v>1667.3036999999999</v>
      </c>
      <c r="R57" s="26">
        <v>1667.3036999999999</v>
      </c>
      <c r="S57" s="26">
        <f>R57/Q57*100</f>
        <v>100</v>
      </c>
      <c r="T57" s="55"/>
      <c r="U57" s="26"/>
      <c r="V57" s="27"/>
      <c r="W57" s="55">
        <v>129.78</v>
      </c>
      <c r="X57" s="26">
        <v>129.78</v>
      </c>
      <c r="Y57" s="27">
        <f>X57/W57*100</f>
        <v>100</v>
      </c>
      <c r="Z57" s="55"/>
      <c r="AA57" s="26"/>
      <c r="AB57" s="26"/>
    </row>
    <row r="58" spans="1:28" ht="12.75">
      <c r="A58" s="3" t="s">
        <v>3</v>
      </c>
      <c r="B58" s="26">
        <f>E58+'субсидии '!B173+субвенции!B168+' иные '!B130</f>
        <v>608575.10228000011</v>
      </c>
      <c r="C58" s="26">
        <f>F58+'субсидии '!C173+субвенции!C168+' иные '!C130</f>
        <v>589834.27318000013</v>
      </c>
      <c r="D58" s="26">
        <f t="shared" si="3"/>
        <v>96.920539629408381</v>
      </c>
      <c r="E58" s="26">
        <f t="shared" si="4"/>
        <v>133282.43650999997</v>
      </c>
      <c r="F58" s="26">
        <f t="shared" si="5"/>
        <v>133282.43650999997</v>
      </c>
      <c r="G58" s="26">
        <f>F58/E58*100</f>
        <v>100</v>
      </c>
      <c r="H58" s="26">
        <v>40260.6</v>
      </c>
      <c r="I58" s="26">
        <v>40260.6</v>
      </c>
      <c r="J58" s="26">
        <f>I58/H58*100</f>
        <v>100</v>
      </c>
      <c r="K58" s="26">
        <v>73132.2</v>
      </c>
      <c r="L58" s="26">
        <v>73132.2</v>
      </c>
      <c r="M58" s="26">
        <f>L58/K58*100</f>
        <v>100</v>
      </c>
      <c r="N58" s="26">
        <v>18000</v>
      </c>
      <c r="O58" s="26">
        <v>18000</v>
      </c>
      <c r="P58" s="26">
        <f>O58/N58*100</f>
        <v>100</v>
      </c>
      <c r="Q58" s="26">
        <v>1444.0465099999999</v>
      </c>
      <c r="R58" s="26">
        <v>1444.0465099999999</v>
      </c>
      <c r="S58" s="26">
        <f>R58/Q58*100</f>
        <v>100</v>
      </c>
      <c r="T58" s="26">
        <v>168.197</v>
      </c>
      <c r="U58" s="26">
        <v>168.197</v>
      </c>
      <c r="V58" s="27">
        <f>U58/T58*100</f>
        <v>100</v>
      </c>
      <c r="W58" s="26">
        <v>277.39299999999997</v>
      </c>
      <c r="X58" s="26">
        <v>277.39299999999997</v>
      </c>
      <c r="Y58" s="27">
        <f>X58/W58*100</f>
        <v>100</v>
      </c>
      <c r="Z58" s="26"/>
      <c r="AA58" s="26"/>
      <c r="AB58" s="26"/>
    </row>
    <row r="59" spans="1:28" s="15" customFormat="1" ht="13.5" customHeight="1">
      <c r="A59" s="7" t="s">
        <v>5</v>
      </c>
      <c r="B59" s="46">
        <f>B55+B9</f>
        <v>18333639.512080003</v>
      </c>
      <c r="C59" s="46">
        <f>C55+C9</f>
        <v>17835240.927579999</v>
      </c>
      <c r="D59" s="46">
        <f t="shared" si="3"/>
        <v>97.281507666976822</v>
      </c>
      <c r="E59" s="46">
        <f>E55+E52+E49+E46+E43+E40+E37+E34+E31+E27+E24+E21+E18+E15+E12</f>
        <v>2763871.7153999996</v>
      </c>
      <c r="F59" s="46">
        <f>F55+F9</f>
        <v>2763871.7154000001</v>
      </c>
      <c r="G59" s="46">
        <f>F59/E59*100</f>
        <v>100.00000000000003</v>
      </c>
      <c r="H59" s="46">
        <f>H9+H55</f>
        <v>916641</v>
      </c>
      <c r="I59" s="46">
        <f>I9+I55</f>
        <v>916641</v>
      </c>
      <c r="J59" s="46">
        <f>I59/H59*100</f>
        <v>100</v>
      </c>
      <c r="K59" s="46">
        <f>K9+K55</f>
        <v>1530925.2354000001</v>
      </c>
      <c r="L59" s="46">
        <f>L9+L55</f>
        <v>1530925.23587</v>
      </c>
      <c r="M59" s="46">
        <f>L59/K59*100</f>
        <v>100.00000003070038</v>
      </c>
      <c r="N59" s="46">
        <f>N9+N55</f>
        <v>244005.47999999998</v>
      </c>
      <c r="O59" s="46">
        <f>O9+O55</f>
        <v>244005.47953000001</v>
      </c>
      <c r="P59" s="46">
        <f>O59/N59*100</f>
        <v>99.999999807381386</v>
      </c>
      <c r="Q59" s="46">
        <f>Q9+Q55</f>
        <v>24999.999999999996</v>
      </c>
      <c r="R59" s="46">
        <f>R9+R55</f>
        <v>24999.999999999996</v>
      </c>
      <c r="S59" s="46">
        <f>R59/Q59*100</f>
        <v>100</v>
      </c>
      <c r="T59" s="46">
        <f>T55+T9</f>
        <v>1000</v>
      </c>
      <c r="U59" s="46">
        <f>U9+U55</f>
        <v>1000</v>
      </c>
      <c r="V59" s="47">
        <f>U59/T59*100</f>
        <v>100</v>
      </c>
      <c r="W59" s="46">
        <f>W55+W9</f>
        <v>1300</v>
      </c>
      <c r="X59" s="46">
        <f>X9+X55</f>
        <v>1300</v>
      </c>
      <c r="Y59" s="47">
        <f>X59/W59*100</f>
        <v>100</v>
      </c>
      <c r="Z59" s="46">
        <f>Z55+Z9</f>
        <v>45000</v>
      </c>
      <c r="AA59" s="46">
        <f>AA9+AA55</f>
        <v>45000</v>
      </c>
      <c r="AB59" s="46">
        <f>AA59/Z59*100</f>
        <v>100</v>
      </c>
    </row>
  </sheetData>
  <customSheetViews>
    <customSheetView guid="{C8322F89-87C6-45E7-889E-2904A1FABC31}" scale="90" showAutoFilter="1">
      <pane xSplit="1" ySplit="7" topLeftCell="U29" activePane="bottomRight" state="frozen"/>
      <selection pane="bottomRight" activeCell="AB34" sqref="AB34"/>
      <pageMargins left="0.31496062992125984" right="0.19685039370078741" top="0.19685039370078741" bottom="0" header="0.19685039370078741" footer="0.19685039370078741"/>
      <pageSetup paperSize="9" scale="70" orientation="landscape" r:id="rId1"/>
      <headerFooter alignWithMargins="0"/>
      <autoFilter ref="A7:ALW63"/>
    </customSheetView>
    <customSheetView guid="{E2495AD0-B87A-4C01-9209-9BB683D27353}" scale="90" printArea="1" showAutoFilter="1" hiddenColumns="1">
      <pane xSplit="1" ySplit="7" topLeftCell="K19" activePane="bottomRight" state="frozen"/>
      <selection pane="bottomRight" activeCell="N59" sqref="N59:N60"/>
      <pageMargins left="0.31496062992125984" right="0.19685039370078741" top="0.19685039370078741" bottom="0" header="0.19685039370078741" footer="0.19685039370078741"/>
      <pageSetup paperSize="9" scale="70" orientation="landscape" r:id="rId2"/>
      <headerFooter alignWithMargins="0"/>
      <autoFilter ref="A7:ALT63"/>
    </customSheetView>
    <customSheetView guid="{F005480A-D133-4FA5-B5A6-C8C7D1CE1272}" scale="90" showAutoFilter="1">
      <pane xSplit="1" ySplit="7" topLeftCell="B32" activePane="bottomRight" state="frozen"/>
      <selection pane="bottomRight" activeCell="C54" sqref="C54"/>
      <pageMargins left="0.31496062992125984" right="0.19685039370078741" top="0.19685039370078741" bottom="0" header="0.19685039370078741" footer="0.19685039370078741"/>
      <pageSetup paperSize="9" scale="70" orientation="landscape" r:id="rId3"/>
      <headerFooter alignWithMargins="0"/>
      <autoFilter ref="A7:ALY61"/>
    </customSheetView>
    <customSheetView guid="{3556436A-C311-4B70-B0DA-7F2536446A45}" scale="90" showPageBreaks="1" printArea="1" showAutoFilter="1">
      <pane xSplit="1" ySplit="7" topLeftCell="AB11" activePane="bottomRight" state="frozen"/>
      <selection pane="bottomRight" activeCell="A35" sqref="A35:XFD35"/>
      <pageMargins left="0.31496062992125984" right="0.19685039370078741" top="0.19685039370078741" bottom="0" header="0.19685039370078741" footer="0.19685039370078741"/>
      <pageSetup paperSize="9" scale="70" orientation="landscape" r:id="rId4"/>
      <headerFooter alignWithMargins="0"/>
      <autoFilter ref="A7:ALT63"/>
    </customSheetView>
    <customSheetView guid="{23AA7850-0BCA-44C6-A8DB-6750B6FCE36A}" scale="90" showPageBreaks="1" printArea="1" showAutoFilter="1">
      <pane xSplit="1" ySplit="7" topLeftCell="U29" activePane="bottomRight" state="frozen"/>
      <selection pane="bottomRight" activeCell="AB34" sqref="AB34"/>
      <pageMargins left="0.31496062992125984" right="0.19685039370078741" top="0.19685039370078741" bottom="0" header="0.19685039370078741" footer="0.19685039370078741"/>
      <pageSetup paperSize="9" scale="70" orientation="landscape" r:id="rId5"/>
      <headerFooter alignWithMargins="0"/>
      <autoFilter ref="A7:ALW63"/>
    </customSheetView>
  </customSheetViews>
  <mergeCells count="29">
    <mergeCell ref="A2:M2"/>
    <mergeCell ref="W3:Y4"/>
    <mergeCell ref="W6:Y6"/>
    <mergeCell ref="W7:Y7"/>
    <mergeCell ref="Q7:S7"/>
    <mergeCell ref="N3:P4"/>
    <mergeCell ref="N6:P6"/>
    <mergeCell ref="N7:P7"/>
    <mergeCell ref="Q3:S4"/>
    <mergeCell ref="Q6:S6"/>
    <mergeCell ref="T3:V4"/>
    <mergeCell ref="T6:V6"/>
    <mergeCell ref="T7:V7"/>
    <mergeCell ref="Z3:AB4"/>
    <mergeCell ref="Z6:AB6"/>
    <mergeCell ref="Z7:AB7"/>
    <mergeCell ref="A1:M1"/>
    <mergeCell ref="K6:M6"/>
    <mergeCell ref="K7:M7"/>
    <mergeCell ref="H7:J7"/>
    <mergeCell ref="B6:D7"/>
    <mergeCell ref="K3:M4"/>
    <mergeCell ref="B3:D4"/>
    <mergeCell ref="E3:G4"/>
    <mergeCell ref="A3:A5"/>
    <mergeCell ref="H3:J4"/>
    <mergeCell ref="A6:A7"/>
    <mergeCell ref="H6:J6"/>
    <mergeCell ref="E6:G7"/>
  </mergeCells>
  <pageMargins left="0.31496062992125984" right="0.19685039370078741" top="0.19685039370078741" bottom="0" header="0.19685039370078741" footer="0.19685039370078741"/>
  <pageSetup paperSize="9" scale="70" orientation="landscape" r:id="rId6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MG497"/>
  <sheetViews>
    <sheetView zoomScale="73" zoomScaleNormal="73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IQ1" sqref="IQ1:IQ1048576"/>
    </sheetView>
  </sheetViews>
  <sheetFormatPr defaultRowHeight="12.75"/>
  <cols>
    <col min="1" max="1" width="20.7109375" style="9" customWidth="1"/>
    <col min="2" max="6" width="12.85546875" style="35" customWidth="1"/>
    <col min="7" max="7" width="12.85546875" style="32" customWidth="1"/>
    <col min="8" max="9" width="12.85546875" style="35" customWidth="1"/>
    <col min="10" max="10" width="12.85546875" style="32" customWidth="1"/>
    <col min="11" max="12" width="12.85546875" style="35" customWidth="1"/>
    <col min="13" max="13" width="12.85546875" style="32" customWidth="1"/>
    <col min="14" max="15" width="12.85546875" style="35" customWidth="1"/>
    <col min="16" max="16" width="12.85546875" style="32" customWidth="1"/>
    <col min="17" max="18" width="12.85546875" style="35" customWidth="1"/>
    <col min="19" max="19" width="12.85546875" style="32" customWidth="1"/>
    <col min="20" max="21" width="12.85546875" style="35" customWidth="1"/>
    <col min="22" max="22" width="12.85546875" style="32" customWidth="1"/>
    <col min="23" max="24" width="12.85546875" style="35" customWidth="1"/>
    <col min="25" max="25" width="12.85546875" style="32" customWidth="1"/>
    <col min="26" max="27" width="12.85546875" style="35" customWidth="1"/>
    <col min="28" max="28" width="12.85546875" style="32" customWidth="1"/>
    <col min="29" max="30" width="12.85546875" style="35" customWidth="1"/>
    <col min="31" max="31" width="12.85546875" style="32" customWidth="1"/>
    <col min="32" max="33" width="12.85546875" style="35" customWidth="1"/>
    <col min="34" max="34" width="12.85546875" style="32" customWidth="1"/>
    <col min="35" max="36" width="12.85546875" style="35" customWidth="1"/>
    <col min="37" max="37" width="12.85546875" style="32" customWidth="1"/>
    <col min="38" max="39" width="12.85546875" style="35" customWidth="1"/>
    <col min="40" max="40" width="12.85546875" style="32" customWidth="1"/>
    <col min="41" max="42" width="12.85546875" style="35" customWidth="1"/>
    <col min="43" max="43" width="12.85546875" style="32" customWidth="1"/>
    <col min="44" max="45" width="12.85546875" style="35" customWidth="1"/>
    <col min="46" max="46" width="12.85546875" style="32" customWidth="1"/>
    <col min="47" max="48" width="12.85546875" style="35" customWidth="1"/>
    <col min="49" max="49" width="12.85546875" style="32" customWidth="1"/>
    <col min="50" max="51" width="12.85546875" style="35" customWidth="1"/>
    <col min="52" max="52" width="12.85546875" style="32" customWidth="1"/>
    <col min="53" max="54" width="12.85546875" style="35" customWidth="1"/>
    <col min="55" max="55" width="12.85546875" style="32" customWidth="1"/>
    <col min="56" max="57" width="12.85546875" style="35" customWidth="1"/>
    <col min="58" max="58" width="12.85546875" style="32" customWidth="1"/>
    <col min="59" max="60" width="12.85546875" style="35" customWidth="1"/>
    <col min="61" max="61" width="12.85546875" style="32" customWidth="1"/>
    <col min="62" max="63" width="12.85546875" style="35" customWidth="1"/>
    <col min="64" max="64" width="12.85546875" style="32" customWidth="1"/>
    <col min="65" max="66" width="12.85546875" style="35" customWidth="1"/>
    <col min="67" max="67" width="12.85546875" style="32" customWidth="1"/>
    <col min="68" max="69" width="12.85546875" style="35" customWidth="1"/>
    <col min="70" max="70" width="12.85546875" style="32" customWidth="1"/>
    <col min="71" max="72" width="12.85546875" style="35" customWidth="1"/>
    <col min="73" max="73" width="12.85546875" style="32" customWidth="1"/>
    <col min="74" max="75" width="12.85546875" style="35" customWidth="1"/>
    <col min="76" max="76" width="12.85546875" style="32" customWidth="1"/>
    <col min="77" max="78" width="12.85546875" style="35" customWidth="1"/>
    <col min="79" max="79" width="12.85546875" style="32" customWidth="1"/>
    <col min="80" max="81" width="12.85546875" style="35" customWidth="1"/>
    <col min="82" max="82" width="12.85546875" style="32" customWidth="1"/>
    <col min="83" max="84" width="12.85546875" style="35" customWidth="1"/>
    <col min="85" max="85" width="12.85546875" style="32" customWidth="1"/>
    <col min="86" max="87" width="12.85546875" style="35" customWidth="1"/>
    <col min="88" max="88" width="12.85546875" style="32" customWidth="1"/>
    <col min="89" max="90" width="12.85546875" style="35" customWidth="1"/>
    <col min="91" max="91" width="12.85546875" style="32" customWidth="1"/>
    <col min="92" max="93" width="12.85546875" style="35" customWidth="1"/>
    <col min="94" max="94" width="12.85546875" style="32" customWidth="1"/>
    <col min="95" max="96" width="12.85546875" style="35" customWidth="1"/>
    <col min="97" max="97" width="12.85546875" style="32" customWidth="1"/>
    <col min="98" max="99" width="12.85546875" style="35" customWidth="1"/>
    <col min="100" max="100" width="12.85546875" style="32" customWidth="1"/>
    <col min="101" max="102" width="12.85546875" style="35" customWidth="1"/>
    <col min="103" max="103" width="12.85546875" style="32" customWidth="1"/>
    <col min="104" max="105" width="12.85546875" style="35" customWidth="1"/>
    <col min="106" max="106" width="12.85546875" style="32" customWidth="1"/>
    <col min="107" max="108" width="12.85546875" style="35" customWidth="1"/>
    <col min="109" max="109" width="12.85546875" style="32" customWidth="1"/>
    <col min="110" max="111" width="12.85546875" style="35" customWidth="1"/>
    <col min="112" max="112" width="12.85546875" style="32" customWidth="1"/>
    <col min="113" max="114" width="12.85546875" style="35" customWidth="1"/>
    <col min="115" max="115" width="12.85546875" style="32" customWidth="1"/>
    <col min="116" max="117" width="12.85546875" style="35" customWidth="1"/>
    <col min="118" max="118" width="12.85546875" style="32" customWidth="1"/>
    <col min="119" max="120" width="12.85546875" style="35" customWidth="1"/>
    <col min="121" max="121" width="12.85546875" style="32" customWidth="1"/>
    <col min="122" max="123" width="12.85546875" style="35" customWidth="1"/>
    <col min="124" max="124" width="12.85546875" style="32" customWidth="1"/>
    <col min="125" max="126" width="12.85546875" style="35" customWidth="1"/>
    <col min="127" max="127" width="12.85546875" style="32" customWidth="1"/>
    <col min="128" max="129" width="12.85546875" style="35" customWidth="1"/>
    <col min="130" max="130" width="12.85546875" style="32" customWidth="1"/>
    <col min="131" max="132" width="12.85546875" style="35" customWidth="1"/>
    <col min="133" max="133" width="12.85546875" style="32" customWidth="1"/>
    <col min="134" max="135" width="12.85546875" style="35" customWidth="1"/>
    <col min="136" max="136" width="12.85546875" style="32" customWidth="1"/>
    <col min="137" max="138" width="12.85546875" style="35" customWidth="1"/>
    <col min="139" max="139" width="12.85546875" style="32" customWidth="1"/>
    <col min="140" max="141" width="12.85546875" style="35" customWidth="1"/>
    <col min="142" max="142" width="12.85546875" style="32" customWidth="1"/>
    <col min="143" max="144" width="12.85546875" style="35" customWidth="1"/>
    <col min="145" max="145" width="12.85546875" style="32" customWidth="1"/>
    <col min="146" max="147" width="12.85546875" style="35" customWidth="1"/>
    <col min="148" max="148" width="12.85546875" style="32" customWidth="1"/>
    <col min="149" max="150" width="12.85546875" style="35" customWidth="1"/>
    <col min="151" max="151" width="12.85546875" style="32" customWidth="1"/>
    <col min="152" max="153" width="12.85546875" style="35" customWidth="1"/>
    <col min="154" max="154" width="12.85546875" style="32" customWidth="1"/>
    <col min="155" max="156" width="12.85546875" style="35" customWidth="1"/>
    <col min="157" max="157" width="12.85546875" style="32" customWidth="1"/>
    <col min="158" max="159" width="12.85546875" style="35" customWidth="1"/>
    <col min="160" max="160" width="12.85546875" style="32" customWidth="1"/>
    <col min="161" max="162" width="12.85546875" style="35" customWidth="1"/>
    <col min="163" max="163" width="12.85546875" style="32" customWidth="1"/>
    <col min="164" max="165" width="12.85546875" style="35" customWidth="1"/>
    <col min="166" max="166" width="12.85546875" style="32" customWidth="1"/>
    <col min="167" max="168" width="12.85546875" style="35" customWidth="1"/>
    <col min="169" max="169" width="12.85546875" style="32" customWidth="1"/>
    <col min="170" max="171" width="12.85546875" style="35" customWidth="1"/>
    <col min="172" max="172" width="12.85546875" style="32" customWidth="1"/>
    <col min="173" max="174" width="12.85546875" style="35" customWidth="1"/>
    <col min="175" max="175" width="12.85546875" style="32" customWidth="1"/>
    <col min="176" max="177" width="12.85546875" style="35" customWidth="1"/>
    <col min="178" max="178" width="12.85546875" style="32" customWidth="1"/>
    <col min="179" max="180" width="12.85546875" style="35" customWidth="1"/>
    <col min="181" max="181" width="12.85546875" style="32" customWidth="1"/>
    <col min="182" max="183" width="12.85546875" style="35" customWidth="1"/>
    <col min="184" max="184" width="12.85546875" style="32" customWidth="1"/>
    <col min="185" max="186" width="12.85546875" style="35" customWidth="1"/>
    <col min="187" max="187" width="12.85546875" style="32" customWidth="1"/>
    <col min="188" max="189" width="12.85546875" style="35" customWidth="1"/>
    <col min="190" max="190" width="12.85546875" style="72" customWidth="1"/>
    <col min="191" max="192" width="12.85546875" style="35" customWidth="1"/>
    <col min="193" max="193" width="12.85546875" style="32" customWidth="1"/>
    <col min="194" max="195" width="12.85546875" style="35" customWidth="1"/>
    <col min="196" max="196" width="12.85546875" style="32" customWidth="1"/>
    <col min="197" max="198" width="12.85546875" style="35" customWidth="1"/>
    <col min="199" max="199" width="12.85546875" style="32" customWidth="1"/>
    <col min="200" max="201" width="12.85546875" style="35" customWidth="1"/>
    <col min="202" max="202" width="12.85546875" style="32" customWidth="1"/>
    <col min="203" max="204" width="12.85546875" style="35" customWidth="1"/>
    <col min="205" max="205" width="12.85546875" style="32" customWidth="1"/>
    <col min="206" max="216" width="12.85546875" style="35" customWidth="1"/>
    <col min="217" max="217" width="12.85546875" style="32" customWidth="1"/>
    <col min="218" max="225" width="12.85546875" style="35" customWidth="1"/>
    <col min="226" max="226" width="12.85546875" style="32" customWidth="1"/>
    <col min="227" max="228" width="12.85546875" style="35" customWidth="1"/>
    <col min="229" max="229" width="12.85546875" style="32" customWidth="1"/>
    <col min="230" max="231" width="12.85546875" style="35" customWidth="1"/>
    <col min="232" max="232" width="12.85546875" style="32" customWidth="1"/>
    <col min="233" max="234" width="12.85546875" style="35" customWidth="1"/>
    <col min="235" max="235" width="12.85546875" style="32" customWidth="1"/>
    <col min="236" max="237" width="12.85546875" style="35" customWidth="1"/>
    <col min="238" max="238" width="12.85546875" style="32" customWidth="1"/>
    <col min="239" max="240" width="12.85546875" style="35" customWidth="1"/>
    <col min="241" max="241" width="12.85546875" style="32" customWidth="1"/>
    <col min="242" max="243" width="12.85546875" style="35" customWidth="1"/>
    <col min="244" max="244" width="12.85546875" style="32" customWidth="1"/>
    <col min="245" max="246" width="12.85546875" style="35" customWidth="1"/>
    <col min="247" max="247" width="12.85546875" style="32" customWidth="1"/>
    <col min="248" max="249" width="12.85546875" style="35" customWidth="1"/>
    <col min="250" max="250" width="12.85546875" style="32" customWidth="1"/>
    <col min="251" max="251" width="12.85546875" style="35" hidden="1" customWidth="1"/>
    <col min="252" max="253" width="12.85546875" style="35" customWidth="1"/>
    <col min="254" max="254" width="12.85546875" style="32" customWidth="1"/>
    <col min="255" max="256" width="12.85546875" style="35" customWidth="1"/>
    <col min="257" max="257" width="12.85546875" style="32" customWidth="1"/>
    <col min="258" max="259" width="12.85546875" style="35" customWidth="1"/>
    <col min="260" max="260" width="12.85546875" style="32" customWidth="1"/>
    <col min="261" max="262" width="12.85546875" style="35" customWidth="1"/>
    <col min="263" max="263" width="12.85546875" style="32" customWidth="1"/>
    <col min="264" max="265" width="12.85546875" style="35" customWidth="1"/>
    <col min="266" max="266" width="12.85546875" style="32" customWidth="1"/>
    <col min="267" max="268" width="12.85546875" style="35" customWidth="1"/>
    <col min="269" max="269" width="12.85546875" style="32" customWidth="1"/>
    <col min="270" max="271" width="12.85546875" style="35" customWidth="1"/>
    <col min="272" max="272" width="12.85546875" style="32" customWidth="1"/>
    <col min="273" max="274" width="12.85546875" style="35" customWidth="1"/>
    <col min="275" max="275" width="12.85546875" style="32" customWidth="1"/>
    <col min="276" max="277" width="12.85546875" style="35" customWidth="1"/>
    <col min="278" max="278" width="12.85546875" style="32" customWidth="1"/>
    <col min="279" max="280" width="12.85546875" style="35" customWidth="1"/>
    <col min="281" max="281" width="12.85546875" style="32" customWidth="1"/>
    <col min="282" max="283" width="12.85546875" style="35" customWidth="1"/>
    <col min="284" max="284" width="12.85546875" style="32" customWidth="1"/>
    <col min="285" max="286" width="12.85546875" style="35" customWidth="1"/>
    <col min="287" max="287" width="12.85546875" style="32" customWidth="1"/>
    <col min="288" max="289" width="12.85546875" style="35" customWidth="1"/>
    <col min="290" max="290" width="12.85546875" style="31" customWidth="1"/>
    <col min="291" max="292" width="12.85546875" style="35" customWidth="1"/>
    <col min="293" max="293" width="12.85546875" style="32" customWidth="1"/>
    <col min="294" max="295" width="12.85546875" style="35" customWidth="1"/>
    <col min="296" max="296" width="12.85546875" style="32" customWidth="1"/>
    <col min="297" max="298" width="12.85546875" style="35" customWidth="1"/>
    <col min="299" max="299" width="12.85546875" style="31" customWidth="1"/>
    <col min="300" max="301" width="12.85546875" style="35" customWidth="1"/>
    <col min="302" max="302" width="12.85546875" style="32" customWidth="1"/>
    <col min="303" max="304" width="12.85546875" style="35" customWidth="1"/>
    <col min="305" max="305" width="12.85546875" style="32" customWidth="1"/>
    <col min="306" max="307" width="12.85546875" style="35" customWidth="1"/>
    <col min="308" max="308" width="12.85546875" style="1" customWidth="1"/>
    <col min="309" max="310" width="12.85546875" style="35" customWidth="1"/>
    <col min="311" max="311" width="12.85546875" style="31" customWidth="1"/>
    <col min="312" max="313" width="12.85546875" style="35" customWidth="1"/>
    <col min="314" max="314" width="12.85546875" style="32" customWidth="1"/>
    <col min="315" max="316" width="12.85546875" style="35" customWidth="1"/>
    <col min="317" max="317" width="12.85546875" style="32" customWidth="1"/>
    <col min="318" max="319" width="12.85546875" style="35" customWidth="1"/>
    <col min="320" max="320" width="12.85546875" style="31" customWidth="1"/>
    <col min="321" max="322" width="12.85546875" style="35" customWidth="1"/>
    <col min="323" max="323" width="12.85546875" style="31" customWidth="1"/>
    <col min="324" max="325" width="12.85546875" style="35" customWidth="1"/>
    <col min="326" max="326" width="12.85546875" style="31" customWidth="1"/>
    <col min="327" max="328" width="12.85546875" style="35" customWidth="1"/>
    <col min="329" max="329" width="12.85546875" style="32" customWidth="1"/>
    <col min="330" max="331" width="12.85546875" style="35" customWidth="1"/>
    <col min="332" max="332" width="12.85546875" style="32" customWidth="1"/>
    <col min="333" max="334" width="12.85546875" style="35" customWidth="1"/>
    <col min="335" max="335" width="12.85546875" style="31" customWidth="1"/>
    <col min="336" max="337" width="12.85546875" style="35" customWidth="1"/>
    <col min="338" max="338" width="12.85546875" style="31" customWidth="1"/>
    <col min="339" max="340" width="12.85546875" style="35" customWidth="1"/>
    <col min="341" max="341" width="12.85546875" style="31" customWidth="1"/>
    <col min="342" max="343" width="12.85546875" style="35" customWidth="1"/>
    <col min="344" max="344" width="12.85546875" style="31" customWidth="1"/>
    <col min="345" max="345" width="9.140625" style="18"/>
    <col min="346" max="16384" width="9.140625" style="9"/>
  </cols>
  <sheetData>
    <row r="1" spans="1:344" s="36" customFormat="1" ht="21" customHeight="1">
      <c r="A1" s="103"/>
      <c r="B1" s="97" t="s">
        <v>222</v>
      </c>
      <c r="C1" s="98"/>
      <c r="D1" s="99"/>
      <c r="E1" s="96" t="s">
        <v>455</v>
      </c>
      <c r="F1" s="96"/>
      <c r="G1" s="96"/>
      <c r="H1" s="96" t="s">
        <v>7</v>
      </c>
      <c r="I1" s="96"/>
      <c r="J1" s="96"/>
      <c r="K1" s="96"/>
      <c r="L1" s="96"/>
      <c r="M1" s="96"/>
      <c r="N1" s="96" t="s">
        <v>456</v>
      </c>
      <c r="O1" s="96"/>
      <c r="P1" s="96"/>
      <c r="Q1" s="96" t="s">
        <v>457</v>
      </c>
      <c r="R1" s="96"/>
      <c r="S1" s="96"/>
      <c r="T1" s="96" t="s">
        <v>458</v>
      </c>
      <c r="U1" s="96"/>
      <c r="V1" s="96"/>
      <c r="W1" s="96" t="s">
        <v>7</v>
      </c>
      <c r="X1" s="96"/>
      <c r="Y1" s="96"/>
      <c r="Z1" s="96"/>
      <c r="AA1" s="96"/>
      <c r="AB1" s="96"/>
      <c r="AC1" s="96" t="s">
        <v>459</v>
      </c>
      <c r="AD1" s="96"/>
      <c r="AE1" s="96"/>
      <c r="AF1" s="96" t="s">
        <v>7</v>
      </c>
      <c r="AG1" s="96"/>
      <c r="AH1" s="96"/>
      <c r="AI1" s="96"/>
      <c r="AJ1" s="96"/>
      <c r="AK1" s="96"/>
      <c r="AL1" s="96" t="s">
        <v>460</v>
      </c>
      <c r="AM1" s="96"/>
      <c r="AN1" s="96"/>
      <c r="AO1" s="96" t="s">
        <v>7</v>
      </c>
      <c r="AP1" s="96"/>
      <c r="AQ1" s="96"/>
      <c r="AR1" s="96"/>
      <c r="AS1" s="96"/>
      <c r="AT1" s="96"/>
      <c r="AU1" s="96" t="s">
        <v>461</v>
      </c>
      <c r="AV1" s="96"/>
      <c r="AW1" s="96"/>
      <c r="AX1" s="96" t="s">
        <v>462</v>
      </c>
      <c r="AY1" s="96"/>
      <c r="AZ1" s="96"/>
      <c r="BA1" s="96" t="s">
        <v>7</v>
      </c>
      <c r="BB1" s="96"/>
      <c r="BC1" s="96"/>
      <c r="BD1" s="96"/>
      <c r="BE1" s="96"/>
      <c r="BF1" s="96"/>
      <c r="BG1" s="96" t="s">
        <v>463</v>
      </c>
      <c r="BH1" s="96"/>
      <c r="BI1" s="96"/>
      <c r="BJ1" s="96" t="s">
        <v>7</v>
      </c>
      <c r="BK1" s="96"/>
      <c r="BL1" s="96"/>
      <c r="BM1" s="96"/>
      <c r="BN1" s="96"/>
      <c r="BO1" s="96"/>
      <c r="BP1" s="96" t="s">
        <v>464</v>
      </c>
      <c r="BQ1" s="96"/>
      <c r="BR1" s="96"/>
      <c r="BS1" s="96" t="s">
        <v>465</v>
      </c>
      <c r="BT1" s="96"/>
      <c r="BU1" s="96"/>
      <c r="BV1" s="96" t="s">
        <v>7</v>
      </c>
      <c r="BW1" s="96"/>
      <c r="BX1" s="96"/>
      <c r="BY1" s="96"/>
      <c r="BZ1" s="96"/>
      <c r="CA1" s="96"/>
      <c r="CB1" s="96" t="s">
        <v>466</v>
      </c>
      <c r="CC1" s="96"/>
      <c r="CD1" s="96"/>
      <c r="CE1" s="88" t="s">
        <v>7</v>
      </c>
      <c r="CF1" s="89"/>
      <c r="CG1" s="89"/>
      <c r="CH1" s="89"/>
      <c r="CI1" s="89"/>
      <c r="CJ1" s="89"/>
      <c r="CK1" s="97" t="s">
        <v>467</v>
      </c>
      <c r="CL1" s="98"/>
      <c r="CM1" s="99"/>
      <c r="CN1" s="96" t="s">
        <v>7</v>
      </c>
      <c r="CO1" s="96"/>
      <c r="CP1" s="96"/>
      <c r="CQ1" s="96"/>
      <c r="CR1" s="96"/>
      <c r="CS1" s="96"/>
      <c r="CT1" s="96" t="s">
        <v>468</v>
      </c>
      <c r="CU1" s="96"/>
      <c r="CV1" s="96"/>
      <c r="CW1" s="96" t="s">
        <v>7</v>
      </c>
      <c r="CX1" s="96"/>
      <c r="CY1" s="96"/>
      <c r="CZ1" s="96"/>
      <c r="DA1" s="96"/>
      <c r="DB1" s="96"/>
      <c r="DC1" s="96" t="s">
        <v>469</v>
      </c>
      <c r="DD1" s="96"/>
      <c r="DE1" s="96"/>
      <c r="DF1" s="96" t="s">
        <v>7</v>
      </c>
      <c r="DG1" s="96"/>
      <c r="DH1" s="96"/>
      <c r="DI1" s="96"/>
      <c r="DJ1" s="96"/>
      <c r="DK1" s="96"/>
      <c r="DL1" s="96" t="s">
        <v>470</v>
      </c>
      <c r="DM1" s="96"/>
      <c r="DN1" s="96"/>
      <c r="DO1" s="96" t="s">
        <v>7</v>
      </c>
      <c r="DP1" s="96"/>
      <c r="DQ1" s="96"/>
      <c r="DR1" s="96"/>
      <c r="DS1" s="96"/>
      <c r="DT1" s="96"/>
      <c r="DU1" s="96" t="s">
        <v>471</v>
      </c>
      <c r="DV1" s="96"/>
      <c r="DW1" s="96"/>
      <c r="DX1" s="96" t="s">
        <v>7</v>
      </c>
      <c r="DY1" s="96"/>
      <c r="DZ1" s="96"/>
      <c r="EA1" s="96"/>
      <c r="EB1" s="96"/>
      <c r="EC1" s="96"/>
      <c r="ED1" s="96" t="s">
        <v>472</v>
      </c>
      <c r="EE1" s="96"/>
      <c r="EF1" s="96"/>
      <c r="EG1" s="96" t="s">
        <v>7</v>
      </c>
      <c r="EH1" s="96"/>
      <c r="EI1" s="96"/>
      <c r="EJ1" s="96"/>
      <c r="EK1" s="96"/>
      <c r="EL1" s="96"/>
      <c r="EM1" s="96" t="s">
        <v>473</v>
      </c>
      <c r="EN1" s="96"/>
      <c r="EO1" s="96"/>
      <c r="EP1" s="96" t="s">
        <v>474</v>
      </c>
      <c r="EQ1" s="96"/>
      <c r="ER1" s="96"/>
      <c r="ES1" s="96" t="s">
        <v>7</v>
      </c>
      <c r="ET1" s="96"/>
      <c r="EU1" s="96"/>
      <c r="EV1" s="96"/>
      <c r="EW1" s="96"/>
      <c r="EX1" s="96"/>
      <c r="EY1" s="96" t="s">
        <v>475</v>
      </c>
      <c r="EZ1" s="96"/>
      <c r="FA1" s="96"/>
      <c r="FB1" s="96" t="s">
        <v>387</v>
      </c>
      <c r="FC1" s="96"/>
      <c r="FD1" s="96"/>
      <c r="FE1" s="96" t="s">
        <v>7</v>
      </c>
      <c r="FF1" s="96"/>
      <c r="FG1" s="96"/>
      <c r="FH1" s="96"/>
      <c r="FI1" s="96"/>
      <c r="FJ1" s="96"/>
      <c r="FK1" s="96" t="s">
        <v>476</v>
      </c>
      <c r="FL1" s="96"/>
      <c r="FM1" s="96"/>
      <c r="FN1" s="97" t="s">
        <v>477</v>
      </c>
      <c r="FO1" s="98"/>
      <c r="FP1" s="99"/>
      <c r="FQ1" s="96" t="s">
        <v>7</v>
      </c>
      <c r="FR1" s="96"/>
      <c r="FS1" s="96"/>
      <c r="FT1" s="96"/>
      <c r="FU1" s="96"/>
      <c r="FV1" s="96"/>
      <c r="FW1" s="96" t="s">
        <v>478</v>
      </c>
      <c r="FX1" s="96"/>
      <c r="FY1" s="96"/>
      <c r="FZ1" s="96" t="s">
        <v>7</v>
      </c>
      <c r="GA1" s="96"/>
      <c r="GB1" s="96"/>
      <c r="GC1" s="96"/>
      <c r="GD1" s="96"/>
      <c r="GE1" s="96"/>
      <c r="GF1" s="96" t="s">
        <v>479</v>
      </c>
      <c r="GG1" s="96"/>
      <c r="GH1" s="96"/>
      <c r="GI1" s="96" t="s">
        <v>7</v>
      </c>
      <c r="GJ1" s="96"/>
      <c r="GK1" s="96"/>
      <c r="GL1" s="96"/>
      <c r="GM1" s="96"/>
      <c r="GN1" s="96"/>
      <c r="GO1" s="96" t="s">
        <v>480</v>
      </c>
      <c r="GP1" s="96"/>
      <c r="GQ1" s="96"/>
      <c r="GR1" s="96" t="s">
        <v>7</v>
      </c>
      <c r="GS1" s="96"/>
      <c r="GT1" s="96"/>
      <c r="GU1" s="96"/>
      <c r="GV1" s="96"/>
      <c r="GW1" s="96"/>
      <c r="GX1" s="96" t="s">
        <v>481</v>
      </c>
      <c r="GY1" s="96"/>
      <c r="GZ1" s="96"/>
      <c r="HA1" s="96" t="s">
        <v>7</v>
      </c>
      <c r="HB1" s="96"/>
      <c r="HC1" s="96"/>
      <c r="HD1" s="96"/>
      <c r="HE1" s="96"/>
      <c r="HF1" s="96"/>
      <c r="HG1" s="96" t="s">
        <v>481</v>
      </c>
      <c r="HH1" s="98"/>
      <c r="HI1" s="99"/>
      <c r="HJ1" s="96" t="s">
        <v>7</v>
      </c>
      <c r="HK1" s="96"/>
      <c r="HL1" s="96"/>
      <c r="HM1" s="96"/>
      <c r="HN1" s="96"/>
      <c r="HO1" s="96"/>
      <c r="HP1" s="96" t="s">
        <v>482</v>
      </c>
      <c r="HQ1" s="96"/>
      <c r="HR1" s="96"/>
      <c r="HS1" s="96" t="s">
        <v>7</v>
      </c>
      <c r="HT1" s="96"/>
      <c r="HU1" s="96"/>
      <c r="HV1" s="96"/>
      <c r="HW1" s="96"/>
      <c r="HX1" s="96"/>
      <c r="HY1" s="96" t="s">
        <v>483</v>
      </c>
      <c r="HZ1" s="96"/>
      <c r="IA1" s="96"/>
      <c r="IB1" s="96" t="s">
        <v>7</v>
      </c>
      <c r="IC1" s="96"/>
      <c r="ID1" s="96"/>
      <c r="IE1" s="96"/>
      <c r="IF1" s="96"/>
      <c r="IG1" s="96"/>
      <c r="IH1" s="96" t="s">
        <v>484</v>
      </c>
      <c r="II1" s="96"/>
      <c r="IJ1" s="96"/>
      <c r="IK1" s="96" t="s">
        <v>7</v>
      </c>
      <c r="IL1" s="96"/>
      <c r="IM1" s="96"/>
      <c r="IN1" s="96"/>
      <c r="IO1" s="96"/>
      <c r="IP1" s="96"/>
      <c r="IQ1" s="96" t="s">
        <v>218</v>
      </c>
      <c r="IR1" s="96" t="s">
        <v>485</v>
      </c>
      <c r="IS1" s="96"/>
      <c r="IT1" s="96"/>
      <c r="IU1" s="96" t="s">
        <v>7</v>
      </c>
      <c r="IV1" s="96"/>
      <c r="IW1" s="96"/>
      <c r="IX1" s="96"/>
      <c r="IY1" s="96"/>
      <c r="IZ1" s="96"/>
      <c r="JA1" s="97" t="s">
        <v>486</v>
      </c>
      <c r="JB1" s="98"/>
      <c r="JC1" s="99"/>
      <c r="JD1" s="96" t="s">
        <v>7</v>
      </c>
      <c r="JE1" s="96"/>
      <c r="JF1" s="96"/>
      <c r="JG1" s="96"/>
      <c r="JH1" s="96"/>
      <c r="JI1" s="96"/>
      <c r="JJ1" s="96" t="s">
        <v>487</v>
      </c>
      <c r="JK1" s="96"/>
      <c r="JL1" s="96"/>
      <c r="JM1" s="96" t="s">
        <v>7</v>
      </c>
      <c r="JN1" s="96"/>
      <c r="JO1" s="96"/>
      <c r="JP1" s="96"/>
      <c r="JQ1" s="96"/>
      <c r="JR1" s="96"/>
      <c r="JS1" s="96" t="s">
        <v>488</v>
      </c>
      <c r="JT1" s="96"/>
      <c r="JU1" s="96"/>
      <c r="JV1" s="96" t="s">
        <v>7</v>
      </c>
      <c r="JW1" s="96"/>
      <c r="JX1" s="96"/>
      <c r="JY1" s="96"/>
      <c r="JZ1" s="96"/>
      <c r="KA1" s="96"/>
      <c r="KB1" s="96" t="s">
        <v>489</v>
      </c>
      <c r="KC1" s="96"/>
      <c r="KD1" s="96"/>
      <c r="KE1" s="96" t="s">
        <v>7</v>
      </c>
      <c r="KF1" s="96"/>
      <c r="KG1" s="96"/>
      <c r="KH1" s="96"/>
      <c r="KI1" s="96"/>
      <c r="KJ1" s="96"/>
      <c r="KK1" s="96" t="s">
        <v>490</v>
      </c>
      <c r="KL1" s="96"/>
      <c r="KM1" s="96"/>
      <c r="KN1" s="96" t="s">
        <v>7</v>
      </c>
      <c r="KO1" s="96"/>
      <c r="KP1" s="96"/>
      <c r="KQ1" s="96"/>
      <c r="KR1" s="96"/>
      <c r="KS1" s="96"/>
      <c r="KT1" s="96" t="s">
        <v>491</v>
      </c>
      <c r="KU1" s="96"/>
      <c r="KV1" s="96"/>
      <c r="KW1" s="96" t="s">
        <v>492</v>
      </c>
      <c r="KX1" s="96"/>
      <c r="KY1" s="96"/>
      <c r="KZ1" s="96" t="s">
        <v>7</v>
      </c>
      <c r="LA1" s="96"/>
      <c r="LB1" s="96"/>
      <c r="LC1" s="96"/>
      <c r="LD1" s="96"/>
      <c r="LE1" s="96"/>
      <c r="LF1" s="96" t="s">
        <v>493</v>
      </c>
      <c r="LG1" s="96"/>
      <c r="LH1" s="96"/>
      <c r="LI1" s="96" t="s">
        <v>494</v>
      </c>
      <c r="LJ1" s="96"/>
      <c r="LK1" s="96"/>
      <c r="LL1" s="96" t="s">
        <v>495</v>
      </c>
      <c r="LM1" s="96"/>
      <c r="LN1" s="96"/>
      <c r="LO1" s="96" t="s">
        <v>7</v>
      </c>
      <c r="LP1" s="96"/>
      <c r="LQ1" s="96"/>
      <c r="LR1" s="96"/>
      <c r="LS1" s="96"/>
      <c r="LT1" s="96"/>
      <c r="LU1" s="96" t="s">
        <v>496</v>
      </c>
      <c r="LV1" s="96"/>
      <c r="LW1" s="96"/>
      <c r="LX1" s="96" t="s">
        <v>497</v>
      </c>
      <c r="LY1" s="96"/>
      <c r="LZ1" s="96"/>
      <c r="MA1" s="96" t="s">
        <v>498</v>
      </c>
      <c r="MB1" s="96"/>
      <c r="MC1" s="96"/>
      <c r="MD1" s="96" t="s">
        <v>499</v>
      </c>
      <c r="ME1" s="96"/>
      <c r="MF1" s="96"/>
    </row>
    <row r="2" spans="1:344" s="36" customFormat="1" ht="138" customHeight="1">
      <c r="A2" s="103"/>
      <c r="B2" s="100"/>
      <c r="C2" s="101"/>
      <c r="D2" s="102"/>
      <c r="E2" s="96"/>
      <c r="F2" s="96"/>
      <c r="G2" s="96"/>
      <c r="H2" s="96" t="s">
        <v>500</v>
      </c>
      <c r="I2" s="96"/>
      <c r="J2" s="96"/>
      <c r="K2" s="96" t="s">
        <v>501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 t="s">
        <v>502</v>
      </c>
      <c r="X2" s="96"/>
      <c r="Y2" s="96"/>
      <c r="Z2" s="96" t="s">
        <v>503</v>
      </c>
      <c r="AA2" s="96"/>
      <c r="AB2" s="96"/>
      <c r="AC2" s="96"/>
      <c r="AD2" s="96"/>
      <c r="AE2" s="96"/>
      <c r="AF2" s="96" t="s">
        <v>504</v>
      </c>
      <c r="AG2" s="96"/>
      <c r="AH2" s="96"/>
      <c r="AI2" s="96" t="s">
        <v>505</v>
      </c>
      <c r="AJ2" s="96"/>
      <c r="AK2" s="96"/>
      <c r="AL2" s="96"/>
      <c r="AM2" s="96"/>
      <c r="AN2" s="96"/>
      <c r="AO2" s="96" t="s">
        <v>506</v>
      </c>
      <c r="AP2" s="96"/>
      <c r="AQ2" s="96"/>
      <c r="AR2" s="96" t="s">
        <v>507</v>
      </c>
      <c r="AS2" s="96"/>
      <c r="AT2" s="96"/>
      <c r="AU2" s="96"/>
      <c r="AV2" s="96"/>
      <c r="AW2" s="96"/>
      <c r="AX2" s="96"/>
      <c r="AY2" s="96"/>
      <c r="AZ2" s="96"/>
      <c r="BA2" s="96" t="s">
        <v>508</v>
      </c>
      <c r="BB2" s="96"/>
      <c r="BC2" s="96"/>
      <c r="BD2" s="96" t="s">
        <v>509</v>
      </c>
      <c r="BE2" s="96"/>
      <c r="BF2" s="96"/>
      <c r="BG2" s="96"/>
      <c r="BH2" s="96"/>
      <c r="BI2" s="96"/>
      <c r="BJ2" s="96" t="s">
        <v>510</v>
      </c>
      <c r="BK2" s="96"/>
      <c r="BL2" s="96"/>
      <c r="BM2" s="96" t="s">
        <v>511</v>
      </c>
      <c r="BN2" s="96"/>
      <c r="BO2" s="96"/>
      <c r="BP2" s="96"/>
      <c r="BQ2" s="96"/>
      <c r="BR2" s="96"/>
      <c r="BS2" s="96"/>
      <c r="BT2" s="96"/>
      <c r="BU2" s="96"/>
      <c r="BV2" s="96" t="s">
        <v>208</v>
      </c>
      <c r="BW2" s="96"/>
      <c r="BX2" s="96"/>
      <c r="BY2" s="96" t="s">
        <v>223</v>
      </c>
      <c r="BZ2" s="96"/>
      <c r="CA2" s="96"/>
      <c r="CB2" s="96"/>
      <c r="CC2" s="96"/>
      <c r="CD2" s="96"/>
      <c r="CE2" s="96" t="s">
        <v>206</v>
      </c>
      <c r="CF2" s="96"/>
      <c r="CG2" s="96"/>
      <c r="CH2" s="96" t="s">
        <v>207</v>
      </c>
      <c r="CI2" s="96"/>
      <c r="CJ2" s="96"/>
      <c r="CK2" s="100"/>
      <c r="CL2" s="101"/>
      <c r="CM2" s="102"/>
      <c r="CN2" s="88" t="s">
        <v>512</v>
      </c>
      <c r="CO2" s="89"/>
      <c r="CP2" s="90"/>
      <c r="CQ2" s="88" t="s">
        <v>513</v>
      </c>
      <c r="CR2" s="89"/>
      <c r="CS2" s="90"/>
      <c r="CT2" s="96"/>
      <c r="CU2" s="96"/>
      <c r="CV2" s="96"/>
      <c r="CW2" s="96" t="s">
        <v>514</v>
      </c>
      <c r="CX2" s="96"/>
      <c r="CY2" s="96"/>
      <c r="CZ2" s="96" t="s">
        <v>515</v>
      </c>
      <c r="DA2" s="96"/>
      <c r="DB2" s="96"/>
      <c r="DC2" s="96"/>
      <c r="DD2" s="96"/>
      <c r="DE2" s="96"/>
      <c r="DF2" s="96" t="s">
        <v>516</v>
      </c>
      <c r="DG2" s="96"/>
      <c r="DH2" s="96"/>
      <c r="DI2" s="96" t="s">
        <v>517</v>
      </c>
      <c r="DJ2" s="96"/>
      <c r="DK2" s="96"/>
      <c r="DL2" s="96"/>
      <c r="DM2" s="96"/>
      <c r="DN2" s="96"/>
      <c r="DO2" s="96" t="s">
        <v>518</v>
      </c>
      <c r="DP2" s="96"/>
      <c r="DQ2" s="96"/>
      <c r="DR2" s="96" t="s">
        <v>519</v>
      </c>
      <c r="DS2" s="96"/>
      <c r="DT2" s="96"/>
      <c r="DU2" s="96"/>
      <c r="DV2" s="96"/>
      <c r="DW2" s="96"/>
      <c r="DX2" s="96" t="s">
        <v>520</v>
      </c>
      <c r="DY2" s="96"/>
      <c r="DZ2" s="96"/>
      <c r="EA2" s="96" t="s">
        <v>521</v>
      </c>
      <c r="EB2" s="96"/>
      <c r="EC2" s="96"/>
      <c r="ED2" s="96"/>
      <c r="EE2" s="96"/>
      <c r="EF2" s="96"/>
      <c r="EG2" s="96" t="s">
        <v>522</v>
      </c>
      <c r="EH2" s="96"/>
      <c r="EI2" s="96"/>
      <c r="EJ2" s="96" t="s">
        <v>523</v>
      </c>
      <c r="EK2" s="96"/>
      <c r="EL2" s="96"/>
      <c r="EM2" s="96"/>
      <c r="EN2" s="96"/>
      <c r="EO2" s="96"/>
      <c r="EP2" s="96"/>
      <c r="EQ2" s="96"/>
      <c r="ER2" s="96"/>
      <c r="ES2" s="96" t="s">
        <v>391</v>
      </c>
      <c r="ET2" s="96"/>
      <c r="EU2" s="96"/>
      <c r="EV2" s="96" t="s">
        <v>391</v>
      </c>
      <c r="EW2" s="96"/>
      <c r="EX2" s="96"/>
      <c r="EY2" s="96"/>
      <c r="EZ2" s="96"/>
      <c r="FA2" s="96"/>
      <c r="FB2" s="96"/>
      <c r="FC2" s="96"/>
      <c r="FD2" s="96"/>
      <c r="FE2" s="88" t="s">
        <v>524</v>
      </c>
      <c r="FF2" s="89"/>
      <c r="FG2" s="90"/>
      <c r="FH2" s="88" t="s">
        <v>525</v>
      </c>
      <c r="FI2" s="89"/>
      <c r="FJ2" s="90"/>
      <c r="FK2" s="96"/>
      <c r="FL2" s="96"/>
      <c r="FM2" s="96"/>
      <c r="FN2" s="100"/>
      <c r="FO2" s="101"/>
      <c r="FP2" s="102"/>
      <c r="FQ2" s="96" t="s">
        <v>526</v>
      </c>
      <c r="FR2" s="96"/>
      <c r="FS2" s="96"/>
      <c r="FT2" s="96" t="s">
        <v>527</v>
      </c>
      <c r="FU2" s="96"/>
      <c r="FV2" s="96"/>
      <c r="FW2" s="96"/>
      <c r="FX2" s="96"/>
      <c r="FY2" s="96"/>
      <c r="FZ2" s="96" t="s">
        <v>528</v>
      </c>
      <c r="GA2" s="96"/>
      <c r="GB2" s="96"/>
      <c r="GC2" s="96" t="s">
        <v>529</v>
      </c>
      <c r="GD2" s="96"/>
      <c r="GE2" s="96"/>
      <c r="GF2" s="96"/>
      <c r="GG2" s="96"/>
      <c r="GH2" s="96"/>
      <c r="GI2" s="96" t="s">
        <v>530</v>
      </c>
      <c r="GJ2" s="96"/>
      <c r="GK2" s="96"/>
      <c r="GL2" s="96" t="s">
        <v>531</v>
      </c>
      <c r="GM2" s="96"/>
      <c r="GN2" s="96"/>
      <c r="GO2" s="96"/>
      <c r="GP2" s="96"/>
      <c r="GQ2" s="96"/>
      <c r="GR2" s="96" t="s">
        <v>532</v>
      </c>
      <c r="GS2" s="96"/>
      <c r="GT2" s="96"/>
      <c r="GU2" s="96" t="s">
        <v>533</v>
      </c>
      <c r="GV2" s="96"/>
      <c r="GW2" s="96"/>
      <c r="GX2" s="96"/>
      <c r="GY2" s="96"/>
      <c r="GZ2" s="96"/>
      <c r="HA2" s="96" t="s">
        <v>534</v>
      </c>
      <c r="HB2" s="96"/>
      <c r="HC2" s="96"/>
      <c r="HD2" s="96" t="s">
        <v>535</v>
      </c>
      <c r="HE2" s="96"/>
      <c r="HF2" s="96"/>
      <c r="HG2" s="100"/>
      <c r="HH2" s="101"/>
      <c r="HI2" s="102"/>
      <c r="HJ2" s="96" t="s">
        <v>534</v>
      </c>
      <c r="HK2" s="96"/>
      <c r="HL2" s="96"/>
      <c r="HM2" s="96" t="s">
        <v>535</v>
      </c>
      <c r="HN2" s="96"/>
      <c r="HO2" s="96"/>
      <c r="HP2" s="96"/>
      <c r="HQ2" s="96"/>
      <c r="HR2" s="96"/>
      <c r="HS2" s="96" t="s">
        <v>536</v>
      </c>
      <c r="HT2" s="96"/>
      <c r="HU2" s="96"/>
      <c r="HV2" s="96" t="s">
        <v>537</v>
      </c>
      <c r="HW2" s="96"/>
      <c r="HX2" s="96"/>
      <c r="HY2" s="96"/>
      <c r="HZ2" s="96"/>
      <c r="IA2" s="96"/>
      <c r="IB2" s="96" t="s">
        <v>538</v>
      </c>
      <c r="IC2" s="96"/>
      <c r="ID2" s="96"/>
      <c r="IE2" s="96" t="s">
        <v>539</v>
      </c>
      <c r="IF2" s="96"/>
      <c r="IG2" s="96"/>
      <c r="IH2" s="96"/>
      <c r="II2" s="96"/>
      <c r="IJ2" s="96"/>
      <c r="IK2" s="96" t="s">
        <v>540</v>
      </c>
      <c r="IL2" s="96"/>
      <c r="IM2" s="96"/>
      <c r="IN2" s="96" t="s">
        <v>541</v>
      </c>
      <c r="IO2" s="96"/>
      <c r="IP2" s="96"/>
      <c r="IQ2" s="96"/>
      <c r="IR2" s="96"/>
      <c r="IS2" s="96"/>
      <c r="IT2" s="96"/>
      <c r="IU2" s="96" t="s">
        <v>542</v>
      </c>
      <c r="IV2" s="96"/>
      <c r="IW2" s="96"/>
      <c r="IX2" s="96" t="s">
        <v>543</v>
      </c>
      <c r="IY2" s="96"/>
      <c r="IZ2" s="96"/>
      <c r="JA2" s="100"/>
      <c r="JB2" s="101"/>
      <c r="JC2" s="102"/>
      <c r="JD2" s="96" t="s">
        <v>544</v>
      </c>
      <c r="JE2" s="96"/>
      <c r="JF2" s="96"/>
      <c r="JG2" s="96" t="s">
        <v>545</v>
      </c>
      <c r="JH2" s="96"/>
      <c r="JI2" s="96"/>
      <c r="JJ2" s="96"/>
      <c r="JK2" s="96"/>
      <c r="JL2" s="96"/>
      <c r="JM2" s="96" t="s">
        <v>546</v>
      </c>
      <c r="JN2" s="96"/>
      <c r="JO2" s="96"/>
      <c r="JP2" s="96" t="s">
        <v>547</v>
      </c>
      <c r="JQ2" s="96"/>
      <c r="JR2" s="96"/>
      <c r="JS2" s="96"/>
      <c r="JT2" s="96"/>
      <c r="JU2" s="96"/>
      <c r="JV2" s="96" t="s">
        <v>548</v>
      </c>
      <c r="JW2" s="96"/>
      <c r="JX2" s="96"/>
      <c r="JY2" s="96" t="s">
        <v>549</v>
      </c>
      <c r="JZ2" s="96"/>
      <c r="KA2" s="96"/>
      <c r="KB2" s="96"/>
      <c r="KC2" s="96"/>
      <c r="KD2" s="96"/>
      <c r="KE2" s="96" t="s">
        <v>550</v>
      </c>
      <c r="KF2" s="96"/>
      <c r="KG2" s="96"/>
      <c r="KH2" s="96" t="s">
        <v>551</v>
      </c>
      <c r="KI2" s="96"/>
      <c r="KJ2" s="96"/>
      <c r="KK2" s="96"/>
      <c r="KL2" s="96"/>
      <c r="KM2" s="96"/>
      <c r="KN2" s="96" t="s">
        <v>552</v>
      </c>
      <c r="KO2" s="96"/>
      <c r="KP2" s="96"/>
      <c r="KQ2" s="96" t="s">
        <v>553</v>
      </c>
      <c r="KR2" s="96"/>
      <c r="KS2" s="96"/>
      <c r="KT2" s="96"/>
      <c r="KU2" s="96"/>
      <c r="KV2" s="96"/>
      <c r="KW2" s="96"/>
      <c r="KX2" s="96"/>
      <c r="KY2" s="96"/>
      <c r="KZ2" s="96" t="s">
        <v>554</v>
      </c>
      <c r="LA2" s="96"/>
      <c r="LB2" s="96"/>
      <c r="LC2" s="96" t="s">
        <v>555</v>
      </c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 t="s">
        <v>556</v>
      </c>
      <c r="LP2" s="96"/>
      <c r="LQ2" s="96"/>
      <c r="LR2" s="96" t="s">
        <v>557</v>
      </c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96"/>
      <c r="MF2" s="96"/>
    </row>
    <row r="3" spans="1:344" s="36" customFormat="1" ht="38.25">
      <c r="A3" s="103"/>
      <c r="B3" s="45" t="s">
        <v>215</v>
      </c>
      <c r="C3" s="45" t="s">
        <v>216</v>
      </c>
      <c r="D3" s="45" t="s">
        <v>219</v>
      </c>
      <c r="E3" s="45" t="s">
        <v>215</v>
      </c>
      <c r="F3" s="45" t="s">
        <v>216</v>
      </c>
      <c r="G3" s="30" t="s">
        <v>219</v>
      </c>
      <c r="H3" s="45" t="s">
        <v>215</v>
      </c>
      <c r="I3" s="45" t="s">
        <v>216</v>
      </c>
      <c r="J3" s="30" t="s">
        <v>219</v>
      </c>
      <c r="K3" s="45" t="s">
        <v>215</v>
      </c>
      <c r="L3" s="45" t="s">
        <v>216</v>
      </c>
      <c r="M3" s="30" t="s">
        <v>219</v>
      </c>
      <c r="N3" s="45" t="s">
        <v>215</v>
      </c>
      <c r="O3" s="45" t="s">
        <v>216</v>
      </c>
      <c r="P3" s="30" t="s">
        <v>219</v>
      </c>
      <c r="Q3" s="45" t="s">
        <v>215</v>
      </c>
      <c r="R3" s="45" t="s">
        <v>216</v>
      </c>
      <c r="S3" s="30" t="s">
        <v>219</v>
      </c>
      <c r="T3" s="45" t="s">
        <v>215</v>
      </c>
      <c r="U3" s="45" t="s">
        <v>216</v>
      </c>
      <c r="V3" s="30" t="s">
        <v>219</v>
      </c>
      <c r="W3" s="45" t="s">
        <v>215</v>
      </c>
      <c r="X3" s="45" t="s">
        <v>216</v>
      </c>
      <c r="Y3" s="30" t="s">
        <v>219</v>
      </c>
      <c r="Z3" s="45" t="s">
        <v>215</v>
      </c>
      <c r="AA3" s="45" t="s">
        <v>216</v>
      </c>
      <c r="AB3" s="30" t="s">
        <v>219</v>
      </c>
      <c r="AC3" s="45" t="s">
        <v>215</v>
      </c>
      <c r="AD3" s="45" t="s">
        <v>216</v>
      </c>
      <c r="AE3" s="30" t="s">
        <v>219</v>
      </c>
      <c r="AF3" s="45" t="s">
        <v>215</v>
      </c>
      <c r="AG3" s="45" t="s">
        <v>216</v>
      </c>
      <c r="AH3" s="30" t="s">
        <v>219</v>
      </c>
      <c r="AI3" s="45" t="s">
        <v>215</v>
      </c>
      <c r="AJ3" s="45" t="s">
        <v>216</v>
      </c>
      <c r="AK3" s="30" t="s">
        <v>219</v>
      </c>
      <c r="AL3" s="45" t="s">
        <v>215</v>
      </c>
      <c r="AM3" s="45" t="s">
        <v>216</v>
      </c>
      <c r="AN3" s="30" t="s">
        <v>219</v>
      </c>
      <c r="AO3" s="45" t="s">
        <v>215</v>
      </c>
      <c r="AP3" s="45" t="s">
        <v>216</v>
      </c>
      <c r="AQ3" s="30" t="s">
        <v>219</v>
      </c>
      <c r="AR3" s="45" t="s">
        <v>215</v>
      </c>
      <c r="AS3" s="45" t="s">
        <v>216</v>
      </c>
      <c r="AT3" s="30" t="s">
        <v>219</v>
      </c>
      <c r="AU3" s="45" t="s">
        <v>215</v>
      </c>
      <c r="AV3" s="45" t="s">
        <v>216</v>
      </c>
      <c r="AW3" s="30" t="s">
        <v>219</v>
      </c>
      <c r="AX3" s="45" t="s">
        <v>215</v>
      </c>
      <c r="AY3" s="45" t="s">
        <v>216</v>
      </c>
      <c r="AZ3" s="30" t="s">
        <v>219</v>
      </c>
      <c r="BA3" s="45" t="s">
        <v>215</v>
      </c>
      <c r="BB3" s="45" t="s">
        <v>216</v>
      </c>
      <c r="BC3" s="30" t="s">
        <v>219</v>
      </c>
      <c r="BD3" s="45" t="s">
        <v>215</v>
      </c>
      <c r="BE3" s="45" t="s">
        <v>216</v>
      </c>
      <c r="BF3" s="30" t="s">
        <v>219</v>
      </c>
      <c r="BG3" s="45" t="s">
        <v>215</v>
      </c>
      <c r="BH3" s="45" t="s">
        <v>216</v>
      </c>
      <c r="BI3" s="30" t="s">
        <v>219</v>
      </c>
      <c r="BJ3" s="45" t="s">
        <v>215</v>
      </c>
      <c r="BK3" s="45" t="s">
        <v>216</v>
      </c>
      <c r="BL3" s="30" t="s">
        <v>219</v>
      </c>
      <c r="BM3" s="45" t="s">
        <v>215</v>
      </c>
      <c r="BN3" s="45" t="s">
        <v>216</v>
      </c>
      <c r="BO3" s="30" t="s">
        <v>219</v>
      </c>
      <c r="BP3" s="45" t="s">
        <v>215</v>
      </c>
      <c r="BQ3" s="45" t="s">
        <v>216</v>
      </c>
      <c r="BR3" s="30" t="s">
        <v>219</v>
      </c>
      <c r="BS3" s="45" t="s">
        <v>215</v>
      </c>
      <c r="BT3" s="45" t="s">
        <v>216</v>
      </c>
      <c r="BU3" s="30" t="s">
        <v>219</v>
      </c>
      <c r="BV3" s="45" t="s">
        <v>215</v>
      </c>
      <c r="BW3" s="45" t="s">
        <v>216</v>
      </c>
      <c r="BX3" s="30" t="s">
        <v>219</v>
      </c>
      <c r="BY3" s="45" t="s">
        <v>215</v>
      </c>
      <c r="BZ3" s="45" t="s">
        <v>216</v>
      </c>
      <c r="CA3" s="30" t="s">
        <v>219</v>
      </c>
      <c r="CB3" s="45" t="s">
        <v>215</v>
      </c>
      <c r="CC3" s="45" t="s">
        <v>216</v>
      </c>
      <c r="CD3" s="30" t="s">
        <v>219</v>
      </c>
      <c r="CE3" s="45" t="s">
        <v>215</v>
      </c>
      <c r="CF3" s="45" t="s">
        <v>216</v>
      </c>
      <c r="CG3" s="30" t="s">
        <v>219</v>
      </c>
      <c r="CH3" s="45" t="s">
        <v>215</v>
      </c>
      <c r="CI3" s="45" t="s">
        <v>216</v>
      </c>
      <c r="CJ3" s="30" t="s">
        <v>219</v>
      </c>
      <c r="CK3" s="45" t="s">
        <v>215</v>
      </c>
      <c r="CL3" s="45" t="s">
        <v>216</v>
      </c>
      <c r="CM3" s="30" t="s">
        <v>219</v>
      </c>
      <c r="CN3" s="45" t="s">
        <v>215</v>
      </c>
      <c r="CO3" s="45" t="s">
        <v>216</v>
      </c>
      <c r="CP3" s="30" t="s">
        <v>219</v>
      </c>
      <c r="CQ3" s="45" t="s">
        <v>215</v>
      </c>
      <c r="CR3" s="45" t="s">
        <v>216</v>
      </c>
      <c r="CS3" s="30" t="s">
        <v>219</v>
      </c>
      <c r="CT3" s="45" t="s">
        <v>215</v>
      </c>
      <c r="CU3" s="45" t="s">
        <v>216</v>
      </c>
      <c r="CV3" s="30" t="s">
        <v>219</v>
      </c>
      <c r="CW3" s="45" t="s">
        <v>215</v>
      </c>
      <c r="CX3" s="45" t="s">
        <v>216</v>
      </c>
      <c r="CY3" s="30" t="s">
        <v>219</v>
      </c>
      <c r="CZ3" s="45" t="s">
        <v>215</v>
      </c>
      <c r="DA3" s="45" t="s">
        <v>216</v>
      </c>
      <c r="DB3" s="30" t="s">
        <v>219</v>
      </c>
      <c r="DC3" s="45" t="s">
        <v>215</v>
      </c>
      <c r="DD3" s="45" t="s">
        <v>216</v>
      </c>
      <c r="DE3" s="30" t="s">
        <v>219</v>
      </c>
      <c r="DF3" s="45" t="s">
        <v>215</v>
      </c>
      <c r="DG3" s="45" t="s">
        <v>216</v>
      </c>
      <c r="DH3" s="30" t="s">
        <v>219</v>
      </c>
      <c r="DI3" s="45" t="s">
        <v>215</v>
      </c>
      <c r="DJ3" s="45" t="s">
        <v>216</v>
      </c>
      <c r="DK3" s="30" t="s">
        <v>219</v>
      </c>
      <c r="DL3" s="45" t="s">
        <v>215</v>
      </c>
      <c r="DM3" s="45" t="s">
        <v>216</v>
      </c>
      <c r="DN3" s="30" t="s">
        <v>219</v>
      </c>
      <c r="DO3" s="45" t="s">
        <v>215</v>
      </c>
      <c r="DP3" s="45" t="s">
        <v>216</v>
      </c>
      <c r="DQ3" s="30" t="s">
        <v>219</v>
      </c>
      <c r="DR3" s="45" t="s">
        <v>215</v>
      </c>
      <c r="DS3" s="45" t="s">
        <v>216</v>
      </c>
      <c r="DT3" s="30" t="s">
        <v>219</v>
      </c>
      <c r="DU3" s="45" t="s">
        <v>215</v>
      </c>
      <c r="DV3" s="45" t="s">
        <v>216</v>
      </c>
      <c r="DW3" s="30" t="s">
        <v>219</v>
      </c>
      <c r="DX3" s="45" t="s">
        <v>215</v>
      </c>
      <c r="DY3" s="45" t="s">
        <v>216</v>
      </c>
      <c r="DZ3" s="30" t="s">
        <v>219</v>
      </c>
      <c r="EA3" s="45" t="s">
        <v>215</v>
      </c>
      <c r="EB3" s="45" t="s">
        <v>216</v>
      </c>
      <c r="EC3" s="30" t="s">
        <v>219</v>
      </c>
      <c r="ED3" s="45" t="s">
        <v>215</v>
      </c>
      <c r="EE3" s="45" t="s">
        <v>216</v>
      </c>
      <c r="EF3" s="30" t="s">
        <v>219</v>
      </c>
      <c r="EG3" s="45" t="s">
        <v>215</v>
      </c>
      <c r="EH3" s="45" t="s">
        <v>216</v>
      </c>
      <c r="EI3" s="30" t="s">
        <v>219</v>
      </c>
      <c r="EJ3" s="45" t="s">
        <v>215</v>
      </c>
      <c r="EK3" s="45" t="s">
        <v>216</v>
      </c>
      <c r="EL3" s="30" t="s">
        <v>219</v>
      </c>
      <c r="EM3" s="45" t="s">
        <v>215</v>
      </c>
      <c r="EN3" s="45" t="s">
        <v>216</v>
      </c>
      <c r="EO3" s="30" t="s">
        <v>219</v>
      </c>
      <c r="EP3" s="45" t="s">
        <v>215</v>
      </c>
      <c r="EQ3" s="45" t="s">
        <v>216</v>
      </c>
      <c r="ER3" s="30" t="s">
        <v>219</v>
      </c>
      <c r="ES3" s="45" t="s">
        <v>215</v>
      </c>
      <c r="ET3" s="45" t="s">
        <v>216</v>
      </c>
      <c r="EU3" s="30" t="s">
        <v>219</v>
      </c>
      <c r="EV3" s="45" t="s">
        <v>215</v>
      </c>
      <c r="EW3" s="45" t="s">
        <v>216</v>
      </c>
      <c r="EX3" s="30" t="s">
        <v>219</v>
      </c>
      <c r="EY3" s="45" t="s">
        <v>215</v>
      </c>
      <c r="EZ3" s="45" t="s">
        <v>216</v>
      </c>
      <c r="FA3" s="30" t="s">
        <v>219</v>
      </c>
      <c r="FB3" s="45" t="s">
        <v>215</v>
      </c>
      <c r="FC3" s="45" t="s">
        <v>216</v>
      </c>
      <c r="FD3" s="30" t="s">
        <v>219</v>
      </c>
      <c r="FE3" s="45" t="s">
        <v>215</v>
      </c>
      <c r="FF3" s="45" t="s">
        <v>216</v>
      </c>
      <c r="FG3" s="30" t="s">
        <v>219</v>
      </c>
      <c r="FH3" s="45" t="s">
        <v>215</v>
      </c>
      <c r="FI3" s="45" t="s">
        <v>216</v>
      </c>
      <c r="FJ3" s="30" t="s">
        <v>219</v>
      </c>
      <c r="FK3" s="45" t="s">
        <v>215</v>
      </c>
      <c r="FL3" s="45" t="s">
        <v>216</v>
      </c>
      <c r="FM3" s="30" t="s">
        <v>219</v>
      </c>
      <c r="FN3" s="45" t="s">
        <v>215</v>
      </c>
      <c r="FO3" s="45" t="s">
        <v>216</v>
      </c>
      <c r="FP3" s="30" t="s">
        <v>219</v>
      </c>
      <c r="FQ3" s="45" t="s">
        <v>215</v>
      </c>
      <c r="FR3" s="45" t="s">
        <v>216</v>
      </c>
      <c r="FS3" s="30" t="s">
        <v>219</v>
      </c>
      <c r="FT3" s="45" t="s">
        <v>215</v>
      </c>
      <c r="FU3" s="45" t="s">
        <v>216</v>
      </c>
      <c r="FV3" s="30" t="s">
        <v>219</v>
      </c>
      <c r="FW3" s="45" t="s">
        <v>215</v>
      </c>
      <c r="FX3" s="45" t="s">
        <v>216</v>
      </c>
      <c r="FY3" s="30" t="s">
        <v>219</v>
      </c>
      <c r="FZ3" s="45" t="s">
        <v>215</v>
      </c>
      <c r="GA3" s="45" t="s">
        <v>216</v>
      </c>
      <c r="GB3" s="30" t="s">
        <v>219</v>
      </c>
      <c r="GC3" s="45" t="s">
        <v>215</v>
      </c>
      <c r="GD3" s="45" t="s">
        <v>216</v>
      </c>
      <c r="GE3" s="30" t="s">
        <v>219</v>
      </c>
      <c r="GF3" s="45" t="s">
        <v>215</v>
      </c>
      <c r="GG3" s="45" t="s">
        <v>216</v>
      </c>
      <c r="GH3" s="63" t="s">
        <v>219</v>
      </c>
      <c r="GI3" s="45" t="s">
        <v>215</v>
      </c>
      <c r="GJ3" s="45" t="s">
        <v>216</v>
      </c>
      <c r="GK3" s="30" t="s">
        <v>219</v>
      </c>
      <c r="GL3" s="45" t="s">
        <v>215</v>
      </c>
      <c r="GM3" s="45" t="s">
        <v>216</v>
      </c>
      <c r="GN3" s="30" t="s">
        <v>219</v>
      </c>
      <c r="GO3" s="45" t="s">
        <v>215</v>
      </c>
      <c r="GP3" s="45" t="s">
        <v>216</v>
      </c>
      <c r="GQ3" s="30" t="s">
        <v>219</v>
      </c>
      <c r="GR3" s="45" t="s">
        <v>215</v>
      </c>
      <c r="GS3" s="45" t="s">
        <v>216</v>
      </c>
      <c r="GT3" s="30" t="s">
        <v>219</v>
      </c>
      <c r="GU3" s="45" t="s">
        <v>215</v>
      </c>
      <c r="GV3" s="45" t="s">
        <v>216</v>
      </c>
      <c r="GW3" s="30" t="s">
        <v>219</v>
      </c>
      <c r="GX3" s="45" t="s">
        <v>215</v>
      </c>
      <c r="GY3" s="45" t="s">
        <v>216</v>
      </c>
      <c r="GZ3" s="45" t="s">
        <v>219</v>
      </c>
      <c r="HA3" s="45" t="s">
        <v>215</v>
      </c>
      <c r="HB3" s="45" t="s">
        <v>216</v>
      </c>
      <c r="HC3" s="45" t="s">
        <v>219</v>
      </c>
      <c r="HD3" s="45" t="s">
        <v>215</v>
      </c>
      <c r="HE3" s="45" t="s">
        <v>216</v>
      </c>
      <c r="HF3" s="45" t="s">
        <v>219</v>
      </c>
      <c r="HG3" s="45" t="s">
        <v>215</v>
      </c>
      <c r="HH3" s="45" t="s">
        <v>216</v>
      </c>
      <c r="HI3" s="30" t="s">
        <v>219</v>
      </c>
      <c r="HJ3" s="45" t="s">
        <v>215</v>
      </c>
      <c r="HK3" s="45" t="s">
        <v>216</v>
      </c>
      <c r="HL3" s="45" t="s">
        <v>219</v>
      </c>
      <c r="HM3" s="45" t="s">
        <v>215</v>
      </c>
      <c r="HN3" s="45" t="s">
        <v>216</v>
      </c>
      <c r="HO3" s="45" t="s">
        <v>219</v>
      </c>
      <c r="HP3" s="45" t="s">
        <v>215</v>
      </c>
      <c r="HQ3" s="45" t="s">
        <v>216</v>
      </c>
      <c r="HR3" s="30" t="s">
        <v>219</v>
      </c>
      <c r="HS3" s="45" t="s">
        <v>215</v>
      </c>
      <c r="HT3" s="45" t="s">
        <v>216</v>
      </c>
      <c r="HU3" s="30" t="s">
        <v>219</v>
      </c>
      <c r="HV3" s="45" t="s">
        <v>215</v>
      </c>
      <c r="HW3" s="45" t="s">
        <v>216</v>
      </c>
      <c r="HX3" s="30" t="s">
        <v>219</v>
      </c>
      <c r="HY3" s="45" t="s">
        <v>215</v>
      </c>
      <c r="HZ3" s="45" t="s">
        <v>216</v>
      </c>
      <c r="IA3" s="30" t="s">
        <v>219</v>
      </c>
      <c r="IB3" s="45" t="s">
        <v>215</v>
      </c>
      <c r="IC3" s="45" t="s">
        <v>216</v>
      </c>
      <c r="ID3" s="30" t="s">
        <v>219</v>
      </c>
      <c r="IE3" s="45" t="s">
        <v>215</v>
      </c>
      <c r="IF3" s="45" t="s">
        <v>216</v>
      </c>
      <c r="IG3" s="30" t="s">
        <v>219</v>
      </c>
      <c r="IH3" s="45" t="s">
        <v>215</v>
      </c>
      <c r="II3" s="45" t="s">
        <v>216</v>
      </c>
      <c r="IJ3" s="30" t="s">
        <v>219</v>
      </c>
      <c r="IK3" s="45" t="s">
        <v>215</v>
      </c>
      <c r="IL3" s="45" t="s">
        <v>216</v>
      </c>
      <c r="IM3" s="30" t="s">
        <v>219</v>
      </c>
      <c r="IN3" s="45" t="s">
        <v>215</v>
      </c>
      <c r="IO3" s="45" t="s">
        <v>216</v>
      </c>
      <c r="IP3" s="30" t="s">
        <v>219</v>
      </c>
      <c r="IQ3" s="45"/>
      <c r="IR3" s="45" t="s">
        <v>215</v>
      </c>
      <c r="IS3" s="45" t="s">
        <v>216</v>
      </c>
      <c r="IT3" s="30" t="s">
        <v>219</v>
      </c>
      <c r="IU3" s="45" t="s">
        <v>215</v>
      </c>
      <c r="IV3" s="45" t="s">
        <v>216</v>
      </c>
      <c r="IW3" s="30" t="s">
        <v>219</v>
      </c>
      <c r="IX3" s="45" t="s">
        <v>215</v>
      </c>
      <c r="IY3" s="45" t="s">
        <v>216</v>
      </c>
      <c r="IZ3" s="30" t="s">
        <v>219</v>
      </c>
      <c r="JA3" s="45" t="s">
        <v>215</v>
      </c>
      <c r="JB3" s="45" t="s">
        <v>216</v>
      </c>
      <c r="JC3" s="30" t="s">
        <v>219</v>
      </c>
      <c r="JD3" s="45" t="s">
        <v>215</v>
      </c>
      <c r="JE3" s="45" t="s">
        <v>216</v>
      </c>
      <c r="JF3" s="30" t="s">
        <v>219</v>
      </c>
      <c r="JG3" s="45" t="s">
        <v>215</v>
      </c>
      <c r="JH3" s="45" t="s">
        <v>216</v>
      </c>
      <c r="JI3" s="30" t="s">
        <v>219</v>
      </c>
      <c r="JJ3" s="45" t="s">
        <v>215</v>
      </c>
      <c r="JK3" s="45" t="s">
        <v>216</v>
      </c>
      <c r="JL3" s="30" t="s">
        <v>219</v>
      </c>
      <c r="JM3" s="45" t="s">
        <v>215</v>
      </c>
      <c r="JN3" s="45" t="s">
        <v>216</v>
      </c>
      <c r="JO3" s="30" t="s">
        <v>219</v>
      </c>
      <c r="JP3" s="45" t="s">
        <v>215</v>
      </c>
      <c r="JQ3" s="45" t="s">
        <v>216</v>
      </c>
      <c r="JR3" s="30" t="s">
        <v>219</v>
      </c>
      <c r="JS3" s="45" t="s">
        <v>215</v>
      </c>
      <c r="JT3" s="45" t="s">
        <v>216</v>
      </c>
      <c r="JU3" s="30" t="s">
        <v>219</v>
      </c>
      <c r="JV3" s="45" t="s">
        <v>215</v>
      </c>
      <c r="JW3" s="45" t="s">
        <v>216</v>
      </c>
      <c r="JX3" s="30" t="s">
        <v>219</v>
      </c>
      <c r="JY3" s="45" t="s">
        <v>215</v>
      </c>
      <c r="JZ3" s="45" t="s">
        <v>216</v>
      </c>
      <c r="KA3" s="30" t="s">
        <v>219</v>
      </c>
      <c r="KB3" s="45" t="s">
        <v>215</v>
      </c>
      <c r="KC3" s="43" t="s">
        <v>216</v>
      </c>
      <c r="KD3" s="30" t="s">
        <v>219</v>
      </c>
      <c r="KE3" s="45" t="s">
        <v>215</v>
      </c>
      <c r="KF3" s="45" t="s">
        <v>216</v>
      </c>
      <c r="KG3" s="30" t="s">
        <v>219</v>
      </c>
      <c r="KH3" s="45" t="s">
        <v>215</v>
      </c>
      <c r="KI3" s="45" t="s">
        <v>216</v>
      </c>
      <c r="KJ3" s="30" t="s">
        <v>219</v>
      </c>
      <c r="KK3" s="45" t="s">
        <v>215</v>
      </c>
      <c r="KL3" s="43" t="s">
        <v>216</v>
      </c>
      <c r="KM3" s="30" t="s">
        <v>219</v>
      </c>
      <c r="KN3" s="45" t="s">
        <v>215</v>
      </c>
      <c r="KO3" s="45" t="s">
        <v>216</v>
      </c>
      <c r="KP3" s="30" t="s">
        <v>219</v>
      </c>
      <c r="KQ3" s="45" t="s">
        <v>215</v>
      </c>
      <c r="KR3" s="45" t="s">
        <v>216</v>
      </c>
      <c r="KS3" s="30" t="s">
        <v>219</v>
      </c>
      <c r="KT3" s="45" t="s">
        <v>215</v>
      </c>
      <c r="KU3" s="43" t="s">
        <v>216</v>
      </c>
      <c r="KV3" s="45" t="s">
        <v>219</v>
      </c>
      <c r="KW3" s="45" t="s">
        <v>215</v>
      </c>
      <c r="KX3" s="43" t="s">
        <v>216</v>
      </c>
      <c r="KY3" s="30" t="s">
        <v>219</v>
      </c>
      <c r="KZ3" s="45" t="s">
        <v>215</v>
      </c>
      <c r="LA3" s="45" t="s">
        <v>216</v>
      </c>
      <c r="LB3" s="30" t="s">
        <v>219</v>
      </c>
      <c r="LC3" s="45" t="s">
        <v>215</v>
      </c>
      <c r="LD3" s="45" t="s">
        <v>216</v>
      </c>
      <c r="LE3" s="30" t="s">
        <v>219</v>
      </c>
      <c r="LF3" s="45" t="s">
        <v>215</v>
      </c>
      <c r="LG3" s="43" t="s">
        <v>216</v>
      </c>
      <c r="LH3" s="30" t="s">
        <v>219</v>
      </c>
      <c r="LI3" s="45" t="s">
        <v>215</v>
      </c>
      <c r="LJ3" s="43" t="s">
        <v>216</v>
      </c>
      <c r="LK3" s="30" t="s">
        <v>219</v>
      </c>
      <c r="LL3" s="45" t="s">
        <v>215</v>
      </c>
      <c r="LM3" s="43" t="s">
        <v>216</v>
      </c>
      <c r="LN3" s="30" t="s">
        <v>219</v>
      </c>
      <c r="LO3" s="45" t="s">
        <v>215</v>
      </c>
      <c r="LP3" s="45" t="s">
        <v>216</v>
      </c>
      <c r="LQ3" s="30" t="s">
        <v>219</v>
      </c>
      <c r="LR3" s="45" t="s">
        <v>215</v>
      </c>
      <c r="LS3" s="45" t="s">
        <v>216</v>
      </c>
      <c r="LT3" s="30" t="s">
        <v>219</v>
      </c>
      <c r="LU3" s="45" t="s">
        <v>215</v>
      </c>
      <c r="LV3" s="43" t="s">
        <v>216</v>
      </c>
      <c r="LW3" s="30" t="s">
        <v>219</v>
      </c>
      <c r="LX3" s="45" t="s">
        <v>215</v>
      </c>
      <c r="LY3" s="43" t="s">
        <v>216</v>
      </c>
      <c r="LZ3" s="30" t="s">
        <v>219</v>
      </c>
      <c r="MA3" s="45" t="s">
        <v>215</v>
      </c>
      <c r="MB3" s="43" t="s">
        <v>216</v>
      </c>
      <c r="MC3" s="30" t="s">
        <v>219</v>
      </c>
      <c r="MD3" s="45" t="s">
        <v>215</v>
      </c>
      <c r="ME3" s="43" t="s">
        <v>216</v>
      </c>
      <c r="MF3" s="30" t="s">
        <v>219</v>
      </c>
    </row>
    <row r="4" spans="1:344" s="36" customFormat="1" ht="12.75" customHeight="1">
      <c r="A4" s="103"/>
      <c r="B4" s="96" t="s">
        <v>370</v>
      </c>
      <c r="C4" s="96"/>
      <c r="D4" s="96"/>
      <c r="E4" s="96" t="s">
        <v>260</v>
      </c>
      <c r="F4" s="96"/>
      <c r="G4" s="96"/>
      <c r="H4" s="96" t="s">
        <v>260</v>
      </c>
      <c r="I4" s="96"/>
      <c r="J4" s="96"/>
      <c r="K4" s="96" t="s">
        <v>260</v>
      </c>
      <c r="L4" s="96"/>
      <c r="M4" s="96"/>
      <c r="N4" s="96" t="s">
        <v>261</v>
      </c>
      <c r="O4" s="96"/>
      <c r="P4" s="96"/>
      <c r="Q4" s="96" t="s">
        <v>262</v>
      </c>
      <c r="R4" s="96"/>
      <c r="S4" s="96"/>
      <c r="T4" s="96" t="s">
        <v>263</v>
      </c>
      <c r="U4" s="96"/>
      <c r="V4" s="96"/>
      <c r="W4" s="96" t="s">
        <v>263</v>
      </c>
      <c r="X4" s="96"/>
      <c r="Y4" s="96"/>
      <c r="Z4" s="96" t="s">
        <v>263</v>
      </c>
      <c r="AA4" s="96"/>
      <c r="AB4" s="96"/>
      <c r="AC4" s="96" t="s">
        <v>264</v>
      </c>
      <c r="AD4" s="96"/>
      <c r="AE4" s="96"/>
      <c r="AF4" s="96" t="s">
        <v>264</v>
      </c>
      <c r="AG4" s="96"/>
      <c r="AH4" s="96"/>
      <c r="AI4" s="96" t="s">
        <v>264</v>
      </c>
      <c r="AJ4" s="96"/>
      <c r="AK4" s="96"/>
      <c r="AL4" s="96" t="s">
        <v>440</v>
      </c>
      <c r="AM4" s="96"/>
      <c r="AN4" s="96"/>
      <c r="AO4" s="96" t="s">
        <v>440</v>
      </c>
      <c r="AP4" s="96"/>
      <c r="AQ4" s="96"/>
      <c r="AR4" s="96" t="s">
        <v>440</v>
      </c>
      <c r="AS4" s="96"/>
      <c r="AT4" s="96"/>
      <c r="AU4" s="96" t="s">
        <v>372</v>
      </c>
      <c r="AV4" s="96"/>
      <c r="AW4" s="96"/>
      <c r="AX4" s="96" t="s">
        <v>265</v>
      </c>
      <c r="AY4" s="96"/>
      <c r="AZ4" s="96"/>
      <c r="BA4" s="96" t="s">
        <v>265</v>
      </c>
      <c r="BB4" s="96"/>
      <c r="BC4" s="96"/>
      <c r="BD4" s="96" t="s">
        <v>265</v>
      </c>
      <c r="BE4" s="96"/>
      <c r="BF4" s="96"/>
      <c r="BG4" s="96" t="s">
        <v>266</v>
      </c>
      <c r="BH4" s="96"/>
      <c r="BI4" s="96"/>
      <c r="BJ4" s="96" t="s">
        <v>266</v>
      </c>
      <c r="BK4" s="96"/>
      <c r="BL4" s="96"/>
      <c r="BM4" s="96" t="s">
        <v>266</v>
      </c>
      <c r="BN4" s="96"/>
      <c r="BO4" s="96"/>
      <c r="BP4" s="96" t="s">
        <v>267</v>
      </c>
      <c r="BQ4" s="96"/>
      <c r="BR4" s="96"/>
      <c r="BS4" s="96" t="s">
        <v>379</v>
      </c>
      <c r="BT4" s="96"/>
      <c r="BU4" s="96"/>
      <c r="BV4" s="96" t="s">
        <v>268</v>
      </c>
      <c r="BW4" s="96"/>
      <c r="BX4" s="96"/>
      <c r="BY4" s="96" t="s">
        <v>269</v>
      </c>
      <c r="BZ4" s="96"/>
      <c r="CA4" s="96"/>
      <c r="CB4" s="96" t="s">
        <v>429</v>
      </c>
      <c r="CC4" s="96"/>
      <c r="CD4" s="96"/>
      <c r="CE4" s="96" t="s">
        <v>270</v>
      </c>
      <c r="CF4" s="96"/>
      <c r="CG4" s="96"/>
      <c r="CH4" s="96" t="s">
        <v>271</v>
      </c>
      <c r="CI4" s="96"/>
      <c r="CJ4" s="96"/>
      <c r="CK4" s="88" t="s">
        <v>272</v>
      </c>
      <c r="CL4" s="89"/>
      <c r="CM4" s="90"/>
      <c r="CN4" s="96" t="s">
        <v>272</v>
      </c>
      <c r="CO4" s="96"/>
      <c r="CP4" s="96"/>
      <c r="CQ4" s="96" t="s">
        <v>272</v>
      </c>
      <c r="CR4" s="96"/>
      <c r="CS4" s="96"/>
      <c r="CT4" s="96" t="s">
        <v>273</v>
      </c>
      <c r="CU4" s="96"/>
      <c r="CV4" s="96"/>
      <c r="CW4" s="96" t="s">
        <v>274</v>
      </c>
      <c r="CX4" s="96"/>
      <c r="CY4" s="96"/>
      <c r="CZ4" s="96" t="s">
        <v>274</v>
      </c>
      <c r="DA4" s="96"/>
      <c r="DB4" s="96"/>
      <c r="DC4" s="96" t="s">
        <v>386</v>
      </c>
      <c r="DD4" s="96"/>
      <c r="DE4" s="96"/>
      <c r="DF4" s="96" t="s">
        <v>386</v>
      </c>
      <c r="DG4" s="96"/>
      <c r="DH4" s="96"/>
      <c r="DI4" s="96" t="s">
        <v>386</v>
      </c>
      <c r="DJ4" s="96"/>
      <c r="DK4" s="96"/>
      <c r="DL4" s="96" t="s">
        <v>243</v>
      </c>
      <c r="DM4" s="96"/>
      <c r="DN4" s="96"/>
      <c r="DO4" s="96" t="s">
        <v>243</v>
      </c>
      <c r="DP4" s="96"/>
      <c r="DQ4" s="96"/>
      <c r="DR4" s="96" t="s">
        <v>243</v>
      </c>
      <c r="DS4" s="96"/>
      <c r="DT4" s="96"/>
      <c r="DU4" s="96" t="s">
        <v>275</v>
      </c>
      <c r="DV4" s="96"/>
      <c r="DW4" s="96"/>
      <c r="DX4" s="96" t="s">
        <v>275</v>
      </c>
      <c r="DY4" s="96"/>
      <c r="DZ4" s="96"/>
      <c r="EA4" s="96" t="s">
        <v>275</v>
      </c>
      <c r="EB4" s="96"/>
      <c r="EC4" s="96"/>
      <c r="ED4" s="96" t="s">
        <v>276</v>
      </c>
      <c r="EE4" s="96"/>
      <c r="EF4" s="96"/>
      <c r="EG4" s="96" t="s">
        <v>276</v>
      </c>
      <c r="EH4" s="96"/>
      <c r="EI4" s="96"/>
      <c r="EJ4" s="96" t="s">
        <v>276</v>
      </c>
      <c r="EK4" s="96"/>
      <c r="EL4" s="96"/>
      <c r="EM4" s="96" t="s">
        <v>242</v>
      </c>
      <c r="EN4" s="96"/>
      <c r="EO4" s="96"/>
      <c r="EP4" s="96" t="s">
        <v>318</v>
      </c>
      <c r="EQ4" s="96"/>
      <c r="ER4" s="96"/>
      <c r="ES4" s="96" t="s">
        <v>392</v>
      </c>
      <c r="ET4" s="96"/>
      <c r="EU4" s="96"/>
      <c r="EV4" s="96" t="s">
        <v>393</v>
      </c>
      <c r="EW4" s="96"/>
      <c r="EX4" s="96"/>
      <c r="EY4" s="96" t="s">
        <v>248</v>
      </c>
      <c r="EZ4" s="96"/>
      <c r="FA4" s="96"/>
      <c r="FB4" s="96" t="s">
        <v>388</v>
      </c>
      <c r="FC4" s="96"/>
      <c r="FD4" s="96"/>
      <c r="FE4" s="96" t="s">
        <v>388</v>
      </c>
      <c r="FF4" s="96"/>
      <c r="FG4" s="96"/>
      <c r="FH4" s="96" t="s">
        <v>388</v>
      </c>
      <c r="FI4" s="96"/>
      <c r="FJ4" s="96"/>
      <c r="FK4" s="96" t="s">
        <v>247</v>
      </c>
      <c r="FL4" s="96"/>
      <c r="FM4" s="96"/>
      <c r="FN4" s="96" t="s">
        <v>303</v>
      </c>
      <c r="FO4" s="96"/>
      <c r="FP4" s="96"/>
      <c r="FQ4" s="96" t="s">
        <v>303</v>
      </c>
      <c r="FR4" s="96"/>
      <c r="FS4" s="96"/>
      <c r="FT4" s="96" t="s">
        <v>303</v>
      </c>
      <c r="FU4" s="96"/>
      <c r="FV4" s="96"/>
      <c r="FW4" s="96" t="s">
        <v>382</v>
      </c>
      <c r="FX4" s="96"/>
      <c r="FY4" s="96"/>
      <c r="FZ4" s="96" t="s">
        <v>382</v>
      </c>
      <c r="GA4" s="96"/>
      <c r="GB4" s="96"/>
      <c r="GC4" s="96" t="s">
        <v>382</v>
      </c>
      <c r="GD4" s="96"/>
      <c r="GE4" s="96"/>
      <c r="GF4" s="96" t="s">
        <v>333</v>
      </c>
      <c r="GG4" s="96"/>
      <c r="GH4" s="96"/>
      <c r="GI4" s="96" t="s">
        <v>333</v>
      </c>
      <c r="GJ4" s="96"/>
      <c r="GK4" s="96"/>
      <c r="GL4" s="96" t="s">
        <v>333</v>
      </c>
      <c r="GM4" s="96"/>
      <c r="GN4" s="96"/>
      <c r="GO4" s="96" t="s">
        <v>334</v>
      </c>
      <c r="GP4" s="96"/>
      <c r="GQ4" s="96"/>
      <c r="GR4" s="96" t="s">
        <v>334</v>
      </c>
      <c r="GS4" s="96"/>
      <c r="GT4" s="96"/>
      <c r="GU4" s="96" t="s">
        <v>334</v>
      </c>
      <c r="GV4" s="96"/>
      <c r="GW4" s="96"/>
      <c r="GX4" s="96" t="s">
        <v>336</v>
      </c>
      <c r="GY4" s="96"/>
      <c r="GZ4" s="96"/>
      <c r="HA4" s="96" t="s">
        <v>336</v>
      </c>
      <c r="HB4" s="96"/>
      <c r="HC4" s="96"/>
      <c r="HD4" s="96" t="s">
        <v>336</v>
      </c>
      <c r="HE4" s="96"/>
      <c r="HF4" s="96"/>
      <c r="HG4" s="96" t="s">
        <v>321</v>
      </c>
      <c r="HH4" s="96"/>
      <c r="HI4" s="96"/>
      <c r="HJ4" s="96" t="s">
        <v>321</v>
      </c>
      <c r="HK4" s="96"/>
      <c r="HL4" s="96"/>
      <c r="HM4" s="96" t="s">
        <v>321</v>
      </c>
      <c r="HN4" s="96"/>
      <c r="HO4" s="96"/>
      <c r="HP4" s="96" t="s">
        <v>337</v>
      </c>
      <c r="HQ4" s="96"/>
      <c r="HR4" s="96"/>
      <c r="HS4" s="96" t="s">
        <v>337</v>
      </c>
      <c r="HT4" s="96"/>
      <c r="HU4" s="96"/>
      <c r="HV4" s="96" t="s">
        <v>337</v>
      </c>
      <c r="HW4" s="96"/>
      <c r="HX4" s="96"/>
      <c r="HY4" s="96" t="s">
        <v>383</v>
      </c>
      <c r="HZ4" s="96"/>
      <c r="IA4" s="96"/>
      <c r="IB4" s="96" t="s">
        <v>383</v>
      </c>
      <c r="IC4" s="96"/>
      <c r="ID4" s="96"/>
      <c r="IE4" s="96" t="s">
        <v>383</v>
      </c>
      <c r="IF4" s="96"/>
      <c r="IG4" s="96"/>
      <c r="IH4" s="96" t="s">
        <v>389</v>
      </c>
      <c r="II4" s="96"/>
      <c r="IJ4" s="96"/>
      <c r="IK4" s="96" t="s">
        <v>389</v>
      </c>
      <c r="IL4" s="96"/>
      <c r="IM4" s="96"/>
      <c r="IN4" s="96" t="s">
        <v>389</v>
      </c>
      <c r="IO4" s="96"/>
      <c r="IP4" s="96"/>
      <c r="IQ4" s="45"/>
      <c r="IR4" s="96" t="s">
        <v>355</v>
      </c>
      <c r="IS4" s="96"/>
      <c r="IT4" s="96"/>
      <c r="IU4" s="96" t="s">
        <v>355</v>
      </c>
      <c r="IV4" s="96"/>
      <c r="IW4" s="96"/>
      <c r="IX4" s="96" t="s">
        <v>355</v>
      </c>
      <c r="IY4" s="96"/>
      <c r="IZ4" s="96"/>
      <c r="JA4" s="96" t="s">
        <v>367</v>
      </c>
      <c r="JB4" s="96"/>
      <c r="JC4" s="96"/>
      <c r="JD4" s="96" t="s">
        <v>367</v>
      </c>
      <c r="JE4" s="96"/>
      <c r="JF4" s="96"/>
      <c r="JG4" s="96" t="s">
        <v>367</v>
      </c>
      <c r="JH4" s="96"/>
      <c r="JI4" s="96"/>
      <c r="JJ4" s="96" t="s">
        <v>356</v>
      </c>
      <c r="JK4" s="96"/>
      <c r="JL4" s="96"/>
      <c r="JM4" s="96" t="s">
        <v>356</v>
      </c>
      <c r="JN4" s="96"/>
      <c r="JO4" s="96"/>
      <c r="JP4" s="96" t="s">
        <v>356</v>
      </c>
      <c r="JQ4" s="96"/>
      <c r="JR4" s="96"/>
      <c r="JS4" s="96" t="s">
        <v>357</v>
      </c>
      <c r="JT4" s="96"/>
      <c r="JU4" s="96"/>
      <c r="JV4" s="96" t="s">
        <v>357</v>
      </c>
      <c r="JW4" s="96"/>
      <c r="JX4" s="96"/>
      <c r="JY4" s="96" t="s">
        <v>357</v>
      </c>
      <c r="JZ4" s="96"/>
      <c r="KA4" s="96"/>
      <c r="KB4" s="96" t="s">
        <v>358</v>
      </c>
      <c r="KC4" s="96"/>
      <c r="KD4" s="88"/>
      <c r="KE4" s="96" t="s">
        <v>358</v>
      </c>
      <c r="KF4" s="96"/>
      <c r="KG4" s="88"/>
      <c r="KH4" s="96" t="s">
        <v>358</v>
      </c>
      <c r="KI4" s="96"/>
      <c r="KJ4" s="88"/>
      <c r="KK4" s="96" t="s">
        <v>380</v>
      </c>
      <c r="KL4" s="96"/>
      <c r="KM4" s="88"/>
      <c r="KN4" s="96" t="s">
        <v>380</v>
      </c>
      <c r="KO4" s="96"/>
      <c r="KP4" s="88"/>
      <c r="KQ4" s="96" t="s">
        <v>380</v>
      </c>
      <c r="KR4" s="96"/>
      <c r="KS4" s="88"/>
      <c r="KT4" s="96" t="s">
        <v>249</v>
      </c>
      <c r="KU4" s="96"/>
      <c r="KV4" s="96"/>
      <c r="KW4" s="96" t="s">
        <v>381</v>
      </c>
      <c r="KX4" s="96"/>
      <c r="KY4" s="96"/>
      <c r="KZ4" s="96" t="s">
        <v>381</v>
      </c>
      <c r="LA4" s="96"/>
      <c r="LB4" s="96"/>
      <c r="LC4" s="96" t="s">
        <v>381</v>
      </c>
      <c r="LD4" s="96"/>
      <c r="LE4" s="96"/>
      <c r="LF4" s="96" t="s">
        <v>373</v>
      </c>
      <c r="LG4" s="96"/>
      <c r="LH4" s="96"/>
      <c r="LI4" s="96" t="s">
        <v>374</v>
      </c>
      <c r="LJ4" s="96"/>
      <c r="LK4" s="96"/>
      <c r="LL4" s="96" t="s">
        <v>375</v>
      </c>
      <c r="LM4" s="96"/>
      <c r="LN4" s="96"/>
      <c r="LO4" s="96" t="s">
        <v>375</v>
      </c>
      <c r="LP4" s="96"/>
      <c r="LQ4" s="96"/>
      <c r="LR4" s="96" t="s">
        <v>375</v>
      </c>
      <c r="LS4" s="96"/>
      <c r="LT4" s="96"/>
      <c r="LU4" s="96" t="s">
        <v>409</v>
      </c>
      <c r="LV4" s="96"/>
      <c r="LW4" s="96"/>
      <c r="LX4" s="96" t="s">
        <v>410</v>
      </c>
      <c r="LY4" s="96"/>
      <c r="LZ4" s="96"/>
      <c r="MA4" s="96" t="s">
        <v>441</v>
      </c>
      <c r="MB4" s="96"/>
      <c r="MC4" s="96"/>
      <c r="MD4" s="96" t="s">
        <v>442</v>
      </c>
      <c r="ME4" s="96"/>
      <c r="MF4" s="96"/>
    </row>
    <row r="5" spans="1:344" s="36" customFormat="1" ht="16.5" customHeight="1">
      <c r="A5" s="103"/>
      <c r="B5" s="96"/>
      <c r="C5" s="96"/>
      <c r="D5" s="96"/>
      <c r="E5" s="96" t="s">
        <v>11</v>
      </c>
      <c r="F5" s="96"/>
      <c r="G5" s="96"/>
      <c r="H5" s="96" t="s">
        <v>11</v>
      </c>
      <c r="I5" s="96"/>
      <c r="J5" s="96"/>
      <c r="K5" s="96" t="s">
        <v>11</v>
      </c>
      <c r="L5" s="96"/>
      <c r="M5" s="96"/>
      <c r="N5" s="96" t="s">
        <v>322</v>
      </c>
      <c r="O5" s="96"/>
      <c r="P5" s="96"/>
      <c r="Q5" s="96" t="s">
        <v>27</v>
      </c>
      <c r="R5" s="96"/>
      <c r="S5" s="96"/>
      <c r="T5" s="96" t="s">
        <v>245</v>
      </c>
      <c r="U5" s="96"/>
      <c r="V5" s="96"/>
      <c r="W5" s="96" t="s">
        <v>245</v>
      </c>
      <c r="X5" s="96"/>
      <c r="Y5" s="96"/>
      <c r="Z5" s="96" t="s">
        <v>245</v>
      </c>
      <c r="AA5" s="96"/>
      <c r="AB5" s="96"/>
      <c r="AC5" s="88" t="s">
        <v>251</v>
      </c>
      <c r="AD5" s="89"/>
      <c r="AE5" s="90"/>
      <c r="AF5" s="88" t="s">
        <v>251</v>
      </c>
      <c r="AG5" s="89"/>
      <c r="AH5" s="90"/>
      <c r="AI5" s="88" t="s">
        <v>251</v>
      </c>
      <c r="AJ5" s="89"/>
      <c r="AK5" s="90"/>
      <c r="AL5" s="88" t="s">
        <v>251</v>
      </c>
      <c r="AM5" s="89"/>
      <c r="AN5" s="90"/>
      <c r="AO5" s="88" t="s">
        <v>251</v>
      </c>
      <c r="AP5" s="89"/>
      <c r="AQ5" s="90"/>
      <c r="AR5" s="88" t="s">
        <v>251</v>
      </c>
      <c r="AS5" s="89"/>
      <c r="AT5" s="90"/>
      <c r="AU5" s="96" t="s">
        <v>252</v>
      </c>
      <c r="AV5" s="96"/>
      <c r="AW5" s="96"/>
      <c r="AX5" s="96" t="s">
        <v>204</v>
      </c>
      <c r="AY5" s="96"/>
      <c r="AZ5" s="96"/>
      <c r="BA5" s="96" t="s">
        <v>204</v>
      </c>
      <c r="BB5" s="96"/>
      <c r="BC5" s="96"/>
      <c r="BD5" s="96" t="s">
        <v>204</v>
      </c>
      <c r="BE5" s="96"/>
      <c r="BF5" s="96"/>
      <c r="BG5" s="96" t="s">
        <v>33</v>
      </c>
      <c r="BH5" s="96"/>
      <c r="BI5" s="96"/>
      <c r="BJ5" s="96" t="s">
        <v>33</v>
      </c>
      <c r="BK5" s="96"/>
      <c r="BL5" s="96"/>
      <c r="BM5" s="96" t="s">
        <v>33</v>
      </c>
      <c r="BN5" s="96"/>
      <c r="BO5" s="96"/>
      <c r="BP5" s="96" t="s">
        <v>31</v>
      </c>
      <c r="BQ5" s="96"/>
      <c r="BR5" s="96"/>
      <c r="BS5" s="96" t="s">
        <v>323</v>
      </c>
      <c r="BT5" s="96"/>
      <c r="BU5" s="96"/>
      <c r="BV5" s="96" t="s">
        <v>324</v>
      </c>
      <c r="BW5" s="96"/>
      <c r="BX5" s="96"/>
      <c r="BY5" s="96" t="s">
        <v>250</v>
      </c>
      <c r="BZ5" s="96"/>
      <c r="CA5" s="96"/>
      <c r="CB5" s="96"/>
      <c r="CC5" s="96"/>
      <c r="CD5" s="96"/>
      <c r="CE5" s="96" t="s">
        <v>32</v>
      </c>
      <c r="CF5" s="96"/>
      <c r="CG5" s="96"/>
      <c r="CH5" s="96" t="s">
        <v>369</v>
      </c>
      <c r="CI5" s="96"/>
      <c r="CJ5" s="96"/>
      <c r="CK5" s="88" t="s">
        <v>257</v>
      </c>
      <c r="CL5" s="89"/>
      <c r="CM5" s="90"/>
      <c r="CN5" s="88" t="s">
        <v>257</v>
      </c>
      <c r="CO5" s="89"/>
      <c r="CP5" s="90"/>
      <c r="CQ5" s="88" t="s">
        <v>257</v>
      </c>
      <c r="CR5" s="89"/>
      <c r="CS5" s="90"/>
      <c r="CT5" s="96" t="s">
        <v>338</v>
      </c>
      <c r="CU5" s="96"/>
      <c r="CV5" s="96"/>
      <c r="CW5" s="96" t="s">
        <v>205</v>
      </c>
      <c r="CX5" s="96"/>
      <c r="CY5" s="96"/>
      <c r="CZ5" s="96" t="s">
        <v>205</v>
      </c>
      <c r="DA5" s="96"/>
      <c r="DB5" s="96"/>
      <c r="DC5" s="96" t="s">
        <v>256</v>
      </c>
      <c r="DD5" s="96"/>
      <c r="DE5" s="96"/>
      <c r="DF5" s="96" t="s">
        <v>256</v>
      </c>
      <c r="DG5" s="96"/>
      <c r="DH5" s="96"/>
      <c r="DI5" s="96" t="s">
        <v>256</v>
      </c>
      <c r="DJ5" s="96"/>
      <c r="DK5" s="96"/>
      <c r="DL5" s="96" t="s">
        <v>244</v>
      </c>
      <c r="DM5" s="96"/>
      <c r="DN5" s="96"/>
      <c r="DO5" s="96" t="s">
        <v>244</v>
      </c>
      <c r="DP5" s="96"/>
      <c r="DQ5" s="96"/>
      <c r="DR5" s="96" t="s">
        <v>244</v>
      </c>
      <c r="DS5" s="96"/>
      <c r="DT5" s="96"/>
      <c r="DU5" s="96" t="s">
        <v>202</v>
      </c>
      <c r="DV5" s="96"/>
      <c r="DW5" s="96"/>
      <c r="DX5" s="96" t="s">
        <v>202</v>
      </c>
      <c r="DY5" s="96"/>
      <c r="DZ5" s="96"/>
      <c r="EA5" s="96" t="s">
        <v>202</v>
      </c>
      <c r="EB5" s="96"/>
      <c r="EC5" s="96"/>
      <c r="ED5" s="96" t="s">
        <v>209</v>
      </c>
      <c r="EE5" s="96"/>
      <c r="EF5" s="96"/>
      <c r="EG5" s="96" t="s">
        <v>209</v>
      </c>
      <c r="EH5" s="96"/>
      <c r="EI5" s="96"/>
      <c r="EJ5" s="96" t="s">
        <v>209</v>
      </c>
      <c r="EK5" s="96"/>
      <c r="EL5" s="96"/>
      <c r="EM5" s="96" t="s">
        <v>253</v>
      </c>
      <c r="EN5" s="96"/>
      <c r="EO5" s="96"/>
      <c r="EP5" s="96" t="s">
        <v>325</v>
      </c>
      <c r="EQ5" s="96"/>
      <c r="ER5" s="96"/>
      <c r="ES5" s="96" t="s">
        <v>325</v>
      </c>
      <c r="ET5" s="96"/>
      <c r="EU5" s="96"/>
      <c r="EV5" s="96" t="s">
        <v>325</v>
      </c>
      <c r="EW5" s="96"/>
      <c r="EX5" s="96"/>
      <c r="EY5" s="96" t="s">
        <v>326</v>
      </c>
      <c r="EZ5" s="96"/>
      <c r="FA5" s="96"/>
      <c r="FB5" s="96" t="s">
        <v>255</v>
      </c>
      <c r="FC5" s="96"/>
      <c r="FD5" s="96"/>
      <c r="FE5" s="96" t="s">
        <v>255</v>
      </c>
      <c r="FF5" s="96"/>
      <c r="FG5" s="96"/>
      <c r="FH5" s="96" t="s">
        <v>255</v>
      </c>
      <c r="FI5" s="96"/>
      <c r="FJ5" s="96"/>
      <c r="FK5" s="96" t="s">
        <v>254</v>
      </c>
      <c r="FL5" s="96"/>
      <c r="FM5" s="96"/>
      <c r="FN5" s="96" t="s">
        <v>246</v>
      </c>
      <c r="FO5" s="96"/>
      <c r="FP5" s="96"/>
      <c r="FQ5" s="96" t="s">
        <v>246</v>
      </c>
      <c r="FR5" s="96"/>
      <c r="FS5" s="96"/>
      <c r="FT5" s="96" t="s">
        <v>246</v>
      </c>
      <c r="FU5" s="96"/>
      <c r="FV5" s="96"/>
      <c r="FW5" s="88" t="s">
        <v>363</v>
      </c>
      <c r="FX5" s="89"/>
      <c r="FY5" s="90"/>
      <c r="FZ5" s="88" t="s">
        <v>363</v>
      </c>
      <c r="GA5" s="89"/>
      <c r="GB5" s="90"/>
      <c r="GC5" s="88" t="s">
        <v>363</v>
      </c>
      <c r="GD5" s="89"/>
      <c r="GE5" s="90"/>
      <c r="GF5" s="96" t="s">
        <v>28</v>
      </c>
      <c r="GG5" s="96"/>
      <c r="GH5" s="96"/>
      <c r="GI5" s="96" t="s">
        <v>28</v>
      </c>
      <c r="GJ5" s="96"/>
      <c r="GK5" s="96"/>
      <c r="GL5" s="96" t="s">
        <v>28</v>
      </c>
      <c r="GM5" s="96"/>
      <c r="GN5" s="96"/>
      <c r="GO5" s="88" t="s">
        <v>335</v>
      </c>
      <c r="GP5" s="89"/>
      <c r="GQ5" s="90"/>
      <c r="GR5" s="88" t="s">
        <v>335</v>
      </c>
      <c r="GS5" s="89"/>
      <c r="GT5" s="90"/>
      <c r="GU5" s="88" t="s">
        <v>335</v>
      </c>
      <c r="GV5" s="89"/>
      <c r="GW5" s="90"/>
      <c r="GX5" s="96" t="s">
        <v>398</v>
      </c>
      <c r="GY5" s="96"/>
      <c r="GZ5" s="96"/>
      <c r="HA5" s="96" t="s">
        <v>398</v>
      </c>
      <c r="HB5" s="96"/>
      <c r="HC5" s="96"/>
      <c r="HD5" s="96" t="s">
        <v>398</v>
      </c>
      <c r="HE5" s="96"/>
      <c r="HF5" s="96"/>
      <c r="HG5" s="96" t="s">
        <v>246</v>
      </c>
      <c r="HH5" s="96"/>
      <c r="HI5" s="96"/>
      <c r="HJ5" s="96" t="s">
        <v>246</v>
      </c>
      <c r="HK5" s="96"/>
      <c r="HL5" s="96"/>
      <c r="HM5" s="96" t="s">
        <v>246</v>
      </c>
      <c r="HN5" s="96"/>
      <c r="HO5" s="96"/>
      <c r="HP5" s="96" t="s">
        <v>399</v>
      </c>
      <c r="HQ5" s="96"/>
      <c r="HR5" s="96"/>
      <c r="HS5" s="96" t="s">
        <v>399</v>
      </c>
      <c r="HT5" s="96"/>
      <c r="HU5" s="96"/>
      <c r="HV5" s="96" t="s">
        <v>399</v>
      </c>
      <c r="HW5" s="96"/>
      <c r="HX5" s="96"/>
      <c r="HY5" s="96" t="s">
        <v>330</v>
      </c>
      <c r="HZ5" s="96"/>
      <c r="IA5" s="96"/>
      <c r="IB5" s="96" t="s">
        <v>330</v>
      </c>
      <c r="IC5" s="96"/>
      <c r="ID5" s="96"/>
      <c r="IE5" s="96" t="s">
        <v>330</v>
      </c>
      <c r="IF5" s="96"/>
      <c r="IG5" s="96"/>
      <c r="IH5" s="88" t="s">
        <v>361</v>
      </c>
      <c r="II5" s="89"/>
      <c r="IJ5" s="90"/>
      <c r="IK5" s="88" t="s">
        <v>361</v>
      </c>
      <c r="IL5" s="89"/>
      <c r="IM5" s="90"/>
      <c r="IN5" s="88" t="s">
        <v>361</v>
      </c>
      <c r="IO5" s="89"/>
      <c r="IP5" s="90"/>
      <c r="IQ5" s="45"/>
      <c r="IR5" s="96" t="s">
        <v>351</v>
      </c>
      <c r="IS5" s="96"/>
      <c r="IT5" s="96"/>
      <c r="IU5" s="96" t="s">
        <v>351</v>
      </c>
      <c r="IV5" s="96"/>
      <c r="IW5" s="96"/>
      <c r="IX5" s="96" t="s">
        <v>351</v>
      </c>
      <c r="IY5" s="96"/>
      <c r="IZ5" s="96"/>
      <c r="JA5" s="96" t="s">
        <v>362</v>
      </c>
      <c r="JB5" s="96"/>
      <c r="JC5" s="96"/>
      <c r="JD5" s="96" t="s">
        <v>362</v>
      </c>
      <c r="JE5" s="96"/>
      <c r="JF5" s="96"/>
      <c r="JG5" s="96" t="s">
        <v>362</v>
      </c>
      <c r="JH5" s="96"/>
      <c r="JI5" s="96"/>
      <c r="JJ5" s="96" t="s">
        <v>400</v>
      </c>
      <c r="JK5" s="96"/>
      <c r="JL5" s="96"/>
      <c r="JM5" s="96" t="s">
        <v>400</v>
      </c>
      <c r="JN5" s="96"/>
      <c r="JO5" s="96"/>
      <c r="JP5" s="96" t="s">
        <v>400</v>
      </c>
      <c r="JQ5" s="96"/>
      <c r="JR5" s="96"/>
      <c r="JS5" s="96" t="s">
        <v>397</v>
      </c>
      <c r="JT5" s="96"/>
      <c r="JU5" s="96"/>
      <c r="JV5" s="96" t="s">
        <v>397</v>
      </c>
      <c r="JW5" s="96"/>
      <c r="JX5" s="96"/>
      <c r="JY5" s="96" t="s">
        <v>397</v>
      </c>
      <c r="JZ5" s="96"/>
      <c r="KA5" s="96"/>
      <c r="KB5" s="104" t="s">
        <v>401</v>
      </c>
      <c r="KC5" s="105"/>
      <c r="KD5" s="106"/>
      <c r="KE5" s="104" t="s">
        <v>402</v>
      </c>
      <c r="KF5" s="105"/>
      <c r="KG5" s="106"/>
      <c r="KH5" s="104" t="s">
        <v>402</v>
      </c>
      <c r="KI5" s="105"/>
      <c r="KJ5" s="106"/>
      <c r="KK5" s="96" t="s">
        <v>433</v>
      </c>
      <c r="KL5" s="96"/>
      <c r="KM5" s="96"/>
      <c r="KN5" s="96" t="s">
        <v>433</v>
      </c>
      <c r="KO5" s="96"/>
      <c r="KP5" s="96"/>
      <c r="KQ5" s="96" t="s">
        <v>433</v>
      </c>
      <c r="KR5" s="96"/>
      <c r="KS5" s="96"/>
      <c r="KT5" s="88" t="s">
        <v>360</v>
      </c>
      <c r="KU5" s="89"/>
      <c r="KV5" s="90"/>
      <c r="KW5" s="88" t="s">
        <v>403</v>
      </c>
      <c r="KX5" s="89"/>
      <c r="KY5" s="90"/>
      <c r="KZ5" s="88" t="s">
        <v>403</v>
      </c>
      <c r="LA5" s="89"/>
      <c r="LB5" s="90"/>
      <c r="LC5" s="88" t="s">
        <v>403</v>
      </c>
      <c r="LD5" s="89"/>
      <c r="LE5" s="90"/>
      <c r="LF5" s="107" t="s">
        <v>396</v>
      </c>
      <c r="LG5" s="107"/>
      <c r="LH5" s="107"/>
      <c r="LI5" s="88" t="s">
        <v>404</v>
      </c>
      <c r="LJ5" s="89"/>
      <c r="LK5" s="90"/>
      <c r="LL5" s="88" t="s">
        <v>394</v>
      </c>
      <c r="LM5" s="89"/>
      <c r="LN5" s="90"/>
      <c r="LO5" s="88" t="s">
        <v>394</v>
      </c>
      <c r="LP5" s="89"/>
      <c r="LQ5" s="90"/>
      <c r="LR5" s="88" t="s">
        <v>394</v>
      </c>
      <c r="LS5" s="89"/>
      <c r="LT5" s="90"/>
      <c r="LU5" s="88" t="s">
        <v>432</v>
      </c>
      <c r="LV5" s="89"/>
      <c r="LW5" s="90"/>
      <c r="LX5" s="88" t="s">
        <v>335</v>
      </c>
      <c r="LY5" s="89"/>
      <c r="LZ5" s="90"/>
      <c r="MA5" s="88" t="s">
        <v>444</v>
      </c>
      <c r="MB5" s="89"/>
      <c r="MC5" s="90"/>
      <c r="MD5" s="88" t="s">
        <v>445</v>
      </c>
      <c r="ME5" s="89"/>
      <c r="MF5" s="90"/>
    </row>
    <row r="6" spans="1:344" s="36" customFormat="1" ht="18.75" customHeight="1">
      <c r="A6" s="39"/>
      <c r="B6" s="45"/>
      <c r="C6" s="45"/>
      <c r="D6" s="45"/>
      <c r="E6" s="45"/>
      <c r="F6" s="45"/>
      <c r="G6" s="30"/>
      <c r="H6" s="45"/>
      <c r="I6" s="45"/>
      <c r="J6" s="30"/>
      <c r="K6" s="45"/>
      <c r="L6" s="45"/>
      <c r="M6" s="30"/>
      <c r="N6" s="45"/>
      <c r="O6" s="45"/>
      <c r="P6" s="30"/>
      <c r="Q6" s="45"/>
      <c r="R6" s="45"/>
      <c r="S6" s="30"/>
      <c r="T6" s="45"/>
      <c r="U6" s="45"/>
      <c r="V6" s="30"/>
      <c r="W6" s="45"/>
      <c r="X6" s="45"/>
      <c r="Y6" s="30"/>
      <c r="Z6" s="45"/>
      <c r="AA6" s="45"/>
      <c r="AB6" s="30"/>
      <c r="AC6" s="45"/>
      <c r="AD6" s="45"/>
      <c r="AE6" s="30"/>
      <c r="AF6" s="45"/>
      <c r="AG6" s="45"/>
      <c r="AH6" s="30"/>
      <c r="AI6" s="45"/>
      <c r="AJ6" s="45"/>
      <c r="AK6" s="30"/>
      <c r="AL6" s="45"/>
      <c r="AM6" s="45"/>
      <c r="AN6" s="30"/>
      <c r="AO6" s="45"/>
      <c r="AP6" s="45"/>
      <c r="AQ6" s="30"/>
      <c r="AR6" s="45"/>
      <c r="AS6" s="45"/>
      <c r="AT6" s="30"/>
      <c r="AU6" s="45"/>
      <c r="AV6" s="45"/>
      <c r="AW6" s="30"/>
      <c r="AX6" s="45"/>
      <c r="AY6" s="45"/>
      <c r="AZ6" s="28"/>
      <c r="BA6" s="45"/>
      <c r="BB6" s="45"/>
      <c r="BC6" s="30"/>
      <c r="BD6" s="45"/>
      <c r="BE6" s="45"/>
      <c r="BF6" s="30"/>
      <c r="BG6" s="45"/>
      <c r="BH6" s="45"/>
      <c r="BI6" s="30"/>
      <c r="BJ6" s="45"/>
      <c r="BK6" s="45"/>
      <c r="BL6" s="30"/>
      <c r="BM6" s="45"/>
      <c r="BN6" s="45"/>
      <c r="BO6" s="30"/>
      <c r="BP6" s="45"/>
      <c r="BQ6" s="45"/>
      <c r="BR6" s="30"/>
      <c r="BS6" s="45"/>
      <c r="BT6" s="45"/>
      <c r="BU6" s="30"/>
      <c r="BV6" s="45"/>
      <c r="BW6" s="45"/>
      <c r="BX6" s="30"/>
      <c r="BY6" s="45"/>
      <c r="BZ6" s="45"/>
      <c r="CA6" s="30"/>
      <c r="CB6" s="45"/>
      <c r="CC6" s="45"/>
      <c r="CD6" s="30"/>
      <c r="CE6" s="45"/>
      <c r="CF6" s="45"/>
      <c r="CG6" s="30"/>
      <c r="CH6" s="45"/>
      <c r="CI6" s="45"/>
      <c r="CJ6" s="30"/>
      <c r="CK6" s="45"/>
      <c r="CL6" s="45"/>
      <c r="CM6" s="30"/>
      <c r="CN6" s="45"/>
      <c r="CO6" s="45"/>
      <c r="CP6" s="30"/>
      <c r="CQ6" s="45"/>
      <c r="CR6" s="45"/>
      <c r="CS6" s="30"/>
      <c r="CT6" s="45"/>
      <c r="CU6" s="45"/>
      <c r="CV6" s="30"/>
      <c r="CW6" s="45"/>
      <c r="CX6" s="45"/>
      <c r="CY6" s="30"/>
      <c r="CZ6" s="45"/>
      <c r="DA6" s="45"/>
      <c r="DB6" s="30"/>
      <c r="DC6" s="45"/>
      <c r="DD6" s="45"/>
      <c r="DE6" s="30"/>
      <c r="DF6" s="45"/>
      <c r="DG6" s="45"/>
      <c r="DH6" s="30"/>
      <c r="DI6" s="45"/>
      <c r="DJ6" s="45"/>
      <c r="DK6" s="30"/>
      <c r="DL6" s="45"/>
      <c r="DM6" s="45"/>
      <c r="DN6" s="30"/>
      <c r="DO6" s="45"/>
      <c r="DP6" s="45"/>
      <c r="DQ6" s="30"/>
      <c r="DR6" s="45"/>
      <c r="DS6" s="45"/>
      <c r="DT6" s="30"/>
      <c r="DU6" s="45"/>
      <c r="DV6" s="45"/>
      <c r="DW6" s="30">
        <f>DV6/100*100</f>
        <v>0</v>
      </c>
      <c r="DX6" s="45"/>
      <c r="DY6" s="45"/>
      <c r="DZ6" s="30"/>
      <c r="EA6" s="45"/>
      <c r="EB6" s="45"/>
      <c r="EC6" s="30"/>
      <c r="ED6" s="45"/>
      <c r="EE6" s="45"/>
      <c r="EF6" s="30"/>
      <c r="EG6" s="45"/>
      <c r="EH6" s="45"/>
      <c r="EI6" s="30"/>
      <c r="EJ6" s="45"/>
      <c r="EK6" s="45"/>
      <c r="EL6" s="30"/>
      <c r="EM6" s="45"/>
      <c r="EN6" s="45"/>
      <c r="EO6" s="30"/>
      <c r="EP6" s="45"/>
      <c r="EQ6" s="45"/>
      <c r="ER6" s="30"/>
      <c r="ES6" s="45"/>
      <c r="ET6" s="45"/>
      <c r="EU6" s="30"/>
      <c r="EV6" s="45"/>
      <c r="EW6" s="45"/>
      <c r="EX6" s="30"/>
      <c r="EY6" s="45"/>
      <c r="EZ6" s="45"/>
      <c r="FA6" s="30"/>
      <c r="FB6" s="45"/>
      <c r="FC6" s="45"/>
      <c r="FD6" s="30"/>
      <c r="FE6" s="45"/>
      <c r="FF6" s="45"/>
      <c r="FG6" s="30"/>
      <c r="FH6" s="45"/>
      <c r="FI6" s="45"/>
      <c r="FJ6" s="30"/>
      <c r="FK6" s="45"/>
      <c r="FL6" s="45"/>
      <c r="FM6" s="30"/>
      <c r="FN6" s="64"/>
      <c r="FO6" s="64"/>
      <c r="FP6" s="65"/>
      <c r="FQ6" s="64"/>
      <c r="FR6" s="64"/>
      <c r="FS6" s="65"/>
      <c r="FT6" s="64"/>
      <c r="FU6" s="64"/>
      <c r="FV6" s="65"/>
      <c r="FW6" s="45"/>
      <c r="FX6" s="45"/>
      <c r="FY6" s="30"/>
      <c r="FZ6" s="64"/>
      <c r="GA6" s="64"/>
      <c r="GB6" s="65"/>
      <c r="GC6" s="64"/>
      <c r="GD6" s="64"/>
      <c r="GE6" s="65"/>
      <c r="GF6" s="45"/>
      <c r="GG6" s="45"/>
      <c r="GH6" s="63"/>
      <c r="GI6" s="64"/>
      <c r="GJ6" s="64"/>
      <c r="GK6" s="65"/>
      <c r="GL6" s="64"/>
      <c r="GM6" s="64"/>
      <c r="GN6" s="65"/>
      <c r="GO6" s="45"/>
      <c r="GP6" s="45"/>
      <c r="GQ6" s="30"/>
      <c r="GR6" s="64"/>
      <c r="GS6" s="64"/>
      <c r="GT6" s="65"/>
      <c r="GU6" s="64"/>
      <c r="GV6" s="64"/>
      <c r="GW6" s="65"/>
      <c r="GX6" s="45"/>
      <c r="GY6" s="45"/>
      <c r="GZ6" s="45"/>
      <c r="HA6" s="64"/>
      <c r="HB6" s="64"/>
      <c r="HC6" s="64"/>
      <c r="HD6" s="64"/>
      <c r="HE6" s="64"/>
      <c r="HF6" s="64"/>
      <c r="HG6" s="45"/>
      <c r="HH6" s="45"/>
      <c r="HI6" s="30"/>
      <c r="HJ6" s="64"/>
      <c r="HK6" s="64"/>
      <c r="HL6" s="64"/>
      <c r="HM6" s="64"/>
      <c r="HN6" s="64"/>
      <c r="HO6" s="64"/>
      <c r="HP6" s="45"/>
      <c r="HQ6" s="45"/>
      <c r="HR6" s="30"/>
      <c r="HS6" s="64"/>
      <c r="HT6" s="64"/>
      <c r="HU6" s="65"/>
      <c r="HV6" s="64"/>
      <c r="HW6" s="64"/>
      <c r="HX6" s="65"/>
      <c r="HY6" s="45"/>
      <c r="HZ6" s="45"/>
      <c r="IA6" s="30"/>
      <c r="IB6" s="64"/>
      <c r="IC6" s="64"/>
      <c r="ID6" s="65"/>
      <c r="IE6" s="64"/>
      <c r="IF6" s="64"/>
      <c r="IG6" s="65"/>
      <c r="IH6" s="45"/>
      <c r="II6" s="45"/>
      <c r="IJ6" s="30"/>
      <c r="IK6" s="64"/>
      <c r="IL6" s="64"/>
      <c r="IM6" s="65"/>
      <c r="IN6" s="64"/>
      <c r="IO6" s="64"/>
      <c r="IP6" s="65"/>
      <c r="IQ6" s="45"/>
      <c r="IR6" s="45"/>
      <c r="IS6" s="45"/>
      <c r="IT6" s="30"/>
      <c r="IU6" s="64"/>
      <c r="IV6" s="64"/>
      <c r="IW6" s="65"/>
      <c r="IX6" s="64"/>
      <c r="IY6" s="64"/>
      <c r="IZ6" s="65"/>
      <c r="JA6" s="45"/>
      <c r="JB6" s="45"/>
      <c r="JC6" s="30"/>
      <c r="JD6" s="64"/>
      <c r="JE6" s="64"/>
      <c r="JF6" s="65"/>
      <c r="JG6" s="64"/>
      <c r="JH6" s="64"/>
      <c r="JI6" s="65"/>
      <c r="JJ6" s="45"/>
      <c r="JK6" s="45"/>
      <c r="JL6" s="30"/>
      <c r="JM6" s="64"/>
      <c r="JN6" s="64"/>
      <c r="JO6" s="65"/>
      <c r="JP6" s="64"/>
      <c r="JQ6" s="64"/>
      <c r="JR6" s="65"/>
      <c r="JS6" s="45"/>
      <c r="JT6" s="45"/>
      <c r="JU6" s="30"/>
      <c r="JV6" s="64"/>
      <c r="JW6" s="64"/>
      <c r="JX6" s="65"/>
      <c r="JY6" s="64"/>
      <c r="JZ6" s="64"/>
      <c r="KA6" s="65"/>
      <c r="KB6" s="45"/>
      <c r="KC6" s="43"/>
      <c r="KD6" s="30"/>
      <c r="KE6" s="64"/>
      <c r="KF6" s="64"/>
      <c r="KG6" s="65"/>
      <c r="KH6" s="64"/>
      <c r="KI6" s="64"/>
      <c r="KJ6" s="65"/>
      <c r="KK6" s="45"/>
      <c r="KL6" s="43"/>
      <c r="KM6" s="30"/>
      <c r="KN6" s="64"/>
      <c r="KO6" s="64"/>
      <c r="KP6" s="65"/>
      <c r="KQ6" s="64"/>
      <c r="KR6" s="64"/>
      <c r="KS6" s="65"/>
      <c r="KT6" s="45"/>
      <c r="KU6" s="43"/>
      <c r="KV6" s="45"/>
      <c r="KW6" s="45"/>
      <c r="KX6" s="43"/>
      <c r="KY6" s="30"/>
      <c r="KZ6" s="64"/>
      <c r="LA6" s="64"/>
      <c r="LB6" s="65"/>
      <c r="LC6" s="64"/>
      <c r="LD6" s="64"/>
      <c r="LE6" s="65"/>
      <c r="LF6" s="45"/>
      <c r="LG6" s="43"/>
      <c r="LH6" s="30"/>
      <c r="LI6" s="45"/>
      <c r="LJ6" s="43"/>
      <c r="LK6" s="30"/>
      <c r="LL6" s="45"/>
      <c r="LM6" s="43"/>
      <c r="LN6" s="30"/>
      <c r="LO6" s="64"/>
      <c r="LP6" s="64"/>
      <c r="LQ6" s="65"/>
      <c r="LR6" s="64"/>
      <c r="LS6" s="64"/>
      <c r="LT6" s="65"/>
      <c r="LU6" s="45"/>
      <c r="LV6" s="43"/>
      <c r="LW6" s="30"/>
      <c r="LX6" s="45"/>
      <c r="LY6" s="43"/>
      <c r="LZ6" s="30"/>
      <c r="MA6" s="45"/>
      <c r="MB6" s="43"/>
      <c r="MC6" s="30"/>
      <c r="MD6" s="45"/>
      <c r="ME6" s="43"/>
      <c r="MF6" s="30"/>
    </row>
    <row r="7" spans="1:344" s="36" customFormat="1" ht="18.75" hidden="1" customHeight="1">
      <c r="A7" s="39"/>
      <c r="B7" s="45"/>
      <c r="C7" s="45"/>
      <c r="D7" s="45"/>
      <c r="E7" s="45"/>
      <c r="F7" s="45"/>
      <c r="G7" s="30"/>
      <c r="H7" s="45"/>
      <c r="I7" s="45"/>
      <c r="J7" s="30"/>
      <c r="K7" s="45"/>
      <c r="L7" s="45"/>
      <c r="M7" s="30"/>
      <c r="N7" s="45"/>
      <c r="O7" s="45"/>
      <c r="P7" s="30"/>
      <c r="Q7" s="45"/>
      <c r="R7" s="45"/>
      <c r="S7" s="30"/>
      <c r="T7" s="45"/>
      <c r="U7" s="45"/>
      <c r="V7" s="30"/>
      <c r="W7" s="45"/>
      <c r="X7" s="45"/>
      <c r="Y7" s="30"/>
      <c r="Z7" s="45"/>
      <c r="AA7" s="45"/>
      <c r="AB7" s="30"/>
      <c r="AC7" s="45"/>
      <c r="AD7" s="45"/>
      <c r="AE7" s="30"/>
      <c r="AF7" s="45"/>
      <c r="AG7" s="45"/>
      <c r="AH7" s="30"/>
      <c r="AI7" s="45"/>
      <c r="AJ7" s="45"/>
      <c r="AK7" s="30"/>
      <c r="AL7" s="45"/>
      <c r="AM7" s="45"/>
      <c r="AN7" s="30"/>
      <c r="AO7" s="45"/>
      <c r="AP7" s="45"/>
      <c r="AQ7" s="30"/>
      <c r="AR7" s="45"/>
      <c r="AS7" s="45"/>
      <c r="AT7" s="30"/>
      <c r="AU7" s="45"/>
      <c r="AV7" s="45"/>
      <c r="AW7" s="30"/>
      <c r="AX7" s="45"/>
      <c r="AY7" s="45"/>
      <c r="AZ7" s="28"/>
      <c r="BA7" s="45"/>
      <c r="BB7" s="45"/>
      <c r="BC7" s="30"/>
      <c r="BD7" s="45"/>
      <c r="BE7" s="45"/>
      <c r="BF7" s="30"/>
      <c r="BG7" s="45"/>
      <c r="BH7" s="45"/>
      <c r="BI7" s="30"/>
      <c r="BJ7" s="45"/>
      <c r="BK7" s="45"/>
      <c r="BL7" s="30"/>
      <c r="BM7" s="45"/>
      <c r="BN7" s="45"/>
      <c r="BO7" s="30"/>
      <c r="BP7" s="45"/>
      <c r="BQ7" s="45"/>
      <c r="BR7" s="30"/>
      <c r="BS7" s="45"/>
      <c r="BT7" s="45"/>
      <c r="BU7" s="30"/>
      <c r="BV7" s="45"/>
      <c r="BW7" s="45"/>
      <c r="BX7" s="30"/>
      <c r="BY7" s="45"/>
      <c r="BZ7" s="45"/>
      <c r="CA7" s="30"/>
      <c r="CB7" s="45"/>
      <c r="CC7" s="45"/>
      <c r="CD7" s="30"/>
      <c r="CE7" s="45"/>
      <c r="CF7" s="45"/>
      <c r="CG7" s="30"/>
      <c r="CH7" s="45"/>
      <c r="CI7" s="45"/>
      <c r="CJ7" s="30"/>
      <c r="CK7" s="45"/>
      <c r="CL7" s="45"/>
      <c r="CM7" s="30"/>
      <c r="CN7" s="45"/>
      <c r="CO7" s="45"/>
      <c r="CP7" s="30"/>
      <c r="CQ7" s="45"/>
      <c r="CR7" s="45"/>
      <c r="CS7" s="30"/>
      <c r="CT7" s="45"/>
      <c r="CU7" s="45"/>
      <c r="CV7" s="30"/>
      <c r="CW7" s="45"/>
      <c r="CX7" s="45"/>
      <c r="CY7" s="30"/>
      <c r="CZ7" s="45"/>
      <c r="DA7" s="45"/>
      <c r="DB7" s="30"/>
      <c r="DC7" s="45"/>
      <c r="DD7" s="45"/>
      <c r="DE7" s="30"/>
      <c r="DF7" s="45"/>
      <c r="DG7" s="45"/>
      <c r="DH7" s="30"/>
      <c r="DI7" s="45"/>
      <c r="DJ7" s="45"/>
      <c r="DK7" s="30"/>
      <c r="DL7" s="45"/>
      <c r="DM7" s="45"/>
      <c r="DN7" s="30"/>
      <c r="DO7" s="45"/>
      <c r="DP7" s="45"/>
      <c r="DQ7" s="30"/>
      <c r="DR7" s="45"/>
      <c r="DS7" s="45"/>
      <c r="DT7" s="30"/>
      <c r="DU7" s="45"/>
      <c r="DV7" s="45"/>
      <c r="DW7" s="30"/>
      <c r="DX7" s="45"/>
      <c r="DY7" s="45"/>
      <c r="DZ7" s="30"/>
      <c r="EA7" s="45"/>
      <c r="EB7" s="45"/>
      <c r="EC7" s="30"/>
      <c r="ED7" s="45"/>
      <c r="EE7" s="45"/>
      <c r="EF7" s="30"/>
      <c r="EG7" s="45"/>
      <c r="EH7" s="45"/>
      <c r="EI7" s="30"/>
      <c r="EJ7" s="45"/>
      <c r="EK7" s="45"/>
      <c r="EL7" s="30"/>
      <c r="EM7" s="45"/>
      <c r="EN7" s="45"/>
      <c r="EO7" s="30"/>
      <c r="EP7" s="45"/>
      <c r="EQ7" s="45"/>
      <c r="ER7" s="30"/>
      <c r="ES7" s="45"/>
      <c r="ET7" s="45"/>
      <c r="EU7" s="30"/>
      <c r="EV7" s="45"/>
      <c r="EW7" s="45"/>
      <c r="EX7" s="30"/>
      <c r="EY7" s="45"/>
      <c r="EZ7" s="45"/>
      <c r="FA7" s="30"/>
      <c r="FB7" s="45"/>
      <c r="FC7" s="45"/>
      <c r="FD7" s="30"/>
      <c r="FE7" s="45"/>
      <c r="FF7" s="45"/>
      <c r="FG7" s="30"/>
      <c r="FH7" s="45"/>
      <c r="FI7" s="45"/>
      <c r="FJ7" s="30"/>
      <c r="FK7" s="45"/>
      <c r="FL7" s="45"/>
      <c r="FM7" s="30"/>
      <c r="FN7" s="64"/>
      <c r="FO7" s="64"/>
      <c r="FP7" s="65"/>
      <c r="FQ7" s="64"/>
      <c r="FR7" s="64"/>
      <c r="FS7" s="65"/>
      <c r="FT7" s="64"/>
      <c r="FU7" s="64"/>
      <c r="FV7" s="65"/>
      <c r="FW7" s="45"/>
      <c r="FX7" s="45"/>
      <c r="FY7" s="30"/>
      <c r="FZ7" s="64"/>
      <c r="GA7" s="64"/>
      <c r="GB7" s="65"/>
      <c r="GC7" s="64"/>
      <c r="GD7" s="64"/>
      <c r="GE7" s="65"/>
      <c r="GF7" s="45"/>
      <c r="GG7" s="45"/>
      <c r="GH7" s="63"/>
      <c r="GI7" s="64"/>
      <c r="GJ7" s="64"/>
      <c r="GK7" s="65"/>
      <c r="GL7" s="64"/>
      <c r="GM7" s="64"/>
      <c r="GN7" s="65"/>
      <c r="GO7" s="45"/>
      <c r="GP7" s="45"/>
      <c r="GQ7" s="30"/>
      <c r="GR7" s="64"/>
      <c r="GS7" s="64"/>
      <c r="GT7" s="65"/>
      <c r="GU7" s="64"/>
      <c r="GV7" s="64"/>
      <c r="GW7" s="65"/>
      <c r="GX7" s="45"/>
      <c r="GY7" s="45"/>
      <c r="GZ7" s="45"/>
      <c r="HA7" s="64"/>
      <c r="HB7" s="64"/>
      <c r="HC7" s="64"/>
      <c r="HD7" s="64"/>
      <c r="HE7" s="64"/>
      <c r="HF7" s="64"/>
      <c r="HG7" s="45"/>
      <c r="HH7" s="45"/>
      <c r="HI7" s="30"/>
      <c r="HJ7" s="64"/>
      <c r="HK7" s="64"/>
      <c r="HL7" s="64"/>
      <c r="HM7" s="64"/>
      <c r="HN7" s="64"/>
      <c r="HO7" s="64"/>
      <c r="HP7" s="45"/>
      <c r="HQ7" s="45"/>
      <c r="HR7" s="30"/>
      <c r="HS7" s="64"/>
      <c r="HT7" s="64"/>
      <c r="HU7" s="65"/>
      <c r="HV7" s="64"/>
      <c r="HW7" s="64"/>
      <c r="HX7" s="65"/>
      <c r="HY7" s="45"/>
      <c r="HZ7" s="45"/>
      <c r="IA7" s="30"/>
      <c r="IB7" s="64"/>
      <c r="IC7" s="64"/>
      <c r="ID7" s="65"/>
      <c r="IE7" s="64"/>
      <c r="IF7" s="64"/>
      <c r="IG7" s="65"/>
      <c r="IH7" s="45"/>
      <c r="II7" s="45"/>
      <c r="IJ7" s="30"/>
      <c r="IK7" s="64"/>
      <c r="IL7" s="64"/>
      <c r="IM7" s="65"/>
      <c r="IN7" s="64"/>
      <c r="IO7" s="64"/>
      <c r="IP7" s="65"/>
      <c r="IQ7" s="45"/>
      <c r="IR7" s="45"/>
      <c r="IS7" s="45"/>
      <c r="IT7" s="30"/>
      <c r="IU7" s="64"/>
      <c r="IV7" s="64"/>
      <c r="IW7" s="65"/>
      <c r="IX7" s="64"/>
      <c r="IY7" s="64"/>
      <c r="IZ7" s="65"/>
      <c r="JA7" s="45"/>
      <c r="JB7" s="45"/>
      <c r="JC7" s="30"/>
      <c r="JD7" s="64"/>
      <c r="JE7" s="64"/>
      <c r="JF7" s="65"/>
      <c r="JG7" s="64"/>
      <c r="JH7" s="64"/>
      <c r="JI7" s="65"/>
      <c r="JJ7" s="45"/>
      <c r="JK7" s="45"/>
      <c r="JL7" s="30"/>
      <c r="JM7" s="64"/>
      <c r="JN7" s="64"/>
      <c r="JO7" s="65"/>
      <c r="JP7" s="64"/>
      <c r="JQ7" s="64"/>
      <c r="JR7" s="65"/>
      <c r="JS7" s="45"/>
      <c r="JT7" s="45"/>
      <c r="JU7" s="30"/>
      <c r="JV7" s="64"/>
      <c r="JW7" s="64"/>
      <c r="JX7" s="65"/>
      <c r="JY7" s="64"/>
      <c r="JZ7" s="64"/>
      <c r="KA7" s="65"/>
      <c r="KB7" s="45"/>
      <c r="KC7" s="43"/>
      <c r="KD7" s="30"/>
      <c r="KE7" s="64"/>
      <c r="KF7" s="64"/>
      <c r="KG7" s="65"/>
      <c r="KH7" s="64"/>
      <c r="KI7" s="64"/>
      <c r="KJ7" s="65"/>
      <c r="KK7" s="4"/>
      <c r="KL7" s="43"/>
      <c r="KM7" s="30"/>
      <c r="KN7" s="64"/>
      <c r="KO7" s="64"/>
      <c r="KP7" s="65"/>
      <c r="KQ7" s="64"/>
      <c r="KR7" s="64"/>
      <c r="KS7" s="65"/>
      <c r="KT7" s="45"/>
      <c r="KU7" s="43"/>
      <c r="KV7" s="45"/>
      <c r="KW7" s="45"/>
      <c r="KX7" s="43"/>
      <c r="KY7" s="30"/>
      <c r="KZ7" s="64"/>
      <c r="LA7" s="64"/>
      <c r="LB7" s="65"/>
      <c r="LC7" s="64"/>
      <c r="LD7" s="64"/>
      <c r="LE7" s="65"/>
      <c r="LF7" s="45"/>
      <c r="LG7" s="43"/>
      <c r="LH7" s="30"/>
      <c r="LI7" s="45"/>
      <c r="LJ7" s="43"/>
      <c r="LK7" s="30"/>
      <c r="LL7" s="45"/>
      <c r="LM7" s="43"/>
      <c r="LN7" s="30"/>
      <c r="LO7" s="64"/>
      <c r="LP7" s="64"/>
      <c r="LQ7" s="65"/>
      <c r="LR7" s="64"/>
      <c r="LS7" s="64"/>
      <c r="LT7" s="65"/>
      <c r="LU7" s="45"/>
      <c r="LV7" s="43"/>
      <c r="LW7" s="30"/>
      <c r="LX7" s="45"/>
      <c r="LY7" s="43"/>
      <c r="LZ7" s="30"/>
      <c r="MA7" s="45"/>
      <c r="MB7" s="43"/>
      <c r="MC7" s="30"/>
      <c r="MD7" s="45"/>
      <c r="ME7" s="43"/>
      <c r="MF7" s="30"/>
    </row>
    <row r="8" spans="1:344" s="8" customFormat="1" ht="13.5" customHeight="1">
      <c r="A8" s="7" t="s">
        <v>190</v>
      </c>
      <c r="B8" s="58">
        <f>B9+B10</f>
        <v>3347560.7411600002</v>
      </c>
      <c r="C8" s="58">
        <f>C9+C10</f>
        <v>2977766.1660899995</v>
      </c>
      <c r="D8" s="58">
        <f>C8/B8*100</f>
        <v>88.953312466501828</v>
      </c>
      <c r="E8" s="58">
        <f>E9+E10</f>
        <v>12304.747470000002</v>
      </c>
      <c r="F8" s="58">
        <f>F9+F10</f>
        <v>12304.747470000002</v>
      </c>
      <c r="G8" s="58">
        <f>F8/E8*100</f>
        <v>100</v>
      </c>
      <c r="H8" s="58">
        <f>H9+H10</f>
        <v>12181.011279999999</v>
      </c>
      <c r="I8" s="58">
        <f>I9+I10</f>
        <v>12181.011279999999</v>
      </c>
      <c r="J8" s="58">
        <f>I8/H8*100</f>
        <v>100</v>
      </c>
      <c r="K8" s="58">
        <f>K9+K10</f>
        <v>123.73619000000001</v>
      </c>
      <c r="L8" s="58">
        <f>L9+L10</f>
        <v>123.73619000000001</v>
      </c>
      <c r="M8" s="58">
        <f>L8/K8*100</f>
        <v>100</v>
      </c>
      <c r="N8" s="58">
        <f>N9+N10</f>
        <v>8419</v>
      </c>
      <c r="O8" s="58">
        <f>O9+O10</f>
        <v>8418.958419999999</v>
      </c>
      <c r="P8" s="58">
        <f>O8/N8*100</f>
        <v>99.999506117116027</v>
      </c>
      <c r="Q8" s="58">
        <f>Q9+Q10</f>
        <v>24509.179</v>
      </c>
      <c r="R8" s="58">
        <f>R9+R10</f>
        <v>23623.47609</v>
      </c>
      <c r="S8" s="58">
        <f>R8/Q8*100</f>
        <v>96.386239987883727</v>
      </c>
      <c r="T8" s="58">
        <f>T9+T10</f>
        <v>118173.58089</v>
      </c>
      <c r="U8" s="58">
        <f>U9+U10</f>
        <v>118173.58089</v>
      </c>
      <c r="V8" s="58">
        <f>U8/T8*100</f>
        <v>100</v>
      </c>
      <c r="W8" s="58">
        <f>W9+W10</f>
        <v>83145.42386000001</v>
      </c>
      <c r="X8" s="58">
        <f>X9+X10</f>
        <v>83145.42386000001</v>
      </c>
      <c r="Y8" s="58">
        <f>X8/W8*100</f>
        <v>100</v>
      </c>
      <c r="Z8" s="58">
        <f>Z9+Z10</f>
        <v>35028.157029999995</v>
      </c>
      <c r="AA8" s="58">
        <f>AA9+AA10</f>
        <v>35028.157029999995</v>
      </c>
      <c r="AB8" s="58">
        <f>AA8/Z8*100</f>
        <v>100</v>
      </c>
      <c r="AC8" s="58">
        <f>AC9+AC10</f>
        <v>0</v>
      </c>
      <c r="AD8" s="58">
        <f>AD9+AD10</f>
        <v>0</v>
      </c>
      <c r="AE8" s="58"/>
      <c r="AF8" s="58">
        <f>AF9+AF10</f>
        <v>0</v>
      </c>
      <c r="AG8" s="58">
        <f>AG9+AG10</f>
        <v>0</v>
      </c>
      <c r="AH8" s="58"/>
      <c r="AI8" s="58">
        <f>AI9+AI10</f>
        <v>0</v>
      </c>
      <c r="AJ8" s="58">
        <f>AJ9+AJ10</f>
        <v>0</v>
      </c>
      <c r="AK8" s="58"/>
      <c r="AL8" s="58">
        <f>AL9+AL10</f>
        <v>0</v>
      </c>
      <c r="AM8" s="58">
        <f>AM9+AM10</f>
        <v>0</v>
      </c>
      <c r="AN8" s="58"/>
      <c r="AO8" s="58">
        <f>AO9+AO10</f>
        <v>0</v>
      </c>
      <c r="AP8" s="58">
        <f>AP9+AP10</f>
        <v>0</v>
      </c>
      <c r="AQ8" s="58"/>
      <c r="AR8" s="58">
        <f>AR9+AR10</f>
        <v>0</v>
      </c>
      <c r="AS8" s="58">
        <f>AS9+AS10</f>
        <v>0</v>
      </c>
      <c r="AT8" s="58"/>
      <c r="AU8" s="58">
        <f>AU9+AU10</f>
        <v>27421.238399999998</v>
      </c>
      <c r="AV8" s="58">
        <f>AV9+AV10</f>
        <v>26564.638200000001</v>
      </c>
      <c r="AW8" s="58">
        <f>AV8/AU8*100</f>
        <v>96.876143274404427</v>
      </c>
      <c r="AX8" s="58">
        <f>AX9+AX10</f>
        <v>2231.6477800000002</v>
      </c>
      <c r="AY8" s="58">
        <f>AY9+AY10</f>
        <v>2231.6477800000002</v>
      </c>
      <c r="AZ8" s="58">
        <f>AY8/AX8*100</f>
        <v>100</v>
      </c>
      <c r="BA8" s="58">
        <f>BA9+BA10</f>
        <v>2050.8000000000002</v>
      </c>
      <c r="BB8" s="58">
        <f>BB9+BB10</f>
        <v>2050.8000000000002</v>
      </c>
      <c r="BC8" s="58">
        <f>BB8/BA8*100</f>
        <v>100</v>
      </c>
      <c r="BD8" s="58">
        <f>BD9+BD10</f>
        <v>180.84778</v>
      </c>
      <c r="BE8" s="58">
        <f>BE9+BE10</f>
        <v>180.84778</v>
      </c>
      <c r="BF8" s="58">
        <f>BE8/BD8*100</f>
        <v>100</v>
      </c>
      <c r="BG8" s="58">
        <f>BG9+BG10</f>
        <v>72135.544389999995</v>
      </c>
      <c r="BH8" s="58">
        <f>BH9+BH10</f>
        <v>72135.54436</v>
      </c>
      <c r="BI8" s="58">
        <f>BH8/BG8*100</f>
        <v>99.999999958411635</v>
      </c>
      <c r="BJ8" s="58">
        <f>BJ9+BJ10</f>
        <v>70692.833119999996</v>
      </c>
      <c r="BK8" s="58">
        <f>BK9+BK10</f>
        <v>70692.833109999992</v>
      </c>
      <c r="BL8" s="58">
        <f>BK8/BJ8*100</f>
        <v>99.999999985854288</v>
      </c>
      <c r="BM8" s="58">
        <f>BM9+BM10</f>
        <v>1442.7112700000002</v>
      </c>
      <c r="BN8" s="58">
        <f>BN9+BN10</f>
        <v>1442.7112500000001</v>
      </c>
      <c r="BO8" s="58">
        <f>BN8/BM8*100</f>
        <v>99.999998613721218</v>
      </c>
      <c r="BP8" s="58">
        <f>BP9+BP10</f>
        <v>302.33</v>
      </c>
      <c r="BQ8" s="58">
        <f>BQ9+BQ10</f>
        <v>171.70600000000002</v>
      </c>
      <c r="BR8" s="58">
        <f>BQ8/BP8*100</f>
        <v>56.794231468924693</v>
      </c>
      <c r="BS8" s="58">
        <f>BS9+BS10</f>
        <v>21085.63364</v>
      </c>
      <c r="BT8" s="58">
        <f>BT9+BT10</f>
        <v>21085.63364</v>
      </c>
      <c r="BU8" s="58">
        <f>BT8/BS8*100</f>
        <v>100</v>
      </c>
      <c r="BV8" s="58">
        <f>BV9+BV10</f>
        <v>18464.145639999999</v>
      </c>
      <c r="BW8" s="58">
        <f>BW9+BW10</f>
        <v>18464.145639999999</v>
      </c>
      <c r="BX8" s="58">
        <f>BW8/BV8*100</f>
        <v>100</v>
      </c>
      <c r="BY8" s="58">
        <f>BY9+BY10</f>
        <v>2621.4880000000003</v>
      </c>
      <c r="BZ8" s="58">
        <f>BZ9+BZ10</f>
        <v>2471.4879999999998</v>
      </c>
      <c r="CA8" s="58">
        <f>BZ8/BY8*100</f>
        <v>94.278058873433707</v>
      </c>
      <c r="CB8" s="58">
        <f>CB9+CB10</f>
        <v>1190267.4100000001</v>
      </c>
      <c r="CC8" s="58">
        <f>CC9+CC10</f>
        <v>844632.1010599999</v>
      </c>
      <c r="CD8" s="58">
        <f>CC8/CB8*100</f>
        <v>70.961541411942036</v>
      </c>
      <c r="CE8" s="58">
        <f>CE9+CE10</f>
        <v>1140897.6920700001</v>
      </c>
      <c r="CF8" s="58">
        <f>CF9+CF10</f>
        <v>827759.34288000001</v>
      </c>
      <c r="CG8" s="58">
        <f>CF8/CE8*100</f>
        <v>72.553336607960517</v>
      </c>
      <c r="CH8" s="58">
        <f>CH9+CH10</f>
        <v>49369.717929999992</v>
      </c>
      <c r="CI8" s="58">
        <f>CI9+CI10</f>
        <v>16872.758180000001</v>
      </c>
      <c r="CJ8" s="58">
        <f>CI8/CH8*100</f>
        <v>34.176330932097763</v>
      </c>
      <c r="CK8" s="58">
        <f>CK9+CK10</f>
        <v>11966.67</v>
      </c>
      <c r="CL8" s="58">
        <f>CL9+CL10</f>
        <v>11966.67</v>
      </c>
      <c r="CM8" s="58">
        <f>CL8/CK8*100</f>
        <v>100</v>
      </c>
      <c r="CN8" s="58">
        <f>CN9+CN10</f>
        <v>11846.9</v>
      </c>
      <c r="CO8" s="58">
        <f>CO9+CO10</f>
        <v>11846.9</v>
      </c>
      <c r="CP8" s="58">
        <f>CO8/CN8*100</f>
        <v>100</v>
      </c>
      <c r="CQ8" s="58">
        <f>CQ9+CQ10</f>
        <v>119.77000000000001</v>
      </c>
      <c r="CR8" s="58">
        <f>CR9+CR10</f>
        <v>119.77000000000001</v>
      </c>
      <c r="CS8" s="58">
        <f>CR8/CQ8*100</f>
        <v>100</v>
      </c>
      <c r="CT8" s="58">
        <f>CT9+CT10</f>
        <v>133788.33581999998</v>
      </c>
      <c r="CU8" s="58">
        <f>CU9+CU10</f>
        <v>133788.33581999998</v>
      </c>
      <c r="CV8" s="58">
        <f>CU8/CT8*100</f>
        <v>100</v>
      </c>
      <c r="CW8" s="58">
        <f>CW9+CW10</f>
        <v>131112.29999999999</v>
      </c>
      <c r="CX8" s="58">
        <f>CX9+CX10</f>
        <v>131112.29999999999</v>
      </c>
      <c r="CY8" s="58">
        <f>CX8/CW8*100</f>
        <v>100</v>
      </c>
      <c r="CZ8" s="58">
        <f>CZ9+CZ10</f>
        <v>2676.0358200000001</v>
      </c>
      <c r="DA8" s="58">
        <f>DA9+DA10</f>
        <v>2676.0358200000001</v>
      </c>
      <c r="DB8" s="58">
        <f>DA8/CZ8*100</f>
        <v>100</v>
      </c>
      <c r="DC8" s="58">
        <f>DC9+DC10</f>
        <v>4711.0439100000003</v>
      </c>
      <c r="DD8" s="58">
        <f>DD9+DD10</f>
        <v>4711.0439100000003</v>
      </c>
      <c r="DE8" s="58">
        <f>DD8/DC8*100</f>
        <v>100</v>
      </c>
      <c r="DF8" s="58">
        <f>DF9+DF10</f>
        <v>4616.8</v>
      </c>
      <c r="DG8" s="58">
        <f>DG9+DG10</f>
        <v>4616.8</v>
      </c>
      <c r="DH8" s="58">
        <f>DG8/DF8*100</f>
        <v>100</v>
      </c>
      <c r="DI8" s="58">
        <f>DI9+DI10</f>
        <v>94.24391</v>
      </c>
      <c r="DJ8" s="58">
        <f>DJ9+DJ10</f>
        <v>94.24391</v>
      </c>
      <c r="DK8" s="58">
        <f>DJ8/DI8*100</f>
        <v>100</v>
      </c>
      <c r="DL8" s="58">
        <f>DL9+DL10</f>
        <v>3524.6938799999998</v>
      </c>
      <c r="DM8" s="58">
        <f>DM9+DM10</f>
        <v>3524.6938799999998</v>
      </c>
      <c r="DN8" s="58">
        <f>DM8/DL8*100</f>
        <v>100</v>
      </c>
      <c r="DO8" s="58">
        <f>DO9+DO10</f>
        <v>3454.2000000000003</v>
      </c>
      <c r="DP8" s="58">
        <f>DP9+DP10</f>
        <v>3454.2000000000003</v>
      </c>
      <c r="DQ8" s="58">
        <f>DP8/DO8*100</f>
        <v>100</v>
      </c>
      <c r="DR8" s="58">
        <f>DR9+DR10</f>
        <v>70.49387999999999</v>
      </c>
      <c r="DS8" s="58">
        <f>DS9+DS10</f>
        <v>70.49387999999999</v>
      </c>
      <c r="DT8" s="58">
        <f>DS8/DR8*100</f>
        <v>100</v>
      </c>
      <c r="DU8" s="58">
        <f>DU9+DU10</f>
        <v>35000</v>
      </c>
      <c r="DV8" s="58">
        <f>DV9+DV10</f>
        <v>35000</v>
      </c>
      <c r="DW8" s="58">
        <f>DV8/DU8*100</f>
        <v>100</v>
      </c>
      <c r="DX8" s="58">
        <f>DX9+DX10</f>
        <v>34300</v>
      </c>
      <c r="DY8" s="58">
        <f>DY9+DY10</f>
        <v>34300</v>
      </c>
      <c r="DZ8" s="58">
        <f>DY8/DX8*100</f>
        <v>100</v>
      </c>
      <c r="EA8" s="58">
        <f>EA9+EA10</f>
        <v>700</v>
      </c>
      <c r="EB8" s="58">
        <f>EB9+EB10</f>
        <v>700</v>
      </c>
      <c r="EC8" s="58">
        <f>EB8/EA8*100</f>
        <v>100</v>
      </c>
      <c r="ED8" s="58">
        <f>ED9+ED10</f>
        <v>31294.489799999999</v>
      </c>
      <c r="EE8" s="58">
        <f>EE9+EE10</f>
        <v>31294.489799999999</v>
      </c>
      <c r="EF8" s="58">
        <f>EE8/ED8*100</f>
        <v>100</v>
      </c>
      <c r="EG8" s="58">
        <f>EG9+EG10</f>
        <v>30668.6</v>
      </c>
      <c r="EH8" s="58">
        <f>EH9+EH10</f>
        <v>30668.6</v>
      </c>
      <c r="EI8" s="58">
        <f>EH8/EG8*100</f>
        <v>100</v>
      </c>
      <c r="EJ8" s="58">
        <f>EJ9+EJ10</f>
        <v>625.88980000000004</v>
      </c>
      <c r="EK8" s="58">
        <f>EK9+EK10</f>
        <v>625.88980000000004</v>
      </c>
      <c r="EL8" s="58">
        <f>EK8/EJ8*100</f>
        <v>100</v>
      </c>
      <c r="EM8" s="58">
        <f>EM9+EM10</f>
        <v>0</v>
      </c>
      <c r="EN8" s="58">
        <f>EN9+EN10</f>
        <v>0</v>
      </c>
      <c r="EO8" s="58"/>
      <c r="EP8" s="58">
        <f>EP9+EP10</f>
        <v>556650.27939000004</v>
      </c>
      <c r="EQ8" s="58">
        <f>EQ9+EQ10</f>
        <v>535341.64852000005</v>
      </c>
      <c r="ER8" s="58">
        <f>EQ8/EP8*100</f>
        <v>96.171989549102378</v>
      </c>
      <c r="ES8" s="58">
        <f>ES9+ES10</f>
        <v>420211.90025000001</v>
      </c>
      <c r="ET8" s="58">
        <f>ET9+ET10</f>
        <v>398175.42374000006</v>
      </c>
      <c r="EU8" s="58">
        <f>ET8/ES8*100</f>
        <v>94.755865672321605</v>
      </c>
      <c r="EV8" s="58">
        <f>EV9+EV10</f>
        <v>136438.37913999998</v>
      </c>
      <c r="EW8" s="58">
        <f>EW9+EW10</f>
        <v>136438.37914</v>
      </c>
      <c r="EX8" s="58">
        <f>EW8/EV8*100</f>
        <v>100.00000000000003</v>
      </c>
      <c r="EY8" s="58">
        <f>EY9+EY10</f>
        <v>99199.9</v>
      </c>
      <c r="EZ8" s="58">
        <f>EZ9+EZ10</f>
        <v>99199.9</v>
      </c>
      <c r="FA8" s="58">
        <f>EZ8/EY8*100</f>
        <v>100</v>
      </c>
      <c r="FB8" s="58">
        <f>FB9+FB10</f>
        <v>7052.8620000000001</v>
      </c>
      <c r="FC8" s="58">
        <f>FC9+FC10</f>
        <v>7052.8620000000001</v>
      </c>
      <c r="FD8" s="58">
        <f>FC8/FB8*100</f>
        <v>100</v>
      </c>
      <c r="FE8" s="58">
        <f>FE9+FE10</f>
        <v>6911.8</v>
      </c>
      <c r="FF8" s="58">
        <f>FF9+FF10</f>
        <v>6911.8</v>
      </c>
      <c r="FG8" s="58">
        <f>FF8/FE8*100</f>
        <v>100</v>
      </c>
      <c r="FH8" s="58">
        <f>FH9+FH10</f>
        <v>141.06200000000001</v>
      </c>
      <c r="FI8" s="58">
        <f>FI9+FI10</f>
        <v>141.06200000000001</v>
      </c>
      <c r="FJ8" s="58">
        <f>FI8/FH8*100</f>
        <v>100</v>
      </c>
      <c r="FK8" s="58">
        <f>FK9+FK10</f>
        <v>38883.959890000006</v>
      </c>
      <c r="FL8" s="58">
        <f>FL9+FL10</f>
        <v>38767.433840000005</v>
      </c>
      <c r="FM8" s="58">
        <f>FL8/FK8*100</f>
        <v>99.700323603023861</v>
      </c>
      <c r="FN8" s="58">
        <f>FN9+FN10</f>
        <v>1020.4081599999998</v>
      </c>
      <c r="FO8" s="58">
        <f>FO9+FO10</f>
        <v>1020.4081599999998</v>
      </c>
      <c r="FP8" s="58">
        <f>FO8/FN8*100</f>
        <v>100</v>
      </c>
      <c r="FQ8" s="58">
        <f>FQ9+FQ10</f>
        <v>1000</v>
      </c>
      <c r="FR8" s="58">
        <f>FR9+FR10</f>
        <v>1000</v>
      </c>
      <c r="FS8" s="58">
        <f>FR8/FQ8*100</f>
        <v>100</v>
      </c>
      <c r="FT8" s="58">
        <f>FT9+FT10</f>
        <v>20.408160000000002</v>
      </c>
      <c r="FU8" s="58">
        <f>FU9+FU10</f>
        <v>20.408160000000002</v>
      </c>
      <c r="FV8" s="58">
        <f>FU8/FT8*100</f>
        <v>100</v>
      </c>
      <c r="FW8" s="58">
        <f>FW9+FW10</f>
        <v>112315.99407</v>
      </c>
      <c r="FX8" s="58">
        <f>FX9+FX10</f>
        <v>112315.99407</v>
      </c>
      <c r="FY8" s="58">
        <f>FX8/FW8*100</f>
        <v>100</v>
      </c>
      <c r="FZ8" s="58">
        <f>FZ9+FZ10</f>
        <v>110069.67444</v>
      </c>
      <c r="GA8" s="58">
        <f>GA9+GA10</f>
        <v>110069.67444</v>
      </c>
      <c r="GB8" s="58">
        <f>GA8/FZ8*100</f>
        <v>100</v>
      </c>
      <c r="GC8" s="58">
        <f>GC9+GC10</f>
        <v>2246.31963</v>
      </c>
      <c r="GD8" s="58">
        <f>GD9+GD10</f>
        <v>2246.31963</v>
      </c>
      <c r="GE8" s="58">
        <f>GD8/GC8*100</f>
        <v>100</v>
      </c>
      <c r="GF8" s="58">
        <f>GF9+GF10</f>
        <v>4001.6326499999996</v>
      </c>
      <c r="GG8" s="58">
        <f>GG9+GG10</f>
        <v>4001.6326499999996</v>
      </c>
      <c r="GH8" s="58">
        <f t="shared" ref="GH8:GH9" si="0">GG8/GF8*100</f>
        <v>100</v>
      </c>
      <c r="GI8" s="58">
        <f>GI9+GI10</f>
        <v>3921.6</v>
      </c>
      <c r="GJ8" s="58">
        <f>GJ9+GJ10</f>
        <v>3921.6</v>
      </c>
      <c r="GK8" s="58">
        <f>GJ8/GI8*100</f>
        <v>100</v>
      </c>
      <c r="GL8" s="58">
        <f>GL9+GL10</f>
        <v>80.032650000000004</v>
      </c>
      <c r="GM8" s="58">
        <f>GM9+GM10</f>
        <v>80.032650000000004</v>
      </c>
      <c r="GN8" s="58">
        <f>GM8/GL8*100</f>
        <v>100</v>
      </c>
      <c r="GO8" s="58">
        <f>GO9+GO10</f>
        <v>39693.775510000007</v>
      </c>
      <c r="GP8" s="58">
        <f>GP9+GP10</f>
        <v>39693.775510000007</v>
      </c>
      <c r="GQ8" s="58">
        <f>GP8/GO8*100</f>
        <v>100</v>
      </c>
      <c r="GR8" s="58">
        <f>GR9+GR10</f>
        <v>38899.9</v>
      </c>
      <c r="GS8" s="58">
        <f>GS9+GS10</f>
        <v>38899.9</v>
      </c>
      <c r="GT8" s="58">
        <f>GS8/GR8*100</f>
        <v>100</v>
      </c>
      <c r="GU8" s="58">
        <f>GU9+GU10</f>
        <v>793.87550999999996</v>
      </c>
      <c r="GV8" s="58">
        <f>GV9+GV10</f>
        <v>793.87550999999996</v>
      </c>
      <c r="GW8" s="58">
        <f>GV8/GU8*100</f>
        <v>100</v>
      </c>
      <c r="GX8" s="58">
        <f>GX9+GX10</f>
        <v>1713.7654400000001</v>
      </c>
      <c r="GY8" s="58">
        <f>GY9+GY10</f>
        <v>1713.7654400000001</v>
      </c>
      <c r="GZ8" s="58">
        <f>GY8/GX8*100</f>
        <v>100</v>
      </c>
      <c r="HA8" s="58">
        <f>HA9+HA10</f>
        <v>1696.6277899999995</v>
      </c>
      <c r="HB8" s="58">
        <f>HB9+HB10</f>
        <v>1696.6277899999995</v>
      </c>
      <c r="HC8" s="58">
        <f>HB8/HA8*100</f>
        <v>100</v>
      </c>
      <c r="HD8" s="58">
        <f>HD9+HD10</f>
        <v>17.137649999999997</v>
      </c>
      <c r="HE8" s="58">
        <f>HE9+HE10</f>
        <v>17.137649999999997</v>
      </c>
      <c r="HF8" s="58">
        <f>HE8/HD8*100</f>
        <v>100</v>
      </c>
      <c r="HG8" s="58">
        <f>HG9+HG10</f>
        <v>28397.959180000002</v>
      </c>
      <c r="HH8" s="58">
        <f>HH9+HH10</f>
        <v>28397.959180000002</v>
      </c>
      <c r="HI8" s="58">
        <f>HH8/HG8*100</f>
        <v>100</v>
      </c>
      <c r="HJ8" s="58">
        <f>HJ9+HJ10</f>
        <v>27830.000000000004</v>
      </c>
      <c r="HK8" s="58">
        <f>HK9+HK10</f>
        <v>27830.000000000004</v>
      </c>
      <c r="HL8" s="58">
        <f>HK8/HJ8*100</f>
        <v>100</v>
      </c>
      <c r="HM8" s="58">
        <f>HM9+HM10</f>
        <v>567.95917999999995</v>
      </c>
      <c r="HN8" s="58">
        <f>HN9+HN10</f>
        <v>567.95917999999995</v>
      </c>
      <c r="HO8" s="58">
        <f>HN8/HM8*100</f>
        <v>100</v>
      </c>
      <c r="HP8" s="58">
        <f>HP9+HP10</f>
        <v>168845.60879</v>
      </c>
      <c r="HQ8" s="58">
        <f>HQ9+HQ10</f>
        <v>168845.60218999998</v>
      </c>
      <c r="HR8" s="58">
        <f>HQ8/HP8*100</f>
        <v>99.99999609110354</v>
      </c>
      <c r="HS8" s="58">
        <f>HS9+HS10</f>
        <v>167157.15272000001</v>
      </c>
      <c r="HT8" s="58">
        <f>HT9+HT10</f>
        <v>167157.14614</v>
      </c>
      <c r="HU8" s="58">
        <f>HT8/HS8*100</f>
        <v>99.999996063584533</v>
      </c>
      <c r="HV8" s="58">
        <f>HV9+HV10</f>
        <v>1688.4560700000002</v>
      </c>
      <c r="HW8" s="58">
        <f>HW9+HW10</f>
        <v>1688.4560500000002</v>
      </c>
      <c r="HX8" s="58">
        <f>HW8/HV8*100</f>
        <v>99.99999881548591</v>
      </c>
      <c r="HY8" s="58">
        <f>HY9+HY10</f>
        <v>11254.081630000001</v>
      </c>
      <c r="HZ8" s="58">
        <f>HZ9+HZ10</f>
        <v>11254.081630000001</v>
      </c>
      <c r="IA8" s="58">
        <f>HZ8/HY8*100</f>
        <v>100</v>
      </c>
      <c r="IB8" s="58">
        <f>IB9+IB10</f>
        <v>11029</v>
      </c>
      <c r="IC8" s="58">
        <f>IC9+IC10</f>
        <v>11029</v>
      </c>
      <c r="ID8" s="58">
        <f>IC8/IB8*100</f>
        <v>100</v>
      </c>
      <c r="IE8" s="58">
        <f>IE9+IE10</f>
        <v>225.08163000000002</v>
      </c>
      <c r="IF8" s="58">
        <f>IF9+IF10</f>
        <v>225.08163000000002</v>
      </c>
      <c r="IG8" s="58">
        <f>IF8/IE8*100</f>
        <v>100</v>
      </c>
      <c r="IH8" s="58">
        <f>IH9+IH10</f>
        <v>0</v>
      </c>
      <c r="II8" s="58">
        <f>II9+II10</f>
        <v>0</v>
      </c>
      <c r="IJ8" s="58"/>
      <c r="IK8" s="58">
        <f>IK9+IK10</f>
        <v>0</v>
      </c>
      <c r="IL8" s="58">
        <f>IL9+IL10</f>
        <v>0</v>
      </c>
      <c r="IM8" s="58"/>
      <c r="IN8" s="58">
        <f>IN9+IN10</f>
        <v>0</v>
      </c>
      <c r="IO8" s="58">
        <f>IO9+IO10</f>
        <v>0</v>
      </c>
      <c r="IP8" s="58"/>
      <c r="IQ8" s="58">
        <f>IQ9+IQ10</f>
        <v>382404.13446000003</v>
      </c>
      <c r="IR8" s="58">
        <f>IR9+IR10</f>
        <v>382404.13445999997</v>
      </c>
      <c r="IS8" s="58">
        <f>IS9+IS10</f>
        <v>382404.13445999997</v>
      </c>
      <c r="IT8" s="58">
        <f>IS8/IQ8*100</f>
        <v>99.999999999999986</v>
      </c>
      <c r="IU8" s="58">
        <f>IU9+IU10</f>
        <v>378580.09311999998</v>
      </c>
      <c r="IV8" s="58">
        <f>IV9+IV10</f>
        <v>378580.09331000003</v>
      </c>
      <c r="IW8" s="58">
        <f>IV8/IU8*100</f>
        <v>100.00000005018754</v>
      </c>
      <c r="IX8" s="58">
        <f>IX9+IX10</f>
        <v>3824.0413399999998</v>
      </c>
      <c r="IY8" s="58">
        <f>IY9+IY10</f>
        <v>3824.04115</v>
      </c>
      <c r="IZ8" s="58">
        <f>IY8/IX8*100</f>
        <v>99.99999503143448</v>
      </c>
      <c r="JA8" s="58">
        <f>JA9+JA10</f>
        <v>0</v>
      </c>
      <c r="JB8" s="58">
        <f>JB9+JB10</f>
        <v>0</v>
      </c>
      <c r="JC8" s="58"/>
      <c r="JD8" s="58">
        <f>JD9+JD10</f>
        <v>0</v>
      </c>
      <c r="JE8" s="58">
        <f>JE9+JE10</f>
        <v>0</v>
      </c>
      <c r="JF8" s="58"/>
      <c r="JG8" s="58">
        <f>JG9+JG10</f>
        <v>0</v>
      </c>
      <c r="JH8" s="58">
        <f>JH9+JH10</f>
        <v>0</v>
      </c>
      <c r="JI8" s="58"/>
      <c r="JJ8" s="58">
        <f>JJ9+JJ10</f>
        <v>13720.418</v>
      </c>
      <c r="JK8" s="58">
        <f>JK9+JK10</f>
        <v>13720.417950000001</v>
      </c>
      <c r="JL8" s="73">
        <f t="shared" ref="JL8:JL9" si="1">JK8/JJ8*100</f>
        <v>99.999999635579627</v>
      </c>
      <c r="JM8" s="58">
        <f>JM9+JM10</f>
        <v>13446.00964</v>
      </c>
      <c r="JN8" s="58">
        <f>JN9+JN10</f>
        <v>13446.009590000001</v>
      </c>
      <c r="JO8" s="58">
        <f>JN8/JM8*100</f>
        <v>99.999999628142476</v>
      </c>
      <c r="JP8" s="58">
        <f>JP9+JP10</f>
        <v>274.40835999999996</v>
      </c>
      <c r="JQ8" s="58">
        <f>JQ9+JQ10</f>
        <v>274.40835999999996</v>
      </c>
      <c r="JR8" s="58">
        <f>JQ8/JP8*100</f>
        <v>100</v>
      </c>
      <c r="JS8" s="58">
        <f>JS9+JS10</f>
        <v>35778.643830000001</v>
      </c>
      <c r="JT8" s="58">
        <f>JT9+JT10</f>
        <v>35778.643789999995</v>
      </c>
      <c r="JU8" s="58">
        <f>JT8/JS8*100</f>
        <v>99.999999888201458</v>
      </c>
      <c r="JV8" s="58">
        <f>JV9+JV10</f>
        <v>35063.069600000003</v>
      </c>
      <c r="JW8" s="58">
        <f>JW9+JW10</f>
        <v>35063.069575201749</v>
      </c>
      <c r="JX8" s="58">
        <f>JW8/JV8*100</f>
        <v>99.99999992927529</v>
      </c>
      <c r="JY8" s="58">
        <f>JY9+JY10</f>
        <v>715.57422999999994</v>
      </c>
      <c r="JZ8" s="58">
        <f>JZ9+JZ10</f>
        <v>715.5742147982487</v>
      </c>
      <c r="KA8" s="58">
        <f>JZ8/JY8*100</f>
        <v>99.999997875587098</v>
      </c>
      <c r="KB8" s="58">
        <f>KB9+KB10</f>
        <v>31374.953600000001</v>
      </c>
      <c r="KC8" s="58">
        <f>KC9+KC10</f>
        <v>31374.953600000001</v>
      </c>
      <c r="KD8" s="58">
        <f>KC8/KB8*100</f>
        <v>100</v>
      </c>
      <c r="KE8" s="58">
        <f>KE9+KE10</f>
        <v>30747.454599999997</v>
      </c>
      <c r="KF8" s="58">
        <f>KF9+KF10</f>
        <v>30747.454599999997</v>
      </c>
      <c r="KG8" s="58">
        <f>KF8/KE8*100</f>
        <v>100</v>
      </c>
      <c r="KH8" s="58">
        <f>KH9+KH10</f>
        <v>627.49900000000002</v>
      </c>
      <c r="KI8" s="58">
        <f>KI9+KI10</f>
        <v>627.49900000000002</v>
      </c>
      <c r="KJ8" s="58">
        <f>KI8/KH8*100</f>
        <v>100</v>
      </c>
      <c r="KK8" s="58">
        <f>KK9+KK10</f>
        <v>0</v>
      </c>
      <c r="KL8" s="58">
        <f>KL9+KL10</f>
        <v>0</v>
      </c>
      <c r="KM8" s="58"/>
      <c r="KN8" s="58">
        <f>KN9+KN10</f>
        <v>0</v>
      </c>
      <c r="KO8" s="58">
        <f>KO9+KO10</f>
        <v>0</v>
      </c>
      <c r="KP8" s="58"/>
      <c r="KQ8" s="58">
        <f>KQ9+KQ10</f>
        <v>0</v>
      </c>
      <c r="KR8" s="58">
        <f>KR9+KR10</f>
        <v>0</v>
      </c>
      <c r="KS8" s="58"/>
      <c r="KT8" s="58">
        <f>KT9+KT10</f>
        <v>100</v>
      </c>
      <c r="KU8" s="66">
        <f>KU9+KU10</f>
        <v>100</v>
      </c>
      <c r="KV8" s="58">
        <f>KU8/KT8*100</f>
        <v>100</v>
      </c>
      <c r="KW8" s="58">
        <f>KW9+KW10</f>
        <v>1800.7547999999999</v>
      </c>
      <c r="KX8" s="58">
        <f>KX9+KX10</f>
        <v>1800.7547999999999</v>
      </c>
      <c r="KY8" s="58">
        <f>KX8/KW8*100</f>
        <v>100</v>
      </c>
      <c r="KZ8" s="58">
        <f>KZ9+KZ10</f>
        <v>1782.7472499999999</v>
      </c>
      <c r="LA8" s="58">
        <f>LA9+LA10</f>
        <v>1782.7472499999999</v>
      </c>
      <c r="LB8" s="58">
        <f>LA8/KZ8*100</f>
        <v>100</v>
      </c>
      <c r="LC8" s="58">
        <f>LC9+LC10</f>
        <v>18.007550000000002</v>
      </c>
      <c r="LD8" s="58">
        <f>LD9+LD10</f>
        <v>18.007550000000002</v>
      </c>
      <c r="LE8" s="58">
        <f>LD8/LC8*100</f>
        <v>100</v>
      </c>
      <c r="LF8" s="58">
        <f>LF9+LF10</f>
        <v>98803.101469999994</v>
      </c>
      <c r="LG8" s="66">
        <f>LG9+LG10</f>
        <v>98803.101469999994</v>
      </c>
      <c r="LH8" s="58">
        <f>LG8/LF8*100</f>
        <v>100</v>
      </c>
      <c r="LI8" s="58">
        <f>LI9+LI10</f>
        <v>3663</v>
      </c>
      <c r="LJ8" s="66">
        <f>LJ9+LJ10</f>
        <v>3465</v>
      </c>
      <c r="LK8" s="58">
        <f>LJ8/LI8*100</f>
        <v>94.594594594594597</v>
      </c>
      <c r="LL8" s="58">
        <f>LL9+LL10</f>
        <v>0</v>
      </c>
      <c r="LM8" s="66">
        <f>LM9+LM10</f>
        <v>0</v>
      </c>
      <c r="LN8" s="58"/>
      <c r="LO8" s="58">
        <f>LO9+LO10</f>
        <v>0</v>
      </c>
      <c r="LP8" s="58">
        <f>LP9+LP10</f>
        <v>0</v>
      </c>
      <c r="LQ8" s="58"/>
      <c r="LR8" s="58">
        <f>LR9+LR10</f>
        <v>0</v>
      </c>
      <c r="LS8" s="58">
        <f>LS9+LS10</f>
        <v>0</v>
      </c>
      <c r="LT8" s="58"/>
      <c r="LU8" s="66">
        <f>LU9+LU10</f>
        <v>7127.5519299999996</v>
      </c>
      <c r="LV8" s="66">
        <f>LV9+LV10</f>
        <v>6892.3519300000007</v>
      </c>
      <c r="LW8" s="58">
        <f>LV8/LU8*100</f>
        <v>96.7001292686478</v>
      </c>
      <c r="LX8" s="58">
        <f>LX9+LX10</f>
        <v>2336.78757</v>
      </c>
      <c r="LY8" s="66">
        <f>LY9+LY10</f>
        <v>2336.78757</v>
      </c>
      <c r="LZ8" s="58">
        <f>LY8/LX8*100</f>
        <v>100</v>
      </c>
      <c r="MA8" s="58">
        <f>MA9+MA10</f>
        <v>4285.62381</v>
      </c>
      <c r="MB8" s="66">
        <f>MB9+MB10</f>
        <v>3857.6900100000003</v>
      </c>
      <c r="MC8" s="58">
        <f>MB8/MA8*100</f>
        <v>90.014667199639248</v>
      </c>
      <c r="MD8" s="58">
        <f>MD9+MD10</f>
        <v>0</v>
      </c>
      <c r="ME8" s="66">
        <f>ME9+ME10</f>
        <v>0</v>
      </c>
      <c r="MF8" s="58"/>
    </row>
    <row r="9" spans="1:344" s="8" customFormat="1" ht="13.5" customHeight="1">
      <c r="A9" s="7" t="s">
        <v>192</v>
      </c>
      <c r="B9" s="58">
        <f>B13+B24+B34+B46+B58+B70+B79+B100+B113+B121+B128+B140+B152+B163</f>
        <v>2915453.0611300003</v>
      </c>
      <c r="C9" s="58">
        <f>C13+C24+C34+C46+C58+C70+C79+C100+C113+C121+C128+C140+C152+C163</f>
        <v>2567180.1535099996</v>
      </c>
      <c r="D9" s="58">
        <f t="shared" ref="D9:D31" si="2">C9/B9*100</f>
        <v>88.054244046549201</v>
      </c>
      <c r="E9" s="58">
        <f t="shared" ref="E9:F10" si="3">E13+E24+E34+E46+E58+E70+E79+E100+E113+E121+E128+E140+E152+E163</f>
        <v>12304.747470000002</v>
      </c>
      <c r="F9" s="58">
        <f t="shared" si="3"/>
        <v>12304.747470000002</v>
      </c>
      <c r="G9" s="58">
        <f>F9/E9*100</f>
        <v>100</v>
      </c>
      <c r="H9" s="58">
        <f>H13+H24+H34+H46+H58+H70+H79+H100+H113+H121+H128+H140+H152+H163</f>
        <v>12181.011279999999</v>
      </c>
      <c r="I9" s="58">
        <f>I13+I24+I34+I46+I58+I70+I79+I100+I113+I121+I128+I140+I152+I163</f>
        <v>12181.011279999999</v>
      </c>
      <c r="J9" s="58">
        <f>I9/H9*100</f>
        <v>100</v>
      </c>
      <c r="K9" s="58">
        <f>K13+K24+K34+K46+K58+K70+K79+K100+K113+K121+K128+K140+K152+K163</f>
        <v>123.73619000000001</v>
      </c>
      <c r="L9" s="58">
        <f>L13+L24+L34+L46+L58+L70+L79+L100+L113+L121+L128+L140+L152+L163</f>
        <v>123.73619000000001</v>
      </c>
      <c r="M9" s="58">
        <f>L9/K9*100</f>
        <v>100</v>
      </c>
      <c r="N9" s="58">
        <f>N13+N24+N34+N46+N58+N70+N79+N100+N113+N121+N128+N140+N152+N163</f>
        <v>8419</v>
      </c>
      <c r="O9" s="58">
        <f>O13+O24+O34+O46+O58+O70+O79+O100+O113+O121+O128+O140+O152+O163</f>
        <v>8418.958419999999</v>
      </c>
      <c r="P9" s="58">
        <f>O9/N9*100</f>
        <v>99.999506117116027</v>
      </c>
      <c r="Q9" s="58">
        <f>Q13+Q24+Q34+Q46+Q58+Q70+Q79+Q100+Q113+Q121+Q128+Q140+Q152+Q163</f>
        <v>24509.179</v>
      </c>
      <c r="R9" s="58">
        <f>R13+R24+R34+R46+R58+R70+R79+R100+R113+R121+R128+R140+R152+R163</f>
        <v>23623.47609</v>
      </c>
      <c r="S9" s="58">
        <f>R9/Q9*100</f>
        <v>96.386239987883727</v>
      </c>
      <c r="T9" s="58">
        <f t="shared" ref="T9:U10" si="4">T13+T24+T34+T46+T58+T70+T79+T100+T113+T121+T128+T140+T152+T163</f>
        <v>118173.58089</v>
      </c>
      <c r="U9" s="58">
        <f t="shared" si="4"/>
        <v>118173.58089</v>
      </c>
      <c r="V9" s="58">
        <f>U9/T9*100</f>
        <v>100</v>
      </c>
      <c r="W9" s="58">
        <f>W13+W24+W34+W46+W58+W70+W79+W100+W113+W121+W128+W140+W152+W163</f>
        <v>83145.42386000001</v>
      </c>
      <c r="X9" s="58">
        <f>X13+X24+X34+X46+X58+X70+X79+X100+X113+X121+X128+X140+X152+X163</f>
        <v>83145.42386000001</v>
      </c>
      <c r="Y9" s="58">
        <f>X9/W9*100</f>
        <v>100</v>
      </c>
      <c r="Z9" s="58">
        <f>Z13+Z24+Z34+Z46+Z58+Z70+Z79+Z100+Z113+Z121+Z128+Z140+Z152+Z163</f>
        <v>35028.157029999995</v>
      </c>
      <c r="AA9" s="58">
        <f>AA13+AA24+AA34+AA46+AA58+AA70+AA79+AA100+AA113+AA121+AA128+AA140+AA152+AA163</f>
        <v>35028.157029999995</v>
      </c>
      <c r="AB9" s="58">
        <f>AA9/Z9*100</f>
        <v>100</v>
      </c>
      <c r="AC9" s="58">
        <f t="shared" ref="AC9:AD11" si="5">AC13+AC24+AC34+AC46+AC58+AC70+AC79+AC100+AC113+AC121+AC128+AC140+AC152+AC163</f>
        <v>0</v>
      </c>
      <c r="AD9" s="58">
        <f t="shared" si="5"/>
        <v>0</v>
      </c>
      <c r="AE9" s="58"/>
      <c r="AF9" s="58">
        <f>AF13+AF24+AF34+AF46+AF58+AF70+AF79+AF100+AF113+AF121+AF128+AF140+AF152+AF163</f>
        <v>0</v>
      </c>
      <c r="AG9" s="58">
        <f>AG13+AG24+AG34+AG46+AG58+AG70+AG79+AG100+AG113+AG121+AG128+AG140+AG152+AG163</f>
        <v>0</v>
      </c>
      <c r="AH9" s="58"/>
      <c r="AI9" s="58">
        <f>AI13+AI24+AI34+AI46+AI58+AI70+AI79+AI100+AI113+AI121+AI128+AI140+AI152+AI163</f>
        <v>0</v>
      </c>
      <c r="AJ9" s="58">
        <f>AJ13+AJ24+AJ34+AJ46+AJ58+AJ70+AJ79+AJ100+AJ113+AJ121+AJ128+AJ140+AJ152+AJ163</f>
        <v>0</v>
      </c>
      <c r="AK9" s="58"/>
      <c r="AL9" s="58">
        <f t="shared" ref="AL9:AM9" si="6">AL13+AL24+AL34+AL46+AL58+AL70+AL79+AL100+AL113+AL121+AL128+AL140+AL152+AL163</f>
        <v>0</v>
      </c>
      <c r="AM9" s="58">
        <f t="shared" si="6"/>
        <v>0</v>
      </c>
      <c r="AN9" s="58"/>
      <c r="AO9" s="58">
        <f>AO13+AO24+AO34+AO46+AO58+AO70+AO79+AO100+AO113+AO121+AO128+AO140+AO152+AO163</f>
        <v>0</v>
      </c>
      <c r="AP9" s="58">
        <f>AP13+AP24+AP34+AP46+AP58+AP70+AP79+AP100+AP113+AP121+AP128+AP140+AP152+AP163</f>
        <v>0</v>
      </c>
      <c r="AQ9" s="58"/>
      <c r="AR9" s="58">
        <f>AR13+AR24+AR34+AR46+AR58+AR70+AR79+AR100+AR113+AR121+AR128+AR140+AR152+AR163</f>
        <v>0</v>
      </c>
      <c r="AS9" s="58">
        <f>AS13+AS24+AS34+AS46+AS58+AS70+AS79+AS100+AS113+AS121+AS128+AS140+AS152+AS163</f>
        <v>0</v>
      </c>
      <c r="AT9" s="58"/>
      <c r="AU9" s="58">
        <f>AU13+AU24+AU34+AU46+AU58+AU70+AU79+AU100+AU113+AU121+AU128+AU140+AU152+AU163</f>
        <v>27421.238399999998</v>
      </c>
      <c r="AV9" s="58">
        <f>AV13+AV24+AV34+AV46+AV58+AV70+AV79+AV100+AV113+AV121+AV128+AV140+AV152+AV163</f>
        <v>26564.638200000001</v>
      </c>
      <c r="AW9" s="58">
        <f>AV9/AU9*100</f>
        <v>96.876143274404427</v>
      </c>
      <c r="AX9" s="58">
        <f t="shared" ref="AX9:AY10" si="7">AX13+AX24+AX34+AX46+AX58+AX70+AX79+AX100+AX113+AX121+AX128+AX140+AX152+AX163</f>
        <v>2231.6477800000002</v>
      </c>
      <c r="AY9" s="58">
        <f t="shared" si="7"/>
        <v>2231.6477800000002</v>
      </c>
      <c r="AZ9" s="58">
        <f>AY9/AX9*100</f>
        <v>100</v>
      </c>
      <c r="BA9" s="58">
        <f>BA13+BA24+BA34+BA46+BA58+BA70+BA79+BA100+BA113+BA121+BA128+BA140+BA152+BA163</f>
        <v>2050.8000000000002</v>
      </c>
      <c r="BB9" s="58">
        <f>BB13+BB24+BB34+BB46+BB58+BB70+BB79+BB100+BB113+BB121+BB128+BB140+BB152+BB163</f>
        <v>2050.8000000000002</v>
      </c>
      <c r="BC9" s="58">
        <f>BB9/BA9*100</f>
        <v>100</v>
      </c>
      <c r="BD9" s="58">
        <f>BD13+BD24+BD34+BD46+BD58+BD70+BD79+BD100+BD113+BD121+BD128+BD140+BD152+BD163</f>
        <v>180.84778</v>
      </c>
      <c r="BE9" s="58">
        <f>BE13+BE24+BE34+BE46+BE58+BE70+BE79+BE100+BE113+BE121+BE128+BE140+BE152+BE163</f>
        <v>180.84778</v>
      </c>
      <c r="BF9" s="58">
        <f>BE9/BD9*100</f>
        <v>100</v>
      </c>
      <c r="BG9" s="58">
        <f t="shared" ref="BG9:BH10" si="8">BG13+BG24+BG34+BG46+BG58+BG70+BG79+BG100+BG113+BG121+BG128+BG140+BG152+BG163</f>
        <v>0</v>
      </c>
      <c r="BH9" s="58">
        <f t="shared" si="8"/>
        <v>0</v>
      </c>
      <c r="BI9" s="58"/>
      <c r="BJ9" s="58">
        <f>BJ13+BJ24+BJ34+BJ46+BJ58+BJ70+BJ79+BJ100+BJ113+BJ121+BJ128+BJ140+BJ152+BJ163</f>
        <v>0</v>
      </c>
      <c r="BK9" s="58">
        <f>BK13+BK24+BK34+BK46+BK58+BK70+BK79+BK100+BK113+BK121+BK128+BK140+BK152+BK163</f>
        <v>0</v>
      </c>
      <c r="BL9" s="58"/>
      <c r="BM9" s="58">
        <f>BM13+BM24+BM34+BM46+BM58+BM70+BM79+BM100+BM113+BM121+BM128+BM140+BM152+BM163</f>
        <v>0</v>
      </c>
      <c r="BN9" s="58">
        <f>BN13+BN24+BN34+BN46+BN58+BN70+BN79+BN100+BN113+BN121+BN128+BN140+BN152+BN163</f>
        <v>0</v>
      </c>
      <c r="BO9" s="58"/>
      <c r="BP9" s="58">
        <f>BP13+BP24+BP34+BP46+BP58+BP70+BP79+BP100+BP113+BP121+BP128+BP140+BP152+BP163</f>
        <v>302.33</v>
      </c>
      <c r="BQ9" s="58">
        <f>BQ13+BQ24+BQ34+BQ46+BQ58+BQ70+BQ79+BQ100+BQ113+BQ121+BQ128+BQ140+BQ152+BQ163</f>
        <v>171.70600000000002</v>
      </c>
      <c r="BR9" s="58">
        <f>BQ9/BP9*100</f>
        <v>56.794231468924693</v>
      </c>
      <c r="BS9" s="58">
        <f>BS13+BS24+BS34+BS46+BS58+BS70+BS79+BS100+BS113+BS121+BS128+BS140+BS152+BS163</f>
        <v>0</v>
      </c>
      <c r="BT9" s="58">
        <f>BT13+BT24+BT34+BT46+BT58+BT70+BT79+BT100+BT113+BT121+BT128+BT140+BT152+BT163</f>
        <v>0</v>
      </c>
      <c r="BU9" s="58"/>
      <c r="BV9" s="58">
        <f>BV13+BV24+BV34+BV46+BV58+BV70+BV79+BV100+BV113+BV121+BV128+BV140+BV163</f>
        <v>0</v>
      </c>
      <c r="BW9" s="58">
        <f>BW13+BW24+BW34+BW46+BW58+BW70+BW79+BW100+BW113+BW121+BW128+BW140+BW152+BW163</f>
        <v>0</v>
      </c>
      <c r="BX9" s="58"/>
      <c r="BY9" s="58">
        <f>BY13+BY24+BY34+BY46+BY58+BY70+BY79+BY100+BY113+BY121+BY128+BY140+BY152+BY163</f>
        <v>0</v>
      </c>
      <c r="BZ9" s="58">
        <f>BZ13+BZ24+BZ34+BZ46+BZ58+BZ70+BZ79+BZ100+BZ113+BZ121+BZ128+BZ140+BZ152+BZ163</f>
        <v>0</v>
      </c>
      <c r="CA9" s="58"/>
      <c r="CB9" s="58">
        <f>CB13+CB24+CB34+CB46+CB58+CB70+CB79+CB100+CB113+CB121+CB128+CB140+CB152+CB163</f>
        <v>1190267.4100000001</v>
      </c>
      <c r="CC9" s="58">
        <f>CC13+CC24+CC34+CC46+CC58+CC70+CC79+CC100+CC113+CC121+CC128+CC140+CC152+CC163</f>
        <v>844632.1010599999</v>
      </c>
      <c r="CD9" s="58">
        <f>CC9/CB9*100</f>
        <v>70.961541411942036</v>
      </c>
      <c r="CE9" s="58">
        <f>CE13+CE24+CE34+CE46+CE58+CE70+CE79+CE100+CE113+CE121+CE128+CE140+CE152+CE163</f>
        <v>1140897.6920700001</v>
      </c>
      <c r="CF9" s="58">
        <f>CF13+CF24+CF34+CF46+CF58+CF70+CF79+CF100+CF113+CF121+CF128+CF140+CF152+CF163</f>
        <v>827759.34288000001</v>
      </c>
      <c r="CG9" s="58">
        <f>CF9/CE9*100</f>
        <v>72.553336607960517</v>
      </c>
      <c r="CH9" s="58">
        <f>CH13+CH24+CH34+CH46+CH58+CH70+CH79+CH100+CH113+CH121+CH128+CH140+CH152+CH163</f>
        <v>49369.717929999992</v>
      </c>
      <c r="CI9" s="58">
        <f>CI13+CI24+CI34+CI46+CI58+CI70+CI79+CI100+CI113+CI121+CI128+CI140+CI152+CI163</f>
        <v>16872.758180000001</v>
      </c>
      <c r="CJ9" s="58">
        <f>CI9/CH9*100</f>
        <v>34.176330932097763</v>
      </c>
      <c r="CK9" s="58">
        <f t="shared" ref="CK9:CL10" si="9">CK13+CK24+CK34+CK46+CK58+CK70+CK79+CK100+CK113+CK121+CK128+CK140+CK152+CK163</f>
        <v>0</v>
      </c>
      <c r="CL9" s="58">
        <f t="shared" si="9"/>
        <v>0</v>
      </c>
      <c r="CM9" s="58"/>
      <c r="CN9" s="58">
        <f>CN13+CN24+CN34+CN46+CN58+CN70+CN79+CN100+CN113+CN121+CN128+CN140+CN152+CN163</f>
        <v>0</v>
      </c>
      <c r="CO9" s="58">
        <f>CO13+CO24+CO34+CO46+CO58+CO70+CO79+CO100+CO113+CO121+CO128+CO140+CO152+CO163</f>
        <v>0</v>
      </c>
      <c r="CP9" s="58"/>
      <c r="CQ9" s="58">
        <f>CQ13+CQ24+CQ34+CQ46+CQ58+CQ70+CQ79+CQ100+CQ113+CQ121+CQ128+CQ140+CQ152+CQ163</f>
        <v>0</v>
      </c>
      <c r="CR9" s="58">
        <f>CR13+CR24+CR34+CR46+CR58+CR70+CR79+CR100+CR113+CR121+CR128+CR140+CR152+CR163</f>
        <v>0</v>
      </c>
      <c r="CS9" s="58"/>
      <c r="CT9" s="58">
        <f t="shared" ref="CT9:CU10" si="10">CT13+CT24+CT34+CT46+CT58+CT70+CT79+CT100+CT113+CT121+CT128+CT140+CT152+CT163</f>
        <v>133788.33581999998</v>
      </c>
      <c r="CU9" s="58">
        <f t="shared" si="10"/>
        <v>133788.33581999998</v>
      </c>
      <c r="CV9" s="58">
        <f>CU9/CT9*100</f>
        <v>100</v>
      </c>
      <c r="CW9" s="58">
        <f>CW13+CW24+CW34+CW46+CW58+CW70+CW79+CW100+CW113+CW121+CW128+CW140+CW152+CW163</f>
        <v>131112.29999999999</v>
      </c>
      <c r="CX9" s="58">
        <f>CX13+CX24+CX34+CX46+CX58+CX70+CX79+CX100+CX113+CX121+CX128+CX140+CX152+CX163</f>
        <v>131112.29999999999</v>
      </c>
      <c r="CY9" s="58">
        <f>CX9/CW9*100</f>
        <v>100</v>
      </c>
      <c r="CZ9" s="58">
        <f>CZ13+CZ24+CZ34+CZ46+CZ58+CZ70+CZ79+CZ100+CZ113+CZ121+CZ128+CZ140+CZ152+CZ163</f>
        <v>2676.0358200000001</v>
      </c>
      <c r="DA9" s="58">
        <f>DA13+DA24+DA34+DA46+DA58+DA70+DA79+DA100+DA113+DA121+DA128+DA140+DA152+DA163</f>
        <v>2676.0358200000001</v>
      </c>
      <c r="DB9" s="58">
        <f>DA9/CZ9*100</f>
        <v>100</v>
      </c>
      <c r="DC9" s="58">
        <f t="shared" ref="DC9:DD10" si="11">DC13+DC24+DC34+DC46+DC58+DC70+DC79+DC100+DC113+DC121+DC128+DC140+DC152+DC163</f>
        <v>4711.0439100000003</v>
      </c>
      <c r="DD9" s="58">
        <f t="shared" si="11"/>
        <v>4711.0439100000003</v>
      </c>
      <c r="DE9" s="58">
        <f t="shared" ref="DE9:DE13" si="12">DD9/DC9*100</f>
        <v>100</v>
      </c>
      <c r="DF9" s="58">
        <f>DF13+DF24+DF34+DF46+DF58+DF70+DF79+DF100+DF113+DF121+DF128+DF140+DF152+DF163</f>
        <v>4616.8</v>
      </c>
      <c r="DG9" s="58">
        <f>DG13+DG24+DG34+DG46+DG58+DG70+DG79+DG100+DG113+DG121+DG128+DG140+DG152+DG163</f>
        <v>4616.8</v>
      </c>
      <c r="DH9" s="58">
        <f>DG9/DF9*100</f>
        <v>100</v>
      </c>
      <c r="DI9" s="58">
        <f>DI13+DI24+DI34+DI46+DI58+DI70+DI79+DI100+DI113+DI121+DI128+DI140+DI152+DI163</f>
        <v>94.24391</v>
      </c>
      <c r="DJ9" s="58">
        <f>DJ13+DJ24+DJ34+DJ46+DJ58+DJ70+DJ79+DJ100+DJ113+DJ121+DJ128+DJ140+DJ152+DJ163</f>
        <v>94.24391</v>
      </c>
      <c r="DK9" s="58">
        <f>DJ9/DI9*100</f>
        <v>100</v>
      </c>
      <c r="DL9" s="58">
        <f t="shared" ref="DL9:DM10" si="13">DL13+DL24+DL34+DL46+DL58+DL70+DL79+DL100+DL113+DL121+DL128+DL140+DL152+DL163</f>
        <v>0</v>
      </c>
      <c r="DM9" s="58">
        <f t="shared" si="13"/>
        <v>0</v>
      </c>
      <c r="DN9" s="58"/>
      <c r="DO9" s="58">
        <f>DO13+DO24+DO34+DO46+DO58+DO70+DO79+DO100+DO113+DO121+DO128+DO140+DO152+DO163</f>
        <v>0</v>
      </c>
      <c r="DP9" s="58">
        <f>DP13+DP24+DP34+DP46+DP58+DP70+DP79+DP100+DP113+DP121+DP128+DP140+DP152+DP163</f>
        <v>0</v>
      </c>
      <c r="DQ9" s="58"/>
      <c r="DR9" s="58">
        <f>DR13+DR24+DR34+DR46+DR58+DR70+DR79+DR100+DR113+DR121+DR128+DR140+DR152+DR163</f>
        <v>0</v>
      </c>
      <c r="DS9" s="58">
        <f>DS13+DS24+DS34+DS46+DS58+DS70+DS79+DS100+DS113+DS121+DS128+DS140+DS152+DS163</f>
        <v>0</v>
      </c>
      <c r="DT9" s="58"/>
      <c r="DU9" s="58">
        <f t="shared" ref="DU9:DV10" si="14">DU13+DU24+DU34+DU46+DU58+DU70+DU79+DU100+DU113+DU121+DU128+DU140+DU152+DU163</f>
        <v>35000</v>
      </c>
      <c r="DV9" s="58">
        <f t="shared" si="14"/>
        <v>35000</v>
      </c>
      <c r="DW9" s="58">
        <f>DV9/DU9*100</f>
        <v>100</v>
      </c>
      <c r="DX9" s="58">
        <f>DX13+DX24+DX34+DX46+DX58+DX70+DX79+DX100+DX113+DX121+DX128+DX140+DX152+DX163</f>
        <v>34300</v>
      </c>
      <c r="DY9" s="58">
        <f>DY13+DY24+DY34+DY46+DY58+DY70+DY79+DY100+DY113+DY121+DY128+DY140+DY152+DY163</f>
        <v>34300</v>
      </c>
      <c r="DZ9" s="58">
        <f>DY9/DX9*100</f>
        <v>100</v>
      </c>
      <c r="EA9" s="58">
        <f>EA13+EA24+EA34+EA46+EA58+EA70+EA79+EA100+EA113+EA121+EA128+EA140+EA152+EA163</f>
        <v>700</v>
      </c>
      <c r="EB9" s="58">
        <f>EB13+EB24+EB34+EB46+EB58+EB70+EB79+EB100+EB113+EB121+EB128+EB140+EB152+EB163</f>
        <v>700</v>
      </c>
      <c r="EC9" s="58">
        <f>EB9/EA9*100</f>
        <v>100</v>
      </c>
      <c r="ED9" s="58">
        <f t="shared" ref="ED9:EE10" si="15">ED13+ED24+ED34+ED46+ED58+ED70+ED79+ED100+ED113+ED121+ED128+ED140+ED152+ED163</f>
        <v>31294.489799999999</v>
      </c>
      <c r="EE9" s="58">
        <f t="shared" si="15"/>
        <v>31294.489799999999</v>
      </c>
      <c r="EF9" s="58">
        <f>EE9/ED9*100</f>
        <v>100</v>
      </c>
      <c r="EG9" s="58">
        <f>EG13+EG24+EG34+EG46+EG58+EG70+EG79+EG100+EG113+EG121+EG128+EG140+EG152+EG163</f>
        <v>30668.6</v>
      </c>
      <c r="EH9" s="58">
        <f>EH13+EH24+EH34+EH46+EH58+EH70+EH79+EH100+EH113+EH121+EH128+EH140+EH152+EH163</f>
        <v>30668.6</v>
      </c>
      <c r="EI9" s="58">
        <f>EH9/EG9*100</f>
        <v>100</v>
      </c>
      <c r="EJ9" s="58">
        <f>EJ13+EJ24+EJ34+EJ46+EJ58+EJ70+EJ79+EJ100+EJ113+EJ121+EJ128+EJ140+EJ152+EJ163</f>
        <v>625.88980000000004</v>
      </c>
      <c r="EK9" s="58">
        <f>EK13+EK24+EK34+EK46+EK58+EK70+EK79+EK100+EK113+EK121+EK128+EK140+EK152+EK163</f>
        <v>625.88980000000004</v>
      </c>
      <c r="EL9" s="58">
        <f>EK9/EJ9*100</f>
        <v>100</v>
      </c>
      <c r="EM9" s="58">
        <f>EM13+EM24+EM34+EM46+EM58+EM70+EM79+EM100+EM113+EM121+EM128+EM140+EM152+EM163</f>
        <v>0</v>
      </c>
      <c r="EN9" s="58">
        <f>EN13+EN24+EN34+EN46+EN58+EN70+EN79+EN100+EN113+EN121+EN128+EN140+EN152+EN163</f>
        <v>0</v>
      </c>
      <c r="EO9" s="58"/>
      <c r="EP9" s="58">
        <f t="shared" ref="EP9:EQ10" si="16">EP13+EP24+EP34+EP46+EP58+EP70+EP79+EP100+EP113+EP121+EP128+EP140+EP152+EP163</f>
        <v>242183.448</v>
      </c>
      <c r="EQ9" s="58">
        <f t="shared" si="16"/>
        <v>242161.28455000001</v>
      </c>
      <c r="ER9" s="58">
        <f>EQ9/EP9*100</f>
        <v>99.990848486887515</v>
      </c>
      <c r="ES9" s="58">
        <f>ES13+ES24+ES34+ES46+ES58+ES70+ES79+ES100+ES113+ES121+ES128+ES140+ES163</f>
        <v>105745.06886</v>
      </c>
      <c r="ET9" s="58">
        <f>ET13+ET24+ET34+ET46+ET58+ET70+ET79+ET100+ET113+ET121+ET128+ET140+ET152+ET163</f>
        <v>105722.90541000001</v>
      </c>
      <c r="EU9" s="58"/>
      <c r="EV9" s="58">
        <f>EV13+EV24+EV34+EV46+EV58+EV70+EV79+EV100+EV113+EV121+EV128+EV140+EV152+EV163</f>
        <v>136438.37913999998</v>
      </c>
      <c r="EW9" s="58">
        <f>EW13+EW24+EW34+EW46+EW58+EW70+EW79+EW100+EW113+EW121+EW128+EW140+EW152+EW163</f>
        <v>136438.37914</v>
      </c>
      <c r="EX9" s="58">
        <f>EW9/EV9*100</f>
        <v>100.00000000000003</v>
      </c>
      <c r="EY9" s="58">
        <f>EY13+EY24+EY34+EY46+EY58+EY70+EY79+EY100+EY113+EY121+EY128+EY140+EY152+EY163</f>
        <v>99199.9</v>
      </c>
      <c r="EZ9" s="58">
        <f>EZ13+EZ24+EZ34+EZ46+EZ58+EZ70+EZ79+EZ100+EZ113+EZ121+EZ128+EZ140+EZ152+EZ163</f>
        <v>99199.9</v>
      </c>
      <c r="FA9" s="58">
        <f>EZ9/EY9*100</f>
        <v>100</v>
      </c>
      <c r="FB9" s="58">
        <f t="shared" ref="FB9:FC10" si="17">FB13+FB24+FB34+FB46+FB58+FB70+FB79+FB100+FB113+FB121+FB128+FB140+FB152+FB163</f>
        <v>7052.8620000000001</v>
      </c>
      <c r="FC9" s="58">
        <f t="shared" si="17"/>
        <v>7052.8620000000001</v>
      </c>
      <c r="FD9" s="58">
        <f>FC9/FB9*100</f>
        <v>100</v>
      </c>
      <c r="FE9" s="58">
        <f>FE13+FE24+FE34+FE46+FE58+FE70+FE79+FE100+FE113+FE121+FE128+FE140+FE152+FE163</f>
        <v>6911.8</v>
      </c>
      <c r="FF9" s="58">
        <f>FF13+FF24+FF34+FF46+FF58+FF70+FF79+FF100+FF113+FF121+FF128+FF140+FF152+FF163</f>
        <v>6911.8</v>
      </c>
      <c r="FG9" s="58">
        <f>FF9/FE9*100</f>
        <v>100</v>
      </c>
      <c r="FH9" s="58">
        <f>FH13+FH24+FH34+FH46+FH58+FH70+FH79+FH100+FH113+FH121+FH128+FH140+FH152+FH163</f>
        <v>141.06200000000001</v>
      </c>
      <c r="FI9" s="58">
        <f>FI13+FI24+FI34+FI46+FI58+FI70+FI79+FI100+FI113+FI121+FI128+FI140+FI152+FI163</f>
        <v>141.06200000000001</v>
      </c>
      <c r="FJ9" s="58">
        <f>FI9/FH9*100</f>
        <v>100</v>
      </c>
      <c r="FK9" s="58">
        <f>FK13+FK24+FK34+FK46+FK58+FK70+FK79+FK100+FK113+FK121+FK128+FK140+FK152+FK163</f>
        <v>38883.959890000006</v>
      </c>
      <c r="FL9" s="58">
        <f>FL13+FL24+FL34+FL46+FL58+FL70+FL79+FL100+FL113+FL121+FL128+FL140+FL152+FL163</f>
        <v>38767.433840000005</v>
      </c>
      <c r="FM9" s="58">
        <f>FL9/FK9*100</f>
        <v>99.700323603023861</v>
      </c>
      <c r="FN9" s="58">
        <f t="shared" ref="FN9:FO10" si="18">FN13+FN24+FN34+FN46+FN58+FN70+FN79+FN100+FN113+FN121+FN128+FN140+FN152+FN163</f>
        <v>1020.4081599999998</v>
      </c>
      <c r="FO9" s="58">
        <f t="shared" si="18"/>
        <v>1020.4081599999998</v>
      </c>
      <c r="FP9" s="58">
        <f>FO9/FN9*100</f>
        <v>100</v>
      </c>
      <c r="FQ9" s="58">
        <f>FQ13+FQ24+FQ34+FQ46+FQ58+FQ70+FQ79+FQ100+FQ113+FQ121+FQ128+FQ140+FQ152+FQ163</f>
        <v>1000</v>
      </c>
      <c r="FR9" s="58">
        <f>FR13+FR24+FR34+FR46+FR58+FR70+FR79+FR100+FR113+FR121+FR128+FR140+FR152+FR163</f>
        <v>1000</v>
      </c>
      <c r="FS9" s="58">
        <f>FR9/FQ9*100</f>
        <v>100</v>
      </c>
      <c r="FT9" s="58">
        <f>FT13+FT24+FT34+FT46+FT58+FT70+FT79+FT100+FT113+FT121+FT128+FT140+FT152+FT163</f>
        <v>20.408160000000002</v>
      </c>
      <c r="FU9" s="58">
        <f>FU13+FU24+FU34+FU46+FU58+FU70+FU79+FU100+FU113+FU121+FU128+FU140+FU152+FU163</f>
        <v>20.408160000000002</v>
      </c>
      <c r="FV9" s="58">
        <f>FU9/FT9*100</f>
        <v>100</v>
      </c>
      <c r="FW9" s="58">
        <f t="shared" ref="FW9:FX10" si="19">FW13+FW24+FW34+FW46+FW58+FW70+FW79+FW100+FW113+FW121+FW128+FW140+FW152+FW163</f>
        <v>112315.99407</v>
      </c>
      <c r="FX9" s="58">
        <f t="shared" si="19"/>
        <v>112315.99407</v>
      </c>
      <c r="FY9" s="58">
        <f>FX9/FW9*100</f>
        <v>100</v>
      </c>
      <c r="FZ9" s="58">
        <f>FZ13+FZ24+FZ34+FZ46+FZ58+FZ70+FZ79+FZ100+FZ113+FZ121+FZ128+FZ140+FZ152+FZ163</f>
        <v>110069.67444</v>
      </c>
      <c r="GA9" s="58">
        <f>GA13+GA24+GA34+GA46+GA58+GA70+GA79+GA100+GA113+GA121+GA128+GA140+GA152+GA163</f>
        <v>110069.67444</v>
      </c>
      <c r="GB9" s="58">
        <f>GA9/FZ9*100</f>
        <v>100</v>
      </c>
      <c r="GC9" s="58">
        <f>GC13+GC24+GC34+GC46+GC58+GC70+GC79+GC100+GC113+GC121+GC128+GC140+GC152+GC163</f>
        <v>2246.31963</v>
      </c>
      <c r="GD9" s="58">
        <f>GD13+GD24+GD34+GD46+GD58+GD70+GD79+GD100+GD113+GD121+GD128+GD140+GD152+GD163</f>
        <v>2246.31963</v>
      </c>
      <c r="GE9" s="58">
        <f>GD9/GC9*100</f>
        <v>100</v>
      </c>
      <c r="GF9" s="58">
        <f t="shared" ref="GF9:GG11" si="20">GF13+GF24+GF34+GF46+GF58+GF70+GF79+GF100+GF113+GF121+GF128+GF140+GF152+GF163</f>
        <v>4001.6326499999996</v>
      </c>
      <c r="GG9" s="58">
        <f t="shared" si="20"/>
        <v>4001.6326499999996</v>
      </c>
      <c r="GH9" s="58">
        <f t="shared" si="0"/>
        <v>100</v>
      </c>
      <c r="GI9" s="58">
        <f>GI13+GI24+GI34+GI46+GI58+GI70+GI79+GI100+GI113+GI121+GI128+GI140+GI152+GI163</f>
        <v>3921.6</v>
      </c>
      <c r="GJ9" s="58">
        <f>GJ13+GJ24+GJ34+GJ46+GJ58+GJ70+GJ79+GJ100+GJ113+GJ121+GJ128+GJ140+GJ152+GJ163</f>
        <v>3921.6</v>
      </c>
      <c r="GK9" s="58">
        <f>GJ9/GI9*100</f>
        <v>100</v>
      </c>
      <c r="GL9" s="58">
        <f>GL13+GL24+GL34+GL46+GL58+GL70+GL79+GL100+GL113+GL121+GL128+GL140+GL152+GL163</f>
        <v>80.032650000000004</v>
      </c>
      <c r="GM9" s="58">
        <f>GM13+GM24+GM34+GM46+GM58+GM70+GM79+GM100+GM113+GM121+GM128+GM140+GM152+GM163</f>
        <v>80.032650000000004</v>
      </c>
      <c r="GN9" s="58">
        <f>GM9/GL9*100</f>
        <v>100</v>
      </c>
      <c r="GO9" s="58">
        <f t="shared" ref="GO9:GP11" si="21">GO13+GO24+GO34+GO46+GO58+GO70+GO79+GO100+GO113+GO121+GO128+GO140+GO152+GO163</f>
        <v>39693.775510000007</v>
      </c>
      <c r="GP9" s="58">
        <f t="shared" si="21"/>
        <v>39693.775510000007</v>
      </c>
      <c r="GQ9" s="58">
        <f>GP9/GO9*100</f>
        <v>100</v>
      </c>
      <c r="GR9" s="58">
        <f>GR13+GR24+GR34+GR46+GR58+GR70+GR79+GR100+GR113+GR121+GR128+GR140+GR152+GR163</f>
        <v>38899.9</v>
      </c>
      <c r="GS9" s="58">
        <f>GS13+GS24+GS34+GS46+GS58+GS70+GS79+GS100+GS113+GS121+GS128+GS140+GS152+GS163</f>
        <v>38899.9</v>
      </c>
      <c r="GT9" s="58">
        <f>GS9/GR9*100</f>
        <v>100</v>
      </c>
      <c r="GU9" s="58">
        <f>GU13+GU24+GU34+GU46+GU58+GU70+GU79+GU100+GU113+GU121+GU128+GU140+GU152+GU163</f>
        <v>793.87550999999996</v>
      </c>
      <c r="GV9" s="58">
        <f>GV13+GV24+GV34+GV46+GV58+GV70+GV79+GV100+GV113+GV121+GV128+GV140+GV152+GV163</f>
        <v>793.87550999999996</v>
      </c>
      <c r="GW9" s="58">
        <f>GV9/GU9*100</f>
        <v>100</v>
      </c>
      <c r="GX9" s="58">
        <f t="shared" ref="GX9:GY11" si="22">GX13+GX24+GX34+GX46+GX58+GX70+GX79+GX100+GX113+GX121+GX128+GX140+GX152+GX163</f>
        <v>1713.7654400000001</v>
      </c>
      <c r="GY9" s="58">
        <f t="shared" si="22"/>
        <v>1713.7654400000001</v>
      </c>
      <c r="GZ9" s="58">
        <f t="shared" ref="GZ9:GZ45" si="23">GY9/GX9*100</f>
        <v>100</v>
      </c>
      <c r="HA9" s="58">
        <f>HA13+HA24+HA34+HA46+HA58+HA70+HA79+HA100+HA113+HA121+HA128+HA140+HA152+HA163</f>
        <v>1696.6277899999995</v>
      </c>
      <c r="HB9" s="58">
        <f>HB13+HB24+HB34+HB46+HB58+HB70+HB79+HB100+HB113+HB121+HB128+HB140+HB152+HB163</f>
        <v>1696.6277899999995</v>
      </c>
      <c r="HC9" s="58">
        <f>HB9/HA9*100</f>
        <v>100</v>
      </c>
      <c r="HD9" s="58">
        <f>HD13+HD24+HD34+HD46+HD58+HD70+HD79+HD100+HD113+HD121+HD128+HD140+HD152+HD163</f>
        <v>17.137649999999997</v>
      </c>
      <c r="HE9" s="58">
        <f>HE13+HE24+HE34+HE46+HE58+HE70+HE79+HE100+HE113+HE121+HE128+HE140+HE152+HE163</f>
        <v>17.137649999999997</v>
      </c>
      <c r="HF9" s="58">
        <f>HE9/HD9*100</f>
        <v>100</v>
      </c>
      <c r="HG9" s="58">
        <f t="shared" ref="HG9:HH10" si="24">HG13+HG24+HG34+HG46+HG58+HG70+HG79+HG100+HG113+HG121+HG128+HG140+HG152+HG163</f>
        <v>28397.959180000002</v>
      </c>
      <c r="HH9" s="58">
        <f t="shared" si="24"/>
        <v>28397.959180000002</v>
      </c>
      <c r="HI9" s="58">
        <f>HH9/HG9*100</f>
        <v>100</v>
      </c>
      <c r="HJ9" s="58">
        <f>HJ13+HJ24+HJ34+HJ46+HJ58+HJ70+HJ79+HJ100+HJ113+HJ121+HJ128+HJ140+HJ152+HJ163</f>
        <v>27830.000000000004</v>
      </c>
      <c r="HK9" s="58">
        <f>HK13+HK24+HK34+HK46+HK58+HK70+HK79+HK100+HK113+HK121+HK128+HK140+HK152+HK163</f>
        <v>27830.000000000004</v>
      </c>
      <c r="HL9" s="58">
        <f>HK9/HJ9*100</f>
        <v>100</v>
      </c>
      <c r="HM9" s="58">
        <f>HM13+HM24+HM34+HM46+HM58+HM70+HM79+HM100+HM113+HM121+HM128+HM140+HM152+HM163</f>
        <v>567.95917999999995</v>
      </c>
      <c r="HN9" s="58">
        <f>HN13+HN24+HN34+HN46+HN58+HN70+HN79+HN100+HN113+HN121+HN128+HN140+HN152+HN163</f>
        <v>567.95917999999995</v>
      </c>
      <c r="HO9" s="58">
        <f>HN9/HM9*100</f>
        <v>100</v>
      </c>
      <c r="HP9" s="58">
        <f t="shared" ref="HP9:HQ10" si="25">HP13+HP24+HP34+HP46+HP58+HP70+HP79+HP100+HP113+HP121+HP128+HP140+HP152+HP163</f>
        <v>168845.60879</v>
      </c>
      <c r="HQ9" s="58">
        <f t="shared" si="25"/>
        <v>168845.60218999998</v>
      </c>
      <c r="HR9" s="58">
        <f>HQ9/HP9*100</f>
        <v>99.99999609110354</v>
      </c>
      <c r="HS9" s="58">
        <f>HS13+HS24+HS34+HS46+HS58+HS70+HS79+HS100+HS113+HS121+HS128+HS140+HS152+HS163</f>
        <v>167157.15272000001</v>
      </c>
      <c r="HT9" s="58">
        <f>HT13+HT24+HT34+HT46+HT58+HT70+HT79+HT100+HT113+HT121+HT128+HT140+HT152+HT163</f>
        <v>167157.14614</v>
      </c>
      <c r="HU9" s="58">
        <f>HT9/HS9*100</f>
        <v>99.999996063584533</v>
      </c>
      <c r="HV9" s="58">
        <f>HV13+HV24+HV34+HV46+HV58+HV70+HV79+HV100+HV113+HV121+HV128+HV140+HV152+HV163</f>
        <v>1688.4560700000002</v>
      </c>
      <c r="HW9" s="58">
        <f>HW13+HW24+HW34+HW46+HW58+HW70+HW79+HW100+HW113+HW121+HW128+HW140+HW152+HW163</f>
        <v>1688.4560500000002</v>
      </c>
      <c r="HX9" s="58">
        <f>HW9/HV9*100</f>
        <v>99.99999881548591</v>
      </c>
      <c r="HY9" s="58">
        <f t="shared" ref="HY9:HZ10" si="26">HY13+HY24+HY34+HY46+HY58+HY70+HY79+HY100+HY113+HY121+HY128+HY140+HY152+HY163</f>
        <v>11254.081630000001</v>
      </c>
      <c r="HZ9" s="58">
        <f t="shared" si="26"/>
        <v>11254.081630000001</v>
      </c>
      <c r="IA9" s="58">
        <f>HZ9/HY9*100</f>
        <v>100</v>
      </c>
      <c r="IB9" s="58">
        <f>IB13+IB24+IB34+IB46+IB58+IB70+IB79+IB100+IB113+IB121+IB128+IB140+IB152+IB163</f>
        <v>11029</v>
      </c>
      <c r="IC9" s="58">
        <f>IC13+IC24+IC34+IC46+IC58+IC70+IC79+IC100+IC113+IC121+IC128+IC140+IC152+IC163</f>
        <v>11029</v>
      </c>
      <c r="ID9" s="58">
        <f>IC9/IB9*100</f>
        <v>100</v>
      </c>
      <c r="IE9" s="58">
        <f>IE13+IE24+IE34+IE46+IE58+IE70+IE79+IE100+IE113+IE121+IE128+IE140+IE152+IE163</f>
        <v>225.08163000000002</v>
      </c>
      <c r="IF9" s="58">
        <f>IF13+IF24+IF34+IF46+IF58+IF70+IF79+IF100+IF113+IF121+IF128+IF140+IF152+IF163</f>
        <v>225.08163000000002</v>
      </c>
      <c r="IG9" s="58">
        <f>IF9/IE9*100</f>
        <v>100</v>
      </c>
      <c r="IH9" s="58">
        <f t="shared" ref="IH9:II10" si="27">IH13+IH24+IH34+IH46+IH58+IH70+IH79+IH100+IH113+IH121+IH128+IH140+IH152+IH163</f>
        <v>0</v>
      </c>
      <c r="II9" s="58">
        <f t="shared" si="27"/>
        <v>0</v>
      </c>
      <c r="IJ9" s="58"/>
      <c r="IK9" s="58">
        <f>IK13+IK24+IK34+IK46+IK58+IK70+IK79+IK100+IK113+IK121+IK128+IK140+IK152+IK163</f>
        <v>0</v>
      </c>
      <c r="IL9" s="58">
        <f>IL13+IL24+IL34+IL46+IL58+IL70+IL79+IL100+IL113+IL121+IL128+IL140+IL152+IL163</f>
        <v>0</v>
      </c>
      <c r="IM9" s="58"/>
      <c r="IN9" s="58">
        <f>IN13+IN24+IN34+IN46+IN58+IN70+IN79+IN100+IN113+IN121+IN128+IN140+IN152+IN163</f>
        <v>0</v>
      </c>
      <c r="IO9" s="58">
        <f>IO13+IO24+IO34+IO46+IO58+IO70+IO79+IO100+IO113+IO121+IO128+IO140+IO152+IO163</f>
        <v>0</v>
      </c>
      <c r="IP9" s="58"/>
      <c r="IQ9" s="58">
        <f t="shared" ref="IQ9:IS10" si="28">IQ13+IQ24+IQ34+IQ46+IQ58+IQ70+IQ79+IQ100+IQ113+IQ121+IQ128+IQ140+IQ152+IQ163</f>
        <v>382404.13446000003</v>
      </c>
      <c r="IR9" s="58">
        <f t="shared" si="28"/>
        <v>382404.13445999997</v>
      </c>
      <c r="IS9" s="58">
        <f t="shared" si="28"/>
        <v>382404.13445999997</v>
      </c>
      <c r="IT9" s="58">
        <f>IS9/IQ9*100</f>
        <v>99.999999999999986</v>
      </c>
      <c r="IU9" s="58">
        <f>IU13+IU24+IU34+IU46+IU58+IU70+IU79+IU100+IU113+IU121+IU128+IU140+IU152+IU163</f>
        <v>378580.09311999998</v>
      </c>
      <c r="IV9" s="58">
        <f>IV13+IV24+IV34+IV46+IV58+IV70+IV79+IV100+IV113+IV121+IV128+IV140+IV152+IV163</f>
        <v>378580.09331000003</v>
      </c>
      <c r="IW9" s="58">
        <f>IV9/IU9*100</f>
        <v>100.00000005018754</v>
      </c>
      <c r="IX9" s="58">
        <f>IX13+IX24+IX34+IX46+IX58+IX70+IX79+IX100+IX113+IX121+IX128+IX140+IX152+IX163</f>
        <v>3824.0413399999998</v>
      </c>
      <c r="IY9" s="58">
        <f>IY13+IY24+IY34+IY46+IY58+IY70+IY79+IY100+IY113+IY121+IY128+IY140+IY152+IY163</f>
        <v>3824.04115</v>
      </c>
      <c r="IZ9" s="58">
        <f>IY9/IX9*100</f>
        <v>99.99999503143448</v>
      </c>
      <c r="JA9" s="58">
        <f t="shared" ref="JA9:JB10" si="29">JA13+JA24+JA34+JA46+JA58+JA70+JA79+JA100+JA113+JA121+JA128+JA140+JA152+JA163</f>
        <v>0</v>
      </c>
      <c r="JB9" s="58">
        <f t="shared" si="29"/>
        <v>0</v>
      </c>
      <c r="JC9" s="58"/>
      <c r="JD9" s="58">
        <f>JD13+JD24+JD34+JD46+JD58+JD70+JD79+JD100+JD113+JD121+JD128+JD140+JD152+JD163</f>
        <v>0</v>
      </c>
      <c r="JE9" s="58">
        <f>JE13+JE24+JE34+JE46+JE58+JE70+JE79+JE100+JE113+JE121+JE128+JE140+JE152+JE163</f>
        <v>0</v>
      </c>
      <c r="JF9" s="58"/>
      <c r="JG9" s="58">
        <f>JG13+JG24+JG34+JG46+JG58+JG70+JG79+JG100+JG113+JG121+JG128+JG140+JG152+JG163</f>
        <v>0</v>
      </c>
      <c r="JH9" s="58">
        <f>JH13+JH24+JH34+JH46+JH58+JH70+JH79+JH100+JH113+JH121+JH128+JH140+JH152+JH163</f>
        <v>0</v>
      </c>
      <c r="JI9" s="58"/>
      <c r="JJ9" s="58">
        <f t="shared" ref="JJ9:JK10" si="30">JJ13+JJ24+JJ34+JJ46+JJ58+JJ70+JJ79+JJ100+JJ113+JJ121+JJ128+JJ140+JJ152+JJ163</f>
        <v>13720.418</v>
      </c>
      <c r="JK9" s="58">
        <f t="shared" si="30"/>
        <v>13720.417950000001</v>
      </c>
      <c r="JL9" s="73">
        <f t="shared" si="1"/>
        <v>99.999999635579627</v>
      </c>
      <c r="JM9" s="58">
        <f>JM13+JM24+JM34+JM46+JM58+JM70+JM79+JM100+JM113+JM121+JM128+JM140+JM152+JM163</f>
        <v>13446.00964</v>
      </c>
      <c r="JN9" s="58">
        <f>JN13+JN24+JN34+JN46+JN58+JN70+JN79+JN100+JN113+JN121+JN128+JN140+JN152+JN163</f>
        <v>13446.009590000001</v>
      </c>
      <c r="JO9" s="58">
        <f>JN9/JM9*100</f>
        <v>99.999999628142476</v>
      </c>
      <c r="JP9" s="58">
        <f>JP13+JP24+JP34+JP46+JP58+JP70+JP79+JP100+JP113+JP121+JP128+JP140+JP152+JP163</f>
        <v>274.40835999999996</v>
      </c>
      <c r="JQ9" s="58">
        <f>JQ13+JQ24+JQ34+JQ46+JQ58+JQ70+JQ79+JQ100+JQ113+JQ121+JQ128+JQ140+JQ152+JQ163</f>
        <v>274.40835999999996</v>
      </c>
      <c r="JR9" s="58">
        <f>JQ9/JP9*100</f>
        <v>100</v>
      </c>
      <c r="JS9" s="58">
        <f t="shared" ref="JS9:JT10" si="31">JS13+JS24+JS34+JS46+JS58+JS70+JS79+JS100+JS113+JS121+JS128+JS140+JS152+JS163</f>
        <v>35778.643830000001</v>
      </c>
      <c r="JT9" s="58">
        <f t="shared" si="31"/>
        <v>35778.643789999995</v>
      </c>
      <c r="JU9" s="58">
        <f>JT9/JS9*100</f>
        <v>99.999999888201458</v>
      </c>
      <c r="JV9" s="58">
        <f>JV13+JV24+JV34+JV46+JV58+JV70+JV79+JV100+JV113+JV121+JV128+JV140+JV152+JV163</f>
        <v>35063.069600000003</v>
      </c>
      <c r="JW9" s="58">
        <f>JW13+JW24+JW34+JW46+JW58+JW70+JW79+JW100+JW113+JW121+JW128+JW140+JW152+JW163</f>
        <v>35063.069575201749</v>
      </c>
      <c r="JX9" s="58">
        <f>JW9/JV9*100</f>
        <v>99.99999992927529</v>
      </c>
      <c r="JY9" s="58">
        <f>JY13+JY24+JY34+JY46+JY58+JY70+JY79+JY100+JY113+JY121+JY128+JY140+JY152+JY163</f>
        <v>715.57422999999994</v>
      </c>
      <c r="JZ9" s="58">
        <f>JZ13+JZ24+JZ34+JZ46+JZ58+JZ70+JZ79+JZ100+JZ113+JZ121+JZ128+JZ140+JZ152+JZ163</f>
        <v>715.5742147982487</v>
      </c>
      <c r="KA9" s="58">
        <f>JZ9/JY9*100</f>
        <v>99.999997875587098</v>
      </c>
      <c r="KB9" s="58">
        <f t="shared" ref="KB9:KC10" si="32">KB13+KB24+KB34+KB46+KB58+KB70+KB79+KB100+KB113+KB121+KB128+KB140+KB152+KB163</f>
        <v>31374.953600000001</v>
      </c>
      <c r="KC9" s="58">
        <f t="shared" si="32"/>
        <v>31374.953600000001</v>
      </c>
      <c r="KD9" s="58">
        <f>KC9/KB9*100</f>
        <v>100</v>
      </c>
      <c r="KE9" s="58">
        <f>KE13+KE24+KE34+KE46+KE58+KE70+KE79+KE100+KE113+KE121+KE128+KE140+KE152+KE163</f>
        <v>30747.454599999997</v>
      </c>
      <c r="KF9" s="58">
        <f>KF13+KF24+KF34+KF46+KF58+KF70+KF79+KF100+KF113+KF121+KF128+KF140+KF152+KF163</f>
        <v>30747.454599999997</v>
      </c>
      <c r="KG9" s="58">
        <f>KF9/KE9*100</f>
        <v>100</v>
      </c>
      <c r="KH9" s="58">
        <f>KH13+KH24+KH34+KH46+KH58+KH70+KH79+KH100+KH113+KH121+KH128+KH140+KH152+KH163</f>
        <v>627.49900000000002</v>
      </c>
      <c r="KI9" s="58">
        <f>KI13+KI24+KI34+KI46+KI58+KI70+KI79+KI100+KI113+KI121+KI128+KI140+KI152+KI163</f>
        <v>627.49900000000002</v>
      </c>
      <c r="KJ9" s="58">
        <f>KI9/KH9*100</f>
        <v>100</v>
      </c>
      <c r="KK9" s="58">
        <f t="shared" ref="KK9:KL11" si="33">KK13+KK24+KK34+KK46+KK58+KK70+KK79+KK100+KK113+KK121+KK128+KK140+KK152+KK163</f>
        <v>0</v>
      </c>
      <c r="KL9" s="58">
        <f t="shared" si="33"/>
        <v>0</v>
      </c>
      <c r="KM9" s="58"/>
      <c r="KN9" s="58">
        <f>KN13+KN24+KN34+KN46+KN58+KN70+KN79+KN100+KN113+KN121+KN128+KN140+KN152+KN163</f>
        <v>0</v>
      </c>
      <c r="KO9" s="58">
        <f>KO13+KO24+KO34+KO46+KO58+KO70+KO79+KO100+KO113+KO121+KO128+KO140+KO152+KO163</f>
        <v>0</v>
      </c>
      <c r="KP9" s="58"/>
      <c r="KQ9" s="58">
        <f>KQ13+KQ24+KQ34+KQ46+KQ58+KQ70+KQ79+KQ100+KQ113+KQ121+KQ128+KQ140+KQ152+KQ163</f>
        <v>0</v>
      </c>
      <c r="KR9" s="58">
        <f>KR13+KR24+KR34+KR46+KR58+KR70+KR79+KR100+KR113+KR121+KR128+KR140+KR152+KR163</f>
        <v>0</v>
      </c>
      <c r="KS9" s="58"/>
      <c r="KT9" s="58">
        <f>KT13+KT24+KT34+KT46+KT58+KT70+KT79+KT100+KT113+KT121+KT128+KT140+KT152+KT163</f>
        <v>100</v>
      </c>
      <c r="KU9" s="66">
        <f>KU13+KU24+KU34+KU46+KU58+KU70+KU79+KU100+KU113+KU121+KU128+KU140+KU152+KU163</f>
        <v>100</v>
      </c>
      <c r="KV9" s="58">
        <f>KU9/KT9*100</f>
        <v>100</v>
      </c>
      <c r="KW9" s="58">
        <f t="shared" ref="KW9:KX10" si="34">KW13+KW24+KW34+KW46+KW58+KW70+KW79+KW100+KW113+KW121+KW128+KW140+KW152+KW163</f>
        <v>0</v>
      </c>
      <c r="KX9" s="58">
        <f t="shared" si="34"/>
        <v>0</v>
      </c>
      <c r="KY9" s="58"/>
      <c r="KZ9" s="58">
        <f>KZ13+KZ24+KZ34+KZ46+KZ58+KZ70+KZ79+KZ100+KZ113+KZ121+KZ128+KZ140+KZ152+KZ163</f>
        <v>0</v>
      </c>
      <c r="LA9" s="58">
        <f>LA13+LA24+LA34+LA46+LA58+LA70+LA79+LA100+LA113+LA121+LA128+LA140+LA152+LA163</f>
        <v>0</v>
      </c>
      <c r="LB9" s="58"/>
      <c r="LC9" s="58">
        <f>LC13+LC24+LC34+LC46+LC58+LC70+LC79+LC100+LC113+LC121+LC128+LC140+LC152+LC163</f>
        <v>0</v>
      </c>
      <c r="LD9" s="58">
        <f>LD13+LD24+LD34+LD46+LD58+LD70+LD79+LD100+LD113+LD121+LD128+LD140+LD152+LD163</f>
        <v>0</v>
      </c>
      <c r="LE9" s="58"/>
      <c r="LF9" s="58">
        <f>LF13+LF24+LF34+LF46+LF58+LF70+LF79+LF100+LF113+LF121+LF128+LF140+LF152+LF163</f>
        <v>98803.101469999994</v>
      </c>
      <c r="LG9" s="66">
        <f>LG13+LG24+LG34+LG46+LG58+LG70+LG79+LG100+LG113+LG121+LG128+LG140+LG152+LG163</f>
        <v>98803.101469999994</v>
      </c>
      <c r="LH9" s="58">
        <f>LG9/LF9*100</f>
        <v>100</v>
      </c>
      <c r="LI9" s="58">
        <f>LI13+LI24+LI34+LI46+LI58+LI70+LI79+LI100+LI113+LI121+LI128+LI140+LI152+LI163</f>
        <v>3663</v>
      </c>
      <c r="LJ9" s="66">
        <f>LJ13+LJ24+LJ34+LJ46+LJ58+LJ70+LJ79+LJ100+LJ113+LJ121+LJ128+LJ140+LJ152+LJ163</f>
        <v>3465</v>
      </c>
      <c r="LK9" s="58">
        <f>LJ9/LI9*100</f>
        <v>94.594594594594597</v>
      </c>
      <c r="LL9" s="58">
        <f t="shared" ref="LL9:LM10" si="35">LL13+LL24+LL34+LL46+LL58+LL70+LL79+LL100+LL113+LL121+LL128+LL140+LL152+LL163</f>
        <v>0</v>
      </c>
      <c r="LM9" s="66">
        <f t="shared" si="35"/>
        <v>0</v>
      </c>
      <c r="LN9" s="58"/>
      <c r="LO9" s="58">
        <f>LO13+LO24+LO34+LO46+LO58+LO70+LO79+LO100+LO113+LO121+LO128+LO140+LO152+LO163</f>
        <v>0</v>
      </c>
      <c r="LP9" s="58">
        <f>LP13+LP24+LP34+LP46+LP58+LP70+LP79+LP100+LP113+LP121+LP128+LP140+LP152+LP163</f>
        <v>0</v>
      </c>
      <c r="LQ9" s="58"/>
      <c r="LR9" s="58">
        <f>LR13+LR24+LR34+LR46+LR58+LR70+LR79+LR100+LR113+LR121+LR128+LR140+LR152+LR163</f>
        <v>0</v>
      </c>
      <c r="LS9" s="58">
        <f>LS13+LS24+LS34+LS46+LS58+LS70+LS79+LS100+LS113+LS121+LS128+LS140+LS152+LS163</f>
        <v>0</v>
      </c>
      <c r="LT9" s="58"/>
      <c r="LU9" s="66">
        <f>LU13+LU24+LU34+LU46+LU58+LU70+LU79+LU100+LU113+LU121+LU128+LU140+LU152+LU163</f>
        <v>0</v>
      </c>
      <c r="LV9" s="66">
        <f>LV13+LV24+LV34+LV46+LV58+LV70+LV79+LV100+LV113+LV121+LV128+LV140+LV152+LV163</f>
        <v>0</v>
      </c>
      <c r="LW9" s="58"/>
      <c r="LX9" s="58">
        <f>LX13+LX24+LX34+LX46+LX58+LX70+LX79+LX100+LX113+LX121+LX128+LX140+LX152+LX163</f>
        <v>2336.78757</v>
      </c>
      <c r="LY9" s="66">
        <f>LY13+LY24+LY34+LY46+LY58+LY70+LY79+LY100+LY113+LY121+LY128+LY140+LY152+LY163</f>
        <v>2336.78757</v>
      </c>
      <c r="LZ9" s="58">
        <f>LY9/LX9*100</f>
        <v>100</v>
      </c>
      <c r="MA9" s="58">
        <f>MA13+MA24+MA34+MA46+MA58+MA70+MA79+MA100+MA113+MA121+MA128+MA140+MA152+MA163</f>
        <v>4285.62381</v>
      </c>
      <c r="MB9" s="66">
        <f>MB13+MB24+MB34+MB46+MB58+MB70+MB79+MB100+MB113+MB121+MB128+MB140+MB152+MB163</f>
        <v>3857.6900100000003</v>
      </c>
      <c r="MC9" s="58">
        <f>MB9/MA9*100</f>
        <v>90.014667199639248</v>
      </c>
      <c r="MD9" s="58">
        <f>MD13+MD24+MD34+MD46+MD58+MD70+MD79+MD100+MD113+MD121+MD128+MD140+MD152+MD163</f>
        <v>0</v>
      </c>
      <c r="ME9" s="66">
        <f>ME13+ME24+ME34+ME46+ME58+ME70+ME79+ME100+ME113+ME121+ME128+ME140+ME152+ME163</f>
        <v>0</v>
      </c>
      <c r="MF9" s="58"/>
    </row>
    <row r="10" spans="1:344" s="8" customFormat="1" ht="13.5" customHeight="1">
      <c r="A10" s="7" t="s">
        <v>193</v>
      </c>
      <c r="B10" s="58">
        <f>B14+B25+B35+B47+B59+B71+B80+B101+B114+B122+B129+B141+B153+B164</f>
        <v>432107.68002999999</v>
      </c>
      <c r="C10" s="58">
        <f>C14+C25+C35+C47+C59+C71+C80+C101+C114+C122+C129+C141+C153+C164</f>
        <v>410586.01257999998</v>
      </c>
      <c r="D10" s="58">
        <f t="shared" si="2"/>
        <v>95.019374002214946</v>
      </c>
      <c r="E10" s="58">
        <f t="shared" si="3"/>
        <v>0</v>
      </c>
      <c r="F10" s="58">
        <f t="shared" si="3"/>
        <v>0</v>
      </c>
      <c r="G10" s="58"/>
      <c r="H10" s="58">
        <f>H14+H25+H35+H47+H59+H71+H80+H101+H114+H122+H129+H141+H153+H164</f>
        <v>0</v>
      </c>
      <c r="I10" s="58">
        <f>I14+I25+I35+I47+I59+I71+I80+I101+I114+I122+I129+I141+I153+I164</f>
        <v>0</v>
      </c>
      <c r="J10" s="58"/>
      <c r="K10" s="58">
        <f>K14+K25+K35+K47+K59+K71+K80+K101+K114+K122+K129+K141+K153+K164</f>
        <v>0</v>
      </c>
      <c r="L10" s="58">
        <f>L14+L25+L35+L47+L59+L71+L80+L101+L114+L122+L129+L141+L153+L164</f>
        <v>0</v>
      </c>
      <c r="M10" s="58"/>
      <c r="N10" s="58">
        <f>N14+N25+N35+N47+N59+N71+N80+N101+N114+N122+N129+N141+N153+N164</f>
        <v>0</v>
      </c>
      <c r="O10" s="58">
        <f>O14+O25+O35+O47+O59+O71+O80+O101+O114+O122+O129+O141+O153+O164</f>
        <v>0</v>
      </c>
      <c r="P10" s="58"/>
      <c r="Q10" s="58">
        <f>Q14+Q25+Q35+Q47+Q59+Q71+Q80+Q101+Q114+Q122+Q129+Q141+Q153+Q164</f>
        <v>0</v>
      </c>
      <c r="R10" s="58">
        <f>R14+R25+R35+R47+R59+R71+R80+R101+R114+R122+R129+R141+R153+R164</f>
        <v>0</v>
      </c>
      <c r="S10" s="58"/>
      <c r="T10" s="58">
        <f t="shared" si="4"/>
        <v>0</v>
      </c>
      <c r="U10" s="58">
        <f t="shared" si="4"/>
        <v>0</v>
      </c>
      <c r="V10" s="58"/>
      <c r="W10" s="58">
        <f>W14+W25+W35+W47+W59+W71+W80+W101+W114+W122+W129+W141+W153+W164</f>
        <v>0</v>
      </c>
      <c r="X10" s="58">
        <f>X14+X25+X35+X47+X59+X71+X80+X101+X114+X122+X129+X141+X153+X164</f>
        <v>0</v>
      </c>
      <c r="Y10" s="58"/>
      <c r="Z10" s="58">
        <f>Z14+Z25+Z35+Z47+Z59+Z71+Z80+Z101+Z114+Z122+Z129+Z141+Z153+Z164</f>
        <v>0</v>
      </c>
      <c r="AA10" s="58">
        <f>AA14+AA25+AA35+AA47+AA59+AA71+AA80+AA101+AA114+AA122+AA129+AA141+AA153+AA164</f>
        <v>0</v>
      </c>
      <c r="AB10" s="58"/>
      <c r="AC10" s="58">
        <f t="shared" si="5"/>
        <v>0</v>
      </c>
      <c r="AD10" s="58">
        <f t="shared" si="5"/>
        <v>0</v>
      </c>
      <c r="AE10" s="58"/>
      <c r="AF10" s="58">
        <f>AF14+AF25+AF35+AF47+AF59+AF71+AF80+AF101+AF114+AF122+AF129+AF141+AF153+AF164</f>
        <v>0</v>
      </c>
      <c r="AG10" s="58">
        <f>AG14+AG25+AG35+AG47+AG59+AG71+AG80+AG101+AG114+AG122+AG129+AG141+AG153+AG164</f>
        <v>0</v>
      </c>
      <c r="AH10" s="58"/>
      <c r="AI10" s="58">
        <f>AI14+AI25+AI35+AI47+AI59+AI71+AI80+AI101+AI114+AI122+AI129+AI141+AI153+AI164</f>
        <v>0</v>
      </c>
      <c r="AJ10" s="58">
        <f>AJ14+AJ25+AJ35+AJ47+AJ59+AJ71+AJ80+AJ101+AJ114+AJ122+AJ129+AJ141+AJ153+AJ164</f>
        <v>0</v>
      </c>
      <c r="AK10" s="58"/>
      <c r="AL10" s="58">
        <f t="shared" ref="AL10:AM10" si="36">AL14+AL25+AL35+AL47+AL59+AL71+AL80+AL101+AL114+AL122+AL129+AL141+AL153+AL164</f>
        <v>0</v>
      </c>
      <c r="AM10" s="58">
        <f t="shared" si="36"/>
        <v>0</v>
      </c>
      <c r="AN10" s="58"/>
      <c r="AO10" s="58">
        <f>AO14+AO25+AO35+AO47+AO59+AO71+AO80+AO101+AO114+AO122+AO129+AO141+AO153+AO164</f>
        <v>0</v>
      </c>
      <c r="AP10" s="58">
        <f>AP14+AP25+AP35+AP47+AP59+AP71+AP80+AP101+AP114+AP122+AP129+AP141+AP153+AP164</f>
        <v>0</v>
      </c>
      <c r="AQ10" s="58"/>
      <c r="AR10" s="58">
        <f>AR14+AR25+AR35+AR47+AR59+AR71+AR80+AR101+AR114+AR122+AR129+AR141+AR153+AR164</f>
        <v>0</v>
      </c>
      <c r="AS10" s="58">
        <f>AS14+AS25+AS35+AS47+AS59+AS71+AS80+AS101+AS114+AS122+AS129+AS141+AS153+AS164</f>
        <v>0</v>
      </c>
      <c r="AT10" s="58"/>
      <c r="AU10" s="58">
        <f>AU14+AU25+AU35+AU47+AU59+AU71+AU80+AU101+AU114+AU122+AU129+AU141+AU153+AU164</f>
        <v>0</v>
      </c>
      <c r="AV10" s="58">
        <f>AV14+AV25+AV35+AV47+AV59+AV71+AV80+AV101+AV114+AV122+AV129+AV141+AV153+AV164</f>
        <v>0</v>
      </c>
      <c r="AW10" s="58"/>
      <c r="AX10" s="58">
        <f t="shared" si="7"/>
        <v>0</v>
      </c>
      <c r="AY10" s="58">
        <f t="shared" si="7"/>
        <v>0</v>
      </c>
      <c r="AZ10" s="58"/>
      <c r="BA10" s="58">
        <f>BA14+BA25+BA35+BA47+BA59+BA71+BA80+BA101+BA114+BA122+BA129+BA141+BA153+BA164</f>
        <v>0</v>
      </c>
      <c r="BB10" s="58">
        <f>BB14+BB25+BB35+BB47+BB59+BB71+BB80+BB101+BB114+BB122+BB129+BB141+BB153+BB164</f>
        <v>0</v>
      </c>
      <c r="BC10" s="58"/>
      <c r="BD10" s="58">
        <f>BD14+BD25+BD35+BD47+BD59+BD71+BD80+BD101+BD114+BD122+BD129+BD141+BD153+BD164</f>
        <v>0</v>
      </c>
      <c r="BE10" s="58">
        <f>BE14+BE25+BE35+BE47+BE59+BE71+BE80+BE101+BE114+BE122+BE129+BE141+BE153+BE164</f>
        <v>0</v>
      </c>
      <c r="BF10" s="58"/>
      <c r="BG10" s="58">
        <f t="shared" si="8"/>
        <v>72135.544389999995</v>
      </c>
      <c r="BH10" s="58">
        <f t="shared" si="8"/>
        <v>72135.54436</v>
      </c>
      <c r="BI10" s="58">
        <f>BH10/BG10*100</f>
        <v>99.999999958411635</v>
      </c>
      <c r="BJ10" s="58">
        <f>BJ14+BJ25+BJ35+BJ47+BJ59+BJ71+BJ80+BJ101+BJ114+BJ122+BJ129+BJ141+BJ153+BJ164</f>
        <v>70692.833119999996</v>
      </c>
      <c r="BK10" s="58">
        <f>BK14+BK25+BK35+BK47+BK59+BK71+BK80+BK101+BK114+BK122+BK129+BK141+BK153+BK164</f>
        <v>70692.833109999992</v>
      </c>
      <c r="BL10" s="58">
        <f>BK10/BJ10*100</f>
        <v>99.999999985854288</v>
      </c>
      <c r="BM10" s="58">
        <f>BM14+BM25+BM35+BM47+BM59+BM71+BM80+BM101+BM114+BM122+BM129+BM141+BM153+BM164</f>
        <v>1442.7112700000002</v>
      </c>
      <c r="BN10" s="58">
        <f>BN14+BN25+BN35+BN47+BN59+BN71+BN80+BN101+BN114+BN122+BN129+BN141+BN153+BN164</f>
        <v>1442.7112500000001</v>
      </c>
      <c r="BO10" s="58">
        <f>BN10/BM10*100</f>
        <v>99.999998613721218</v>
      </c>
      <c r="BP10" s="58">
        <f>BP14+BP25+BP35+BP47+BP59+BP71+BP80+BP101+BP114+BP122+BP129+BP141+BP153+BP164</f>
        <v>0</v>
      </c>
      <c r="BQ10" s="58">
        <f>BQ14+BQ25+BQ35+BQ47+BQ59+BQ71+BQ80+BQ101+BQ114+BQ122+BQ129+BQ141+BQ153+BQ164</f>
        <v>0</v>
      </c>
      <c r="BR10" s="58"/>
      <c r="BS10" s="58">
        <f>BS14+BS25+BS35+BS47+BS59+BS71+BS80+BS101+BS114+BS122+BS129+BS141+BS153+BS164</f>
        <v>21085.63364</v>
      </c>
      <c r="BT10" s="58">
        <f>BT14+BT25+BT35+BT47+BT59+BT71+BT80+BT101+BT114+BT122+BT129+BT141+BT153+BT164</f>
        <v>21085.63364</v>
      </c>
      <c r="BU10" s="58">
        <f>BT10/BS10*100</f>
        <v>100</v>
      </c>
      <c r="BV10" s="58">
        <f>BV14+BV25+BV35+BV47+BV59+BV71+BV80+BV101+BV114+BV122+BV129+BV141+BV153+BV164</f>
        <v>18464.145639999999</v>
      </c>
      <c r="BW10" s="58">
        <f>BW14+BW25+BW35+BW47+BW59+BW71+BW80+BW101+BW114+BW122+BW129+BW141+BW153+BW164</f>
        <v>18464.145639999999</v>
      </c>
      <c r="BX10" s="58">
        <f>BW10/BV10*100</f>
        <v>100</v>
      </c>
      <c r="BY10" s="58">
        <f>BY14+BY25+BY35+BY47+BY59+BY71+BY80+BY101+BY114+BY122+BY129+BY141+BY153+BY164</f>
        <v>2621.4880000000003</v>
      </c>
      <c r="BZ10" s="58">
        <f>BZ14+BZ25+BZ35+BZ47+BZ59+BZ71+BZ80+BZ101+BZ114+BZ122+BZ129+BZ141+BZ153+BZ164</f>
        <v>2471.4879999999998</v>
      </c>
      <c r="CA10" s="58">
        <f>BZ10/BY10*100</f>
        <v>94.278058873433707</v>
      </c>
      <c r="CB10" s="58">
        <f>CB14+CB25+CB35+CB47+CB59+CB71+CB80+CB101+CB114+CB122+CB129+CB141+CB153+CB164</f>
        <v>0</v>
      </c>
      <c r="CC10" s="58">
        <f>CC14+CC25+CC35+CC47+CC59+CC71+CC80+CC101+CC114+CC122+CC129+CC141+CC153+CC164</f>
        <v>0</v>
      </c>
      <c r="CD10" s="58"/>
      <c r="CE10" s="58">
        <f>CE14+CE25+CE35+CE47+CE59+CE71+CE80+CE101+CE114+CE122+CE129+CE141+CE153+CE164</f>
        <v>0</v>
      </c>
      <c r="CF10" s="58">
        <f>CF14+CF25+CF35+CF47+CF59+CF71+CF80+CF101+CF114+CF122+CF129+CF141+CF153+CF164</f>
        <v>0</v>
      </c>
      <c r="CG10" s="58"/>
      <c r="CH10" s="58">
        <f>CH14+CH25+CH35+CH47+CH59+CH71+CH80+CH101+CH114+CH122+CH129+CH141+CH153+CH164</f>
        <v>0</v>
      </c>
      <c r="CI10" s="58">
        <f>CI14+CI25+CI35+CI47+CI59+CI71+CI80+CI101+CI114+CI122+CI129+CI141+CI153+CI164</f>
        <v>0</v>
      </c>
      <c r="CJ10" s="58"/>
      <c r="CK10" s="58">
        <f t="shared" si="9"/>
        <v>11966.67</v>
      </c>
      <c r="CL10" s="58">
        <f t="shared" si="9"/>
        <v>11966.67</v>
      </c>
      <c r="CM10" s="58">
        <f>CL10/CK10*100</f>
        <v>100</v>
      </c>
      <c r="CN10" s="58">
        <f>CN14+CN25+CN35+CN47+CN59+CN71+CN80+CN101+CN114+CN122+CN129+CN141+CN153+CN164</f>
        <v>11846.9</v>
      </c>
      <c r="CO10" s="58">
        <f>CO14+CO25+CO35+CO47+CO59+CO71+CO80+CO101+CO114+CO122+CO129+CO141+CO153+CO164</f>
        <v>11846.9</v>
      </c>
      <c r="CP10" s="58">
        <f t="shared" ref="CP10" si="37">CO10/CN10*100</f>
        <v>100</v>
      </c>
      <c r="CQ10" s="58">
        <f>CQ14+CQ25+CQ35+CQ47+CQ59+CQ71+CQ80+CQ101+CQ114+CQ122+CQ129+CQ141+CQ153+CQ164</f>
        <v>119.77000000000001</v>
      </c>
      <c r="CR10" s="58">
        <f>CR14+CR25+CR35+CR47+CR59+CR71+CR80+CR101+CR114+CR122+CR129+CR141+CR153+CR164</f>
        <v>119.77000000000001</v>
      </c>
      <c r="CS10" s="58">
        <f t="shared" ref="CS10" si="38">CR10/CQ10*100</f>
        <v>100</v>
      </c>
      <c r="CT10" s="58">
        <f t="shared" si="10"/>
        <v>0</v>
      </c>
      <c r="CU10" s="58">
        <f t="shared" si="10"/>
        <v>0</v>
      </c>
      <c r="CV10" s="58"/>
      <c r="CW10" s="58">
        <f>CW14+CW25+CW35+CW47+CW59+CW71+CW80+CW101+CW114+CW122+CW129+CW141+CW153+CW164</f>
        <v>0</v>
      </c>
      <c r="CX10" s="58">
        <f>CX14+CX25+CX35+CX47+CX59+CX71+CX80+CX101+CX114+CX122+CX129+CX141+CX153+CX164</f>
        <v>0</v>
      </c>
      <c r="CY10" s="58"/>
      <c r="CZ10" s="58">
        <f>CZ14+CZ25+CZ35+CZ47+CZ59+CZ71+CZ80+CZ101+CZ114+CZ122+CZ129+CZ141+CZ153+CZ164</f>
        <v>0</v>
      </c>
      <c r="DA10" s="58">
        <f>DA14+DA25+DA35+DA47+DA59+DA71+DA80+DA101+DA114+DA122+DA129+DA141+DA153+DA164</f>
        <v>0</v>
      </c>
      <c r="DB10" s="58"/>
      <c r="DC10" s="58">
        <f t="shared" si="11"/>
        <v>0</v>
      </c>
      <c r="DD10" s="58">
        <f t="shared" si="11"/>
        <v>0</v>
      </c>
      <c r="DE10" s="58"/>
      <c r="DF10" s="58">
        <f>DF14+DF25+DF35+DF47+DF59+DF71+DF80+DF101+DF114+DF122+DF129+DF141+DF153+DF164</f>
        <v>0</v>
      </c>
      <c r="DG10" s="58">
        <f>DG14+DG25+DG35+DG47+DG59+DG71+DG80+DG101+DG114+DG122+DG129+DG141+DG153+DG164</f>
        <v>0</v>
      </c>
      <c r="DH10" s="58"/>
      <c r="DI10" s="58">
        <f>DI14+DI25+DI35+DI47+DI59+DI71+DI80+DI101+DI114+DI122+DI129+DI141+DI153+DI164</f>
        <v>0</v>
      </c>
      <c r="DJ10" s="58">
        <f>DJ14+DJ25+DJ35+DJ47+DJ59+DJ71+DJ80+DJ101+DJ114+DJ122+DJ129+DJ141+DJ153+DJ164</f>
        <v>0</v>
      </c>
      <c r="DK10" s="58"/>
      <c r="DL10" s="58">
        <f t="shared" si="13"/>
        <v>3524.6938799999998</v>
      </c>
      <c r="DM10" s="58">
        <f t="shared" si="13"/>
        <v>3524.6938799999998</v>
      </c>
      <c r="DN10" s="58">
        <f>DM10/DL10*100</f>
        <v>100</v>
      </c>
      <c r="DO10" s="58">
        <f>DO14+DO25+DO35+DO47+DO59+DO71+DO80+DO101+DO114+DO122+DO129+DO141+DO153+DO164</f>
        <v>3454.2000000000003</v>
      </c>
      <c r="DP10" s="58">
        <f>DP14+DP25+DP35+DP47+DP59+DP71+DP80+DP101+DP114+DP122+DP129+DP141+DP153+DP164</f>
        <v>3454.2000000000003</v>
      </c>
      <c r="DQ10" s="58">
        <f t="shared" ref="DQ10:DQ12" si="39">DP10/DO10*100</f>
        <v>100</v>
      </c>
      <c r="DR10" s="58">
        <f>DR14+DR25+DR35+DR47+DR59+DR71+DR80+DR101+DR114+DR122+DR129+DR141+DR153+DR164</f>
        <v>70.49387999999999</v>
      </c>
      <c r="DS10" s="58">
        <f>DS14+DS25+DS35+DS47+DS59+DS71+DS80+DS101+DS114+DS122+DS129+DS141+DS153+DS164</f>
        <v>70.49387999999999</v>
      </c>
      <c r="DT10" s="58">
        <f t="shared" ref="DT10:DT12" si="40">DS10/DR10*100</f>
        <v>100</v>
      </c>
      <c r="DU10" s="58">
        <f t="shared" si="14"/>
        <v>0</v>
      </c>
      <c r="DV10" s="58">
        <f t="shared" si="14"/>
        <v>0</v>
      </c>
      <c r="DW10" s="58"/>
      <c r="DX10" s="58">
        <f>DX14+DX25+DX35+DX47+DX59+DX71+DX80+DX101+DX114+DX122+DX129+DX141+DX153+DX164</f>
        <v>0</v>
      </c>
      <c r="DY10" s="58">
        <f>DY14+DY25+DY35+DY47+DY59+DY71+DY80+DY101+DY114+DY122+DY129+DY141+DY153+DY164</f>
        <v>0</v>
      </c>
      <c r="DZ10" s="58"/>
      <c r="EA10" s="58">
        <f>EA14+EA25+EA35+EA47+EA59+EA71+EA80+EA101+EA114+EA122+EA129+EA141+EA153+EA164</f>
        <v>0</v>
      </c>
      <c r="EB10" s="58">
        <f>EB14+EB25+EB35+EB47+EB59+EB71+EB80+EB101+EB114+EB122+EB129+EB141+EB153+EB164</f>
        <v>0</v>
      </c>
      <c r="EC10" s="58"/>
      <c r="ED10" s="58">
        <f t="shared" si="15"/>
        <v>0</v>
      </c>
      <c r="EE10" s="58">
        <f t="shared" si="15"/>
        <v>0</v>
      </c>
      <c r="EF10" s="58"/>
      <c r="EG10" s="58">
        <f>EG14+EG25+EG35+EG47+EG59+EG71+EG80+EG101+EG114+EG122+EG129+EG141+EG153+EG164</f>
        <v>0</v>
      </c>
      <c r="EH10" s="58">
        <f>EH14+EH25+EH35+EH47+EH59+EH71+EH80+EH101+EH114+EH122+EH129+EH141+EH153+EH164</f>
        <v>0</v>
      </c>
      <c r="EI10" s="58"/>
      <c r="EJ10" s="58">
        <f>EJ14+EJ25+EJ35+EJ47+EJ59+EJ71+EJ80+EJ101+EJ114+EJ122+EJ129+EJ141+EJ153+EJ164</f>
        <v>0</v>
      </c>
      <c r="EK10" s="58">
        <f>EK14+EK25+EK35+EK47+EK59+EK71+EK80+EK101+EK114+EK122+EK129+EK141+EK153+EK164</f>
        <v>0</v>
      </c>
      <c r="EL10" s="58"/>
      <c r="EM10" s="58">
        <f>EM14+EM25+EM35+EM47+EM59+EM71+EM80+EM101+EM114+EM122+EM129+EM141+EM153+EM164</f>
        <v>0</v>
      </c>
      <c r="EN10" s="58">
        <f>EN14+EN25+EN35+EN47+EN59+EN71+EN80+EN101+EN114+EN122+EN129+EN141+EN153+EN164</f>
        <v>0</v>
      </c>
      <c r="EO10" s="58"/>
      <c r="EP10" s="58">
        <f t="shared" si="16"/>
        <v>314466.83139000001</v>
      </c>
      <c r="EQ10" s="58">
        <f t="shared" si="16"/>
        <v>293180.36397000001</v>
      </c>
      <c r="ER10" s="58">
        <f>EQ10/EP10*100</f>
        <v>93.23093398247758</v>
      </c>
      <c r="ES10" s="58">
        <f>ES14+ES25+ES35+ES47+ES59+ES71+ES80+ES101+ES114+ES122+ES129+ES141+ES153+ES164</f>
        <v>314466.83139000001</v>
      </c>
      <c r="ET10" s="58">
        <f>ET14+ET25+ET35+ET47+ET59+ET71+ET80+ET101+ET114+ET122+ET129+ET141+ET153+ET164</f>
        <v>292452.51833000005</v>
      </c>
      <c r="EU10" s="58">
        <f>ET10/ES10*100</f>
        <v>92.999480116013274</v>
      </c>
      <c r="EV10" s="58">
        <f>EV14+EV25+EV35+EV47+EV59+EV71+EV80+EV101+EV114+EV122+EV129+EV141+EV153+EV164</f>
        <v>0</v>
      </c>
      <c r="EW10" s="58">
        <f>EW14+EW25+EW35+EW47+EW59+EW71+EW80+EW101+EW114+EW122+EW129+EW141+EW153+EW164</f>
        <v>0</v>
      </c>
      <c r="EX10" s="58"/>
      <c r="EY10" s="58">
        <f>EY14+EY25+EY35+EY47+EY59+EY71+EY80+EY101+EY114+EY122+EY129+EY141+EY153+EY164</f>
        <v>0</v>
      </c>
      <c r="EZ10" s="58">
        <f>EZ14+EZ25+EZ35+EZ47+EZ59+EZ71+EZ80+EZ101+EZ114+EZ122+EZ129+EZ141+EZ153+EZ164</f>
        <v>0</v>
      </c>
      <c r="FA10" s="58"/>
      <c r="FB10" s="58">
        <f t="shared" si="17"/>
        <v>0</v>
      </c>
      <c r="FC10" s="58">
        <f t="shared" si="17"/>
        <v>0</v>
      </c>
      <c r="FD10" s="58"/>
      <c r="FE10" s="58">
        <f>FE14+FE25+FE35+FE47+FE59+FE71+FE80+FE101+FE114+FE122+FE129+FE141+FE153+FE164</f>
        <v>0</v>
      </c>
      <c r="FF10" s="58">
        <f>FF14+FF25+FF35+FF47+FF59+FF71+FF80+FF101+FF114+FF122+FF129+FF141+FF153+FF164</f>
        <v>0</v>
      </c>
      <c r="FG10" s="58"/>
      <c r="FH10" s="58">
        <f>FH14+FH25+FH35+FH47+FH59+FH71+FH80+FH101+FH114+FH122+FH129+FH141+FH153+FH164</f>
        <v>0</v>
      </c>
      <c r="FI10" s="58">
        <f>FI14+FI25+FI35+FI47+FI59+FI71+FI80+FI101+FI114+FI122+FI129+FI141+FI153+FI164</f>
        <v>0</v>
      </c>
      <c r="FJ10" s="58"/>
      <c r="FK10" s="58">
        <f>FK14+FK25+FK35+FK47+FK59+FK71+FK80+FK101+FK114+FK122+FK129+FK141+FK153+FK164</f>
        <v>0</v>
      </c>
      <c r="FL10" s="58">
        <f>FL14+FL25+FL35+FL47+FL59+FL71+FL80+FL101+FL114+FL122+FL129+FL141+FL153+FL164</f>
        <v>0</v>
      </c>
      <c r="FM10" s="58"/>
      <c r="FN10" s="58">
        <f t="shared" si="18"/>
        <v>0</v>
      </c>
      <c r="FO10" s="58">
        <f t="shared" si="18"/>
        <v>0</v>
      </c>
      <c r="FP10" s="58"/>
      <c r="FQ10" s="58">
        <f>FQ14+FQ25+FQ35+FQ47+FQ59+FQ71+FQ80+FQ101+FQ114+FQ122+FQ129+FQ141+FQ153+FQ164</f>
        <v>0</v>
      </c>
      <c r="FR10" s="58">
        <f>FR14+FR25+FR35+FR47+FR59+FR71+FR80+FR101+FR114+FR122+FR129+FR141+FR153+FR164</f>
        <v>0</v>
      </c>
      <c r="FS10" s="58"/>
      <c r="FT10" s="58">
        <f>FT14+FT25+FT35+FT47+FT59+FT71+FT80+FT101+FT114+FT122+FT129+FT141+FT153+FT164</f>
        <v>0</v>
      </c>
      <c r="FU10" s="58">
        <f>FU14+FU25+FU35+FU47+FU59+FU71+FU80+FU101+FU114+FU122+FU129+FU141+FU153+FU164</f>
        <v>0</v>
      </c>
      <c r="FV10" s="58"/>
      <c r="FW10" s="58">
        <f t="shared" si="19"/>
        <v>0</v>
      </c>
      <c r="FX10" s="58">
        <f t="shared" si="19"/>
        <v>0</v>
      </c>
      <c r="FY10" s="58"/>
      <c r="FZ10" s="58">
        <f>FZ14+FZ25+FZ35+FZ47+FZ59+FZ71+FZ80+FZ101+FZ114+FZ122+FZ129+FZ141+FZ153+FZ164</f>
        <v>0</v>
      </c>
      <c r="GA10" s="58">
        <f>GA14+GA25+GA35+GA47+GA59+GA71+GA80+GA101+GA114+GA122+GA129+GA141+GA153+GA164</f>
        <v>0</v>
      </c>
      <c r="GB10" s="58"/>
      <c r="GC10" s="58">
        <f>GC14+GC25+GC35+GC47+GC59+GC71+GC80+GC101+GC114+GC122+GC129+GC141+GC153+GC164</f>
        <v>0</v>
      </c>
      <c r="GD10" s="58">
        <f>GD14+GD25+GD35+GD47+GD59+GD71+GD80+GD101+GD114+GD122+GD129+GD141+GD153+GD164</f>
        <v>0</v>
      </c>
      <c r="GE10" s="58"/>
      <c r="GF10" s="58">
        <f t="shared" si="20"/>
        <v>0</v>
      </c>
      <c r="GG10" s="58">
        <f t="shared" si="20"/>
        <v>0</v>
      </c>
      <c r="GH10" s="58"/>
      <c r="GI10" s="58">
        <f>GI14+GI25+GI35+GI47+GI59+GI71+GI80+GI101+GI114+GI122+GI129+GI141+GI153+GI164</f>
        <v>0</v>
      </c>
      <c r="GJ10" s="58">
        <f>GJ14+GJ25+GJ35+GJ47+GJ59+GJ71+GJ80+GJ101+GJ114+GJ122+GJ129+GJ141+GJ153+GJ164</f>
        <v>0</v>
      </c>
      <c r="GK10" s="58"/>
      <c r="GL10" s="58">
        <f>GL14+GL25+GL35+GL47+GL59+GL71+GL80+GL101+GL114+GL122+GL129+GL141+GL153+GL164</f>
        <v>0</v>
      </c>
      <c r="GM10" s="58">
        <f>GM14+GM25+GM35+GM47+GM59+GM71+GM80+GM101+GM114+GM122+GM129+GM141+GM153+GM164</f>
        <v>0</v>
      </c>
      <c r="GN10" s="58"/>
      <c r="GO10" s="58">
        <f t="shared" si="21"/>
        <v>0</v>
      </c>
      <c r="GP10" s="58">
        <f t="shared" si="21"/>
        <v>0</v>
      </c>
      <c r="GQ10" s="58"/>
      <c r="GR10" s="58">
        <f>GR14+GR25+GR35+GR47+GR59+GR71+GR80+GR101+GR114+GR122+GR129+GR141+GR153+GR164</f>
        <v>0</v>
      </c>
      <c r="GS10" s="58">
        <f>GS14+GS25+GS35+GS47+GS59+GS71+GS80+GS101+GS114+GS122+GS129+GS141+GS153+GS164</f>
        <v>0</v>
      </c>
      <c r="GT10" s="58"/>
      <c r="GU10" s="58">
        <f>GU14+GU25+GU35+GU47+GU59+GU71+GU80+GU101+GU114+GU122+GU129+GU141+GU153+GU164</f>
        <v>0</v>
      </c>
      <c r="GV10" s="58">
        <f>GV14+GV25+GV35+GV47+GV59+GV71+GV80+GV101+GV114+GV122+GV129+GV141+GV153+GV164</f>
        <v>0</v>
      </c>
      <c r="GW10" s="58"/>
      <c r="GX10" s="58">
        <f t="shared" si="22"/>
        <v>0</v>
      </c>
      <c r="GY10" s="58">
        <f t="shared" si="22"/>
        <v>0</v>
      </c>
      <c r="GZ10" s="58"/>
      <c r="HA10" s="58">
        <f>HA14+HA25+HA35+HA47+HA59+HA71+HA80+HA101+HA114+HA122+HA129+HA141+HA153+HA164</f>
        <v>0</v>
      </c>
      <c r="HB10" s="58">
        <f>HB14+HB25+HB35+HB47+HB59+HB71+HB80+HB101+HB114+HB122+HB129+HB141+HB153+HB164</f>
        <v>0</v>
      </c>
      <c r="HC10" s="58"/>
      <c r="HD10" s="58">
        <f>HD14+HD25+HD35+HD47+HD59+HD71+HD80+HD101+HD114+HD122+HD129+HD141+HD153+HD164</f>
        <v>0</v>
      </c>
      <c r="HE10" s="58">
        <f>HE14+HE25+HE35+HE47+HE59+HE71+HE80+HE101+HE114+HE122+HE129+HE141+HE153+HE164</f>
        <v>0</v>
      </c>
      <c r="HF10" s="58"/>
      <c r="HG10" s="58">
        <f t="shared" si="24"/>
        <v>0</v>
      </c>
      <c r="HH10" s="58">
        <f t="shared" si="24"/>
        <v>0</v>
      </c>
      <c r="HI10" s="58"/>
      <c r="HJ10" s="58">
        <f>HJ14+HJ25+HJ35+HJ47+HJ59+HJ71+HJ80+HJ101+HJ114+HJ122+HJ129+HJ141+HJ153+HJ164</f>
        <v>0</v>
      </c>
      <c r="HK10" s="58">
        <f>HK14+HK25+HK35+HK47+HK59+HK71+HK80+HK101+HK114+HK122+HK129+HK141+HK153+HK164</f>
        <v>0</v>
      </c>
      <c r="HL10" s="58"/>
      <c r="HM10" s="58">
        <f>HM14+HM25+HM35+HM47+HM59+HM71+HM80+HM101+HM114+HM122+HM129+HM141+HM153+HM164</f>
        <v>0</v>
      </c>
      <c r="HN10" s="58">
        <f>HN14+HN25+HN35+HN47+HN59+HN71+HN80+HN101+HN114+HN122+HN129+HN141+HN153+HN164</f>
        <v>0</v>
      </c>
      <c r="HO10" s="58"/>
      <c r="HP10" s="58">
        <f t="shared" si="25"/>
        <v>0</v>
      </c>
      <c r="HQ10" s="58">
        <f t="shared" si="25"/>
        <v>0</v>
      </c>
      <c r="HR10" s="58"/>
      <c r="HS10" s="58">
        <f>HS14+HS25+HS35+HS47+HS59+HS71+HS80+HS101+HS114+HS122+HS129+HS141+HS153+HS164</f>
        <v>0</v>
      </c>
      <c r="HT10" s="58">
        <f>HT14+HT25+HT35+HT47+HT59+HT71+HT80+HT101+HT114+HT122+HT129+HT141+HT153+HT164</f>
        <v>0</v>
      </c>
      <c r="HU10" s="58"/>
      <c r="HV10" s="58">
        <f>HV14+HV25+HV35+HV47+HV59+HV71+HV80+HV101+HV114+HV122+HV129+HV141+HV153+HV164</f>
        <v>0</v>
      </c>
      <c r="HW10" s="58">
        <f>HW14+HW25+HW35+HW47+HW59+HW71+HW80+HW101+HW114+HW122+HW129+HW141+HW153+HW164</f>
        <v>0</v>
      </c>
      <c r="HX10" s="58"/>
      <c r="HY10" s="58">
        <f t="shared" si="26"/>
        <v>0</v>
      </c>
      <c r="HZ10" s="58">
        <f t="shared" si="26"/>
        <v>0</v>
      </c>
      <c r="IA10" s="58"/>
      <c r="IB10" s="58">
        <f>IB14+IB25+IB35+IB47+IB59+IB71+IB80+IB101+IB114+IB122+IB129+IB141+IB153+IB164</f>
        <v>0</v>
      </c>
      <c r="IC10" s="58">
        <f>IC14+IC25+IC35+IC47+IC59+IC71+IC80+IC101+IC114+IC122+IC129+IC141+IC153+IC164</f>
        <v>0</v>
      </c>
      <c r="ID10" s="58"/>
      <c r="IE10" s="58">
        <f>IE14+IE25+IE35+IE47+IE59+IE71+IE80+IE101+IE114+IE122+IE129+IE141+IE153+IE164</f>
        <v>0</v>
      </c>
      <c r="IF10" s="58">
        <f>IF14+IF25+IF35+IF47+IF59+IF71+IF80+IF101+IF114+IF122+IF129+IF141+IF153+IF164</f>
        <v>0</v>
      </c>
      <c r="IG10" s="58"/>
      <c r="IH10" s="58">
        <f t="shared" si="27"/>
        <v>0</v>
      </c>
      <c r="II10" s="58">
        <f t="shared" si="27"/>
        <v>0</v>
      </c>
      <c r="IJ10" s="58"/>
      <c r="IK10" s="58">
        <f>IK14+IK25+IK35+IK47+IK59+IK71+IK80+IK101+IK114+IK122+IK129+IK141+IK153+IK164</f>
        <v>0</v>
      </c>
      <c r="IL10" s="58">
        <f>IL14+IL25+IL35+IL47+IL59+IL71+IL80+IL101+IL114+IL122+IL129+IL141+IL153+IL164</f>
        <v>0</v>
      </c>
      <c r="IM10" s="58"/>
      <c r="IN10" s="58">
        <f>IN14+IN25+IN35+IN47+IN59+IN71+IN80+IN101+IN114+IN122+IN129+IN141+IN153+IN164</f>
        <v>0</v>
      </c>
      <c r="IO10" s="58">
        <f>IO14+IO25+IO35+IO47+IO59+IO71+IO80+IO101+IO114+IO122+IO129+IO141+IO153+IO164</f>
        <v>0</v>
      </c>
      <c r="IP10" s="58"/>
      <c r="IQ10" s="58">
        <f t="shared" si="28"/>
        <v>0</v>
      </c>
      <c r="IR10" s="58">
        <f t="shared" si="28"/>
        <v>0</v>
      </c>
      <c r="IS10" s="58">
        <f t="shared" si="28"/>
        <v>0</v>
      </c>
      <c r="IT10" s="58"/>
      <c r="IU10" s="58">
        <f>IU14+IU25+IU35+IU47+IU59+IU71+IU80+IU101+IU114+IU122+IU129+IU141+IU153+IU164</f>
        <v>0</v>
      </c>
      <c r="IV10" s="58">
        <f>IV14+IV25+IV35+IV47+IV59+IV71+IV80+IV101+IV114+IV122+IV129+IV141+IV153+IV164</f>
        <v>0</v>
      </c>
      <c r="IW10" s="58"/>
      <c r="IX10" s="58">
        <f>IX14+IX25+IX35+IX47+IX59+IX71+IX80+IX101+IX114+IX122+IX129+IX141+IX153+IX164</f>
        <v>0</v>
      </c>
      <c r="IY10" s="58">
        <f>IY14+IY25+IY35+IY47+IY59+IY71+IY80+IY101+IY114+IY122+IY129+IY141+IY153+IY164</f>
        <v>0</v>
      </c>
      <c r="IZ10" s="58"/>
      <c r="JA10" s="58">
        <f t="shared" si="29"/>
        <v>0</v>
      </c>
      <c r="JB10" s="58">
        <f t="shared" si="29"/>
        <v>0</v>
      </c>
      <c r="JC10" s="58"/>
      <c r="JD10" s="58">
        <f>JD14+JD25+JD35+JD47+JD59+JD71+JD80+JD101+JD114+JD122+JD129+JD141+JD153+JD164</f>
        <v>0</v>
      </c>
      <c r="JE10" s="58">
        <f>JE14+JE25+JE35+JE47+JE59+JE71+JE80+JE101+JE114+JE122+JE129+JE141+JE153+JE164</f>
        <v>0</v>
      </c>
      <c r="JF10" s="58"/>
      <c r="JG10" s="58">
        <f>JG14+JG25+JG35+JG47+JG59+JG71+JG80+JG101+JG114+JG122+JG129+JG141+JG153+JG164</f>
        <v>0</v>
      </c>
      <c r="JH10" s="58">
        <f>JH14+JH25+JH35+JH47+JH59+JH71+JH80+JH101+JH114+JH122+JH129+JH141+JH153+JH164</f>
        <v>0</v>
      </c>
      <c r="JI10" s="58"/>
      <c r="JJ10" s="58">
        <f t="shared" si="30"/>
        <v>0</v>
      </c>
      <c r="JK10" s="58">
        <f t="shared" si="30"/>
        <v>0</v>
      </c>
      <c r="JL10" s="58"/>
      <c r="JM10" s="58">
        <f>JM14+JM25+JM35+JM47+JM59+JM71+JM80+JM101+JM114+JM122+JM129+JM141+JM153+JM164</f>
        <v>0</v>
      </c>
      <c r="JN10" s="58">
        <f>JN14+JN25+JN35+JN47+JN59+JN71+JN80+JN101+JN114+JN122+JN129+JN141+JN153+JN164</f>
        <v>0</v>
      </c>
      <c r="JO10" s="58"/>
      <c r="JP10" s="58">
        <f>JP14+JP25+JP35+JP47+JP59+JP71+JP80+JP101+JP114+JP122+JP129+JP141+JP153+JP164</f>
        <v>0</v>
      </c>
      <c r="JQ10" s="58">
        <f>JQ14+JQ25+JQ35+JQ47+JQ59+JQ71+JQ80+JQ101+JQ114+JQ122+JQ129+JQ141+JQ153+JQ164</f>
        <v>0</v>
      </c>
      <c r="JR10" s="58"/>
      <c r="JS10" s="58">
        <f t="shared" si="31"/>
        <v>0</v>
      </c>
      <c r="JT10" s="58">
        <f t="shared" si="31"/>
        <v>0</v>
      </c>
      <c r="JU10" s="58"/>
      <c r="JV10" s="58">
        <f>JV14+JV25+JV35+JV47+JV59+JV71+JV80+JV101+JV114+JV122+JV129+JV141+JV153+JV164</f>
        <v>0</v>
      </c>
      <c r="JW10" s="58">
        <f>JW14+JW25+JW35+JW47+JW59+JW71+JW80+JW101+JW114+JW122+JW129+JW141+JW153+JW164</f>
        <v>0</v>
      </c>
      <c r="JX10" s="58"/>
      <c r="JY10" s="58">
        <f>JY14+JY25+JY35+JY47+JY59+JY71+JY80+JY101+JY114+JY122+JY129+JY141+JY153+JY164</f>
        <v>0</v>
      </c>
      <c r="JZ10" s="58">
        <f>JZ14+JZ25+JZ35+JZ47+JZ59+JZ71+JZ80+JZ101+JZ114+JZ122+JZ129+JZ141+JZ153+JZ164</f>
        <v>0</v>
      </c>
      <c r="KA10" s="58"/>
      <c r="KB10" s="58">
        <f t="shared" si="32"/>
        <v>0</v>
      </c>
      <c r="KC10" s="58">
        <f t="shared" si="32"/>
        <v>0</v>
      </c>
      <c r="KD10" s="58"/>
      <c r="KE10" s="58">
        <f>KE14+KE25+KE35+KE47+KE59+KE71+KE80+KE101+KE114+KE122+KE129+KE141+KE153+KE164</f>
        <v>0</v>
      </c>
      <c r="KF10" s="58">
        <f>KF14+KF25+KF35+KF47+KF59+KF71+KF80+KF101+KF114+KF122+KF129+KF141+KF153+KF164</f>
        <v>0</v>
      </c>
      <c r="KG10" s="58"/>
      <c r="KH10" s="58">
        <f>KH14+KH25+KH35+KH47+KH59+KH71+KH80+KH101+KH114+KH122+KH129+KH141+KH153+KH164</f>
        <v>0</v>
      </c>
      <c r="KI10" s="58">
        <f>KI14+KI25+KI35+KI47+KI59+KI71+KI80+KI101+KI114+KI122+KI129+KI141+KI153+KI164</f>
        <v>0</v>
      </c>
      <c r="KJ10" s="58"/>
      <c r="KK10" s="58">
        <f t="shared" si="33"/>
        <v>0</v>
      </c>
      <c r="KL10" s="58">
        <f t="shared" si="33"/>
        <v>0</v>
      </c>
      <c r="KM10" s="58"/>
      <c r="KN10" s="58">
        <f>KN14+KN25+KN35+KN47+KN59+KN71+KN80+KN101+KN114+KN122+KN129+KN141+KN153+KN164</f>
        <v>0</v>
      </c>
      <c r="KO10" s="58">
        <f>KO14+KO25+KO35+KO47+KO59+KO71+KO80+KO101+KO114+KO122+KO129+KO141+KO153+KO164</f>
        <v>0</v>
      </c>
      <c r="KP10" s="58"/>
      <c r="KQ10" s="58">
        <f>KQ14+KQ25+KQ35+KQ47+KQ59+KQ71+KQ80+KQ101+KQ114+KQ122+KQ129+KQ141+KQ153+KQ164</f>
        <v>0</v>
      </c>
      <c r="KR10" s="58">
        <f>KR14+KR25+KR35+KR47+KR59+KR71+KR80+KR101+KR114+KR122+KR129+KR141+KR153+KR164</f>
        <v>0</v>
      </c>
      <c r="KS10" s="58"/>
      <c r="KT10" s="58">
        <f>KT14+KT25+KT35+KT47+KT59+KT71+KT80+KT101+KT114+KT122+KT129+KT141+KT153+KT164</f>
        <v>0</v>
      </c>
      <c r="KU10" s="66">
        <f>KU14+KU25+KU35+KU47+KU59+KU71+KU80+KU101+KU114+KU122+KU129+KU141+KU153+KU164</f>
        <v>0</v>
      </c>
      <c r="KV10" s="58"/>
      <c r="KW10" s="58">
        <f t="shared" si="34"/>
        <v>1800.7547999999999</v>
      </c>
      <c r="KX10" s="58">
        <f t="shared" si="34"/>
        <v>1800.7547999999999</v>
      </c>
      <c r="KY10" s="58">
        <f t="shared" ref="KY10" si="41">KX10/KW10*100</f>
        <v>100</v>
      </c>
      <c r="KZ10" s="58">
        <f>KZ14+KZ25+KZ35+KZ47+KZ59+KZ71+KZ80+KZ101+KZ114+KZ122+KZ129+KZ141+KZ153+KZ164</f>
        <v>1782.7472499999999</v>
      </c>
      <c r="LA10" s="58">
        <f>LA14+LA25+LA35+LA47+LA59+LA71+LA80+LA101+LA114+LA122+LA129+LA141+LA153+LA164</f>
        <v>1782.7472499999999</v>
      </c>
      <c r="LB10" s="58">
        <f t="shared" ref="LB10" si="42">LA10/KZ10*100</f>
        <v>100</v>
      </c>
      <c r="LC10" s="58">
        <f>LC14+LC25+LC35+LC47+LC59+LC71+LC80+LC101+LC114+LC122+LC129+LC141+LC153+LC164</f>
        <v>18.007550000000002</v>
      </c>
      <c r="LD10" s="58">
        <f>LD14+LD25+LD35+LD47+LD59+LD71+LD80+LD101+LD114+LD122+LD129+LD141+LD153+LD164</f>
        <v>18.007550000000002</v>
      </c>
      <c r="LE10" s="58">
        <f>LD10/LC10*100</f>
        <v>100</v>
      </c>
      <c r="LF10" s="58">
        <f>LF14+LF25+LF35+LF47+LF59+LF71+LF80+LF101+LF114+LF122+LF129+LF141+LF153+LF164</f>
        <v>0</v>
      </c>
      <c r="LG10" s="66">
        <f>LG14+LG25+LG35+LG47+LG59+LG71+LG80+LG101+LG114+LG122+LG129+LG141+LG153+LG164</f>
        <v>0</v>
      </c>
      <c r="LH10" s="58"/>
      <c r="LI10" s="58">
        <f>LI14+LI25+LI35+LI47+LI59+LI71+LI80+LI101+LI114+LI122+LI129+LI141+LI153+LI164</f>
        <v>0</v>
      </c>
      <c r="LJ10" s="66">
        <f>LJ14+LJ25+LJ35+LJ47+LJ59+LJ71+LJ80+LJ101+LJ114+LJ122+LJ129+LJ141+LJ153+LJ164</f>
        <v>0</v>
      </c>
      <c r="LK10" s="58"/>
      <c r="LL10" s="58">
        <f t="shared" si="35"/>
        <v>0</v>
      </c>
      <c r="LM10" s="66">
        <f t="shared" si="35"/>
        <v>0</v>
      </c>
      <c r="LN10" s="58"/>
      <c r="LO10" s="58">
        <f>LO14+LO25+LO35+LO47+LO59+LO71+LO80+LO101+LO114+LO122+LO129+LO141+LO153+LO164</f>
        <v>0</v>
      </c>
      <c r="LP10" s="58">
        <f>LP14+LP25+LP35+LP47+LP59+LP71+LP80+LP101+LP114+LP122+LP129+LP141+LP153+LP164</f>
        <v>0</v>
      </c>
      <c r="LQ10" s="58"/>
      <c r="LR10" s="58">
        <f>LR14+LR25+LR35+LR47+LR59+LR71+LR80+LR101+LR114+LR122+LR129+LR141+LR153+LR164</f>
        <v>0</v>
      </c>
      <c r="LS10" s="58">
        <f>LS14+LS25+LS35+LS47+LS59+LS71+LS80+LS101+LS114+LS122+LS129+LS141+LS153+LS164</f>
        <v>0</v>
      </c>
      <c r="LT10" s="58"/>
      <c r="LU10" s="58">
        <f>LU14+LU25+LU35+LU47+LU59+LU71+LU80+LU101+LU114+LU122+LU129+LU141+LU153+LU164</f>
        <v>7127.5519299999996</v>
      </c>
      <c r="LV10" s="66">
        <f>LV14+LV25+LV35+LV47+LV59+LV71+LV80+LV101+LV114+LV122+LV129+LV141+LV153+LV164</f>
        <v>6892.3519300000007</v>
      </c>
      <c r="LW10" s="58">
        <f t="shared" ref="LW10" si="43">LV10/LU10*100</f>
        <v>96.7001292686478</v>
      </c>
      <c r="LX10" s="58">
        <f>LX14+LX25+LX35+LX47+LX59+LX71+LX80+LX101+LX114+LX122+LX129+LX141+LX153+LX164</f>
        <v>0</v>
      </c>
      <c r="LY10" s="66">
        <f>LY14+LY25+LY35+LY47+LY59+LY71+LY80+LY101+LY114+LY122+LY129+LY141+LY153+LY164</f>
        <v>0</v>
      </c>
      <c r="LZ10" s="58"/>
      <c r="MA10" s="58">
        <f>MA14+MA25+MA35+MA47+MA59+MA71+MA80+MA101+MA114+MA122+MA129+MA141+MA153+MA164</f>
        <v>0</v>
      </c>
      <c r="MB10" s="66">
        <f>MB14+MB25+MB35+MB47+MB59+MB71+MB80+MB101+MB114+MB122+MB129+MB141+MB153+MB164</f>
        <v>0</v>
      </c>
      <c r="MC10" s="58"/>
      <c r="MD10" s="58">
        <f>MD14+MD25+MD35+MD47+MD59+MD71+MD80+MD101+MD114+MD122+MD129+MD141+MD153+MD164</f>
        <v>0</v>
      </c>
      <c r="ME10" s="66">
        <f>ME14+ME25+ME35+ME47+ME59+ME71+ME80+ME101+ME114+ME122+ME129+ME141+ME153+ME164</f>
        <v>0</v>
      </c>
      <c r="MF10" s="58"/>
    </row>
    <row r="11" spans="1:344" s="8" customFormat="1" ht="13.5" customHeight="1">
      <c r="A11" s="7"/>
      <c r="B11" s="58"/>
      <c r="C11" s="58"/>
      <c r="D11" s="58"/>
      <c r="E11" s="58"/>
      <c r="F11" s="58"/>
      <c r="G11" s="60"/>
      <c r="H11" s="58"/>
      <c r="I11" s="58"/>
      <c r="J11" s="60"/>
      <c r="K11" s="58"/>
      <c r="L11" s="58"/>
      <c r="M11" s="60"/>
      <c r="N11" s="58"/>
      <c r="O11" s="58"/>
      <c r="P11" s="60"/>
      <c r="Q11" s="58"/>
      <c r="R11" s="58"/>
      <c r="S11" s="60"/>
      <c r="T11" s="58"/>
      <c r="U11" s="58"/>
      <c r="V11" s="60"/>
      <c r="W11" s="58"/>
      <c r="X11" s="58"/>
      <c r="Y11" s="60"/>
      <c r="Z11" s="58"/>
      <c r="AA11" s="58"/>
      <c r="AB11" s="60"/>
      <c r="AC11" s="58">
        <f t="shared" si="5"/>
        <v>0</v>
      </c>
      <c r="AD11" s="58">
        <f t="shared" si="5"/>
        <v>0</v>
      </c>
      <c r="AE11" s="60"/>
      <c r="AF11" s="58"/>
      <c r="AG11" s="58"/>
      <c r="AH11" s="60"/>
      <c r="AI11" s="58"/>
      <c r="AJ11" s="58"/>
      <c r="AK11" s="60"/>
      <c r="AL11" s="58"/>
      <c r="AM11" s="58"/>
      <c r="AN11" s="60"/>
      <c r="AO11" s="58"/>
      <c r="AP11" s="58"/>
      <c r="AQ11" s="60"/>
      <c r="AR11" s="58"/>
      <c r="AS11" s="58"/>
      <c r="AT11" s="60"/>
      <c r="AU11" s="58"/>
      <c r="AV11" s="58"/>
      <c r="AW11" s="60"/>
      <c r="AX11" s="58"/>
      <c r="AY11" s="58"/>
      <c r="AZ11" s="60"/>
      <c r="BA11" s="58"/>
      <c r="BB11" s="58"/>
      <c r="BC11" s="60"/>
      <c r="BD11" s="58"/>
      <c r="BE11" s="58"/>
      <c r="BF11" s="60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>
        <f t="shared" ref="ED11:EE11" si="44">ED15+ED26+ED36+ED48+ED60+ED72+ED81+ED102+ED115+ED123+ED130+ED142+ED154+ED165</f>
        <v>0</v>
      </c>
      <c r="EE11" s="58">
        <f t="shared" si="44"/>
        <v>0</v>
      </c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>
        <f t="shared" si="20"/>
        <v>0</v>
      </c>
      <c r="GG11" s="58">
        <f t="shared" si="20"/>
        <v>0</v>
      </c>
      <c r="GH11" s="58"/>
      <c r="GI11" s="58"/>
      <c r="GJ11" s="58"/>
      <c r="GK11" s="58"/>
      <c r="GL11" s="58"/>
      <c r="GM11" s="58"/>
      <c r="GN11" s="58"/>
      <c r="GO11" s="58">
        <f t="shared" si="21"/>
        <v>0</v>
      </c>
      <c r="GP11" s="58">
        <f t="shared" si="21"/>
        <v>0</v>
      </c>
      <c r="GQ11" s="58"/>
      <c r="GR11" s="58"/>
      <c r="GS11" s="58"/>
      <c r="GT11" s="58"/>
      <c r="GU11" s="58"/>
      <c r="GV11" s="58"/>
      <c r="GW11" s="58"/>
      <c r="GX11" s="58">
        <f t="shared" si="22"/>
        <v>0</v>
      </c>
      <c r="GY11" s="58">
        <f t="shared" si="22"/>
        <v>0</v>
      </c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>
        <f t="shared" si="33"/>
        <v>0</v>
      </c>
      <c r="KL11" s="58">
        <f t="shared" si="33"/>
        <v>0</v>
      </c>
      <c r="KM11" s="58"/>
      <c r="KN11" s="58"/>
      <c r="KO11" s="58"/>
      <c r="KP11" s="58"/>
      <c r="KQ11" s="58"/>
      <c r="KR11" s="58"/>
      <c r="KS11" s="58"/>
      <c r="KT11" s="58"/>
      <c r="KU11" s="66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66"/>
      <c r="LH11" s="58"/>
      <c r="LI11" s="58"/>
      <c r="LJ11" s="66"/>
      <c r="LK11" s="58"/>
      <c r="LL11" s="58"/>
      <c r="LM11" s="66"/>
      <c r="LN11" s="58"/>
      <c r="LO11" s="58"/>
      <c r="LP11" s="58"/>
      <c r="LQ11" s="58"/>
      <c r="LR11" s="58"/>
      <c r="LS11" s="58"/>
      <c r="LT11" s="58"/>
      <c r="LU11" s="58"/>
      <c r="LV11" s="66"/>
      <c r="LW11" s="58"/>
      <c r="LX11" s="58"/>
      <c r="LY11" s="66"/>
      <c r="LZ11" s="58"/>
      <c r="MA11" s="58"/>
      <c r="MB11" s="66"/>
      <c r="MC11" s="58"/>
      <c r="MD11" s="58"/>
      <c r="ME11" s="66"/>
      <c r="MF11" s="58"/>
    </row>
    <row r="12" spans="1:344" s="8" customFormat="1" ht="13.5" customHeight="1">
      <c r="A12" s="7" t="s">
        <v>172</v>
      </c>
      <c r="B12" s="58">
        <f>B13+B14</f>
        <v>233459.13963999998</v>
      </c>
      <c r="C12" s="58">
        <f>C13+C14</f>
        <v>198905.85672000001</v>
      </c>
      <c r="D12" s="58">
        <f t="shared" si="2"/>
        <v>85.199430198671152</v>
      </c>
      <c r="E12" s="58">
        <f>E13+E14</f>
        <v>763.43322999999998</v>
      </c>
      <c r="F12" s="58">
        <f>F13+F14</f>
        <v>763.43322999999998</v>
      </c>
      <c r="G12" s="58">
        <f>F12/E12*100</f>
        <v>100</v>
      </c>
      <c r="H12" s="58">
        <f>H13+H14</f>
        <v>755.11018000000001</v>
      </c>
      <c r="I12" s="58">
        <f>I13+I14</f>
        <v>755.11018000000001</v>
      </c>
      <c r="J12" s="58">
        <f>I12/H12*100</f>
        <v>100</v>
      </c>
      <c r="K12" s="58">
        <f>K13+K14</f>
        <v>8.3230500000000003</v>
      </c>
      <c r="L12" s="58">
        <f>L13+L14</f>
        <v>8.3230500000000003</v>
      </c>
      <c r="M12" s="58">
        <f>L12/K12*100</f>
        <v>100</v>
      </c>
      <c r="N12" s="58">
        <f>N13+N14</f>
        <v>753.3</v>
      </c>
      <c r="O12" s="58">
        <f>O13+O14</f>
        <v>753.3</v>
      </c>
      <c r="P12" s="58">
        <f>O12/N12*100</f>
        <v>100</v>
      </c>
      <c r="Q12" s="58">
        <f>Q13+Q14</f>
        <v>3885.5259999999998</v>
      </c>
      <c r="R12" s="58">
        <f>R13+R14</f>
        <v>3885.52504</v>
      </c>
      <c r="S12" s="58">
        <f>R12/Q12*100</f>
        <v>99.999975292920453</v>
      </c>
      <c r="T12" s="58">
        <f>T13+T14</f>
        <v>0</v>
      </c>
      <c r="U12" s="58">
        <f>U13+U14</f>
        <v>0</v>
      </c>
      <c r="V12" s="58"/>
      <c r="W12" s="58">
        <f>W13+W14</f>
        <v>0</v>
      </c>
      <c r="X12" s="58">
        <f>X13+X14</f>
        <v>0</v>
      </c>
      <c r="Y12" s="58"/>
      <c r="Z12" s="58">
        <f>Z13+Z14</f>
        <v>0</v>
      </c>
      <c r="AA12" s="58">
        <f>AA13+AA14</f>
        <v>0</v>
      </c>
      <c r="AB12" s="58"/>
      <c r="AC12" s="58">
        <f>AC13+AC14</f>
        <v>0</v>
      </c>
      <c r="AD12" s="58">
        <f>AD13+AD14</f>
        <v>0</v>
      </c>
      <c r="AE12" s="58"/>
      <c r="AF12" s="58">
        <f>AF13+AF14</f>
        <v>0</v>
      </c>
      <c r="AG12" s="58">
        <f>AG13+AG14</f>
        <v>0</v>
      </c>
      <c r="AH12" s="58"/>
      <c r="AI12" s="58">
        <f>AI13+AI14</f>
        <v>0</v>
      </c>
      <c r="AJ12" s="58">
        <f>AJ13+AJ14</f>
        <v>0</v>
      </c>
      <c r="AK12" s="58"/>
      <c r="AL12" s="58">
        <f>AL13+AL14</f>
        <v>0</v>
      </c>
      <c r="AM12" s="58">
        <f>AM13+AM14</f>
        <v>0</v>
      </c>
      <c r="AN12" s="58"/>
      <c r="AO12" s="58">
        <f>AO13+AO14</f>
        <v>0</v>
      </c>
      <c r="AP12" s="58">
        <f>AP13+AP14</f>
        <v>0</v>
      </c>
      <c r="AQ12" s="58"/>
      <c r="AR12" s="58">
        <f>AR13+AR14</f>
        <v>0</v>
      </c>
      <c r="AS12" s="58">
        <f>AS13+AS14</f>
        <v>0</v>
      </c>
      <c r="AT12" s="58"/>
      <c r="AU12" s="58">
        <f>AU13+AU14</f>
        <v>0</v>
      </c>
      <c r="AV12" s="58">
        <f>AV13+AV14</f>
        <v>0</v>
      </c>
      <c r="AW12" s="58"/>
      <c r="AX12" s="58">
        <f>AX13+AX14</f>
        <v>0</v>
      </c>
      <c r="AY12" s="58">
        <f>AY13+AY14</f>
        <v>0</v>
      </c>
      <c r="AZ12" s="58"/>
      <c r="BA12" s="58">
        <f>BA13+BA14</f>
        <v>0</v>
      </c>
      <c r="BB12" s="58">
        <f>BB13+BB14</f>
        <v>0</v>
      </c>
      <c r="BC12" s="58"/>
      <c r="BD12" s="58">
        <f>BD13+BD14</f>
        <v>0</v>
      </c>
      <c r="BE12" s="58">
        <f>BE13+BE14</f>
        <v>0</v>
      </c>
      <c r="BF12" s="58"/>
      <c r="BG12" s="58">
        <f>BG13+BG14</f>
        <v>3114.4872899999996</v>
      </c>
      <c r="BH12" s="58">
        <f>BH13+BH14</f>
        <v>3114.4872799999998</v>
      </c>
      <c r="BI12" s="58">
        <f>BH12/BG12*100</f>
        <v>99.999999678919878</v>
      </c>
      <c r="BJ12" s="58">
        <f>BJ13+BJ14</f>
        <v>3052.1975200000002</v>
      </c>
      <c r="BK12" s="58">
        <f>BK13+BK14</f>
        <v>3052.19751</v>
      </c>
      <c r="BL12" s="58">
        <f>BK12/BJ12*100</f>
        <v>99.999999672367196</v>
      </c>
      <c r="BM12" s="58">
        <f>BM13+BM14</f>
        <v>62.289769999999997</v>
      </c>
      <c r="BN12" s="58">
        <f>BN13+BN14</f>
        <v>62.289769999999997</v>
      </c>
      <c r="BO12" s="58">
        <f>BN12/BM12*100</f>
        <v>100</v>
      </c>
      <c r="BP12" s="58">
        <f>BP13+BP14</f>
        <v>0</v>
      </c>
      <c r="BQ12" s="58">
        <f>BQ13+BQ14</f>
        <v>0</v>
      </c>
      <c r="BR12" s="58"/>
      <c r="BS12" s="58">
        <f>BS13+BS14</f>
        <v>610.93015000000003</v>
      </c>
      <c r="BT12" s="58">
        <f>BT13+BT14</f>
        <v>610.93015000000003</v>
      </c>
      <c r="BU12" s="58">
        <f>BT12/BS12*100</f>
        <v>100</v>
      </c>
      <c r="BV12" s="58">
        <f>BV13+BV14</f>
        <v>610.93015000000003</v>
      </c>
      <c r="BW12" s="58">
        <f>BW13+BW14</f>
        <v>610.93015000000003</v>
      </c>
      <c r="BX12" s="58">
        <f>BW12/BV12*100</f>
        <v>100</v>
      </c>
      <c r="BY12" s="58">
        <f>BY13+BY14</f>
        <v>0</v>
      </c>
      <c r="BZ12" s="58">
        <f>BZ13+BZ14</f>
        <v>0</v>
      </c>
      <c r="CA12" s="58"/>
      <c r="CB12" s="58">
        <f>CB13+CB14</f>
        <v>107951.57193999999</v>
      </c>
      <c r="CC12" s="58">
        <f>CC13+CC14</f>
        <v>73655.653219999993</v>
      </c>
      <c r="CD12" s="58">
        <f>CC12/CB12*100</f>
        <v>68.230273905541793</v>
      </c>
      <c r="CE12" s="58">
        <f>CE13+CE14</f>
        <v>105792.54015</v>
      </c>
      <c r="CF12" s="58">
        <f>CF13+CF14</f>
        <v>72182.54019</v>
      </c>
      <c r="CG12" s="58">
        <f>CF12/CE12*100</f>
        <v>68.23027416456263</v>
      </c>
      <c r="CH12" s="58">
        <f>CH13+CH14</f>
        <v>2159.03179</v>
      </c>
      <c r="CI12" s="58">
        <f>CI13+CI14</f>
        <v>1473.11303</v>
      </c>
      <c r="CJ12" s="58">
        <f>CI12/CH12*100</f>
        <v>68.230261213522937</v>
      </c>
      <c r="CK12" s="58">
        <f>CK13+CK14</f>
        <v>0</v>
      </c>
      <c r="CL12" s="58">
        <f>CL13+CL14</f>
        <v>0</v>
      </c>
      <c r="CM12" s="58"/>
      <c r="CN12" s="58">
        <f>CN13+CN14</f>
        <v>0</v>
      </c>
      <c r="CO12" s="58">
        <f>CO13+CO14</f>
        <v>0</v>
      </c>
      <c r="CP12" s="58"/>
      <c r="CQ12" s="58">
        <f>CQ13+CQ14</f>
        <v>0</v>
      </c>
      <c r="CR12" s="58">
        <f>CR13+CR14</f>
        <v>0</v>
      </c>
      <c r="CS12" s="58"/>
      <c r="CT12" s="58">
        <f>CT13+CT14</f>
        <v>49187.001079999995</v>
      </c>
      <c r="CU12" s="58">
        <f>CU13+CU14</f>
        <v>49187.001079999995</v>
      </c>
      <c r="CV12" s="58">
        <f>CU12/CT12*100</f>
        <v>100</v>
      </c>
      <c r="CW12" s="58">
        <f>CW13+CW14</f>
        <v>48203.199999999997</v>
      </c>
      <c r="CX12" s="58">
        <f>CX13+CX14</f>
        <v>48203.199999999997</v>
      </c>
      <c r="CY12" s="58">
        <f t="shared" ref="CY12:CY13" si="45">CX12/CW12*100</f>
        <v>100</v>
      </c>
      <c r="CZ12" s="58">
        <f>CZ13+CZ14</f>
        <v>983.80107999999996</v>
      </c>
      <c r="DA12" s="58">
        <f>DA13+DA14</f>
        <v>983.80107999999996</v>
      </c>
      <c r="DB12" s="58">
        <f t="shared" ref="DB12:DB13" si="46">DA12/CZ12*100</f>
        <v>100</v>
      </c>
      <c r="DC12" s="58">
        <f>DC13+DC14</f>
        <v>4711.0439100000003</v>
      </c>
      <c r="DD12" s="58">
        <f>DD13+DD14</f>
        <v>4711.0439100000003</v>
      </c>
      <c r="DE12" s="58">
        <f t="shared" si="12"/>
        <v>100</v>
      </c>
      <c r="DF12" s="58">
        <f>DF13+DF14</f>
        <v>4616.8</v>
      </c>
      <c r="DG12" s="58">
        <f>DG13+DG14</f>
        <v>4616.8</v>
      </c>
      <c r="DH12" s="58"/>
      <c r="DI12" s="58">
        <f>DI13+DI14</f>
        <v>94.24391</v>
      </c>
      <c r="DJ12" s="58">
        <f>DJ13+DJ14</f>
        <v>94.24391</v>
      </c>
      <c r="DK12" s="58">
        <f t="shared" ref="DK12:DK13" si="47">DJ12/DI12*100</f>
        <v>100</v>
      </c>
      <c r="DL12" s="58">
        <f>DL13+DL14</f>
        <v>73.623000000000005</v>
      </c>
      <c r="DM12" s="58">
        <f>DM13+DM14</f>
        <v>73.623000000000005</v>
      </c>
      <c r="DN12" s="58">
        <f>DM12/DL12*100</f>
        <v>100</v>
      </c>
      <c r="DO12" s="58">
        <f>DO13+DO14</f>
        <v>72.150540000000007</v>
      </c>
      <c r="DP12" s="58">
        <f>DP13+DP14</f>
        <v>72.150540000000007</v>
      </c>
      <c r="DQ12" s="58">
        <f t="shared" si="39"/>
        <v>100</v>
      </c>
      <c r="DR12" s="58">
        <f>DR13+DR14</f>
        <v>1.4724600000000001</v>
      </c>
      <c r="DS12" s="58">
        <f>DS13+DS14</f>
        <v>1.4724600000000001</v>
      </c>
      <c r="DT12" s="58">
        <f t="shared" si="40"/>
        <v>100</v>
      </c>
      <c r="DU12" s="58">
        <f>DU13+DU14</f>
        <v>0</v>
      </c>
      <c r="DV12" s="58">
        <f>DV13+DV14</f>
        <v>0</v>
      </c>
      <c r="DW12" s="58"/>
      <c r="DX12" s="58">
        <f>DX13+DX14</f>
        <v>0</v>
      </c>
      <c r="DY12" s="58">
        <f>DY13+DY14</f>
        <v>0</v>
      </c>
      <c r="DZ12" s="58"/>
      <c r="EA12" s="58">
        <f>EA13+EA14</f>
        <v>0</v>
      </c>
      <c r="EB12" s="58">
        <f>EB13+EB14</f>
        <v>0</v>
      </c>
      <c r="EC12" s="58"/>
      <c r="ED12" s="58">
        <f t="shared" ref="ED12:EE12" si="48">ED16+ED27+ED37+ED49+ED61+ED73+ED82+ED103+ED116+ED124+ED131+ED143+ED155+ED166</f>
        <v>0</v>
      </c>
      <c r="EE12" s="58">
        <f t="shared" si="48"/>
        <v>0</v>
      </c>
      <c r="EF12" s="58"/>
      <c r="EG12" s="58">
        <f>EG13+EG14</f>
        <v>0</v>
      </c>
      <c r="EH12" s="58">
        <f>EH13+EH14</f>
        <v>0</v>
      </c>
      <c r="EI12" s="58"/>
      <c r="EJ12" s="58">
        <f>EJ13+EJ14</f>
        <v>0</v>
      </c>
      <c r="EK12" s="58">
        <f>EK13+EK14</f>
        <v>0</v>
      </c>
      <c r="EL12" s="58"/>
      <c r="EM12" s="58">
        <f>EM13+EM14</f>
        <v>0</v>
      </c>
      <c r="EN12" s="58">
        <f>EN13+EN14</f>
        <v>0</v>
      </c>
      <c r="EO12" s="58"/>
      <c r="EP12" s="58">
        <f>EP13+EP14</f>
        <v>12355.716890000002</v>
      </c>
      <c r="EQ12" s="58">
        <f>EQ13+EQ14</f>
        <v>12333.553660000001</v>
      </c>
      <c r="ER12" s="58">
        <f>EQ12/EP12*100</f>
        <v>99.820623682160132</v>
      </c>
      <c r="ES12" s="58">
        <f>ES13+ES14</f>
        <v>12355.716890000002</v>
      </c>
      <c r="ET12" s="58">
        <f>ET13+ET14</f>
        <v>12333.553660000001</v>
      </c>
      <c r="EU12" s="58">
        <f>ET12/ES12*100</f>
        <v>99.820623682160132</v>
      </c>
      <c r="EV12" s="58">
        <f>EV13+EV14</f>
        <v>0</v>
      </c>
      <c r="EW12" s="58">
        <f>EW13+EW14</f>
        <v>0</v>
      </c>
      <c r="EX12" s="58"/>
      <c r="EY12" s="58">
        <f>EY13+EY14</f>
        <v>5367.7</v>
      </c>
      <c r="EZ12" s="58">
        <f>EZ13+EZ14</f>
        <v>5367.7</v>
      </c>
      <c r="FA12" s="58">
        <f>EZ12/EY12*100</f>
        <v>100</v>
      </c>
      <c r="FB12" s="58">
        <f>FB13+FB14</f>
        <v>0</v>
      </c>
      <c r="FC12" s="58">
        <f>FC13+FC14</f>
        <v>0</v>
      </c>
      <c r="FD12" s="58"/>
      <c r="FE12" s="58">
        <f>FE13+FE14</f>
        <v>0</v>
      </c>
      <c r="FF12" s="58">
        <f>FF13+FF14</f>
        <v>0</v>
      </c>
      <c r="FG12" s="58"/>
      <c r="FH12" s="58">
        <f>FH13+FH14</f>
        <v>0</v>
      </c>
      <c r="FI12" s="58">
        <f>FI13+FI14</f>
        <v>0</v>
      </c>
      <c r="FJ12" s="58"/>
      <c r="FK12" s="58">
        <f>FK13+FK14</f>
        <v>0</v>
      </c>
      <c r="FL12" s="58">
        <f>FL13+FL14</f>
        <v>0</v>
      </c>
      <c r="FM12" s="58"/>
      <c r="FN12" s="58">
        <f>FN13+FN14</f>
        <v>0</v>
      </c>
      <c r="FO12" s="58">
        <f>FO13+FO14</f>
        <v>0</v>
      </c>
      <c r="FP12" s="58"/>
      <c r="FQ12" s="58">
        <f>FQ13+FQ14</f>
        <v>0</v>
      </c>
      <c r="FR12" s="58">
        <f>FR13+FR14</f>
        <v>0</v>
      </c>
      <c r="FS12" s="58"/>
      <c r="FT12" s="58">
        <f>FT13+FT14</f>
        <v>0</v>
      </c>
      <c r="FU12" s="58">
        <f>FU13+FU14</f>
        <v>0</v>
      </c>
      <c r="FV12" s="58"/>
      <c r="FW12" s="58">
        <f>FW13+FW14</f>
        <v>0</v>
      </c>
      <c r="FX12" s="58">
        <f>FX13+FX14</f>
        <v>0</v>
      </c>
      <c r="FY12" s="58"/>
      <c r="FZ12" s="58">
        <f>FZ13+FZ14</f>
        <v>0</v>
      </c>
      <c r="GA12" s="58">
        <f>GA13+GA14</f>
        <v>0</v>
      </c>
      <c r="GB12" s="58"/>
      <c r="GC12" s="58">
        <f>GC13+GC14</f>
        <v>0</v>
      </c>
      <c r="GD12" s="58">
        <f>GD13+GD14</f>
        <v>0</v>
      </c>
      <c r="GE12" s="58"/>
      <c r="GF12" s="58">
        <f>GF13+GF14</f>
        <v>0</v>
      </c>
      <c r="GG12" s="58">
        <f>GG13+GG14</f>
        <v>0</v>
      </c>
      <c r="GH12" s="58"/>
      <c r="GI12" s="58">
        <f>GI13+GI14</f>
        <v>0</v>
      </c>
      <c r="GJ12" s="58">
        <f>GJ13+GJ14</f>
        <v>0</v>
      </c>
      <c r="GK12" s="58"/>
      <c r="GL12" s="58">
        <f>GL13+GL14</f>
        <v>0</v>
      </c>
      <c r="GM12" s="58">
        <f>GM13+GM14</f>
        <v>0</v>
      </c>
      <c r="GN12" s="58"/>
      <c r="GO12" s="58">
        <f>GO13+GO14</f>
        <v>0</v>
      </c>
      <c r="GP12" s="58">
        <f>GP13+GP14</f>
        <v>0</v>
      </c>
      <c r="GQ12" s="58"/>
      <c r="GR12" s="58">
        <f>GR13+GR14</f>
        <v>0</v>
      </c>
      <c r="GS12" s="58">
        <f>GS13+GS14</f>
        <v>0</v>
      </c>
      <c r="GT12" s="58"/>
      <c r="GU12" s="58">
        <f>GU13+GU14</f>
        <v>0</v>
      </c>
      <c r="GV12" s="58">
        <f>GV13+GV14</f>
        <v>0</v>
      </c>
      <c r="GW12" s="58"/>
      <c r="GX12" s="58">
        <f>GX13+GX14</f>
        <v>114.98801999999999</v>
      </c>
      <c r="GY12" s="58">
        <f>GY13+GY14</f>
        <v>114.98801999999999</v>
      </c>
      <c r="GZ12" s="58">
        <f t="shared" si="23"/>
        <v>100</v>
      </c>
      <c r="HA12" s="58">
        <f>HA13+HA14</f>
        <v>113.83814</v>
      </c>
      <c r="HB12" s="58">
        <f>HB13+HB14</f>
        <v>113.83814</v>
      </c>
      <c r="HC12" s="58">
        <f t="shared" ref="HC12:HC13" si="49">HB12/HA12*100</f>
        <v>100</v>
      </c>
      <c r="HD12" s="58">
        <f>HD13+HD14</f>
        <v>1.14988</v>
      </c>
      <c r="HE12" s="58">
        <f>HE13+HE14</f>
        <v>1.14988</v>
      </c>
      <c r="HF12" s="58">
        <f t="shared" ref="HF12:HF13" si="50">HE12/HD12*100</f>
        <v>100</v>
      </c>
      <c r="HG12" s="58">
        <f>HG13+HG14</f>
        <v>0</v>
      </c>
      <c r="HH12" s="58">
        <f>HH13+HH14</f>
        <v>0</v>
      </c>
      <c r="HI12" s="58"/>
      <c r="HJ12" s="58">
        <f>HJ13+HJ14</f>
        <v>0</v>
      </c>
      <c r="HK12" s="58">
        <f>HK13+HK14</f>
        <v>0</v>
      </c>
      <c r="HL12" s="58"/>
      <c r="HM12" s="58">
        <f>HM13+HM14</f>
        <v>0</v>
      </c>
      <c r="HN12" s="58">
        <f>HN13+HN14</f>
        <v>0</v>
      </c>
      <c r="HO12" s="58"/>
      <c r="HP12" s="58">
        <f>HP13+HP14</f>
        <v>10944.414339999999</v>
      </c>
      <c r="HQ12" s="58">
        <f>HQ13+HQ14</f>
        <v>10944.414339999999</v>
      </c>
      <c r="HR12" s="58">
        <f t="shared" ref="HR12:HR13" si="51">HQ12/HP12*100</f>
        <v>100</v>
      </c>
      <c r="HS12" s="58">
        <f>HS13+HS14</f>
        <v>10834.9702</v>
      </c>
      <c r="HT12" s="58">
        <f>HT13+HT14</f>
        <v>10834.9702</v>
      </c>
      <c r="HU12" s="58">
        <f t="shared" ref="HU12:HU13" si="52">HT12/HS12*100</f>
        <v>100</v>
      </c>
      <c r="HV12" s="58">
        <f>HV13+HV14</f>
        <v>109.44414</v>
      </c>
      <c r="HW12" s="58">
        <f>HW13+HW14</f>
        <v>109.44414</v>
      </c>
      <c r="HX12" s="58">
        <f t="shared" ref="HX12:HX13" si="53">HW12/HV12*100</f>
        <v>100</v>
      </c>
      <c r="HY12" s="58">
        <f>HY13+HY14</f>
        <v>0</v>
      </c>
      <c r="HZ12" s="58">
        <f>HZ13+HZ14</f>
        <v>0</v>
      </c>
      <c r="IA12" s="58"/>
      <c r="IB12" s="58">
        <f>IB13+IB14</f>
        <v>0</v>
      </c>
      <c r="IC12" s="58">
        <f>IC13+IC14</f>
        <v>0</v>
      </c>
      <c r="ID12" s="58"/>
      <c r="IE12" s="58">
        <f>IE13+IE14</f>
        <v>0</v>
      </c>
      <c r="IF12" s="58">
        <f>IF13+IF14</f>
        <v>0</v>
      </c>
      <c r="IG12" s="58"/>
      <c r="IH12" s="58">
        <f>IH13+IH14</f>
        <v>0</v>
      </c>
      <c r="II12" s="58">
        <f>II13+II14</f>
        <v>0</v>
      </c>
      <c r="IJ12" s="58"/>
      <c r="IK12" s="58">
        <f>IK13+IK14</f>
        <v>0</v>
      </c>
      <c r="IL12" s="58">
        <f>IL13+IL14</f>
        <v>0</v>
      </c>
      <c r="IM12" s="58"/>
      <c r="IN12" s="58">
        <f>IN13+IN14</f>
        <v>0</v>
      </c>
      <c r="IO12" s="58">
        <f>IO13+IO14</f>
        <v>0</v>
      </c>
      <c r="IP12" s="58"/>
      <c r="IQ12" s="58">
        <f>IQ13+IQ14</f>
        <v>0</v>
      </c>
      <c r="IR12" s="58">
        <f>IR13+IR14</f>
        <v>0</v>
      </c>
      <c r="IS12" s="58">
        <f>IS13+IS14</f>
        <v>0</v>
      </c>
      <c r="IT12" s="58"/>
      <c r="IU12" s="58">
        <f>IU13+IU14</f>
        <v>0</v>
      </c>
      <c r="IV12" s="58">
        <f>IV13+IV14</f>
        <v>0</v>
      </c>
      <c r="IW12" s="58"/>
      <c r="IX12" s="58">
        <f>IX13+IX14</f>
        <v>0</v>
      </c>
      <c r="IY12" s="58">
        <f>IY13+IY14</f>
        <v>0</v>
      </c>
      <c r="IZ12" s="58"/>
      <c r="JA12" s="58">
        <f>JA13+JA14</f>
        <v>0</v>
      </c>
      <c r="JB12" s="58">
        <f>JB13+JB14</f>
        <v>0</v>
      </c>
      <c r="JC12" s="58"/>
      <c r="JD12" s="58">
        <f>JD13+JD14</f>
        <v>0</v>
      </c>
      <c r="JE12" s="58">
        <f>JE13+JE14</f>
        <v>0</v>
      </c>
      <c r="JF12" s="58"/>
      <c r="JG12" s="58">
        <f>JG13+JG14</f>
        <v>0</v>
      </c>
      <c r="JH12" s="58">
        <f>JH13+JH14</f>
        <v>0</v>
      </c>
      <c r="JI12" s="58"/>
      <c r="JJ12" s="58">
        <f>JJ13+JJ14</f>
        <v>737.12199999999996</v>
      </c>
      <c r="JK12" s="58">
        <f>JK13+JK14</f>
        <v>737.12199999999996</v>
      </c>
      <c r="JL12" s="69">
        <f t="shared" ref="JL12:JL13" si="54">JK12/JJ12*100</f>
        <v>100</v>
      </c>
      <c r="JM12" s="58">
        <f>JM13+JM14</f>
        <v>722.37955999999997</v>
      </c>
      <c r="JN12" s="58">
        <f>JN13+JN14</f>
        <v>722.37955999999997</v>
      </c>
      <c r="JO12" s="58">
        <f t="shared" ref="JO12:JO13" si="55">JN12/JM12*100</f>
        <v>100</v>
      </c>
      <c r="JP12" s="58">
        <f>JP13+JP14</f>
        <v>14.74244</v>
      </c>
      <c r="JQ12" s="58">
        <f>JQ13+JQ14</f>
        <v>14.74244</v>
      </c>
      <c r="JR12" s="58">
        <f t="shared" ref="JR12:JR13" si="56">JQ12/JP12*100</f>
        <v>100</v>
      </c>
      <c r="JS12" s="58">
        <f>JS13+JS14</f>
        <v>2701.4455000000003</v>
      </c>
      <c r="JT12" s="58">
        <f>JT13+JT14</f>
        <v>2701.4455000000003</v>
      </c>
      <c r="JU12" s="58">
        <f t="shared" ref="JU12:JU13" si="57">JT12/JS12*100</f>
        <v>100</v>
      </c>
      <c r="JV12" s="58">
        <f>JV13+JV14</f>
        <v>2647.4152300000001</v>
      </c>
      <c r="JW12" s="58">
        <f>JW13+JW14</f>
        <v>2647.4152300000001</v>
      </c>
      <c r="JX12" s="58">
        <f t="shared" ref="JX12:JX13" si="58">JW12/JV12*100</f>
        <v>100</v>
      </c>
      <c r="JY12" s="58">
        <f>JY13+JY14</f>
        <v>54.030270000000002</v>
      </c>
      <c r="JZ12" s="58">
        <f>JZ13+JZ14</f>
        <v>54.030270000000002</v>
      </c>
      <c r="KA12" s="58">
        <f t="shared" ref="KA12:KA13" si="59">JZ12/JY12*100</f>
        <v>100</v>
      </c>
      <c r="KB12" s="58">
        <f>KB13+KB14</f>
        <v>1568.7476799999999</v>
      </c>
      <c r="KC12" s="58">
        <f>KC13+KC14</f>
        <v>1568.7476799999999</v>
      </c>
      <c r="KD12" s="58">
        <f>KC12/KB12*100</f>
        <v>100</v>
      </c>
      <c r="KE12" s="58">
        <f>KE13+KE14</f>
        <v>1537.37273</v>
      </c>
      <c r="KF12" s="58">
        <f>KF13+KF14</f>
        <v>1537.37273</v>
      </c>
      <c r="KG12" s="58">
        <f t="shared" ref="KG12:KG13" si="60">KF12/KE12*100</f>
        <v>100</v>
      </c>
      <c r="KH12" s="58">
        <f>KH13+KH14</f>
        <v>31.374949999999998</v>
      </c>
      <c r="KI12" s="58">
        <f>KI13+KI14</f>
        <v>31.374949999999998</v>
      </c>
      <c r="KJ12" s="58">
        <f>KI12/KH12*100</f>
        <v>100</v>
      </c>
      <c r="KK12" s="58">
        <f>KK13+KK14</f>
        <v>0</v>
      </c>
      <c r="KL12" s="58">
        <f>KL13+KL14</f>
        <v>0</v>
      </c>
      <c r="KM12" s="58"/>
      <c r="KN12" s="58">
        <f>KN13+KN14</f>
        <v>0</v>
      </c>
      <c r="KO12" s="58">
        <f>KO13+KO14</f>
        <v>0</v>
      </c>
      <c r="KP12" s="58"/>
      <c r="KQ12" s="58">
        <f>KQ13+KQ14</f>
        <v>0</v>
      </c>
      <c r="KR12" s="58">
        <f>KR13+KR14</f>
        <v>0</v>
      </c>
      <c r="KS12" s="58"/>
      <c r="KT12" s="58">
        <f>KT13+KT14</f>
        <v>0</v>
      </c>
      <c r="KU12" s="66">
        <f>KU13+KU14</f>
        <v>0</v>
      </c>
      <c r="KV12" s="58"/>
      <c r="KW12" s="58">
        <f>KW13+KW14</f>
        <v>0</v>
      </c>
      <c r="KX12" s="58">
        <f>KX13+KX14</f>
        <v>0</v>
      </c>
      <c r="KY12" s="58"/>
      <c r="KZ12" s="58">
        <f>KZ13+KZ14</f>
        <v>0</v>
      </c>
      <c r="LA12" s="58">
        <f>LA13+LA14</f>
        <v>0</v>
      </c>
      <c r="LB12" s="58"/>
      <c r="LC12" s="58">
        <f>LC13+LC14</f>
        <v>0</v>
      </c>
      <c r="LD12" s="58">
        <f>LD13+LD14</f>
        <v>0</v>
      </c>
      <c r="LE12" s="58"/>
      <c r="LF12" s="58">
        <f>LF13+LF14</f>
        <v>28382.888610000002</v>
      </c>
      <c r="LG12" s="66">
        <f>LG13+LG14</f>
        <v>28382.888610000002</v>
      </c>
      <c r="LH12" s="58">
        <f t="shared" ref="LH12:LH13" si="61">LG12/LF12*100</f>
        <v>100</v>
      </c>
      <c r="LI12" s="58">
        <f>LI13+LI14</f>
        <v>0</v>
      </c>
      <c r="LJ12" s="66">
        <f>LJ13+LJ14</f>
        <v>0</v>
      </c>
      <c r="LK12" s="58"/>
      <c r="LL12" s="58">
        <f>LL13+LL14</f>
        <v>0</v>
      </c>
      <c r="LM12" s="58">
        <f>LM13+LM14</f>
        <v>0</v>
      </c>
      <c r="LN12" s="58"/>
      <c r="LO12" s="58">
        <f>LO13+LO14</f>
        <v>0</v>
      </c>
      <c r="LP12" s="58">
        <f>LP13+LP14</f>
        <v>0</v>
      </c>
      <c r="LQ12" s="58"/>
      <c r="LR12" s="58">
        <f>LR13+LR14</f>
        <v>0</v>
      </c>
      <c r="LS12" s="58">
        <f>LS13+LS14</f>
        <v>0</v>
      </c>
      <c r="LT12" s="58"/>
      <c r="LU12" s="58">
        <f>LU13+LU14</f>
        <v>235.2</v>
      </c>
      <c r="LV12" s="66">
        <f>LV13+LV14</f>
        <v>0</v>
      </c>
      <c r="LW12" s="58"/>
      <c r="LX12" s="58">
        <f>LX13+LX14</f>
        <v>0</v>
      </c>
      <c r="LY12" s="66">
        <f>LY13+LY14</f>
        <v>0</v>
      </c>
      <c r="LZ12" s="58"/>
      <c r="MA12" s="58">
        <f>MA13+MA14</f>
        <v>0</v>
      </c>
      <c r="MB12" s="66">
        <f>MB13+MB14</f>
        <v>0</v>
      </c>
      <c r="MC12" s="58"/>
      <c r="MD12" s="58">
        <f>MD13+MD14</f>
        <v>0</v>
      </c>
      <c r="ME12" s="66">
        <f>ME13+ME14</f>
        <v>0</v>
      </c>
      <c r="MF12" s="58"/>
    </row>
    <row r="13" spans="1:344" ht="13.5" customHeight="1">
      <c r="A13" s="3" t="s">
        <v>158</v>
      </c>
      <c r="B13" s="60">
        <f>E13+N13+Q13+T13+AC13+AU13+AX13+BG13+BP13+BS13+CB13+CK13+DL13+DU13+ED13+EM13+EP13+EY13+FB13+FW13+GF13+GO13+GX13+HP13+HG13+HY13+CT13+JJ13+JS13+DC13+FK13+FN13+IR13+KB13+KK13+KT13+LF13+LI13+LL13+IH13+JA13+KW13+LU13+LX13+MA13+MD13+AL13</f>
        <v>217674.97730999999</v>
      </c>
      <c r="C13" s="60">
        <f>F13+O13+R13+U13+AD13+AV13+AY13+BH13+BQ13+BT13+CC13+CL13+DM13+DV13+EE13+EN13+EQ13+EZ13+FC13+FX13+GG13+GP13+GY13+HQ13+HH13+HZ13+CU13+JK13+JT13+DD13+FL13+FO13+IS13+KC13+KL13+KU13+LG13+LJ13+LM13+II13+JB13+KX13+LV13+LY13+MB13+ME13+AM13</f>
        <v>183356.89440000002</v>
      </c>
      <c r="D13" s="60">
        <f>C13/B13*100</f>
        <v>84.234254513725688</v>
      </c>
      <c r="E13" s="60">
        <f>H13+K13</f>
        <v>763.43322999999998</v>
      </c>
      <c r="F13" s="60">
        <f>I13+L13</f>
        <v>763.43322999999998</v>
      </c>
      <c r="G13" s="60">
        <f>F13/E13*100</f>
        <v>100</v>
      </c>
      <c r="H13" s="60">
        <v>755.11018000000001</v>
      </c>
      <c r="I13" s="60">
        <v>755.11018000000001</v>
      </c>
      <c r="J13" s="60">
        <f>I13/H13*100</f>
        <v>100</v>
      </c>
      <c r="K13" s="60">
        <v>8.3230500000000003</v>
      </c>
      <c r="L13" s="60">
        <v>8.3230500000000003</v>
      </c>
      <c r="M13" s="60">
        <f>L13/K13*100</f>
        <v>100</v>
      </c>
      <c r="N13" s="60">
        <v>753.3</v>
      </c>
      <c r="O13" s="60">
        <v>753.3</v>
      </c>
      <c r="P13" s="60">
        <f>O13/N13*100</f>
        <v>100</v>
      </c>
      <c r="Q13" s="60">
        <v>3885.5259999999998</v>
      </c>
      <c r="R13" s="60">
        <v>3885.52504</v>
      </c>
      <c r="S13" s="60">
        <f>R13/Q13*100</f>
        <v>99.999975292920453</v>
      </c>
      <c r="T13" s="60">
        <f>W13+Z13</f>
        <v>0</v>
      </c>
      <c r="U13" s="60">
        <f>X13+AA13</f>
        <v>0</v>
      </c>
      <c r="V13" s="60"/>
      <c r="W13" s="60"/>
      <c r="X13" s="60"/>
      <c r="Y13" s="60"/>
      <c r="Z13" s="60"/>
      <c r="AA13" s="60"/>
      <c r="AB13" s="60"/>
      <c r="AC13" s="60">
        <f>AF13+AI13</f>
        <v>0</v>
      </c>
      <c r="AD13" s="60">
        <f>AG13+AJ13</f>
        <v>0</v>
      </c>
      <c r="AE13" s="60"/>
      <c r="AF13" s="60"/>
      <c r="AG13" s="60"/>
      <c r="AH13" s="60"/>
      <c r="AI13" s="60"/>
      <c r="AJ13" s="60"/>
      <c r="AK13" s="60"/>
      <c r="AL13" s="60">
        <f>AO13+AR13</f>
        <v>0</v>
      </c>
      <c r="AM13" s="60">
        <f>AP13+AS13</f>
        <v>0</v>
      </c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>
        <f>BA13+BD13</f>
        <v>0</v>
      </c>
      <c r="AY13" s="60">
        <f>BB13+BE13</f>
        <v>0</v>
      </c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>
        <f>BV13+BY13</f>
        <v>0</v>
      </c>
      <c r="BT13" s="60"/>
      <c r="BU13" s="60"/>
      <c r="BV13" s="60"/>
      <c r="BW13" s="60"/>
      <c r="BX13" s="60"/>
      <c r="BY13" s="60"/>
      <c r="BZ13" s="60"/>
      <c r="CA13" s="60"/>
      <c r="CB13" s="60">
        <f t="shared" ref="CB13" si="62">CE13+CH13</f>
        <v>107951.57193999999</v>
      </c>
      <c r="CC13" s="60">
        <f t="shared" ref="CC13" si="63">CF13+CI13</f>
        <v>73655.653219999993</v>
      </c>
      <c r="CD13" s="60">
        <f>CC13/CB13*100</f>
        <v>68.230273905541793</v>
      </c>
      <c r="CE13" s="60">
        <v>105792.54015</v>
      </c>
      <c r="CF13" s="60">
        <v>72182.54019</v>
      </c>
      <c r="CG13" s="60">
        <f>CF13/CE13*100</f>
        <v>68.23027416456263</v>
      </c>
      <c r="CH13" s="60">
        <v>2159.03179</v>
      </c>
      <c r="CI13" s="60">
        <v>1473.11303</v>
      </c>
      <c r="CJ13" s="60">
        <f>CI13/CH13*100</f>
        <v>68.230261213522937</v>
      </c>
      <c r="CK13" s="60">
        <f>CN13+CQ13</f>
        <v>0</v>
      </c>
      <c r="CL13" s="60">
        <f>CO13+CR13</f>
        <v>0</v>
      </c>
      <c r="CM13" s="60"/>
      <c r="CN13" s="60"/>
      <c r="CO13" s="60"/>
      <c r="CP13" s="60"/>
      <c r="CQ13" s="60"/>
      <c r="CR13" s="60"/>
      <c r="CS13" s="60"/>
      <c r="CT13" s="60">
        <f>CW13+CZ13</f>
        <v>49187.001079999995</v>
      </c>
      <c r="CU13" s="60">
        <f>CX13+DA13</f>
        <v>49187.001079999995</v>
      </c>
      <c r="CV13" s="60">
        <f>CU13/CT13*100</f>
        <v>100</v>
      </c>
      <c r="CW13" s="60">
        <v>48203.199999999997</v>
      </c>
      <c r="CX13" s="60">
        <v>48203.199999999997</v>
      </c>
      <c r="CY13" s="58">
        <f t="shared" si="45"/>
        <v>100</v>
      </c>
      <c r="CZ13" s="60">
        <v>983.80107999999996</v>
      </c>
      <c r="DA13" s="60">
        <v>983.80107999999996</v>
      </c>
      <c r="DB13" s="58">
        <f t="shared" si="46"/>
        <v>100</v>
      </c>
      <c r="DC13" s="60">
        <f>DF13+DI13</f>
        <v>4711.0439100000003</v>
      </c>
      <c r="DD13" s="60">
        <f>DG13+DJ13</f>
        <v>4711.0439100000003</v>
      </c>
      <c r="DE13" s="60">
        <f t="shared" si="12"/>
        <v>100</v>
      </c>
      <c r="DF13" s="60">
        <v>4616.8</v>
      </c>
      <c r="DG13" s="60">
        <v>4616.8</v>
      </c>
      <c r="DH13" s="60"/>
      <c r="DI13" s="60">
        <v>94.24391</v>
      </c>
      <c r="DJ13" s="60">
        <v>94.24391</v>
      </c>
      <c r="DK13" s="58">
        <f t="shared" si="47"/>
        <v>100</v>
      </c>
      <c r="DL13" s="60">
        <f>DO13+DR13</f>
        <v>0</v>
      </c>
      <c r="DM13" s="60">
        <f>DP13+DS13</f>
        <v>0</v>
      </c>
      <c r="DN13" s="60"/>
      <c r="DO13" s="60"/>
      <c r="DP13" s="60"/>
      <c r="DQ13" s="60"/>
      <c r="DR13" s="60"/>
      <c r="DS13" s="60"/>
      <c r="DT13" s="60"/>
      <c r="DU13" s="60">
        <f>DX13+EA13</f>
        <v>0</v>
      </c>
      <c r="DV13" s="60">
        <f>DY13+EB13</f>
        <v>0</v>
      </c>
      <c r="DW13" s="60"/>
      <c r="DX13" s="60"/>
      <c r="DY13" s="60"/>
      <c r="DZ13" s="60"/>
      <c r="EA13" s="60"/>
      <c r="EB13" s="60"/>
      <c r="EC13" s="60"/>
      <c r="ED13" s="60">
        <f>EG13+EJ13</f>
        <v>0</v>
      </c>
      <c r="EE13" s="60">
        <f>EH13+EK13</f>
        <v>0</v>
      </c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>
        <f>ES13+EV13</f>
        <v>605.79499999999996</v>
      </c>
      <c r="EQ13" s="60">
        <f>ET13+EW13</f>
        <v>583.63176999999996</v>
      </c>
      <c r="ER13" s="60">
        <f>EQ13/EP13*100</f>
        <v>96.341463696464984</v>
      </c>
      <c r="ES13" s="60">
        <v>605.79499999999996</v>
      </c>
      <c r="ET13" s="60">
        <v>583.63176999999996</v>
      </c>
      <c r="EU13" s="60"/>
      <c r="EV13" s="60"/>
      <c r="EW13" s="60"/>
      <c r="EX13" s="60"/>
      <c r="EY13" s="60">
        <v>5367.7</v>
      </c>
      <c r="EZ13" s="60">
        <v>5367.7</v>
      </c>
      <c r="FA13" s="60">
        <f>EZ13/EY13*100</f>
        <v>100</v>
      </c>
      <c r="FB13" s="60">
        <f>FE13+FH13</f>
        <v>0</v>
      </c>
      <c r="FC13" s="60">
        <f>FF13+FI13</f>
        <v>0</v>
      </c>
      <c r="FD13" s="60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>
        <f>FZ13+GC13</f>
        <v>0</v>
      </c>
      <c r="FX13" s="60">
        <f>GA13+GD13</f>
        <v>0</v>
      </c>
      <c r="FY13" s="60"/>
      <c r="FZ13" s="60"/>
      <c r="GA13" s="60"/>
      <c r="GB13" s="60"/>
      <c r="GC13" s="60"/>
      <c r="GD13" s="60"/>
      <c r="GE13" s="60"/>
      <c r="GF13" s="60">
        <f>GI13+GL13</f>
        <v>0</v>
      </c>
      <c r="GG13" s="60">
        <f>GJ13+GM13</f>
        <v>0</v>
      </c>
      <c r="GH13" s="60"/>
      <c r="GI13" s="60"/>
      <c r="GJ13" s="60"/>
      <c r="GK13" s="60"/>
      <c r="GL13" s="60"/>
      <c r="GM13" s="60"/>
      <c r="GN13" s="60"/>
      <c r="GO13" s="60">
        <f>GR13+GU13</f>
        <v>0</v>
      </c>
      <c r="GP13" s="60">
        <f>GS13+GV13</f>
        <v>0</v>
      </c>
      <c r="GQ13" s="60"/>
      <c r="GR13" s="60"/>
      <c r="GS13" s="60"/>
      <c r="GT13" s="60"/>
      <c r="GU13" s="60"/>
      <c r="GV13" s="60"/>
      <c r="GW13" s="60"/>
      <c r="GX13" s="60">
        <f>HA13+HD13</f>
        <v>114.98801999999999</v>
      </c>
      <c r="GY13" s="60">
        <f>HB13+HE13</f>
        <v>114.98801999999999</v>
      </c>
      <c r="GZ13" s="58">
        <f t="shared" si="23"/>
        <v>100</v>
      </c>
      <c r="HA13" s="60">
        <v>113.83814</v>
      </c>
      <c r="HB13" s="60">
        <v>113.83814</v>
      </c>
      <c r="HC13" s="58">
        <f t="shared" si="49"/>
        <v>100</v>
      </c>
      <c r="HD13" s="60">
        <v>1.14988</v>
      </c>
      <c r="HE13" s="60">
        <v>1.14988</v>
      </c>
      <c r="HF13" s="58">
        <f t="shared" si="50"/>
        <v>100</v>
      </c>
      <c r="HG13" s="60">
        <f>HJ13+HM13</f>
        <v>0</v>
      </c>
      <c r="HH13" s="60">
        <f>HK13+HN13</f>
        <v>0</v>
      </c>
      <c r="HI13" s="60"/>
      <c r="HJ13" s="60"/>
      <c r="HK13" s="60"/>
      <c r="HL13" s="60"/>
      <c r="HM13" s="60"/>
      <c r="HN13" s="60"/>
      <c r="HO13" s="60"/>
      <c r="HP13" s="60">
        <f>HS13+HV13</f>
        <v>10944.414339999999</v>
      </c>
      <c r="HQ13" s="60">
        <f>HT13+HW13</f>
        <v>10944.414339999999</v>
      </c>
      <c r="HR13" s="58">
        <f t="shared" si="51"/>
        <v>100</v>
      </c>
      <c r="HS13" s="60">
        <v>10834.9702</v>
      </c>
      <c r="HT13" s="60">
        <v>10834.9702</v>
      </c>
      <c r="HU13" s="58">
        <f t="shared" si="52"/>
        <v>100</v>
      </c>
      <c r="HV13" s="60">
        <v>109.44414</v>
      </c>
      <c r="HW13" s="60">
        <v>109.44414</v>
      </c>
      <c r="HX13" s="58">
        <f t="shared" si="53"/>
        <v>100</v>
      </c>
      <c r="HY13" s="60">
        <f>IB13+IE13</f>
        <v>0</v>
      </c>
      <c r="HZ13" s="60">
        <f>IC13+IF13</f>
        <v>0</v>
      </c>
      <c r="IA13" s="60"/>
      <c r="IB13" s="60"/>
      <c r="IC13" s="60"/>
      <c r="ID13" s="58"/>
      <c r="IE13" s="60"/>
      <c r="IF13" s="60"/>
      <c r="IG13" s="58"/>
      <c r="IH13" s="60">
        <f>IK13+IN13</f>
        <v>0</v>
      </c>
      <c r="II13" s="60">
        <f>IL13+IO13</f>
        <v>0</v>
      </c>
      <c r="IJ13" s="60"/>
      <c r="IK13" s="60"/>
      <c r="IL13" s="60"/>
      <c r="IM13" s="60"/>
      <c r="IN13" s="60"/>
      <c r="IO13" s="60"/>
      <c r="IP13" s="60"/>
      <c r="IQ13" s="60"/>
      <c r="IR13" s="60">
        <f>IU13+IX13</f>
        <v>0</v>
      </c>
      <c r="IS13" s="60">
        <f>IV13+IY13</f>
        <v>0</v>
      </c>
      <c r="IT13" s="60"/>
      <c r="IU13" s="60"/>
      <c r="IV13" s="60"/>
      <c r="IW13" s="60"/>
      <c r="IX13" s="60"/>
      <c r="IY13" s="60"/>
      <c r="IZ13" s="60"/>
      <c r="JA13" s="60">
        <f>JD13+JG13</f>
        <v>0</v>
      </c>
      <c r="JB13" s="60">
        <f>JE13+JH13</f>
        <v>0</v>
      </c>
      <c r="JC13" s="60"/>
      <c r="JD13" s="60"/>
      <c r="JE13" s="60"/>
      <c r="JF13" s="60"/>
      <c r="JG13" s="60"/>
      <c r="JH13" s="60"/>
      <c r="JI13" s="60"/>
      <c r="JJ13" s="60">
        <f>JM13+JP13</f>
        <v>737.12199999999996</v>
      </c>
      <c r="JK13" s="60">
        <f>JN13+JQ13</f>
        <v>737.12199999999996</v>
      </c>
      <c r="JL13" s="69">
        <f t="shared" si="54"/>
        <v>100</v>
      </c>
      <c r="JM13" s="60">
        <v>722.37955999999997</v>
      </c>
      <c r="JN13" s="60">
        <v>722.37955999999997</v>
      </c>
      <c r="JO13" s="58">
        <f t="shared" si="55"/>
        <v>100</v>
      </c>
      <c r="JP13" s="60">
        <v>14.74244</v>
      </c>
      <c r="JQ13" s="60">
        <v>14.74244</v>
      </c>
      <c r="JR13" s="58">
        <f t="shared" si="56"/>
        <v>100</v>
      </c>
      <c r="JS13" s="60">
        <f>JV13+JY13</f>
        <v>2701.4455000000003</v>
      </c>
      <c r="JT13" s="60">
        <f>JW13+JZ13</f>
        <v>2701.4455000000003</v>
      </c>
      <c r="JU13" s="58">
        <f t="shared" si="57"/>
        <v>100</v>
      </c>
      <c r="JV13" s="60">
        <v>2647.4152300000001</v>
      </c>
      <c r="JW13" s="60">
        <v>2647.4152300000001</v>
      </c>
      <c r="JX13" s="58">
        <f t="shared" si="58"/>
        <v>100</v>
      </c>
      <c r="JY13" s="60">
        <v>54.030270000000002</v>
      </c>
      <c r="JZ13" s="60">
        <v>54.030270000000002</v>
      </c>
      <c r="KA13" s="58">
        <f t="shared" si="59"/>
        <v>100</v>
      </c>
      <c r="KB13" s="60">
        <f>KE13+KH13</f>
        <v>1568.7476799999999</v>
      </c>
      <c r="KC13" s="60">
        <f>KF13+KI13</f>
        <v>1568.7476799999999</v>
      </c>
      <c r="KD13" s="58">
        <f>KC13/KB13*100</f>
        <v>100</v>
      </c>
      <c r="KE13" s="60">
        <v>1537.37273</v>
      </c>
      <c r="KF13" s="60">
        <v>1537.37273</v>
      </c>
      <c r="KG13" s="58">
        <f t="shared" si="60"/>
        <v>100</v>
      </c>
      <c r="KH13" s="60">
        <v>31.374949999999998</v>
      </c>
      <c r="KI13" s="60">
        <v>31.374949999999998</v>
      </c>
      <c r="KJ13" s="58">
        <f>KI13/KH13*100</f>
        <v>100</v>
      </c>
      <c r="KK13" s="60">
        <f>KN13+KQ13</f>
        <v>0</v>
      </c>
      <c r="KL13" s="60">
        <f>KO13+KR13</f>
        <v>0</v>
      </c>
      <c r="KM13" s="60"/>
      <c r="KN13" s="60"/>
      <c r="KO13" s="60"/>
      <c r="KP13" s="60"/>
      <c r="KQ13" s="60"/>
      <c r="KR13" s="60"/>
      <c r="KS13" s="60"/>
      <c r="KT13" s="60"/>
      <c r="KU13" s="60"/>
      <c r="KV13" s="60"/>
      <c r="KW13" s="60">
        <f>KZ13+LC13</f>
        <v>0</v>
      </c>
      <c r="KX13" s="60">
        <f>LA13+LD13</f>
        <v>0</v>
      </c>
      <c r="KY13" s="60"/>
      <c r="KZ13" s="60"/>
      <c r="LA13" s="60"/>
      <c r="LB13" s="60"/>
      <c r="LC13" s="60"/>
      <c r="LD13" s="60"/>
      <c r="LE13" s="60"/>
      <c r="LF13" s="60">
        <v>28382.888610000002</v>
      </c>
      <c r="LG13" s="60">
        <v>28382.888610000002</v>
      </c>
      <c r="LH13" s="58">
        <f t="shared" si="61"/>
        <v>100</v>
      </c>
      <c r="LI13" s="60"/>
      <c r="LJ13" s="60"/>
      <c r="LK13" s="60"/>
      <c r="LL13" s="60">
        <f>LO13+LR13</f>
        <v>0</v>
      </c>
      <c r="LM13" s="60">
        <f>LP13+LS13</f>
        <v>0</v>
      </c>
      <c r="LN13" s="60"/>
      <c r="LO13" s="60"/>
      <c r="LP13" s="60"/>
      <c r="LQ13" s="60"/>
      <c r="LR13" s="60"/>
      <c r="LS13" s="60"/>
      <c r="LT13" s="60"/>
      <c r="LU13" s="60"/>
      <c r="LV13" s="60"/>
      <c r="LW13" s="60"/>
      <c r="LX13" s="60"/>
      <c r="LY13" s="60"/>
      <c r="LZ13" s="60"/>
      <c r="MA13" s="60"/>
      <c r="MB13" s="60"/>
      <c r="MC13" s="60"/>
      <c r="MD13" s="60"/>
      <c r="ME13" s="60"/>
      <c r="MF13" s="60"/>
    </row>
    <row r="14" spans="1:344" s="8" customFormat="1" ht="13.5" customHeight="1">
      <c r="A14" s="7" t="s">
        <v>189</v>
      </c>
      <c r="B14" s="58">
        <f>SUM(B15:B22)</f>
        <v>15784.162329999999</v>
      </c>
      <c r="C14" s="58">
        <f>SUM(C15:C22)</f>
        <v>15548.962319999999</v>
      </c>
      <c r="D14" s="58">
        <f t="shared" ref="D14:D22" si="64">C14/B14*100</f>
        <v>98.509898687794347</v>
      </c>
      <c r="E14" s="58">
        <f>SUM(E15:E22)</f>
        <v>0</v>
      </c>
      <c r="F14" s="58">
        <f>SUM(F15:F22)</f>
        <v>0</v>
      </c>
      <c r="G14" s="58"/>
      <c r="H14" s="58">
        <f>SUM(H15:H22)</f>
        <v>0</v>
      </c>
      <c r="I14" s="58">
        <f>SUM(I15:I22)</f>
        <v>0</v>
      </c>
      <c r="J14" s="58"/>
      <c r="K14" s="58">
        <f>SUM(K15:K22)</f>
        <v>0</v>
      </c>
      <c r="L14" s="58">
        <f>SUM(L15:L22)</f>
        <v>0</v>
      </c>
      <c r="M14" s="58"/>
      <c r="N14" s="58">
        <f>SUM(N15:N22)</f>
        <v>0</v>
      </c>
      <c r="O14" s="58">
        <f>SUM(O15:O22)</f>
        <v>0</v>
      </c>
      <c r="P14" s="58"/>
      <c r="Q14" s="58">
        <f>SUM(Q15:Q22)</f>
        <v>0</v>
      </c>
      <c r="R14" s="58">
        <f>SUM(R15:R22)</f>
        <v>0</v>
      </c>
      <c r="S14" s="58"/>
      <c r="T14" s="58">
        <f>SUM(T15:T22)</f>
        <v>0</v>
      </c>
      <c r="U14" s="58">
        <f>SUM(U15:U22)</f>
        <v>0</v>
      </c>
      <c r="V14" s="58"/>
      <c r="W14" s="58">
        <f>SUM(W15:W22)</f>
        <v>0</v>
      </c>
      <c r="X14" s="58">
        <f>SUM(X15:X22)</f>
        <v>0</v>
      </c>
      <c r="Y14" s="58"/>
      <c r="Z14" s="58">
        <f>SUM(Z15:Z22)</f>
        <v>0</v>
      </c>
      <c r="AA14" s="58">
        <f>SUM(AA15:AA22)</f>
        <v>0</v>
      </c>
      <c r="AB14" s="58"/>
      <c r="AC14" s="58">
        <f>SUM(AC15:AC22)</f>
        <v>0</v>
      </c>
      <c r="AD14" s="58">
        <f>SUM(AD15:AD22)</f>
        <v>0</v>
      </c>
      <c r="AE14" s="58"/>
      <c r="AF14" s="58">
        <f>SUM(AF15:AF22)</f>
        <v>0</v>
      </c>
      <c r="AG14" s="58">
        <f>SUM(AG15:AG22)</f>
        <v>0</v>
      </c>
      <c r="AH14" s="58"/>
      <c r="AI14" s="58">
        <f>SUM(AI15:AI22)</f>
        <v>0</v>
      </c>
      <c r="AJ14" s="58">
        <f>SUM(AJ15:AJ22)</f>
        <v>0</v>
      </c>
      <c r="AK14" s="58"/>
      <c r="AL14" s="58">
        <f>SUM(AL15:AL22)</f>
        <v>0</v>
      </c>
      <c r="AM14" s="58">
        <f>SUM(AM15:AM22)</f>
        <v>0</v>
      </c>
      <c r="AN14" s="58"/>
      <c r="AO14" s="58">
        <f>SUM(AO15:AO22)</f>
        <v>0</v>
      </c>
      <c r="AP14" s="58">
        <f>SUM(AP15:AP22)</f>
        <v>0</v>
      </c>
      <c r="AQ14" s="58"/>
      <c r="AR14" s="58">
        <f>SUM(AR15:AR22)</f>
        <v>0</v>
      </c>
      <c r="AS14" s="58">
        <f>SUM(AS15:AS22)</f>
        <v>0</v>
      </c>
      <c r="AT14" s="58"/>
      <c r="AU14" s="58">
        <f>SUM(AU15:AU22)</f>
        <v>0</v>
      </c>
      <c r="AV14" s="58">
        <f>SUM(AV15:AV22)</f>
        <v>0</v>
      </c>
      <c r="AW14" s="58"/>
      <c r="AX14" s="58">
        <f>SUM(AX15:AX22)</f>
        <v>0</v>
      </c>
      <c r="AY14" s="58">
        <f>SUM(AY15:AY22)</f>
        <v>0</v>
      </c>
      <c r="AZ14" s="58"/>
      <c r="BA14" s="58">
        <f>SUM(BA15:BA22)</f>
        <v>0</v>
      </c>
      <c r="BB14" s="58">
        <f>SUM(BB15:BB22)</f>
        <v>0</v>
      </c>
      <c r="BC14" s="58"/>
      <c r="BD14" s="58">
        <f>SUM(BD15:BD22)</f>
        <v>0</v>
      </c>
      <c r="BE14" s="58">
        <f>SUM(BE15:BE22)</f>
        <v>0</v>
      </c>
      <c r="BF14" s="58"/>
      <c r="BG14" s="58">
        <f>SUM(BG15:BG22)</f>
        <v>3114.4872899999996</v>
      </c>
      <c r="BH14" s="58">
        <f>SUM(BH15:BH22)</f>
        <v>3114.4872799999998</v>
      </c>
      <c r="BI14" s="58">
        <f t="shared" ref="BI14:BI22" si="65">BH14/BG14*100</f>
        <v>99.999999678919878</v>
      </c>
      <c r="BJ14" s="58">
        <f>SUM(BJ15:BJ22)</f>
        <v>3052.1975200000002</v>
      </c>
      <c r="BK14" s="58">
        <f>SUM(BK15:BK22)</f>
        <v>3052.19751</v>
      </c>
      <c r="BL14" s="58">
        <f t="shared" ref="BL14:BL22" si="66">BK14/BJ14*100</f>
        <v>99.999999672367196</v>
      </c>
      <c r="BM14" s="58">
        <f>SUM(BM15:BM22)</f>
        <v>62.289769999999997</v>
      </c>
      <c r="BN14" s="58">
        <f>SUM(BN15:BN22)</f>
        <v>62.289769999999997</v>
      </c>
      <c r="BO14" s="58">
        <f>BN14/BM14*100</f>
        <v>100</v>
      </c>
      <c r="BP14" s="58">
        <f>SUM(BP15:BP22)</f>
        <v>0</v>
      </c>
      <c r="BQ14" s="58">
        <f>SUM(BQ15:BQ22)</f>
        <v>0</v>
      </c>
      <c r="BR14" s="58"/>
      <c r="BS14" s="58">
        <f>SUM(BS15:BS22)</f>
        <v>610.93015000000003</v>
      </c>
      <c r="BT14" s="58">
        <f>SUM(BT15:BT22)</f>
        <v>610.93015000000003</v>
      </c>
      <c r="BU14" s="58">
        <f>BT14/BS14*100</f>
        <v>100</v>
      </c>
      <c r="BV14" s="58">
        <f>SUM(BV15:BV22)</f>
        <v>610.93015000000003</v>
      </c>
      <c r="BW14" s="58">
        <f>SUM(BW15:BW22)</f>
        <v>610.93015000000003</v>
      </c>
      <c r="BX14" s="58">
        <f>BW14/BV14*100</f>
        <v>100</v>
      </c>
      <c r="BY14" s="58">
        <f>SUM(BY15:BY22)</f>
        <v>0</v>
      </c>
      <c r="BZ14" s="58">
        <f>SUM(BZ15:BZ22)</f>
        <v>0</v>
      </c>
      <c r="CA14" s="58"/>
      <c r="CB14" s="58">
        <f>SUM(CB15:CB22)</f>
        <v>0</v>
      </c>
      <c r="CC14" s="58">
        <f>SUM(CC15:CC22)</f>
        <v>0</v>
      </c>
      <c r="CD14" s="58"/>
      <c r="CE14" s="58">
        <f>SUM(CE15:CE22)</f>
        <v>0</v>
      </c>
      <c r="CF14" s="58">
        <f>SUM(CF15:CF22)</f>
        <v>0</v>
      </c>
      <c r="CG14" s="58"/>
      <c r="CH14" s="58">
        <f>SUM(CH15:CH22)</f>
        <v>0</v>
      </c>
      <c r="CI14" s="58">
        <f>SUM(CI15:CI22)</f>
        <v>0</v>
      </c>
      <c r="CJ14" s="58"/>
      <c r="CK14" s="58">
        <f>SUM(CK15:CK22)</f>
        <v>0</v>
      </c>
      <c r="CL14" s="58">
        <f>SUM(CL15:CL22)</f>
        <v>0</v>
      </c>
      <c r="CM14" s="58"/>
      <c r="CN14" s="58">
        <f>SUM(CN15:CN22)</f>
        <v>0</v>
      </c>
      <c r="CO14" s="58">
        <f>SUM(CO15:CO22)</f>
        <v>0</v>
      </c>
      <c r="CP14" s="58"/>
      <c r="CQ14" s="58">
        <f>SUM(CQ15:CQ22)</f>
        <v>0</v>
      </c>
      <c r="CR14" s="58">
        <f>SUM(CR15:CR22)</f>
        <v>0</v>
      </c>
      <c r="CS14" s="58"/>
      <c r="CT14" s="58">
        <f>SUM(CT15:CT22)</f>
        <v>0</v>
      </c>
      <c r="CU14" s="58">
        <f>SUM(CU15:CU22)</f>
        <v>0</v>
      </c>
      <c r="CV14" s="58"/>
      <c r="CW14" s="58"/>
      <c r="CX14" s="58"/>
      <c r="CY14" s="58"/>
      <c r="CZ14" s="58"/>
      <c r="DA14" s="58"/>
      <c r="DB14" s="58"/>
      <c r="DC14" s="58">
        <f>SUM(DC15:DC22)</f>
        <v>0</v>
      </c>
      <c r="DD14" s="58">
        <f>SUM(DD15:DD22)</f>
        <v>0</v>
      </c>
      <c r="DE14" s="58"/>
      <c r="DF14" s="58"/>
      <c r="DG14" s="58"/>
      <c r="DH14" s="58"/>
      <c r="DI14" s="58"/>
      <c r="DJ14" s="58"/>
      <c r="DK14" s="58"/>
      <c r="DL14" s="58">
        <f>SUM(DL15:DL22)</f>
        <v>73.623000000000005</v>
      </c>
      <c r="DM14" s="58">
        <f>SUM(DM15:DM22)</f>
        <v>73.623000000000005</v>
      </c>
      <c r="DN14" s="58">
        <f>DM14/DL14*100</f>
        <v>100</v>
      </c>
      <c r="DO14" s="58">
        <f>SUM(DO15:DO22)</f>
        <v>72.150540000000007</v>
      </c>
      <c r="DP14" s="58">
        <f>SUM(DP15:DP22)</f>
        <v>72.150540000000007</v>
      </c>
      <c r="DQ14" s="58">
        <f>DP14/DO14*100</f>
        <v>100</v>
      </c>
      <c r="DR14" s="58">
        <f>SUM(DR15:DR22)</f>
        <v>1.4724600000000001</v>
      </c>
      <c r="DS14" s="58">
        <f>SUM(DS15:DS22)</f>
        <v>1.4724600000000001</v>
      </c>
      <c r="DT14" s="58">
        <f>DS14/DR14*100</f>
        <v>100</v>
      </c>
      <c r="DU14" s="58">
        <f>SUM(DU15:DU22)</f>
        <v>0</v>
      </c>
      <c r="DV14" s="58">
        <f>SUM(DV15:DV22)</f>
        <v>0</v>
      </c>
      <c r="DW14" s="58"/>
      <c r="DX14" s="58">
        <f>SUM(DX15:DX22)</f>
        <v>0</v>
      </c>
      <c r="DY14" s="58">
        <f>SUM(DY15:DY22)</f>
        <v>0</v>
      </c>
      <c r="DZ14" s="58"/>
      <c r="EA14" s="58">
        <f>SUM(EA15:EA22)</f>
        <v>0</v>
      </c>
      <c r="EB14" s="58">
        <f>SUM(EB15:EB22)</f>
        <v>0</v>
      </c>
      <c r="EC14" s="58"/>
      <c r="ED14" s="58">
        <f>SUM(ED15:ED22)</f>
        <v>0</v>
      </c>
      <c r="EE14" s="58">
        <f>SUM(EE15:EE22)</f>
        <v>0</v>
      </c>
      <c r="EF14" s="58"/>
      <c r="EG14" s="58">
        <f>SUM(EG15:EG22)</f>
        <v>0</v>
      </c>
      <c r="EH14" s="58">
        <f>SUM(EH15:EH22)</f>
        <v>0</v>
      </c>
      <c r="EI14" s="58"/>
      <c r="EJ14" s="58">
        <f>SUM(EJ15:EJ22)</f>
        <v>0</v>
      </c>
      <c r="EK14" s="58">
        <f>SUM(EK15:EK22)</f>
        <v>0</v>
      </c>
      <c r="EL14" s="58"/>
      <c r="EM14" s="58">
        <f>SUM(EM15:EM22)</f>
        <v>0</v>
      </c>
      <c r="EN14" s="58">
        <f>SUM(EN15:EN22)</f>
        <v>0</v>
      </c>
      <c r="EO14" s="58"/>
      <c r="EP14" s="58">
        <f>EP15+EP16+EP17+EP18+EP19+EP20+EP21+EP22</f>
        <v>11749.921890000001</v>
      </c>
      <c r="EQ14" s="58">
        <f>SUM(EQ15:EQ22)</f>
        <v>11749.921890000001</v>
      </c>
      <c r="ER14" s="58">
        <f t="shared" ref="ER14:ER22" si="67">EQ14/EP14*100</f>
        <v>100</v>
      </c>
      <c r="ES14" s="58">
        <f>SUM(ES15:ES22)</f>
        <v>11749.921890000001</v>
      </c>
      <c r="ET14" s="58">
        <f>SUM(ET15:ET22)</f>
        <v>11749.921890000001</v>
      </c>
      <c r="EU14" s="58">
        <f>ET14/ES14*100</f>
        <v>100</v>
      </c>
      <c r="EV14" s="58">
        <f>SUM(EV15:EV22)</f>
        <v>0</v>
      </c>
      <c r="EW14" s="58">
        <f>SUM(EW15:EW22)</f>
        <v>0</v>
      </c>
      <c r="EX14" s="58"/>
      <c r="EY14" s="58">
        <f>SUM(EY15:EY22)</f>
        <v>0</v>
      </c>
      <c r="EZ14" s="58">
        <f>SUM(EZ15:EZ22)</f>
        <v>0</v>
      </c>
      <c r="FA14" s="58"/>
      <c r="FB14" s="58">
        <f>SUM(FB15:FB22)</f>
        <v>0</v>
      </c>
      <c r="FC14" s="58">
        <f>SUM(FC15:FC22)</f>
        <v>0</v>
      </c>
      <c r="FD14" s="58"/>
      <c r="FE14" s="58">
        <f>SUM(FE15:FE22)</f>
        <v>0</v>
      </c>
      <c r="FF14" s="58">
        <f>SUM(FF15:FF22)</f>
        <v>0</v>
      </c>
      <c r="FG14" s="58"/>
      <c r="FH14" s="58">
        <f>SUM(FH15:FH22)</f>
        <v>0</v>
      </c>
      <c r="FI14" s="58">
        <f>SUM(FI15:FI22)</f>
        <v>0</v>
      </c>
      <c r="FJ14" s="58"/>
      <c r="FK14" s="58">
        <f>FK15+FK16</f>
        <v>0</v>
      </c>
      <c r="FL14" s="58"/>
      <c r="FM14" s="58"/>
      <c r="FN14" s="58">
        <f>FN15+FN16</f>
        <v>0</v>
      </c>
      <c r="FO14" s="58">
        <f>FO15+FO16</f>
        <v>0</v>
      </c>
      <c r="FP14" s="58"/>
      <c r="FQ14" s="58">
        <f>FQ15+FQ16</f>
        <v>0</v>
      </c>
      <c r="FR14" s="58">
        <f>FR15+FR16</f>
        <v>0</v>
      </c>
      <c r="FS14" s="58"/>
      <c r="FT14" s="58">
        <f>FT15+FT16</f>
        <v>0</v>
      </c>
      <c r="FU14" s="58">
        <f>FU15+FU16</f>
        <v>0</v>
      </c>
      <c r="FV14" s="58"/>
      <c r="FW14" s="58">
        <f>SUM(FW15:FW22)</f>
        <v>0</v>
      </c>
      <c r="FX14" s="58">
        <f>SUM(FX15:FX22)</f>
        <v>0</v>
      </c>
      <c r="FY14" s="58"/>
      <c r="FZ14" s="58">
        <f>FZ15+FZ16</f>
        <v>0</v>
      </c>
      <c r="GA14" s="58">
        <f>GA15+GA16</f>
        <v>0</v>
      </c>
      <c r="GB14" s="58"/>
      <c r="GC14" s="58">
        <f>GC15+GC16</f>
        <v>0</v>
      </c>
      <c r="GD14" s="58">
        <f>GD15+GD16</f>
        <v>0</v>
      </c>
      <c r="GE14" s="58"/>
      <c r="GF14" s="58">
        <f>SUM(GF15:GF22)</f>
        <v>0</v>
      </c>
      <c r="GG14" s="58">
        <f>SUM(GG15:GG22)</f>
        <v>0</v>
      </c>
      <c r="GH14" s="58"/>
      <c r="GI14" s="58">
        <f>GI15+GI16</f>
        <v>0</v>
      </c>
      <c r="GJ14" s="58">
        <f>GJ15+GJ16</f>
        <v>0</v>
      </c>
      <c r="GK14" s="58"/>
      <c r="GL14" s="58">
        <f>GL15+GL16</f>
        <v>0</v>
      </c>
      <c r="GM14" s="58">
        <f>GM15+GM16</f>
        <v>0</v>
      </c>
      <c r="GN14" s="58"/>
      <c r="GO14" s="58">
        <f>SUM(GO15:GO22)</f>
        <v>0</v>
      </c>
      <c r="GP14" s="58">
        <f>SUM(GP15:GP22)</f>
        <v>0</v>
      </c>
      <c r="GQ14" s="58"/>
      <c r="GR14" s="58">
        <f>GR15+GR16</f>
        <v>0</v>
      </c>
      <c r="GS14" s="58">
        <f>GS15+GS16</f>
        <v>0</v>
      </c>
      <c r="GT14" s="58"/>
      <c r="GU14" s="58">
        <f>GU15+GU16</f>
        <v>0</v>
      </c>
      <c r="GV14" s="58">
        <f>GV15+GV16</f>
        <v>0</v>
      </c>
      <c r="GW14" s="58"/>
      <c r="GX14" s="58">
        <f>SUM(GX15:GX22)</f>
        <v>0</v>
      </c>
      <c r="GY14" s="58">
        <f>SUM(GY15:GY22)</f>
        <v>0</v>
      </c>
      <c r="GZ14" s="58"/>
      <c r="HA14" s="58">
        <f>HA15+HA16</f>
        <v>0</v>
      </c>
      <c r="HB14" s="58">
        <f>HB15+HB16</f>
        <v>0</v>
      </c>
      <c r="HC14" s="58"/>
      <c r="HD14" s="58">
        <f>HD15+HD16</f>
        <v>0</v>
      </c>
      <c r="HE14" s="58">
        <f>HE15+HE16</f>
        <v>0</v>
      </c>
      <c r="HF14" s="58"/>
      <c r="HG14" s="58">
        <f>SUM(HG15:HG22)</f>
        <v>0</v>
      </c>
      <c r="HH14" s="58">
        <f>SUM(HH15:HH22)</f>
        <v>0</v>
      </c>
      <c r="HI14" s="58"/>
      <c r="HJ14" s="58">
        <f>HJ15+HJ16</f>
        <v>0</v>
      </c>
      <c r="HK14" s="58">
        <f>HK15+HK16</f>
        <v>0</v>
      </c>
      <c r="HL14" s="58"/>
      <c r="HM14" s="58">
        <f>HM15+HM16</f>
        <v>0</v>
      </c>
      <c r="HN14" s="58">
        <f>HN15+HN16</f>
        <v>0</v>
      </c>
      <c r="HO14" s="58"/>
      <c r="HP14" s="58">
        <f>SUM(HP15:HP22)</f>
        <v>0</v>
      </c>
      <c r="HQ14" s="58">
        <f>SUM(HQ15:HQ22)</f>
        <v>0</v>
      </c>
      <c r="HR14" s="58"/>
      <c r="HS14" s="58">
        <f>HS15+HS16</f>
        <v>0</v>
      </c>
      <c r="HT14" s="58">
        <f>HT15+HT16</f>
        <v>0</v>
      </c>
      <c r="HU14" s="58"/>
      <c r="HV14" s="58">
        <f>HV15+HV16</f>
        <v>0</v>
      </c>
      <c r="HW14" s="58">
        <f>HW15+HW16</f>
        <v>0</v>
      </c>
      <c r="HX14" s="58"/>
      <c r="HY14" s="58">
        <f>SUM(HY15:HY22)</f>
        <v>0</v>
      </c>
      <c r="HZ14" s="58">
        <f>SUM(HZ15:HZ22)</f>
        <v>0</v>
      </c>
      <c r="IA14" s="58"/>
      <c r="IB14" s="58">
        <f>IB15+IB16</f>
        <v>0</v>
      </c>
      <c r="IC14" s="58">
        <f>IC15+IC16</f>
        <v>0</v>
      </c>
      <c r="ID14" s="58"/>
      <c r="IE14" s="58">
        <f>IE15+IE16</f>
        <v>0</v>
      </c>
      <c r="IF14" s="58">
        <f>IF15+IF16</f>
        <v>0</v>
      </c>
      <c r="IG14" s="58"/>
      <c r="IH14" s="58">
        <f>SUM(IH15:IH22)</f>
        <v>0</v>
      </c>
      <c r="II14" s="58">
        <f>SUM(II15:II22)</f>
        <v>0</v>
      </c>
      <c r="IJ14" s="58"/>
      <c r="IK14" s="58">
        <f>IK15+IK16</f>
        <v>0</v>
      </c>
      <c r="IL14" s="58">
        <f>IL15+IL16</f>
        <v>0</v>
      </c>
      <c r="IM14" s="58"/>
      <c r="IN14" s="58">
        <f>IN15+IN16</f>
        <v>0</v>
      </c>
      <c r="IO14" s="58">
        <f>IO15+IO16</f>
        <v>0</v>
      </c>
      <c r="IP14" s="58"/>
      <c r="IQ14" s="58">
        <f>SUM(IQ15:IQ22)</f>
        <v>0</v>
      </c>
      <c r="IR14" s="58">
        <f>SUM(IR15:IR22)</f>
        <v>0</v>
      </c>
      <c r="IS14" s="58">
        <f>SUM(IS15:IS22)</f>
        <v>0</v>
      </c>
      <c r="IT14" s="58"/>
      <c r="IU14" s="58">
        <f>IU15+IU16</f>
        <v>0</v>
      </c>
      <c r="IV14" s="58">
        <f>IV15+IV16</f>
        <v>0</v>
      </c>
      <c r="IW14" s="58"/>
      <c r="IX14" s="58">
        <f>IX15+IX16</f>
        <v>0</v>
      </c>
      <c r="IY14" s="58">
        <f>IY15+IY16</f>
        <v>0</v>
      </c>
      <c r="IZ14" s="58"/>
      <c r="JA14" s="58">
        <f>SUM(JA15:JA22)</f>
        <v>0</v>
      </c>
      <c r="JB14" s="58">
        <f>SUM(JB15:JB22)</f>
        <v>0</v>
      </c>
      <c r="JC14" s="58"/>
      <c r="JD14" s="58">
        <f>JD15+JD16</f>
        <v>0</v>
      </c>
      <c r="JE14" s="58">
        <f>JE15+JE16</f>
        <v>0</v>
      </c>
      <c r="JF14" s="58"/>
      <c r="JG14" s="58">
        <f>JG15+JG16</f>
        <v>0</v>
      </c>
      <c r="JH14" s="58">
        <f>JH15+JH16</f>
        <v>0</v>
      </c>
      <c r="JI14" s="58"/>
      <c r="JJ14" s="58">
        <f>SUM(JJ15:JJ22)</f>
        <v>0</v>
      </c>
      <c r="JK14" s="58">
        <f>SUM(JK15:JK22)</f>
        <v>0</v>
      </c>
      <c r="JL14" s="58"/>
      <c r="JM14" s="58">
        <f>JM15+JM16</f>
        <v>0</v>
      </c>
      <c r="JN14" s="58">
        <f>JN15+JN16</f>
        <v>0</v>
      </c>
      <c r="JO14" s="58"/>
      <c r="JP14" s="58">
        <f>JP15+JP16</f>
        <v>0</v>
      </c>
      <c r="JQ14" s="58">
        <f>JQ15+JQ16</f>
        <v>0</v>
      </c>
      <c r="JR14" s="58"/>
      <c r="JS14" s="58">
        <f>SUM(JS15:JS22)</f>
        <v>0</v>
      </c>
      <c r="JT14" s="58">
        <f>SUM(JT15:JT22)</f>
        <v>0</v>
      </c>
      <c r="JU14" s="58"/>
      <c r="JV14" s="58">
        <f>JV15+JV16</f>
        <v>0</v>
      </c>
      <c r="JW14" s="58">
        <f>JW15+JW16</f>
        <v>0</v>
      </c>
      <c r="JX14" s="58"/>
      <c r="JY14" s="58">
        <f>JY15+JY16</f>
        <v>0</v>
      </c>
      <c r="JZ14" s="58">
        <f>JZ15+JZ16</f>
        <v>0</v>
      </c>
      <c r="KA14" s="58"/>
      <c r="KB14" s="58">
        <f>SUM(KB15:KB22)</f>
        <v>0</v>
      </c>
      <c r="KC14" s="58">
        <f>SUM(KC15:KC22)</f>
        <v>0</v>
      </c>
      <c r="KD14" s="58"/>
      <c r="KE14" s="58">
        <f>KE15+KE16</f>
        <v>0</v>
      </c>
      <c r="KF14" s="58">
        <f>KF15+KF16</f>
        <v>0</v>
      </c>
      <c r="KG14" s="58"/>
      <c r="KH14" s="58">
        <f>KH15+KH16</f>
        <v>0</v>
      </c>
      <c r="KI14" s="58">
        <f>KI15+KI16</f>
        <v>0</v>
      </c>
      <c r="KJ14" s="58"/>
      <c r="KK14" s="58">
        <f>SUM(KK15:KK22)</f>
        <v>0</v>
      </c>
      <c r="KL14" s="58">
        <f>SUM(KL15:KL22)</f>
        <v>0</v>
      </c>
      <c r="KM14" s="58"/>
      <c r="KN14" s="58">
        <f>KN15+KN16</f>
        <v>0</v>
      </c>
      <c r="KO14" s="58">
        <f>KO15+KO16</f>
        <v>0</v>
      </c>
      <c r="KP14" s="58"/>
      <c r="KQ14" s="58">
        <f>KQ15+KQ16</f>
        <v>0</v>
      </c>
      <c r="KR14" s="58">
        <f>KR15+KR16</f>
        <v>0</v>
      </c>
      <c r="KS14" s="58"/>
      <c r="KT14" s="58">
        <f>SUM(KT15:KT22)</f>
        <v>0</v>
      </c>
      <c r="KU14" s="66">
        <f>SUM(KU15:KU22)</f>
        <v>0</v>
      </c>
      <c r="KV14" s="58"/>
      <c r="KW14" s="58">
        <f>SUM(KW15:KW22)</f>
        <v>0</v>
      </c>
      <c r="KX14" s="58">
        <f>SUM(KX15:KX22)</f>
        <v>0</v>
      </c>
      <c r="KY14" s="58"/>
      <c r="KZ14" s="58">
        <f>KZ15+KZ16</f>
        <v>0</v>
      </c>
      <c r="LA14" s="58">
        <f>LA15+LA16</f>
        <v>0</v>
      </c>
      <c r="LB14" s="58"/>
      <c r="LC14" s="58">
        <f>LC15+LC16</f>
        <v>0</v>
      </c>
      <c r="LD14" s="58">
        <f>LD15+LD16</f>
        <v>0</v>
      </c>
      <c r="LE14" s="58"/>
      <c r="LF14" s="58">
        <f>SUM(LF15:LF22)</f>
        <v>0</v>
      </c>
      <c r="LG14" s="66">
        <f>SUM(LG15:LG22)</f>
        <v>0</v>
      </c>
      <c r="LH14" s="58"/>
      <c r="LI14" s="58">
        <f>SUM(LI15:LI22)</f>
        <v>0</v>
      </c>
      <c r="LJ14" s="66">
        <f>SUM(LJ15:LJ22)</f>
        <v>0</v>
      </c>
      <c r="LK14" s="58"/>
      <c r="LL14" s="58">
        <f>SUM(LL15:LL22)</f>
        <v>0</v>
      </c>
      <c r="LM14" s="58">
        <f>SUM(LM15:LM22)</f>
        <v>0</v>
      </c>
      <c r="LN14" s="58"/>
      <c r="LO14" s="58">
        <f>LO15+LO16</f>
        <v>0</v>
      </c>
      <c r="LP14" s="58">
        <f>LP15+LP16</f>
        <v>0</v>
      </c>
      <c r="LQ14" s="58"/>
      <c r="LR14" s="58">
        <f>LR15+LR16</f>
        <v>0</v>
      </c>
      <c r="LS14" s="58">
        <f>LS15+LS16</f>
        <v>0</v>
      </c>
      <c r="LT14" s="58"/>
      <c r="LU14" s="58">
        <f>SUM(LU15:LU22)</f>
        <v>235.2</v>
      </c>
      <c r="LV14" s="66">
        <f>SUM(LV15:LV22)</f>
        <v>0</v>
      </c>
      <c r="LW14" s="58"/>
      <c r="LX14" s="58">
        <f>SUM(LX15:LX22)</f>
        <v>0</v>
      </c>
      <c r="LY14" s="66">
        <f>SUM(LY15:LY22)</f>
        <v>0</v>
      </c>
      <c r="LZ14" s="58"/>
      <c r="MA14" s="58">
        <f>SUM(MA15:MA22)</f>
        <v>0</v>
      </c>
      <c r="MB14" s="66">
        <f>SUM(MB15:MB22)</f>
        <v>0</v>
      </c>
      <c r="MC14" s="58"/>
      <c r="MD14" s="58">
        <f>SUM(MD15:MD22)</f>
        <v>0</v>
      </c>
      <c r="ME14" s="66">
        <f>SUM(ME15:ME22)</f>
        <v>0</v>
      </c>
      <c r="MF14" s="58"/>
    </row>
    <row r="15" spans="1:344" ht="13.5" customHeight="1">
      <c r="A15" s="3" t="s">
        <v>38</v>
      </c>
      <c r="B15" s="60">
        <f t="shared" ref="B15:C22" si="68">E15+N15+Q15+T15+AC15+AU15+AX15+BG15+BP15+BS15+CB15+CK15+DL15+DU15+ED15+EM15+EP15+EY15+FB15+FW15+GF15+GO15+GX15+HP15+HG15+HY15+CT15+JJ15+JS15+DC15+FK15+FN15+IR15+KB15+KK15+KT15+LF15+LI15+LL15+IH15+JA15+KW15+LU15+LX15+MA15+MD15+AL15</f>
        <v>2753.5576499999997</v>
      </c>
      <c r="C15" s="60">
        <f t="shared" si="68"/>
        <v>2753.5576499999997</v>
      </c>
      <c r="D15" s="60">
        <f>C15/B15*100</f>
        <v>100</v>
      </c>
      <c r="E15" s="60">
        <f t="shared" ref="E15:F22" si="69">H15+K15</f>
        <v>0</v>
      </c>
      <c r="F15" s="60">
        <f t="shared" si="69"/>
        <v>0</v>
      </c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>
        <f t="shared" ref="T15:U22" si="70">W15+Z15</f>
        <v>0</v>
      </c>
      <c r="U15" s="60">
        <f t="shared" si="70"/>
        <v>0</v>
      </c>
      <c r="V15" s="60"/>
      <c r="W15" s="60"/>
      <c r="X15" s="60"/>
      <c r="Y15" s="60"/>
      <c r="Z15" s="60"/>
      <c r="AA15" s="60"/>
      <c r="AB15" s="60"/>
      <c r="AC15" s="60">
        <f t="shared" ref="AC15:AD22" si="71">AF15+AI15</f>
        <v>0</v>
      </c>
      <c r="AD15" s="60">
        <f t="shared" si="71"/>
        <v>0</v>
      </c>
      <c r="AE15" s="60"/>
      <c r="AF15" s="60"/>
      <c r="AG15" s="60"/>
      <c r="AH15" s="60"/>
      <c r="AI15" s="60"/>
      <c r="AJ15" s="60"/>
      <c r="AK15" s="60"/>
      <c r="AL15" s="60">
        <f t="shared" ref="AL15:AM22" si="72">AO15+AR15</f>
        <v>0</v>
      </c>
      <c r="AM15" s="60">
        <f t="shared" si="72"/>
        <v>0</v>
      </c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>
        <f t="shared" ref="AX15:AY22" si="73">BA15+BD15</f>
        <v>0</v>
      </c>
      <c r="AY15" s="60">
        <f t="shared" si="73"/>
        <v>0</v>
      </c>
      <c r="AZ15" s="60"/>
      <c r="BA15" s="60"/>
      <c r="BB15" s="60"/>
      <c r="BC15" s="60"/>
      <c r="BD15" s="60"/>
      <c r="BE15" s="60"/>
      <c r="BF15" s="60"/>
      <c r="BG15" s="60">
        <f t="shared" ref="BG15:BH22" si="74">BJ15+BM15</f>
        <v>1255.8416499999998</v>
      </c>
      <c r="BH15" s="60">
        <f t="shared" si="74"/>
        <v>1255.8416499999998</v>
      </c>
      <c r="BI15" s="60">
        <f t="shared" si="65"/>
        <v>100</v>
      </c>
      <c r="BJ15" s="60">
        <v>1230.7248099999999</v>
      </c>
      <c r="BK15" s="60">
        <v>1230.7248099999999</v>
      </c>
      <c r="BL15" s="60">
        <f t="shared" si="66"/>
        <v>100</v>
      </c>
      <c r="BM15" s="60">
        <v>25.11684</v>
      </c>
      <c r="BN15" s="60">
        <v>25.11684</v>
      </c>
      <c r="BO15" s="60">
        <f>BN15/BM15*100</f>
        <v>100</v>
      </c>
      <c r="BP15" s="60"/>
      <c r="BQ15" s="60"/>
      <c r="BR15" s="60"/>
      <c r="BS15" s="60">
        <f t="shared" ref="BS15:BS22" si="75">BV15+BY15</f>
        <v>0</v>
      </c>
      <c r="BT15" s="60"/>
      <c r="BU15" s="60"/>
      <c r="BV15" s="60"/>
      <c r="BW15" s="60"/>
      <c r="BX15" s="60"/>
      <c r="BY15" s="60"/>
      <c r="BZ15" s="60"/>
      <c r="CA15" s="60"/>
      <c r="CB15" s="60">
        <f>CE15+CH15</f>
        <v>0</v>
      </c>
      <c r="CC15" s="60">
        <f>CF15+CI15</f>
        <v>0</v>
      </c>
      <c r="CD15" s="60"/>
      <c r="CE15" s="60"/>
      <c r="CF15" s="60"/>
      <c r="CG15" s="60"/>
      <c r="CH15" s="60"/>
      <c r="CI15" s="60"/>
      <c r="CJ15" s="60"/>
      <c r="CK15" s="60">
        <f t="shared" ref="CK15:CL22" si="76">CN15+CQ15</f>
        <v>0</v>
      </c>
      <c r="CL15" s="60">
        <f t="shared" si="76"/>
        <v>0</v>
      </c>
      <c r="CM15" s="60"/>
      <c r="CN15" s="60"/>
      <c r="CO15" s="60"/>
      <c r="CP15" s="60"/>
      <c r="CQ15" s="60"/>
      <c r="CR15" s="60"/>
      <c r="CS15" s="60"/>
      <c r="CT15" s="60">
        <f t="shared" ref="CT15:CU22" si="77">CW15+CZ15</f>
        <v>0</v>
      </c>
      <c r="CU15" s="60">
        <f t="shared" si="77"/>
        <v>0</v>
      </c>
      <c r="CV15" s="60"/>
      <c r="CW15" s="60"/>
      <c r="CX15" s="60"/>
      <c r="CY15" s="60"/>
      <c r="CZ15" s="60"/>
      <c r="DA15" s="60"/>
      <c r="DB15" s="60"/>
      <c r="DC15" s="60">
        <f t="shared" ref="DC15:DD22" si="78">DF15+DI15</f>
        <v>0</v>
      </c>
      <c r="DD15" s="60">
        <f t="shared" si="78"/>
        <v>0</v>
      </c>
      <c r="DE15" s="60"/>
      <c r="DF15" s="60"/>
      <c r="DG15" s="60"/>
      <c r="DH15" s="60"/>
      <c r="DI15" s="60"/>
      <c r="DJ15" s="60"/>
      <c r="DK15" s="60"/>
      <c r="DL15" s="60">
        <f t="shared" ref="DL15:DM22" si="79">DO15+DR15</f>
        <v>73.623000000000005</v>
      </c>
      <c r="DM15" s="60">
        <f t="shared" si="79"/>
        <v>73.623000000000005</v>
      </c>
      <c r="DN15" s="60">
        <f>DM15/DL15*100</f>
        <v>100</v>
      </c>
      <c r="DO15" s="60">
        <v>72.150540000000007</v>
      </c>
      <c r="DP15" s="60">
        <v>72.150540000000007</v>
      </c>
      <c r="DQ15" s="60">
        <f>DP15/DO15*100</f>
        <v>100</v>
      </c>
      <c r="DR15" s="60">
        <v>1.4724600000000001</v>
      </c>
      <c r="DS15" s="60">
        <v>1.4724600000000001</v>
      </c>
      <c r="DT15" s="60">
        <f>DS15/DR15*100</f>
        <v>100</v>
      </c>
      <c r="DU15" s="60">
        <f t="shared" ref="DU15:DV22" si="80">DX15+EA15</f>
        <v>0</v>
      </c>
      <c r="DV15" s="60">
        <f t="shared" si="80"/>
        <v>0</v>
      </c>
      <c r="DW15" s="60"/>
      <c r="DX15" s="60"/>
      <c r="DY15" s="60"/>
      <c r="DZ15" s="60"/>
      <c r="EA15" s="60"/>
      <c r="EB15" s="60"/>
      <c r="EC15" s="60"/>
      <c r="ED15" s="60">
        <f t="shared" ref="ED15:EE22" si="81">EG15+EJ15</f>
        <v>0</v>
      </c>
      <c r="EE15" s="60">
        <f t="shared" si="81"/>
        <v>0</v>
      </c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>
        <f t="shared" ref="EP15:EQ22" si="82">ES15+EV15</f>
        <v>1424.0930000000001</v>
      </c>
      <c r="EQ15" s="60">
        <f t="shared" si="82"/>
        <v>1424.0930000000001</v>
      </c>
      <c r="ER15" s="60">
        <f t="shared" si="67"/>
        <v>100</v>
      </c>
      <c r="ES15" s="60">
        <v>1424.0930000000001</v>
      </c>
      <c r="ET15" s="60">
        <v>1424.0930000000001</v>
      </c>
      <c r="EU15" s="60">
        <f t="shared" ref="EU15:EU17" si="83">ET15/ES15*100</f>
        <v>100</v>
      </c>
      <c r="EV15" s="60"/>
      <c r="EW15" s="60"/>
      <c r="EX15" s="60"/>
      <c r="EY15" s="60"/>
      <c r="EZ15" s="60"/>
      <c r="FA15" s="60"/>
      <c r="FB15" s="60">
        <f t="shared" ref="FB15:FC22" si="84">FE15+FH15</f>
        <v>0</v>
      </c>
      <c r="FC15" s="60">
        <f t="shared" si="84"/>
        <v>0</v>
      </c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>
        <f t="shared" ref="FW15:FX22" si="85">FZ15+GC15</f>
        <v>0</v>
      </c>
      <c r="FX15" s="60">
        <f t="shared" si="85"/>
        <v>0</v>
      </c>
      <c r="FY15" s="60"/>
      <c r="FZ15" s="60"/>
      <c r="GA15" s="60"/>
      <c r="GB15" s="60"/>
      <c r="GC15" s="60"/>
      <c r="GD15" s="60"/>
      <c r="GE15" s="60"/>
      <c r="GF15" s="60">
        <f t="shared" ref="GF15:GG22" si="86">GI15+GL15</f>
        <v>0</v>
      </c>
      <c r="GG15" s="60">
        <f t="shared" si="86"/>
        <v>0</v>
      </c>
      <c r="GH15" s="60"/>
      <c r="GI15" s="60"/>
      <c r="GJ15" s="60"/>
      <c r="GK15" s="60"/>
      <c r="GL15" s="60"/>
      <c r="GM15" s="60"/>
      <c r="GN15" s="60"/>
      <c r="GO15" s="60">
        <f t="shared" ref="GO15:GP22" si="87">GR15+GU15</f>
        <v>0</v>
      </c>
      <c r="GP15" s="60">
        <f t="shared" si="87"/>
        <v>0</v>
      </c>
      <c r="GQ15" s="60"/>
      <c r="GR15" s="60"/>
      <c r="GS15" s="60"/>
      <c r="GT15" s="60"/>
      <c r="GU15" s="60"/>
      <c r="GV15" s="60"/>
      <c r="GW15" s="60"/>
      <c r="GX15" s="60">
        <f t="shared" ref="GX15:GY22" si="88">HA15+HD15</f>
        <v>0</v>
      </c>
      <c r="GY15" s="60">
        <f t="shared" si="88"/>
        <v>0</v>
      </c>
      <c r="GZ15" s="58"/>
      <c r="HA15" s="60"/>
      <c r="HB15" s="60"/>
      <c r="HC15" s="58"/>
      <c r="HD15" s="60"/>
      <c r="HE15" s="60"/>
      <c r="HF15" s="58"/>
      <c r="HG15" s="60">
        <f t="shared" ref="HG15:HH22" si="89">HJ15+HM15</f>
        <v>0</v>
      </c>
      <c r="HH15" s="60">
        <f t="shared" si="89"/>
        <v>0</v>
      </c>
      <c r="HI15" s="60"/>
      <c r="HJ15" s="60"/>
      <c r="HK15" s="60"/>
      <c r="HL15" s="60"/>
      <c r="HM15" s="60"/>
      <c r="HN15" s="60"/>
      <c r="HO15" s="60"/>
      <c r="HP15" s="60">
        <f t="shared" ref="HP15:HQ22" si="90">HS15+HV15</f>
        <v>0</v>
      </c>
      <c r="HQ15" s="60">
        <f t="shared" si="90"/>
        <v>0</v>
      </c>
      <c r="HR15" s="60"/>
      <c r="HS15" s="60"/>
      <c r="HT15" s="60"/>
      <c r="HU15" s="60"/>
      <c r="HV15" s="60"/>
      <c r="HW15" s="60"/>
      <c r="HX15" s="60"/>
      <c r="HY15" s="60">
        <f t="shared" ref="HY15:HZ22" si="91">IB15+IE15</f>
        <v>0</v>
      </c>
      <c r="HZ15" s="60">
        <f t="shared" si="91"/>
        <v>0</v>
      </c>
      <c r="IA15" s="60"/>
      <c r="IB15" s="60"/>
      <c r="IC15" s="60"/>
      <c r="ID15" s="60"/>
      <c r="IE15" s="60"/>
      <c r="IF15" s="60"/>
      <c r="IG15" s="60"/>
      <c r="IH15" s="60">
        <f t="shared" ref="IH15:II22" si="92">IK15+IN15</f>
        <v>0</v>
      </c>
      <c r="II15" s="60">
        <f t="shared" si="92"/>
        <v>0</v>
      </c>
      <c r="IJ15" s="60"/>
      <c r="IK15" s="60"/>
      <c r="IL15" s="60"/>
      <c r="IM15" s="60"/>
      <c r="IN15" s="60"/>
      <c r="IO15" s="60"/>
      <c r="IP15" s="60"/>
      <c r="IQ15" s="60"/>
      <c r="IR15" s="60">
        <f t="shared" ref="IR15:IS22" si="93">IU15+IX15</f>
        <v>0</v>
      </c>
      <c r="IS15" s="60">
        <f t="shared" si="93"/>
        <v>0</v>
      </c>
      <c r="IT15" s="60"/>
      <c r="IU15" s="60"/>
      <c r="IV15" s="60"/>
      <c r="IW15" s="60"/>
      <c r="IX15" s="60"/>
      <c r="IY15" s="60"/>
      <c r="IZ15" s="60"/>
      <c r="JA15" s="60">
        <f t="shared" ref="JA15:JB22" si="94">JD15+JG15</f>
        <v>0</v>
      </c>
      <c r="JB15" s="60">
        <f t="shared" si="94"/>
        <v>0</v>
      </c>
      <c r="JC15" s="60"/>
      <c r="JD15" s="60"/>
      <c r="JE15" s="60"/>
      <c r="JF15" s="60"/>
      <c r="JG15" s="60"/>
      <c r="JH15" s="60"/>
      <c r="JI15" s="60"/>
      <c r="JJ15" s="60">
        <f t="shared" ref="JJ15:JK22" si="95">JM15+JP15</f>
        <v>0</v>
      </c>
      <c r="JK15" s="60">
        <f t="shared" si="95"/>
        <v>0</v>
      </c>
      <c r="JL15" s="60"/>
      <c r="JM15" s="60"/>
      <c r="JN15" s="60"/>
      <c r="JO15" s="60"/>
      <c r="JP15" s="60"/>
      <c r="JQ15" s="60"/>
      <c r="JR15" s="60"/>
      <c r="JS15" s="60">
        <f t="shared" ref="JS15:JT22" si="96">JV15+JY15</f>
        <v>0</v>
      </c>
      <c r="JT15" s="60">
        <f t="shared" si="96"/>
        <v>0</v>
      </c>
      <c r="JU15" s="60"/>
      <c r="JV15" s="60"/>
      <c r="JW15" s="60"/>
      <c r="JX15" s="60"/>
      <c r="JY15" s="60"/>
      <c r="JZ15" s="60"/>
      <c r="KA15" s="60"/>
      <c r="KB15" s="60">
        <f t="shared" ref="KB15:KC22" si="97">KE15+KH15</f>
        <v>0</v>
      </c>
      <c r="KC15" s="60">
        <f t="shared" si="97"/>
        <v>0</v>
      </c>
      <c r="KD15" s="60"/>
      <c r="KE15" s="60"/>
      <c r="KF15" s="60"/>
      <c r="KG15" s="60"/>
      <c r="KH15" s="60"/>
      <c r="KI15" s="60"/>
      <c r="KJ15" s="60"/>
      <c r="KK15" s="60">
        <f t="shared" ref="KK15:KL22" si="98">KN15+KQ15</f>
        <v>0</v>
      </c>
      <c r="KL15" s="60">
        <f t="shared" si="98"/>
        <v>0</v>
      </c>
      <c r="KM15" s="60"/>
      <c r="KN15" s="60"/>
      <c r="KO15" s="60"/>
      <c r="KP15" s="60"/>
      <c r="KQ15" s="60"/>
      <c r="KR15" s="60"/>
      <c r="KS15" s="60"/>
      <c r="KT15" s="60"/>
      <c r="KU15" s="60"/>
      <c r="KV15" s="60"/>
      <c r="KW15" s="60">
        <f t="shared" ref="KW15:KX22" si="99">KZ15+LC15</f>
        <v>0</v>
      </c>
      <c r="KX15" s="60">
        <f t="shared" si="99"/>
        <v>0</v>
      </c>
      <c r="KY15" s="60"/>
      <c r="KZ15" s="60"/>
      <c r="LA15" s="60"/>
      <c r="LB15" s="60"/>
      <c r="LC15" s="60"/>
      <c r="LD15" s="60"/>
      <c r="LE15" s="60"/>
      <c r="LF15" s="60"/>
      <c r="LG15" s="60"/>
      <c r="LH15" s="60"/>
      <c r="LI15" s="60"/>
      <c r="LJ15" s="60"/>
      <c r="LK15" s="60"/>
      <c r="LL15" s="60">
        <f t="shared" ref="LL15:LM22" si="100">LO15+LR15</f>
        <v>0</v>
      </c>
      <c r="LM15" s="60">
        <f t="shared" si="100"/>
        <v>0</v>
      </c>
      <c r="LN15" s="60"/>
      <c r="LO15" s="60"/>
      <c r="LP15" s="60"/>
      <c r="LQ15" s="60"/>
      <c r="LR15" s="60"/>
      <c r="LS15" s="60"/>
      <c r="LT15" s="60"/>
      <c r="LU15" s="60"/>
      <c r="LV15" s="60"/>
      <c r="LW15" s="60"/>
      <c r="LX15" s="60"/>
      <c r="LY15" s="60"/>
      <c r="LZ15" s="60"/>
      <c r="MA15" s="60"/>
      <c r="MB15" s="60"/>
      <c r="MC15" s="60"/>
      <c r="MD15" s="60"/>
      <c r="ME15" s="60"/>
      <c r="MF15" s="60"/>
    </row>
    <row r="16" spans="1:344" ht="13.5" customHeight="1">
      <c r="A16" s="3" t="s">
        <v>60</v>
      </c>
      <c r="B16" s="60">
        <f t="shared" si="68"/>
        <v>2364.9376900000002</v>
      </c>
      <c r="C16" s="60">
        <f t="shared" si="68"/>
        <v>2364.9376900000002</v>
      </c>
      <c r="D16" s="60">
        <f t="shared" si="64"/>
        <v>100</v>
      </c>
      <c r="E16" s="60">
        <f t="shared" si="69"/>
        <v>0</v>
      </c>
      <c r="F16" s="60">
        <f t="shared" si="69"/>
        <v>0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>
        <f t="shared" si="70"/>
        <v>0</v>
      </c>
      <c r="U16" s="60">
        <f t="shared" si="70"/>
        <v>0</v>
      </c>
      <c r="V16" s="60"/>
      <c r="W16" s="60"/>
      <c r="X16" s="60"/>
      <c r="Y16" s="60"/>
      <c r="Z16" s="60"/>
      <c r="AA16" s="60"/>
      <c r="AB16" s="60"/>
      <c r="AC16" s="60">
        <f t="shared" si="71"/>
        <v>0</v>
      </c>
      <c r="AD16" s="60">
        <f t="shared" si="71"/>
        <v>0</v>
      </c>
      <c r="AE16" s="60"/>
      <c r="AF16" s="60"/>
      <c r="AG16" s="60"/>
      <c r="AH16" s="60"/>
      <c r="AI16" s="60"/>
      <c r="AJ16" s="60"/>
      <c r="AK16" s="60"/>
      <c r="AL16" s="60">
        <f t="shared" si="72"/>
        <v>0</v>
      </c>
      <c r="AM16" s="60">
        <f t="shared" si="72"/>
        <v>0</v>
      </c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>
        <f t="shared" si="73"/>
        <v>0</v>
      </c>
      <c r="AY16" s="60">
        <f t="shared" si="73"/>
        <v>0</v>
      </c>
      <c r="AZ16" s="60"/>
      <c r="BA16" s="60"/>
      <c r="BB16" s="60"/>
      <c r="BC16" s="60"/>
      <c r="BD16" s="60"/>
      <c r="BE16" s="60"/>
      <c r="BF16" s="60"/>
      <c r="BG16" s="60">
        <f t="shared" si="74"/>
        <v>502.33665999999999</v>
      </c>
      <c r="BH16" s="60">
        <f t="shared" si="74"/>
        <v>502.33665999999999</v>
      </c>
      <c r="BI16" s="60">
        <f t="shared" si="65"/>
        <v>100</v>
      </c>
      <c r="BJ16" s="60">
        <v>492.28992</v>
      </c>
      <c r="BK16" s="60">
        <v>492.28992</v>
      </c>
      <c r="BL16" s="60">
        <f t="shared" si="66"/>
        <v>100</v>
      </c>
      <c r="BM16" s="60">
        <v>10.04674</v>
      </c>
      <c r="BN16" s="60">
        <v>10.04674</v>
      </c>
      <c r="BO16" s="60">
        <f>BN16/BM16*100</f>
        <v>100</v>
      </c>
      <c r="BP16" s="60"/>
      <c r="BQ16" s="60"/>
      <c r="BR16" s="60"/>
      <c r="BS16" s="60">
        <f t="shared" si="75"/>
        <v>0</v>
      </c>
      <c r="BT16" s="60"/>
      <c r="BU16" s="60"/>
      <c r="BV16" s="60"/>
      <c r="BW16" s="60"/>
      <c r="BX16" s="60"/>
      <c r="BY16" s="60"/>
      <c r="BZ16" s="60"/>
      <c r="CA16" s="60"/>
      <c r="CB16" s="60">
        <f t="shared" ref="CB16:CB22" si="101">CE16+CH16</f>
        <v>0</v>
      </c>
      <c r="CC16" s="60">
        <f t="shared" ref="CC16:CC22" si="102">CF16+CI16</f>
        <v>0</v>
      </c>
      <c r="CD16" s="60"/>
      <c r="CE16" s="60"/>
      <c r="CF16" s="60"/>
      <c r="CG16" s="60"/>
      <c r="CH16" s="60"/>
      <c r="CI16" s="60"/>
      <c r="CJ16" s="60"/>
      <c r="CK16" s="60">
        <f t="shared" si="76"/>
        <v>0</v>
      </c>
      <c r="CL16" s="60">
        <f t="shared" si="76"/>
        <v>0</v>
      </c>
      <c r="CM16" s="60"/>
      <c r="CN16" s="60"/>
      <c r="CO16" s="60"/>
      <c r="CP16" s="60"/>
      <c r="CQ16" s="60"/>
      <c r="CR16" s="60"/>
      <c r="CS16" s="60"/>
      <c r="CT16" s="60">
        <f t="shared" si="77"/>
        <v>0</v>
      </c>
      <c r="CU16" s="60">
        <f t="shared" si="77"/>
        <v>0</v>
      </c>
      <c r="CV16" s="60"/>
      <c r="CW16" s="60"/>
      <c r="CX16" s="60"/>
      <c r="CY16" s="60"/>
      <c r="CZ16" s="60"/>
      <c r="DA16" s="60"/>
      <c r="DB16" s="60"/>
      <c r="DC16" s="60">
        <f t="shared" si="78"/>
        <v>0</v>
      </c>
      <c r="DD16" s="60">
        <f t="shared" si="78"/>
        <v>0</v>
      </c>
      <c r="DE16" s="60"/>
      <c r="DF16" s="60"/>
      <c r="DG16" s="60"/>
      <c r="DH16" s="60"/>
      <c r="DI16" s="60"/>
      <c r="DJ16" s="60"/>
      <c r="DK16" s="60"/>
      <c r="DL16" s="60">
        <f t="shared" si="79"/>
        <v>0</v>
      </c>
      <c r="DM16" s="60">
        <f t="shared" si="79"/>
        <v>0</v>
      </c>
      <c r="DN16" s="60"/>
      <c r="DO16" s="60"/>
      <c r="DP16" s="60"/>
      <c r="DQ16" s="60"/>
      <c r="DR16" s="60"/>
      <c r="DS16" s="60"/>
      <c r="DT16" s="60"/>
      <c r="DU16" s="60">
        <f t="shared" si="80"/>
        <v>0</v>
      </c>
      <c r="DV16" s="60">
        <f t="shared" si="80"/>
        <v>0</v>
      </c>
      <c r="DW16" s="60"/>
      <c r="DX16" s="60"/>
      <c r="DY16" s="60"/>
      <c r="DZ16" s="60"/>
      <c r="EA16" s="60"/>
      <c r="EB16" s="60"/>
      <c r="EC16" s="60"/>
      <c r="ED16" s="60">
        <f t="shared" si="81"/>
        <v>0</v>
      </c>
      <c r="EE16" s="60">
        <f t="shared" si="81"/>
        <v>0</v>
      </c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>
        <f t="shared" si="82"/>
        <v>1862.60103</v>
      </c>
      <c r="EQ16" s="60">
        <f t="shared" si="82"/>
        <v>1862.60103</v>
      </c>
      <c r="ER16" s="60">
        <f t="shared" si="67"/>
        <v>100</v>
      </c>
      <c r="ES16" s="60">
        <v>1862.60103</v>
      </c>
      <c r="ET16" s="60">
        <v>1862.60103</v>
      </c>
      <c r="EU16" s="60">
        <f t="shared" si="83"/>
        <v>100</v>
      </c>
      <c r="EV16" s="60"/>
      <c r="EW16" s="60"/>
      <c r="EX16" s="60"/>
      <c r="EY16" s="60"/>
      <c r="EZ16" s="60"/>
      <c r="FA16" s="60"/>
      <c r="FB16" s="60">
        <f t="shared" si="84"/>
        <v>0</v>
      </c>
      <c r="FC16" s="60">
        <f t="shared" si="84"/>
        <v>0</v>
      </c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>
        <f t="shared" si="85"/>
        <v>0</v>
      </c>
      <c r="FX16" s="60">
        <f t="shared" si="85"/>
        <v>0</v>
      </c>
      <c r="FY16" s="60"/>
      <c r="FZ16" s="60"/>
      <c r="GA16" s="60"/>
      <c r="GB16" s="60"/>
      <c r="GC16" s="60"/>
      <c r="GD16" s="60"/>
      <c r="GE16" s="60"/>
      <c r="GF16" s="60">
        <f t="shared" si="86"/>
        <v>0</v>
      </c>
      <c r="GG16" s="60">
        <f t="shared" si="86"/>
        <v>0</v>
      </c>
      <c r="GH16" s="60"/>
      <c r="GI16" s="60"/>
      <c r="GJ16" s="60"/>
      <c r="GK16" s="60"/>
      <c r="GL16" s="60"/>
      <c r="GM16" s="60"/>
      <c r="GN16" s="60"/>
      <c r="GO16" s="60">
        <f t="shared" si="87"/>
        <v>0</v>
      </c>
      <c r="GP16" s="60">
        <f t="shared" si="87"/>
        <v>0</v>
      </c>
      <c r="GQ16" s="60"/>
      <c r="GR16" s="60"/>
      <c r="GS16" s="60"/>
      <c r="GT16" s="60"/>
      <c r="GU16" s="60"/>
      <c r="GV16" s="60"/>
      <c r="GW16" s="60"/>
      <c r="GX16" s="60">
        <f t="shared" si="88"/>
        <v>0</v>
      </c>
      <c r="GY16" s="60">
        <f t="shared" si="88"/>
        <v>0</v>
      </c>
      <c r="GZ16" s="58"/>
      <c r="HA16" s="60"/>
      <c r="HB16" s="60"/>
      <c r="HC16" s="58"/>
      <c r="HD16" s="60"/>
      <c r="HE16" s="60"/>
      <c r="HF16" s="58"/>
      <c r="HG16" s="60">
        <f t="shared" si="89"/>
        <v>0</v>
      </c>
      <c r="HH16" s="60">
        <f t="shared" si="89"/>
        <v>0</v>
      </c>
      <c r="HI16" s="60"/>
      <c r="HJ16" s="60"/>
      <c r="HK16" s="60"/>
      <c r="HL16" s="60"/>
      <c r="HM16" s="60"/>
      <c r="HN16" s="60"/>
      <c r="HO16" s="60"/>
      <c r="HP16" s="60">
        <f t="shared" si="90"/>
        <v>0</v>
      </c>
      <c r="HQ16" s="60">
        <f t="shared" si="90"/>
        <v>0</v>
      </c>
      <c r="HR16" s="60"/>
      <c r="HS16" s="60"/>
      <c r="HT16" s="60"/>
      <c r="HU16" s="60"/>
      <c r="HV16" s="60"/>
      <c r="HW16" s="60"/>
      <c r="HX16" s="60"/>
      <c r="HY16" s="60">
        <f t="shared" si="91"/>
        <v>0</v>
      </c>
      <c r="HZ16" s="60">
        <f t="shared" si="91"/>
        <v>0</v>
      </c>
      <c r="IA16" s="60"/>
      <c r="IB16" s="60"/>
      <c r="IC16" s="60"/>
      <c r="ID16" s="60"/>
      <c r="IE16" s="60"/>
      <c r="IF16" s="60"/>
      <c r="IG16" s="60"/>
      <c r="IH16" s="60">
        <f t="shared" si="92"/>
        <v>0</v>
      </c>
      <c r="II16" s="60">
        <f t="shared" si="92"/>
        <v>0</v>
      </c>
      <c r="IJ16" s="60"/>
      <c r="IK16" s="60"/>
      <c r="IL16" s="60"/>
      <c r="IM16" s="60"/>
      <c r="IN16" s="60"/>
      <c r="IO16" s="60"/>
      <c r="IP16" s="60"/>
      <c r="IQ16" s="60"/>
      <c r="IR16" s="60">
        <f t="shared" si="93"/>
        <v>0</v>
      </c>
      <c r="IS16" s="60">
        <f t="shared" si="93"/>
        <v>0</v>
      </c>
      <c r="IT16" s="60"/>
      <c r="IU16" s="60"/>
      <c r="IV16" s="60"/>
      <c r="IW16" s="60"/>
      <c r="IX16" s="60"/>
      <c r="IY16" s="60"/>
      <c r="IZ16" s="60"/>
      <c r="JA16" s="60">
        <f t="shared" si="94"/>
        <v>0</v>
      </c>
      <c r="JB16" s="60">
        <f t="shared" si="94"/>
        <v>0</v>
      </c>
      <c r="JC16" s="60"/>
      <c r="JD16" s="60"/>
      <c r="JE16" s="60"/>
      <c r="JF16" s="60"/>
      <c r="JG16" s="60"/>
      <c r="JH16" s="60"/>
      <c r="JI16" s="60"/>
      <c r="JJ16" s="60">
        <f t="shared" si="95"/>
        <v>0</v>
      </c>
      <c r="JK16" s="60">
        <f t="shared" si="95"/>
        <v>0</v>
      </c>
      <c r="JL16" s="60"/>
      <c r="JM16" s="60"/>
      <c r="JN16" s="60"/>
      <c r="JO16" s="60"/>
      <c r="JP16" s="60"/>
      <c r="JQ16" s="60"/>
      <c r="JR16" s="60"/>
      <c r="JS16" s="60">
        <f t="shared" si="96"/>
        <v>0</v>
      </c>
      <c r="JT16" s="60">
        <f t="shared" si="96"/>
        <v>0</v>
      </c>
      <c r="JU16" s="60"/>
      <c r="JV16" s="60"/>
      <c r="JW16" s="60"/>
      <c r="JX16" s="60"/>
      <c r="JY16" s="60"/>
      <c r="JZ16" s="60"/>
      <c r="KA16" s="60"/>
      <c r="KB16" s="60">
        <f t="shared" si="97"/>
        <v>0</v>
      </c>
      <c r="KC16" s="60">
        <f t="shared" si="97"/>
        <v>0</v>
      </c>
      <c r="KD16" s="60"/>
      <c r="KE16" s="60"/>
      <c r="KF16" s="60"/>
      <c r="KG16" s="60"/>
      <c r="KH16" s="60"/>
      <c r="KI16" s="60"/>
      <c r="KJ16" s="60"/>
      <c r="KK16" s="60">
        <f t="shared" si="98"/>
        <v>0</v>
      </c>
      <c r="KL16" s="60">
        <f t="shared" si="98"/>
        <v>0</v>
      </c>
      <c r="KM16" s="60"/>
      <c r="KN16" s="60"/>
      <c r="KO16" s="60"/>
      <c r="KP16" s="60"/>
      <c r="KQ16" s="60"/>
      <c r="KR16" s="60"/>
      <c r="KS16" s="60"/>
      <c r="KT16" s="60"/>
      <c r="KU16" s="60"/>
      <c r="KV16" s="60"/>
      <c r="KW16" s="60">
        <f t="shared" si="99"/>
        <v>0</v>
      </c>
      <c r="KX16" s="60">
        <f t="shared" si="99"/>
        <v>0</v>
      </c>
      <c r="KY16" s="60"/>
      <c r="KZ16" s="60"/>
      <c r="LA16" s="60"/>
      <c r="LB16" s="60"/>
      <c r="LC16" s="60"/>
      <c r="LD16" s="60"/>
      <c r="LE16" s="60"/>
      <c r="LF16" s="60"/>
      <c r="LG16" s="60"/>
      <c r="LH16" s="60"/>
      <c r="LI16" s="60"/>
      <c r="LJ16" s="60"/>
      <c r="LK16" s="60"/>
      <c r="LL16" s="60">
        <f t="shared" si="100"/>
        <v>0</v>
      </c>
      <c r="LM16" s="60">
        <f t="shared" si="100"/>
        <v>0</v>
      </c>
      <c r="LN16" s="60"/>
      <c r="LO16" s="60"/>
      <c r="LP16" s="60"/>
      <c r="LQ16" s="60"/>
      <c r="LR16" s="60"/>
      <c r="LS16" s="60"/>
      <c r="LT16" s="60"/>
      <c r="LU16" s="60"/>
      <c r="LV16" s="60"/>
      <c r="LW16" s="60"/>
      <c r="LX16" s="60"/>
      <c r="LY16" s="60"/>
      <c r="LZ16" s="60"/>
      <c r="MA16" s="60"/>
      <c r="MB16" s="60"/>
      <c r="MC16" s="60"/>
      <c r="MD16" s="60"/>
      <c r="ME16" s="60"/>
      <c r="MF16" s="60"/>
    </row>
    <row r="17" spans="1:345" ht="13.5" customHeight="1">
      <c r="A17" s="3" t="s">
        <v>132</v>
      </c>
      <c r="B17" s="60">
        <f t="shared" si="68"/>
        <v>1135.5236299999999</v>
      </c>
      <c r="C17" s="60">
        <f t="shared" si="68"/>
        <v>1135.5236299999999</v>
      </c>
      <c r="D17" s="60">
        <f t="shared" si="64"/>
        <v>100</v>
      </c>
      <c r="E17" s="60">
        <f t="shared" si="69"/>
        <v>0</v>
      </c>
      <c r="F17" s="60">
        <f t="shared" si="69"/>
        <v>0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>
        <f t="shared" si="70"/>
        <v>0</v>
      </c>
      <c r="U17" s="60">
        <f t="shared" si="70"/>
        <v>0</v>
      </c>
      <c r="V17" s="60"/>
      <c r="W17" s="60"/>
      <c r="X17" s="60"/>
      <c r="Y17" s="60"/>
      <c r="Z17" s="60"/>
      <c r="AA17" s="60"/>
      <c r="AB17" s="60"/>
      <c r="AC17" s="60">
        <f t="shared" si="71"/>
        <v>0</v>
      </c>
      <c r="AD17" s="60">
        <f t="shared" si="71"/>
        <v>0</v>
      </c>
      <c r="AE17" s="60"/>
      <c r="AF17" s="60"/>
      <c r="AG17" s="60"/>
      <c r="AH17" s="60"/>
      <c r="AI17" s="60"/>
      <c r="AJ17" s="60"/>
      <c r="AK17" s="60"/>
      <c r="AL17" s="60">
        <f t="shared" si="72"/>
        <v>0</v>
      </c>
      <c r="AM17" s="60">
        <f t="shared" si="72"/>
        <v>0</v>
      </c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>
        <f t="shared" si="73"/>
        <v>0</v>
      </c>
      <c r="AY17" s="60">
        <f t="shared" si="73"/>
        <v>0</v>
      </c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>
        <f t="shared" si="75"/>
        <v>0</v>
      </c>
      <c r="BT17" s="60"/>
      <c r="BU17" s="60"/>
      <c r="BV17" s="60"/>
      <c r="BW17" s="60"/>
      <c r="BX17" s="60"/>
      <c r="BY17" s="60"/>
      <c r="BZ17" s="60"/>
      <c r="CA17" s="60"/>
      <c r="CB17" s="60">
        <f t="shared" si="101"/>
        <v>0</v>
      </c>
      <c r="CC17" s="60">
        <f t="shared" si="102"/>
        <v>0</v>
      </c>
      <c r="CD17" s="60"/>
      <c r="CE17" s="60"/>
      <c r="CF17" s="60"/>
      <c r="CG17" s="60"/>
      <c r="CH17" s="60"/>
      <c r="CI17" s="60"/>
      <c r="CJ17" s="60"/>
      <c r="CK17" s="60">
        <f t="shared" si="76"/>
        <v>0</v>
      </c>
      <c r="CL17" s="60">
        <f t="shared" si="76"/>
        <v>0</v>
      </c>
      <c r="CM17" s="60"/>
      <c r="CN17" s="60"/>
      <c r="CO17" s="60"/>
      <c r="CP17" s="60"/>
      <c r="CQ17" s="60"/>
      <c r="CR17" s="60"/>
      <c r="CS17" s="60"/>
      <c r="CT17" s="60">
        <f t="shared" si="77"/>
        <v>0</v>
      </c>
      <c r="CU17" s="60">
        <f t="shared" si="77"/>
        <v>0</v>
      </c>
      <c r="CV17" s="60"/>
      <c r="CW17" s="60"/>
      <c r="CX17" s="60"/>
      <c r="CY17" s="60"/>
      <c r="CZ17" s="60"/>
      <c r="DA17" s="60"/>
      <c r="DB17" s="60"/>
      <c r="DC17" s="60">
        <f t="shared" si="78"/>
        <v>0</v>
      </c>
      <c r="DD17" s="60">
        <f t="shared" si="78"/>
        <v>0</v>
      </c>
      <c r="DE17" s="60"/>
      <c r="DF17" s="60"/>
      <c r="DG17" s="60"/>
      <c r="DH17" s="60"/>
      <c r="DI17" s="60"/>
      <c r="DJ17" s="60"/>
      <c r="DK17" s="60"/>
      <c r="DL17" s="60">
        <f t="shared" si="79"/>
        <v>0</v>
      </c>
      <c r="DM17" s="60">
        <f t="shared" si="79"/>
        <v>0</v>
      </c>
      <c r="DN17" s="60"/>
      <c r="DO17" s="60"/>
      <c r="DP17" s="60"/>
      <c r="DQ17" s="60"/>
      <c r="DR17" s="60"/>
      <c r="DS17" s="60"/>
      <c r="DT17" s="60"/>
      <c r="DU17" s="60">
        <f t="shared" si="80"/>
        <v>0</v>
      </c>
      <c r="DV17" s="60">
        <f t="shared" si="80"/>
        <v>0</v>
      </c>
      <c r="DW17" s="60"/>
      <c r="DX17" s="60"/>
      <c r="DY17" s="60"/>
      <c r="DZ17" s="60"/>
      <c r="EA17" s="60"/>
      <c r="EB17" s="60"/>
      <c r="EC17" s="60"/>
      <c r="ED17" s="60">
        <f t="shared" si="81"/>
        <v>0</v>
      </c>
      <c r="EE17" s="60">
        <f t="shared" si="81"/>
        <v>0</v>
      </c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>
        <f t="shared" si="82"/>
        <v>1135.5236299999999</v>
      </c>
      <c r="EQ17" s="60">
        <f t="shared" si="82"/>
        <v>1135.5236299999999</v>
      </c>
      <c r="ER17" s="60">
        <f t="shared" si="67"/>
        <v>100</v>
      </c>
      <c r="ES17" s="60">
        <v>1135.5236299999999</v>
      </c>
      <c r="ET17" s="60">
        <v>1135.5236299999999</v>
      </c>
      <c r="EU17" s="60">
        <f t="shared" si="83"/>
        <v>100</v>
      </c>
      <c r="EV17" s="60"/>
      <c r="EW17" s="60"/>
      <c r="EX17" s="60"/>
      <c r="EY17" s="60"/>
      <c r="EZ17" s="60"/>
      <c r="FA17" s="60"/>
      <c r="FB17" s="60">
        <f t="shared" si="84"/>
        <v>0</v>
      </c>
      <c r="FC17" s="60">
        <f t="shared" si="84"/>
        <v>0</v>
      </c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>
        <f t="shared" si="85"/>
        <v>0</v>
      </c>
      <c r="FX17" s="60">
        <f t="shared" si="85"/>
        <v>0</v>
      </c>
      <c r="FY17" s="60"/>
      <c r="FZ17" s="60"/>
      <c r="GA17" s="60"/>
      <c r="GB17" s="60"/>
      <c r="GC17" s="60"/>
      <c r="GD17" s="60"/>
      <c r="GE17" s="60"/>
      <c r="GF17" s="60">
        <f t="shared" si="86"/>
        <v>0</v>
      </c>
      <c r="GG17" s="60">
        <f t="shared" si="86"/>
        <v>0</v>
      </c>
      <c r="GH17" s="60"/>
      <c r="GI17" s="60"/>
      <c r="GJ17" s="60"/>
      <c r="GK17" s="60"/>
      <c r="GL17" s="60"/>
      <c r="GM17" s="60"/>
      <c r="GN17" s="60"/>
      <c r="GO17" s="60">
        <f t="shared" si="87"/>
        <v>0</v>
      </c>
      <c r="GP17" s="60">
        <f t="shared" si="87"/>
        <v>0</v>
      </c>
      <c r="GQ17" s="60"/>
      <c r="GR17" s="60"/>
      <c r="GS17" s="60"/>
      <c r="GT17" s="60"/>
      <c r="GU17" s="60"/>
      <c r="GV17" s="60"/>
      <c r="GW17" s="60"/>
      <c r="GX17" s="60">
        <f t="shared" si="88"/>
        <v>0</v>
      </c>
      <c r="GY17" s="60">
        <f t="shared" si="88"/>
        <v>0</v>
      </c>
      <c r="GZ17" s="58"/>
      <c r="HA17" s="60"/>
      <c r="HB17" s="60"/>
      <c r="HC17" s="58"/>
      <c r="HD17" s="60"/>
      <c r="HE17" s="60"/>
      <c r="HF17" s="58"/>
      <c r="HG17" s="60">
        <f t="shared" si="89"/>
        <v>0</v>
      </c>
      <c r="HH17" s="60">
        <f t="shared" si="89"/>
        <v>0</v>
      </c>
      <c r="HI17" s="60"/>
      <c r="HJ17" s="60"/>
      <c r="HK17" s="60"/>
      <c r="HL17" s="60"/>
      <c r="HM17" s="60"/>
      <c r="HN17" s="60"/>
      <c r="HO17" s="60"/>
      <c r="HP17" s="60">
        <f t="shared" si="90"/>
        <v>0</v>
      </c>
      <c r="HQ17" s="60">
        <f t="shared" si="90"/>
        <v>0</v>
      </c>
      <c r="HR17" s="60"/>
      <c r="HS17" s="60"/>
      <c r="HT17" s="60"/>
      <c r="HU17" s="60"/>
      <c r="HV17" s="60"/>
      <c r="HW17" s="60"/>
      <c r="HX17" s="60"/>
      <c r="HY17" s="60">
        <f t="shared" si="91"/>
        <v>0</v>
      </c>
      <c r="HZ17" s="60">
        <f t="shared" si="91"/>
        <v>0</v>
      </c>
      <c r="IA17" s="60"/>
      <c r="IB17" s="60"/>
      <c r="IC17" s="60"/>
      <c r="ID17" s="60"/>
      <c r="IE17" s="60"/>
      <c r="IF17" s="60"/>
      <c r="IG17" s="60"/>
      <c r="IH17" s="60">
        <f t="shared" si="92"/>
        <v>0</v>
      </c>
      <c r="II17" s="60">
        <f t="shared" si="92"/>
        <v>0</v>
      </c>
      <c r="IJ17" s="60"/>
      <c r="IK17" s="60"/>
      <c r="IL17" s="60"/>
      <c r="IM17" s="60"/>
      <c r="IN17" s="60"/>
      <c r="IO17" s="60"/>
      <c r="IP17" s="60"/>
      <c r="IQ17" s="60"/>
      <c r="IR17" s="60">
        <f t="shared" si="93"/>
        <v>0</v>
      </c>
      <c r="IS17" s="60">
        <f t="shared" si="93"/>
        <v>0</v>
      </c>
      <c r="IT17" s="60"/>
      <c r="IU17" s="60"/>
      <c r="IV17" s="60"/>
      <c r="IW17" s="60"/>
      <c r="IX17" s="60"/>
      <c r="IY17" s="60"/>
      <c r="IZ17" s="60"/>
      <c r="JA17" s="60">
        <f t="shared" si="94"/>
        <v>0</v>
      </c>
      <c r="JB17" s="60">
        <f t="shared" si="94"/>
        <v>0</v>
      </c>
      <c r="JC17" s="60"/>
      <c r="JD17" s="60"/>
      <c r="JE17" s="60"/>
      <c r="JF17" s="60"/>
      <c r="JG17" s="60"/>
      <c r="JH17" s="60"/>
      <c r="JI17" s="60"/>
      <c r="JJ17" s="60">
        <f t="shared" si="95"/>
        <v>0</v>
      </c>
      <c r="JK17" s="60">
        <f t="shared" si="95"/>
        <v>0</v>
      </c>
      <c r="JL17" s="60"/>
      <c r="JM17" s="60"/>
      <c r="JN17" s="60"/>
      <c r="JO17" s="60"/>
      <c r="JP17" s="60"/>
      <c r="JQ17" s="60"/>
      <c r="JR17" s="60"/>
      <c r="JS17" s="60">
        <f t="shared" si="96"/>
        <v>0</v>
      </c>
      <c r="JT17" s="60">
        <f t="shared" si="96"/>
        <v>0</v>
      </c>
      <c r="JU17" s="60"/>
      <c r="JV17" s="60"/>
      <c r="JW17" s="60"/>
      <c r="JX17" s="60"/>
      <c r="JY17" s="60"/>
      <c r="JZ17" s="60"/>
      <c r="KA17" s="60"/>
      <c r="KB17" s="60">
        <f t="shared" si="97"/>
        <v>0</v>
      </c>
      <c r="KC17" s="60">
        <f t="shared" si="97"/>
        <v>0</v>
      </c>
      <c r="KD17" s="60"/>
      <c r="KE17" s="60"/>
      <c r="KF17" s="60"/>
      <c r="KG17" s="60"/>
      <c r="KH17" s="60"/>
      <c r="KI17" s="60"/>
      <c r="KJ17" s="60"/>
      <c r="KK17" s="60">
        <f t="shared" si="98"/>
        <v>0</v>
      </c>
      <c r="KL17" s="60">
        <f t="shared" si="98"/>
        <v>0</v>
      </c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>
        <f t="shared" si="99"/>
        <v>0</v>
      </c>
      <c r="KX17" s="60">
        <f t="shared" si="99"/>
        <v>0</v>
      </c>
      <c r="KY17" s="60"/>
      <c r="KZ17" s="60"/>
      <c r="LA17" s="60"/>
      <c r="LB17" s="60"/>
      <c r="LC17" s="60"/>
      <c r="LD17" s="60"/>
      <c r="LE17" s="60"/>
      <c r="LF17" s="60"/>
      <c r="LG17" s="60"/>
      <c r="LH17" s="60"/>
      <c r="LI17" s="60"/>
      <c r="LJ17" s="60"/>
      <c r="LK17" s="60"/>
      <c r="LL17" s="60">
        <f t="shared" si="100"/>
        <v>0</v>
      </c>
      <c r="LM17" s="60">
        <f t="shared" si="100"/>
        <v>0</v>
      </c>
      <c r="LN17" s="60"/>
      <c r="LO17" s="60"/>
      <c r="LP17" s="60"/>
      <c r="LQ17" s="60"/>
      <c r="LR17" s="60"/>
      <c r="LS17" s="60"/>
      <c r="LT17" s="60"/>
      <c r="LU17" s="60"/>
      <c r="LV17" s="60"/>
      <c r="LW17" s="60"/>
      <c r="LX17" s="60"/>
      <c r="LY17" s="60"/>
      <c r="LZ17" s="60"/>
      <c r="MA17" s="60"/>
      <c r="MB17" s="60"/>
      <c r="MC17" s="60"/>
      <c r="MD17" s="60"/>
      <c r="ME17" s="60"/>
      <c r="MF17" s="60"/>
    </row>
    <row r="18" spans="1:345" ht="13.5" customHeight="1">
      <c r="A18" s="3" t="s">
        <v>141</v>
      </c>
      <c r="B18" s="60">
        <f t="shared" si="68"/>
        <v>0</v>
      </c>
      <c r="C18" s="60">
        <f t="shared" si="68"/>
        <v>0</v>
      </c>
      <c r="D18" s="60"/>
      <c r="E18" s="60">
        <f t="shared" si="69"/>
        <v>0</v>
      </c>
      <c r="F18" s="60">
        <f t="shared" si="69"/>
        <v>0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>
        <f t="shared" si="70"/>
        <v>0</v>
      </c>
      <c r="U18" s="60">
        <f t="shared" si="70"/>
        <v>0</v>
      </c>
      <c r="V18" s="60"/>
      <c r="W18" s="60"/>
      <c r="X18" s="60"/>
      <c r="Y18" s="60"/>
      <c r="Z18" s="60"/>
      <c r="AA18" s="60"/>
      <c r="AB18" s="60"/>
      <c r="AC18" s="60">
        <f t="shared" si="71"/>
        <v>0</v>
      </c>
      <c r="AD18" s="60">
        <f t="shared" si="71"/>
        <v>0</v>
      </c>
      <c r="AE18" s="60"/>
      <c r="AF18" s="60"/>
      <c r="AG18" s="60"/>
      <c r="AH18" s="60"/>
      <c r="AI18" s="60"/>
      <c r="AJ18" s="60"/>
      <c r="AK18" s="60"/>
      <c r="AL18" s="60">
        <f t="shared" si="72"/>
        <v>0</v>
      </c>
      <c r="AM18" s="60">
        <f t="shared" si="72"/>
        <v>0</v>
      </c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>
        <f t="shared" si="73"/>
        <v>0</v>
      </c>
      <c r="AY18" s="60">
        <f t="shared" si="73"/>
        <v>0</v>
      </c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>
        <f t="shared" si="75"/>
        <v>0</v>
      </c>
      <c r="BT18" s="60"/>
      <c r="BU18" s="60"/>
      <c r="BV18" s="60"/>
      <c r="BW18" s="60"/>
      <c r="BX18" s="60"/>
      <c r="BY18" s="60"/>
      <c r="BZ18" s="60"/>
      <c r="CA18" s="60"/>
      <c r="CB18" s="60">
        <f t="shared" si="101"/>
        <v>0</v>
      </c>
      <c r="CC18" s="60">
        <f t="shared" si="102"/>
        <v>0</v>
      </c>
      <c r="CD18" s="60"/>
      <c r="CE18" s="60"/>
      <c r="CF18" s="60"/>
      <c r="CG18" s="60"/>
      <c r="CH18" s="60"/>
      <c r="CI18" s="60"/>
      <c r="CJ18" s="60"/>
      <c r="CK18" s="60">
        <f t="shared" si="76"/>
        <v>0</v>
      </c>
      <c r="CL18" s="60">
        <f t="shared" si="76"/>
        <v>0</v>
      </c>
      <c r="CM18" s="60"/>
      <c r="CN18" s="60"/>
      <c r="CO18" s="60"/>
      <c r="CP18" s="60"/>
      <c r="CQ18" s="60"/>
      <c r="CR18" s="60"/>
      <c r="CS18" s="60"/>
      <c r="CT18" s="60">
        <f t="shared" si="77"/>
        <v>0</v>
      </c>
      <c r="CU18" s="60">
        <f t="shared" si="77"/>
        <v>0</v>
      </c>
      <c r="CV18" s="60"/>
      <c r="CW18" s="60"/>
      <c r="CX18" s="60"/>
      <c r="CY18" s="60"/>
      <c r="CZ18" s="60"/>
      <c r="DA18" s="60"/>
      <c r="DB18" s="60"/>
      <c r="DC18" s="60">
        <f t="shared" si="78"/>
        <v>0</v>
      </c>
      <c r="DD18" s="60">
        <f t="shared" si="78"/>
        <v>0</v>
      </c>
      <c r="DE18" s="60"/>
      <c r="DF18" s="60"/>
      <c r="DG18" s="60"/>
      <c r="DH18" s="60"/>
      <c r="DI18" s="60"/>
      <c r="DJ18" s="60"/>
      <c r="DK18" s="60"/>
      <c r="DL18" s="60">
        <f t="shared" si="79"/>
        <v>0</v>
      </c>
      <c r="DM18" s="60">
        <f t="shared" si="79"/>
        <v>0</v>
      </c>
      <c r="DN18" s="60"/>
      <c r="DO18" s="60"/>
      <c r="DP18" s="60"/>
      <c r="DQ18" s="60"/>
      <c r="DR18" s="60"/>
      <c r="DS18" s="60"/>
      <c r="DT18" s="60"/>
      <c r="DU18" s="60">
        <f t="shared" si="80"/>
        <v>0</v>
      </c>
      <c r="DV18" s="60">
        <f t="shared" si="80"/>
        <v>0</v>
      </c>
      <c r="DW18" s="60"/>
      <c r="DX18" s="60"/>
      <c r="DY18" s="60"/>
      <c r="DZ18" s="60"/>
      <c r="EA18" s="60"/>
      <c r="EB18" s="60"/>
      <c r="EC18" s="60"/>
      <c r="ED18" s="60">
        <f t="shared" si="81"/>
        <v>0</v>
      </c>
      <c r="EE18" s="60">
        <f t="shared" si="81"/>
        <v>0</v>
      </c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>
        <f t="shared" si="82"/>
        <v>0</v>
      </c>
      <c r="EQ18" s="60">
        <f t="shared" si="82"/>
        <v>0</v>
      </c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>
        <f t="shared" si="84"/>
        <v>0</v>
      </c>
      <c r="FC18" s="60">
        <f t="shared" si="84"/>
        <v>0</v>
      </c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>
        <f t="shared" si="85"/>
        <v>0</v>
      </c>
      <c r="FX18" s="60">
        <f t="shared" si="85"/>
        <v>0</v>
      </c>
      <c r="FY18" s="60"/>
      <c r="FZ18" s="60"/>
      <c r="GA18" s="60"/>
      <c r="GB18" s="60"/>
      <c r="GC18" s="60"/>
      <c r="GD18" s="60"/>
      <c r="GE18" s="60"/>
      <c r="GF18" s="60">
        <f t="shared" si="86"/>
        <v>0</v>
      </c>
      <c r="GG18" s="60">
        <f t="shared" si="86"/>
        <v>0</v>
      </c>
      <c r="GH18" s="60"/>
      <c r="GI18" s="60"/>
      <c r="GJ18" s="60"/>
      <c r="GK18" s="60"/>
      <c r="GL18" s="60"/>
      <c r="GM18" s="60"/>
      <c r="GN18" s="60"/>
      <c r="GO18" s="60">
        <f t="shared" si="87"/>
        <v>0</v>
      </c>
      <c r="GP18" s="60">
        <f t="shared" si="87"/>
        <v>0</v>
      </c>
      <c r="GQ18" s="60"/>
      <c r="GR18" s="60"/>
      <c r="GS18" s="60"/>
      <c r="GT18" s="60"/>
      <c r="GU18" s="60"/>
      <c r="GV18" s="60"/>
      <c r="GW18" s="60"/>
      <c r="GX18" s="60">
        <f t="shared" si="88"/>
        <v>0</v>
      </c>
      <c r="GY18" s="60">
        <f t="shared" si="88"/>
        <v>0</v>
      </c>
      <c r="GZ18" s="58"/>
      <c r="HA18" s="60"/>
      <c r="HB18" s="60"/>
      <c r="HC18" s="58"/>
      <c r="HD18" s="60"/>
      <c r="HE18" s="60"/>
      <c r="HF18" s="58"/>
      <c r="HG18" s="60">
        <f t="shared" si="89"/>
        <v>0</v>
      </c>
      <c r="HH18" s="60">
        <f t="shared" si="89"/>
        <v>0</v>
      </c>
      <c r="HI18" s="60"/>
      <c r="HJ18" s="60"/>
      <c r="HK18" s="60"/>
      <c r="HL18" s="60"/>
      <c r="HM18" s="60"/>
      <c r="HN18" s="60"/>
      <c r="HO18" s="60"/>
      <c r="HP18" s="60">
        <f t="shared" si="90"/>
        <v>0</v>
      </c>
      <c r="HQ18" s="60">
        <f t="shared" si="90"/>
        <v>0</v>
      </c>
      <c r="HR18" s="60"/>
      <c r="HS18" s="60"/>
      <c r="HT18" s="60"/>
      <c r="HU18" s="60"/>
      <c r="HV18" s="60"/>
      <c r="HW18" s="60"/>
      <c r="HX18" s="60"/>
      <c r="HY18" s="60">
        <f t="shared" si="91"/>
        <v>0</v>
      </c>
      <c r="HZ18" s="60">
        <f t="shared" si="91"/>
        <v>0</v>
      </c>
      <c r="IA18" s="60"/>
      <c r="IB18" s="60"/>
      <c r="IC18" s="60"/>
      <c r="ID18" s="60"/>
      <c r="IE18" s="60"/>
      <c r="IF18" s="60"/>
      <c r="IG18" s="60"/>
      <c r="IH18" s="60">
        <f t="shared" si="92"/>
        <v>0</v>
      </c>
      <c r="II18" s="60">
        <f t="shared" si="92"/>
        <v>0</v>
      </c>
      <c r="IJ18" s="60"/>
      <c r="IK18" s="60"/>
      <c r="IL18" s="60"/>
      <c r="IM18" s="60"/>
      <c r="IN18" s="60"/>
      <c r="IO18" s="60"/>
      <c r="IP18" s="60"/>
      <c r="IQ18" s="60"/>
      <c r="IR18" s="60">
        <f>IU18+IX18</f>
        <v>0</v>
      </c>
      <c r="IS18" s="60">
        <f t="shared" si="93"/>
        <v>0</v>
      </c>
      <c r="IT18" s="60"/>
      <c r="IU18" s="60"/>
      <c r="IV18" s="60"/>
      <c r="IW18" s="60"/>
      <c r="IX18" s="60"/>
      <c r="IY18" s="60"/>
      <c r="IZ18" s="60"/>
      <c r="JA18" s="60">
        <f>JD18+JG18</f>
        <v>0</v>
      </c>
      <c r="JB18" s="60">
        <f t="shared" si="94"/>
        <v>0</v>
      </c>
      <c r="JC18" s="60"/>
      <c r="JD18" s="60"/>
      <c r="JE18" s="60"/>
      <c r="JF18" s="60"/>
      <c r="JG18" s="60"/>
      <c r="JH18" s="60"/>
      <c r="JI18" s="60"/>
      <c r="JJ18" s="60">
        <f>JM18+JP18</f>
        <v>0</v>
      </c>
      <c r="JK18" s="60">
        <f t="shared" si="95"/>
        <v>0</v>
      </c>
      <c r="JL18" s="60"/>
      <c r="JM18" s="60"/>
      <c r="JN18" s="60"/>
      <c r="JO18" s="60"/>
      <c r="JP18" s="60"/>
      <c r="JQ18" s="60"/>
      <c r="JR18" s="60"/>
      <c r="JS18" s="60">
        <f t="shared" si="96"/>
        <v>0</v>
      </c>
      <c r="JT18" s="60">
        <f t="shared" si="96"/>
        <v>0</v>
      </c>
      <c r="JU18" s="60"/>
      <c r="JV18" s="60"/>
      <c r="JW18" s="60"/>
      <c r="JX18" s="60"/>
      <c r="JY18" s="60"/>
      <c r="JZ18" s="60"/>
      <c r="KA18" s="60"/>
      <c r="KB18" s="60">
        <f>KE18+KH18</f>
        <v>0</v>
      </c>
      <c r="KC18" s="60">
        <f t="shared" si="97"/>
        <v>0</v>
      </c>
      <c r="KD18" s="60"/>
      <c r="KE18" s="60"/>
      <c r="KF18" s="60"/>
      <c r="KG18" s="60"/>
      <c r="KH18" s="60"/>
      <c r="KI18" s="60"/>
      <c r="KJ18" s="60"/>
      <c r="KK18" s="60">
        <f>KN18+KQ18</f>
        <v>0</v>
      </c>
      <c r="KL18" s="60">
        <f t="shared" si="98"/>
        <v>0</v>
      </c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>
        <f>KZ18+LC18</f>
        <v>0</v>
      </c>
      <c r="KX18" s="60">
        <f t="shared" si="99"/>
        <v>0</v>
      </c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>
        <f>LO18+LR18</f>
        <v>0</v>
      </c>
      <c r="LM18" s="60">
        <f t="shared" si="100"/>
        <v>0</v>
      </c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</row>
    <row r="19" spans="1:345" ht="13.5" customHeight="1">
      <c r="A19" s="3" t="s">
        <v>199</v>
      </c>
      <c r="B19" s="60">
        <f t="shared" si="68"/>
        <v>1975.89029</v>
      </c>
      <c r="C19" s="60">
        <f t="shared" si="68"/>
        <v>1975.89029</v>
      </c>
      <c r="D19" s="60">
        <f t="shared" si="64"/>
        <v>100</v>
      </c>
      <c r="E19" s="60">
        <f t="shared" si="69"/>
        <v>0</v>
      </c>
      <c r="F19" s="60">
        <f t="shared" si="69"/>
        <v>0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>
        <f t="shared" si="70"/>
        <v>0</v>
      </c>
      <c r="U19" s="60">
        <f t="shared" si="70"/>
        <v>0</v>
      </c>
      <c r="V19" s="60"/>
      <c r="W19" s="60"/>
      <c r="X19" s="60"/>
      <c r="Y19" s="60"/>
      <c r="Z19" s="60"/>
      <c r="AA19" s="60"/>
      <c r="AB19" s="60"/>
      <c r="AC19" s="60">
        <f t="shared" si="71"/>
        <v>0</v>
      </c>
      <c r="AD19" s="60">
        <f t="shared" si="71"/>
        <v>0</v>
      </c>
      <c r="AE19" s="60"/>
      <c r="AF19" s="60"/>
      <c r="AG19" s="60"/>
      <c r="AH19" s="60"/>
      <c r="AI19" s="60"/>
      <c r="AJ19" s="60"/>
      <c r="AK19" s="60"/>
      <c r="AL19" s="60">
        <f t="shared" si="72"/>
        <v>0</v>
      </c>
      <c r="AM19" s="60">
        <f t="shared" si="72"/>
        <v>0</v>
      </c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>
        <f t="shared" si="73"/>
        <v>0</v>
      </c>
      <c r="AY19" s="60">
        <f t="shared" si="73"/>
        <v>0</v>
      </c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>
        <f t="shared" si="75"/>
        <v>0</v>
      </c>
      <c r="BT19" s="60"/>
      <c r="BU19" s="60"/>
      <c r="BV19" s="60"/>
      <c r="BW19" s="60"/>
      <c r="BX19" s="60"/>
      <c r="BY19" s="60"/>
      <c r="BZ19" s="60"/>
      <c r="CA19" s="60"/>
      <c r="CB19" s="60">
        <f t="shared" si="101"/>
        <v>0</v>
      </c>
      <c r="CC19" s="60">
        <f t="shared" si="102"/>
        <v>0</v>
      </c>
      <c r="CD19" s="60"/>
      <c r="CE19" s="60"/>
      <c r="CF19" s="60"/>
      <c r="CG19" s="60"/>
      <c r="CH19" s="60"/>
      <c r="CI19" s="60"/>
      <c r="CJ19" s="60"/>
      <c r="CK19" s="60">
        <f t="shared" si="76"/>
        <v>0</v>
      </c>
      <c r="CL19" s="60">
        <f t="shared" si="76"/>
        <v>0</v>
      </c>
      <c r="CM19" s="60"/>
      <c r="CN19" s="60"/>
      <c r="CO19" s="60"/>
      <c r="CP19" s="60"/>
      <c r="CQ19" s="60"/>
      <c r="CR19" s="60"/>
      <c r="CS19" s="60"/>
      <c r="CT19" s="60">
        <f t="shared" si="77"/>
        <v>0</v>
      </c>
      <c r="CU19" s="60">
        <f t="shared" si="77"/>
        <v>0</v>
      </c>
      <c r="CV19" s="60"/>
      <c r="CW19" s="60"/>
      <c r="CX19" s="60"/>
      <c r="CY19" s="60"/>
      <c r="CZ19" s="60"/>
      <c r="DA19" s="60"/>
      <c r="DB19" s="60"/>
      <c r="DC19" s="60">
        <f t="shared" si="78"/>
        <v>0</v>
      </c>
      <c r="DD19" s="60">
        <f t="shared" si="78"/>
        <v>0</v>
      </c>
      <c r="DE19" s="60"/>
      <c r="DF19" s="60"/>
      <c r="DG19" s="60"/>
      <c r="DH19" s="60"/>
      <c r="DI19" s="60"/>
      <c r="DJ19" s="60"/>
      <c r="DK19" s="60"/>
      <c r="DL19" s="60">
        <f t="shared" si="79"/>
        <v>0</v>
      </c>
      <c r="DM19" s="60">
        <f t="shared" si="79"/>
        <v>0</v>
      </c>
      <c r="DN19" s="60"/>
      <c r="DO19" s="60"/>
      <c r="DP19" s="60"/>
      <c r="DQ19" s="60"/>
      <c r="DR19" s="60"/>
      <c r="DS19" s="60"/>
      <c r="DT19" s="60"/>
      <c r="DU19" s="60">
        <f t="shared" si="80"/>
        <v>0</v>
      </c>
      <c r="DV19" s="60">
        <f t="shared" si="80"/>
        <v>0</v>
      </c>
      <c r="DW19" s="60"/>
      <c r="DX19" s="60"/>
      <c r="DY19" s="60"/>
      <c r="DZ19" s="60"/>
      <c r="EA19" s="60"/>
      <c r="EB19" s="60"/>
      <c r="EC19" s="60"/>
      <c r="ED19" s="60">
        <f t="shared" si="81"/>
        <v>0</v>
      </c>
      <c r="EE19" s="60">
        <f t="shared" si="81"/>
        <v>0</v>
      </c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>
        <f t="shared" si="82"/>
        <v>1975.89029</v>
      </c>
      <c r="EQ19" s="60">
        <f t="shared" si="82"/>
        <v>1975.89029</v>
      </c>
      <c r="ER19" s="60">
        <f t="shared" si="67"/>
        <v>100</v>
      </c>
      <c r="ES19" s="60">
        <v>1975.89029</v>
      </c>
      <c r="ET19" s="60">
        <v>1975.89029</v>
      </c>
      <c r="EU19" s="60">
        <f t="shared" ref="EU19:EU20" si="103">ET19/ES19*100</f>
        <v>100</v>
      </c>
      <c r="EV19" s="60"/>
      <c r="EW19" s="60"/>
      <c r="EX19" s="60"/>
      <c r="EY19" s="60"/>
      <c r="EZ19" s="60"/>
      <c r="FA19" s="60"/>
      <c r="FB19" s="60">
        <f t="shared" si="84"/>
        <v>0</v>
      </c>
      <c r="FC19" s="60">
        <f t="shared" si="84"/>
        <v>0</v>
      </c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>
        <f t="shared" si="85"/>
        <v>0</v>
      </c>
      <c r="FX19" s="60">
        <f t="shared" si="85"/>
        <v>0</v>
      </c>
      <c r="FY19" s="60"/>
      <c r="FZ19" s="60"/>
      <c r="GA19" s="60"/>
      <c r="GB19" s="60"/>
      <c r="GC19" s="60"/>
      <c r="GD19" s="60"/>
      <c r="GE19" s="60"/>
      <c r="GF19" s="60">
        <f t="shared" si="86"/>
        <v>0</v>
      </c>
      <c r="GG19" s="60">
        <f t="shared" si="86"/>
        <v>0</v>
      </c>
      <c r="GH19" s="60"/>
      <c r="GI19" s="60"/>
      <c r="GJ19" s="60"/>
      <c r="GK19" s="60"/>
      <c r="GL19" s="60"/>
      <c r="GM19" s="60"/>
      <c r="GN19" s="60"/>
      <c r="GO19" s="60">
        <f t="shared" si="87"/>
        <v>0</v>
      </c>
      <c r="GP19" s="60">
        <f t="shared" si="87"/>
        <v>0</v>
      </c>
      <c r="GQ19" s="60"/>
      <c r="GR19" s="60"/>
      <c r="GS19" s="60"/>
      <c r="GT19" s="60"/>
      <c r="GU19" s="60"/>
      <c r="GV19" s="60"/>
      <c r="GW19" s="60"/>
      <c r="GX19" s="60">
        <f t="shared" si="88"/>
        <v>0</v>
      </c>
      <c r="GY19" s="60">
        <f t="shared" si="88"/>
        <v>0</v>
      </c>
      <c r="GZ19" s="58"/>
      <c r="HA19" s="60"/>
      <c r="HB19" s="60"/>
      <c r="HC19" s="58"/>
      <c r="HD19" s="60"/>
      <c r="HE19" s="60"/>
      <c r="HF19" s="58"/>
      <c r="HG19" s="60">
        <f t="shared" si="89"/>
        <v>0</v>
      </c>
      <c r="HH19" s="60">
        <f t="shared" si="89"/>
        <v>0</v>
      </c>
      <c r="HI19" s="60"/>
      <c r="HJ19" s="60"/>
      <c r="HK19" s="60"/>
      <c r="HL19" s="60"/>
      <c r="HM19" s="60"/>
      <c r="HN19" s="60"/>
      <c r="HO19" s="60"/>
      <c r="HP19" s="60">
        <f t="shared" si="90"/>
        <v>0</v>
      </c>
      <c r="HQ19" s="60">
        <f t="shared" si="90"/>
        <v>0</v>
      </c>
      <c r="HR19" s="60"/>
      <c r="HS19" s="60"/>
      <c r="HT19" s="60"/>
      <c r="HU19" s="60"/>
      <c r="HV19" s="60"/>
      <c r="HW19" s="60"/>
      <c r="HX19" s="60"/>
      <c r="HY19" s="60">
        <f t="shared" si="91"/>
        <v>0</v>
      </c>
      <c r="HZ19" s="60">
        <f t="shared" si="91"/>
        <v>0</v>
      </c>
      <c r="IA19" s="60"/>
      <c r="IB19" s="60"/>
      <c r="IC19" s="60"/>
      <c r="ID19" s="60"/>
      <c r="IE19" s="60"/>
      <c r="IF19" s="60"/>
      <c r="IG19" s="60"/>
      <c r="IH19" s="60">
        <f t="shared" si="92"/>
        <v>0</v>
      </c>
      <c r="II19" s="60">
        <f t="shared" si="92"/>
        <v>0</v>
      </c>
      <c r="IJ19" s="60"/>
      <c r="IK19" s="60"/>
      <c r="IL19" s="60"/>
      <c r="IM19" s="60"/>
      <c r="IN19" s="60"/>
      <c r="IO19" s="60"/>
      <c r="IP19" s="60"/>
      <c r="IQ19" s="60"/>
      <c r="IR19" s="60">
        <f t="shared" si="93"/>
        <v>0</v>
      </c>
      <c r="IS19" s="60">
        <f t="shared" si="93"/>
        <v>0</v>
      </c>
      <c r="IT19" s="60"/>
      <c r="IU19" s="60"/>
      <c r="IV19" s="60"/>
      <c r="IW19" s="60"/>
      <c r="IX19" s="60"/>
      <c r="IY19" s="60"/>
      <c r="IZ19" s="60"/>
      <c r="JA19" s="60">
        <f t="shared" ref="JA19:JA22" si="104">JD19+JG19</f>
        <v>0</v>
      </c>
      <c r="JB19" s="60">
        <f t="shared" si="94"/>
        <v>0</v>
      </c>
      <c r="JC19" s="60"/>
      <c r="JD19" s="60"/>
      <c r="JE19" s="60"/>
      <c r="JF19" s="60"/>
      <c r="JG19" s="60"/>
      <c r="JH19" s="60"/>
      <c r="JI19" s="60"/>
      <c r="JJ19" s="60">
        <f t="shared" ref="JJ19:JJ22" si="105">JM19+JP19</f>
        <v>0</v>
      </c>
      <c r="JK19" s="60">
        <f t="shared" si="95"/>
        <v>0</v>
      </c>
      <c r="JL19" s="60"/>
      <c r="JM19" s="60"/>
      <c r="JN19" s="60"/>
      <c r="JO19" s="60"/>
      <c r="JP19" s="60"/>
      <c r="JQ19" s="60"/>
      <c r="JR19" s="60"/>
      <c r="JS19" s="60">
        <f t="shared" si="96"/>
        <v>0</v>
      </c>
      <c r="JT19" s="60">
        <f t="shared" si="96"/>
        <v>0</v>
      </c>
      <c r="JU19" s="60"/>
      <c r="JV19" s="60"/>
      <c r="JW19" s="60"/>
      <c r="JX19" s="60"/>
      <c r="JY19" s="60"/>
      <c r="JZ19" s="60"/>
      <c r="KA19" s="60"/>
      <c r="KB19" s="60">
        <f t="shared" ref="KB19:KB22" si="106">KE19+KH19</f>
        <v>0</v>
      </c>
      <c r="KC19" s="60">
        <f t="shared" si="97"/>
        <v>0</v>
      </c>
      <c r="KD19" s="60"/>
      <c r="KE19" s="60"/>
      <c r="KF19" s="60"/>
      <c r="KG19" s="60"/>
      <c r="KH19" s="60"/>
      <c r="KI19" s="60"/>
      <c r="KJ19" s="60"/>
      <c r="KK19" s="60">
        <f t="shared" ref="KK19:KK22" si="107">KN19+KQ19</f>
        <v>0</v>
      </c>
      <c r="KL19" s="60">
        <f t="shared" si="98"/>
        <v>0</v>
      </c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>
        <f t="shared" ref="KW19:KW22" si="108">KZ19+LC19</f>
        <v>0</v>
      </c>
      <c r="KX19" s="60">
        <f t="shared" si="99"/>
        <v>0</v>
      </c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>
        <f t="shared" ref="LL19:LL22" si="109">LO19+LR19</f>
        <v>0</v>
      </c>
      <c r="LM19" s="60">
        <f t="shared" si="100"/>
        <v>0</v>
      </c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</row>
    <row r="20" spans="1:345" ht="13.5" customHeight="1">
      <c r="A20" s="3" t="s">
        <v>150</v>
      </c>
      <c r="B20" s="60">
        <f t="shared" si="68"/>
        <v>1714.9670000000001</v>
      </c>
      <c r="C20" s="60">
        <f t="shared" si="68"/>
        <v>1714.9670000000001</v>
      </c>
      <c r="D20" s="60">
        <f t="shared" si="64"/>
        <v>100</v>
      </c>
      <c r="E20" s="60">
        <f t="shared" si="69"/>
        <v>0</v>
      </c>
      <c r="F20" s="60">
        <f t="shared" si="69"/>
        <v>0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>
        <f t="shared" si="70"/>
        <v>0</v>
      </c>
      <c r="U20" s="60">
        <f t="shared" si="70"/>
        <v>0</v>
      </c>
      <c r="V20" s="60"/>
      <c r="W20" s="60"/>
      <c r="X20" s="60"/>
      <c r="Y20" s="60"/>
      <c r="Z20" s="60"/>
      <c r="AA20" s="60"/>
      <c r="AB20" s="60"/>
      <c r="AC20" s="60">
        <f t="shared" si="71"/>
        <v>0</v>
      </c>
      <c r="AD20" s="60">
        <f t="shared" si="71"/>
        <v>0</v>
      </c>
      <c r="AE20" s="60"/>
      <c r="AF20" s="60"/>
      <c r="AG20" s="60"/>
      <c r="AH20" s="60"/>
      <c r="AI20" s="60"/>
      <c r="AJ20" s="60"/>
      <c r="AK20" s="60"/>
      <c r="AL20" s="60">
        <f t="shared" si="72"/>
        <v>0</v>
      </c>
      <c r="AM20" s="60">
        <f t="shared" si="72"/>
        <v>0</v>
      </c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>
        <f t="shared" si="73"/>
        <v>0</v>
      </c>
      <c r="AY20" s="60">
        <f t="shared" si="73"/>
        <v>0</v>
      </c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>
        <f t="shared" si="75"/>
        <v>0</v>
      </c>
      <c r="BT20" s="60"/>
      <c r="BU20" s="60"/>
      <c r="BV20" s="60"/>
      <c r="BW20" s="60"/>
      <c r="BX20" s="60"/>
      <c r="BY20" s="60"/>
      <c r="BZ20" s="60"/>
      <c r="CA20" s="60"/>
      <c r="CB20" s="60">
        <f t="shared" si="101"/>
        <v>0</v>
      </c>
      <c r="CC20" s="60">
        <f t="shared" si="102"/>
        <v>0</v>
      </c>
      <c r="CD20" s="60"/>
      <c r="CE20" s="60"/>
      <c r="CF20" s="60"/>
      <c r="CG20" s="60"/>
      <c r="CH20" s="60"/>
      <c r="CI20" s="60"/>
      <c r="CJ20" s="60"/>
      <c r="CK20" s="60">
        <f t="shared" si="76"/>
        <v>0</v>
      </c>
      <c r="CL20" s="60">
        <f t="shared" si="76"/>
        <v>0</v>
      </c>
      <c r="CM20" s="60"/>
      <c r="CN20" s="60"/>
      <c r="CO20" s="60"/>
      <c r="CP20" s="60"/>
      <c r="CQ20" s="60"/>
      <c r="CR20" s="60"/>
      <c r="CS20" s="60"/>
      <c r="CT20" s="60">
        <f t="shared" si="77"/>
        <v>0</v>
      </c>
      <c r="CU20" s="60">
        <f t="shared" si="77"/>
        <v>0</v>
      </c>
      <c r="CV20" s="60"/>
      <c r="CW20" s="60"/>
      <c r="CX20" s="60"/>
      <c r="CY20" s="60"/>
      <c r="CZ20" s="60"/>
      <c r="DA20" s="60"/>
      <c r="DB20" s="60"/>
      <c r="DC20" s="60">
        <f t="shared" si="78"/>
        <v>0</v>
      </c>
      <c r="DD20" s="60">
        <f t="shared" si="78"/>
        <v>0</v>
      </c>
      <c r="DE20" s="60"/>
      <c r="DF20" s="60"/>
      <c r="DG20" s="60"/>
      <c r="DH20" s="60"/>
      <c r="DI20" s="60"/>
      <c r="DJ20" s="60"/>
      <c r="DK20" s="60"/>
      <c r="DL20" s="60">
        <f t="shared" si="79"/>
        <v>0</v>
      </c>
      <c r="DM20" s="60">
        <f t="shared" si="79"/>
        <v>0</v>
      </c>
      <c r="DN20" s="60"/>
      <c r="DO20" s="60"/>
      <c r="DP20" s="60"/>
      <c r="DQ20" s="60"/>
      <c r="DR20" s="60"/>
      <c r="DS20" s="60"/>
      <c r="DT20" s="60"/>
      <c r="DU20" s="60">
        <f t="shared" si="80"/>
        <v>0</v>
      </c>
      <c r="DV20" s="60">
        <f t="shared" si="80"/>
        <v>0</v>
      </c>
      <c r="DW20" s="60"/>
      <c r="DX20" s="60"/>
      <c r="DY20" s="60"/>
      <c r="DZ20" s="60"/>
      <c r="EA20" s="60"/>
      <c r="EB20" s="60"/>
      <c r="EC20" s="60"/>
      <c r="ED20" s="60">
        <f t="shared" si="81"/>
        <v>0</v>
      </c>
      <c r="EE20" s="60">
        <f t="shared" si="81"/>
        <v>0</v>
      </c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>
        <f t="shared" si="82"/>
        <v>1714.9670000000001</v>
      </c>
      <c r="EQ20" s="60">
        <f t="shared" si="82"/>
        <v>1714.9670000000001</v>
      </c>
      <c r="ER20" s="60">
        <f t="shared" si="67"/>
        <v>100</v>
      </c>
      <c r="ES20" s="60">
        <v>1714.9670000000001</v>
      </c>
      <c r="ET20" s="60">
        <v>1714.9670000000001</v>
      </c>
      <c r="EU20" s="60">
        <f t="shared" si="103"/>
        <v>100</v>
      </c>
      <c r="EV20" s="60"/>
      <c r="EW20" s="60"/>
      <c r="EX20" s="60"/>
      <c r="EY20" s="60"/>
      <c r="EZ20" s="60"/>
      <c r="FA20" s="60"/>
      <c r="FB20" s="60">
        <f t="shared" si="84"/>
        <v>0</v>
      </c>
      <c r="FC20" s="60">
        <f t="shared" si="84"/>
        <v>0</v>
      </c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>
        <f t="shared" si="85"/>
        <v>0</v>
      </c>
      <c r="FX20" s="60">
        <f t="shared" si="85"/>
        <v>0</v>
      </c>
      <c r="FY20" s="60"/>
      <c r="FZ20" s="60"/>
      <c r="GA20" s="60"/>
      <c r="GB20" s="60"/>
      <c r="GC20" s="60"/>
      <c r="GD20" s="60"/>
      <c r="GE20" s="60"/>
      <c r="GF20" s="60">
        <f t="shared" si="86"/>
        <v>0</v>
      </c>
      <c r="GG20" s="60">
        <f t="shared" si="86"/>
        <v>0</v>
      </c>
      <c r="GH20" s="60"/>
      <c r="GI20" s="60"/>
      <c r="GJ20" s="60"/>
      <c r="GK20" s="60"/>
      <c r="GL20" s="60"/>
      <c r="GM20" s="60"/>
      <c r="GN20" s="60"/>
      <c r="GO20" s="60">
        <f t="shared" si="87"/>
        <v>0</v>
      </c>
      <c r="GP20" s="60">
        <f t="shared" si="87"/>
        <v>0</v>
      </c>
      <c r="GQ20" s="60"/>
      <c r="GR20" s="60"/>
      <c r="GS20" s="60"/>
      <c r="GT20" s="60"/>
      <c r="GU20" s="60"/>
      <c r="GV20" s="60"/>
      <c r="GW20" s="60"/>
      <c r="GX20" s="60">
        <f t="shared" si="88"/>
        <v>0</v>
      </c>
      <c r="GY20" s="60">
        <f t="shared" si="88"/>
        <v>0</v>
      </c>
      <c r="GZ20" s="58"/>
      <c r="HA20" s="60"/>
      <c r="HB20" s="60"/>
      <c r="HC20" s="58"/>
      <c r="HD20" s="60"/>
      <c r="HE20" s="60"/>
      <c r="HF20" s="58"/>
      <c r="HG20" s="60">
        <f t="shared" si="89"/>
        <v>0</v>
      </c>
      <c r="HH20" s="60">
        <f t="shared" si="89"/>
        <v>0</v>
      </c>
      <c r="HI20" s="60"/>
      <c r="HJ20" s="60"/>
      <c r="HK20" s="60"/>
      <c r="HL20" s="60"/>
      <c r="HM20" s="60"/>
      <c r="HN20" s="60"/>
      <c r="HO20" s="60"/>
      <c r="HP20" s="60">
        <f t="shared" si="90"/>
        <v>0</v>
      </c>
      <c r="HQ20" s="60">
        <f t="shared" si="90"/>
        <v>0</v>
      </c>
      <c r="HR20" s="60"/>
      <c r="HS20" s="60"/>
      <c r="HT20" s="60"/>
      <c r="HU20" s="60"/>
      <c r="HV20" s="60"/>
      <c r="HW20" s="60"/>
      <c r="HX20" s="60"/>
      <c r="HY20" s="60">
        <f t="shared" si="91"/>
        <v>0</v>
      </c>
      <c r="HZ20" s="60">
        <f t="shared" si="91"/>
        <v>0</v>
      </c>
      <c r="IA20" s="60"/>
      <c r="IB20" s="60"/>
      <c r="IC20" s="60"/>
      <c r="ID20" s="60"/>
      <c r="IE20" s="60"/>
      <c r="IF20" s="60"/>
      <c r="IG20" s="60"/>
      <c r="IH20" s="60">
        <f t="shared" si="92"/>
        <v>0</v>
      </c>
      <c r="II20" s="60">
        <f t="shared" si="92"/>
        <v>0</v>
      </c>
      <c r="IJ20" s="60"/>
      <c r="IK20" s="60"/>
      <c r="IL20" s="60"/>
      <c r="IM20" s="60"/>
      <c r="IN20" s="60"/>
      <c r="IO20" s="60"/>
      <c r="IP20" s="60"/>
      <c r="IQ20" s="60"/>
      <c r="IR20" s="60">
        <f t="shared" si="93"/>
        <v>0</v>
      </c>
      <c r="IS20" s="60">
        <f t="shared" si="93"/>
        <v>0</v>
      </c>
      <c r="IT20" s="60"/>
      <c r="IU20" s="60"/>
      <c r="IV20" s="60"/>
      <c r="IW20" s="60"/>
      <c r="IX20" s="60"/>
      <c r="IY20" s="60"/>
      <c r="IZ20" s="60"/>
      <c r="JA20" s="60">
        <f t="shared" si="104"/>
        <v>0</v>
      </c>
      <c r="JB20" s="60">
        <f t="shared" si="94"/>
        <v>0</v>
      </c>
      <c r="JC20" s="60"/>
      <c r="JD20" s="60"/>
      <c r="JE20" s="60"/>
      <c r="JF20" s="60"/>
      <c r="JG20" s="60"/>
      <c r="JH20" s="60"/>
      <c r="JI20" s="60"/>
      <c r="JJ20" s="60">
        <f t="shared" si="105"/>
        <v>0</v>
      </c>
      <c r="JK20" s="60">
        <f t="shared" si="95"/>
        <v>0</v>
      </c>
      <c r="JL20" s="60"/>
      <c r="JM20" s="60"/>
      <c r="JN20" s="60"/>
      <c r="JO20" s="60"/>
      <c r="JP20" s="60"/>
      <c r="JQ20" s="60"/>
      <c r="JR20" s="60"/>
      <c r="JS20" s="60">
        <f t="shared" si="96"/>
        <v>0</v>
      </c>
      <c r="JT20" s="60">
        <f t="shared" si="96"/>
        <v>0</v>
      </c>
      <c r="JU20" s="60"/>
      <c r="JV20" s="60"/>
      <c r="JW20" s="60"/>
      <c r="JX20" s="60"/>
      <c r="JY20" s="60"/>
      <c r="JZ20" s="60"/>
      <c r="KA20" s="60"/>
      <c r="KB20" s="60">
        <f t="shared" si="106"/>
        <v>0</v>
      </c>
      <c r="KC20" s="60">
        <f t="shared" si="97"/>
        <v>0</v>
      </c>
      <c r="KD20" s="60"/>
      <c r="KE20" s="60"/>
      <c r="KF20" s="60"/>
      <c r="KG20" s="60"/>
      <c r="KH20" s="60"/>
      <c r="KI20" s="60"/>
      <c r="KJ20" s="60"/>
      <c r="KK20" s="60">
        <f t="shared" si="107"/>
        <v>0</v>
      </c>
      <c r="KL20" s="60">
        <f t="shared" si="98"/>
        <v>0</v>
      </c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>
        <f t="shared" si="108"/>
        <v>0</v>
      </c>
      <c r="KX20" s="60">
        <f t="shared" si="99"/>
        <v>0</v>
      </c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>
        <f t="shared" si="109"/>
        <v>0</v>
      </c>
      <c r="LM20" s="60">
        <f t="shared" si="100"/>
        <v>0</v>
      </c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</row>
    <row r="21" spans="1:345" ht="13.5" customHeight="1">
      <c r="A21" s="3" t="s">
        <v>78</v>
      </c>
      <c r="B21" s="60">
        <f t="shared" si="68"/>
        <v>3027.0828099999999</v>
      </c>
      <c r="C21" s="60">
        <f t="shared" si="68"/>
        <v>3027.0828000000001</v>
      </c>
      <c r="D21" s="60">
        <f t="shared" si="64"/>
        <v>99.999999669648957</v>
      </c>
      <c r="E21" s="60">
        <f t="shared" si="69"/>
        <v>0</v>
      </c>
      <c r="F21" s="60">
        <f t="shared" si="69"/>
        <v>0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>
        <f t="shared" si="70"/>
        <v>0</v>
      </c>
      <c r="U21" s="60">
        <f t="shared" si="70"/>
        <v>0</v>
      </c>
      <c r="V21" s="60"/>
      <c r="W21" s="60"/>
      <c r="X21" s="60"/>
      <c r="Y21" s="60"/>
      <c r="Z21" s="60"/>
      <c r="AA21" s="60"/>
      <c r="AB21" s="60"/>
      <c r="AC21" s="60">
        <f t="shared" si="71"/>
        <v>0</v>
      </c>
      <c r="AD21" s="60">
        <f t="shared" si="71"/>
        <v>0</v>
      </c>
      <c r="AE21" s="60"/>
      <c r="AF21" s="60"/>
      <c r="AG21" s="60"/>
      <c r="AH21" s="60"/>
      <c r="AI21" s="60"/>
      <c r="AJ21" s="60"/>
      <c r="AK21" s="60"/>
      <c r="AL21" s="60">
        <f t="shared" si="72"/>
        <v>0</v>
      </c>
      <c r="AM21" s="60">
        <f t="shared" si="72"/>
        <v>0</v>
      </c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>
        <f t="shared" si="73"/>
        <v>0</v>
      </c>
      <c r="AY21" s="60">
        <f t="shared" si="73"/>
        <v>0</v>
      </c>
      <c r="AZ21" s="60"/>
      <c r="BA21" s="60"/>
      <c r="BB21" s="60"/>
      <c r="BC21" s="60"/>
      <c r="BD21" s="60"/>
      <c r="BE21" s="60"/>
      <c r="BF21" s="60"/>
      <c r="BG21" s="60">
        <f t="shared" si="74"/>
        <v>502.33665999999999</v>
      </c>
      <c r="BH21" s="60">
        <f t="shared" si="74"/>
        <v>502.33665000000002</v>
      </c>
      <c r="BI21" s="60">
        <f t="shared" si="65"/>
        <v>99.99999800930317</v>
      </c>
      <c r="BJ21" s="60">
        <v>492.28992</v>
      </c>
      <c r="BK21" s="60">
        <v>492.28991000000002</v>
      </c>
      <c r="BL21" s="60">
        <f t="shared" si="66"/>
        <v>99.999997968676681</v>
      </c>
      <c r="BM21" s="60">
        <v>10.04674</v>
      </c>
      <c r="BN21" s="60">
        <v>10.04674</v>
      </c>
      <c r="BO21" s="60">
        <f>BN21/BM21*100</f>
        <v>100</v>
      </c>
      <c r="BP21" s="60"/>
      <c r="BQ21" s="60"/>
      <c r="BR21" s="60"/>
      <c r="BS21" s="60">
        <f t="shared" si="75"/>
        <v>610.93015000000003</v>
      </c>
      <c r="BT21" s="60">
        <f>BW21+BZ21</f>
        <v>610.93015000000003</v>
      </c>
      <c r="BU21" s="60">
        <f>BT21/BS21*100</f>
        <v>100</v>
      </c>
      <c r="BV21" s="60">
        <v>610.93015000000003</v>
      </c>
      <c r="BW21" s="60">
        <v>610.93015000000003</v>
      </c>
      <c r="BX21" s="60">
        <f>BW21/BV21*100</f>
        <v>100</v>
      </c>
      <c r="BY21" s="60"/>
      <c r="BZ21" s="60"/>
      <c r="CA21" s="60"/>
      <c r="CB21" s="60">
        <f t="shared" si="101"/>
        <v>0</v>
      </c>
      <c r="CC21" s="60">
        <f t="shared" si="102"/>
        <v>0</v>
      </c>
      <c r="CD21" s="60"/>
      <c r="CE21" s="60"/>
      <c r="CF21" s="60"/>
      <c r="CG21" s="60"/>
      <c r="CH21" s="60"/>
      <c r="CI21" s="60"/>
      <c r="CJ21" s="60"/>
      <c r="CK21" s="60">
        <f t="shared" si="76"/>
        <v>0</v>
      </c>
      <c r="CL21" s="60">
        <f t="shared" si="76"/>
        <v>0</v>
      </c>
      <c r="CM21" s="60"/>
      <c r="CN21" s="60"/>
      <c r="CO21" s="60"/>
      <c r="CP21" s="60"/>
      <c r="CQ21" s="60"/>
      <c r="CR21" s="60"/>
      <c r="CS21" s="60"/>
      <c r="CT21" s="60">
        <f t="shared" si="77"/>
        <v>0</v>
      </c>
      <c r="CU21" s="60">
        <f t="shared" si="77"/>
        <v>0</v>
      </c>
      <c r="CV21" s="60"/>
      <c r="CW21" s="60"/>
      <c r="CX21" s="60"/>
      <c r="CY21" s="60"/>
      <c r="CZ21" s="60"/>
      <c r="DA21" s="60"/>
      <c r="DB21" s="60"/>
      <c r="DC21" s="60">
        <f t="shared" si="78"/>
        <v>0</v>
      </c>
      <c r="DD21" s="60">
        <f t="shared" si="78"/>
        <v>0</v>
      </c>
      <c r="DE21" s="60"/>
      <c r="DF21" s="60"/>
      <c r="DG21" s="60"/>
      <c r="DH21" s="60"/>
      <c r="DI21" s="60"/>
      <c r="DJ21" s="60"/>
      <c r="DK21" s="60"/>
      <c r="DL21" s="60">
        <f t="shared" si="79"/>
        <v>0</v>
      </c>
      <c r="DM21" s="60">
        <f t="shared" si="79"/>
        <v>0</v>
      </c>
      <c r="DN21" s="60"/>
      <c r="DO21" s="60"/>
      <c r="DP21" s="60"/>
      <c r="DQ21" s="60"/>
      <c r="DR21" s="60"/>
      <c r="DS21" s="60"/>
      <c r="DT21" s="60"/>
      <c r="DU21" s="60">
        <f t="shared" si="80"/>
        <v>0</v>
      </c>
      <c r="DV21" s="60">
        <f t="shared" si="80"/>
        <v>0</v>
      </c>
      <c r="DW21" s="60"/>
      <c r="DX21" s="60"/>
      <c r="DY21" s="60"/>
      <c r="DZ21" s="60"/>
      <c r="EA21" s="60"/>
      <c r="EB21" s="60"/>
      <c r="EC21" s="60"/>
      <c r="ED21" s="60">
        <f t="shared" si="81"/>
        <v>0</v>
      </c>
      <c r="EE21" s="60">
        <f t="shared" si="81"/>
        <v>0</v>
      </c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>
        <f t="shared" si="82"/>
        <v>1913.816</v>
      </c>
      <c r="EQ21" s="60">
        <f>ET21+EW21</f>
        <v>1913.816</v>
      </c>
      <c r="ER21" s="60">
        <f t="shared" si="67"/>
        <v>100</v>
      </c>
      <c r="ES21" s="60">
        <v>1913.816</v>
      </c>
      <c r="ET21" s="60">
        <v>1913.816</v>
      </c>
      <c r="EU21" s="60">
        <f>ET21/ES21*100</f>
        <v>100</v>
      </c>
      <c r="EV21" s="60"/>
      <c r="EW21" s="60"/>
      <c r="EX21" s="60"/>
      <c r="EY21" s="60"/>
      <c r="EZ21" s="60"/>
      <c r="FA21" s="60"/>
      <c r="FB21" s="60">
        <f t="shared" si="84"/>
        <v>0</v>
      </c>
      <c r="FC21" s="60">
        <f t="shared" si="84"/>
        <v>0</v>
      </c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>
        <f t="shared" si="85"/>
        <v>0</v>
      </c>
      <c r="FX21" s="60">
        <f t="shared" si="85"/>
        <v>0</v>
      </c>
      <c r="FY21" s="60"/>
      <c r="FZ21" s="60"/>
      <c r="GA21" s="60"/>
      <c r="GB21" s="60"/>
      <c r="GC21" s="60"/>
      <c r="GD21" s="60"/>
      <c r="GE21" s="60"/>
      <c r="GF21" s="60">
        <f t="shared" si="86"/>
        <v>0</v>
      </c>
      <c r="GG21" s="60">
        <f t="shared" si="86"/>
        <v>0</v>
      </c>
      <c r="GH21" s="60"/>
      <c r="GI21" s="60"/>
      <c r="GJ21" s="60"/>
      <c r="GK21" s="60"/>
      <c r="GL21" s="60"/>
      <c r="GM21" s="60"/>
      <c r="GN21" s="60"/>
      <c r="GO21" s="60">
        <f t="shared" si="87"/>
        <v>0</v>
      </c>
      <c r="GP21" s="60">
        <f t="shared" si="87"/>
        <v>0</v>
      </c>
      <c r="GQ21" s="60"/>
      <c r="GR21" s="60"/>
      <c r="GS21" s="60"/>
      <c r="GT21" s="60"/>
      <c r="GU21" s="60"/>
      <c r="GV21" s="60"/>
      <c r="GW21" s="60"/>
      <c r="GX21" s="60">
        <f t="shared" si="88"/>
        <v>0</v>
      </c>
      <c r="GY21" s="60">
        <f t="shared" si="88"/>
        <v>0</v>
      </c>
      <c r="GZ21" s="58"/>
      <c r="HA21" s="60"/>
      <c r="HB21" s="60"/>
      <c r="HC21" s="58"/>
      <c r="HD21" s="60"/>
      <c r="HE21" s="60"/>
      <c r="HF21" s="58"/>
      <c r="HG21" s="60">
        <f t="shared" si="89"/>
        <v>0</v>
      </c>
      <c r="HH21" s="60">
        <f t="shared" si="89"/>
        <v>0</v>
      </c>
      <c r="HI21" s="60"/>
      <c r="HJ21" s="60"/>
      <c r="HK21" s="60"/>
      <c r="HL21" s="60"/>
      <c r="HM21" s="60"/>
      <c r="HN21" s="60"/>
      <c r="HO21" s="60"/>
      <c r="HP21" s="60">
        <f t="shared" si="90"/>
        <v>0</v>
      </c>
      <c r="HQ21" s="60">
        <f t="shared" si="90"/>
        <v>0</v>
      </c>
      <c r="HR21" s="60"/>
      <c r="HS21" s="60"/>
      <c r="HT21" s="60"/>
      <c r="HU21" s="60"/>
      <c r="HV21" s="60"/>
      <c r="HW21" s="60"/>
      <c r="HX21" s="60"/>
      <c r="HY21" s="60">
        <f t="shared" si="91"/>
        <v>0</v>
      </c>
      <c r="HZ21" s="60">
        <f t="shared" si="91"/>
        <v>0</v>
      </c>
      <c r="IA21" s="60"/>
      <c r="IB21" s="60"/>
      <c r="IC21" s="60"/>
      <c r="ID21" s="60"/>
      <c r="IE21" s="60"/>
      <c r="IF21" s="60"/>
      <c r="IG21" s="60"/>
      <c r="IH21" s="60">
        <f t="shared" si="92"/>
        <v>0</v>
      </c>
      <c r="II21" s="60">
        <f t="shared" si="92"/>
        <v>0</v>
      </c>
      <c r="IJ21" s="60"/>
      <c r="IK21" s="60"/>
      <c r="IL21" s="60"/>
      <c r="IM21" s="60"/>
      <c r="IN21" s="60"/>
      <c r="IO21" s="60"/>
      <c r="IP21" s="60"/>
      <c r="IQ21" s="60"/>
      <c r="IR21" s="60">
        <f t="shared" si="93"/>
        <v>0</v>
      </c>
      <c r="IS21" s="60">
        <f t="shared" si="93"/>
        <v>0</v>
      </c>
      <c r="IT21" s="60"/>
      <c r="IU21" s="60"/>
      <c r="IV21" s="60"/>
      <c r="IW21" s="60"/>
      <c r="IX21" s="60"/>
      <c r="IY21" s="60"/>
      <c r="IZ21" s="60"/>
      <c r="JA21" s="60">
        <f t="shared" si="104"/>
        <v>0</v>
      </c>
      <c r="JB21" s="60">
        <f t="shared" si="94"/>
        <v>0</v>
      </c>
      <c r="JC21" s="60"/>
      <c r="JD21" s="60"/>
      <c r="JE21" s="60"/>
      <c r="JF21" s="60"/>
      <c r="JG21" s="60"/>
      <c r="JH21" s="60"/>
      <c r="JI21" s="60"/>
      <c r="JJ21" s="60">
        <f t="shared" si="105"/>
        <v>0</v>
      </c>
      <c r="JK21" s="60">
        <f t="shared" si="95"/>
        <v>0</v>
      </c>
      <c r="JL21" s="60"/>
      <c r="JM21" s="60"/>
      <c r="JN21" s="60"/>
      <c r="JO21" s="60"/>
      <c r="JP21" s="60"/>
      <c r="JQ21" s="60"/>
      <c r="JR21" s="60"/>
      <c r="JS21" s="60">
        <f t="shared" si="96"/>
        <v>0</v>
      </c>
      <c r="JT21" s="60">
        <f t="shared" si="96"/>
        <v>0</v>
      </c>
      <c r="JU21" s="60"/>
      <c r="JV21" s="60"/>
      <c r="JW21" s="60"/>
      <c r="JX21" s="60"/>
      <c r="JY21" s="60"/>
      <c r="JZ21" s="60"/>
      <c r="KA21" s="60"/>
      <c r="KB21" s="60">
        <f t="shared" si="106"/>
        <v>0</v>
      </c>
      <c r="KC21" s="60">
        <f t="shared" si="97"/>
        <v>0</v>
      </c>
      <c r="KD21" s="60"/>
      <c r="KE21" s="60"/>
      <c r="KF21" s="60"/>
      <c r="KG21" s="60"/>
      <c r="KH21" s="60"/>
      <c r="KI21" s="60"/>
      <c r="KJ21" s="60"/>
      <c r="KK21" s="60">
        <f t="shared" si="107"/>
        <v>0</v>
      </c>
      <c r="KL21" s="60">
        <f t="shared" si="98"/>
        <v>0</v>
      </c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>
        <f t="shared" si="108"/>
        <v>0</v>
      </c>
      <c r="KX21" s="60">
        <f t="shared" si="99"/>
        <v>0</v>
      </c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>
        <f t="shared" si="109"/>
        <v>0</v>
      </c>
      <c r="LM21" s="60">
        <f t="shared" si="100"/>
        <v>0</v>
      </c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</row>
    <row r="22" spans="1:345" s="35" customFormat="1" ht="13.5" customHeight="1">
      <c r="A22" s="1" t="s">
        <v>73</v>
      </c>
      <c r="B22" s="60">
        <f t="shared" si="68"/>
        <v>2812.2032599999998</v>
      </c>
      <c r="C22" s="60">
        <f t="shared" si="68"/>
        <v>2577.00326</v>
      </c>
      <c r="D22" s="60">
        <f t="shared" si="64"/>
        <v>91.636450915713681</v>
      </c>
      <c r="E22" s="60">
        <f t="shared" si="69"/>
        <v>0</v>
      </c>
      <c r="F22" s="60">
        <f t="shared" si="69"/>
        <v>0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>
        <v>0</v>
      </c>
      <c r="U22" s="60">
        <f t="shared" si="70"/>
        <v>0</v>
      </c>
      <c r="V22" s="60"/>
      <c r="W22" s="60"/>
      <c r="X22" s="60"/>
      <c r="Y22" s="60"/>
      <c r="Z22" s="60"/>
      <c r="AA22" s="60"/>
      <c r="AB22" s="60"/>
      <c r="AC22" s="60">
        <f t="shared" si="71"/>
        <v>0</v>
      </c>
      <c r="AD22" s="60">
        <f t="shared" si="71"/>
        <v>0</v>
      </c>
      <c r="AE22" s="60"/>
      <c r="AF22" s="60"/>
      <c r="AG22" s="60"/>
      <c r="AH22" s="60"/>
      <c r="AI22" s="60"/>
      <c r="AJ22" s="60"/>
      <c r="AK22" s="60"/>
      <c r="AL22" s="60">
        <f t="shared" si="72"/>
        <v>0</v>
      </c>
      <c r="AM22" s="60">
        <f t="shared" si="72"/>
        <v>0</v>
      </c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>
        <f t="shared" si="73"/>
        <v>0</v>
      </c>
      <c r="AY22" s="60">
        <f t="shared" si="73"/>
        <v>0</v>
      </c>
      <c r="AZ22" s="60"/>
      <c r="BA22" s="60"/>
      <c r="BB22" s="60"/>
      <c r="BC22" s="60"/>
      <c r="BD22" s="60"/>
      <c r="BE22" s="60"/>
      <c r="BF22" s="60"/>
      <c r="BG22" s="60">
        <f t="shared" si="74"/>
        <v>853.97231999999997</v>
      </c>
      <c r="BH22" s="60">
        <f t="shared" si="74"/>
        <v>853.97231999999997</v>
      </c>
      <c r="BI22" s="60">
        <f t="shared" si="65"/>
        <v>100</v>
      </c>
      <c r="BJ22" s="60">
        <v>836.89287000000002</v>
      </c>
      <c r="BK22" s="60">
        <v>836.89287000000002</v>
      </c>
      <c r="BL22" s="60">
        <f t="shared" si="66"/>
        <v>100</v>
      </c>
      <c r="BM22" s="60">
        <v>17.079450000000001</v>
      </c>
      <c r="BN22" s="60">
        <v>17.079450000000001</v>
      </c>
      <c r="BO22" s="60">
        <f>BN22/BM22*100</f>
        <v>100</v>
      </c>
      <c r="BP22" s="60"/>
      <c r="BQ22" s="60"/>
      <c r="BR22" s="60"/>
      <c r="BS22" s="60">
        <f t="shared" si="75"/>
        <v>0</v>
      </c>
      <c r="BT22" s="60"/>
      <c r="BU22" s="60"/>
      <c r="BV22" s="60"/>
      <c r="BW22" s="60"/>
      <c r="BX22" s="60"/>
      <c r="BY22" s="60"/>
      <c r="BZ22" s="60"/>
      <c r="CA22" s="60"/>
      <c r="CB22" s="60">
        <f t="shared" si="101"/>
        <v>0</v>
      </c>
      <c r="CC22" s="60">
        <f t="shared" si="102"/>
        <v>0</v>
      </c>
      <c r="CD22" s="60"/>
      <c r="CE22" s="60"/>
      <c r="CF22" s="60"/>
      <c r="CG22" s="60"/>
      <c r="CH22" s="60"/>
      <c r="CI22" s="60"/>
      <c r="CJ22" s="60"/>
      <c r="CK22" s="60">
        <f t="shared" si="76"/>
        <v>0</v>
      </c>
      <c r="CL22" s="60">
        <f t="shared" si="76"/>
        <v>0</v>
      </c>
      <c r="CM22" s="60"/>
      <c r="CN22" s="60"/>
      <c r="CO22" s="60"/>
      <c r="CP22" s="60"/>
      <c r="CQ22" s="60"/>
      <c r="CR22" s="60"/>
      <c r="CS22" s="60"/>
      <c r="CT22" s="60">
        <f t="shared" si="77"/>
        <v>0</v>
      </c>
      <c r="CU22" s="60">
        <f t="shared" si="77"/>
        <v>0</v>
      </c>
      <c r="CV22" s="60"/>
      <c r="CW22" s="60"/>
      <c r="CX22" s="60"/>
      <c r="CY22" s="60"/>
      <c r="CZ22" s="60"/>
      <c r="DA22" s="60"/>
      <c r="DB22" s="60"/>
      <c r="DC22" s="60">
        <f t="shared" si="78"/>
        <v>0</v>
      </c>
      <c r="DD22" s="60">
        <f t="shared" si="78"/>
        <v>0</v>
      </c>
      <c r="DE22" s="60"/>
      <c r="DF22" s="60"/>
      <c r="DG22" s="60"/>
      <c r="DH22" s="60"/>
      <c r="DI22" s="60"/>
      <c r="DJ22" s="60"/>
      <c r="DK22" s="60"/>
      <c r="DL22" s="60">
        <f t="shared" si="79"/>
        <v>0</v>
      </c>
      <c r="DM22" s="60">
        <f t="shared" si="79"/>
        <v>0</v>
      </c>
      <c r="DN22" s="60"/>
      <c r="DO22" s="60"/>
      <c r="DP22" s="60"/>
      <c r="DQ22" s="60"/>
      <c r="DR22" s="60"/>
      <c r="DS22" s="60"/>
      <c r="DT22" s="60"/>
      <c r="DU22" s="60">
        <f t="shared" si="80"/>
        <v>0</v>
      </c>
      <c r="DV22" s="60">
        <f t="shared" si="80"/>
        <v>0</v>
      </c>
      <c r="DW22" s="60"/>
      <c r="DX22" s="60"/>
      <c r="DY22" s="60"/>
      <c r="DZ22" s="60"/>
      <c r="EA22" s="60"/>
      <c r="EB22" s="60"/>
      <c r="EC22" s="60"/>
      <c r="ED22" s="60">
        <f t="shared" si="81"/>
        <v>0</v>
      </c>
      <c r="EE22" s="60">
        <f t="shared" si="81"/>
        <v>0</v>
      </c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>
        <f t="shared" si="82"/>
        <v>1723.0309400000001</v>
      </c>
      <c r="EQ22" s="60">
        <f t="shared" si="82"/>
        <v>1723.0309400000001</v>
      </c>
      <c r="ER22" s="60">
        <f t="shared" si="67"/>
        <v>100</v>
      </c>
      <c r="ES22" s="60">
        <v>1723.0309400000001</v>
      </c>
      <c r="ET22" s="60">
        <v>1723.0309400000001</v>
      </c>
      <c r="EU22" s="60">
        <f>ET22/ES22*100</f>
        <v>100</v>
      </c>
      <c r="EV22" s="60"/>
      <c r="EW22" s="60"/>
      <c r="EX22" s="60"/>
      <c r="EY22" s="60"/>
      <c r="EZ22" s="60"/>
      <c r="FA22" s="60"/>
      <c r="FB22" s="60">
        <f t="shared" si="84"/>
        <v>0</v>
      </c>
      <c r="FC22" s="60">
        <f t="shared" si="84"/>
        <v>0</v>
      </c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>
        <f t="shared" si="85"/>
        <v>0</v>
      </c>
      <c r="FX22" s="60">
        <f t="shared" si="85"/>
        <v>0</v>
      </c>
      <c r="FY22" s="60"/>
      <c r="FZ22" s="60"/>
      <c r="GA22" s="60"/>
      <c r="GB22" s="60"/>
      <c r="GC22" s="60"/>
      <c r="GD22" s="60"/>
      <c r="GE22" s="60"/>
      <c r="GF22" s="60">
        <f t="shared" si="86"/>
        <v>0</v>
      </c>
      <c r="GG22" s="60">
        <f t="shared" si="86"/>
        <v>0</v>
      </c>
      <c r="GH22" s="60"/>
      <c r="GI22" s="60"/>
      <c r="GJ22" s="60"/>
      <c r="GK22" s="60"/>
      <c r="GL22" s="60"/>
      <c r="GM22" s="60"/>
      <c r="GN22" s="60"/>
      <c r="GO22" s="60">
        <f t="shared" si="87"/>
        <v>0</v>
      </c>
      <c r="GP22" s="60">
        <f t="shared" si="87"/>
        <v>0</v>
      </c>
      <c r="GQ22" s="60"/>
      <c r="GR22" s="60"/>
      <c r="GS22" s="60"/>
      <c r="GT22" s="60"/>
      <c r="GU22" s="60"/>
      <c r="GV22" s="60"/>
      <c r="GW22" s="60"/>
      <c r="GX22" s="60">
        <f t="shared" si="88"/>
        <v>0</v>
      </c>
      <c r="GY22" s="60">
        <f t="shared" si="88"/>
        <v>0</v>
      </c>
      <c r="GZ22" s="58"/>
      <c r="HA22" s="60"/>
      <c r="HB22" s="60"/>
      <c r="HC22" s="58"/>
      <c r="HD22" s="60"/>
      <c r="HE22" s="60"/>
      <c r="HF22" s="58"/>
      <c r="HG22" s="60">
        <f t="shared" si="89"/>
        <v>0</v>
      </c>
      <c r="HH22" s="60">
        <f t="shared" si="89"/>
        <v>0</v>
      </c>
      <c r="HI22" s="60"/>
      <c r="HJ22" s="60"/>
      <c r="HK22" s="60"/>
      <c r="HL22" s="60"/>
      <c r="HM22" s="60"/>
      <c r="HN22" s="60"/>
      <c r="HO22" s="60"/>
      <c r="HP22" s="60">
        <f t="shared" si="90"/>
        <v>0</v>
      </c>
      <c r="HQ22" s="60">
        <f t="shared" si="90"/>
        <v>0</v>
      </c>
      <c r="HR22" s="60"/>
      <c r="HS22" s="60"/>
      <c r="HT22" s="60"/>
      <c r="HU22" s="60"/>
      <c r="HV22" s="60"/>
      <c r="HW22" s="60"/>
      <c r="HX22" s="60"/>
      <c r="HY22" s="60">
        <f t="shared" si="91"/>
        <v>0</v>
      </c>
      <c r="HZ22" s="60">
        <f t="shared" si="91"/>
        <v>0</v>
      </c>
      <c r="IA22" s="60"/>
      <c r="IB22" s="60"/>
      <c r="IC22" s="60"/>
      <c r="ID22" s="60"/>
      <c r="IE22" s="60"/>
      <c r="IF22" s="60"/>
      <c r="IG22" s="60"/>
      <c r="IH22" s="60">
        <f t="shared" si="92"/>
        <v>0</v>
      </c>
      <c r="II22" s="60">
        <f t="shared" si="92"/>
        <v>0</v>
      </c>
      <c r="IJ22" s="60"/>
      <c r="IK22" s="60"/>
      <c r="IL22" s="60"/>
      <c r="IM22" s="60"/>
      <c r="IN22" s="60"/>
      <c r="IO22" s="60"/>
      <c r="IP22" s="60"/>
      <c r="IQ22" s="60"/>
      <c r="IR22" s="60">
        <f t="shared" si="93"/>
        <v>0</v>
      </c>
      <c r="IS22" s="60">
        <f t="shared" si="93"/>
        <v>0</v>
      </c>
      <c r="IT22" s="60"/>
      <c r="IU22" s="60"/>
      <c r="IV22" s="60"/>
      <c r="IW22" s="60"/>
      <c r="IX22" s="60"/>
      <c r="IY22" s="60"/>
      <c r="IZ22" s="60"/>
      <c r="JA22" s="60">
        <f t="shared" si="104"/>
        <v>0</v>
      </c>
      <c r="JB22" s="60">
        <f t="shared" si="94"/>
        <v>0</v>
      </c>
      <c r="JC22" s="60"/>
      <c r="JD22" s="60"/>
      <c r="JE22" s="60"/>
      <c r="JF22" s="60"/>
      <c r="JG22" s="60"/>
      <c r="JH22" s="60"/>
      <c r="JI22" s="60"/>
      <c r="JJ22" s="60">
        <f t="shared" si="105"/>
        <v>0</v>
      </c>
      <c r="JK22" s="60">
        <f t="shared" si="95"/>
        <v>0</v>
      </c>
      <c r="JL22" s="60"/>
      <c r="JM22" s="60"/>
      <c r="JN22" s="60"/>
      <c r="JO22" s="60"/>
      <c r="JP22" s="60"/>
      <c r="JQ22" s="60"/>
      <c r="JR22" s="60"/>
      <c r="JS22" s="60">
        <f t="shared" si="96"/>
        <v>0</v>
      </c>
      <c r="JT22" s="60">
        <f t="shared" si="96"/>
        <v>0</v>
      </c>
      <c r="JU22" s="60"/>
      <c r="JV22" s="60"/>
      <c r="JW22" s="60"/>
      <c r="JX22" s="60"/>
      <c r="JY22" s="60"/>
      <c r="JZ22" s="60"/>
      <c r="KA22" s="60"/>
      <c r="KB22" s="60">
        <f t="shared" si="106"/>
        <v>0</v>
      </c>
      <c r="KC22" s="60">
        <f t="shared" si="97"/>
        <v>0</v>
      </c>
      <c r="KD22" s="60"/>
      <c r="KE22" s="60"/>
      <c r="KF22" s="60"/>
      <c r="KG22" s="60"/>
      <c r="KH22" s="60"/>
      <c r="KI22" s="60"/>
      <c r="KJ22" s="60"/>
      <c r="KK22" s="60">
        <f t="shared" si="107"/>
        <v>0</v>
      </c>
      <c r="KL22" s="60">
        <f t="shared" si="98"/>
        <v>0</v>
      </c>
      <c r="KM22" s="60"/>
      <c r="KN22" s="60"/>
      <c r="KO22" s="60"/>
      <c r="KP22" s="60"/>
      <c r="KQ22" s="60"/>
      <c r="KR22" s="60"/>
      <c r="KS22" s="60"/>
      <c r="KT22" s="60"/>
      <c r="KU22" s="60"/>
      <c r="KV22" s="60"/>
      <c r="KW22" s="60">
        <f t="shared" si="108"/>
        <v>0</v>
      </c>
      <c r="KX22" s="60">
        <f t="shared" si="99"/>
        <v>0</v>
      </c>
      <c r="KY22" s="60"/>
      <c r="KZ22" s="60"/>
      <c r="LA22" s="60"/>
      <c r="LB22" s="60"/>
      <c r="LC22" s="60"/>
      <c r="LD22" s="60"/>
      <c r="LE22" s="60"/>
      <c r="LF22" s="60"/>
      <c r="LG22" s="60"/>
      <c r="LH22" s="60"/>
      <c r="LI22" s="60"/>
      <c r="LJ22" s="60"/>
      <c r="LK22" s="60"/>
      <c r="LL22" s="60">
        <f t="shared" si="109"/>
        <v>0</v>
      </c>
      <c r="LM22" s="60">
        <f t="shared" si="100"/>
        <v>0</v>
      </c>
      <c r="LN22" s="60"/>
      <c r="LO22" s="60"/>
      <c r="LP22" s="60"/>
      <c r="LQ22" s="60"/>
      <c r="LR22" s="60"/>
      <c r="LS22" s="60"/>
      <c r="LT22" s="60"/>
      <c r="LU22" s="60">
        <v>235.2</v>
      </c>
      <c r="LV22" s="60"/>
      <c r="LW22" s="60"/>
      <c r="LX22" s="60"/>
      <c r="LY22" s="60"/>
      <c r="LZ22" s="60"/>
      <c r="MA22" s="60"/>
      <c r="MB22" s="60"/>
      <c r="MC22" s="60"/>
      <c r="MD22" s="60"/>
      <c r="ME22" s="60"/>
      <c r="MF22" s="60"/>
      <c r="MG22" s="37"/>
    </row>
    <row r="23" spans="1:345" s="8" customFormat="1" ht="13.5" customHeight="1">
      <c r="A23" s="7" t="s">
        <v>173</v>
      </c>
      <c r="B23" s="58">
        <f>B25+B24</f>
        <v>192326.02632999996</v>
      </c>
      <c r="C23" s="58">
        <f>C25+C24</f>
        <v>192326.02596999999</v>
      </c>
      <c r="D23" s="58">
        <f t="shared" si="2"/>
        <v>99.999999812817848</v>
      </c>
      <c r="E23" s="58">
        <f>E24+E25</f>
        <v>1032.8802599999999</v>
      </c>
      <c r="F23" s="58">
        <f>F24+F25</f>
        <v>1032.8802599999999</v>
      </c>
      <c r="G23" s="58">
        <f>F23/E23*100</f>
        <v>100</v>
      </c>
      <c r="H23" s="58">
        <f>H24+H25</f>
        <v>1022.55146</v>
      </c>
      <c r="I23" s="58">
        <f>I24+I25</f>
        <v>1022.55146</v>
      </c>
      <c r="J23" s="58">
        <f>I23/H23*100</f>
        <v>100</v>
      </c>
      <c r="K23" s="58">
        <f>K24+K25</f>
        <v>10.328799999999999</v>
      </c>
      <c r="L23" s="58">
        <f>L24+L25</f>
        <v>10.328799999999999</v>
      </c>
      <c r="M23" s="58">
        <f>L23/K23*100</f>
        <v>100</v>
      </c>
      <c r="N23" s="58">
        <f>N24+N25</f>
        <v>363.9</v>
      </c>
      <c r="O23" s="58">
        <f>O24+O25</f>
        <v>363.9</v>
      </c>
      <c r="P23" s="58">
        <f>O23/N23*100</f>
        <v>100</v>
      </c>
      <c r="Q23" s="58">
        <f>Q24+Q25</f>
        <v>7493.049</v>
      </c>
      <c r="R23" s="58">
        <f>R24+R25</f>
        <v>7493.04864</v>
      </c>
      <c r="S23" s="58">
        <f>R23/Q23*100</f>
        <v>99.999995195547228</v>
      </c>
      <c r="T23" s="58">
        <f>T24+T25</f>
        <v>7878.7645699999994</v>
      </c>
      <c r="U23" s="58">
        <f>U24+U25</f>
        <v>7878.7645699999994</v>
      </c>
      <c r="V23" s="58">
        <f>U23/T23*100</f>
        <v>100</v>
      </c>
      <c r="W23" s="58">
        <f>W24+W25</f>
        <v>5543.3982299999998</v>
      </c>
      <c r="X23" s="58">
        <f>X24+X25</f>
        <v>5543.3982299999998</v>
      </c>
      <c r="Y23" s="58">
        <f>X23/W23*100</f>
        <v>100</v>
      </c>
      <c r="Z23" s="58">
        <f>Z24+Z25</f>
        <v>2335.36634</v>
      </c>
      <c r="AA23" s="58">
        <f>AA24+AA25</f>
        <v>2335.36634</v>
      </c>
      <c r="AB23" s="58">
        <f>AA23/Z23*100</f>
        <v>100</v>
      </c>
      <c r="AC23" s="58">
        <f>AC24+AC25</f>
        <v>0</v>
      </c>
      <c r="AD23" s="58">
        <f>AD24+AD25</f>
        <v>0</v>
      </c>
      <c r="AE23" s="58"/>
      <c r="AF23" s="58">
        <f>AF24+AF25</f>
        <v>0</v>
      </c>
      <c r="AG23" s="58">
        <f>AG24+AG25</f>
        <v>0</v>
      </c>
      <c r="AH23" s="58"/>
      <c r="AI23" s="58">
        <f>AI24+AI25</f>
        <v>0</v>
      </c>
      <c r="AJ23" s="58">
        <f>AJ24+AJ25</f>
        <v>0</v>
      </c>
      <c r="AK23" s="58"/>
      <c r="AL23" s="58">
        <f>AL24+AL25</f>
        <v>0</v>
      </c>
      <c r="AM23" s="58">
        <f>AM24+AM25</f>
        <v>0</v>
      </c>
      <c r="AN23" s="58"/>
      <c r="AO23" s="58">
        <f>AO24+AO25</f>
        <v>0</v>
      </c>
      <c r="AP23" s="58">
        <f>AP24+AP25</f>
        <v>0</v>
      </c>
      <c r="AQ23" s="58"/>
      <c r="AR23" s="58">
        <f>AR24+AR25</f>
        <v>0</v>
      </c>
      <c r="AS23" s="58">
        <f>AS24+AS25</f>
        <v>0</v>
      </c>
      <c r="AT23" s="58"/>
      <c r="AU23" s="58">
        <f>AU24+AU25</f>
        <v>0</v>
      </c>
      <c r="AV23" s="58">
        <f>AV24+AV25</f>
        <v>0</v>
      </c>
      <c r="AW23" s="58"/>
      <c r="AX23" s="58">
        <f>AX24+AX25</f>
        <v>0</v>
      </c>
      <c r="AY23" s="58">
        <f>AY24+AY25</f>
        <v>0</v>
      </c>
      <c r="AZ23" s="58"/>
      <c r="BA23" s="58">
        <f>BA24+BA25</f>
        <v>0</v>
      </c>
      <c r="BB23" s="58">
        <f>BB24+BB25</f>
        <v>0</v>
      </c>
      <c r="BC23" s="58"/>
      <c r="BD23" s="58">
        <f>BD24+BD25</f>
        <v>0</v>
      </c>
      <c r="BE23" s="58">
        <f>BE24+BE25</f>
        <v>0</v>
      </c>
      <c r="BF23" s="58"/>
      <c r="BG23" s="58">
        <f>BG24+BG25</f>
        <v>1054.90699</v>
      </c>
      <c r="BH23" s="58">
        <f>BH24+BH25</f>
        <v>1054.90699</v>
      </c>
      <c r="BI23" s="58">
        <f>BH23/BG23*100</f>
        <v>100</v>
      </c>
      <c r="BJ23" s="58">
        <f>BJ24+BJ25</f>
        <v>1033.8088399999999</v>
      </c>
      <c r="BK23" s="58">
        <f>BK24+BK25</f>
        <v>1033.8088399999999</v>
      </c>
      <c r="BL23" s="58">
        <f>BK23/BJ23*100</f>
        <v>100</v>
      </c>
      <c r="BM23" s="58">
        <f>BM24+BM25</f>
        <v>21.09815</v>
      </c>
      <c r="BN23" s="58">
        <f>BN24+BN25</f>
        <v>21.09815</v>
      </c>
      <c r="BO23" s="58">
        <f>BN23/BM23*100</f>
        <v>100</v>
      </c>
      <c r="BP23" s="58">
        <f>BP24+BP25</f>
        <v>0</v>
      </c>
      <c r="BQ23" s="58">
        <f>BQ24+BQ25</f>
        <v>0</v>
      </c>
      <c r="BR23" s="58"/>
      <c r="BS23" s="58">
        <f>BS24+BS25</f>
        <v>344.988</v>
      </c>
      <c r="BT23" s="58">
        <f>BT24+BT25</f>
        <v>344.988</v>
      </c>
      <c r="BU23" s="58">
        <f>BT23/BS23*100</f>
        <v>100</v>
      </c>
      <c r="BV23" s="58">
        <f>BV24+BV25</f>
        <v>344.988</v>
      </c>
      <c r="BW23" s="58">
        <f>BW24+BW25</f>
        <v>344.988</v>
      </c>
      <c r="BX23" s="58">
        <f>BW23/BV23*100</f>
        <v>100</v>
      </c>
      <c r="BY23" s="58">
        <f>BY24+BY25</f>
        <v>0</v>
      </c>
      <c r="BZ23" s="58">
        <f>BZ24+BZ25</f>
        <v>0</v>
      </c>
      <c r="CA23" s="58"/>
      <c r="CB23" s="58">
        <f>CB24+CB25</f>
        <v>0</v>
      </c>
      <c r="CC23" s="58">
        <f>CC24+CC25</f>
        <v>0</v>
      </c>
      <c r="CD23" s="58"/>
      <c r="CE23" s="58">
        <f>CE24+CE25</f>
        <v>0</v>
      </c>
      <c r="CF23" s="58">
        <f>CF24+CF25</f>
        <v>0</v>
      </c>
      <c r="CG23" s="58"/>
      <c r="CH23" s="58">
        <f>CH24+CH25</f>
        <v>0</v>
      </c>
      <c r="CI23" s="58">
        <f>CI24+CI25</f>
        <v>0</v>
      </c>
      <c r="CJ23" s="58"/>
      <c r="CK23" s="58">
        <f>CK24+CK25</f>
        <v>0</v>
      </c>
      <c r="CL23" s="58">
        <f>CL24+CL25</f>
        <v>0</v>
      </c>
      <c r="CM23" s="58"/>
      <c r="CN23" s="58">
        <f>CN24+CN25</f>
        <v>0</v>
      </c>
      <c r="CO23" s="58">
        <f>CO24+CO25</f>
        <v>0</v>
      </c>
      <c r="CP23" s="58"/>
      <c r="CQ23" s="58">
        <f>CQ24+CQ25</f>
        <v>0</v>
      </c>
      <c r="CR23" s="58">
        <f>CR24+CR25</f>
        <v>0</v>
      </c>
      <c r="CS23" s="58"/>
      <c r="CT23" s="58">
        <f>CT24+CT25</f>
        <v>0</v>
      </c>
      <c r="CU23" s="58">
        <f>CU24+CU25</f>
        <v>0</v>
      </c>
      <c r="CV23" s="58"/>
      <c r="CW23" s="58"/>
      <c r="CX23" s="58"/>
      <c r="CY23" s="58"/>
      <c r="CZ23" s="58"/>
      <c r="DA23" s="58"/>
      <c r="DB23" s="58"/>
      <c r="DC23" s="58">
        <f>DC24+DC25</f>
        <v>0</v>
      </c>
      <c r="DD23" s="58">
        <f>DD24+DD25</f>
        <v>0</v>
      </c>
      <c r="DE23" s="58"/>
      <c r="DF23" s="58"/>
      <c r="DG23" s="58"/>
      <c r="DH23" s="58"/>
      <c r="DI23" s="58"/>
      <c r="DJ23" s="58"/>
      <c r="DK23" s="58"/>
      <c r="DL23" s="58">
        <f>DL24+DL25</f>
        <v>0</v>
      </c>
      <c r="DM23" s="58">
        <f>DM24+DM25</f>
        <v>0</v>
      </c>
      <c r="DN23" s="58"/>
      <c r="DO23" s="58">
        <f>DO24+DO25</f>
        <v>0</v>
      </c>
      <c r="DP23" s="58">
        <f>DP24+DP25</f>
        <v>0</v>
      </c>
      <c r="DQ23" s="58"/>
      <c r="DR23" s="58">
        <f>DR24+DR25</f>
        <v>0</v>
      </c>
      <c r="DS23" s="58">
        <f>DS24+DS25</f>
        <v>0</v>
      </c>
      <c r="DT23" s="58"/>
      <c r="DU23" s="58">
        <f>DU24+DU25</f>
        <v>0</v>
      </c>
      <c r="DV23" s="58">
        <f>DV24+DV25</f>
        <v>0</v>
      </c>
      <c r="DW23" s="58"/>
      <c r="DX23" s="58">
        <f>DX24+DX25</f>
        <v>0</v>
      </c>
      <c r="DY23" s="58">
        <f>DY24+DY25</f>
        <v>0</v>
      </c>
      <c r="DZ23" s="58"/>
      <c r="EA23" s="58">
        <f>EA24+EA25</f>
        <v>0</v>
      </c>
      <c r="EB23" s="58">
        <f>EB24+EB25</f>
        <v>0</v>
      </c>
      <c r="EC23" s="58"/>
      <c r="ED23" s="58">
        <f>ED24+ED25</f>
        <v>0</v>
      </c>
      <c r="EE23" s="58">
        <f>EE24+EE25</f>
        <v>0</v>
      </c>
      <c r="EF23" s="58"/>
      <c r="EG23" s="58">
        <f>EG24+EG25</f>
        <v>0</v>
      </c>
      <c r="EH23" s="58">
        <f>EH24+EH25</f>
        <v>0</v>
      </c>
      <c r="EI23" s="58"/>
      <c r="EJ23" s="58">
        <f>EJ24+EJ25</f>
        <v>0</v>
      </c>
      <c r="EK23" s="58">
        <f>EK24+EK25</f>
        <v>0</v>
      </c>
      <c r="EL23" s="58"/>
      <c r="EM23" s="58">
        <f>EM24+EM25</f>
        <v>0</v>
      </c>
      <c r="EN23" s="58">
        <f>EN24+EN25</f>
        <v>0</v>
      </c>
      <c r="EO23" s="58"/>
      <c r="EP23" s="58">
        <f>EP24+EP25</f>
        <v>149514.26599999997</v>
      </c>
      <c r="EQ23" s="58">
        <f>EQ24+EQ25</f>
        <v>149514.266</v>
      </c>
      <c r="ER23" s="58">
        <f t="shared" ref="ER23" si="110">EQ23/EP23*100</f>
        <v>100.00000000000003</v>
      </c>
      <c r="ES23" s="58">
        <f>ES24+ES25</f>
        <v>13075.886860000001</v>
      </c>
      <c r="ET23" s="58">
        <f>ET24+ET25</f>
        <v>13075.886860000001</v>
      </c>
      <c r="EU23" s="58">
        <f>ET23/ES23*100</f>
        <v>100</v>
      </c>
      <c r="EV23" s="58">
        <f>EV24+EV25</f>
        <v>136438.37913999998</v>
      </c>
      <c r="EW23" s="58">
        <f>EW24+EW25</f>
        <v>136438.37914</v>
      </c>
      <c r="EX23" s="58">
        <f t="shared" ref="EX23:EX24" si="111">EW23/EV23*100</f>
        <v>100.00000000000003</v>
      </c>
      <c r="EY23" s="58">
        <f>EY24+EY25</f>
        <v>5536.9</v>
      </c>
      <c r="EZ23" s="58">
        <f>EZ24+EZ25</f>
        <v>5536.9</v>
      </c>
      <c r="FA23" s="58">
        <f>EZ23/EY23*100</f>
        <v>100</v>
      </c>
      <c r="FB23" s="58">
        <f>FB24+FB25</f>
        <v>0</v>
      </c>
      <c r="FC23" s="58">
        <f>FC24+FC25</f>
        <v>0</v>
      </c>
      <c r="FD23" s="58"/>
      <c r="FE23" s="58">
        <f>FE24+FE25</f>
        <v>0</v>
      </c>
      <c r="FF23" s="58">
        <f>FF24+FF25</f>
        <v>0</v>
      </c>
      <c r="FG23" s="58"/>
      <c r="FH23" s="58">
        <f>FH24+FH25</f>
        <v>0</v>
      </c>
      <c r="FI23" s="58">
        <f>FI24+FI25</f>
        <v>0</v>
      </c>
      <c r="FJ23" s="58"/>
      <c r="FK23" s="58">
        <f>FK24+FK25</f>
        <v>0</v>
      </c>
      <c r="FL23" s="58"/>
      <c r="FM23" s="58"/>
      <c r="FN23" s="58">
        <f>FN24+FN25</f>
        <v>102.04080999999999</v>
      </c>
      <c r="FO23" s="58">
        <f>FO24+FO25</f>
        <v>102.04080999999999</v>
      </c>
      <c r="FP23" s="58">
        <f>FO23/FN23*100</f>
        <v>100</v>
      </c>
      <c r="FQ23" s="58">
        <f>FQ24+FQ25</f>
        <v>100</v>
      </c>
      <c r="FR23" s="58">
        <f>FR24+FR25</f>
        <v>100</v>
      </c>
      <c r="FS23" s="58">
        <f>FR23/FQ23*100</f>
        <v>100</v>
      </c>
      <c r="FT23" s="58">
        <f>FT24+FT25</f>
        <v>2.04081</v>
      </c>
      <c r="FU23" s="58">
        <f>FU24+FU25</f>
        <v>2.04081</v>
      </c>
      <c r="FV23" s="58">
        <f>FU23/FT23*100</f>
        <v>100</v>
      </c>
      <c r="FW23" s="58">
        <f>FW24+FW25</f>
        <v>0</v>
      </c>
      <c r="FX23" s="58">
        <f>FX24+FX25</f>
        <v>0</v>
      </c>
      <c r="FY23" s="58"/>
      <c r="FZ23" s="58">
        <f>FZ24+FZ25</f>
        <v>0</v>
      </c>
      <c r="GA23" s="58">
        <f>GA24+GA25</f>
        <v>0</v>
      </c>
      <c r="GB23" s="58"/>
      <c r="GC23" s="58">
        <f>GC24+GC25</f>
        <v>0</v>
      </c>
      <c r="GD23" s="58">
        <f>GD24+GD25</f>
        <v>0</v>
      </c>
      <c r="GE23" s="58"/>
      <c r="GF23" s="58">
        <f>GF24+GF25</f>
        <v>0</v>
      </c>
      <c r="GG23" s="58">
        <f>GG24+GG25</f>
        <v>0</v>
      </c>
      <c r="GH23" s="58"/>
      <c r="GI23" s="58">
        <f>GI24+GI25</f>
        <v>0</v>
      </c>
      <c r="GJ23" s="58">
        <f>GJ24+GJ25</f>
        <v>0</v>
      </c>
      <c r="GK23" s="58"/>
      <c r="GL23" s="58">
        <f>GL24+GL25</f>
        <v>0</v>
      </c>
      <c r="GM23" s="58">
        <f>GM24+GM25</f>
        <v>0</v>
      </c>
      <c r="GN23" s="58"/>
      <c r="GO23" s="58">
        <f>GO24+GO25</f>
        <v>0</v>
      </c>
      <c r="GP23" s="58">
        <f>GP24+GP25</f>
        <v>0</v>
      </c>
      <c r="GQ23" s="58"/>
      <c r="GR23" s="58">
        <f>GR24+GR25</f>
        <v>0</v>
      </c>
      <c r="GS23" s="58">
        <f>GS24+GS25</f>
        <v>0</v>
      </c>
      <c r="GT23" s="58"/>
      <c r="GU23" s="58">
        <f>GU24+GU25</f>
        <v>0</v>
      </c>
      <c r="GV23" s="58">
        <f>GV24+GV25</f>
        <v>0</v>
      </c>
      <c r="GW23" s="58"/>
      <c r="GX23" s="58">
        <f>GX24+GX25</f>
        <v>111.12397</v>
      </c>
      <c r="GY23" s="58">
        <f>GY24+GY25</f>
        <v>111.12397</v>
      </c>
      <c r="GZ23" s="58">
        <f t="shared" si="23"/>
        <v>100</v>
      </c>
      <c r="HA23" s="58">
        <f>HA24+HA25</f>
        <v>110.01273</v>
      </c>
      <c r="HB23" s="58">
        <f>HB24+HB25</f>
        <v>110.01273</v>
      </c>
      <c r="HC23" s="58">
        <f>HB23/HA23*100</f>
        <v>100</v>
      </c>
      <c r="HD23" s="58">
        <f>HD24+HD25</f>
        <v>1.11124</v>
      </c>
      <c r="HE23" s="58">
        <f>HE24+HE25</f>
        <v>1.11124</v>
      </c>
      <c r="HF23" s="58">
        <f>HE23/HD23*100</f>
        <v>100</v>
      </c>
      <c r="HG23" s="58">
        <f>HG24+HG25</f>
        <v>4732.9931900000001</v>
      </c>
      <c r="HH23" s="58">
        <f>HH24+HH25</f>
        <v>4732.9931900000001</v>
      </c>
      <c r="HI23" s="58">
        <f t="shared" ref="HI23" si="112">HI24+HI25</f>
        <v>100</v>
      </c>
      <c r="HJ23" s="58">
        <f>HJ24+HJ25</f>
        <v>4638.3333300000004</v>
      </c>
      <c r="HK23" s="58">
        <f>HK24+HK25</f>
        <v>4638.3333300000004</v>
      </c>
      <c r="HL23" s="58">
        <f>HK23/HJ23*100</f>
        <v>100</v>
      </c>
      <c r="HM23" s="58">
        <f>HM24+HM25</f>
        <v>94.659859999999995</v>
      </c>
      <c r="HN23" s="58">
        <f>HN24+HN25</f>
        <v>94.659859999999995</v>
      </c>
      <c r="HO23" s="58">
        <f>HN23/HM23*100</f>
        <v>100</v>
      </c>
      <c r="HP23" s="58">
        <f>HP24+HP25</f>
        <v>8783.5169600000008</v>
      </c>
      <c r="HQ23" s="58">
        <f>HQ24+HQ25</f>
        <v>8783.5169600000008</v>
      </c>
      <c r="HR23" s="58">
        <f t="shared" ref="HR23:HR24" si="113">HQ23/HP23*100</f>
        <v>100</v>
      </c>
      <c r="HS23" s="58">
        <f>HS24+HS25</f>
        <v>8695.6817900000005</v>
      </c>
      <c r="HT23" s="58">
        <f>HT24+HT25</f>
        <v>8695.6817900000005</v>
      </c>
      <c r="HU23" s="58">
        <f>HT23/HS23*100</f>
        <v>100</v>
      </c>
      <c r="HV23" s="58">
        <f>HV24+HV25</f>
        <v>87.835170000000005</v>
      </c>
      <c r="HW23" s="58">
        <f>HW24+HW25</f>
        <v>87.835170000000005</v>
      </c>
      <c r="HX23" s="58">
        <f>HW23/HV23*100</f>
        <v>100</v>
      </c>
      <c r="HY23" s="58">
        <f>HY24+HY25</f>
        <v>0</v>
      </c>
      <c r="HZ23" s="58">
        <f>HZ24+HZ25</f>
        <v>0</v>
      </c>
      <c r="IA23" s="58"/>
      <c r="IB23" s="58">
        <f>IB24+IB25</f>
        <v>0</v>
      </c>
      <c r="IC23" s="58">
        <f>IC24+IC25</f>
        <v>0</v>
      </c>
      <c r="ID23" s="58"/>
      <c r="IE23" s="58">
        <f>IE24+IE25</f>
        <v>0</v>
      </c>
      <c r="IF23" s="58">
        <f>IF24+IF25</f>
        <v>0</v>
      </c>
      <c r="IG23" s="58"/>
      <c r="IH23" s="58">
        <f>IH24+IH25</f>
        <v>0</v>
      </c>
      <c r="II23" s="58">
        <f>II24+II25</f>
        <v>0</v>
      </c>
      <c r="IJ23" s="58"/>
      <c r="IK23" s="58">
        <f>IK24+IK25</f>
        <v>0</v>
      </c>
      <c r="IL23" s="58">
        <f>IL24+IL25</f>
        <v>0</v>
      </c>
      <c r="IM23" s="58"/>
      <c r="IN23" s="58">
        <f>IN24+IN25</f>
        <v>0</v>
      </c>
      <c r="IO23" s="58">
        <f>IO24+IO25</f>
        <v>0</v>
      </c>
      <c r="IP23" s="58"/>
      <c r="IQ23" s="58">
        <f>IQ24+IQ25</f>
        <v>0</v>
      </c>
      <c r="IR23" s="58">
        <f>IR24+IR25</f>
        <v>0</v>
      </c>
      <c r="IS23" s="58">
        <f>IS24+IS25</f>
        <v>0</v>
      </c>
      <c r="IT23" s="58"/>
      <c r="IU23" s="58">
        <f>IU24+IU25</f>
        <v>0</v>
      </c>
      <c r="IV23" s="58">
        <f>IV24+IV25</f>
        <v>0</v>
      </c>
      <c r="IW23" s="58"/>
      <c r="IX23" s="58">
        <f>IX24+IX25</f>
        <v>0</v>
      </c>
      <c r="IY23" s="58">
        <f>IY24+IY25</f>
        <v>0</v>
      </c>
      <c r="IZ23" s="58"/>
      <c r="JA23" s="58">
        <f>JA24+JA25</f>
        <v>0</v>
      </c>
      <c r="JB23" s="58">
        <f>JB24+JB25</f>
        <v>0</v>
      </c>
      <c r="JC23" s="58"/>
      <c r="JD23" s="58">
        <f>JD24+JD25</f>
        <v>0</v>
      </c>
      <c r="JE23" s="58">
        <f>JE24+JE25</f>
        <v>0</v>
      </c>
      <c r="JF23" s="58"/>
      <c r="JG23" s="58">
        <f>JG24+JG25</f>
        <v>0</v>
      </c>
      <c r="JH23" s="58">
        <f>JH24+JH25</f>
        <v>0</v>
      </c>
      <c r="JI23" s="58"/>
      <c r="JJ23" s="58">
        <f>JJ24+JJ25</f>
        <v>1152.3410000000001</v>
      </c>
      <c r="JK23" s="58">
        <f>JK24+JK25</f>
        <v>1152.3410000000001</v>
      </c>
      <c r="JL23" s="69">
        <f t="shared" ref="JL23:JL24" si="114">JK23/JJ23*100</f>
        <v>100</v>
      </c>
      <c r="JM23" s="58">
        <f>JM24+JM25</f>
        <v>1129.2941800000001</v>
      </c>
      <c r="JN23" s="58">
        <f>JN24+JN25</f>
        <v>1129.2941800000001</v>
      </c>
      <c r="JO23" s="58">
        <f>JN23/JM23*100</f>
        <v>100</v>
      </c>
      <c r="JP23" s="58">
        <f>JP24+JP25</f>
        <v>23.04682</v>
      </c>
      <c r="JQ23" s="58">
        <f>JQ24+JQ25</f>
        <v>23.04682</v>
      </c>
      <c r="JR23" s="58">
        <f>JQ23/JP23*100</f>
        <v>100</v>
      </c>
      <c r="JS23" s="58">
        <f>JS24+JS25</f>
        <v>1543.6831399999999</v>
      </c>
      <c r="JT23" s="58">
        <f>JT24+JT25</f>
        <v>1543.6831399999999</v>
      </c>
      <c r="JU23" s="58">
        <f t="shared" ref="JU23:JU24" si="115">JT23/JS23*100</f>
        <v>100</v>
      </c>
      <c r="JV23" s="58">
        <f>JV24+JV25</f>
        <v>1512.8094799999999</v>
      </c>
      <c r="JW23" s="58">
        <f>JW24+JW25</f>
        <v>1512.8094799999999</v>
      </c>
      <c r="JX23" s="58">
        <f>JW23/JV23*100</f>
        <v>100</v>
      </c>
      <c r="JY23" s="58">
        <f>JY24+JY25</f>
        <v>30.873660000000001</v>
      </c>
      <c r="JZ23" s="58">
        <f>JZ24+JZ25</f>
        <v>30.873660000000001</v>
      </c>
      <c r="KA23" s="58">
        <f>JZ23/JY23*100</f>
        <v>100</v>
      </c>
      <c r="KB23" s="58">
        <f>KB24+KB25</f>
        <v>1568.7476799999999</v>
      </c>
      <c r="KC23" s="58">
        <f>KC24+KC25</f>
        <v>1568.7476799999999</v>
      </c>
      <c r="KD23" s="58">
        <f>KC23/KB23*100</f>
        <v>100</v>
      </c>
      <c r="KE23" s="58">
        <f>KE24+KE25</f>
        <v>1537.37273</v>
      </c>
      <c r="KF23" s="58">
        <f>KF24+KF25</f>
        <v>1537.37273</v>
      </c>
      <c r="KG23" s="58">
        <f>KF23/KE23*100</f>
        <v>100</v>
      </c>
      <c r="KH23" s="58">
        <f>KH24+KH25</f>
        <v>31.374949999999998</v>
      </c>
      <c r="KI23" s="58">
        <f>KI24+KI25</f>
        <v>31.374949999999998</v>
      </c>
      <c r="KJ23" s="58">
        <f>KI23/KH23*100</f>
        <v>100</v>
      </c>
      <c r="KK23" s="58">
        <f>KK24+KK25</f>
        <v>0</v>
      </c>
      <c r="KL23" s="58">
        <f>KL24+KL25</f>
        <v>0</v>
      </c>
      <c r="KM23" s="58"/>
      <c r="KN23" s="58">
        <f>KN24+KN25</f>
        <v>0</v>
      </c>
      <c r="KO23" s="58">
        <f>KO24+KO25</f>
        <v>0</v>
      </c>
      <c r="KP23" s="58"/>
      <c r="KQ23" s="58">
        <f>KQ24+KQ25</f>
        <v>0</v>
      </c>
      <c r="KR23" s="58">
        <f>KR24+KR25</f>
        <v>0</v>
      </c>
      <c r="KS23" s="58"/>
      <c r="KT23" s="58">
        <f>KT24+KT25</f>
        <v>0</v>
      </c>
      <c r="KU23" s="66">
        <f>KU24+KU25</f>
        <v>0</v>
      </c>
      <c r="KV23" s="58"/>
      <c r="KW23" s="58">
        <f>KW24+KW25</f>
        <v>0</v>
      </c>
      <c r="KX23" s="58">
        <f>KX24+KX25</f>
        <v>0</v>
      </c>
      <c r="KY23" s="58"/>
      <c r="KZ23" s="58">
        <f>KZ24+KZ25</f>
        <v>0</v>
      </c>
      <c r="LA23" s="58">
        <f>LA24+LA25</f>
        <v>0</v>
      </c>
      <c r="LB23" s="58"/>
      <c r="LC23" s="58">
        <f>LC24+LC25</f>
        <v>0</v>
      </c>
      <c r="LD23" s="58">
        <f>LD24+LD25</f>
        <v>0</v>
      </c>
      <c r="LE23" s="58"/>
      <c r="LF23" s="58">
        <f>LF24+LF25</f>
        <v>0</v>
      </c>
      <c r="LG23" s="66">
        <f>LG24+LG25</f>
        <v>0</v>
      </c>
      <c r="LH23" s="58"/>
      <c r="LI23" s="58">
        <f>LI24+LI25</f>
        <v>0</v>
      </c>
      <c r="LJ23" s="66">
        <f>LJ24+LJ25</f>
        <v>0</v>
      </c>
      <c r="LK23" s="58"/>
      <c r="LL23" s="58">
        <f>LL24+LL25</f>
        <v>0</v>
      </c>
      <c r="LM23" s="58">
        <f>LM24+LM25</f>
        <v>0</v>
      </c>
      <c r="LN23" s="58"/>
      <c r="LO23" s="58">
        <f>LO24+LO25</f>
        <v>0</v>
      </c>
      <c r="LP23" s="58">
        <f>LP24+LP25</f>
        <v>0</v>
      </c>
      <c r="LQ23" s="58"/>
      <c r="LR23" s="58">
        <f>LR24+LR25</f>
        <v>0</v>
      </c>
      <c r="LS23" s="58">
        <f>LS24+LS25</f>
        <v>0</v>
      </c>
      <c r="LT23" s="58"/>
      <c r="LU23" s="58">
        <f>LU24+LU25</f>
        <v>254.8</v>
      </c>
      <c r="LV23" s="66">
        <f>LV24+LV25</f>
        <v>254.8</v>
      </c>
      <c r="LW23" s="60">
        <f t="shared" ref="LW23:LW47" si="116">LV23/LU23*100</f>
        <v>100</v>
      </c>
      <c r="LX23" s="58">
        <f>LX24+LX25</f>
        <v>0</v>
      </c>
      <c r="LY23" s="66">
        <f>LY24+LY25</f>
        <v>0</v>
      </c>
      <c r="LZ23" s="58"/>
      <c r="MA23" s="58">
        <f>MA24+MA25</f>
        <v>857.12476000000004</v>
      </c>
      <c r="MB23" s="66">
        <f>MB24+MB25</f>
        <v>857.12476000000004</v>
      </c>
      <c r="MC23" s="60">
        <f>MB23/MA23*100</f>
        <v>100</v>
      </c>
      <c r="MD23" s="58">
        <f>MD24+MD25</f>
        <v>0</v>
      </c>
      <c r="ME23" s="66">
        <f>ME24+ME25</f>
        <v>0</v>
      </c>
      <c r="MF23" s="58"/>
    </row>
    <row r="24" spans="1:345" ht="13.5" customHeight="1">
      <c r="A24" s="3" t="s">
        <v>159</v>
      </c>
      <c r="B24" s="60">
        <f>E24+N24+Q24+T24+AC24+AU24+AX24+BG24+BP24+BS24+CB24+CK24+DL24+DU24+ED24+EM24+EP24+EY24+FB24+FW24+GF24+GO24+GX24+HP24+HG24+HY24+CT24+JJ24+JS24+DC24+FK24+FN24+IR24+KB24+KK24+KT24+LF24+LI24+LL24+IH24+JA24+KW24+LU24+LX24+MA24+MD24+AL24</f>
        <v>190671.33133999998</v>
      </c>
      <c r="C24" s="60">
        <f>F24+O24+R24+U24+AD24+AV24+AY24+BH24+BQ24+BT24+CC24+CL24+DM24+DV24+EE24+EN24+EQ24+EZ24+FC24+FX24+GG24+GP24+GY24+HQ24+HH24+HZ24+CU24+JK24+JT24+DD24+FL24+FO24+IS24+KC24+KL24+KU24+LG24+LJ24+LM24+II24+JB24+KX24+LV24+LY24+MB24+ME24</f>
        <v>190671.33098</v>
      </c>
      <c r="D24" s="60">
        <f t="shared" si="2"/>
        <v>99.999999811193447</v>
      </c>
      <c r="E24" s="60">
        <f>H24+K24</f>
        <v>1032.8802599999999</v>
      </c>
      <c r="F24" s="60">
        <f t="shared" ref="F24" si="117">I24+L24</f>
        <v>1032.8802599999999</v>
      </c>
      <c r="G24" s="60">
        <v>100</v>
      </c>
      <c r="H24" s="60">
        <v>1022.55146</v>
      </c>
      <c r="I24" s="60">
        <v>1022.55146</v>
      </c>
      <c r="J24" s="60">
        <v>100</v>
      </c>
      <c r="K24" s="60">
        <v>10.328799999999999</v>
      </c>
      <c r="L24" s="60">
        <v>10.328799999999999</v>
      </c>
      <c r="M24" s="60">
        <v>100</v>
      </c>
      <c r="N24" s="60">
        <v>363.9</v>
      </c>
      <c r="O24" s="60">
        <v>363.9</v>
      </c>
      <c r="P24" s="60">
        <v>100</v>
      </c>
      <c r="Q24" s="60">
        <v>7493.049</v>
      </c>
      <c r="R24" s="60">
        <v>7493.04864</v>
      </c>
      <c r="S24" s="60">
        <v>99.999995195547228</v>
      </c>
      <c r="T24" s="60">
        <f t="shared" ref="T24:U24" si="118">W24+Z24</f>
        <v>7878.7645699999994</v>
      </c>
      <c r="U24" s="60">
        <f t="shared" si="118"/>
        <v>7878.7645699999994</v>
      </c>
      <c r="V24" s="58">
        <f>U24/T24*100</f>
        <v>100</v>
      </c>
      <c r="W24" s="60">
        <v>5543.3982299999998</v>
      </c>
      <c r="X24" s="60">
        <v>5543.3982299999998</v>
      </c>
      <c r="Y24" s="58">
        <f>X24/W24*100</f>
        <v>100</v>
      </c>
      <c r="Z24" s="60">
        <v>2335.36634</v>
      </c>
      <c r="AA24" s="60">
        <v>2335.36634</v>
      </c>
      <c r="AB24" s="58">
        <f>AA24/Z24*100</f>
        <v>100</v>
      </c>
      <c r="AC24" s="60">
        <f t="shared" ref="AC24:AD24" si="119">AC25+AC26</f>
        <v>0</v>
      </c>
      <c r="AD24" s="60">
        <f t="shared" si="119"/>
        <v>0</v>
      </c>
      <c r="AE24" s="60"/>
      <c r="AF24" s="60"/>
      <c r="AG24" s="60"/>
      <c r="AH24" s="60"/>
      <c r="AI24" s="60"/>
      <c r="AJ24" s="60"/>
      <c r="AK24" s="60"/>
      <c r="AL24" s="60">
        <f t="shared" ref="AL24:AM24" si="120">AL25+AL26</f>
        <v>0</v>
      </c>
      <c r="AM24" s="60">
        <f t="shared" si="120"/>
        <v>0</v>
      </c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>
        <f t="shared" ref="AX24:AY24" si="121">BA24+BD24</f>
        <v>0</v>
      </c>
      <c r="AY24" s="60">
        <f t="shared" si="121"/>
        <v>0</v>
      </c>
      <c r="AZ24" s="60"/>
      <c r="BA24" s="60"/>
      <c r="BB24" s="60"/>
      <c r="BC24" s="60"/>
      <c r="BD24" s="60"/>
      <c r="BE24" s="60"/>
      <c r="BF24" s="60"/>
      <c r="BG24" s="60">
        <f t="shared" ref="BG24:BH24" si="122">BJ24+BM24</f>
        <v>0</v>
      </c>
      <c r="BH24" s="60">
        <f t="shared" si="122"/>
        <v>0</v>
      </c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>
        <f>BV24+BY24</f>
        <v>0</v>
      </c>
      <c r="BT24" s="60">
        <f t="shared" ref="BT24" si="123">BW24+BZ24</f>
        <v>0</v>
      </c>
      <c r="BU24" s="60"/>
      <c r="BV24" s="60"/>
      <c r="BW24" s="60"/>
      <c r="BX24" s="60"/>
      <c r="BY24" s="60"/>
      <c r="BZ24" s="60"/>
      <c r="CA24" s="60"/>
      <c r="CB24" s="60">
        <f t="shared" ref="CB24" si="124">CE24+CH24</f>
        <v>0</v>
      </c>
      <c r="CC24" s="60">
        <f t="shared" ref="CC24" si="125">CF24+CI24</f>
        <v>0</v>
      </c>
      <c r="CD24" s="60"/>
      <c r="CE24" s="60"/>
      <c r="CF24" s="60"/>
      <c r="CG24" s="60"/>
      <c r="CH24" s="60"/>
      <c r="CI24" s="60"/>
      <c r="CJ24" s="60"/>
      <c r="CK24" s="60">
        <f t="shared" ref="CK24:CL24" si="126">CN24+CQ24</f>
        <v>0</v>
      </c>
      <c r="CL24" s="60">
        <f t="shared" si="126"/>
        <v>0</v>
      </c>
      <c r="CM24" s="60"/>
      <c r="CN24" s="60"/>
      <c r="CO24" s="60"/>
      <c r="CP24" s="60"/>
      <c r="CQ24" s="60"/>
      <c r="CR24" s="60"/>
      <c r="CS24" s="60"/>
      <c r="CT24" s="60">
        <f>CW24+CZ24</f>
        <v>0</v>
      </c>
      <c r="CU24" s="60">
        <f>CX24+DA24</f>
        <v>0</v>
      </c>
      <c r="CV24" s="60"/>
      <c r="CW24" s="60"/>
      <c r="CX24" s="60"/>
      <c r="CY24" s="60"/>
      <c r="CZ24" s="60"/>
      <c r="DA24" s="60"/>
      <c r="DB24" s="60"/>
      <c r="DC24" s="60">
        <f>DF24+DI24</f>
        <v>0</v>
      </c>
      <c r="DD24" s="60">
        <f>DG24+DJ24</f>
        <v>0</v>
      </c>
      <c r="DE24" s="60"/>
      <c r="DF24" s="60"/>
      <c r="DG24" s="60"/>
      <c r="DH24" s="60"/>
      <c r="DI24" s="60"/>
      <c r="DJ24" s="60"/>
      <c r="DK24" s="60"/>
      <c r="DL24" s="60">
        <f t="shared" ref="DL24:DM24" si="127">DO24+DR24</f>
        <v>0</v>
      </c>
      <c r="DM24" s="60">
        <f t="shared" si="127"/>
        <v>0</v>
      </c>
      <c r="DN24" s="60"/>
      <c r="DO24" s="60"/>
      <c r="DP24" s="60"/>
      <c r="DQ24" s="60"/>
      <c r="DR24" s="60"/>
      <c r="DS24" s="60"/>
      <c r="DT24" s="60"/>
      <c r="DU24" s="60">
        <f t="shared" ref="DU24:DV24" si="128">DX24+EA24</f>
        <v>0</v>
      </c>
      <c r="DV24" s="60">
        <f t="shared" si="128"/>
        <v>0</v>
      </c>
      <c r="DW24" s="60"/>
      <c r="DX24" s="60"/>
      <c r="DY24" s="60"/>
      <c r="DZ24" s="60"/>
      <c r="EA24" s="60"/>
      <c r="EB24" s="60"/>
      <c r="EC24" s="60"/>
      <c r="ED24" s="60">
        <f t="shared" ref="ED24:EE24" si="129">EG24+EJ24</f>
        <v>0</v>
      </c>
      <c r="EE24" s="60">
        <f t="shared" si="129"/>
        <v>0</v>
      </c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>
        <f t="shared" ref="EP24:EQ24" si="130">ES24+EV24</f>
        <v>149514.26599999997</v>
      </c>
      <c r="EQ24" s="60">
        <f t="shared" si="130"/>
        <v>149514.266</v>
      </c>
      <c r="ER24" s="60">
        <v>0</v>
      </c>
      <c r="ES24" s="60">
        <v>13075.886860000001</v>
      </c>
      <c r="ET24" s="60">
        <v>13075.886860000001</v>
      </c>
      <c r="EU24" s="60">
        <f>ET24/ES24*100</f>
        <v>100</v>
      </c>
      <c r="EV24" s="60">
        <v>136438.37913999998</v>
      </c>
      <c r="EW24" s="60">
        <v>136438.37914</v>
      </c>
      <c r="EX24" s="58">
        <f t="shared" si="111"/>
        <v>100.00000000000003</v>
      </c>
      <c r="EY24" s="60">
        <v>5536.9</v>
      </c>
      <c r="EZ24" s="60">
        <v>5536.9</v>
      </c>
      <c r="FA24" s="60">
        <v>51.606494608896682</v>
      </c>
      <c r="FB24" s="60">
        <f t="shared" ref="FB24:FC24" si="131">FE24+FH24</f>
        <v>0</v>
      </c>
      <c r="FC24" s="60">
        <f t="shared" si="131"/>
        <v>0</v>
      </c>
      <c r="FD24" s="60"/>
      <c r="FE24" s="60"/>
      <c r="FF24" s="60"/>
      <c r="FG24" s="60"/>
      <c r="FH24" s="60"/>
      <c r="FI24" s="60"/>
      <c r="FJ24" s="60"/>
      <c r="FK24" s="60"/>
      <c r="FL24" s="60"/>
      <c r="FM24" s="60"/>
      <c r="FN24" s="60">
        <f>FQ24+FT24</f>
        <v>102.04080999999999</v>
      </c>
      <c r="FO24" s="60">
        <f>FR24+FU24</f>
        <v>102.04080999999999</v>
      </c>
      <c r="FP24" s="60">
        <v>100</v>
      </c>
      <c r="FQ24" s="60">
        <v>100</v>
      </c>
      <c r="FR24" s="60">
        <v>100</v>
      </c>
      <c r="FS24" s="60">
        <v>100</v>
      </c>
      <c r="FT24" s="60">
        <v>2.04081</v>
      </c>
      <c r="FU24" s="60">
        <v>2.04081</v>
      </c>
      <c r="FV24" s="60">
        <v>100</v>
      </c>
      <c r="FW24" s="60">
        <f>FZ24+GC24</f>
        <v>0</v>
      </c>
      <c r="FX24" s="60">
        <f>GA24+GD24</f>
        <v>0</v>
      </c>
      <c r="FY24" s="60"/>
      <c r="FZ24" s="60"/>
      <c r="GA24" s="60"/>
      <c r="GB24" s="60"/>
      <c r="GC24" s="60"/>
      <c r="GD24" s="60"/>
      <c r="GE24" s="60"/>
      <c r="GF24" s="60">
        <f>GI24+GL24</f>
        <v>0</v>
      </c>
      <c r="GG24" s="60">
        <f>GJ24+GM24</f>
        <v>0</v>
      </c>
      <c r="GH24" s="60"/>
      <c r="GI24" s="60"/>
      <c r="GJ24" s="60"/>
      <c r="GK24" s="60"/>
      <c r="GL24" s="60"/>
      <c r="GM24" s="60"/>
      <c r="GN24" s="60"/>
      <c r="GO24" s="60">
        <f>GR24+GU24</f>
        <v>0</v>
      </c>
      <c r="GP24" s="60">
        <f>GS24+GV24</f>
        <v>0</v>
      </c>
      <c r="GQ24" s="60"/>
      <c r="GR24" s="60"/>
      <c r="GS24" s="60"/>
      <c r="GT24" s="60"/>
      <c r="GU24" s="60"/>
      <c r="GV24" s="60"/>
      <c r="GW24" s="60"/>
      <c r="GX24" s="60">
        <f>HA24+HD24</f>
        <v>111.12397</v>
      </c>
      <c r="GY24" s="60">
        <f>HB24+HE24</f>
        <v>111.12397</v>
      </c>
      <c r="GZ24" s="58">
        <f t="shared" si="23"/>
        <v>100</v>
      </c>
      <c r="HA24" s="60">
        <v>110.01273</v>
      </c>
      <c r="HB24" s="60">
        <v>110.01273</v>
      </c>
      <c r="HC24" s="58">
        <f>HB24/HA24*100</f>
        <v>100</v>
      </c>
      <c r="HD24" s="60">
        <v>1.11124</v>
      </c>
      <c r="HE24" s="60">
        <v>1.11124</v>
      </c>
      <c r="HF24" s="58">
        <f>HE24/HD24*100</f>
        <v>100</v>
      </c>
      <c r="HG24" s="60">
        <f>HJ24+HM24</f>
        <v>4732.9931900000001</v>
      </c>
      <c r="HH24" s="60">
        <f>HK24+HN24</f>
        <v>4732.9931900000001</v>
      </c>
      <c r="HI24" s="60">
        <f>HH24/HG24*100</f>
        <v>100</v>
      </c>
      <c r="HJ24" s="60">
        <v>4638.3333300000004</v>
      </c>
      <c r="HK24" s="60">
        <v>4638.3333300000004</v>
      </c>
      <c r="HL24" s="58">
        <f>HK24/HJ24*100</f>
        <v>100</v>
      </c>
      <c r="HM24" s="60">
        <v>94.659859999999995</v>
      </c>
      <c r="HN24" s="60">
        <v>94.659859999999995</v>
      </c>
      <c r="HO24" s="58">
        <f>HN24/HM24*100</f>
        <v>100</v>
      </c>
      <c r="HP24" s="60">
        <f>HS24+HV24</f>
        <v>8783.5169600000008</v>
      </c>
      <c r="HQ24" s="60">
        <f>HT24+HW24</f>
        <v>8783.5169600000008</v>
      </c>
      <c r="HR24" s="58">
        <f t="shared" si="113"/>
        <v>100</v>
      </c>
      <c r="HS24" s="60">
        <v>8695.6817900000005</v>
      </c>
      <c r="HT24" s="60">
        <v>8695.6817900000005</v>
      </c>
      <c r="HU24" s="58">
        <f>HT24/HS24*100</f>
        <v>100</v>
      </c>
      <c r="HV24" s="60">
        <v>87.835170000000005</v>
      </c>
      <c r="HW24" s="60">
        <v>87.835170000000005</v>
      </c>
      <c r="HX24" s="58">
        <f>HW24/HV24*100</f>
        <v>100</v>
      </c>
      <c r="HY24" s="60">
        <f>IB24+IE24</f>
        <v>0</v>
      </c>
      <c r="HZ24" s="60">
        <f>IC24+IF24</f>
        <v>0</v>
      </c>
      <c r="IA24" s="60"/>
      <c r="IB24" s="60"/>
      <c r="IC24" s="60"/>
      <c r="ID24" s="60"/>
      <c r="IE24" s="60"/>
      <c r="IF24" s="60"/>
      <c r="IG24" s="60"/>
      <c r="IH24" s="60">
        <f>IK24+IN24</f>
        <v>0</v>
      </c>
      <c r="II24" s="60">
        <f>IL24+IO24</f>
        <v>0</v>
      </c>
      <c r="IJ24" s="60"/>
      <c r="IK24" s="60"/>
      <c r="IL24" s="60"/>
      <c r="IM24" s="60"/>
      <c r="IN24" s="60"/>
      <c r="IO24" s="60"/>
      <c r="IP24" s="60"/>
      <c r="IQ24" s="60"/>
      <c r="IR24" s="60">
        <f>IU24+IX24</f>
        <v>0</v>
      </c>
      <c r="IS24" s="60">
        <f>IV24+IY24</f>
        <v>0</v>
      </c>
      <c r="IT24" s="60"/>
      <c r="IU24" s="60"/>
      <c r="IV24" s="60"/>
      <c r="IW24" s="60"/>
      <c r="IX24" s="60"/>
      <c r="IY24" s="60"/>
      <c r="IZ24" s="60"/>
      <c r="JA24" s="60">
        <f>JD24+JG24</f>
        <v>0</v>
      </c>
      <c r="JB24" s="60">
        <f>JE24+JH24</f>
        <v>0</v>
      </c>
      <c r="JC24" s="60"/>
      <c r="JD24" s="60"/>
      <c r="JE24" s="60"/>
      <c r="JF24" s="60"/>
      <c r="JG24" s="60"/>
      <c r="JH24" s="60"/>
      <c r="JI24" s="60"/>
      <c r="JJ24" s="60">
        <f>JM24+JP24</f>
        <v>1152.3410000000001</v>
      </c>
      <c r="JK24" s="60">
        <f>JN24+JQ24</f>
        <v>1152.3410000000001</v>
      </c>
      <c r="JL24" s="69">
        <f t="shared" si="114"/>
        <v>100</v>
      </c>
      <c r="JM24" s="60">
        <v>1129.2941800000001</v>
      </c>
      <c r="JN24" s="60">
        <v>1129.2941800000001</v>
      </c>
      <c r="JO24" s="58">
        <f>JN24/JM24*100</f>
        <v>100</v>
      </c>
      <c r="JP24" s="60">
        <v>23.04682</v>
      </c>
      <c r="JQ24" s="60">
        <v>23.04682</v>
      </c>
      <c r="JR24" s="58">
        <f>JQ24/JP24*100</f>
        <v>100</v>
      </c>
      <c r="JS24" s="60">
        <f>JV24+JY24</f>
        <v>1543.6831399999999</v>
      </c>
      <c r="JT24" s="60">
        <f>JW24+JZ24</f>
        <v>1543.6831399999999</v>
      </c>
      <c r="JU24" s="58">
        <f t="shared" si="115"/>
        <v>100</v>
      </c>
      <c r="JV24" s="60">
        <v>1512.8094799999999</v>
      </c>
      <c r="JW24" s="60">
        <v>1512.8094799999999</v>
      </c>
      <c r="JX24" s="58">
        <f>JW24/JV24*100</f>
        <v>100</v>
      </c>
      <c r="JY24" s="60">
        <v>30.873660000000001</v>
      </c>
      <c r="JZ24" s="60">
        <v>30.873660000000001</v>
      </c>
      <c r="KA24" s="58">
        <f>JZ24/JY24*100</f>
        <v>100</v>
      </c>
      <c r="KB24" s="60">
        <f>KE24+KH24</f>
        <v>1568.7476799999999</v>
      </c>
      <c r="KC24" s="60">
        <f>KF24+KI24</f>
        <v>1568.7476799999999</v>
      </c>
      <c r="KD24" s="58">
        <f>KC24/KB24*100</f>
        <v>100</v>
      </c>
      <c r="KE24" s="60">
        <v>1537.37273</v>
      </c>
      <c r="KF24" s="60">
        <v>1537.37273</v>
      </c>
      <c r="KG24" s="58">
        <f>KF24/KE24*100</f>
        <v>100</v>
      </c>
      <c r="KH24" s="60">
        <v>31.374949999999998</v>
      </c>
      <c r="KI24" s="60">
        <v>31.374949999999998</v>
      </c>
      <c r="KJ24" s="58">
        <f>KI24/KH24*100</f>
        <v>100</v>
      </c>
      <c r="KK24" s="60">
        <f>KN24+KQ24</f>
        <v>0</v>
      </c>
      <c r="KL24" s="60">
        <f>KO24+KR24</f>
        <v>0</v>
      </c>
      <c r="KM24" s="60"/>
      <c r="KN24" s="60"/>
      <c r="KO24" s="60"/>
      <c r="KP24" s="60"/>
      <c r="KQ24" s="60"/>
      <c r="KR24" s="60"/>
      <c r="KS24" s="60"/>
      <c r="KT24" s="60"/>
      <c r="KU24" s="67"/>
      <c r="KV24" s="60"/>
      <c r="KW24" s="60">
        <f>KZ24+LC24</f>
        <v>0</v>
      </c>
      <c r="KX24" s="60">
        <f>LA24+LD24</f>
        <v>0</v>
      </c>
      <c r="KY24" s="60"/>
      <c r="KZ24" s="60"/>
      <c r="LA24" s="60"/>
      <c r="LB24" s="60"/>
      <c r="LC24" s="60"/>
      <c r="LD24" s="60"/>
      <c r="LE24" s="60"/>
      <c r="LF24" s="60"/>
      <c r="LG24" s="67"/>
      <c r="LH24" s="60"/>
      <c r="LI24" s="60"/>
      <c r="LJ24" s="67"/>
      <c r="LK24" s="60"/>
      <c r="LL24" s="60">
        <f>LO24+LR24</f>
        <v>0</v>
      </c>
      <c r="LM24" s="60">
        <f>LP24+LS24</f>
        <v>0</v>
      </c>
      <c r="LN24" s="60"/>
      <c r="LO24" s="60"/>
      <c r="LP24" s="60"/>
      <c r="LQ24" s="60"/>
      <c r="LR24" s="60"/>
      <c r="LS24" s="60"/>
      <c r="LT24" s="60"/>
      <c r="LU24" s="60"/>
      <c r="LV24" s="67"/>
      <c r="LW24" s="60"/>
      <c r="LX24" s="60"/>
      <c r="LY24" s="67"/>
      <c r="LZ24" s="60"/>
      <c r="MA24" s="60">
        <v>857.12476000000004</v>
      </c>
      <c r="MB24" s="67">
        <v>857.12476000000004</v>
      </c>
      <c r="MC24" s="60">
        <f>MB24/MA24*100</f>
        <v>100</v>
      </c>
      <c r="MD24" s="60"/>
      <c r="ME24" s="67"/>
      <c r="MF24" s="60"/>
      <c r="MG24" s="9"/>
    </row>
    <row r="25" spans="1:345" s="8" customFormat="1" ht="13.5" customHeight="1">
      <c r="A25" s="7" t="s">
        <v>189</v>
      </c>
      <c r="B25" s="58">
        <f>SUM(B26:B32)</f>
        <v>1654.69499</v>
      </c>
      <c r="C25" s="58">
        <f>SUM(C26:C32)</f>
        <v>1654.69499</v>
      </c>
      <c r="D25" s="58">
        <f t="shared" si="2"/>
        <v>100</v>
      </c>
      <c r="E25" s="58">
        <f t="shared" ref="E25" si="132">SUM(E26:E32)</f>
        <v>0</v>
      </c>
      <c r="F25" s="58">
        <f>SUM(F26:F32)</f>
        <v>0</v>
      </c>
      <c r="G25" s="58"/>
      <c r="H25" s="58">
        <f t="shared" ref="H25:I25" si="133">SUM(H26:H32)</f>
        <v>0</v>
      </c>
      <c r="I25" s="58">
        <f t="shared" si="133"/>
        <v>0</v>
      </c>
      <c r="J25" s="58"/>
      <c r="K25" s="58">
        <f t="shared" ref="K25:L25" si="134">SUM(K26:K32)</f>
        <v>0</v>
      </c>
      <c r="L25" s="58">
        <f t="shared" si="134"/>
        <v>0</v>
      </c>
      <c r="M25" s="58"/>
      <c r="N25" s="58">
        <f t="shared" ref="N25:O25" si="135">SUM(N26:N32)</f>
        <v>0</v>
      </c>
      <c r="O25" s="58">
        <f t="shared" si="135"/>
        <v>0</v>
      </c>
      <c r="P25" s="58"/>
      <c r="Q25" s="58">
        <f>SUM(Q26:Q32)</f>
        <v>0</v>
      </c>
      <c r="R25" s="58">
        <f>SUM(R26:R32)</f>
        <v>0</v>
      </c>
      <c r="S25" s="58"/>
      <c r="T25" s="58">
        <f>SUM(T26:T32)</f>
        <v>0</v>
      </c>
      <c r="U25" s="58">
        <f>SUM(U26:U32)</f>
        <v>0</v>
      </c>
      <c r="V25" s="58"/>
      <c r="W25" s="58">
        <f t="shared" ref="W25:X25" si="136">SUM(W26:W32)</f>
        <v>0</v>
      </c>
      <c r="X25" s="58">
        <f t="shared" si="136"/>
        <v>0</v>
      </c>
      <c r="Y25" s="58"/>
      <c r="Z25" s="58">
        <f>SUM(Z26:Z32)</f>
        <v>0</v>
      </c>
      <c r="AA25" s="58">
        <f>SUM(AA26:AA32)</f>
        <v>0</v>
      </c>
      <c r="AB25" s="58"/>
      <c r="AC25" s="58">
        <f t="shared" ref="AC25:AD25" si="137">SUM(AC26:AC32)</f>
        <v>0</v>
      </c>
      <c r="AD25" s="58">
        <f t="shared" si="137"/>
        <v>0</v>
      </c>
      <c r="AE25" s="58"/>
      <c r="AF25" s="58">
        <f t="shared" ref="AF25:AG25" si="138">SUM(AF26:AF32)</f>
        <v>0</v>
      </c>
      <c r="AG25" s="58">
        <f t="shared" si="138"/>
        <v>0</v>
      </c>
      <c r="AH25" s="58"/>
      <c r="AI25" s="58">
        <f t="shared" ref="AI25:AJ25" si="139">SUM(AI26:AI32)</f>
        <v>0</v>
      </c>
      <c r="AJ25" s="58">
        <f t="shared" si="139"/>
        <v>0</v>
      </c>
      <c r="AK25" s="58"/>
      <c r="AL25" s="58">
        <f t="shared" ref="AL25:AM25" si="140">SUM(AL26:AL32)</f>
        <v>0</v>
      </c>
      <c r="AM25" s="58">
        <f t="shared" si="140"/>
        <v>0</v>
      </c>
      <c r="AN25" s="58"/>
      <c r="AO25" s="58">
        <f t="shared" ref="AO25:AP25" si="141">SUM(AO26:AO32)</f>
        <v>0</v>
      </c>
      <c r="AP25" s="58">
        <f t="shared" si="141"/>
        <v>0</v>
      </c>
      <c r="AQ25" s="58"/>
      <c r="AR25" s="58">
        <f t="shared" ref="AR25:AS25" si="142">SUM(AR26:AR32)</f>
        <v>0</v>
      </c>
      <c r="AS25" s="58">
        <f t="shared" si="142"/>
        <v>0</v>
      </c>
      <c r="AT25" s="58"/>
      <c r="AU25" s="58">
        <f t="shared" ref="AU25:AV25" si="143">SUM(AU26:AU32)</f>
        <v>0</v>
      </c>
      <c r="AV25" s="58">
        <f t="shared" si="143"/>
        <v>0</v>
      </c>
      <c r="AW25" s="58"/>
      <c r="AX25" s="58">
        <f t="shared" ref="AX25:AY25" si="144">SUM(AX26:AX32)</f>
        <v>0</v>
      </c>
      <c r="AY25" s="58">
        <f t="shared" si="144"/>
        <v>0</v>
      </c>
      <c r="AZ25" s="58"/>
      <c r="BA25" s="58">
        <f t="shared" ref="BA25:BB25" si="145">SUM(BA26:BA32)</f>
        <v>0</v>
      </c>
      <c r="BB25" s="58">
        <f t="shared" si="145"/>
        <v>0</v>
      </c>
      <c r="BC25" s="58"/>
      <c r="BD25" s="58">
        <f t="shared" ref="BD25:BH25" si="146">SUM(BD26:BD32)</f>
        <v>0</v>
      </c>
      <c r="BE25" s="58">
        <f t="shared" si="146"/>
        <v>0</v>
      </c>
      <c r="BF25" s="58"/>
      <c r="BG25" s="58">
        <f t="shared" si="146"/>
        <v>1054.90699</v>
      </c>
      <c r="BH25" s="58">
        <f t="shared" si="146"/>
        <v>1054.90699</v>
      </c>
      <c r="BI25" s="58">
        <v>0</v>
      </c>
      <c r="BJ25" s="58">
        <f>SUM(BJ26:BJ32)</f>
        <v>1033.8088399999999</v>
      </c>
      <c r="BK25" s="58">
        <f t="shared" ref="BK25" si="147">SUM(BK26:BK32)</f>
        <v>1033.8088399999999</v>
      </c>
      <c r="BL25" s="58">
        <v>0</v>
      </c>
      <c r="BM25" s="58">
        <f t="shared" ref="BM25:BN25" si="148">SUM(BM26:BM32)</f>
        <v>21.09815</v>
      </c>
      <c r="BN25" s="58">
        <f t="shared" si="148"/>
        <v>21.09815</v>
      </c>
      <c r="BO25" s="58">
        <v>0</v>
      </c>
      <c r="BP25" s="58">
        <f t="shared" ref="BP25:BT25" si="149">SUM(BP26:BP32)</f>
        <v>0</v>
      </c>
      <c r="BQ25" s="58">
        <f t="shared" si="149"/>
        <v>0</v>
      </c>
      <c r="BR25" s="58"/>
      <c r="BS25" s="58">
        <f t="shared" si="149"/>
        <v>344.988</v>
      </c>
      <c r="BT25" s="58">
        <f t="shared" si="149"/>
        <v>344.988</v>
      </c>
      <c r="BU25" s="58">
        <v>0</v>
      </c>
      <c r="BV25" s="58">
        <f>SUM(BV26:BV32)</f>
        <v>344.988</v>
      </c>
      <c r="BW25" s="58">
        <f t="shared" ref="BW25" si="150">SUM(BW26:BW32)</f>
        <v>344.988</v>
      </c>
      <c r="BX25" s="58">
        <v>0</v>
      </c>
      <c r="BY25" s="58">
        <f t="shared" ref="BY25:BZ25" si="151">SUM(BY26:BY32)</f>
        <v>0</v>
      </c>
      <c r="BZ25" s="58">
        <f t="shared" si="151"/>
        <v>0</v>
      </c>
      <c r="CA25" s="58"/>
      <c r="CB25" s="58">
        <f t="shared" ref="CB25:CC25" si="152">SUM(CB26:CB32)</f>
        <v>0</v>
      </c>
      <c r="CC25" s="58">
        <f t="shared" si="152"/>
        <v>0</v>
      </c>
      <c r="CD25" s="58"/>
      <c r="CE25" s="58">
        <f t="shared" ref="CE25:CF25" si="153">SUM(CE26:CE32)</f>
        <v>0</v>
      </c>
      <c r="CF25" s="58">
        <f t="shared" si="153"/>
        <v>0</v>
      </c>
      <c r="CG25" s="58"/>
      <c r="CH25" s="58">
        <f t="shared" ref="CH25:CI25" si="154">SUM(CH26:CH32)</f>
        <v>0</v>
      </c>
      <c r="CI25" s="58">
        <f t="shared" si="154"/>
        <v>0</v>
      </c>
      <c r="CJ25" s="58"/>
      <c r="CK25" s="58">
        <f t="shared" ref="CK25:CL25" si="155">SUM(CK26:CK32)</f>
        <v>0</v>
      </c>
      <c r="CL25" s="58">
        <f t="shared" si="155"/>
        <v>0</v>
      </c>
      <c r="CM25" s="58"/>
      <c r="CN25" s="58">
        <f t="shared" ref="CN25:CO25" si="156">SUM(CN26:CN32)</f>
        <v>0</v>
      </c>
      <c r="CO25" s="58">
        <f t="shared" si="156"/>
        <v>0</v>
      </c>
      <c r="CP25" s="58"/>
      <c r="CQ25" s="58">
        <f t="shared" ref="CQ25:CR25" si="157">SUM(CQ26:CQ32)</f>
        <v>0</v>
      </c>
      <c r="CR25" s="58">
        <f t="shared" si="157"/>
        <v>0</v>
      </c>
      <c r="CS25" s="58"/>
      <c r="CT25" s="58">
        <f t="shared" ref="CT25:CU25" si="158">SUM(CT26:CT32)</f>
        <v>0</v>
      </c>
      <c r="CU25" s="58">
        <f t="shared" si="158"/>
        <v>0</v>
      </c>
      <c r="CV25" s="58"/>
      <c r="CW25" s="58"/>
      <c r="CX25" s="58"/>
      <c r="CY25" s="58"/>
      <c r="CZ25" s="58"/>
      <c r="DA25" s="58"/>
      <c r="DB25" s="58"/>
      <c r="DC25" s="58">
        <f t="shared" ref="DC25:DD25" si="159">SUM(DC26:DC32)</f>
        <v>0</v>
      </c>
      <c r="DD25" s="58">
        <f t="shared" si="159"/>
        <v>0</v>
      </c>
      <c r="DE25" s="58"/>
      <c r="DF25" s="58"/>
      <c r="DG25" s="58"/>
      <c r="DH25" s="58"/>
      <c r="DI25" s="58"/>
      <c r="DJ25" s="58"/>
      <c r="DK25" s="58"/>
      <c r="DL25" s="58">
        <f t="shared" ref="DL25:DV25" si="160">SUM(DL26:DL32)</f>
        <v>0</v>
      </c>
      <c r="DM25" s="58">
        <f t="shared" si="160"/>
        <v>0</v>
      </c>
      <c r="DN25" s="58"/>
      <c r="DO25" s="58">
        <f t="shared" si="160"/>
        <v>0</v>
      </c>
      <c r="DP25" s="58">
        <f t="shared" si="160"/>
        <v>0</v>
      </c>
      <c r="DQ25" s="58"/>
      <c r="DR25" s="58">
        <f t="shared" si="160"/>
        <v>0</v>
      </c>
      <c r="DS25" s="58">
        <f t="shared" si="160"/>
        <v>0</v>
      </c>
      <c r="DT25" s="58"/>
      <c r="DU25" s="58">
        <f t="shared" si="160"/>
        <v>0</v>
      </c>
      <c r="DV25" s="58">
        <f t="shared" si="160"/>
        <v>0</v>
      </c>
      <c r="DW25" s="58"/>
      <c r="DX25" s="58">
        <f t="shared" ref="DX25:DY25" si="161">SUM(DX26:DX32)</f>
        <v>0</v>
      </c>
      <c r="DY25" s="58">
        <f t="shared" si="161"/>
        <v>0</v>
      </c>
      <c r="DZ25" s="58"/>
      <c r="EA25" s="58">
        <f t="shared" ref="EA25:EB25" si="162">SUM(EA26:EA32)</f>
        <v>0</v>
      </c>
      <c r="EB25" s="58">
        <f t="shared" si="162"/>
        <v>0</v>
      </c>
      <c r="EC25" s="58"/>
      <c r="ED25" s="58">
        <f t="shared" ref="ED25:EE25" si="163">SUM(ED26:ED32)</f>
        <v>0</v>
      </c>
      <c r="EE25" s="58">
        <f t="shared" si="163"/>
        <v>0</v>
      </c>
      <c r="EF25" s="58"/>
      <c r="EG25" s="58">
        <f t="shared" ref="EG25:EH25" si="164">SUM(EG26:EG32)</f>
        <v>0</v>
      </c>
      <c r="EH25" s="58">
        <f t="shared" si="164"/>
        <v>0</v>
      </c>
      <c r="EI25" s="58"/>
      <c r="EJ25" s="58">
        <f t="shared" ref="EJ25:EK25" si="165">SUM(EJ26:EJ32)</f>
        <v>0</v>
      </c>
      <c r="EK25" s="58">
        <f t="shared" si="165"/>
        <v>0</v>
      </c>
      <c r="EL25" s="58"/>
      <c r="EM25" s="58">
        <f t="shared" ref="EM25:EN25" si="166">SUM(EM26:EM32)</f>
        <v>0</v>
      </c>
      <c r="EN25" s="58">
        <f t="shared" si="166"/>
        <v>0</v>
      </c>
      <c r="EO25" s="58"/>
      <c r="EP25" s="58">
        <f t="shared" ref="EP25:EQ25" si="167">SUM(EP26:EP32)</f>
        <v>0</v>
      </c>
      <c r="EQ25" s="58">
        <f t="shared" si="167"/>
        <v>0</v>
      </c>
      <c r="ER25" s="58"/>
      <c r="ES25" s="58">
        <f>SUM(ES26:ES32)</f>
        <v>0</v>
      </c>
      <c r="ET25" s="58">
        <f t="shared" ref="ET25" si="168">SUM(ET26:ET32)</f>
        <v>0</v>
      </c>
      <c r="EU25" s="58">
        <v>0</v>
      </c>
      <c r="EV25" s="58">
        <f t="shared" ref="EV25:EW25" si="169">SUM(EV26:EV32)</f>
        <v>0</v>
      </c>
      <c r="EW25" s="58">
        <f t="shared" si="169"/>
        <v>0</v>
      </c>
      <c r="EX25" s="58"/>
      <c r="EY25" s="58">
        <f t="shared" ref="EY25:EZ25" si="170">SUM(EY26:EY32)</f>
        <v>0</v>
      </c>
      <c r="EZ25" s="58">
        <f t="shared" si="170"/>
        <v>0</v>
      </c>
      <c r="FA25" s="58"/>
      <c r="FB25" s="58">
        <f t="shared" ref="FB25:FC25" si="171">SUM(FB26:FB32)</f>
        <v>0</v>
      </c>
      <c r="FC25" s="58">
        <f t="shared" si="171"/>
        <v>0</v>
      </c>
      <c r="FD25" s="58"/>
      <c r="FE25" s="58">
        <f t="shared" ref="FE25:FF25" si="172">SUM(FE26:FE32)</f>
        <v>0</v>
      </c>
      <c r="FF25" s="58">
        <f t="shared" si="172"/>
        <v>0</v>
      </c>
      <c r="FG25" s="58"/>
      <c r="FH25" s="58">
        <f t="shared" ref="FH25:FI25" si="173">SUM(FH26:FH32)</f>
        <v>0</v>
      </c>
      <c r="FI25" s="58">
        <f t="shared" si="173"/>
        <v>0</v>
      </c>
      <c r="FJ25" s="58"/>
      <c r="FK25" s="58">
        <f t="shared" ref="FK25" si="174">SUM(FK26:FK32)</f>
        <v>0</v>
      </c>
      <c r="FL25" s="58"/>
      <c r="FM25" s="58"/>
      <c r="FN25" s="58">
        <f t="shared" ref="FN25:FO25" si="175">SUM(FN26:FN32)</f>
        <v>0</v>
      </c>
      <c r="FO25" s="58">
        <f t="shared" si="175"/>
        <v>0</v>
      </c>
      <c r="FP25" s="58"/>
      <c r="FQ25" s="58">
        <f t="shared" ref="FQ25:FR25" si="176">SUM(FQ26:FQ32)</f>
        <v>0</v>
      </c>
      <c r="FR25" s="58">
        <f t="shared" si="176"/>
        <v>0</v>
      </c>
      <c r="FS25" s="58"/>
      <c r="FT25" s="58">
        <f t="shared" ref="FT25:FU25" si="177">SUM(FT26:FT32)</f>
        <v>0</v>
      </c>
      <c r="FU25" s="58">
        <f t="shared" si="177"/>
        <v>0</v>
      </c>
      <c r="FV25" s="58"/>
      <c r="FW25" s="58">
        <f t="shared" ref="FW25:FX25" si="178">SUM(FW26:FW32)</f>
        <v>0</v>
      </c>
      <c r="FX25" s="58">
        <f t="shared" si="178"/>
        <v>0</v>
      </c>
      <c r="FY25" s="58"/>
      <c r="FZ25" s="58">
        <f t="shared" ref="FZ25:GA25" si="179">SUM(FZ26:FZ32)</f>
        <v>0</v>
      </c>
      <c r="GA25" s="58">
        <f t="shared" si="179"/>
        <v>0</v>
      </c>
      <c r="GB25" s="58"/>
      <c r="GC25" s="58">
        <f t="shared" ref="GC25:GD25" si="180">SUM(GC26:GC32)</f>
        <v>0</v>
      </c>
      <c r="GD25" s="58">
        <f t="shared" si="180"/>
        <v>0</v>
      </c>
      <c r="GE25" s="58"/>
      <c r="GF25" s="58">
        <f t="shared" ref="GF25:GG25" si="181">SUM(GF26:GF32)</f>
        <v>0</v>
      </c>
      <c r="GG25" s="58">
        <f t="shared" si="181"/>
        <v>0</v>
      </c>
      <c r="GH25" s="58"/>
      <c r="GI25" s="58">
        <f t="shared" ref="GI25:GJ25" si="182">SUM(GI26:GI32)</f>
        <v>0</v>
      </c>
      <c r="GJ25" s="58">
        <f t="shared" si="182"/>
        <v>0</v>
      </c>
      <c r="GK25" s="58"/>
      <c r="GL25" s="58">
        <f t="shared" ref="GL25:GM25" si="183">SUM(GL26:GL32)</f>
        <v>0</v>
      </c>
      <c r="GM25" s="58">
        <f t="shared" si="183"/>
        <v>0</v>
      </c>
      <c r="GN25" s="58"/>
      <c r="GO25" s="58">
        <f t="shared" ref="GO25:GP25" si="184">SUM(GO26:GO32)</f>
        <v>0</v>
      </c>
      <c r="GP25" s="58">
        <f t="shared" si="184"/>
        <v>0</v>
      </c>
      <c r="GQ25" s="58"/>
      <c r="GR25" s="58">
        <f t="shared" ref="GR25:GS25" si="185">SUM(GR26:GR32)</f>
        <v>0</v>
      </c>
      <c r="GS25" s="58">
        <f t="shared" si="185"/>
        <v>0</v>
      </c>
      <c r="GT25" s="58"/>
      <c r="GU25" s="58">
        <f t="shared" ref="GU25:GV25" si="186">SUM(GU26:GU32)</f>
        <v>0</v>
      </c>
      <c r="GV25" s="58">
        <f t="shared" si="186"/>
        <v>0</v>
      </c>
      <c r="GW25" s="58"/>
      <c r="GX25" s="58">
        <f t="shared" ref="GX25:GY25" si="187">SUM(GX26:GX32)</f>
        <v>0</v>
      </c>
      <c r="GY25" s="58">
        <f t="shared" si="187"/>
        <v>0</v>
      </c>
      <c r="GZ25" s="58"/>
      <c r="HA25" s="58">
        <f t="shared" ref="HA25:HB25" si="188">SUM(HA26:HA32)</f>
        <v>0</v>
      </c>
      <c r="HB25" s="58">
        <f t="shared" si="188"/>
        <v>0</v>
      </c>
      <c r="HC25" s="58"/>
      <c r="HD25" s="58">
        <f t="shared" ref="HD25:HE25" si="189">SUM(HD26:HD32)</f>
        <v>0</v>
      </c>
      <c r="HE25" s="58">
        <f t="shared" si="189"/>
        <v>0</v>
      </c>
      <c r="HF25" s="58"/>
      <c r="HG25" s="58">
        <f t="shared" ref="HG25:HH25" si="190">SUM(HG26:HG32)</f>
        <v>0</v>
      </c>
      <c r="HH25" s="58">
        <f t="shared" si="190"/>
        <v>0</v>
      </c>
      <c r="HI25" s="58"/>
      <c r="HJ25" s="58">
        <f t="shared" ref="HJ25:HK25" si="191">SUM(HJ26:HJ32)</f>
        <v>0</v>
      </c>
      <c r="HK25" s="58">
        <f t="shared" si="191"/>
        <v>0</v>
      </c>
      <c r="HL25" s="58"/>
      <c r="HM25" s="58">
        <f t="shared" ref="HM25:HN25" si="192">SUM(HM26:HM32)</f>
        <v>0</v>
      </c>
      <c r="HN25" s="58">
        <f t="shared" si="192"/>
        <v>0</v>
      </c>
      <c r="HO25" s="58"/>
      <c r="HP25" s="58">
        <f t="shared" ref="HP25:HQ25" si="193">SUM(HP26:HP32)</f>
        <v>0</v>
      </c>
      <c r="HQ25" s="58">
        <f t="shared" si="193"/>
        <v>0</v>
      </c>
      <c r="HR25" s="58"/>
      <c r="HS25" s="58">
        <f t="shared" ref="HS25:HT25" si="194">SUM(HS26:HS32)</f>
        <v>0</v>
      </c>
      <c r="HT25" s="58">
        <f t="shared" si="194"/>
        <v>0</v>
      </c>
      <c r="HU25" s="58"/>
      <c r="HV25" s="58">
        <f t="shared" ref="HV25:HW25" si="195">SUM(HV26:HV32)</f>
        <v>0</v>
      </c>
      <c r="HW25" s="58">
        <f t="shared" si="195"/>
        <v>0</v>
      </c>
      <c r="HX25" s="58"/>
      <c r="HY25" s="58">
        <f t="shared" ref="HY25:HZ25" si="196">SUM(HY26:HY32)</f>
        <v>0</v>
      </c>
      <c r="HZ25" s="58">
        <f t="shared" si="196"/>
        <v>0</v>
      </c>
      <c r="IA25" s="58"/>
      <c r="IB25" s="58">
        <f t="shared" ref="IB25:IC25" si="197">SUM(IB26:IB32)</f>
        <v>0</v>
      </c>
      <c r="IC25" s="58">
        <f t="shared" si="197"/>
        <v>0</v>
      </c>
      <c r="ID25" s="58"/>
      <c r="IE25" s="58">
        <f t="shared" ref="IE25:IF25" si="198">SUM(IE26:IE32)</f>
        <v>0</v>
      </c>
      <c r="IF25" s="58">
        <f t="shared" si="198"/>
        <v>0</v>
      </c>
      <c r="IG25" s="58"/>
      <c r="IH25" s="58">
        <f t="shared" ref="IH25:II25" si="199">SUM(IH26:IH32)</f>
        <v>0</v>
      </c>
      <c r="II25" s="58">
        <f t="shared" si="199"/>
        <v>0</v>
      </c>
      <c r="IJ25" s="58"/>
      <c r="IK25" s="58">
        <f t="shared" ref="IK25:IL25" si="200">SUM(IK26:IK32)</f>
        <v>0</v>
      </c>
      <c r="IL25" s="58">
        <f t="shared" si="200"/>
        <v>0</v>
      </c>
      <c r="IM25" s="58"/>
      <c r="IN25" s="58">
        <f t="shared" ref="IN25:IO25" si="201">SUM(IN26:IN32)</f>
        <v>0</v>
      </c>
      <c r="IO25" s="58">
        <f t="shared" si="201"/>
        <v>0</v>
      </c>
      <c r="IP25" s="58"/>
      <c r="IQ25" s="58">
        <f t="shared" ref="IQ25:IS25" si="202">SUM(IQ26:IQ32)</f>
        <v>0</v>
      </c>
      <c r="IR25" s="58">
        <f t="shared" si="202"/>
        <v>0</v>
      </c>
      <c r="IS25" s="58">
        <f t="shared" si="202"/>
        <v>0</v>
      </c>
      <c r="IT25" s="58"/>
      <c r="IU25" s="58">
        <f t="shared" ref="IU25:IV25" si="203">SUM(IU26:IU32)</f>
        <v>0</v>
      </c>
      <c r="IV25" s="58">
        <f t="shared" si="203"/>
        <v>0</v>
      </c>
      <c r="IW25" s="58"/>
      <c r="IX25" s="58">
        <f t="shared" ref="IX25:IY25" si="204">SUM(IX26:IX32)</f>
        <v>0</v>
      </c>
      <c r="IY25" s="58">
        <f t="shared" si="204"/>
        <v>0</v>
      </c>
      <c r="IZ25" s="58"/>
      <c r="JA25" s="58">
        <f t="shared" ref="JA25:JB25" si="205">SUM(JA26:JA32)</f>
        <v>0</v>
      </c>
      <c r="JB25" s="58">
        <f t="shared" si="205"/>
        <v>0</v>
      </c>
      <c r="JC25" s="58"/>
      <c r="JD25" s="58">
        <f t="shared" ref="JD25:JE25" si="206">SUM(JD26:JD32)</f>
        <v>0</v>
      </c>
      <c r="JE25" s="58">
        <f t="shared" si="206"/>
        <v>0</v>
      </c>
      <c r="JF25" s="58"/>
      <c r="JG25" s="58">
        <f t="shared" ref="JG25:JH25" si="207">SUM(JG26:JG32)</f>
        <v>0</v>
      </c>
      <c r="JH25" s="58">
        <f t="shared" si="207"/>
        <v>0</v>
      </c>
      <c r="JI25" s="58"/>
      <c r="JJ25" s="58">
        <f t="shared" ref="JJ25:JK25" si="208">SUM(JJ26:JJ32)</f>
        <v>0</v>
      </c>
      <c r="JK25" s="58">
        <f t="shared" si="208"/>
        <v>0</v>
      </c>
      <c r="JL25" s="58"/>
      <c r="JM25" s="58">
        <f t="shared" ref="JM25:JN25" si="209">SUM(JM26:JM32)</f>
        <v>0</v>
      </c>
      <c r="JN25" s="58">
        <f t="shared" si="209"/>
        <v>0</v>
      </c>
      <c r="JO25" s="58"/>
      <c r="JP25" s="58">
        <f t="shared" ref="JP25:JQ25" si="210">SUM(JP26:JP32)</f>
        <v>0</v>
      </c>
      <c r="JQ25" s="58">
        <f t="shared" si="210"/>
        <v>0</v>
      </c>
      <c r="JR25" s="58"/>
      <c r="JS25" s="58">
        <f t="shared" ref="JS25:JT25" si="211">SUM(JS26:JS32)</f>
        <v>0</v>
      </c>
      <c r="JT25" s="58">
        <f t="shared" si="211"/>
        <v>0</v>
      </c>
      <c r="JU25" s="58"/>
      <c r="JV25" s="58">
        <f t="shared" ref="JV25:JW25" si="212">SUM(JV26:JV32)</f>
        <v>0</v>
      </c>
      <c r="JW25" s="58">
        <f t="shared" si="212"/>
        <v>0</v>
      </c>
      <c r="JX25" s="58"/>
      <c r="JY25" s="58">
        <f t="shared" ref="JY25:JZ25" si="213">SUM(JY26:JY32)</f>
        <v>0</v>
      </c>
      <c r="JZ25" s="58">
        <f t="shared" si="213"/>
        <v>0</v>
      </c>
      <c r="KA25" s="58"/>
      <c r="KB25" s="58">
        <f t="shared" ref="KB25:KC25" si="214">SUM(KB26:KB32)</f>
        <v>0</v>
      </c>
      <c r="KC25" s="58">
        <f t="shared" si="214"/>
        <v>0</v>
      </c>
      <c r="KD25" s="58"/>
      <c r="KE25" s="58">
        <f t="shared" ref="KE25:KF25" si="215">SUM(KE26:KE32)</f>
        <v>0</v>
      </c>
      <c r="KF25" s="58">
        <f t="shared" si="215"/>
        <v>0</v>
      </c>
      <c r="KG25" s="58"/>
      <c r="KH25" s="58">
        <f t="shared" ref="KH25:KI25" si="216">SUM(KH26:KH32)</f>
        <v>0</v>
      </c>
      <c r="KI25" s="58">
        <f t="shared" si="216"/>
        <v>0</v>
      </c>
      <c r="KJ25" s="58"/>
      <c r="KK25" s="58">
        <f t="shared" ref="KK25:KL25" si="217">SUM(KK26:KK32)</f>
        <v>0</v>
      </c>
      <c r="KL25" s="58">
        <f t="shared" si="217"/>
        <v>0</v>
      </c>
      <c r="KM25" s="58"/>
      <c r="KN25" s="58">
        <f t="shared" ref="KN25:KO25" si="218">SUM(KN26:KN32)</f>
        <v>0</v>
      </c>
      <c r="KO25" s="58">
        <f t="shared" si="218"/>
        <v>0</v>
      </c>
      <c r="KP25" s="58"/>
      <c r="KQ25" s="58">
        <f t="shared" ref="KQ25:KR25" si="219">SUM(KQ26:KQ32)</f>
        <v>0</v>
      </c>
      <c r="KR25" s="58">
        <f t="shared" si="219"/>
        <v>0</v>
      </c>
      <c r="KS25" s="58"/>
      <c r="KT25" s="58">
        <f t="shared" ref="KT25:KU25" si="220">SUM(KT26:KT32)</f>
        <v>0</v>
      </c>
      <c r="KU25" s="66">
        <f t="shared" si="220"/>
        <v>0</v>
      </c>
      <c r="KV25" s="58"/>
      <c r="KW25" s="58">
        <f t="shared" ref="KW25:KX25" si="221">SUM(KW26:KW32)</f>
        <v>0</v>
      </c>
      <c r="KX25" s="58">
        <f t="shared" si="221"/>
        <v>0</v>
      </c>
      <c r="KY25" s="58"/>
      <c r="KZ25" s="58">
        <f t="shared" ref="KZ25:LA25" si="222">SUM(KZ26:KZ32)</f>
        <v>0</v>
      </c>
      <c r="LA25" s="58">
        <f t="shared" si="222"/>
        <v>0</v>
      </c>
      <c r="LB25" s="58"/>
      <c r="LC25" s="58">
        <f t="shared" ref="LC25:LD25" si="223">SUM(LC26:LC32)</f>
        <v>0</v>
      </c>
      <c r="LD25" s="58">
        <f t="shared" si="223"/>
        <v>0</v>
      </c>
      <c r="LE25" s="58"/>
      <c r="LF25" s="58">
        <f t="shared" ref="LF25:LG25" si="224">SUM(LF26:LF32)</f>
        <v>0</v>
      </c>
      <c r="LG25" s="66">
        <f t="shared" si="224"/>
        <v>0</v>
      </c>
      <c r="LH25" s="58"/>
      <c r="LI25" s="58">
        <f t="shared" ref="LI25:LM25" si="225">SUM(LI26:LI32)</f>
        <v>0</v>
      </c>
      <c r="LJ25" s="66">
        <f t="shared" si="225"/>
        <v>0</v>
      </c>
      <c r="LK25" s="58"/>
      <c r="LL25" s="58">
        <f t="shared" si="225"/>
        <v>0</v>
      </c>
      <c r="LM25" s="58">
        <f t="shared" si="225"/>
        <v>0</v>
      </c>
      <c r="LN25" s="58"/>
      <c r="LO25" s="58">
        <f t="shared" ref="LO25:LP25" si="226">SUM(LO26:LO32)</f>
        <v>0</v>
      </c>
      <c r="LP25" s="58">
        <f t="shared" si="226"/>
        <v>0</v>
      </c>
      <c r="LQ25" s="58"/>
      <c r="LR25" s="58">
        <f t="shared" ref="LR25:LS25" si="227">SUM(LR26:LR32)</f>
        <v>0</v>
      </c>
      <c r="LS25" s="58">
        <f t="shared" si="227"/>
        <v>0</v>
      </c>
      <c r="LT25" s="58"/>
      <c r="LU25" s="58">
        <f t="shared" ref="LU25:LV25" si="228">SUM(LU26:LU32)</f>
        <v>254.8</v>
      </c>
      <c r="LV25" s="66">
        <f t="shared" si="228"/>
        <v>254.8</v>
      </c>
      <c r="LW25" s="60">
        <f t="shared" si="116"/>
        <v>100</v>
      </c>
      <c r="LX25" s="58">
        <f t="shared" ref="LX25:LY25" si="229">SUM(LX26:LX32)</f>
        <v>0</v>
      </c>
      <c r="LY25" s="66">
        <f t="shared" si="229"/>
        <v>0</v>
      </c>
      <c r="LZ25" s="58"/>
      <c r="MA25" s="58">
        <f t="shared" ref="MA25:MB25" si="230">SUM(MA26:MA32)</f>
        <v>0</v>
      </c>
      <c r="MB25" s="66">
        <f t="shared" si="230"/>
        <v>0</v>
      </c>
      <c r="MC25" s="58"/>
      <c r="MD25" s="58">
        <f t="shared" ref="MD25:ME25" si="231">SUM(MD26:MD32)</f>
        <v>0</v>
      </c>
      <c r="ME25" s="66">
        <f t="shared" si="231"/>
        <v>0</v>
      </c>
      <c r="MF25" s="58"/>
    </row>
    <row r="26" spans="1:345" ht="13.5" customHeight="1">
      <c r="A26" s="3" t="s">
        <v>72</v>
      </c>
      <c r="B26" s="60">
        <f t="shared" ref="B26:B32" si="232">E26+N26+Q26+T26+AC26+AU26+AX26+BG26+BP26+BS26+CB26+CK26+DL26+DU26+ED26+EM26+EP26+EY26+FB26+FW26+GF26+GO26+GX26+HP26+HG26+HY26+CT26+JJ26+JS26+DC26+FK26+FN26+IR26+KB26+KK26+KT26+LF26+LI26+LL26+IH26+JA26+KW26+LU26+LX26+MA26+MD26+AL26</f>
        <v>656.66932999999995</v>
      </c>
      <c r="C26" s="60">
        <f t="shared" ref="C26:C32" si="233">F26+O26+R26+U26+AD26+AV26+AY26+BH26+BQ26+BT26+CC26+CL26+DM26+DV26+EE26+EN26+EQ26+EZ26+FC26+FX26+GG26+GP26+GY26+HQ26+HH26+HZ26+CU26+JK26+JT26+DD26+FL26+FO26+IS26+KC26+KL26+KU26+LG26+LJ26+LM26+II26+JB26+KX26+LV26+LY26+MB26+ME26</f>
        <v>656.66932999999995</v>
      </c>
      <c r="D26" s="60">
        <f t="shared" si="2"/>
        <v>100</v>
      </c>
      <c r="E26" s="60">
        <v>0</v>
      </c>
      <c r="F26" s="60">
        <v>0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>
        <f t="shared" ref="T26:U32" si="234">SUM(T27:T33)</f>
        <v>0</v>
      </c>
      <c r="U26" s="60">
        <f t="shared" si="234"/>
        <v>0</v>
      </c>
      <c r="V26" s="60"/>
      <c r="W26" s="60"/>
      <c r="X26" s="60"/>
      <c r="Y26" s="60"/>
      <c r="Z26" s="60"/>
      <c r="AA26" s="60"/>
      <c r="AB26" s="60"/>
      <c r="AC26" s="60">
        <v>0</v>
      </c>
      <c r="AD26" s="60">
        <v>0</v>
      </c>
      <c r="AE26" s="60"/>
      <c r="AF26" s="60"/>
      <c r="AG26" s="60"/>
      <c r="AH26" s="60"/>
      <c r="AI26" s="60"/>
      <c r="AJ26" s="60"/>
      <c r="AK26" s="60"/>
      <c r="AL26" s="60">
        <v>0</v>
      </c>
      <c r="AM26" s="60">
        <v>0</v>
      </c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>
        <f t="shared" ref="AX26:AY32" si="235">BA26+BD26</f>
        <v>0</v>
      </c>
      <c r="AY26" s="60">
        <f t="shared" si="235"/>
        <v>0</v>
      </c>
      <c r="AZ26" s="60"/>
      <c r="BA26" s="60"/>
      <c r="BB26" s="60"/>
      <c r="BC26" s="60"/>
      <c r="BD26" s="60"/>
      <c r="BE26" s="60"/>
      <c r="BF26" s="60"/>
      <c r="BG26" s="60">
        <f t="shared" ref="BG26:BH27" si="236">BJ26+BM26</f>
        <v>401.86932999999999</v>
      </c>
      <c r="BH26" s="60">
        <f t="shared" si="236"/>
        <v>401.86932999999999</v>
      </c>
      <c r="BI26" s="60">
        <v>0</v>
      </c>
      <c r="BJ26" s="60">
        <v>393.83193999999997</v>
      </c>
      <c r="BK26" s="60">
        <v>393.83193999999997</v>
      </c>
      <c r="BL26" s="60">
        <v>0</v>
      </c>
      <c r="BM26" s="60">
        <v>8.0373900000000003</v>
      </c>
      <c r="BN26" s="60">
        <v>8.0373900000000003</v>
      </c>
      <c r="BO26" s="60">
        <v>0</v>
      </c>
      <c r="BP26" s="60"/>
      <c r="BQ26" s="60"/>
      <c r="BR26" s="60"/>
      <c r="BS26" s="60">
        <f t="shared" ref="BS26:BT32" si="237">BV26+BY26</f>
        <v>0</v>
      </c>
      <c r="BT26" s="60">
        <f t="shared" si="237"/>
        <v>0</v>
      </c>
      <c r="BU26" s="60"/>
      <c r="BV26" s="60"/>
      <c r="BW26" s="60"/>
      <c r="BX26" s="60"/>
      <c r="BY26" s="60"/>
      <c r="BZ26" s="60"/>
      <c r="CA26" s="60"/>
      <c r="CB26" s="60">
        <f t="shared" ref="CB26:CB32" si="238">CE26+CH26</f>
        <v>0</v>
      </c>
      <c r="CC26" s="60">
        <f t="shared" ref="CC26:CC32" si="239">CF26+CI26</f>
        <v>0</v>
      </c>
      <c r="CD26" s="60"/>
      <c r="CE26" s="60"/>
      <c r="CF26" s="60"/>
      <c r="CG26" s="60"/>
      <c r="CH26" s="60"/>
      <c r="CI26" s="60"/>
      <c r="CJ26" s="60"/>
      <c r="CK26" s="60">
        <f t="shared" ref="CK26:CL32" si="240">CN26+CQ26</f>
        <v>0</v>
      </c>
      <c r="CL26" s="60">
        <f t="shared" si="240"/>
        <v>0</v>
      </c>
      <c r="CM26" s="60"/>
      <c r="CN26" s="60"/>
      <c r="CO26" s="60"/>
      <c r="CP26" s="60"/>
      <c r="CQ26" s="60"/>
      <c r="CR26" s="60"/>
      <c r="CS26" s="60"/>
      <c r="CT26" s="60">
        <f t="shared" ref="CT26:CU32" si="241">CW26+CZ26</f>
        <v>0</v>
      </c>
      <c r="CU26" s="60">
        <f t="shared" si="241"/>
        <v>0</v>
      </c>
      <c r="CV26" s="60"/>
      <c r="CW26" s="60"/>
      <c r="CX26" s="60"/>
      <c r="CY26" s="60"/>
      <c r="CZ26" s="60"/>
      <c r="DA26" s="60"/>
      <c r="DB26" s="60"/>
      <c r="DC26" s="60">
        <f t="shared" ref="DC26:DD32" si="242">DF26+DI26</f>
        <v>0</v>
      </c>
      <c r="DD26" s="60">
        <f t="shared" si="242"/>
        <v>0</v>
      </c>
      <c r="DE26" s="60"/>
      <c r="DF26" s="60"/>
      <c r="DG26" s="60"/>
      <c r="DH26" s="60"/>
      <c r="DI26" s="60"/>
      <c r="DJ26" s="60"/>
      <c r="DK26" s="60"/>
      <c r="DL26" s="60">
        <f t="shared" ref="DL26:DM32" si="243">DO26+DR26</f>
        <v>0</v>
      </c>
      <c r="DM26" s="60">
        <f t="shared" si="243"/>
        <v>0</v>
      </c>
      <c r="DN26" s="60"/>
      <c r="DO26" s="60"/>
      <c r="DP26" s="60"/>
      <c r="DQ26" s="60"/>
      <c r="DR26" s="60"/>
      <c r="DS26" s="60"/>
      <c r="DT26" s="60"/>
      <c r="DU26" s="60">
        <f t="shared" ref="DU26:DV32" si="244">DX26+EA26</f>
        <v>0</v>
      </c>
      <c r="DV26" s="60">
        <f t="shared" si="244"/>
        <v>0</v>
      </c>
      <c r="DW26" s="60"/>
      <c r="DX26" s="60"/>
      <c r="DY26" s="60"/>
      <c r="DZ26" s="60"/>
      <c r="EA26" s="60"/>
      <c r="EB26" s="60"/>
      <c r="EC26" s="60"/>
      <c r="ED26" s="60">
        <f t="shared" ref="ED26:EE32" si="245">EG26+EJ26</f>
        <v>0</v>
      </c>
      <c r="EE26" s="60">
        <f t="shared" si="245"/>
        <v>0</v>
      </c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>
        <f t="shared" ref="EP26:EQ32" si="246">ES26+EV26</f>
        <v>0</v>
      </c>
      <c r="EQ26" s="60">
        <f t="shared" si="246"/>
        <v>0</v>
      </c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>
        <f t="shared" ref="FB26:FC32" si="247">FE26+FH26</f>
        <v>0</v>
      </c>
      <c r="FC26" s="60">
        <f t="shared" si="247"/>
        <v>0</v>
      </c>
      <c r="FD26" s="60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>
        <f t="shared" ref="FW26:FX32" si="248">FZ26+GC26</f>
        <v>0</v>
      </c>
      <c r="FX26" s="60">
        <f t="shared" si="248"/>
        <v>0</v>
      </c>
      <c r="FY26" s="60"/>
      <c r="FZ26" s="60"/>
      <c r="GA26" s="60"/>
      <c r="GB26" s="60"/>
      <c r="GC26" s="60"/>
      <c r="GD26" s="60"/>
      <c r="GE26" s="60"/>
      <c r="GF26" s="60">
        <f t="shared" ref="GF26:GG32" si="249">GI26+GL26</f>
        <v>0</v>
      </c>
      <c r="GG26" s="60">
        <f t="shared" si="249"/>
        <v>0</v>
      </c>
      <c r="GH26" s="60"/>
      <c r="GI26" s="60"/>
      <c r="GJ26" s="60"/>
      <c r="GK26" s="60"/>
      <c r="GL26" s="60"/>
      <c r="GM26" s="60"/>
      <c r="GN26" s="60"/>
      <c r="GO26" s="60">
        <f t="shared" ref="GO26:GP32" si="250">GR26+GU26</f>
        <v>0</v>
      </c>
      <c r="GP26" s="60">
        <f t="shared" si="250"/>
        <v>0</v>
      </c>
      <c r="GQ26" s="60"/>
      <c r="GR26" s="60"/>
      <c r="GS26" s="60"/>
      <c r="GT26" s="60"/>
      <c r="GU26" s="60"/>
      <c r="GV26" s="60"/>
      <c r="GW26" s="60"/>
      <c r="GX26" s="60">
        <f t="shared" ref="GX26:GY32" si="251">HA26+HD26</f>
        <v>0</v>
      </c>
      <c r="GY26" s="60">
        <f t="shared" si="251"/>
        <v>0</v>
      </c>
      <c r="GZ26" s="58"/>
      <c r="HA26" s="60"/>
      <c r="HB26" s="60"/>
      <c r="HC26" s="60"/>
      <c r="HD26" s="60"/>
      <c r="HE26" s="60"/>
      <c r="HF26" s="60"/>
      <c r="HG26" s="60">
        <f t="shared" ref="HG26:HH32" si="252">HJ26+HM26</f>
        <v>0</v>
      </c>
      <c r="HH26" s="60">
        <f t="shared" si="252"/>
        <v>0</v>
      </c>
      <c r="HI26" s="60"/>
      <c r="HJ26" s="60"/>
      <c r="HK26" s="60"/>
      <c r="HL26" s="60"/>
      <c r="HM26" s="60"/>
      <c r="HN26" s="60"/>
      <c r="HO26" s="60"/>
      <c r="HP26" s="60">
        <f t="shared" ref="HP26:HQ32" si="253">HS26+HV26</f>
        <v>0</v>
      </c>
      <c r="HQ26" s="60">
        <f t="shared" si="253"/>
        <v>0</v>
      </c>
      <c r="HR26" s="60"/>
      <c r="HS26" s="60"/>
      <c r="HT26" s="60"/>
      <c r="HU26" s="60"/>
      <c r="HV26" s="60"/>
      <c r="HW26" s="60"/>
      <c r="HX26" s="60"/>
      <c r="HY26" s="60">
        <f t="shared" ref="HY26:HZ32" si="254">IB26+IE26</f>
        <v>0</v>
      </c>
      <c r="HZ26" s="60">
        <f t="shared" si="254"/>
        <v>0</v>
      </c>
      <c r="IA26" s="60"/>
      <c r="IB26" s="60"/>
      <c r="IC26" s="60"/>
      <c r="ID26" s="60"/>
      <c r="IE26" s="60"/>
      <c r="IF26" s="60"/>
      <c r="IG26" s="60"/>
      <c r="IH26" s="60">
        <f t="shared" ref="IH26:II32" si="255">IK26+IN26</f>
        <v>0</v>
      </c>
      <c r="II26" s="60">
        <f t="shared" si="255"/>
        <v>0</v>
      </c>
      <c r="IJ26" s="60"/>
      <c r="IK26" s="60"/>
      <c r="IL26" s="60"/>
      <c r="IM26" s="60"/>
      <c r="IN26" s="60"/>
      <c r="IO26" s="60"/>
      <c r="IP26" s="60"/>
      <c r="IQ26" s="60"/>
      <c r="IR26" s="60">
        <f t="shared" ref="IR26:IS32" si="256">IU26+IX26</f>
        <v>0</v>
      </c>
      <c r="IS26" s="60">
        <f t="shared" si="256"/>
        <v>0</v>
      </c>
      <c r="IT26" s="60"/>
      <c r="IU26" s="60"/>
      <c r="IV26" s="60"/>
      <c r="IW26" s="60"/>
      <c r="IX26" s="60"/>
      <c r="IY26" s="60"/>
      <c r="IZ26" s="60"/>
      <c r="JA26" s="60">
        <f t="shared" ref="JA26:JB32" si="257">JD26+JG26</f>
        <v>0</v>
      </c>
      <c r="JB26" s="60">
        <f t="shared" si="257"/>
        <v>0</v>
      </c>
      <c r="JC26" s="60"/>
      <c r="JD26" s="60"/>
      <c r="JE26" s="60"/>
      <c r="JF26" s="60"/>
      <c r="JG26" s="60"/>
      <c r="JH26" s="60"/>
      <c r="JI26" s="60"/>
      <c r="JJ26" s="60">
        <f t="shared" ref="JJ26:JK32" si="258">JM26+JP26</f>
        <v>0</v>
      </c>
      <c r="JK26" s="60">
        <f t="shared" si="258"/>
        <v>0</v>
      </c>
      <c r="JL26" s="60"/>
      <c r="JM26" s="60"/>
      <c r="JN26" s="60"/>
      <c r="JO26" s="60"/>
      <c r="JP26" s="60"/>
      <c r="JQ26" s="60"/>
      <c r="JR26" s="60"/>
      <c r="JS26" s="60">
        <f t="shared" ref="JS26:JT32" si="259">JV26+JY26</f>
        <v>0</v>
      </c>
      <c r="JT26" s="60">
        <f t="shared" si="259"/>
        <v>0</v>
      </c>
      <c r="JU26" s="60"/>
      <c r="JV26" s="60"/>
      <c r="JW26" s="60"/>
      <c r="JX26" s="60"/>
      <c r="JY26" s="60"/>
      <c r="JZ26" s="60"/>
      <c r="KA26" s="60"/>
      <c r="KB26" s="60">
        <f t="shared" ref="KB26:KC32" si="260">KE26+KH26</f>
        <v>0</v>
      </c>
      <c r="KC26" s="60">
        <f t="shared" si="260"/>
        <v>0</v>
      </c>
      <c r="KD26" s="60"/>
      <c r="KE26" s="60"/>
      <c r="KF26" s="60"/>
      <c r="KG26" s="60"/>
      <c r="KH26" s="60"/>
      <c r="KI26" s="60"/>
      <c r="KJ26" s="60"/>
      <c r="KK26" s="60">
        <f t="shared" ref="KK26:KL32" si="261">KN26+KQ26</f>
        <v>0</v>
      </c>
      <c r="KL26" s="60">
        <f t="shared" si="261"/>
        <v>0</v>
      </c>
      <c r="KM26" s="60"/>
      <c r="KN26" s="60"/>
      <c r="KO26" s="60"/>
      <c r="KP26" s="60"/>
      <c r="KQ26" s="60"/>
      <c r="KR26" s="60"/>
      <c r="KS26" s="60"/>
      <c r="KT26" s="60"/>
      <c r="KU26" s="67"/>
      <c r="KV26" s="60"/>
      <c r="KW26" s="60">
        <f t="shared" ref="KW26:KX32" si="262">KZ26+LC26</f>
        <v>0</v>
      </c>
      <c r="KX26" s="60">
        <f t="shared" si="262"/>
        <v>0</v>
      </c>
      <c r="KY26" s="60"/>
      <c r="KZ26" s="60"/>
      <c r="LA26" s="60"/>
      <c r="LB26" s="60"/>
      <c r="LC26" s="60"/>
      <c r="LD26" s="60"/>
      <c r="LE26" s="60"/>
      <c r="LF26" s="60"/>
      <c r="LG26" s="67"/>
      <c r="LH26" s="60"/>
      <c r="LI26" s="58"/>
      <c r="LJ26" s="58"/>
      <c r="LK26" s="60"/>
      <c r="LL26" s="60">
        <f t="shared" ref="LL26:LM32" si="263">LO26+LR26</f>
        <v>0</v>
      </c>
      <c r="LM26" s="60">
        <f t="shared" si="263"/>
        <v>0</v>
      </c>
      <c r="LN26" s="60"/>
      <c r="LO26" s="60"/>
      <c r="LP26" s="60"/>
      <c r="LQ26" s="60"/>
      <c r="LR26" s="60"/>
      <c r="LS26" s="60"/>
      <c r="LT26" s="60"/>
      <c r="LU26" s="60">
        <v>254.8</v>
      </c>
      <c r="LV26" s="58">
        <v>254.8</v>
      </c>
      <c r="LW26" s="60">
        <f t="shared" si="116"/>
        <v>100</v>
      </c>
      <c r="LX26" s="58"/>
      <c r="LY26" s="58"/>
      <c r="LZ26" s="60"/>
      <c r="MA26" s="58"/>
      <c r="MB26" s="58"/>
      <c r="MC26" s="60"/>
      <c r="MD26" s="58"/>
      <c r="ME26" s="58"/>
      <c r="MF26" s="60"/>
      <c r="MG26" s="9"/>
    </row>
    <row r="27" spans="1:345" ht="13.5" customHeight="1">
      <c r="A27" s="3" t="s">
        <v>61</v>
      </c>
      <c r="B27" s="60">
        <f t="shared" si="232"/>
        <v>653.03765999999996</v>
      </c>
      <c r="C27" s="60">
        <f t="shared" si="233"/>
        <v>653.03765999999996</v>
      </c>
      <c r="D27" s="60">
        <f t="shared" si="2"/>
        <v>100</v>
      </c>
      <c r="E27" s="60">
        <v>0</v>
      </c>
      <c r="F27" s="60">
        <v>0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>
        <f t="shared" si="234"/>
        <v>0</v>
      </c>
      <c r="U27" s="60">
        <f t="shared" si="234"/>
        <v>0</v>
      </c>
      <c r="V27" s="60"/>
      <c r="W27" s="60"/>
      <c r="X27" s="60"/>
      <c r="Y27" s="60"/>
      <c r="Z27" s="60"/>
      <c r="AA27" s="60"/>
      <c r="AB27" s="60"/>
      <c r="AC27" s="60">
        <v>0</v>
      </c>
      <c r="AD27" s="60">
        <v>0</v>
      </c>
      <c r="AE27" s="60"/>
      <c r="AF27" s="60"/>
      <c r="AG27" s="60"/>
      <c r="AH27" s="60"/>
      <c r="AI27" s="60"/>
      <c r="AJ27" s="60"/>
      <c r="AK27" s="60"/>
      <c r="AL27" s="60">
        <v>0</v>
      </c>
      <c r="AM27" s="60">
        <v>0</v>
      </c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>
        <f t="shared" si="235"/>
        <v>0</v>
      </c>
      <c r="AY27" s="60">
        <f t="shared" si="235"/>
        <v>0</v>
      </c>
      <c r="AZ27" s="60"/>
      <c r="BA27" s="60"/>
      <c r="BB27" s="60"/>
      <c r="BC27" s="60"/>
      <c r="BD27" s="60"/>
      <c r="BE27" s="60"/>
      <c r="BF27" s="60"/>
      <c r="BG27" s="60">
        <f t="shared" si="236"/>
        <v>653.03765999999996</v>
      </c>
      <c r="BH27" s="60">
        <f t="shared" si="236"/>
        <v>653.03765999999996</v>
      </c>
      <c r="BI27" s="60">
        <v>0</v>
      </c>
      <c r="BJ27" s="60">
        <v>639.9769</v>
      </c>
      <c r="BK27" s="60">
        <v>639.9769</v>
      </c>
      <c r="BL27" s="60">
        <v>0</v>
      </c>
      <c r="BM27" s="60">
        <v>13.06076</v>
      </c>
      <c r="BN27" s="60">
        <v>13.06076</v>
      </c>
      <c r="BO27" s="60">
        <v>0</v>
      </c>
      <c r="BP27" s="60"/>
      <c r="BQ27" s="60"/>
      <c r="BR27" s="60"/>
      <c r="BS27" s="60">
        <f t="shared" si="237"/>
        <v>0</v>
      </c>
      <c r="BT27" s="60">
        <f t="shared" si="237"/>
        <v>0</v>
      </c>
      <c r="BU27" s="60"/>
      <c r="BV27" s="60"/>
      <c r="BW27" s="60"/>
      <c r="BX27" s="60"/>
      <c r="BY27" s="60"/>
      <c r="BZ27" s="60"/>
      <c r="CA27" s="60"/>
      <c r="CB27" s="60">
        <f t="shared" si="238"/>
        <v>0</v>
      </c>
      <c r="CC27" s="60">
        <f t="shared" si="239"/>
        <v>0</v>
      </c>
      <c r="CD27" s="60"/>
      <c r="CE27" s="60"/>
      <c r="CF27" s="60"/>
      <c r="CG27" s="60"/>
      <c r="CH27" s="60"/>
      <c r="CI27" s="60"/>
      <c r="CJ27" s="60"/>
      <c r="CK27" s="60">
        <f t="shared" si="240"/>
        <v>0</v>
      </c>
      <c r="CL27" s="60">
        <f t="shared" si="240"/>
        <v>0</v>
      </c>
      <c r="CM27" s="60"/>
      <c r="CN27" s="60"/>
      <c r="CO27" s="60"/>
      <c r="CP27" s="60"/>
      <c r="CQ27" s="60"/>
      <c r="CR27" s="60"/>
      <c r="CS27" s="60"/>
      <c r="CT27" s="60">
        <f t="shared" si="241"/>
        <v>0</v>
      </c>
      <c r="CU27" s="60">
        <f t="shared" si="241"/>
        <v>0</v>
      </c>
      <c r="CV27" s="60"/>
      <c r="CW27" s="60"/>
      <c r="CX27" s="60"/>
      <c r="CY27" s="60"/>
      <c r="CZ27" s="60"/>
      <c r="DA27" s="60"/>
      <c r="DB27" s="60"/>
      <c r="DC27" s="60">
        <f t="shared" si="242"/>
        <v>0</v>
      </c>
      <c r="DD27" s="60">
        <f t="shared" si="242"/>
        <v>0</v>
      </c>
      <c r="DE27" s="60"/>
      <c r="DF27" s="60"/>
      <c r="DG27" s="60"/>
      <c r="DH27" s="60"/>
      <c r="DI27" s="60"/>
      <c r="DJ27" s="60"/>
      <c r="DK27" s="60"/>
      <c r="DL27" s="60">
        <f t="shared" si="243"/>
        <v>0</v>
      </c>
      <c r="DM27" s="60">
        <f t="shared" si="243"/>
        <v>0</v>
      </c>
      <c r="DN27" s="60"/>
      <c r="DO27" s="60"/>
      <c r="DP27" s="60"/>
      <c r="DQ27" s="60"/>
      <c r="DR27" s="60"/>
      <c r="DS27" s="60"/>
      <c r="DT27" s="60"/>
      <c r="DU27" s="60">
        <f t="shared" si="244"/>
        <v>0</v>
      </c>
      <c r="DV27" s="60">
        <f t="shared" si="244"/>
        <v>0</v>
      </c>
      <c r="DW27" s="60"/>
      <c r="DX27" s="60"/>
      <c r="DY27" s="60"/>
      <c r="DZ27" s="60"/>
      <c r="EA27" s="60"/>
      <c r="EB27" s="60"/>
      <c r="EC27" s="60"/>
      <c r="ED27" s="60">
        <f t="shared" si="245"/>
        <v>0</v>
      </c>
      <c r="EE27" s="60">
        <f t="shared" si="245"/>
        <v>0</v>
      </c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>
        <f t="shared" si="246"/>
        <v>0</v>
      </c>
      <c r="EQ27" s="60">
        <f t="shared" si="246"/>
        <v>0</v>
      </c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>
        <f t="shared" si="247"/>
        <v>0</v>
      </c>
      <c r="FC27" s="60">
        <f t="shared" si="247"/>
        <v>0</v>
      </c>
      <c r="FD27" s="60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>
        <f t="shared" si="248"/>
        <v>0</v>
      </c>
      <c r="FX27" s="60">
        <f t="shared" si="248"/>
        <v>0</v>
      </c>
      <c r="FY27" s="60"/>
      <c r="FZ27" s="60"/>
      <c r="GA27" s="60"/>
      <c r="GB27" s="60"/>
      <c r="GC27" s="60"/>
      <c r="GD27" s="60"/>
      <c r="GE27" s="60"/>
      <c r="GF27" s="60">
        <f t="shared" si="249"/>
        <v>0</v>
      </c>
      <c r="GG27" s="60">
        <f t="shared" si="249"/>
        <v>0</v>
      </c>
      <c r="GH27" s="60"/>
      <c r="GI27" s="60"/>
      <c r="GJ27" s="60"/>
      <c r="GK27" s="60"/>
      <c r="GL27" s="60"/>
      <c r="GM27" s="60"/>
      <c r="GN27" s="60"/>
      <c r="GO27" s="60">
        <f t="shared" si="250"/>
        <v>0</v>
      </c>
      <c r="GP27" s="60">
        <f t="shared" si="250"/>
        <v>0</v>
      </c>
      <c r="GQ27" s="60"/>
      <c r="GR27" s="60"/>
      <c r="GS27" s="60"/>
      <c r="GT27" s="60"/>
      <c r="GU27" s="60"/>
      <c r="GV27" s="60"/>
      <c r="GW27" s="60"/>
      <c r="GX27" s="60">
        <f t="shared" si="251"/>
        <v>0</v>
      </c>
      <c r="GY27" s="60">
        <f t="shared" si="251"/>
        <v>0</v>
      </c>
      <c r="GZ27" s="58"/>
      <c r="HA27" s="60"/>
      <c r="HB27" s="60"/>
      <c r="HC27" s="60"/>
      <c r="HD27" s="60"/>
      <c r="HE27" s="60"/>
      <c r="HF27" s="60"/>
      <c r="HG27" s="60">
        <f t="shared" si="252"/>
        <v>0</v>
      </c>
      <c r="HH27" s="60">
        <f t="shared" si="252"/>
        <v>0</v>
      </c>
      <c r="HI27" s="60"/>
      <c r="HJ27" s="60"/>
      <c r="HK27" s="60"/>
      <c r="HL27" s="60"/>
      <c r="HM27" s="60"/>
      <c r="HN27" s="60"/>
      <c r="HO27" s="60"/>
      <c r="HP27" s="60">
        <f t="shared" si="253"/>
        <v>0</v>
      </c>
      <c r="HQ27" s="60">
        <f t="shared" si="253"/>
        <v>0</v>
      </c>
      <c r="HR27" s="60"/>
      <c r="HS27" s="60"/>
      <c r="HT27" s="60"/>
      <c r="HU27" s="60"/>
      <c r="HV27" s="60"/>
      <c r="HW27" s="60"/>
      <c r="HX27" s="60"/>
      <c r="HY27" s="60">
        <f t="shared" si="254"/>
        <v>0</v>
      </c>
      <c r="HZ27" s="60">
        <f t="shared" si="254"/>
        <v>0</v>
      </c>
      <c r="IA27" s="60"/>
      <c r="IB27" s="60"/>
      <c r="IC27" s="60"/>
      <c r="ID27" s="60"/>
      <c r="IE27" s="60"/>
      <c r="IF27" s="60"/>
      <c r="IG27" s="60"/>
      <c r="IH27" s="60">
        <f t="shared" si="255"/>
        <v>0</v>
      </c>
      <c r="II27" s="60">
        <f t="shared" si="255"/>
        <v>0</v>
      </c>
      <c r="IJ27" s="60"/>
      <c r="IK27" s="60"/>
      <c r="IL27" s="60"/>
      <c r="IM27" s="60"/>
      <c r="IN27" s="60"/>
      <c r="IO27" s="60"/>
      <c r="IP27" s="60"/>
      <c r="IQ27" s="60"/>
      <c r="IR27" s="60">
        <f t="shared" si="256"/>
        <v>0</v>
      </c>
      <c r="IS27" s="60">
        <f t="shared" si="256"/>
        <v>0</v>
      </c>
      <c r="IT27" s="60"/>
      <c r="IU27" s="60"/>
      <c r="IV27" s="60"/>
      <c r="IW27" s="60"/>
      <c r="IX27" s="60"/>
      <c r="IY27" s="60"/>
      <c r="IZ27" s="60"/>
      <c r="JA27" s="60">
        <f t="shared" si="257"/>
        <v>0</v>
      </c>
      <c r="JB27" s="60">
        <f t="shared" si="257"/>
        <v>0</v>
      </c>
      <c r="JC27" s="60"/>
      <c r="JD27" s="60"/>
      <c r="JE27" s="60"/>
      <c r="JF27" s="60"/>
      <c r="JG27" s="60"/>
      <c r="JH27" s="60"/>
      <c r="JI27" s="60"/>
      <c r="JJ27" s="60">
        <f t="shared" si="258"/>
        <v>0</v>
      </c>
      <c r="JK27" s="60">
        <f t="shared" si="258"/>
        <v>0</v>
      </c>
      <c r="JL27" s="60"/>
      <c r="JM27" s="60"/>
      <c r="JN27" s="60"/>
      <c r="JO27" s="60"/>
      <c r="JP27" s="60"/>
      <c r="JQ27" s="60"/>
      <c r="JR27" s="60"/>
      <c r="JS27" s="60">
        <f t="shared" si="259"/>
        <v>0</v>
      </c>
      <c r="JT27" s="60">
        <f t="shared" si="259"/>
        <v>0</v>
      </c>
      <c r="JU27" s="60"/>
      <c r="JV27" s="60"/>
      <c r="JW27" s="60"/>
      <c r="JX27" s="60"/>
      <c r="JY27" s="60"/>
      <c r="JZ27" s="60"/>
      <c r="KA27" s="60"/>
      <c r="KB27" s="60">
        <f t="shared" si="260"/>
        <v>0</v>
      </c>
      <c r="KC27" s="60">
        <f t="shared" si="260"/>
        <v>0</v>
      </c>
      <c r="KD27" s="60"/>
      <c r="KE27" s="60"/>
      <c r="KF27" s="60"/>
      <c r="KG27" s="60"/>
      <c r="KH27" s="60"/>
      <c r="KI27" s="60"/>
      <c r="KJ27" s="60"/>
      <c r="KK27" s="60">
        <f t="shared" si="261"/>
        <v>0</v>
      </c>
      <c r="KL27" s="60">
        <f t="shared" si="261"/>
        <v>0</v>
      </c>
      <c r="KM27" s="60"/>
      <c r="KN27" s="60"/>
      <c r="KO27" s="60"/>
      <c r="KP27" s="60"/>
      <c r="KQ27" s="60"/>
      <c r="KR27" s="60"/>
      <c r="KS27" s="60"/>
      <c r="KT27" s="60"/>
      <c r="KU27" s="67"/>
      <c r="KV27" s="60"/>
      <c r="KW27" s="60">
        <f t="shared" si="262"/>
        <v>0</v>
      </c>
      <c r="KX27" s="60">
        <f t="shared" si="262"/>
        <v>0</v>
      </c>
      <c r="KY27" s="60"/>
      <c r="KZ27" s="60"/>
      <c r="LA27" s="60"/>
      <c r="LB27" s="60"/>
      <c r="LC27" s="60"/>
      <c r="LD27" s="60"/>
      <c r="LE27" s="60"/>
      <c r="LF27" s="60"/>
      <c r="LG27" s="67"/>
      <c r="LH27" s="60"/>
      <c r="LI27" s="60"/>
      <c r="LJ27" s="58"/>
      <c r="LK27" s="60"/>
      <c r="LL27" s="60">
        <f t="shared" si="263"/>
        <v>0</v>
      </c>
      <c r="LM27" s="60">
        <f t="shared" si="263"/>
        <v>0</v>
      </c>
      <c r="LN27" s="60"/>
      <c r="LO27" s="60"/>
      <c r="LP27" s="60"/>
      <c r="LQ27" s="60"/>
      <c r="LR27" s="60"/>
      <c r="LS27" s="60"/>
      <c r="LT27" s="60"/>
      <c r="LU27" s="60"/>
      <c r="LV27" s="58"/>
      <c r="LW27" s="60"/>
      <c r="LX27" s="60"/>
      <c r="LY27" s="58"/>
      <c r="LZ27" s="60"/>
      <c r="MA27" s="60"/>
      <c r="MB27" s="58"/>
      <c r="MC27" s="60"/>
      <c r="MD27" s="60"/>
      <c r="ME27" s="58"/>
      <c r="MF27" s="60"/>
      <c r="MG27" s="9"/>
    </row>
    <row r="28" spans="1:345" ht="13.5" customHeight="1">
      <c r="A28" s="3" t="s">
        <v>126</v>
      </c>
      <c r="B28" s="60">
        <f t="shared" si="232"/>
        <v>0</v>
      </c>
      <c r="C28" s="60">
        <f t="shared" si="233"/>
        <v>0</v>
      </c>
      <c r="D28" s="60"/>
      <c r="E28" s="60">
        <v>0</v>
      </c>
      <c r="F28" s="60">
        <v>0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>
        <f t="shared" si="234"/>
        <v>0</v>
      </c>
      <c r="U28" s="60">
        <f t="shared" si="234"/>
        <v>0</v>
      </c>
      <c r="V28" s="60"/>
      <c r="W28" s="60"/>
      <c r="X28" s="60"/>
      <c r="Y28" s="60"/>
      <c r="Z28" s="60"/>
      <c r="AA28" s="60"/>
      <c r="AB28" s="60"/>
      <c r="AC28" s="60">
        <v>0</v>
      </c>
      <c r="AD28" s="60">
        <v>0</v>
      </c>
      <c r="AE28" s="60"/>
      <c r="AF28" s="60"/>
      <c r="AG28" s="60"/>
      <c r="AH28" s="60"/>
      <c r="AI28" s="60"/>
      <c r="AJ28" s="60"/>
      <c r="AK28" s="60"/>
      <c r="AL28" s="60">
        <v>0</v>
      </c>
      <c r="AM28" s="60">
        <v>0</v>
      </c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>
        <f t="shared" si="235"/>
        <v>0</v>
      </c>
      <c r="AY28" s="60">
        <f t="shared" si="235"/>
        <v>0</v>
      </c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>
        <f t="shared" si="237"/>
        <v>0</v>
      </c>
      <c r="BT28" s="60">
        <f t="shared" si="237"/>
        <v>0</v>
      </c>
      <c r="BU28" s="60"/>
      <c r="BV28" s="60"/>
      <c r="BW28" s="60"/>
      <c r="BX28" s="60"/>
      <c r="BY28" s="60"/>
      <c r="BZ28" s="60"/>
      <c r="CA28" s="60"/>
      <c r="CB28" s="60">
        <f t="shared" si="238"/>
        <v>0</v>
      </c>
      <c r="CC28" s="60">
        <f t="shared" si="239"/>
        <v>0</v>
      </c>
      <c r="CD28" s="60"/>
      <c r="CE28" s="60"/>
      <c r="CF28" s="60"/>
      <c r="CG28" s="60"/>
      <c r="CH28" s="60"/>
      <c r="CI28" s="60"/>
      <c r="CJ28" s="60"/>
      <c r="CK28" s="60">
        <f t="shared" si="240"/>
        <v>0</v>
      </c>
      <c r="CL28" s="60">
        <f t="shared" si="240"/>
        <v>0</v>
      </c>
      <c r="CM28" s="60"/>
      <c r="CN28" s="60"/>
      <c r="CO28" s="60"/>
      <c r="CP28" s="60"/>
      <c r="CQ28" s="60"/>
      <c r="CR28" s="60"/>
      <c r="CS28" s="60"/>
      <c r="CT28" s="60">
        <f t="shared" si="241"/>
        <v>0</v>
      </c>
      <c r="CU28" s="60">
        <f t="shared" si="241"/>
        <v>0</v>
      </c>
      <c r="CV28" s="60"/>
      <c r="CW28" s="60"/>
      <c r="CX28" s="60"/>
      <c r="CY28" s="60"/>
      <c r="CZ28" s="60"/>
      <c r="DA28" s="60"/>
      <c r="DB28" s="60"/>
      <c r="DC28" s="60">
        <f t="shared" si="242"/>
        <v>0</v>
      </c>
      <c r="DD28" s="60">
        <f t="shared" si="242"/>
        <v>0</v>
      </c>
      <c r="DE28" s="60"/>
      <c r="DF28" s="60"/>
      <c r="DG28" s="60"/>
      <c r="DH28" s="60"/>
      <c r="DI28" s="60"/>
      <c r="DJ28" s="60"/>
      <c r="DK28" s="60"/>
      <c r="DL28" s="60">
        <f t="shared" si="243"/>
        <v>0</v>
      </c>
      <c r="DM28" s="60">
        <f t="shared" si="243"/>
        <v>0</v>
      </c>
      <c r="DN28" s="60"/>
      <c r="DO28" s="60"/>
      <c r="DP28" s="60"/>
      <c r="DQ28" s="60"/>
      <c r="DR28" s="60"/>
      <c r="DS28" s="60"/>
      <c r="DT28" s="60"/>
      <c r="DU28" s="60">
        <f t="shared" si="244"/>
        <v>0</v>
      </c>
      <c r="DV28" s="60">
        <f t="shared" si="244"/>
        <v>0</v>
      </c>
      <c r="DW28" s="60"/>
      <c r="DX28" s="60"/>
      <c r="DY28" s="60"/>
      <c r="DZ28" s="60"/>
      <c r="EA28" s="60"/>
      <c r="EB28" s="60"/>
      <c r="EC28" s="60"/>
      <c r="ED28" s="60">
        <f t="shared" si="245"/>
        <v>0</v>
      </c>
      <c r="EE28" s="60">
        <f t="shared" si="245"/>
        <v>0</v>
      </c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>
        <f t="shared" si="246"/>
        <v>0</v>
      </c>
      <c r="EQ28" s="60">
        <f t="shared" si="246"/>
        <v>0</v>
      </c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>
        <f t="shared" si="247"/>
        <v>0</v>
      </c>
      <c r="FC28" s="60">
        <f t="shared" si="247"/>
        <v>0</v>
      </c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>
        <f t="shared" si="248"/>
        <v>0</v>
      </c>
      <c r="FX28" s="60">
        <f t="shared" si="248"/>
        <v>0</v>
      </c>
      <c r="FY28" s="60"/>
      <c r="FZ28" s="60"/>
      <c r="GA28" s="60"/>
      <c r="GB28" s="60"/>
      <c r="GC28" s="60"/>
      <c r="GD28" s="60"/>
      <c r="GE28" s="60"/>
      <c r="GF28" s="60">
        <f t="shared" si="249"/>
        <v>0</v>
      </c>
      <c r="GG28" s="60">
        <f t="shared" si="249"/>
        <v>0</v>
      </c>
      <c r="GH28" s="60"/>
      <c r="GI28" s="60"/>
      <c r="GJ28" s="60"/>
      <c r="GK28" s="60"/>
      <c r="GL28" s="60"/>
      <c r="GM28" s="60"/>
      <c r="GN28" s="60"/>
      <c r="GO28" s="60">
        <f t="shared" si="250"/>
        <v>0</v>
      </c>
      <c r="GP28" s="60">
        <f t="shared" si="250"/>
        <v>0</v>
      </c>
      <c r="GQ28" s="60"/>
      <c r="GR28" s="60"/>
      <c r="GS28" s="60"/>
      <c r="GT28" s="60"/>
      <c r="GU28" s="60"/>
      <c r="GV28" s="60"/>
      <c r="GW28" s="60"/>
      <c r="GX28" s="60">
        <f t="shared" si="251"/>
        <v>0</v>
      </c>
      <c r="GY28" s="60">
        <f t="shared" si="251"/>
        <v>0</v>
      </c>
      <c r="GZ28" s="58"/>
      <c r="HA28" s="60"/>
      <c r="HB28" s="60"/>
      <c r="HC28" s="60"/>
      <c r="HD28" s="60"/>
      <c r="HE28" s="60"/>
      <c r="HF28" s="60"/>
      <c r="HG28" s="60">
        <f t="shared" si="252"/>
        <v>0</v>
      </c>
      <c r="HH28" s="60">
        <f t="shared" si="252"/>
        <v>0</v>
      </c>
      <c r="HI28" s="60"/>
      <c r="HJ28" s="60"/>
      <c r="HK28" s="60"/>
      <c r="HL28" s="60"/>
      <c r="HM28" s="60"/>
      <c r="HN28" s="60"/>
      <c r="HO28" s="60"/>
      <c r="HP28" s="60">
        <f t="shared" si="253"/>
        <v>0</v>
      </c>
      <c r="HQ28" s="60">
        <f t="shared" si="253"/>
        <v>0</v>
      </c>
      <c r="HR28" s="60"/>
      <c r="HS28" s="60"/>
      <c r="HT28" s="60"/>
      <c r="HU28" s="60"/>
      <c r="HV28" s="60"/>
      <c r="HW28" s="60"/>
      <c r="HX28" s="60"/>
      <c r="HY28" s="60">
        <f t="shared" si="254"/>
        <v>0</v>
      </c>
      <c r="HZ28" s="60">
        <f t="shared" si="254"/>
        <v>0</v>
      </c>
      <c r="IA28" s="60"/>
      <c r="IB28" s="60"/>
      <c r="IC28" s="60"/>
      <c r="ID28" s="60"/>
      <c r="IE28" s="60"/>
      <c r="IF28" s="60"/>
      <c r="IG28" s="60"/>
      <c r="IH28" s="60">
        <f t="shared" si="255"/>
        <v>0</v>
      </c>
      <c r="II28" s="60">
        <f t="shared" si="255"/>
        <v>0</v>
      </c>
      <c r="IJ28" s="60"/>
      <c r="IK28" s="60"/>
      <c r="IL28" s="60"/>
      <c r="IM28" s="60"/>
      <c r="IN28" s="60"/>
      <c r="IO28" s="60"/>
      <c r="IP28" s="60"/>
      <c r="IQ28" s="60"/>
      <c r="IR28" s="60">
        <f t="shared" si="256"/>
        <v>0</v>
      </c>
      <c r="IS28" s="60">
        <f t="shared" si="256"/>
        <v>0</v>
      </c>
      <c r="IT28" s="60"/>
      <c r="IU28" s="60"/>
      <c r="IV28" s="60"/>
      <c r="IW28" s="60"/>
      <c r="IX28" s="60"/>
      <c r="IY28" s="60"/>
      <c r="IZ28" s="60"/>
      <c r="JA28" s="60">
        <f t="shared" si="257"/>
        <v>0</v>
      </c>
      <c r="JB28" s="60">
        <f t="shared" si="257"/>
        <v>0</v>
      </c>
      <c r="JC28" s="60"/>
      <c r="JD28" s="60"/>
      <c r="JE28" s="60"/>
      <c r="JF28" s="60"/>
      <c r="JG28" s="60"/>
      <c r="JH28" s="60"/>
      <c r="JI28" s="60"/>
      <c r="JJ28" s="60">
        <f t="shared" si="258"/>
        <v>0</v>
      </c>
      <c r="JK28" s="60">
        <f t="shared" si="258"/>
        <v>0</v>
      </c>
      <c r="JL28" s="60"/>
      <c r="JM28" s="60"/>
      <c r="JN28" s="60"/>
      <c r="JO28" s="60"/>
      <c r="JP28" s="60"/>
      <c r="JQ28" s="60"/>
      <c r="JR28" s="60"/>
      <c r="JS28" s="60">
        <f t="shared" si="259"/>
        <v>0</v>
      </c>
      <c r="JT28" s="60">
        <f t="shared" si="259"/>
        <v>0</v>
      </c>
      <c r="JU28" s="60"/>
      <c r="JV28" s="60"/>
      <c r="JW28" s="60"/>
      <c r="JX28" s="60"/>
      <c r="JY28" s="60"/>
      <c r="JZ28" s="60"/>
      <c r="KA28" s="60"/>
      <c r="KB28" s="60">
        <f t="shared" si="260"/>
        <v>0</v>
      </c>
      <c r="KC28" s="60">
        <f t="shared" si="260"/>
        <v>0</v>
      </c>
      <c r="KD28" s="60"/>
      <c r="KE28" s="60"/>
      <c r="KF28" s="60"/>
      <c r="KG28" s="60"/>
      <c r="KH28" s="60"/>
      <c r="KI28" s="60"/>
      <c r="KJ28" s="60"/>
      <c r="KK28" s="60">
        <f t="shared" si="261"/>
        <v>0</v>
      </c>
      <c r="KL28" s="60">
        <f t="shared" si="261"/>
        <v>0</v>
      </c>
      <c r="KM28" s="60"/>
      <c r="KN28" s="60"/>
      <c r="KO28" s="60"/>
      <c r="KP28" s="60"/>
      <c r="KQ28" s="60"/>
      <c r="KR28" s="60"/>
      <c r="KS28" s="60"/>
      <c r="KT28" s="60"/>
      <c r="KU28" s="67"/>
      <c r="KV28" s="60"/>
      <c r="KW28" s="60">
        <f t="shared" si="262"/>
        <v>0</v>
      </c>
      <c r="KX28" s="60">
        <f t="shared" si="262"/>
        <v>0</v>
      </c>
      <c r="KY28" s="60"/>
      <c r="KZ28" s="60"/>
      <c r="LA28" s="60"/>
      <c r="LB28" s="60"/>
      <c r="LC28" s="60"/>
      <c r="LD28" s="60"/>
      <c r="LE28" s="60"/>
      <c r="LF28" s="60"/>
      <c r="LG28" s="67"/>
      <c r="LH28" s="60"/>
      <c r="LI28" s="60"/>
      <c r="LJ28" s="67"/>
      <c r="LK28" s="60"/>
      <c r="LL28" s="60">
        <f t="shared" si="263"/>
        <v>0</v>
      </c>
      <c r="LM28" s="60">
        <f t="shared" si="263"/>
        <v>0</v>
      </c>
      <c r="LN28" s="60"/>
      <c r="LO28" s="60"/>
      <c r="LP28" s="60"/>
      <c r="LQ28" s="60"/>
      <c r="LR28" s="60"/>
      <c r="LS28" s="60"/>
      <c r="LT28" s="60"/>
      <c r="LU28" s="60"/>
      <c r="LV28" s="67"/>
      <c r="LW28" s="60"/>
      <c r="LX28" s="60"/>
      <c r="LY28" s="67"/>
      <c r="LZ28" s="60"/>
      <c r="MA28" s="60"/>
      <c r="MB28" s="67"/>
      <c r="MC28" s="60"/>
      <c r="MD28" s="60"/>
      <c r="ME28" s="67"/>
      <c r="MF28" s="60"/>
      <c r="MG28" s="9"/>
    </row>
    <row r="29" spans="1:345" ht="13.5" customHeight="1">
      <c r="A29" s="3" t="s">
        <v>81</v>
      </c>
      <c r="B29" s="60">
        <f t="shared" si="232"/>
        <v>0</v>
      </c>
      <c r="C29" s="60">
        <f t="shared" si="233"/>
        <v>0</v>
      </c>
      <c r="D29" s="60"/>
      <c r="E29" s="60">
        <v>0</v>
      </c>
      <c r="F29" s="60">
        <v>0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>
        <f t="shared" si="234"/>
        <v>0</v>
      </c>
      <c r="U29" s="60">
        <f t="shared" si="234"/>
        <v>0</v>
      </c>
      <c r="V29" s="60"/>
      <c r="W29" s="60"/>
      <c r="X29" s="60"/>
      <c r="Y29" s="60"/>
      <c r="Z29" s="60"/>
      <c r="AA29" s="60"/>
      <c r="AB29" s="60"/>
      <c r="AC29" s="60">
        <v>0</v>
      </c>
      <c r="AD29" s="60">
        <v>0</v>
      </c>
      <c r="AE29" s="60"/>
      <c r="AF29" s="60"/>
      <c r="AG29" s="60"/>
      <c r="AH29" s="60"/>
      <c r="AI29" s="60"/>
      <c r="AJ29" s="60"/>
      <c r="AK29" s="60"/>
      <c r="AL29" s="60">
        <v>0</v>
      </c>
      <c r="AM29" s="60">
        <v>0</v>
      </c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>
        <f t="shared" si="235"/>
        <v>0</v>
      </c>
      <c r="AY29" s="60">
        <f t="shared" si="235"/>
        <v>0</v>
      </c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>
        <f t="shared" si="237"/>
        <v>0</v>
      </c>
      <c r="BT29" s="60">
        <f t="shared" si="237"/>
        <v>0</v>
      </c>
      <c r="BU29" s="60"/>
      <c r="BV29" s="60"/>
      <c r="BW29" s="60"/>
      <c r="BX29" s="60"/>
      <c r="BY29" s="60"/>
      <c r="BZ29" s="60"/>
      <c r="CA29" s="60"/>
      <c r="CB29" s="60">
        <f t="shared" si="238"/>
        <v>0</v>
      </c>
      <c r="CC29" s="60">
        <f t="shared" si="239"/>
        <v>0</v>
      </c>
      <c r="CD29" s="60"/>
      <c r="CE29" s="60"/>
      <c r="CF29" s="60"/>
      <c r="CG29" s="60"/>
      <c r="CH29" s="60"/>
      <c r="CI29" s="60"/>
      <c r="CJ29" s="60"/>
      <c r="CK29" s="60">
        <f t="shared" si="240"/>
        <v>0</v>
      </c>
      <c r="CL29" s="60">
        <f t="shared" si="240"/>
        <v>0</v>
      </c>
      <c r="CM29" s="60"/>
      <c r="CN29" s="60"/>
      <c r="CO29" s="60"/>
      <c r="CP29" s="60"/>
      <c r="CQ29" s="60"/>
      <c r="CR29" s="60"/>
      <c r="CS29" s="60"/>
      <c r="CT29" s="60">
        <f t="shared" si="241"/>
        <v>0</v>
      </c>
      <c r="CU29" s="60">
        <f t="shared" si="241"/>
        <v>0</v>
      </c>
      <c r="CV29" s="60"/>
      <c r="CW29" s="60"/>
      <c r="CX29" s="60"/>
      <c r="CY29" s="60"/>
      <c r="CZ29" s="60"/>
      <c r="DA29" s="60"/>
      <c r="DB29" s="60"/>
      <c r="DC29" s="60">
        <f t="shared" si="242"/>
        <v>0</v>
      </c>
      <c r="DD29" s="60">
        <f t="shared" si="242"/>
        <v>0</v>
      </c>
      <c r="DE29" s="60"/>
      <c r="DF29" s="60"/>
      <c r="DG29" s="60"/>
      <c r="DH29" s="60"/>
      <c r="DI29" s="60"/>
      <c r="DJ29" s="60"/>
      <c r="DK29" s="60"/>
      <c r="DL29" s="60">
        <f t="shared" si="243"/>
        <v>0</v>
      </c>
      <c r="DM29" s="60">
        <f t="shared" si="243"/>
        <v>0</v>
      </c>
      <c r="DN29" s="60"/>
      <c r="DO29" s="60"/>
      <c r="DP29" s="60"/>
      <c r="DQ29" s="60"/>
      <c r="DR29" s="60"/>
      <c r="DS29" s="60"/>
      <c r="DT29" s="60"/>
      <c r="DU29" s="60">
        <f t="shared" si="244"/>
        <v>0</v>
      </c>
      <c r="DV29" s="60">
        <f t="shared" si="244"/>
        <v>0</v>
      </c>
      <c r="DW29" s="60"/>
      <c r="DX29" s="60"/>
      <c r="DY29" s="60"/>
      <c r="DZ29" s="60"/>
      <c r="EA29" s="60"/>
      <c r="EB29" s="60"/>
      <c r="EC29" s="60"/>
      <c r="ED29" s="60">
        <f t="shared" si="245"/>
        <v>0</v>
      </c>
      <c r="EE29" s="60">
        <f t="shared" si="245"/>
        <v>0</v>
      </c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>
        <f t="shared" si="246"/>
        <v>0</v>
      </c>
      <c r="EQ29" s="60">
        <f t="shared" si="246"/>
        <v>0</v>
      </c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>
        <f t="shared" si="247"/>
        <v>0</v>
      </c>
      <c r="FC29" s="60">
        <f t="shared" si="247"/>
        <v>0</v>
      </c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>
        <f t="shared" si="248"/>
        <v>0</v>
      </c>
      <c r="FX29" s="60">
        <f t="shared" si="248"/>
        <v>0</v>
      </c>
      <c r="FY29" s="60"/>
      <c r="FZ29" s="60"/>
      <c r="GA29" s="60"/>
      <c r="GB29" s="60"/>
      <c r="GC29" s="60"/>
      <c r="GD29" s="60"/>
      <c r="GE29" s="60"/>
      <c r="GF29" s="60">
        <f t="shared" si="249"/>
        <v>0</v>
      </c>
      <c r="GG29" s="60">
        <f t="shared" si="249"/>
        <v>0</v>
      </c>
      <c r="GH29" s="60"/>
      <c r="GI29" s="60"/>
      <c r="GJ29" s="60"/>
      <c r="GK29" s="60"/>
      <c r="GL29" s="60"/>
      <c r="GM29" s="60"/>
      <c r="GN29" s="60"/>
      <c r="GO29" s="60">
        <f t="shared" si="250"/>
        <v>0</v>
      </c>
      <c r="GP29" s="60">
        <f t="shared" si="250"/>
        <v>0</v>
      </c>
      <c r="GQ29" s="60"/>
      <c r="GR29" s="60"/>
      <c r="GS29" s="60"/>
      <c r="GT29" s="60"/>
      <c r="GU29" s="60"/>
      <c r="GV29" s="60"/>
      <c r="GW29" s="60"/>
      <c r="GX29" s="60">
        <f t="shared" si="251"/>
        <v>0</v>
      </c>
      <c r="GY29" s="60">
        <f t="shared" si="251"/>
        <v>0</v>
      </c>
      <c r="GZ29" s="58"/>
      <c r="HA29" s="60"/>
      <c r="HB29" s="60"/>
      <c r="HC29" s="60"/>
      <c r="HD29" s="60"/>
      <c r="HE29" s="60"/>
      <c r="HF29" s="60"/>
      <c r="HG29" s="60">
        <f t="shared" si="252"/>
        <v>0</v>
      </c>
      <c r="HH29" s="60">
        <f t="shared" si="252"/>
        <v>0</v>
      </c>
      <c r="HI29" s="60"/>
      <c r="HJ29" s="60"/>
      <c r="HK29" s="60"/>
      <c r="HL29" s="60"/>
      <c r="HM29" s="60"/>
      <c r="HN29" s="60"/>
      <c r="HO29" s="60"/>
      <c r="HP29" s="60">
        <f t="shared" si="253"/>
        <v>0</v>
      </c>
      <c r="HQ29" s="60">
        <f t="shared" si="253"/>
        <v>0</v>
      </c>
      <c r="HR29" s="60"/>
      <c r="HS29" s="60"/>
      <c r="HT29" s="60"/>
      <c r="HU29" s="60"/>
      <c r="HV29" s="60"/>
      <c r="HW29" s="60"/>
      <c r="HX29" s="60"/>
      <c r="HY29" s="60">
        <f t="shared" si="254"/>
        <v>0</v>
      </c>
      <c r="HZ29" s="60">
        <f t="shared" si="254"/>
        <v>0</v>
      </c>
      <c r="IA29" s="60"/>
      <c r="IB29" s="60"/>
      <c r="IC29" s="60"/>
      <c r="ID29" s="60"/>
      <c r="IE29" s="60"/>
      <c r="IF29" s="60"/>
      <c r="IG29" s="60"/>
      <c r="IH29" s="60">
        <f t="shared" si="255"/>
        <v>0</v>
      </c>
      <c r="II29" s="60">
        <f t="shared" si="255"/>
        <v>0</v>
      </c>
      <c r="IJ29" s="60"/>
      <c r="IK29" s="60"/>
      <c r="IL29" s="60"/>
      <c r="IM29" s="60"/>
      <c r="IN29" s="60"/>
      <c r="IO29" s="60"/>
      <c r="IP29" s="60"/>
      <c r="IQ29" s="60"/>
      <c r="IR29" s="60">
        <f t="shared" si="256"/>
        <v>0</v>
      </c>
      <c r="IS29" s="60">
        <f t="shared" si="256"/>
        <v>0</v>
      </c>
      <c r="IT29" s="60"/>
      <c r="IU29" s="60"/>
      <c r="IV29" s="60"/>
      <c r="IW29" s="60"/>
      <c r="IX29" s="60"/>
      <c r="IY29" s="60"/>
      <c r="IZ29" s="60"/>
      <c r="JA29" s="60">
        <f t="shared" si="257"/>
        <v>0</v>
      </c>
      <c r="JB29" s="60">
        <f t="shared" si="257"/>
        <v>0</v>
      </c>
      <c r="JC29" s="60"/>
      <c r="JD29" s="60"/>
      <c r="JE29" s="60"/>
      <c r="JF29" s="60"/>
      <c r="JG29" s="60"/>
      <c r="JH29" s="60"/>
      <c r="JI29" s="60"/>
      <c r="JJ29" s="60">
        <f t="shared" si="258"/>
        <v>0</v>
      </c>
      <c r="JK29" s="60">
        <f t="shared" si="258"/>
        <v>0</v>
      </c>
      <c r="JL29" s="60"/>
      <c r="JM29" s="60"/>
      <c r="JN29" s="60"/>
      <c r="JO29" s="60"/>
      <c r="JP29" s="60"/>
      <c r="JQ29" s="60"/>
      <c r="JR29" s="60"/>
      <c r="JS29" s="60">
        <f t="shared" si="259"/>
        <v>0</v>
      </c>
      <c r="JT29" s="60">
        <f t="shared" si="259"/>
        <v>0</v>
      </c>
      <c r="JU29" s="60"/>
      <c r="JV29" s="60"/>
      <c r="JW29" s="60"/>
      <c r="JX29" s="60"/>
      <c r="JY29" s="60"/>
      <c r="JZ29" s="60"/>
      <c r="KA29" s="60"/>
      <c r="KB29" s="60">
        <f t="shared" si="260"/>
        <v>0</v>
      </c>
      <c r="KC29" s="60">
        <f t="shared" si="260"/>
        <v>0</v>
      </c>
      <c r="KD29" s="60"/>
      <c r="KE29" s="60"/>
      <c r="KF29" s="60"/>
      <c r="KG29" s="60"/>
      <c r="KH29" s="60"/>
      <c r="KI29" s="60"/>
      <c r="KJ29" s="60"/>
      <c r="KK29" s="60">
        <f t="shared" si="261"/>
        <v>0</v>
      </c>
      <c r="KL29" s="60">
        <f t="shared" si="261"/>
        <v>0</v>
      </c>
      <c r="KM29" s="60"/>
      <c r="KN29" s="60"/>
      <c r="KO29" s="60"/>
      <c r="KP29" s="60"/>
      <c r="KQ29" s="60"/>
      <c r="KR29" s="60"/>
      <c r="KS29" s="60"/>
      <c r="KT29" s="60"/>
      <c r="KU29" s="67"/>
      <c r="KV29" s="60"/>
      <c r="KW29" s="60">
        <f t="shared" si="262"/>
        <v>0</v>
      </c>
      <c r="KX29" s="60">
        <f t="shared" si="262"/>
        <v>0</v>
      </c>
      <c r="KY29" s="60"/>
      <c r="KZ29" s="60"/>
      <c r="LA29" s="60"/>
      <c r="LB29" s="60"/>
      <c r="LC29" s="60"/>
      <c r="LD29" s="60"/>
      <c r="LE29" s="60"/>
      <c r="LF29" s="60"/>
      <c r="LG29" s="67"/>
      <c r="LH29" s="60"/>
      <c r="LI29" s="60"/>
      <c r="LJ29" s="67"/>
      <c r="LK29" s="60"/>
      <c r="LL29" s="60">
        <f t="shared" si="263"/>
        <v>0</v>
      </c>
      <c r="LM29" s="60">
        <f t="shared" si="263"/>
        <v>0</v>
      </c>
      <c r="LN29" s="60"/>
      <c r="LO29" s="60"/>
      <c r="LP29" s="60"/>
      <c r="LQ29" s="60"/>
      <c r="LR29" s="60"/>
      <c r="LS29" s="60"/>
      <c r="LT29" s="60"/>
      <c r="LU29" s="60"/>
      <c r="LV29" s="67"/>
      <c r="LW29" s="60"/>
      <c r="LX29" s="60"/>
      <c r="LY29" s="67"/>
      <c r="LZ29" s="60"/>
      <c r="MA29" s="60"/>
      <c r="MB29" s="67"/>
      <c r="MC29" s="60"/>
      <c r="MD29" s="60"/>
      <c r="ME29" s="67"/>
      <c r="MF29" s="60"/>
      <c r="MG29" s="9"/>
    </row>
    <row r="30" spans="1:345" ht="13.5" customHeight="1">
      <c r="A30" s="3" t="s">
        <v>86</v>
      </c>
      <c r="B30" s="60">
        <f t="shared" si="232"/>
        <v>0</v>
      </c>
      <c r="C30" s="60">
        <f t="shared" si="233"/>
        <v>0</v>
      </c>
      <c r="D30" s="60"/>
      <c r="E30" s="60">
        <v>0</v>
      </c>
      <c r="F30" s="60">
        <v>0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>
        <f t="shared" si="234"/>
        <v>0</v>
      </c>
      <c r="U30" s="60">
        <f t="shared" si="234"/>
        <v>0</v>
      </c>
      <c r="V30" s="60"/>
      <c r="W30" s="60"/>
      <c r="X30" s="60"/>
      <c r="Y30" s="60"/>
      <c r="Z30" s="60"/>
      <c r="AA30" s="60"/>
      <c r="AB30" s="60"/>
      <c r="AC30" s="60">
        <v>0</v>
      </c>
      <c r="AD30" s="60">
        <v>0</v>
      </c>
      <c r="AE30" s="60"/>
      <c r="AF30" s="60"/>
      <c r="AG30" s="60"/>
      <c r="AH30" s="60"/>
      <c r="AI30" s="60"/>
      <c r="AJ30" s="60"/>
      <c r="AK30" s="60"/>
      <c r="AL30" s="60">
        <v>0</v>
      </c>
      <c r="AM30" s="60">
        <v>0</v>
      </c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>
        <f t="shared" si="235"/>
        <v>0</v>
      </c>
      <c r="AY30" s="60">
        <f t="shared" si="235"/>
        <v>0</v>
      </c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>
        <f t="shared" si="237"/>
        <v>0</v>
      </c>
      <c r="BT30" s="60">
        <f t="shared" si="237"/>
        <v>0</v>
      </c>
      <c r="BU30" s="60"/>
      <c r="BV30" s="60"/>
      <c r="BW30" s="60"/>
      <c r="BX30" s="60"/>
      <c r="BY30" s="60"/>
      <c r="BZ30" s="60"/>
      <c r="CA30" s="60"/>
      <c r="CB30" s="60">
        <f t="shared" si="238"/>
        <v>0</v>
      </c>
      <c r="CC30" s="60">
        <f t="shared" si="239"/>
        <v>0</v>
      </c>
      <c r="CD30" s="60"/>
      <c r="CE30" s="60"/>
      <c r="CF30" s="60"/>
      <c r="CG30" s="60"/>
      <c r="CH30" s="60"/>
      <c r="CI30" s="60"/>
      <c r="CJ30" s="60"/>
      <c r="CK30" s="60">
        <f t="shared" si="240"/>
        <v>0</v>
      </c>
      <c r="CL30" s="60">
        <f t="shared" si="240"/>
        <v>0</v>
      </c>
      <c r="CM30" s="60"/>
      <c r="CN30" s="60"/>
      <c r="CO30" s="60"/>
      <c r="CP30" s="60"/>
      <c r="CQ30" s="60"/>
      <c r="CR30" s="60"/>
      <c r="CS30" s="60"/>
      <c r="CT30" s="60">
        <f t="shared" si="241"/>
        <v>0</v>
      </c>
      <c r="CU30" s="60">
        <f t="shared" si="241"/>
        <v>0</v>
      </c>
      <c r="CV30" s="60"/>
      <c r="CW30" s="60"/>
      <c r="CX30" s="60"/>
      <c r="CY30" s="60"/>
      <c r="CZ30" s="60"/>
      <c r="DA30" s="60"/>
      <c r="DB30" s="60"/>
      <c r="DC30" s="60">
        <f t="shared" si="242"/>
        <v>0</v>
      </c>
      <c r="DD30" s="60">
        <f t="shared" si="242"/>
        <v>0</v>
      </c>
      <c r="DE30" s="60"/>
      <c r="DF30" s="60"/>
      <c r="DG30" s="60"/>
      <c r="DH30" s="60"/>
      <c r="DI30" s="60"/>
      <c r="DJ30" s="60"/>
      <c r="DK30" s="60"/>
      <c r="DL30" s="60">
        <f t="shared" si="243"/>
        <v>0</v>
      </c>
      <c r="DM30" s="60">
        <f t="shared" si="243"/>
        <v>0</v>
      </c>
      <c r="DN30" s="60"/>
      <c r="DO30" s="60"/>
      <c r="DP30" s="60"/>
      <c r="DQ30" s="60"/>
      <c r="DR30" s="60"/>
      <c r="DS30" s="60"/>
      <c r="DT30" s="60"/>
      <c r="DU30" s="60">
        <f t="shared" si="244"/>
        <v>0</v>
      </c>
      <c r="DV30" s="60">
        <f t="shared" si="244"/>
        <v>0</v>
      </c>
      <c r="DW30" s="60"/>
      <c r="DX30" s="60"/>
      <c r="DY30" s="60"/>
      <c r="DZ30" s="60"/>
      <c r="EA30" s="60"/>
      <c r="EB30" s="60"/>
      <c r="EC30" s="60"/>
      <c r="ED30" s="60">
        <f t="shared" si="245"/>
        <v>0</v>
      </c>
      <c r="EE30" s="60">
        <f t="shared" si="245"/>
        <v>0</v>
      </c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>
        <f t="shared" si="246"/>
        <v>0</v>
      </c>
      <c r="EQ30" s="60">
        <f t="shared" si="246"/>
        <v>0</v>
      </c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>
        <f t="shared" si="247"/>
        <v>0</v>
      </c>
      <c r="FC30" s="60">
        <f t="shared" si="247"/>
        <v>0</v>
      </c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>
        <f t="shared" si="248"/>
        <v>0</v>
      </c>
      <c r="FX30" s="60">
        <f t="shared" si="248"/>
        <v>0</v>
      </c>
      <c r="FY30" s="60"/>
      <c r="FZ30" s="60"/>
      <c r="GA30" s="60"/>
      <c r="GB30" s="60"/>
      <c r="GC30" s="60"/>
      <c r="GD30" s="60"/>
      <c r="GE30" s="60"/>
      <c r="GF30" s="60">
        <f t="shared" si="249"/>
        <v>0</v>
      </c>
      <c r="GG30" s="60">
        <f t="shared" si="249"/>
        <v>0</v>
      </c>
      <c r="GH30" s="60"/>
      <c r="GI30" s="60"/>
      <c r="GJ30" s="60"/>
      <c r="GK30" s="60"/>
      <c r="GL30" s="60"/>
      <c r="GM30" s="60"/>
      <c r="GN30" s="60"/>
      <c r="GO30" s="60">
        <f t="shared" si="250"/>
        <v>0</v>
      </c>
      <c r="GP30" s="60">
        <f t="shared" si="250"/>
        <v>0</v>
      </c>
      <c r="GQ30" s="60"/>
      <c r="GR30" s="60"/>
      <c r="GS30" s="60"/>
      <c r="GT30" s="60"/>
      <c r="GU30" s="60"/>
      <c r="GV30" s="60"/>
      <c r="GW30" s="60"/>
      <c r="GX30" s="60">
        <f t="shared" si="251"/>
        <v>0</v>
      </c>
      <c r="GY30" s="60">
        <f t="shared" si="251"/>
        <v>0</v>
      </c>
      <c r="GZ30" s="58"/>
      <c r="HA30" s="60"/>
      <c r="HB30" s="60"/>
      <c r="HC30" s="60"/>
      <c r="HD30" s="60"/>
      <c r="HE30" s="60"/>
      <c r="HF30" s="60"/>
      <c r="HG30" s="60">
        <f t="shared" si="252"/>
        <v>0</v>
      </c>
      <c r="HH30" s="60">
        <f t="shared" si="252"/>
        <v>0</v>
      </c>
      <c r="HI30" s="60"/>
      <c r="HJ30" s="60"/>
      <c r="HK30" s="60"/>
      <c r="HL30" s="60"/>
      <c r="HM30" s="60"/>
      <c r="HN30" s="60"/>
      <c r="HO30" s="60"/>
      <c r="HP30" s="60">
        <f t="shared" si="253"/>
        <v>0</v>
      </c>
      <c r="HQ30" s="60">
        <f t="shared" si="253"/>
        <v>0</v>
      </c>
      <c r="HR30" s="60"/>
      <c r="HS30" s="60"/>
      <c r="HT30" s="60"/>
      <c r="HU30" s="60"/>
      <c r="HV30" s="60"/>
      <c r="HW30" s="60"/>
      <c r="HX30" s="60"/>
      <c r="HY30" s="60">
        <f t="shared" si="254"/>
        <v>0</v>
      </c>
      <c r="HZ30" s="60">
        <f t="shared" si="254"/>
        <v>0</v>
      </c>
      <c r="IA30" s="60"/>
      <c r="IB30" s="60"/>
      <c r="IC30" s="60"/>
      <c r="ID30" s="60"/>
      <c r="IE30" s="60"/>
      <c r="IF30" s="60"/>
      <c r="IG30" s="60"/>
      <c r="IH30" s="60">
        <f t="shared" si="255"/>
        <v>0</v>
      </c>
      <c r="II30" s="60">
        <f t="shared" si="255"/>
        <v>0</v>
      </c>
      <c r="IJ30" s="60"/>
      <c r="IK30" s="60"/>
      <c r="IL30" s="60"/>
      <c r="IM30" s="60"/>
      <c r="IN30" s="60"/>
      <c r="IO30" s="60"/>
      <c r="IP30" s="60"/>
      <c r="IQ30" s="60"/>
      <c r="IR30" s="60">
        <f t="shared" si="256"/>
        <v>0</v>
      </c>
      <c r="IS30" s="60">
        <f t="shared" si="256"/>
        <v>0</v>
      </c>
      <c r="IT30" s="60"/>
      <c r="IU30" s="60"/>
      <c r="IV30" s="60"/>
      <c r="IW30" s="60"/>
      <c r="IX30" s="60"/>
      <c r="IY30" s="60"/>
      <c r="IZ30" s="60"/>
      <c r="JA30" s="60">
        <f t="shared" si="257"/>
        <v>0</v>
      </c>
      <c r="JB30" s="60">
        <f t="shared" si="257"/>
        <v>0</v>
      </c>
      <c r="JC30" s="60"/>
      <c r="JD30" s="60"/>
      <c r="JE30" s="60"/>
      <c r="JF30" s="60"/>
      <c r="JG30" s="60"/>
      <c r="JH30" s="60"/>
      <c r="JI30" s="60"/>
      <c r="JJ30" s="60">
        <f t="shared" si="258"/>
        <v>0</v>
      </c>
      <c r="JK30" s="60">
        <f t="shared" si="258"/>
        <v>0</v>
      </c>
      <c r="JL30" s="60"/>
      <c r="JM30" s="60"/>
      <c r="JN30" s="60"/>
      <c r="JO30" s="60"/>
      <c r="JP30" s="60"/>
      <c r="JQ30" s="60"/>
      <c r="JR30" s="60"/>
      <c r="JS30" s="60">
        <f t="shared" si="259"/>
        <v>0</v>
      </c>
      <c r="JT30" s="60">
        <f t="shared" si="259"/>
        <v>0</v>
      </c>
      <c r="JU30" s="60"/>
      <c r="JV30" s="60"/>
      <c r="JW30" s="60"/>
      <c r="JX30" s="60"/>
      <c r="JY30" s="60"/>
      <c r="JZ30" s="60"/>
      <c r="KA30" s="60"/>
      <c r="KB30" s="60">
        <f t="shared" si="260"/>
        <v>0</v>
      </c>
      <c r="KC30" s="60">
        <f t="shared" si="260"/>
        <v>0</v>
      </c>
      <c r="KD30" s="60"/>
      <c r="KE30" s="60"/>
      <c r="KF30" s="60"/>
      <c r="KG30" s="60"/>
      <c r="KH30" s="60"/>
      <c r="KI30" s="60"/>
      <c r="KJ30" s="60"/>
      <c r="KK30" s="60">
        <f t="shared" si="261"/>
        <v>0</v>
      </c>
      <c r="KL30" s="60">
        <f t="shared" si="261"/>
        <v>0</v>
      </c>
      <c r="KM30" s="60"/>
      <c r="KN30" s="60"/>
      <c r="KO30" s="60"/>
      <c r="KP30" s="60"/>
      <c r="KQ30" s="60"/>
      <c r="KR30" s="60"/>
      <c r="KS30" s="60"/>
      <c r="KT30" s="60"/>
      <c r="KU30" s="67"/>
      <c r="KV30" s="60"/>
      <c r="KW30" s="60">
        <f t="shared" si="262"/>
        <v>0</v>
      </c>
      <c r="KX30" s="60">
        <f t="shared" si="262"/>
        <v>0</v>
      </c>
      <c r="KY30" s="60"/>
      <c r="KZ30" s="60"/>
      <c r="LA30" s="60"/>
      <c r="LB30" s="60"/>
      <c r="LC30" s="60"/>
      <c r="LD30" s="60"/>
      <c r="LE30" s="60"/>
      <c r="LF30" s="60"/>
      <c r="LG30" s="67"/>
      <c r="LH30" s="60"/>
      <c r="LI30" s="60"/>
      <c r="LJ30" s="67"/>
      <c r="LK30" s="60"/>
      <c r="LL30" s="60">
        <f t="shared" si="263"/>
        <v>0</v>
      </c>
      <c r="LM30" s="60">
        <f t="shared" si="263"/>
        <v>0</v>
      </c>
      <c r="LN30" s="60"/>
      <c r="LO30" s="60"/>
      <c r="LP30" s="60"/>
      <c r="LQ30" s="60"/>
      <c r="LR30" s="60"/>
      <c r="LS30" s="60"/>
      <c r="LT30" s="60"/>
      <c r="LU30" s="60"/>
      <c r="LV30" s="67"/>
      <c r="LW30" s="60"/>
      <c r="LX30" s="60"/>
      <c r="LY30" s="67"/>
      <c r="LZ30" s="60"/>
      <c r="MA30" s="60"/>
      <c r="MB30" s="67"/>
      <c r="MC30" s="60"/>
      <c r="MD30" s="60"/>
      <c r="ME30" s="67"/>
      <c r="MF30" s="60"/>
      <c r="MG30" s="9"/>
    </row>
    <row r="31" spans="1:345" ht="13.5" customHeight="1">
      <c r="A31" s="3" t="s">
        <v>241</v>
      </c>
      <c r="B31" s="60">
        <f t="shared" si="232"/>
        <v>344.988</v>
      </c>
      <c r="C31" s="60">
        <f t="shared" si="233"/>
        <v>344.988</v>
      </c>
      <c r="D31" s="60">
        <f t="shared" si="2"/>
        <v>100</v>
      </c>
      <c r="E31" s="60">
        <v>0</v>
      </c>
      <c r="F31" s="60">
        <v>0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>
        <f t="shared" si="234"/>
        <v>0</v>
      </c>
      <c r="U31" s="60">
        <f t="shared" si="234"/>
        <v>0</v>
      </c>
      <c r="V31" s="60"/>
      <c r="W31" s="60"/>
      <c r="X31" s="60"/>
      <c r="Y31" s="60"/>
      <c r="Z31" s="60"/>
      <c r="AA31" s="60"/>
      <c r="AB31" s="60"/>
      <c r="AC31" s="60">
        <v>0</v>
      </c>
      <c r="AD31" s="60">
        <v>0</v>
      </c>
      <c r="AE31" s="60"/>
      <c r="AF31" s="60"/>
      <c r="AG31" s="60"/>
      <c r="AH31" s="60"/>
      <c r="AI31" s="60"/>
      <c r="AJ31" s="60"/>
      <c r="AK31" s="60"/>
      <c r="AL31" s="60">
        <v>0</v>
      </c>
      <c r="AM31" s="60">
        <v>0</v>
      </c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>
        <f t="shared" si="235"/>
        <v>0</v>
      </c>
      <c r="AY31" s="60">
        <f t="shared" si="235"/>
        <v>0</v>
      </c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>
        <f t="shared" si="237"/>
        <v>344.988</v>
      </c>
      <c r="BT31" s="60">
        <f t="shared" si="237"/>
        <v>344.988</v>
      </c>
      <c r="BU31" s="60">
        <v>0</v>
      </c>
      <c r="BV31" s="60">
        <v>344.988</v>
      </c>
      <c r="BW31" s="60">
        <v>344.988</v>
      </c>
      <c r="BX31" s="60">
        <v>0</v>
      </c>
      <c r="BY31" s="60"/>
      <c r="BZ31" s="60"/>
      <c r="CA31" s="60"/>
      <c r="CB31" s="60">
        <f t="shared" si="238"/>
        <v>0</v>
      </c>
      <c r="CC31" s="60">
        <f t="shared" si="239"/>
        <v>0</v>
      </c>
      <c r="CD31" s="60"/>
      <c r="CE31" s="60"/>
      <c r="CF31" s="60"/>
      <c r="CG31" s="60"/>
      <c r="CH31" s="60"/>
      <c r="CI31" s="60"/>
      <c r="CJ31" s="60"/>
      <c r="CK31" s="60">
        <f t="shared" si="240"/>
        <v>0</v>
      </c>
      <c r="CL31" s="60">
        <f t="shared" si="240"/>
        <v>0</v>
      </c>
      <c r="CM31" s="60"/>
      <c r="CN31" s="60"/>
      <c r="CO31" s="60"/>
      <c r="CP31" s="60"/>
      <c r="CQ31" s="60"/>
      <c r="CR31" s="60"/>
      <c r="CS31" s="60"/>
      <c r="CT31" s="60">
        <f t="shared" si="241"/>
        <v>0</v>
      </c>
      <c r="CU31" s="60">
        <f t="shared" si="241"/>
        <v>0</v>
      </c>
      <c r="CV31" s="60"/>
      <c r="CW31" s="60"/>
      <c r="CX31" s="60"/>
      <c r="CY31" s="60"/>
      <c r="CZ31" s="60"/>
      <c r="DA31" s="60"/>
      <c r="DB31" s="60"/>
      <c r="DC31" s="60">
        <f t="shared" si="242"/>
        <v>0</v>
      </c>
      <c r="DD31" s="60">
        <f t="shared" si="242"/>
        <v>0</v>
      </c>
      <c r="DE31" s="60"/>
      <c r="DF31" s="60"/>
      <c r="DG31" s="60"/>
      <c r="DH31" s="60"/>
      <c r="DI31" s="60"/>
      <c r="DJ31" s="60"/>
      <c r="DK31" s="60"/>
      <c r="DL31" s="60">
        <f t="shared" si="243"/>
        <v>0</v>
      </c>
      <c r="DM31" s="60">
        <f t="shared" si="243"/>
        <v>0</v>
      </c>
      <c r="DN31" s="60"/>
      <c r="DO31" s="60"/>
      <c r="DP31" s="60"/>
      <c r="DQ31" s="60"/>
      <c r="DR31" s="60"/>
      <c r="DS31" s="60"/>
      <c r="DT31" s="60"/>
      <c r="DU31" s="60">
        <f t="shared" si="244"/>
        <v>0</v>
      </c>
      <c r="DV31" s="60">
        <f t="shared" si="244"/>
        <v>0</v>
      </c>
      <c r="DW31" s="60"/>
      <c r="DX31" s="60"/>
      <c r="DY31" s="60"/>
      <c r="DZ31" s="60"/>
      <c r="EA31" s="60"/>
      <c r="EB31" s="60"/>
      <c r="EC31" s="60"/>
      <c r="ED31" s="60">
        <f t="shared" si="245"/>
        <v>0</v>
      </c>
      <c r="EE31" s="60">
        <f t="shared" si="245"/>
        <v>0</v>
      </c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>
        <f t="shared" si="246"/>
        <v>0</v>
      </c>
      <c r="EQ31" s="60">
        <f t="shared" si="246"/>
        <v>0</v>
      </c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>
        <f t="shared" si="247"/>
        <v>0</v>
      </c>
      <c r="FC31" s="60">
        <f t="shared" si="247"/>
        <v>0</v>
      </c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>
        <f t="shared" si="248"/>
        <v>0</v>
      </c>
      <c r="FX31" s="60">
        <f t="shared" si="248"/>
        <v>0</v>
      </c>
      <c r="FY31" s="60"/>
      <c r="FZ31" s="60"/>
      <c r="GA31" s="60"/>
      <c r="GB31" s="60"/>
      <c r="GC31" s="60"/>
      <c r="GD31" s="60"/>
      <c r="GE31" s="60"/>
      <c r="GF31" s="60">
        <f t="shared" si="249"/>
        <v>0</v>
      </c>
      <c r="GG31" s="60">
        <f t="shared" si="249"/>
        <v>0</v>
      </c>
      <c r="GH31" s="60"/>
      <c r="GI31" s="60"/>
      <c r="GJ31" s="60"/>
      <c r="GK31" s="60"/>
      <c r="GL31" s="60"/>
      <c r="GM31" s="60"/>
      <c r="GN31" s="60"/>
      <c r="GO31" s="60">
        <f t="shared" si="250"/>
        <v>0</v>
      </c>
      <c r="GP31" s="60">
        <f t="shared" si="250"/>
        <v>0</v>
      </c>
      <c r="GQ31" s="60"/>
      <c r="GR31" s="60"/>
      <c r="GS31" s="60"/>
      <c r="GT31" s="60"/>
      <c r="GU31" s="60"/>
      <c r="GV31" s="60"/>
      <c r="GW31" s="60"/>
      <c r="GX31" s="60">
        <f t="shared" si="251"/>
        <v>0</v>
      </c>
      <c r="GY31" s="60">
        <f t="shared" si="251"/>
        <v>0</v>
      </c>
      <c r="GZ31" s="58"/>
      <c r="HA31" s="60"/>
      <c r="HB31" s="60"/>
      <c r="HC31" s="60"/>
      <c r="HD31" s="60"/>
      <c r="HE31" s="60"/>
      <c r="HF31" s="60"/>
      <c r="HG31" s="60">
        <f t="shared" si="252"/>
        <v>0</v>
      </c>
      <c r="HH31" s="60">
        <f t="shared" si="252"/>
        <v>0</v>
      </c>
      <c r="HI31" s="60"/>
      <c r="HJ31" s="60"/>
      <c r="HK31" s="60"/>
      <c r="HL31" s="60"/>
      <c r="HM31" s="60"/>
      <c r="HN31" s="60"/>
      <c r="HO31" s="60"/>
      <c r="HP31" s="60">
        <f t="shared" si="253"/>
        <v>0</v>
      </c>
      <c r="HQ31" s="60">
        <f t="shared" si="253"/>
        <v>0</v>
      </c>
      <c r="HR31" s="60"/>
      <c r="HS31" s="60"/>
      <c r="HT31" s="60"/>
      <c r="HU31" s="60"/>
      <c r="HV31" s="60"/>
      <c r="HW31" s="60"/>
      <c r="HX31" s="60"/>
      <c r="HY31" s="60">
        <f t="shared" si="254"/>
        <v>0</v>
      </c>
      <c r="HZ31" s="60">
        <f t="shared" si="254"/>
        <v>0</v>
      </c>
      <c r="IA31" s="60"/>
      <c r="IB31" s="60"/>
      <c r="IC31" s="60"/>
      <c r="ID31" s="60"/>
      <c r="IE31" s="60"/>
      <c r="IF31" s="60"/>
      <c r="IG31" s="60"/>
      <c r="IH31" s="60">
        <f t="shared" si="255"/>
        <v>0</v>
      </c>
      <c r="II31" s="60">
        <f t="shared" si="255"/>
        <v>0</v>
      </c>
      <c r="IJ31" s="60"/>
      <c r="IK31" s="60"/>
      <c r="IL31" s="60"/>
      <c r="IM31" s="60"/>
      <c r="IN31" s="60"/>
      <c r="IO31" s="60"/>
      <c r="IP31" s="60"/>
      <c r="IQ31" s="60"/>
      <c r="IR31" s="60">
        <f t="shared" si="256"/>
        <v>0</v>
      </c>
      <c r="IS31" s="60">
        <f t="shared" si="256"/>
        <v>0</v>
      </c>
      <c r="IT31" s="60"/>
      <c r="IU31" s="60"/>
      <c r="IV31" s="60"/>
      <c r="IW31" s="60"/>
      <c r="IX31" s="60"/>
      <c r="IY31" s="60"/>
      <c r="IZ31" s="60"/>
      <c r="JA31" s="60">
        <f t="shared" si="257"/>
        <v>0</v>
      </c>
      <c r="JB31" s="60">
        <f t="shared" si="257"/>
        <v>0</v>
      </c>
      <c r="JC31" s="60"/>
      <c r="JD31" s="60"/>
      <c r="JE31" s="60"/>
      <c r="JF31" s="60"/>
      <c r="JG31" s="60"/>
      <c r="JH31" s="60"/>
      <c r="JI31" s="60"/>
      <c r="JJ31" s="60">
        <f t="shared" si="258"/>
        <v>0</v>
      </c>
      <c r="JK31" s="60">
        <f t="shared" si="258"/>
        <v>0</v>
      </c>
      <c r="JL31" s="60"/>
      <c r="JM31" s="60"/>
      <c r="JN31" s="60"/>
      <c r="JO31" s="60"/>
      <c r="JP31" s="60"/>
      <c r="JQ31" s="60"/>
      <c r="JR31" s="60"/>
      <c r="JS31" s="60">
        <f t="shared" si="259"/>
        <v>0</v>
      </c>
      <c r="JT31" s="60">
        <f t="shared" si="259"/>
        <v>0</v>
      </c>
      <c r="JU31" s="60"/>
      <c r="JV31" s="60"/>
      <c r="JW31" s="60"/>
      <c r="JX31" s="60"/>
      <c r="JY31" s="60"/>
      <c r="JZ31" s="60"/>
      <c r="KA31" s="60"/>
      <c r="KB31" s="60">
        <f t="shared" si="260"/>
        <v>0</v>
      </c>
      <c r="KC31" s="60">
        <f t="shared" si="260"/>
        <v>0</v>
      </c>
      <c r="KD31" s="60"/>
      <c r="KE31" s="60"/>
      <c r="KF31" s="60"/>
      <c r="KG31" s="60"/>
      <c r="KH31" s="60"/>
      <c r="KI31" s="60"/>
      <c r="KJ31" s="60"/>
      <c r="KK31" s="60">
        <f t="shared" si="261"/>
        <v>0</v>
      </c>
      <c r="KL31" s="60">
        <f t="shared" si="261"/>
        <v>0</v>
      </c>
      <c r="KM31" s="60"/>
      <c r="KN31" s="60"/>
      <c r="KO31" s="60"/>
      <c r="KP31" s="60"/>
      <c r="KQ31" s="60"/>
      <c r="KR31" s="60"/>
      <c r="KS31" s="60"/>
      <c r="KT31" s="60"/>
      <c r="KU31" s="67"/>
      <c r="KV31" s="60"/>
      <c r="KW31" s="60">
        <f t="shared" si="262"/>
        <v>0</v>
      </c>
      <c r="KX31" s="60">
        <f t="shared" si="262"/>
        <v>0</v>
      </c>
      <c r="KY31" s="60"/>
      <c r="KZ31" s="60"/>
      <c r="LA31" s="60"/>
      <c r="LB31" s="60"/>
      <c r="LC31" s="60"/>
      <c r="LD31" s="60"/>
      <c r="LE31" s="60"/>
      <c r="LF31" s="60"/>
      <c r="LG31" s="67"/>
      <c r="LH31" s="60"/>
      <c r="LI31" s="60"/>
      <c r="LJ31" s="67"/>
      <c r="LK31" s="60"/>
      <c r="LL31" s="60">
        <f t="shared" si="263"/>
        <v>0</v>
      </c>
      <c r="LM31" s="60">
        <f t="shared" si="263"/>
        <v>0</v>
      </c>
      <c r="LN31" s="60"/>
      <c r="LO31" s="60"/>
      <c r="LP31" s="60"/>
      <c r="LQ31" s="60"/>
      <c r="LR31" s="60"/>
      <c r="LS31" s="60"/>
      <c r="LT31" s="60"/>
      <c r="LU31" s="60"/>
      <c r="LV31" s="67"/>
      <c r="LW31" s="60"/>
      <c r="LX31" s="60"/>
      <c r="LY31" s="67"/>
      <c r="LZ31" s="60"/>
      <c r="MA31" s="60"/>
      <c r="MB31" s="67"/>
      <c r="MC31" s="60"/>
      <c r="MD31" s="60"/>
      <c r="ME31" s="67"/>
      <c r="MF31" s="60"/>
      <c r="MG31" s="9"/>
    </row>
    <row r="32" spans="1:345" ht="13.5" customHeight="1">
      <c r="A32" s="3" t="s">
        <v>83</v>
      </c>
      <c r="B32" s="60">
        <f t="shared" si="232"/>
        <v>0</v>
      </c>
      <c r="C32" s="60">
        <f t="shared" si="233"/>
        <v>0</v>
      </c>
      <c r="D32" s="60"/>
      <c r="E32" s="60">
        <v>0</v>
      </c>
      <c r="F32" s="60">
        <v>0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>
        <f t="shared" si="234"/>
        <v>0</v>
      </c>
      <c r="U32" s="60">
        <f t="shared" si="234"/>
        <v>0</v>
      </c>
      <c r="V32" s="60"/>
      <c r="W32" s="60"/>
      <c r="X32" s="60"/>
      <c r="Y32" s="60"/>
      <c r="Z32" s="60"/>
      <c r="AA32" s="60"/>
      <c r="AB32" s="60"/>
      <c r="AC32" s="60">
        <v>0</v>
      </c>
      <c r="AD32" s="60">
        <v>0</v>
      </c>
      <c r="AE32" s="60"/>
      <c r="AF32" s="60"/>
      <c r="AG32" s="60"/>
      <c r="AH32" s="60"/>
      <c r="AI32" s="60"/>
      <c r="AJ32" s="60"/>
      <c r="AK32" s="60"/>
      <c r="AL32" s="60">
        <v>0</v>
      </c>
      <c r="AM32" s="60">
        <v>0</v>
      </c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>
        <f t="shared" si="235"/>
        <v>0</v>
      </c>
      <c r="AY32" s="60">
        <f t="shared" si="235"/>
        <v>0</v>
      </c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>
        <f t="shared" si="237"/>
        <v>0</v>
      </c>
      <c r="BT32" s="60">
        <f t="shared" si="237"/>
        <v>0</v>
      </c>
      <c r="BU32" s="60"/>
      <c r="BV32" s="60"/>
      <c r="BW32" s="60"/>
      <c r="BX32" s="60"/>
      <c r="BY32" s="60"/>
      <c r="BZ32" s="60"/>
      <c r="CA32" s="60"/>
      <c r="CB32" s="60">
        <f t="shared" si="238"/>
        <v>0</v>
      </c>
      <c r="CC32" s="60">
        <f t="shared" si="239"/>
        <v>0</v>
      </c>
      <c r="CD32" s="60"/>
      <c r="CE32" s="60"/>
      <c r="CF32" s="60"/>
      <c r="CG32" s="60"/>
      <c r="CH32" s="60"/>
      <c r="CI32" s="60"/>
      <c r="CJ32" s="60"/>
      <c r="CK32" s="60">
        <f t="shared" si="240"/>
        <v>0</v>
      </c>
      <c r="CL32" s="60">
        <f t="shared" si="240"/>
        <v>0</v>
      </c>
      <c r="CM32" s="60"/>
      <c r="CN32" s="60"/>
      <c r="CO32" s="60"/>
      <c r="CP32" s="60"/>
      <c r="CQ32" s="60"/>
      <c r="CR32" s="60"/>
      <c r="CS32" s="60"/>
      <c r="CT32" s="60">
        <f t="shared" si="241"/>
        <v>0</v>
      </c>
      <c r="CU32" s="60">
        <f t="shared" si="241"/>
        <v>0</v>
      </c>
      <c r="CV32" s="60"/>
      <c r="CW32" s="60"/>
      <c r="CX32" s="60"/>
      <c r="CY32" s="60"/>
      <c r="CZ32" s="60"/>
      <c r="DA32" s="60"/>
      <c r="DB32" s="60"/>
      <c r="DC32" s="60">
        <f t="shared" si="242"/>
        <v>0</v>
      </c>
      <c r="DD32" s="60">
        <f t="shared" si="242"/>
        <v>0</v>
      </c>
      <c r="DE32" s="60"/>
      <c r="DF32" s="60"/>
      <c r="DG32" s="60"/>
      <c r="DH32" s="60"/>
      <c r="DI32" s="60"/>
      <c r="DJ32" s="60"/>
      <c r="DK32" s="60"/>
      <c r="DL32" s="60">
        <f t="shared" si="243"/>
        <v>0</v>
      </c>
      <c r="DM32" s="60">
        <f t="shared" si="243"/>
        <v>0</v>
      </c>
      <c r="DN32" s="60"/>
      <c r="DO32" s="60"/>
      <c r="DP32" s="60"/>
      <c r="DQ32" s="60"/>
      <c r="DR32" s="60"/>
      <c r="DS32" s="60"/>
      <c r="DT32" s="60"/>
      <c r="DU32" s="60">
        <f t="shared" si="244"/>
        <v>0</v>
      </c>
      <c r="DV32" s="60">
        <f t="shared" si="244"/>
        <v>0</v>
      </c>
      <c r="DW32" s="60"/>
      <c r="DX32" s="60"/>
      <c r="DY32" s="60"/>
      <c r="DZ32" s="60"/>
      <c r="EA32" s="60"/>
      <c r="EB32" s="60"/>
      <c r="EC32" s="60"/>
      <c r="ED32" s="60">
        <f t="shared" si="245"/>
        <v>0</v>
      </c>
      <c r="EE32" s="60">
        <f t="shared" si="245"/>
        <v>0</v>
      </c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>
        <f t="shared" si="246"/>
        <v>0</v>
      </c>
      <c r="EQ32" s="60">
        <f t="shared" si="246"/>
        <v>0</v>
      </c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>
        <f t="shared" si="247"/>
        <v>0</v>
      </c>
      <c r="FC32" s="60">
        <f t="shared" si="247"/>
        <v>0</v>
      </c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>
        <f t="shared" si="248"/>
        <v>0</v>
      </c>
      <c r="FX32" s="60">
        <f t="shared" si="248"/>
        <v>0</v>
      </c>
      <c r="FY32" s="60"/>
      <c r="FZ32" s="60"/>
      <c r="GA32" s="60"/>
      <c r="GB32" s="60"/>
      <c r="GC32" s="60"/>
      <c r="GD32" s="60"/>
      <c r="GE32" s="60"/>
      <c r="GF32" s="60">
        <f t="shared" si="249"/>
        <v>0</v>
      </c>
      <c r="GG32" s="60">
        <f t="shared" si="249"/>
        <v>0</v>
      </c>
      <c r="GH32" s="60"/>
      <c r="GI32" s="60"/>
      <c r="GJ32" s="60"/>
      <c r="GK32" s="60"/>
      <c r="GL32" s="60"/>
      <c r="GM32" s="60"/>
      <c r="GN32" s="60"/>
      <c r="GO32" s="60">
        <f t="shared" si="250"/>
        <v>0</v>
      </c>
      <c r="GP32" s="60">
        <f t="shared" si="250"/>
        <v>0</v>
      </c>
      <c r="GQ32" s="60"/>
      <c r="GR32" s="60"/>
      <c r="GS32" s="60"/>
      <c r="GT32" s="60"/>
      <c r="GU32" s="60"/>
      <c r="GV32" s="60"/>
      <c r="GW32" s="60"/>
      <c r="GX32" s="60">
        <f t="shared" si="251"/>
        <v>0</v>
      </c>
      <c r="GY32" s="60">
        <f t="shared" si="251"/>
        <v>0</v>
      </c>
      <c r="GZ32" s="58"/>
      <c r="HA32" s="60"/>
      <c r="HB32" s="60"/>
      <c r="HC32" s="60"/>
      <c r="HD32" s="60"/>
      <c r="HE32" s="60"/>
      <c r="HF32" s="60"/>
      <c r="HG32" s="60">
        <f t="shared" si="252"/>
        <v>0</v>
      </c>
      <c r="HH32" s="60">
        <f t="shared" si="252"/>
        <v>0</v>
      </c>
      <c r="HI32" s="60"/>
      <c r="HJ32" s="60"/>
      <c r="HK32" s="60"/>
      <c r="HL32" s="60"/>
      <c r="HM32" s="60"/>
      <c r="HN32" s="60"/>
      <c r="HO32" s="60"/>
      <c r="HP32" s="60">
        <f t="shared" si="253"/>
        <v>0</v>
      </c>
      <c r="HQ32" s="60">
        <f t="shared" si="253"/>
        <v>0</v>
      </c>
      <c r="HR32" s="60"/>
      <c r="HS32" s="60"/>
      <c r="HT32" s="60"/>
      <c r="HU32" s="60"/>
      <c r="HV32" s="60"/>
      <c r="HW32" s="60"/>
      <c r="HX32" s="60"/>
      <c r="HY32" s="60">
        <f t="shared" si="254"/>
        <v>0</v>
      </c>
      <c r="HZ32" s="60">
        <f t="shared" si="254"/>
        <v>0</v>
      </c>
      <c r="IA32" s="60"/>
      <c r="IB32" s="60"/>
      <c r="IC32" s="60"/>
      <c r="ID32" s="60"/>
      <c r="IE32" s="60"/>
      <c r="IF32" s="60"/>
      <c r="IG32" s="60"/>
      <c r="IH32" s="60">
        <f t="shared" si="255"/>
        <v>0</v>
      </c>
      <c r="II32" s="60">
        <f t="shared" si="255"/>
        <v>0</v>
      </c>
      <c r="IJ32" s="60"/>
      <c r="IK32" s="60"/>
      <c r="IL32" s="60"/>
      <c r="IM32" s="60"/>
      <c r="IN32" s="60"/>
      <c r="IO32" s="60"/>
      <c r="IP32" s="60"/>
      <c r="IQ32" s="60"/>
      <c r="IR32" s="60">
        <f t="shared" si="256"/>
        <v>0</v>
      </c>
      <c r="IS32" s="60">
        <f t="shared" si="256"/>
        <v>0</v>
      </c>
      <c r="IT32" s="60"/>
      <c r="IU32" s="60"/>
      <c r="IV32" s="60"/>
      <c r="IW32" s="60"/>
      <c r="IX32" s="60"/>
      <c r="IY32" s="60"/>
      <c r="IZ32" s="60"/>
      <c r="JA32" s="60">
        <f t="shared" si="257"/>
        <v>0</v>
      </c>
      <c r="JB32" s="60">
        <f t="shared" si="257"/>
        <v>0</v>
      </c>
      <c r="JC32" s="60"/>
      <c r="JD32" s="60"/>
      <c r="JE32" s="60"/>
      <c r="JF32" s="60"/>
      <c r="JG32" s="60"/>
      <c r="JH32" s="60"/>
      <c r="JI32" s="60"/>
      <c r="JJ32" s="60">
        <f t="shared" si="258"/>
        <v>0</v>
      </c>
      <c r="JK32" s="60">
        <f t="shared" si="258"/>
        <v>0</v>
      </c>
      <c r="JL32" s="60"/>
      <c r="JM32" s="60"/>
      <c r="JN32" s="60"/>
      <c r="JO32" s="60"/>
      <c r="JP32" s="60"/>
      <c r="JQ32" s="60"/>
      <c r="JR32" s="60"/>
      <c r="JS32" s="60">
        <f t="shared" si="259"/>
        <v>0</v>
      </c>
      <c r="JT32" s="60">
        <f t="shared" si="259"/>
        <v>0</v>
      </c>
      <c r="JU32" s="60"/>
      <c r="JV32" s="60"/>
      <c r="JW32" s="60"/>
      <c r="JX32" s="60"/>
      <c r="JY32" s="60"/>
      <c r="JZ32" s="60"/>
      <c r="KA32" s="60"/>
      <c r="KB32" s="60">
        <f t="shared" si="260"/>
        <v>0</v>
      </c>
      <c r="KC32" s="60">
        <f t="shared" si="260"/>
        <v>0</v>
      </c>
      <c r="KD32" s="60"/>
      <c r="KE32" s="60"/>
      <c r="KF32" s="60"/>
      <c r="KG32" s="60"/>
      <c r="KH32" s="60"/>
      <c r="KI32" s="60"/>
      <c r="KJ32" s="60"/>
      <c r="KK32" s="60">
        <f t="shared" si="261"/>
        <v>0</v>
      </c>
      <c r="KL32" s="60">
        <f t="shared" si="261"/>
        <v>0</v>
      </c>
      <c r="KM32" s="60"/>
      <c r="KN32" s="60"/>
      <c r="KO32" s="60"/>
      <c r="KP32" s="60"/>
      <c r="KQ32" s="60"/>
      <c r="KR32" s="60"/>
      <c r="KS32" s="60"/>
      <c r="KT32" s="60"/>
      <c r="KU32" s="67"/>
      <c r="KV32" s="60"/>
      <c r="KW32" s="60">
        <f t="shared" si="262"/>
        <v>0</v>
      </c>
      <c r="KX32" s="60">
        <f t="shared" si="262"/>
        <v>0</v>
      </c>
      <c r="KY32" s="60"/>
      <c r="KZ32" s="60"/>
      <c r="LA32" s="60"/>
      <c r="LB32" s="60"/>
      <c r="LC32" s="60"/>
      <c r="LD32" s="60"/>
      <c r="LE32" s="60"/>
      <c r="LF32" s="60"/>
      <c r="LG32" s="67"/>
      <c r="LH32" s="60"/>
      <c r="LI32" s="60"/>
      <c r="LJ32" s="67"/>
      <c r="LK32" s="60"/>
      <c r="LL32" s="60">
        <f t="shared" si="263"/>
        <v>0</v>
      </c>
      <c r="LM32" s="60">
        <f t="shared" si="263"/>
        <v>0</v>
      </c>
      <c r="LN32" s="60"/>
      <c r="LO32" s="60"/>
      <c r="LP32" s="60"/>
      <c r="LQ32" s="60"/>
      <c r="LR32" s="60"/>
      <c r="LS32" s="60"/>
      <c r="LT32" s="60"/>
      <c r="LU32" s="60"/>
      <c r="LV32" s="67"/>
      <c r="LW32" s="60"/>
      <c r="LX32" s="60"/>
      <c r="LY32" s="67"/>
      <c r="LZ32" s="60"/>
      <c r="MA32" s="60"/>
      <c r="MB32" s="67"/>
      <c r="MC32" s="60"/>
      <c r="MD32" s="60"/>
      <c r="ME32" s="67"/>
      <c r="MF32" s="60"/>
      <c r="MG32" s="9"/>
    </row>
    <row r="33" spans="1:344" s="8" customFormat="1" ht="13.5" customHeight="1">
      <c r="A33" s="7" t="s">
        <v>174</v>
      </c>
      <c r="B33" s="58">
        <f>B35+B34</f>
        <v>662926.95086000022</v>
      </c>
      <c r="C33" s="58">
        <f>C35+C34</f>
        <v>545646.33953999996</v>
      </c>
      <c r="D33" s="58">
        <f t="shared" ref="D33:D44" si="264">C33/B33*100</f>
        <v>82.308667468134345</v>
      </c>
      <c r="E33" s="58">
        <f>E34+E35</f>
        <v>1167.6037800000001</v>
      </c>
      <c r="F33" s="58">
        <f>F34+F35</f>
        <v>1167.6037800000001</v>
      </c>
      <c r="G33" s="58">
        <f>F33/E33*100</f>
        <v>100</v>
      </c>
      <c r="H33" s="58">
        <f>H34+H35</f>
        <v>1155.9277400000001</v>
      </c>
      <c r="I33" s="58">
        <f>I34+I35</f>
        <v>1155.9277400000001</v>
      </c>
      <c r="J33" s="58">
        <f>I33/H33*100</f>
        <v>100</v>
      </c>
      <c r="K33" s="58">
        <f>K34+K35</f>
        <v>11.67604</v>
      </c>
      <c r="L33" s="58">
        <f>L34+L35</f>
        <v>11.67604</v>
      </c>
      <c r="M33" s="58">
        <f>L33/K33*100</f>
        <v>100</v>
      </c>
      <c r="N33" s="58">
        <f>N34+N35</f>
        <v>1246.5</v>
      </c>
      <c r="O33" s="58">
        <f>O34+O35</f>
        <v>1246.5</v>
      </c>
      <c r="P33" s="58">
        <f>O33/N33*100</f>
        <v>100</v>
      </c>
      <c r="Q33" s="58">
        <f>Q34+Q35</f>
        <v>0</v>
      </c>
      <c r="R33" s="58">
        <f>R34+R35</f>
        <v>0</v>
      </c>
      <c r="S33" s="58"/>
      <c r="T33" s="58">
        <f>T34+T35</f>
        <v>0</v>
      </c>
      <c r="U33" s="58">
        <f>U34+U35</f>
        <v>0</v>
      </c>
      <c r="V33" s="58"/>
      <c r="W33" s="58">
        <f>W34+W35</f>
        <v>0</v>
      </c>
      <c r="X33" s="58">
        <f>X34+X35</f>
        <v>0</v>
      </c>
      <c r="Y33" s="58"/>
      <c r="Z33" s="58">
        <f>Z34+Z35</f>
        <v>0</v>
      </c>
      <c r="AA33" s="58">
        <f>AA34+AA35</f>
        <v>0</v>
      </c>
      <c r="AB33" s="58"/>
      <c r="AC33" s="58">
        <f>AC34+AC35</f>
        <v>0</v>
      </c>
      <c r="AD33" s="58">
        <f>AD34+AD35</f>
        <v>0</v>
      </c>
      <c r="AE33" s="58"/>
      <c r="AF33" s="58">
        <f>AF34+AF35</f>
        <v>0</v>
      </c>
      <c r="AG33" s="58">
        <f>AG34+AG35</f>
        <v>0</v>
      </c>
      <c r="AH33" s="58"/>
      <c r="AI33" s="58">
        <f>AI34+AI35</f>
        <v>0</v>
      </c>
      <c r="AJ33" s="58">
        <f>AJ34+AJ35</f>
        <v>0</v>
      </c>
      <c r="AK33" s="58"/>
      <c r="AL33" s="58">
        <f>AL34+AL35</f>
        <v>0</v>
      </c>
      <c r="AM33" s="58">
        <f>AM34+AM35</f>
        <v>0</v>
      </c>
      <c r="AN33" s="58"/>
      <c r="AO33" s="58">
        <f>AO34+AO35</f>
        <v>0</v>
      </c>
      <c r="AP33" s="58">
        <f>AP34+AP35</f>
        <v>0</v>
      </c>
      <c r="AQ33" s="58"/>
      <c r="AR33" s="58">
        <f>AR34+AR35</f>
        <v>0</v>
      </c>
      <c r="AS33" s="58">
        <f>AS34+AS35</f>
        <v>0</v>
      </c>
      <c r="AT33" s="58"/>
      <c r="AU33" s="58">
        <f>AU34+AU35</f>
        <v>0</v>
      </c>
      <c r="AV33" s="58">
        <f>AV34+AV35</f>
        <v>0</v>
      </c>
      <c r="AW33" s="58"/>
      <c r="AX33" s="58">
        <f>AX34+AX35</f>
        <v>1095.0949800000001</v>
      </c>
      <c r="AY33" s="58">
        <f>AY34+AY35</f>
        <v>1095.0949800000001</v>
      </c>
      <c r="AZ33" s="58">
        <f>AY33/AX33*100</f>
        <v>100</v>
      </c>
      <c r="BA33" s="58">
        <f>BA34+BA35</f>
        <v>1006.35091</v>
      </c>
      <c r="BB33" s="58">
        <f>BB34+BB35</f>
        <v>1006.35091</v>
      </c>
      <c r="BC33" s="58">
        <f>BB33/BA33*100</f>
        <v>100</v>
      </c>
      <c r="BD33" s="58">
        <f>BD34+BD35</f>
        <v>88.744069999999994</v>
      </c>
      <c r="BE33" s="58">
        <f>BE34+BE35</f>
        <v>88.744069999999994</v>
      </c>
      <c r="BF33" s="58">
        <f>BE33/BD33*100</f>
        <v>100</v>
      </c>
      <c r="BG33" s="58">
        <f>BG34+BG35</f>
        <v>11804.911510000002</v>
      </c>
      <c r="BH33" s="58">
        <f>BH34+BH35</f>
        <v>11804.911510000002</v>
      </c>
      <c r="BI33" s="58">
        <f>BH33/BG33*100</f>
        <v>100</v>
      </c>
      <c r="BJ33" s="58">
        <f>BJ34+BJ35</f>
        <v>11568.813209999998</v>
      </c>
      <c r="BK33" s="58">
        <f>BK34+BK35</f>
        <v>11568.813209999998</v>
      </c>
      <c r="BL33" s="58">
        <f>BK33/BJ33*100</f>
        <v>100</v>
      </c>
      <c r="BM33" s="58">
        <f>BM34+BM35</f>
        <v>236.09829999999999</v>
      </c>
      <c r="BN33" s="58">
        <f>BN34+BN35</f>
        <v>236.09829999999999</v>
      </c>
      <c r="BO33" s="58">
        <f>BN33/BM33*100</f>
        <v>100</v>
      </c>
      <c r="BP33" s="58">
        <f>BP34+BP35</f>
        <v>0</v>
      </c>
      <c r="BQ33" s="58">
        <f>BQ34+BQ35</f>
        <v>0</v>
      </c>
      <c r="BR33" s="58"/>
      <c r="BS33" s="58">
        <f>BS34+BS35</f>
        <v>1856.1779000000001</v>
      </c>
      <c r="BT33" s="58">
        <f>BT34+BT35</f>
        <v>1856.1778999999999</v>
      </c>
      <c r="BU33" s="58">
        <f>BT33/BS33*100</f>
        <v>99.999999999999986</v>
      </c>
      <c r="BV33" s="58">
        <f>BV34+BV35</f>
        <v>1856.1779000000001</v>
      </c>
      <c r="BW33" s="58">
        <f>BW34+BW35</f>
        <v>1856.1778999999999</v>
      </c>
      <c r="BX33" s="58">
        <f>BW33/BV33*100</f>
        <v>99.999999999999986</v>
      </c>
      <c r="BY33" s="58">
        <f>BY34+BY35</f>
        <v>0</v>
      </c>
      <c r="BZ33" s="58">
        <f>BZ34+BZ35</f>
        <v>0</v>
      </c>
      <c r="CA33" s="58"/>
      <c r="CB33" s="58">
        <f>CB34+CB35</f>
        <v>549381.79295000003</v>
      </c>
      <c r="CC33" s="58">
        <f>CC34+CC35</f>
        <v>440579.07650000002</v>
      </c>
      <c r="CD33" s="60">
        <f>CC33/CB33*100</f>
        <v>80.195427324636086</v>
      </c>
      <c r="CE33" s="58">
        <f>CE34+CE35</f>
        <v>538374.28737999999</v>
      </c>
      <c r="CF33" s="58">
        <f>CF34+CF35</f>
        <v>431767.49498000002</v>
      </c>
      <c r="CG33" s="60">
        <f>CF33/CE33*100</f>
        <v>80.198387088877837</v>
      </c>
      <c r="CH33" s="58">
        <f>CH34+CH35</f>
        <v>11007.505570000001</v>
      </c>
      <c r="CI33" s="58">
        <f>CI34+CI35</f>
        <v>8811.5815199999997</v>
      </c>
      <c r="CJ33" s="60">
        <f>CI33/CH33*100</f>
        <v>80.05066601115513</v>
      </c>
      <c r="CK33" s="58">
        <f>CK34+CK35</f>
        <v>0</v>
      </c>
      <c r="CL33" s="58">
        <f>CL34+CL35</f>
        <v>0</v>
      </c>
      <c r="CM33" s="58"/>
      <c r="CN33" s="58">
        <f>CN34+CN35</f>
        <v>0</v>
      </c>
      <c r="CO33" s="58">
        <f>CO34+CO35</f>
        <v>0</v>
      </c>
      <c r="CP33" s="58"/>
      <c r="CQ33" s="58">
        <f>CQ34+CQ35</f>
        <v>0</v>
      </c>
      <c r="CR33" s="58">
        <f>CR34+CR35</f>
        <v>0</v>
      </c>
      <c r="CS33" s="58"/>
      <c r="CT33" s="58">
        <f>CT34+CT35</f>
        <v>5633.8775599999999</v>
      </c>
      <c r="CU33" s="58">
        <f>CU34+CU35</f>
        <v>5633.8775599999999</v>
      </c>
      <c r="CV33" s="58"/>
      <c r="CW33" s="58"/>
      <c r="CX33" s="58"/>
      <c r="CY33" s="58"/>
      <c r="CZ33" s="58"/>
      <c r="DA33" s="58"/>
      <c r="DB33" s="58"/>
      <c r="DC33" s="58">
        <f>DC34+DC35</f>
        <v>0</v>
      </c>
      <c r="DD33" s="58">
        <f>DD34+DD35</f>
        <v>0</v>
      </c>
      <c r="DE33" s="58"/>
      <c r="DF33" s="58"/>
      <c r="DG33" s="58"/>
      <c r="DH33" s="58"/>
      <c r="DI33" s="58"/>
      <c r="DJ33" s="58"/>
      <c r="DK33" s="58"/>
      <c r="DL33" s="58">
        <f>DL34+DL35</f>
        <v>1027.3962000000001</v>
      </c>
      <c r="DM33" s="58">
        <f>DM34+DM35</f>
        <v>1027.3962000000001</v>
      </c>
      <c r="DN33" s="58">
        <f>DM33/DL33*100</f>
        <v>100</v>
      </c>
      <c r="DO33" s="58">
        <f>DO34+DO35</f>
        <v>1006.84829</v>
      </c>
      <c r="DP33" s="58">
        <f>DP34+DP35</f>
        <v>1006.84829</v>
      </c>
      <c r="DQ33" s="58">
        <f>DP33/DO33*100</f>
        <v>100</v>
      </c>
      <c r="DR33" s="58">
        <f>DR34+DR35</f>
        <v>20.547910000000002</v>
      </c>
      <c r="DS33" s="58">
        <f>DS34+DS35</f>
        <v>20.547910000000002</v>
      </c>
      <c r="DT33" s="58">
        <f>DS33/DR33*100</f>
        <v>100</v>
      </c>
      <c r="DU33" s="58">
        <f>DU34+DU35</f>
        <v>0</v>
      </c>
      <c r="DV33" s="58">
        <f>DV34+DV35</f>
        <v>0</v>
      </c>
      <c r="DW33" s="58"/>
      <c r="DX33" s="58">
        <f>DX34+DX35</f>
        <v>0</v>
      </c>
      <c r="DY33" s="58">
        <f>DY34+DY35</f>
        <v>0</v>
      </c>
      <c r="DZ33" s="58"/>
      <c r="EA33" s="58">
        <f>EA34+EA35</f>
        <v>0</v>
      </c>
      <c r="EB33" s="58">
        <f>EB34+EB35</f>
        <v>0</v>
      </c>
      <c r="EC33" s="58"/>
      <c r="ED33" s="58">
        <f>ED34+ED35</f>
        <v>0</v>
      </c>
      <c r="EE33" s="58">
        <f>EE34+EE35</f>
        <v>0</v>
      </c>
      <c r="EF33" s="58"/>
      <c r="EG33" s="58">
        <f>EG34+EG35</f>
        <v>0</v>
      </c>
      <c r="EH33" s="58">
        <f>EH34+EH35</f>
        <v>0</v>
      </c>
      <c r="EI33" s="58"/>
      <c r="EJ33" s="58">
        <f>EJ34+EJ35</f>
        <v>0</v>
      </c>
      <c r="EK33" s="58">
        <f>EK34+EK35</f>
        <v>0</v>
      </c>
      <c r="EL33" s="58"/>
      <c r="EM33" s="58">
        <f>EM34+EM35</f>
        <v>0</v>
      </c>
      <c r="EN33" s="58">
        <f>EN34+EN35</f>
        <v>0</v>
      </c>
      <c r="EO33" s="58"/>
      <c r="EP33" s="58">
        <f>EP34+EP35</f>
        <v>43106.991000000002</v>
      </c>
      <c r="EQ33" s="58">
        <f>EQ34+EQ35</f>
        <v>34629.096129999998</v>
      </c>
      <c r="ER33" s="58">
        <f>EQ33/EP33*100</f>
        <v>80.332900364119581</v>
      </c>
      <c r="ES33" s="58">
        <f>ES34+ES35</f>
        <v>43106.991000000002</v>
      </c>
      <c r="ET33" s="58">
        <f>ET34+ET35</f>
        <v>34629.096129999998</v>
      </c>
      <c r="EU33" s="58">
        <f>ET33/ES33*100</f>
        <v>80.332900364119581</v>
      </c>
      <c r="EV33" s="58">
        <f>EV34+EV35</f>
        <v>0</v>
      </c>
      <c r="EW33" s="58">
        <f>EW34+EW35</f>
        <v>0</v>
      </c>
      <c r="EX33" s="58"/>
      <c r="EY33" s="58">
        <f>EY34+EY35</f>
        <v>8280</v>
      </c>
      <c r="EZ33" s="58">
        <f>EZ34+EZ35</f>
        <v>8280</v>
      </c>
      <c r="FA33" s="58">
        <f>EZ33/EY33*100</f>
        <v>100</v>
      </c>
      <c r="FB33" s="58">
        <f>FB34+FB35</f>
        <v>0</v>
      </c>
      <c r="FC33" s="58">
        <f>FC34+FC35</f>
        <v>0</v>
      </c>
      <c r="FD33" s="58"/>
      <c r="FE33" s="58">
        <f>FE34+FE35</f>
        <v>0</v>
      </c>
      <c r="FF33" s="58">
        <f>FF34+FF35</f>
        <v>0</v>
      </c>
      <c r="FG33" s="58"/>
      <c r="FH33" s="58">
        <f>FH34+FH35</f>
        <v>0</v>
      </c>
      <c r="FI33" s="58">
        <f>FI34+FI35</f>
        <v>0</v>
      </c>
      <c r="FJ33" s="58"/>
      <c r="FK33" s="58">
        <f>FK34+FK35</f>
        <v>0</v>
      </c>
      <c r="FL33" s="58"/>
      <c r="FM33" s="58"/>
      <c r="FN33" s="58">
        <f>FN34+FN35</f>
        <v>51.020409999999998</v>
      </c>
      <c r="FO33" s="58">
        <f>FO34+FO35</f>
        <v>51.020409999999998</v>
      </c>
      <c r="FP33" s="58">
        <f>SUM(FO33/FN33*100)</f>
        <v>100</v>
      </c>
      <c r="FQ33" s="58">
        <f>FQ34+FQ35</f>
        <v>50</v>
      </c>
      <c r="FR33" s="58">
        <f>FR34+FR35</f>
        <v>50</v>
      </c>
      <c r="FS33" s="58">
        <f>SUM(FR33/FQ33*100)</f>
        <v>100</v>
      </c>
      <c r="FT33" s="58">
        <f>FT34+FT35</f>
        <v>1.02041</v>
      </c>
      <c r="FU33" s="58">
        <f>FU34+FU35</f>
        <v>1.02041</v>
      </c>
      <c r="FV33" s="58">
        <f>SUM(FU33/FT33*100)</f>
        <v>100</v>
      </c>
      <c r="FW33" s="58">
        <f>FW34+FW35</f>
        <v>0</v>
      </c>
      <c r="FX33" s="58">
        <f>FX34+FX35</f>
        <v>0</v>
      </c>
      <c r="FY33" s="58"/>
      <c r="FZ33" s="58">
        <f>FZ34+FZ35</f>
        <v>0</v>
      </c>
      <c r="GA33" s="58">
        <f>GA34+GA35</f>
        <v>0</v>
      </c>
      <c r="GB33" s="58"/>
      <c r="GC33" s="58">
        <f>GC34+GC35</f>
        <v>0</v>
      </c>
      <c r="GD33" s="58">
        <f>GD34+GD35</f>
        <v>0</v>
      </c>
      <c r="GE33" s="58"/>
      <c r="GF33" s="58">
        <f>GF34+GF35</f>
        <v>0</v>
      </c>
      <c r="GG33" s="58">
        <f>GG34+GG35</f>
        <v>0</v>
      </c>
      <c r="GH33" s="58"/>
      <c r="GI33" s="58">
        <f>GI34+GI35</f>
        <v>0</v>
      </c>
      <c r="GJ33" s="58">
        <f>GJ34+GJ35</f>
        <v>0</v>
      </c>
      <c r="GK33" s="58"/>
      <c r="GL33" s="58">
        <f>GL34+GL35</f>
        <v>0</v>
      </c>
      <c r="GM33" s="58">
        <f>GM34+GM35</f>
        <v>0</v>
      </c>
      <c r="GN33" s="58"/>
      <c r="GO33" s="58">
        <f>GO34+GO35</f>
        <v>0</v>
      </c>
      <c r="GP33" s="58">
        <f>GP34+GP35</f>
        <v>0</v>
      </c>
      <c r="GQ33" s="58"/>
      <c r="GR33" s="58">
        <f>GR34+GR35</f>
        <v>0</v>
      </c>
      <c r="GS33" s="58">
        <f>GS34+GS35</f>
        <v>0</v>
      </c>
      <c r="GT33" s="58"/>
      <c r="GU33" s="58">
        <f>GU34+GU35</f>
        <v>0</v>
      </c>
      <c r="GV33" s="58">
        <f>GV34+GV35</f>
        <v>0</v>
      </c>
      <c r="GW33" s="58"/>
      <c r="GX33" s="58">
        <f>GX34+GX35</f>
        <v>216.64724000000001</v>
      </c>
      <c r="GY33" s="58">
        <f>GY34+GY35</f>
        <v>216.64724000000001</v>
      </c>
      <c r="GZ33" s="58">
        <f t="shared" si="23"/>
        <v>100</v>
      </c>
      <c r="HA33" s="58">
        <f>HA34+HA35</f>
        <v>214.48077000000001</v>
      </c>
      <c r="HB33" s="58">
        <f>HB34+HB35</f>
        <v>214.48077000000001</v>
      </c>
      <c r="HC33" s="58">
        <f>SUM(HB33/HA33*100)</f>
        <v>100</v>
      </c>
      <c r="HD33" s="58">
        <f>HD34+HD35</f>
        <v>2.1664699999999999</v>
      </c>
      <c r="HE33" s="58">
        <f>HE34+HE35</f>
        <v>2.1664699999999999</v>
      </c>
      <c r="HF33" s="58">
        <f>SUM(HE33/HD33*100)</f>
        <v>100</v>
      </c>
      <c r="HG33" s="58">
        <f>HG34+HG35</f>
        <v>4732.9931900000001</v>
      </c>
      <c r="HH33" s="58">
        <f>HH34+HH35</f>
        <v>4732.9931900000001</v>
      </c>
      <c r="HI33" s="58">
        <f t="shared" ref="HI33" si="265">HI34+HI35</f>
        <v>100</v>
      </c>
      <c r="HJ33" s="58">
        <f>HJ34+HJ35</f>
        <v>4638.3333300000004</v>
      </c>
      <c r="HK33" s="58">
        <f>HK34+HK35</f>
        <v>4638.3333300000004</v>
      </c>
      <c r="HL33" s="58">
        <f>SUM(HK33/HJ33*100)</f>
        <v>100</v>
      </c>
      <c r="HM33" s="58">
        <f>HM34+HM35</f>
        <v>94.659859999999995</v>
      </c>
      <c r="HN33" s="58">
        <f>HN34+HN35</f>
        <v>94.659859999999995</v>
      </c>
      <c r="HO33" s="58">
        <f>SUM(HN33/HM33*100)</f>
        <v>100</v>
      </c>
      <c r="HP33" s="58">
        <f>HP34+HP35</f>
        <v>21187.292600000001</v>
      </c>
      <c r="HQ33" s="58">
        <f>HQ34+HQ35</f>
        <v>21187.292600000001</v>
      </c>
      <c r="HR33" s="58">
        <f t="shared" ref="HR33:HR34" si="266">HQ33/HP33*100</f>
        <v>100</v>
      </c>
      <c r="HS33" s="58">
        <f>HS34+HS35</f>
        <v>20975.419669999999</v>
      </c>
      <c r="HT33" s="58">
        <f>HT34+HT35</f>
        <v>20975.419669999999</v>
      </c>
      <c r="HU33" s="58">
        <f>SUM(HT33/HS33*100)</f>
        <v>100</v>
      </c>
      <c r="HV33" s="58">
        <f>HV34+HV35</f>
        <v>211.87293</v>
      </c>
      <c r="HW33" s="58">
        <f>HW34+HW35</f>
        <v>211.87293</v>
      </c>
      <c r="HX33" s="58">
        <f>SUM(HW33/HV33*100)</f>
        <v>100</v>
      </c>
      <c r="HY33" s="58">
        <f>HY34+HY35</f>
        <v>2620.7142900000003</v>
      </c>
      <c r="HZ33" s="58">
        <f>HZ34+HZ35</f>
        <v>2620.7142900000003</v>
      </c>
      <c r="IA33" s="58">
        <f>HZ33/HY33*100</f>
        <v>100</v>
      </c>
      <c r="IB33" s="58">
        <f>IB34+IB35</f>
        <v>2568.3000000000002</v>
      </c>
      <c r="IC33" s="58">
        <f>IC34+IC35</f>
        <v>2568.3000000000002</v>
      </c>
      <c r="ID33" s="58">
        <f>SUM(IC33/IB33*100)</f>
        <v>100</v>
      </c>
      <c r="IE33" s="58">
        <f>IE34+IE35</f>
        <v>52.414290000000001</v>
      </c>
      <c r="IF33" s="58">
        <f>IF34+IF35</f>
        <v>52.414290000000001</v>
      </c>
      <c r="IG33" s="58">
        <f>SUM(IF33/IE33*100)</f>
        <v>100</v>
      </c>
      <c r="IH33" s="58">
        <f>IH34+IH35</f>
        <v>0</v>
      </c>
      <c r="II33" s="58">
        <f>II34+II35</f>
        <v>0</v>
      </c>
      <c r="IJ33" s="58"/>
      <c r="IK33" s="58">
        <f>IK34+IK35</f>
        <v>0</v>
      </c>
      <c r="IL33" s="58">
        <f>IL34+IL35</f>
        <v>0</v>
      </c>
      <c r="IM33" s="58"/>
      <c r="IN33" s="58">
        <f>IN34+IN35</f>
        <v>0</v>
      </c>
      <c r="IO33" s="58">
        <f>IO34+IO35</f>
        <v>0</v>
      </c>
      <c r="IP33" s="58"/>
      <c r="IQ33" s="58">
        <f>IQ34+IQ35</f>
        <v>0</v>
      </c>
      <c r="IR33" s="58">
        <f>IR34+IR35</f>
        <v>0</v>
      </c>
      <c r="IS33" s="58">
        <f>IS34+IS35</f>
        <v>0</v>
      </c>
      <c r="IT33" s="58"/>
      <c r="IU33" s="58">
        <f>IU34+IU35</f>
        <v>0</v>
      </c>
      <c r="IV33" s="58">
        <f>IV34+IV35</f>
        <v>0</v>
      </c>
      <c r="IW33" s="58"/>
      <c r="IX33" s="58">
        <f>IX34+IX35</f>
        <v>0</v>
      </c>
      <c r="IY33" s="58">
        <f>IY34+IY35</f>
        <v>0</v>
      </c>
      <c r="IZ33" s="58"/>
      <c r="JA33" s="58">
        <f>JA34+JA35</f>
        <v>0</v>
      </c>
      <c r="JB33" s="58">
        <f>JB34+JB35</f>
        <v>0</v>
      </c>
      <c r="JC33" s="58"/>
      <c r="JD33" s="58">
        <f>JD34+JD35</f>
        <v>0</v>
      </c>
      <c r="JE33" s="58">
        <f>JE34+JE35</f>
        <v>0</v>
      </c>
      <c r="JF33" s="58"/>
      <c r="JG33" s="58">
        <f>JG34+JG35</f>
        <v>0</v>
      </c>
      <c r="JH33" s="58">
        <f>JH34+JH35</f>
        <v>0</v>
      </c>
      <c r="JI33" s="58"/>
      <c r="JJ33" s="58">
        <f>JJ34+JJ35</f>
        <v>823.5</v>
      </c>
      <c r="JK33" s="58">
        <f>JK34+JK35</f>
        <v>823.5</v>
      </c>
      <c r="JL33" s="69">
        <f t="shared" ref="JL33:JL34" si="267">JK33/JJ33*100</f>
        <v>100</v>
      </c>
      <c r="JM33" s="58">
        <f>JM34+JM35</f>
        <v>807.03</v>
      </c>
      <c r="JN33" s="58">
        <f>JN34+JN35</f>
        <v>807.03</v>
      </c>
      <c r="JO33" s="58">
        <f>SUM(JN33/JM33*100)</f>
        <v>100</v>
      </c>
      <c r="JP33" s="58">
        <f>JP34+JP35</f>
        <v>16.47</v>
      </c>
      <c r="JQ33" s="58">
        <f>JQ34+JQ35</f>
        <v>16.47</v>
      </c>
      <c r="JR33" s="58">
        <f>SUM(JQ33/JP33*100)</f>
        <v>100</v>
      </c>
      <c r="JS33" s="58">
        <f>JS34+JS35</f>
        <v>5865.9959499999995</v>
      </c>
      <c r="JT33" s="58">
        <f>JT34+JT35</f>
        <v>5865.9959499999995</v>
      </c>
      <c r="JU33" s="58">
        <f t="shared" ref="JU33:JU34" si="268">JT33/JS33*100</f>
        <v>100</v>
      </c>
      <c r="JV33" s="58">
        <f>JV34+JV35</f>
        <v>5748.6760299999996</v>
      </c>
      <c r="JW33" s="58">
        <f>JW34+JW35</f>
        <v>5748.6760299999996</v>
      </c>
      <c r="JX33" s="58">
        <f>SUM(JW33/JV33*100)</f>
        <v>100</v>
      </c>
      <c r="JY33" s="58">
        <f>JY34+JY35</f>
        <v>117.31992</v>
      </c>
      <c r="JZ33" s="58">
        <f>JZ34+JZ35</f>
        <v>117.31992</v>
      </c>
      <c r="KA33" s="58">
        <f>SUM(JZ33/JY33*100)</f>
        <v>100</v>
      </c>
      <c r="KB33" s="58">
        <f>KB34+KB35</f>
        <v>1568.7476799999999</v>
      </c>
      <c r="KC33" s="58">
        <f>KC34+KC35</f>
        <v>1568.7476799999999</v>
      </c>
      <c r="KD33" s="58">
        <f>KC33/KB33*100</f>
        <v>100</v>
      </c>
      <c r="KE33" s="58">
        <f>KE34+KE35</f>
        <v>1537.37273</v>
      </c>
      <c r="KF33" s="58">
        <f>KF34+KF35</f>
        <v>1537.37273</v>
      </c>
      <c r="KG33" s="58">
        <f>SUM(KF33/KE33*100)</f>
        <v>100</v>
      </c>
      <c r="KH33" s="58">
        <f>KH34+KH35</f>
        <v>31.374949999999998</v>
      </c>
      <c r="KI33" s="58">
        <f>KI34+KI35</f>
        <v>31.374949999999998</v>
      </c>
      <c r="KJ33" s="58">
        <f>SUM(KI33/KH33*100)</f>
        <v>100</v>
      </c>
      <c r="KK33" s="58">
        <f>KK34+KK35</f>
        <v>0</v>
      </c>
      <c r="KL33" s="58">
        <f>KL34+KL35</f>
        <v>0</v>
      </c>
      <c r="KM33" s="58"/>
      <c r="KN33" s="58">
        <f>KN34+KN35</f>
        <v>0</v>
      </c>
      <c r="KO33" s="58">
        <f>KO34+KO35</f>
        <v>0</v>
      </c>
      <c r="KP33" s="58"/>
      <c r="KQ33" s="58">
        <f>KQ34+KQ35</f>
        <v>0</v>
      </c>
      <c r="KR33" s="58">
        <f>KR34+KR35</f>
        <v>0</v>
      </c>
      <c r="KS33" s="58"/>
      <c r="KT33" s="58">
        <f>KT34+KT35</f>
        <v>0</v>
      </c>
      <c r="KU33" s="66">
        <f>KU34+KU35</f>
        <v>0</v>
      </c>
      <c r="KV33" s="58"/>
      <c r="KW33" s="58">
        <f>KW34+KW35</f>
        <v>0</v>
      </c>
      <c r="KX33" s="58">
        <f>KX34+KX35</f>
        <v>0</v>
      </c>
      <c r="KY33" s="58"/>
      <c r="KZ33" s="58">
        <f>KZ34+KZ35</f>
        <v>0</v>
      </c>
      <c r="LA33" s="58">
        <f>LA34+LA35</f>
        <v>0</v>
      </c>
      <c r="LB33" s="58"/>
      <c r="LC33" s="58">
        <f>LC34+LC35</f>
        <v>0</v>
      </c>
      <c r="LD33" s="58">
        <f>LD34+LD35</f>
        <v>0</v>
      </c>
      <c r="LE33" s="58"/>
      <c r="LF33" s="58">
        <f>LF34+LF35</f>
        <v>0</v>
      </c>
      <c r="LG33" s="66">
        <f>LG34+LG35</f>
        <v>0</v>
      </c>
      <c r="LH33" s="58"/>
      <c r="LI33" s="58">
        <f>LI34+LI35</f>
        <v>0</v>
      </c>
      <c r="LJ33" s="66">
        <f>LJ34+LJ35</f>
        <v>0</v>
      </c>
      <c r="LK33" s="58"/>
      <c r="LL33" s="58">
        <f>LL34+LL35</f>
        <v>0</v>
      </c>
      <c r="LM33" s="58">
        <f>LM34+LM35</f>
        <v>0</v>
      </c>
      <c r="LN33" s="58"/>
      <c r="LO33" s="58">
        <f>LO34+LO35</f>
        <v>0</v>
      </c>
      <c r="LP33" s="58">
        <f>LP34+LP35</f>
        <v>0</v>
      </c>
      <c r="LQ33" s="58"/>
      <c r="LR33" s="58">
        <f>LR34+LR35</f>
        <v>0</v>
      </c>
      <c r="LS33" s="58">
        <f>LS34+LS35</f>
        <v>0</v>
      </c>
      <c r="LT33" s="58"/>
      <c r="LU33" s="58">
        <f>LU34+LU35</f>
        <v>1259.69362</v>
      </c>
      <c r="LV33" s="66">
        <f>LV34+LV35</f>
        <v>1259.69362</v>
      </c>
      <c r="LW33" s="60">
        <f t="shared" si="116"/>
        <v>100</v>
      </c>
      <c r="LX33" s="58">
        <f>LX34+LX35</f>
        <v>0</v>
      </c>
      <c r="LY33" s="66">
        <f>LY34+LY35</f>
        <v>0</v>
      </c>
      <c r="LZ33" s="58"/>
      <c r="MA33" s="58">
        <f>MA34+MA35</f>
        <v>0</v>
      </c>
      <c r="MB33" s="66">
        <f>MB34+MB35</f>
        <v>0</v>
      </c>
      <c r="MC33" s="58"/>
      <c r="MD33" s="58">
        <f>MD34+MD35</f>
        <v>0</v>
      </c>
      <c r="ME33" s="66">
        <f>ME34+ME35</f>
        <v>0</v>
      </c>
      <c r="MF33" s="58"/>
    </row>
    <row r="34" spans="1:344" ht="13.5" customHeight="1">
      <c r="A34" s="3" t="s">
        <v>161</v>
      </c>
      <c r="B34" s="60">
        <f>E34+N34+Q34+T34+AC34+AU34+AX34+BG34+BP34+BS34+CB34+CK34+DL34+DU34+ED34+EM34+EP34+EY34+FB34+FW34+GF34+GO34+GX34+HP34+HG34+HY34+CT34+JJ34+JS34+DC34+FK34+FN34+IR34+KB34+KK34+KT34+LF34+LI34+LL34+IH34+JA34+KW34+LU34+LX34+MA34+MD34+AL34</f>
        <v>603871.78063000017</v>
      </c>
      <c r="C34" s="60">
        <f>F34+O34+R34+U34+AD34+AV34+AY34+BH34+BQ34+BT34+CC34+CL34+DM34+DV34+EE34+EN34+EQ34+EZ34+FC34+FX34+GG34+GP34+GY34+HQ34+HH34+HZ34+CU34+JK34+JT34+DD34+FL34+FO34+IS34+KC34+KL34+KU34+LG34+LJ34+LM34+II34+JB34+KX34+LV34+LY34+MB34+ME34</f>
        <v>495069.06417999999</v>
      </c>
      <c r="D34" s="60">
        <f t="shared" si="264"/>
        <v>81.98248039733042</v>
      </c>
      <c r="E34" s="60">
        <f>H34+K34</f>
        <v>1167.6037800000001</v>
      </c>
      <c r="F34" s="60">
        <f t="shared" ref="F34" si="269">I34+L34</f>
        <v>1167.6037800000001</v>
      </c>
      <c r="G34" s="60">
        <f>F34/E34*100</f>
        <v>100</v>
      </c>
      <c r="H34" s="60">
        <v>1155.9277400000001</v>
      </c>
      <c r="I34" s="60">
        <v>1155.9277400000001</v>
      </c>
      <c r="J34" s="60">
        <f>I34/H34*100</f>
        <v>100</v>
      </c>
      <c r="K34" s="60">
        <v>11.67604</v>
      </c>
      <c r="L34" s="60">
        <v>11.67604</v>
      </c>
      <c r="M34" s="60">
        <f>L34/K34*100</f>
        <v>100</v>
      </c>
      <c r="N34" s="60">
        <v>1246.5</v>
      </c>
      <c r="O34" s="60">
        <v>1246.5</v>
      </c>
      <c r="P34" s="60">
        <f>O34/N34*100</f>
        <v>100</v>
      </c>
      <c r="Q34" s="60"/>
      <c r="R34" s="60"/>
      <c r="S34" s="60"/>
      <c r="T34" s="60">
        <f t="shared" ref="T34:U34" si="270">W34+Z34</f>
        <v>0</v>
      </c>
      <c r="U34" s="60">
        <f t="shared" si="270"/>
        <v>0</v>
      </c>
      <c r="V34" s="60"/>
      <c r="W34" s="60"/>
      <c r="X34" s="60"/>
      <c r="Y34" s="60"/>
      <c r="Z34" s="60"/>
      <c r="AA34" s="60"/>
      <c r="AB34" s="60"/>
      <c r="AC34" s="60">
        <f>AF34+AI34</f>
        <v>0</v>
      </c>
      <c r="AD34" s="60">
        <f>AG34+AJ34</f>
        <v>0</v>
      </c>
      <c r="AE34" s="60"/>
      <c r="AF34" s="60"/>
      <c r="AG34" s="60"/>
      <c r="AH34" s="60"/>
      <c r="AI34" s="60"/>
      <c r="AJ34" s="60"/>
      <c r="AK34" s="60"/>
      <c r="AL34" s="60">
        <f>AO34+AR34</f>
        <v>0</v>
      </c>
      <c r="AM34" s="60">
        <f>AP34+AS34</f>
        <v>0</v>
      </c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>
        <f t="shared" ref="AX34" si="271">BA34+BD34</f>
        <v>1095.0949800000001</v>
      </c>
      <c r="AY34" s="60">
        <f>BB34+BE34</f>
        <v>1095.0949800000001</v>
      </c>
      <c r="AZ34" s="60">
        <f>AY34/AX34*100</f>
        <v>100</v>
      </c>
      <c r="BA34" s="60">
        <v>1006.35091</v>
      </c>
      <c r="BB34" s="60">
        <v>1006.35091</v>
      </c>
      <c r="BC34" s="60">
        <f>BB34/BA34*100</f>
        <v>100</v>
      </c>
      <c r="BD34" s="60">
        <v>88.744069999999994</v>
      </c>
      <c r="BE34" s="60">
        <v>88.744069999999994</v>
      </c>
      <c r="BF34" s="60">
        <f>BE34/BD34*100</f>
        <v>100</v>
      </c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>
        <f>BV34+BY34</f>
        <v>0</v>
      </c>
      <c r="BT34" s="60"/>
      <c r="BU34" s="60"/>
      <c r="BV34" s="60"/>
      <c r="BW34" s="60"/>
      <c r="BX34" s="60"/>
      <c r="BY34" s="60"/>
      <c r="BZ34" s="60"/>
      <c r="CA34" s="60"/>
      <c r="CB34" s="60">
        <f t="shared" ref="CB34" si="272">CE34+CH34</f>
        <v>549381.79295000003</v>
      </c>
      <c r="CC34" s="60">
        <f t="shared" ref="CC34" si="273">CF34+CI34</f>
        <v>440579.07650000002</v>
      </c>
      <c r="CD34" s="60">
        <f>CC34/CB34*100</f>
        <v>80.195427324636086</v>
      </c>
      <c r="CE34" s="60">
        <v>538374.28737999999</v>
      </c>
      <c r="CF34" s="60">
        <v>431767.49498000002</v>
      </c>
      <c r="CG34" s="60">
        <f>CF34/CE34*100</f>
        <v>80.198387088877837</v>
      </c>
      <c r="CH34" s="60">
        <v>11007.505570000001</v>
      </c>
      <c r="CI34" s="60">
        <v>8811.5815199999997</v>
      </c>
      <c r="CJ34" s="60">
        <f>CI34/CH34*100</f>
        <v>80.05066601115513</v>
      </c>
      <c r="CK34" s="60">
        <f>CN34+CQ34</f>
        <v>0</v>
      </c>
      <c r="CL34" s="60">
        <f>CO34+CR34</f>
        <v>0</v>
      </c>
      <c r="CM34" s="60"/>
      <c r="CN34" s="60"/>
      <c r="CO34" s="60"/>
      <c r="CP34" s="60"/>
      <c r="CQ34" s="60"/>
      <c r="CR34" s="60"/>
      <c r="CS34" s="60"/>
      <c r="CT34" s="60">
        <f>CW34+CZ34</f>
        <v>5633.8775599999999</v>
      </c>
      <c r="CU34" s="60">
        <f>CX34+DA34</f>
        <v>5633.8775599999999</v>
      </c>
      <c r="CV34" s="60">
        <f>CU34/CT34*100</f>
        <v>100</v>
      </c>
      <c r="CW34" s="60">
        <v>5521.2</v>
      </c>
      <c r="CX34" s="60">
        <v>5521.2</v>
      </c>
      <c r="CY34" s="60">
        <f t="shared" ref="CY34" si="274">CX34/CW34*100</f>
        <v>100</v>
      </c>
      <c r="CZ34" s="60">
        <v>112.67756</v>
      </c>
      <c r="DA34" s="60">
        <v>112.67756</v>
      </c>
      <c r="DB34" s="60">
        <f t="shared" ref="DB34" si="275">DA34/CZ34*100</f>
        <v>100</v>
      </c>
      <c r="DC34" s="60">
        <f>DF34+DI34</f>
        <v>0</v>
      </c>
      <c r="DD34" s="60">
        <f>DG34+DJ34</f>
        <v>0</v>
      </c>
      <c r="DE34" s="60"/>
      <c r="DF34" s="60"/>
      <c r="DG34" s="60"/>
      <c r="DH34" s="60"/>
      <c r="DI34" s="60"/>
      <c r="DJ34" s="60"/>
      <c r="DK34" s="60"/>
      <c r="DL34" s="60">
        <f>DO34+DR34</f>
        <v>0</v>
      </c>
      <c r="DM34" s="60">
        <f>DP34+DS34</f>
        <v>0</v>
      </c>
      <c r="DN34" s="60"/>
      <c r="DO34" s="60"/>
      <c r="DP34" s="60"/>
      <c r="DQ34" s="60"/>
      <c r="DR34" s="60"/>
      <c r="DS34" s="60"/>
      <c r="DT34" s="60"/>
      <c r="DU34" s="60">
        <f>DX34+EA34</f>
        <v>0</v>
      </c>
      <c r="DV34" s="60">
        <f>DY34+EB34</f>
        <v>0</v>
      </c>
      <c r="DW34" s="60"/>
      <c r="DX34" s="60"/>
      <c r="DY34" s="60"/>
      <c r="DZ34" s="60"/>
      <c r="EA34" s="60"/>
      <c r="EB34" s="60"/>
      <c r="EC34" s="60"/>
      <c r="ED34" s="60">
        <f>EG34+EJ34</f>
        <v>0</v>
      </c>
      <c r="EE34" s="60">
        <f>EH34+EK34</f>
        <v>0</v>
      </c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>
        <f t="shared" ref="EP34:EQ34" si="276">ES34+EV34</f>
        <v>0</v>
      </c>
      <c r="EQ34" s="60">
        <f t="shared" si="276"/>
        <v>0</v>
      </c>
      <c r="ER34" s="58"/>
      <c r="ES34" s="60"/>
      <c r="ET34" s="60"/>
      <c r="EU34" s="60"/>
      <c r="EV34" s="60"/>
      <c r="EW34" s="60"/>
      <c r="EX34" s="60"/>
      <c r="EY34" s="60">
        <v>8280</v>
      </c>
      <c r="EZ34" s="60">
        <v>8280</v>
      </c>
      <c r="FA34" s="60">
        <f>EZ34/EY34*100</f>
        <v>100</v>
      </c>
      <c r="FB34" s="60">
        <f>FE34+FH34</f>
        <v>0</v>
      </c>
      <c r="FC34" s="60">
        <f>FF34+FI34</f>
        <v>0</v>
      </c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>
        <f>FQ34+FT34</f>
        <v>51.020409999999998</v>
      </c>
      <c r="FO34" s="60">
        <f>FR34+FU34</f>
        <v>51.020409999999998</v>
      </c>
      <c r="FP34" s="60">
        <f>SUM(FO34/FN34*100)</f>
        <v>100</v>
      </c>
      <c r="FQ34" s="60">
        <v>50</v>
      </c>
      <c r="FR34" s="60">
        <v>50</v>
      </c>
      <c r="FS34" s="60">
        <f>SUM(FR34/FQ34*100)</f>
        <v>100</v>
      </c>
      <c r="FT34" s="60">
        <v>1.02041</v>
      </c>
      <c r="FU34" s="60">
        <v>1.02041</v>
      </c>
      <c r="FV34" s="60">
        <f>SUM(FU34/FT34*100)</f>
        <v>100</v>
      </c>
      <c r="FW34" s="60">
        <f>FZ34+GC34</f>
        <v>0</v>
      </c>
      <c r="FX34" s="60">
        <f>GA34+GD34</f>
        <v>0</v>
      </c>
      <c r="FY34" s="60"/>
      <c r="FZ34" s="60"/>
      <c r="GA34" s="60"/>
      <c r="GB34" s="60"/>
      <c r="GC34" s="60"/>
      <c r="GD34" s="60"/>
      <c r="GE34" s="60"/>
      <c r="GF34" s="60">
        <f>GI34+GL34</f>
        <v>0</v>
      </c>
      <c r="GG34" s="60">
        <f>GJ34+GM34</f>
        <v>0</v>
      </c>
      <c r="GH34" s="60"/>
      <c r="GI34" s="60"/>
      <c r="GJ34" s="60"/>
      <c r="GK34" s="60"/>
      <c r="GL34" s="60"/>
      <c r="GM34" s="60"/>
      <c r="GN34" s="60"/>
      <c r="GO34" s="60">
        <f>GR34+GU34</f>
        <v>0</v>
      </c>
      <c r="GP34" s="60">
        <f>GS34+GV34</f>
        <v>0</v>
      </c>
      <c r="GQ34" s="60"/>
      <c r="GR34" s="60"/>
      <c r="GS34" s="60"/>
      <c r="GT34" s="60"/>
      <c r="GU34" s="60"/>
      <c r="GV34" s="60"/>
      <c r="GW34" s="60"/>
      <c r="GX34" s="60">
        <f>HA34+HD34</f>
        <v>216.64724000000001</v>
      </c>
      <c r="GY34" s="60">
        <f>HB34+HE34</f>
        <v>216.64724000000001</v>
      </c>
      <c r="GZ34" s="58">
        <f t="shared" si="23"/>
        <v>100</v>
      </c>
      <c r="HA34" s="60">
        <v>214.48077000000001</v>
      </c>
      <c r="HB34" s="60">
        <v>214.48077000000001</v>
      </c>
      <c r="HC34" s="60">
        <f>SUM(HB34/HA34*100)</f>
        <v>100</v>
      </c>
      <c r="HD34" s="60">
        <v>2.1664699999999999</v>
      </c>
      <c r="HE34" s="60">
        <v>2.1664699999999999</v>
      </c>
      <c r="HF34" s="60">
        <f>SUM(HE34/HD34*100)</f>
        <v>100</v>
      </c>
      <c r="HG34" s="60">
        <f>HJ34+HM34</f>
        <v>4732.9931900000001</v>
      </c>
      <c r="HH34" s="60">
        <f>HK34+HN34</f>
        <v>4732.9931900000001</v>
      </c>
      <c r="HI34" s="60">
        <f>HH34/HG34*100</f>
        <v>100</v>
      </c>
      <c r="HJ34" s="60">
        <v>4638.3333300000004</v>
      </c>
      <c r="HK34" s="60">
        <v>4638.3333300000004</v>
      </c>
      <c r="HL34" s="60">
        <f>SUM(HK34/HJ34*100)</f>
        <v>100</v>
      </c>
      <c r="HM34" s="60">
        <v>94.659859999999995</v>
      </c>
      <c r="HN34" s="60">
        <v>94.659859999999995</v>
      </c>
      <c r="HO34" s="60">
        <f>SUM(HN34/HM34*100)</f>
        <v>100</v>
      </c>
      <c r="HP34" s="60">
        <f>HS34+HV34</f>
        <v>21187.292600000001</v>
      </c>
      <c r="HQ34" s="60">
        <f>HT34+HW34</f>
        <v>21187.292600000001</v>
      </c>
      <c r="HR34" s="58">
        <f t="shared" si="266"/>
        <v>100</v>
      </c>
      <c r="HS34" s="60">
        <v>20975.419669999999</v>
      </c>
      <c r="HT34" s="60">
        <v>20975.419669999999</v>
      </c>
      <c r="HU34" s="60">
        <f>SUM(HT34/HS34*100)</f>
        <v>100</v>
      </c>
      <c r="HV34" s="60">
        <v>211.87293</v>
      </c>
      <c r="HW34" s="60">
        <v>211.87293</v>
      </c>
      <c r="HX34" s="60">
        <f>SUM(HW34/HV34*100)</f>
        <v>100</v>
      </c>
      <c r="HY34" s="60">
        <f>IB34+IE34</f>
        <v>2620.7142900000003</v>
      </c>
      <c r="HZ34" s="60">
        <f>IC34+IF34</f>
        <v>2620.7142900000003</v>
      </c>
      <c r="IA34" s="58">
        <f>HZ34/HY34*100</f>
        <v>100</v>
      </c>
      <c r="IB34" s="60">
        <v>2568.3000000000002</v>
      </c>
      <c r="IC34" s="60">
        <v>2568.3000000000002</v>
      </c>
      <c r="ID34" s="60">
        <f>SUM(IC34/IB34*100)</f>
        <v>100</v>
      </c>
      <c r="IE34" s="60">
        <v>52.414290000000001</v>
      </c>
      <c r="IF34" s="60">
        <v>52.414290000000001</v>
      </c>
      <c r="IG34" s="60">
        <f>SUM(IF34/IE34*100)</f>
        <v>100</v>
      </c>
      <c r="IH34" s="60">
        <f>IK34+IN34</f>
        <v>0</v>
      </c>
      <c r="II34" s="60">
        <f>IL34+IO34</f>
        <v>0</v>
      </c>
      <c r="IJ34" s="60"/>
      <c r="IK34" s="60"/>
      <c r="IL34" s="60"/>
      <c r="IM34" s="60"/>
      <c r="IN34" s="60"/>
      <c r="IO34" s="60"/>
      <c r="IP34" s="60"/>
      <c r="IQ34" s="60"/>
      <c r="IR34" s="60">
        <f>IU34+IX34</f>
        <v>0</v>
      </c>
      <c r="IS34" s="60">
        <f>IV34+IY34</f>
        <v>0</v>
      </c>
      <c r="IT34" s="60"/>
      <c r="IU34" s="60"/>
      <c r="IV34" s="60"/>
      <c r="IW34" s="60"/>
      <c r="IX34" s="60"/>
      <c r="IY34" s="60"/>
      <c r="IZ34" s="60"/>
      <c r="JA34" s="60">
        <f>JD34+JG34</f>
        <v>0</v>
      </c>
      <c r="JB34" s="60">
        <f>JE34+JH34</f>
        <v>0</v>
      </c>
      <c r="JC34" s="60"/>
      <c r="JD34" s="60"/>
      <c r="JE34" s="60"/>
      <c r="JF34" s="60"/>
      <c r="JG34" s="60"/>
      <c r="JH34" s="60"/>
      <c r="JI34" s="60"/>
      <c r="JJ34" s="60">
        <f>JM34+JP34</f>
        <v>823.5</v>
      </c>
      <c r="JK34" s="60">
        <f>JN34+JQ34</f>
        <v>823.5</v>
      </c>
      <c r="JL34" s="69">
        <f t="shared" si="267"/>
        <v>100</v>
      </c>
      <c r="JM34" s="60">
        <v>807.03</v>
      </c>
      <c r="JN34" s="60">
        <v>807.03</v>
      </c>
      <c r="JO34" s="60">
        <f>SUM(JN34/JM34*100)</f>
        <v>100</v>
      </c>
      <c r="JP34" s="60">
        <v>16.47</v>
      </c>
      <c r="JQ34" s="60">
        <v>16.47</v>
      </c>
      <c r="JR34" s="60">
        <f>SUM(JQ34/JP34*100)</f>
        <v>100</v>
      </c>
      <c r="JS34" s="60">
        <f>JV34+JY34</f>
        <v>5865.9959499999995</v>
      </c>
      <c r="JT34" s="60">
        <f>JW34+JZ34</f>
        <v>5865.9959499999995</v>
      </c>
      <c r="JU34" s="58">
        <f t="shared" si="268"/>
        <v>100</v>
      </c>
      <c r="JV34" s="60">
        <v>5748.6760299999996</v>
      </c>
      <c r="JW34" s="60">
        <v>5748.6760299999996</v>
      </c>
      <c r="JX34" s="60">
        <f>SUM(JW34/JV34*100)</f>
        <v>100</v>
      </c>
      <c r="JY34" s="60">
        <v>117.31992</v>
      </c>
      <c r="JZ34" s="60">
        <v>117.31992</v>
      </c>
      <c r="KA34" s="60">
        <f>SUM(JZ34/JY34*100)</f>
        <v>100</v>
      </c>
      <c r="KB34" s="60">
        <f>KE34+KH34</f>
        <v>1568.7476799999999</v>
      </c>
      <c r="KC34" s="60">
        <f>KF34+KI34</f>
        <v>1568.7476799999999</v>
      </c>
      <c r="KD34" s="58">
        <f>KC34/KB34*100</f>
        <v>100</v>
      </c>
      <c r="KE34" s="60">
        <v>1537.37273</v>
      </c>
      <c r="KF34" s="60">
        <v>1537.37273</v>
      </c>
      <c r="KG34" s="60">
        <f>SUM(KF34/KE34*100)</f>
        <v>100</v>
      </c>
      <c r="KH34" s="60">
        <v>31.374949999999998</v>
      </c>
      <c r="KI34" s="60">
        <v>31.374949999999998</v>
      </c>
      <c r="KJ34" s="60">
        <f>SUM(KI34/KH34*100)</f>
        <v>100</v>
      </c>
      <c r="KK34" s="60">
        <f>KN34+KQ34</f>
        <v>0</v>
      </c>
      <c r="KL34" s="60">
        <f>KO34+KR34</f>
        <v>0</v>
      </c>
      <c r="KM34" s="60"/>
      <c r="KN34" s="60"/>
      <c r="KO34" s="60"/>
      <c r="KP34" s="60"/>
      <c r="KQ34" s="60"/>
      <c r="KR34" s="60"/>
      <c r="KS34" s="60"/>
      <c r="KT34" s="60"/>
      <c r="KU34" s="60"/>
      <c r="KV34" s="60"/>
      <c r="KW34" s="60">
        <f>KZ34+LC34</f>
        <v>0</v>
      </c>
      <c r="KX34" s="60">
        <f>LA34+LD34</f>
        <v>0</v>
      </c>
      <c r="KY34" s="60"/>
      <c r="KZ34" s="60"/>
      <c r="LA34" s="60"/>
      <c r="LB34" s="60"/>
      <c r="LC34" s="60"/>
      <c r="LD34" s="60"/>
      <c r="LE34" s="60"/>
      <c r="LF34" s="60"/>
      <c r="LG34" s="60"/>
      <c r="LH34" s="60"/>
      <c r="LI34" s="60"/>
      <c r="LJ34" s="60"/>
      <c r="LK34" s="60"/>
      <c r="LL34" s="60">
        <f>LO34+LR34</f>
        <v>0</v>
      </c>
      <c r="LM34" s="60">
        <f>LP34+LS34</f>
        <v>0</v>
      </c>
      <c r="LN34" s="60"/>
      <c r="LO34" s="60"/>
      <c r="LP34" s="60"/>
      <c r="LQ34" s="60"/>
      <c r="LR34" s="60"/>
      <c r="LS34" s="60"/>
      <c r="LT34" s="60"/>
      <c r="LU34" s="60"/>
      <c r="LV34" s="60"/>
      <c r="LW34" s="60"/>
      <c r="LX34" s="60"/>
      <c r="LY34" s="60"/>
      <c r="LZ34" s="60"/>
      <c r="MA34" s="60"/>
      <c r="MB34" s="60"/>
      <c r="MC34" s="60"/>
      <c r="MD34" s="60"/>
      <c r="ME34" s="60"/>
      <c r="MF34" s="60"/>
    </row>
    <row r="35" spans="1:344" s="8" customFormat="1" ht="13.5" customHeight="1">
      <c r="A35" s="7" t="s">
        <v>189</v>
      </c>
      <c r="B35" s="58">
        <f>SUM(B36:B44)</f>
        <v>59055.170229999989</v>
      </c>
      <c r="C35" s="58">
        <f>SUM(C36:C44)</f>
        <v>50577.275360000007</v>
      </c>
      <c r="D35" s="58">
        <f t="shared" si="264"/>
        <v>85.644110690086166</v>
      </c>
      <c r="E35" s="58">
        <f>SUM(E36:E44)</f>
        <v>0</v>
      </c>
      <c r="F35" s="58">
        <f>SUM(F36:F44)</f>
        <v>0</v>
      </c>
      <c r="G35" s="58"/>
      <c r="H35" s="58">
        <f>SUM(H36:H44)</f>
        <v>0</v>
      </c>
      <c r="I35" s="58">
        <f>SUM(I36:I44)</f>
        <v>0</v>
      </c>
      <c r="J35" s="58"/>
      <c r="K35" s="58">
        <f>SUM(K36:K44)</f>
        <v>0</v>
      </c>
      <c r="L35" s="58">
        <f>SUM(L36:L44)</f>
        <v>0</v>
      </c>
      <c r="M35" s="58"/>
      <c r="N35" s="58">
        <f>SUM(N36:N44)</f>
        <v>0</v>
      </c>
      <c r="O35" s="58">
        <f>SUM(O36:O44)</f>
        <v>0</v>
      </c>
      <c r="P35" s="58"/>
      <c r="Q35" s="58">
        <f>SUM(Q36:Q44)</f>
        <v>0</v>
      </c>
      <c r="R35" s="58">
        <f>SUM(R36:R44)</f>
        <v>0</v>
      </c>
      <c r="S35" s="58"/>
      <c r="T35" s="58">
        <f>SUM(T36:T44)</f>
        <v>0</v>
      </c>
      <c r="U35" s="58">
        <f>SUM(U36:U44)</f>
        <v>0</v>
      </c>
      <c r="V35" s="58"/>
      <c r="W35" s="58">
        <f>SUM(W36:W44)</f>
        <v>0</v>
      </c>
      <c r="X35" s="58">
        <f>SUM(X36:X44)</f>
        <v>0</v>
      </c>
      <c r="Y35" s="58"/>
      <c r="Z35" s="58">
        <f>SUM(Z36:Z44)</f>
        <v>0</v>
      </c>
      <c r="AA35" s="58">
        <f>SUM(AA36:AA44)</f>
        <v>0</v>
      </c>
      <c r="AB35" s="58"/>
      <c r="AC35" s="58">
        <f>SUM(AC36:AC44)</f>
        <v>0</v>
      </c>
      <c r="AD35" s="58">
        <f>SUM(AD36:AD44)</f>
        <v>0</v>
      </c>
      <c r="AE35" s="58"/>
      <c r="AF35" s="58">
        <f>SUM(AF36:AF44)</f>
        <v>0</v>
      </c>
      <c r="AG35" s="58">
        <f>SUM(AG36:AG44)</f>
        <v>0</v>
      </c>
      <c r="AH35" s="58"/>
      <c r="AI35" s="58">
        <f>SUM(AI36:AI44)</f>
        <v>0</v>
      </c>
      <c r="AJ35" s="58">
        <f>SUM(AJ36:AJ44)</f>
        <v>0</v>
      </c>
      <c r="AK35" s="58"/>
      <c r="AL35" s="58">
        <f>SUM(AL36:AL44)</f>
        <v>0</v>
      </c>
      <c r="AM35" s="58">
        <f>SUM(AM36:AM44)</f>
        <v>0</v>
      </c>
      <c r="AN35" s="58"/>
      <c r="AO35" s="58">
        <f>SUM(AO36:AO44)</f>
        <v>0</v>
      </c>
      <c r="AP35" s="58">
        <f>SUM(AP36:AP44)</f>
        <v>0</v>
      </c>
      <c r="AQ35" s="58"/>
      <c r="AR35" s="58">
        <f>SUM(AR36:AR44)</f>
        <v>0</v>
      </c>
      <c r="AS35" s="58">
        <f>SUM(AS36:AS44)</f>
        <v>0</v>
      </c>
      <c r="AT35" s="58"/>
      <c r="AU35" s="58">
        <f>SUM(AU36:AU44)</f>
        <v>0</v>
      </c>
      <c r="AV35" s="58">
        <f>SUM(AV36:AV44)</f>
        <v>0</v>
      </c>
      <c r="AW35" s="58"/>
      <c r="AX35" s="58">
        <f>SUM(AX36:AX44)</f>
        <v>0</v>
      </c>
      <c r="AY35" s="58">
        <f>SUM(AY36:AY44)</f>
        <v>0</v>
      </c>
      <c r="AZ35" s="58"/>
      <c r="BA35" s="58">
        <f>SUM(BA36:BA44)</f>
        <v>0</v>
      </c>
      <c r="BB35" s="58">
        <f>SUM(BB36:BB44)</f>
        <v>0</v>
      </c>
      <c r="BC35" s="58"/>
      <c r="BD35" s="58">
        <f>SUM(BD36:BD44)</f>
        <v>0</v>
      </c>
      <c r="BE35" s="58">
        <f>SUM(BE36:BE44)</f>
        <v>0</v>
      </c>
      <c r="BF35" s="58"/>
      <c r="BG35" s="58">
        <f>SUM(BG36:BG44)</f>
        <v>11804.911510000002</v>
      </c>
      <c r="BH35" s="58">
        <f>SUM(BH36:BH44)</f>
        <v>11804.911510000002</v>
      </c>
      <c r="BI35" s="58">
        <f t="shared" ref="BI35:BI43" si="277">BH35/BG35*100</f>
        <v>100</v>
      </c>
      <c r="BJ35" s="58">
        <f>SUM(BJ36:BJ44)</f>
        <v>11568.813209999998</v>
      </c>
      <c r="BK35" s="58">
        <f>SUM(BK36:BK44)</f>
        <v>11568.813209999998</v>
      </c>
      <c r="BL35" s="58">
        <f t="shared" ref="BL35:BL44" si="278">BK35/BJ35*100</f>
        <v>100</v>
      </c>
      <c r="BM35" s="58">
        <f>SUM(BM36:BM44)</f>
        <v>236.09829999999999</v>
      </c>
      <c r="BN35" s="58">
        <f>SUM(BN36:BN44)</f>
        <v>236.09829999999999</v>
      </c>
      <c r="BO35" s="58">
        <f t="shared" ref="BO35:BO44" si="279">BN35/BM35*100</f>
        <v>100</v>
      </c>
      <c r="BP35" s="58">
        <f>SUM(BP36:BP44)</f>
        <v>0</v>
      </c>
      <c r="BQ35" s="58">
        <f>SUM(BQ36:BQ44)</f>
        <v>0</v>
      </c>
      <c r="BR35" s="58"/>
      <c r="BS35" s="58">
        <f>SUM(BS36:BS44)</f>
        <v>1856.1779000000001</v>
      </c>
      <c r="BT35" s="58">
        <f>SUM(BT36:BT44)</f>
        <v>1856.1778999999999</v>
      </c>
      <c r="BU35" s="58">
        <f>BT35/BS35*100</f>
        <v>99.999999999999986</v>
      </c>
      <c r="BV35" s="58">
        <f>SUM(BV36:BV44)</f>
        <v>1856.1779000000001</v>
      </c>
      <c r="BW35" s="58">
        <f>SUM(BW36:BW44)</f>
        <v>1856.1778999999999</v>
      </c>
      <c r="BX35" s="58">
        <f>BW35/BV35*100</f>
        <v>99.999999999999986</v>
      </c>
      <c r="BY35" s="58">
        <f>SUM(BY36:BY44)</f>
        <v>0</v>
      </c>
      <c r="BZ35" s="58">
        <f>SUM(BZ36:BZ44)</f>
        <v>0</v>
      </c>
      <c r="CA35" s="58"/>
      <c r="CB35" s="58">
        <f>SUM(CB36:CB44)</f>
        <v>0</v>
      </c>
      <c r="CC35" s="58">
        <f>SUM(CC36:CC44)</f>
        <v>0</v>
      </c>
      <c r="CD35" s="58"/>
      <c r="CE35" s="58">
        <f>SUM(CE36:CE44)</f>
        <v>0</v>
      </c>
      <c r="CF35" s="58">
        <f>SUM(CF36:CF44)</f>
        <v>0</v>
      </c>
      <c r="CG35" s="58"/>
      <c r="CH35" s="58">
        <f>SUM(CH36:CH44)</f>
        <v>0</v>
      </c>
      <c r="CI35" s="58">
        <f>SUM(CI36:CI44)</f>
        <v>0</v>
      </c>
      <c r="CJ35" s="58"/>
      <c r="CK35" s="58">
        <f>SUM(CK36:CK44)</f>
        <v>0</v>
      </c>
      <c r="CL35" s="58">
        <f>SUM(CL36:CL44)</f>
        <v>0</v>
      </c>
      <c r="CM35" s="58"/>
      <c r="CN35" s="58">
        <f>SUM(CN36:CN44)</f>
        <v>0</v>
      </c>
      <c r="CO35" s="58">
        <f>SUM(CO36:CO44)</f>
        <v>0</v>
      </c>
      <c r="CP35" s="58"/>
      <c r="CQ35" s="58">
        <f>SUM(CQ36:CQ44)</f>
        <v>0</v>
      </c>
      <c r="CR35" s="58">
        <f>SUM(CR36:CR44)</f>
        <v>0</v>
      </c>
      <c r="CS35" s="58"/>
      <c r="CT35" s="58">
        <f>SUM(CT36:CT44)</f>
        <v>0</v>
      </c>
      <c r="CU35" s="58">
        <f>SUM(CU36:CU44)</f>
        <v>0</v>
      </c>
      <c r="CV35" s="58"/>
      <c r="CW35" s="58"/>
      <c r="CX35" s="58"/>
      <c r="CY35" s="58"/>
      <c r="CZ35" s="58"/>
      <c r="DA35" s="58"/>
      <c r="DB35" s="58"/>
      <c r="DC35" s="58">
        <f>SUM(DC36:DC44)</f>
        <v>0</v>
      </c>
      <c r="DD35" s="58">
        <f>SUM(DD36:DD44)</f>
        <v>0</v>
      </c>
      <c r="DE35" s="58"/>
      <c r="DF35" s="58"/>
      <c r="DG35" s="58"/>
      <c r="DH35" s="58"/>
      <c r="DI35" s="58"/>
      <c r="DJ35" s="58"/>
      <c r="DK35" s="58"/>
      <c r="DL35" s="58">
        <f>SUM(DL36:DL44)</f>
        <v>1027.3962000000001</v>
      </c>
      <c r="DM35" s="58">
        <f>SUM(DM36:DM44)</f>
        <v>1027.3962000000001</v>
      </c>
      <c r="DN35" s="58">
        <f>DM35/DL35*100</f>
        <v>100</v>
      </c>
      <c r="DO35" s="58">
        <f>SUM(DO36:DO44)</f>
        <v>1006.84829</v>
      </c>
      <c r="DP35" s="58">
        <f>SUM(DP36:DP44)</f>
        <v>1006.84829</v>
      </c>
      <c r="DQ35" s="58">
        <f>DP35/DO35*100</f>
        <v>100</v>
      </c>
      <c r="DR35" s="58">
        <f>SUM(DR36:DR44)</f>
        <v>20.547910000000002</v>
      </c>
      <c r="DS35" s="58">
        <f>SUM(DS36:DS44)</f>
        <v>20.547910000000002</v>
      </c>
      <c r="DT35" s="58">
        <f>DS35/DR35*100</f>
        <v>100</v>
      </c>
      <c r="DU35" s="58">
        <f>SUM(DU36:DU44)</f>
        <v>0</v>
      </c>
      <c r="DV35" s="58">
        <f>SUM(DV36:DV44)</f>
        <v>0</v>
      </c>
      <c r="DW35" s="58"/>
      <c r="DX35" s="58">
        <f>SUM(DX36:DX44)</f>
        <v>0</v>
      </c>
      <c r="DY35" s="58">
        <f>SUM(DY36:DY44)</f>
        <v>0</v>
      </c>
      <c r="DZ35" s="58"/>
      <c r="EA35" s="58">
        <f>SUM(EA36:EA44)</f>
        <v>0</v>
      </c>
      <c r="EB35" s="58">
        <f>SUM(EB36:EB44)</f>
        <v>0</v>
      </c>
      <c r="EC35" s="58"/>
      <c r="ED35" s="58">
        <f>SUM(ED36:ED44)</f>
        <v>0</v>
      </c>
      <c r="EE35" s="58">
        <f>SUM(EE36:EE44)</f>
        <v>0</v>
      </c>
      <c r="EF35" s="58"/>
      <c r="EG35" s="58">
        <f>SUM(EG36:EG44)</f>
        <v>0</v>
      </c>
      <c r="EH35" s="58">
        <f>SUM(EH36:EH44)</f>
        <v>0</v>
      </c>
      <c r="EI35" s="58"/>
      <c r="EJ35" s="58">
        <f>SUM(EJ36:EJ44)</f>
        <v>0</v>
      </c>
      <c r="EK35" s="58">
        <f>SUM(EK36:EK44)</f>
        <v>0</v>
      </c>
      <c r="EL35" s="58"/>
      <c r="EM35" s="58">
        <f>SUM(EM36:EM44)</f>
        <v>0</v>
      </c>
      <c r="EN35" s="58">
        <f>SUM(EN36:EN44)</f>
        <v>0</v>
      </c>
      <c r="EO35" s="58"/>
      <c r="EP35" s="58">
        <f>EP36+EP37+EP38+EP39+EP40+EP41+EP42+EP43+EP44</f>
        <v>43106.991000000002</v>
      </c>
      <c r="EQ35" s="58">
        <f>SUM(EQ36:EQ44)</f>
        <v>34629.096129999998</v>
      </c>
      <c r="ER35" s="58">
        <f t="shared" ref="ER35:ER44" si="280">EQ35/EP35*100</f>
        <v>80.332900364119581</v>
      </c>
      <c r="ES35" s="58">
        <f>SUM(ES36:ES44)</f>
        <v>43106.991000000002</v>
      </c>
      <c r="ET35" s="58">
        <f>SUM(ET36:ET44)</f>
        <v>34629.096129999998</v>
      </c>
      <c r="EU35" s="58">
        <f>ET35/ES35*100</f>
        <v>80.332900364119581</v>
      </c>
      <c r="EV35" s="58">
        <f>SUM(EV36:EV44)</f>
        <v>0</v>
      </c>
      <c r="EW35" s="58">
        <f>SUM(EW36:EW44)</f>
        <v>0</v>
      </c>
      <c r="EX35" s="58"/>
      <c r="EY35" s="58">
        <f>SUM(EY36:EY44)</f>
        <v>0</v>
      </c>
      <c r="EZ35" s="58">
        <f>SUM(EZ36:EZ44)</f>
        <v>0</v>
      </c>
      <c r="FA35" s="58"/>
      <c r="FB35" s="58">
        <f>SUM(FB36:FB44)</f>
        <v>0</v>
      </c>
      <c r="FC35" s="58">
        <f>SUM(FC36:FC44)</f>
        <v>0</v>
      </c>
      <c r="FD35" s="58"/>
      <c r="FE35" s="58">
        <f>SUM(FE36:FE44)</f>
        <v>0</v>
      </c>
      <c r="FF35" s="58">
        <f>SUM(FF36:FF44)</f>
        <v>0</v>
      </c>
      <c r="FG35" s="58"/>
      <c r="FH35" s="58">
        <f>SUM(FH36:FH44)</f>
        <v>0</v>
      </c>
      <c r="FI35" s="58">
        <f>SUM(FI36:FI44)</f>
        <v>0</v>
      </c>
      <c r="FJ35" s="58"/>
      <c r="FK35" s="58">
        <f>FK36+FK37</f>
        <v>0</v>
      </c>
      <c r="FL35" s="58"/>
      <c r="FM35" s="58"/>
      <c r="FN35" s="58">
        <f>FN36+FN37</f>
        <v>0</v>
      </c>
      <c r="FO35" s="58">
        <f>FO36+FO37</f>
        <v>0</v>
      </c>
      <c r="FP35" s="58"/>
      <c r="FQ35" s="58">
        <f>FQ36+FQ37</f>
        <v>0</v>
      </c>
      <c r="FR35" s="58">
        <f>FR36+FR37</f>
        <v>0</v>
      </c>
      <c r="FS35" s="58"/>
      <c r="FT35" s="58">
        <f>FT36+FT37</f>
        <v>0</v>
      </c>
      <c r="FU35" s="58">
        <f>FU36+FU37</f>
        <v>0</v>
      </c>
      <c r="FV35" s="58"/>
      <c r="FW35" s="58">
        <f>SUM(FW36:FW44)</f>
        <v>0</v>
      </c>
      <c r="FX35" s="58">
        <f>SUM(FX36:FX44)</f>
        <v>0</v>
      </c>
      <c r="FY35" s="58"/>
      <c r="FZ35" s="58">
        <f>FZ36+FZ37</f>
        <v>0</v>
      </c>
      <c r="GA35" s="58">
        <f>GA36+GA37</f>
        <v>0</v>
      </c>
      <c r="GB35" s="58"/>
      <c r="GC35" s="58">
        <f>GC36+GC37</f>
        <v>0</v>
      </c>
      <c r="GD35" s="58">
        <f>GD36+GD37</f>
        <v>0</v>
      </c>
      <c r="GE35" s="58"/>
      <c r="GF35" s="58">
        <f>SUM(GF36:GF44)</f>
        <v>0</v>
      </c>
      <c r="GG35" s="58">
        <f>SUM(GG36:GG44)</f>
        <v>0</v>
      </c>
      <c r="GH35" s="58"/>
      <c r="GI35" s="58">
        <f>GI36+GI37</f>
        <v>0</v>
      </c>
      <c r="GJ35" s="58">
        <f>GJ36+GJ37</f>
        <v>0</v>
      </c>
      <c r="GK35" s="58"/>
      <c r="GL35" s="58">
        <f>GL36+GL37</f>
        <v>0</v>
      </c>
      <c r="GM35" s="58">
        <f>GM36+GM37</f>
        <v>0</v>
      </c>
      <c r="GN35" s="58"/>
      <c r="GO35" s="58">
        <f>SUM(GO36:GO44)</f>
        <v>0</v>
      </c>
      <c r="GP35" s="58">
        <f>SUM(GP36:GP44)</f>
        <v>0</v>
      </c>
      <c r="GQ35" s="58"/>
      <c r="GR35" s="58">
        <f>GR36+GR37</f>
        <v>0</v>
      </c>
      <c r="GS35" s="58">
        <f>GS36+GS37</f>
        <v>0</v>
      </c>
      <c r="GT35" s="58"/>
      <c r="GU35" s="58">
        <f>GU36+GU37</f>
        <v>0</v>
      </c>
      <c r="GV35" s="58">
        <f>GV36+GV37</f>
        <v>0</v>
      </c>
      <c r="GW35" s="58"/>
      <c r="GX35" s="58">
        <f>SUM(GX36:GX44)</f>
        <v>0</v>
      </c>
      <c r="GY35" s="58">
        <f>SUM(GY36:GY44)</f>
        <v>0</v>
      </c>
      <c r="GZ35" s="58"/>
      <c r="HA35" s="58">
        <f>HA36+HA37</f>
        <v>0</v>
      </c>
      <c r="HB35" s="58">
        <f>HB36+HB37</f>
        <v>0</v>
      </c>
      <c r="HC35" s="58"/>
      <c r="HD35" s="58">
        <f>HD36+HD37</f>
        <v>0</v>
      </c>
      <c r="HE35" s="58">
        <f>HE36+HE37</f>
        <v>0</v>
      </c>
      <c r="HF35" s="58"/>
      <c r="HG35" s="58">
        <f>SUM(HG36:HG44)</f>
        <v>0</v>
      </c>
      <c r="HH35" s="58">
        <f>SUM(HH36:HH44)</f>
        <v>0</v>
      </c>
      <c r="HI35" s="58"/>
      <c r="HJ35" s="58">
        <f>HJ36+HJ37</f>
        <v>0</v>
      </c>
      <c r="HK35" s="58">
        <f>HK36+HK37</f>
        <v>0</v>
      </c>
      <c r="HL35" s="58"/>
      <c r="HM35" s="58">
        <f>HM36+HM37</f>
        <v>0</v>
      </c>
      <c r="HN35" s="58">
        <f>HN36+HN37</f>
        <v>0</v>
      </c>
      <c r="HO35" s="58"/>
      <c r="HP35" s="58">
        <f>SUM(HP36:HP44)</f>
        <v>0</v>
      </c>
      <c r="HQ35" s="58">
        <f>SUM(HQ36:HQ44)</f>
        <v>0</v>
      </c>
      <c r="HR35" s="58"/>
      <c r="HS35" s="58">
        <f>HS36+HS37</f>
        <v>0</v>
      </c>
      <c r="HT35" s="58">
        <f>HT36+HT37</f>
        <v>0</v>
      </c>
      <c r="HU35" s="58"/>
      <c r="HV35" s="58">
        <f>HV36+HV37</f>
        <v>0</v>
      </c>
      <c r="HW35" s="58">
        <f>HW36+HW37</f>
        <v>0</v>
      </c>
      <c r="HX35" s="58"/>
      <c r="HY35" s="58">
        <f>SUM(HY36:HY44)</f>
        <v>0</v>
      </c>
      <c r="HZ35" s="58">
        <f>SUM(HZ36:HZ44)</f>
        <v>0</v>
      </c>
      <c r="IA35" s="58"/>
      <c r="IB35" s="58">
        <f>IB36+IB37</f>
        <v>0</v>
      </c>
      <c r="IC35" s="58">
        <f>IC36+IC37</f>
        <v>0</v>
      </c>
      <c r="ID35" s="58"/>
      <c r="IE35" s="58">
        <f>IE36+IE37</f>
        <v>0</v>
      </c>
      <c r="IF35" s="58">
        <f>IF36+IF37</f>
        <v>0</v>
      </c>
      <c r="IG35" s="58"/>
      <c r="IH35" s="58">
        <f>SUM(IH36:IH44)</f>
        <v>0</v>
      </c>
      <c r="II35" s="58">
        <f>SUM(II36:II44)</f>
        <v>0</v>
      </c>
      <c r="IJ35" s="58"/>
      <c r="IK35" s="58">
        <f>IK36+IK37</f>
        <v>0</v>
      </c>
      <c r="IL35" s="58">
        <f>IL36+IL37</f>
        <v>0</v>
      </c>
      <c r="IM35" s="58"/>
      <c r="IN35" s="58">
        <f>IN36+IN37</f>
        <v>0</v>
      </c>
      <c r="IO35" s="58">
        <f>IO36+IO37</f>
        <v>0</v>
      </c>
      <c r="IP35" s="58"/>
      <c r="IQ35" s="58">
        <f>SUM(IQ36:IQ44)</f>
        <v>0</v>
      </c>
      <c r="IR35" s="58">
        <f>SUM(IR36:IR44)</f>
        <v>0</v>
      </c>
      <c r="IS35" s="58">
        <f>SUM(IS36:IS44)</f>
        <v>0</v>
      </c>
      <c r="IT35" s="58"/>
      <c r="IU35" s="58">
        <f>IU36+IU37</f>
        <v>0</v>
      </c>
      <c r="IV35" s="58">
        <f>IV36+IV37</f>
        <v>0</v>
      </c>
      <c r="IW35" s="58"/>
      <c r="IX35" s="58">
        <f>IX36+IX37</f>
        <v>0</v>
      </c>
      <c r="IY35" s="58">
        <f>IY36+IY37</f>
        <v>0</v>
      </c>
      <c r="IZ35" s="58"/>
      <c r="JA35" s="58">
        <f>SUM(JA36:JA44)</f>
        <v>0</v>
      </c>
      <c r="JB35" s="58">
        <f>SUM(JB36:JB44)</f>
        <v>0</v>
      </c>
      <c r="JC35" s="58"/>
      <c r="JD35" s="58">
        <f>JD36+JD37</f>
        <v>0</v>
      </c>
      <c r="JE35" s="58">
        <f>JE36+JE37</f>
        <v>0</v>
      </c>
      <c r="JF35" s="58"/>
      <c r="JG35" s="58">
        <f>JG36+JG37</f>
        <v>0</v>
      </c>
      <c r="JH35" s="58">
        <f>JH36+JH37</f>
        <v>0</v>
      </c>
      <c r="JI35" s="58"/>
      <c r="JJ35" s="58">
        <f>SUM(JJ36:JJ44)</f>
        <v>0</v>
      </c>
      <c r="JK35" s="58">
        <f>SUM(JK36:JK44)</f>
        <v>0</v>
      </c>
      <c r="JL35" s="58"/>
      <c r="JM35" s="58">
        <f>JM36+JM37</f>
        <v>0</v>
      </c>
      <c r="JN35" s="58">
        <f>JN36+JN37</f>
        <v>0</v>
      </c>
      <c r="JO35" s="58"/>
      <c r="JP35" s="58">
        <f>JP36+JP37</f>
        <v>0</v>
      </c>
      <c r="JQ35" s="58">
        <f>JQ36+JQ37</f>
        <v>0</v>
      </c>
      <c r="JR35" s="58"/>
      <c r="JS35" s="58">
        <f>SUM(JS36:JS44)</f>
        <v>0</v>
      </c>
      <c r="JT35" s="58">
        <f>SUM(JT36:JT44)</f>
        <v>0</v>
      </c>
      <c r="JU35" s="58"/>
      <c r="JV35" s="58">
        <f>JV36+JV37</f>
        <v>0</v>
      </c>
      <c r="JW35" s="58">
        <f>JW36+JW37</f>
        <v>0</v>
      </c>
      <c r="JX35" s="58"/>
      <c r="JY35" s="58">
        <f>JY36+JY37</f>
        <v>0</v>
      </c>
      <c r="JZ35" s="58">
        <f>JZ36+JZ37</f>
        <v>0</v>
      </c>
      <c r="KA35" s="58"/>
      <c r="KB35" s="58">
        <f>SUM(KB36:KB44)</f>
        <v>0</v>
      </c>
      <c r="KC35" s="58">
        <f>SUM(KC36:KC44)</f>
        <v>0</v>
      </c>
      <c r="KD35" s="58"/>
      <c r="KE35" s="58">
        <f>KE36+KE37</f>
        <v>0</v>
      </c>
      <c r="KF35" s="58">
        <f>KF36+KF37</f>
        <v>0</v>
      </c>
      <c r="KG35" s="58"/>
      <c r="KH35" s="58">
        <f>KH36+KH37</f>
        <v>0</v>
      </c>
      <c r="KI35" s="58">
        <f>KI36+KI37</f>
        <v>0</v>
      </c>
      <c r="KJ35" s="58"/>
      <c r="KK35" s="58">
        <f>SUM(KK36:KK44)</f>
        <v>0</v>
      </c>
      <c r="KL35" s="58">
        <f>SUM(KL36:KL44)</f>
        <v>0</v>
      </c>
      <c r="KM35" s="58"/>
      <c r="KN35" s="58">
        <f>KN36+KN37</f>
        <v>0</v>
      </c>
      <c r="KO35" s="58">
        <f>KO36+KO37</f>
        <v>0</v>
      </c>
      <c r="KP35" s="58"/>
      <c r="KQ35" s="58">
        <f>KQ36+KQ37</f>
        <v>0</v>
      </c>
      <c r="KR35" s="58">
        <f>KR36+KR37</f>
        <v>0</v>
      </c>
      <c r="KS35" s="58"/>
      <c r="KT35" s="58">
        <f>SUM(KT36:KT44)</f>
        <v>0</v>
      </c>
      <c r="KU35" s="66">
        <f>SUM(KU36:KU44)</f>
        <v>0</v>
      </c>
      <c r="KV35" s="58"/>
      <c r="KW35" s="58">
        <f>SUM(KW36:KW44)</f>
        <v>0</v>
      </c>
      <c r="KX35" s="58">
        <f>SUM(KX36:KX44)</f>
        <v>0</v>
      </c>
      <c r="KY35" s="58"/>
      <c r="KZ35" s="58">
        <f>KZ36+KZ37</f>
        <v>0</v>
      </c>
      <c r="LA35" s="58">
        <f>LA36+LA37</f>
        <v>0</v>
      </c>
      <c r="LB35" s="58"/>
      <c r="LC35" s="58">
        <f>LC36+LC37</f>
        <v>0</v>
      </c>
      <c r="LD35" s="58">
        <f>LD36+LD37</f>
        <v>0</v>
      </c>
      <c r="LE35" s="58"/>
      <c r="LF35" s="58">
        <f>SUM(LF36:LF44)</f>
        <v>0</v>
      </c>
      <c r="LG35" s="66">
        <f>SUM(LG36:LG44)</f>
        <v>0</v>
      </c>
      <c r="LH35" s="58"/>
      <c r="LI35" s="58">
        <f>SUM(LI36:LI44)</f>
        <v>0</v>
      </c>
      <c r="LJ35" s="66">
        <f>SUM(LJ36:LJ44)</f>
        <v>0</v>
      </c>
      <c r="LK35" s="58"/>
      <c r="LL35" s="58">
        <f>SUM(LL36:LL44)</f>
        <v>0</v>
      </c>
      <c r="LM35" s="58">
        <f>SUM(LM36:LM44)</f>
        <v>0</v>
      </c>
      <c r="LN35" s="58"/>
      <c r="LO35" s="58">
        <f>LO36+LO37</f>
        <v>0</v>
      </c>
      <c r="LP35" s="58">
        <f>LP36+LP37</f>
        <v>0</v>
      </c>
      <c r="LQ35" s="58"/>
      <c r="LR35" s="58">
        <f>LR36+LR37</f>
        <v>0</v>
      </c>
      <c r="LS35" s="58">
        <f>LS36+LS37</f>
        <v>0</v>
      </c>
      <c r="LT35" s="58"/>
      <c r="LU35" s="58">
        <f>SUM(LU36:LU44)</f>
        <v>1259.69362</v>
      </c>
      <c r="LV35" s="66">
        <f>SUM(LV36:LV44)</f>
        <v>1259.69362</v>
      </c>
      <c r="LW35" s="60">
        <f t="shared" si="116"/>
        <v>100</v>
      </c>
      <c r="LX35" s="58">
        <f>SUM(LX36:LX44)</f>
        <v>0</v>
      </c>
      <c r="LY35" s="66">
        <f>SUM(LY36:LY44)</f>
        <v>0</v>
      </c>
      <c r="LZ35" s="58"/>
      <c r="MA35" s="58">
        <f>SUM(MA36:MA44)</f>
        <v>0</v>
      </c>
      <c r="MB35" s="66">
        <f>SUM(MB36:MB44)</f>
        <v>0</v>
      </c>
      <c r="MC35" s="58"/>
      <c r="MD35" s="58">
        <f>SUM(MD36:MD44)</f>
        <v>0</v>
      </c>
      <c r="ME35" s="66">
        <f>SUM(ME36:ME44)</f>
        <v>0</v>
      </c>
      <c r="MF35" s="58"/>
    </row>
    <row r="36" spans="1:344" ht="13.5" customHeight="1">
      <c r="A36" s="3" t="s">
        <v>41</v>
      </c>
      <c r="B36" s="60">
        <f t="shared" ref="B36:B44" si="281">E36+N36+Q36+T36+AC36+AU36+AX36+BG36+BP36+BS36+CB36+CK36+DL36+DU36+ED36+EM36+EP36+EY36+FB36+FW36+GF36+GO36+GX36+HP36+HG36+HY36+CT36+JJ36+JS36+DC36+FK36+FN36+IR36+KB36+KK36+KT36+LF36+LI36+LL36+IH36+JA36+KW36+LU36+LX36+MA36+MD36+AL36</f>
        <v>14553.022280000001</v>
      </c>
      <c r="C36" s="60">
        <f t="shared" ref="C36:C44" si="282">F36+O36+R36+U36+AD36+AV36+AY36+BH36+BQ36+BT36+CC36+CL36+DM36+DV36+EE36+EN36+EQ36+EZ36+FC36+FX36+GG36+GP36+GY36+HQ36+HH36+HZ36+CU36+JK36+JT36+DD36+FL36+FO36+IS36+KC36+KL36+KU36+LG36+LJ36+LM36+II36+JB36+KX36+LV36+LY36+MB36+ME36</f>
        <v>13547.890100000001</v>
      </c>
      <c r="D36" s="60">
        <f t="shared" si="264"/>
        <v>93.093309687422533</v>
      </c>
      <c r="E36" s="60">
        <f t="shared" ref="E36:F44" si="283">H36+K36</f>
        <v>0</v>
      </c>
      <c r="F36" s="60">
        <f t="shared" si="283"/>
        <v>0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>
        <f t="shared" ref="T36:U44" si="284">W36+Z36</f>
        <v>0</v>
      </c>
      <c r="U36" s="60">
        <f t="shared" si="284"/>
        <v>0</v>
      </c>
      <c r="V36" s="60"/>
      <c r="W36" s="60"/>
      <c r="X36" s="60"/>
      <c r="Y36" s="60"/>
      <c r="Z36" s="60"/>
      <c r="AA36" s="60"/>
      <c r="AB36" s="60"/>
      <c r="AC36" s="60">
        <f t="shared" ref="AC36:AD44" si="285">AF36+AI36</f>
        <v>0</v>
      </c>
      <c r="AD36" s="60">
        <f t="shared" si="285"/>
        <v>0</v>
      </c>
      <c r="AE36" s="60"/>
      <c r="AF36" s="60"/>
      <c r="AG36" s="60"/>
      <c r="AH36" s="60"/>
      <c r="AI36" s="60"/>
      <c r="AJ36" s="60"/>
      <c r="AK36" s="60"/>
      <c r="AL36" s="60">
        <f t="shared" ref="AL36:AM44" si="286">AO36+AR36</f>
        <v>0</v>
      </c>
      <c r="AM36" s="60">
        <f t="shared" si="286"/>
        <v>0</v>
      </c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>
        <f t="shared" ref="AX36:AY44" si="287">BA36+BD36</f>
        <v>0</v>
      </c>
      <c r="AY36" s="60">
        <f t="shared" si="287"/>
        <v>0</v>
      </c>
      <c r="AZ36" s="60"/>
      <c r="BA36" s="60"/>
      <c r="BB36" s="60"/>
      <c r="BC36" s="60"/>
      <c r="BD36" s="60"/>
      <c r="BE36" s="60"/>
      <c r="BF36" s="60"/>
      <c r="BG36" s="60">
        <f t="shared" ref="BG36:BH44" si="288">BJ36+BM36</f>
        <v>4169.3942800000004</v>
      </c>
      <c r="BH36" s="60">
        <f>BK36+BN36</f>
        <v>4169.3942800000004</v>
      </c>
      <c r="BI36" s="60">
        <f t="shared" si="277"/>
        <v>100</v>
      </c>
      <c r="BJ36" s="60">
        <v>4086.0063700000001</v>
      </c>
      <c r="BK36" s="60">
        <v>4086.0063700000001</v>
      </c>
      <c r="BL36" s="60">
        <f t="shared" si="278"/>
        <v>100</v>
      </c>
      <c r="BM36" s="60">
        <v>83.387910000000005</v>
      </c>
      <c r="BN36" s="60">
        <v>83.387910000000005</v>
      </c>
      <c r="BO36" s="60">
        <f t="shared" si="279"/>
        <v>100</v>
      </c>
      <c r="BP36" s="60"/>
      <c r="BQ36" s="60"/>
      <c r="BR36" s="60"/>
      <c r="BS36" s="60">
        <f t="shared" ref="BS36:BS44" si="289">BV36+BY36</f>
        <v>0</v>
      </c>
      <c r="BT36" s="60"/>
      <c r="BU36" s="60"/>
      <c r="BV36" s="60"/>
      <c r="BW36" s="60"/>
      <c r="BX36" s="60"/>
      <c r="BY36" s="60"/>
      <c r="BZ36" s="60"/>
      <c r="CA36" s="60"/>
      <c r="CB36" s="60">
        <f t="shared" ref="CB36:CB44" si="290">CE36+CH36</f>
        <v>0</v>
      </c>
      <c r="CC36" s="60">
        <f t="shared" ref="CC36:CC44" si="291">CF36+CI36</f>
        <v>0</v>
      </c>
      <c r="CD36" s="60"/>
      <c r="CE36" s="60"/>
      <c r="CF36" s="60"/>
      <c r="CG36" s="60"/>
      <c r="CH36" s="60"/>
      <c r="CI36" s="60"/>
      <c r="CJ36" s="60"/>
      <c r="CK36" s="60">
        <f t="shared" ref="CK36:CL44" si="292">CN36+CQ36</f>
        <v>0</v>
      </c>
      <c r="CL36" s="60">
        <f t="shared" si="292"/>
        <v>0</v>
      </c>
      <c r="CM36" s="60"/>
      <c r="CN36" s="60"/>
      <c r="CO36" s="60"/>
      <c r="CP36" s="60"/>
      <c r="CQ36" s="60"/>
      <c r="CR36" s="60"/>
      <c r="CS36" s="60"/>
      <c r="CT36" s="60">
        <f t="shared" ref="CT36:CU44" si="293">CW36+CZ36</f>
        <v>0</v>
      </c>
      <c r="CU36" s="60">
        <f t="shared" si="293"/>
        <v>0</v>
      </c>
      <c r="CV36" s="60"/>
      <c r="CW36" s="60"/>
      <c r="CX36" s="60"/>
      <c r="CY36" s="60"/>
      <c r="CZ36" s="60"/>
      <c r="DA36" s="60"/>
      <c r="DB36" s="60"/>
      <c r="DC36" s="60">
        <f t="shared" ref="DC36:DD44" si="294">DF36+DI36</f>
        <v>0</v>
      </c>
      <c r="DD36" s="60">
        <f t="shared" si="294"/>
        <v>0</v>
      </c>
      <c r="DE36" s="60"/>
      <c r="DF36" s="60"/>
      <c r="DG36" s="60"/>
      <c r="DH36" s="60"/>
      <c r="DI36" s="60"/>
      <c r="DJ36" s="60"/>
      <c r="DK36" s="60"/>
      <c r="DL36" s="60">
        <f t="shared" ref="DL36:DM44" si="295">DO36+DR36</f>
        <v>0</v>
      </c>
      <c r="DM36" s="60">
        <f t="shared" si="295"/>
        <v>0</v>
      </c>
      <c r="DN36" s="60"/>
      <c r="DO36" s="60"/>
      <c r="DP36" s="60"/>
      <c r="DQ36" s="60"/>
      <c r="DR36" s="60"/>
      <c r="DS36" s="60"/>
      <c r="DT36" s="60"/>
      <c r="DU36" s="60">
        <f t="shared" ref="DU36:DV44" si="296">DX36+EA36</f>
        <v>0</v>
      </c>
      <c r="DV36" s="60">
        <f t="shared" si="296"/>
        <v>0</v>
      </c>
      <c r="DW36" s="60"/>
      <c r="DX36" s="60"/>
      <c r="DY36" s="60"/>
      <c r="DZ36" s="60"/>
      <c r="EA36" s="60"/>
      <c r="EB36" s="60"/>
      <c r="EC36" s="60"/>
      <c r="ED36" s="60">
        <f t="shared" ref="ED36:EE44" si="297">EG36+EJ36</f>
        <v>0</v>
      </c>
      <c r="EE36" s="60">
        <f t="shared" si="297"/>
        <v>0</v>
      </c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>
        <f t="shared" ref="EP36:EQ44" si="298">ES36+EV36</f>
        <v>10383.628000000001</v>
      </c>
      <c r="EQ36" s="60">
        <f t="shared" si="298"/>
        <v>9378.4958200000001</v>
      </c>
      <c r="ER36" s="60">
        <f t="shared" si="280"/>
        <v>90.320028991793606</v>
      </c>
      <c r="ES36" s="60">
        <v>10383.628000000001</v>
      </c>
      <c r="ET36" s="60">
        <v>9378.4958200000001</v>
      </c>
      <c r="EU36" s="60">
        <f t="shared" ref="EU36:EU44" si="299">ET36/ES36*100</f>
        <v>90.320028991793606</v>
      </c>
      <c r="EV36" s="60"/>
      <c r="EW36" s="60"/>
      <c r="EX36" s="60"/>
      <c r="EY36" s="60"/>
      <c r="EZ36" s="60"/>
      <c r="FA36" s="60"/>
      <c r="FB36" s="60">
        <f t="shared" ref="FB36:FC44" si="300">FE36+FH36</f>
        <v>0</v>
      </c>
      <c r="FC36" s="60">
        <f t="shared" si="300"/>
        <v>0</v>
      </c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>
        <f t="shared" ref="FW36:FX44" si="301">FZ36+GC36</f>
        <v>0</v>
      </c>
      <c r="FX36" s="60">
        <f t="shared" si="301"/>
        <v>0</v>
      </c>
      <c r="FY36" s="60"/>
      <c r="FZ36" s="60"/>
      <c r="GA36" s="60"/>
      <c r="GB36" s="60"/>
      <c r="GC36" s="60"/>
      <c r="GD36" s="60"/>
      <c r="GE36" s="60"/>
      <c r="GF36" s="60">
        <f t="shared" ref="GF36:GG44" si="302">GI36+GL36</f>
        <v>0</v>
      </c>
      <c r="GG36" s="60">
        <f t="shared" si="302"/>
        <v>0</v>
      </c>
      <c r="GH36" s="60"/>
      <c r="GI36" s="60"/>
      <c r="GJ36" s="60"/>
      <c r="GK36" s="60"/>
      <c r="GL36" s="60"/>
      <c r="GM36" s="60"/>
      <c r="GN36" s="60"/>
      <c r="GO36" s="60">
        <f t="shared" ref="GO36:GP44" si="303">GR36+GU36</f>
        <v>0</v>
      </c>
      <c r="GP36" s="60">
        <f t="shared" si="303"/>
        <v>0</v>
      </c>
      <c r="GQ36" s="60"/>
      <c r="GR36" s="60"/>
      <c r="GS36" s="60"/>
      <c r="GT36" s="60"/>
      <c r="GU36" s="60"/>
      <c r="GV36" s="60"/>
      <c r="GW36" s="60"/>
      <c r="GX36" s="60">
        <f t="shared" ref="GX36:GY44" si="304">HA36+HD36</f>
        <v>0</v>
      </c>
      <c r="GY36" s="60">
        <f t="shared" si="304"/>
        <v>0</v>
      </c>
      <c r="GZ36" s="58"/>
      <c r="HA36" s="60"/>
      <c r="HB36" s="60"/>
      <c r="HC36" s="60"/>
      <c r="HD36" s="60"/>
      <c r="HE36" s="60"/>
      <c r="HF36" s="60"/>
      <c r="HG36" s="60">
        <f t="shared" ref="HG36:HH44" si="305">HJ36+HM36</f>
        <v>0</v>
      </c>
      <c r="HH36" s="60">
        <f t="shared" si="305"/>
        <v>0</v>
      </c>
      <c r="HI36" s="60"/>
      <c r="HJ36" s="60"/>
      <c r="HK36" s="60"/>
      <c r="HL36" s="60"/>
      <c r="HM36" s="60"/>
      <c r="HN36" s="60"/>
      <c r="HO36" s="60"/>
      <c r="HP36" s="60">
        <f t="shared" ref="HP36:HQ44" si="306">HS36+HV36</f>
        <v>0</v>
      </c>
      <c r="HQ36" s="60">
        <f t="shared" si="306"/>
        <v>0</v>
      </c>
      <c r="HR36" s="60"/>
      <c r="HS36" s="60"/>
      <c r="HT36" s="60"/>
      <c r="HU36" s="60"/>
      <c r="HV36" s="60"/>
      <c r="HW36" s="60"/>
      <c r="HX36" s="60"/>
      <c r="HY36" s="60">
        <f t="shared" ref="HY36:HZ44" si="307">IB36+IE36</f>
        <v>0</v>
      </c>
      <c r="HZ36" s="60">
        <f t="shared" si="307"/>
        <v>0</v>
      </c>
      <c r="IA36" s="60"/>
      <c r="IB36" s="60"/>
      <c r="IC36" s="60"/>
      <c r="ID36" s="60"/>
      <c r="IE36" s="60"/>
      <c r="IF36" s="60"/>
      <c r="IG36" s="60"/>
      <c r="IH36" s="60">
        <f t="shared" ref="IH36:II44" si="308">IK36+IN36</f>
        <v>0</v>
      </c>
      <c r="II36" s="60">
        <f t="shared" si="308"/>
        <v>0</v>
      </c>
      <c r="IJ36" s="60"/>
      <c r="IK36" s="60"/>
      <c r="IL36" s="60"/>
      <c r="IM36" s="60"/>
      <c r="IN36" s="60"/>
      <c r="IO36" s="60"/>
      <c r="IP36" s="60"/>
      <c r="IQ36" s="60"/>
      <c r="IR36" s="60">
        <f t="shared" ref="IR36:IS44" si="309">IU36+IX36</f>
        <v>0</v>
      </c>
      <c r="IS36" s="60">
        <f t="shared" si="309"/>
        <v>0</v>
      </c>
      <c r="IT36" s="60"/>
      <c r="IU36" s="60"/>
      <c r="IV36" s="60"/>
      <c r="IW36" s="60"/>
      <c r="IX36" s="60"/>
      <c r="IY36" s="60"/>
      <c r="IZ36" s="60"/>
      <c r="JA36" s="60">
        <f t="shared" ref="JA36:JB44" si="310">JD36+JG36</f>
        <v>0</v>
      </c>
      <c r="JB36" s="60">
        <f t="shared" si="310"/>
        <v>0</v>
      </c>
      <c r="JC36" s="60"/>
      <c r="JD36" s="60"/>
      <c r="JE36" s="60"/>
      <c r="JF36" s="60"/>
      <c r="JG36" s="60"/>
      <c r="JH36" s="60"/>
      <c r="JI36" s="60"/>
      <c r="JJ36" s="60">
        <f t="shared" ref="JJ36:JK44" si="311">JM36+JP36</f>
        <v>0</v>
      </c>
      <c r="JK36" s="60">
        <f t="shared" si="311"/>
        <v>0</v>
      </c>
      <c r="JL36" s="60"/>
      <c r="JM36" s="60"/>
      <c r="JN36" s="60"/>
      <c r="JO36" s="60"/>
      <c r="JP36" s="60"/>
      <c r="JQ36" s="60"/>
      <c r="JR36" s="60"/>
      <c r="JS36" s="60">
        <f t="shared" ref="JS36:JT44" si="312">JV36+JY36</f>
        <v>0</v>
      </c>
      <c r="JT36" s="60">
        <f t="shared" si="312"/>
        <v>0</v>
      </c>
      <c r="JU36" s="60"/>
      <c r="JV36" s="60"/>
      <c r="JW36" s="60"/>
      <c r="JX36" s="60"/>
      <c r="JY36" s="60"/>
      <c r="JZ36" s="60"/>
      <c r="KA36" s="60"/>
      <c r="KB36" s="60">
        <f t="shared" ref="KB36:KC44" si="313">KE36+KH36</f>
        <v>0</v>
      </c>
      <c r="KC36" s="60">
        <f t="shared" si="313"/>
        <v>0</v>
      </c>
      <c r="KD36" s="60"/>
      <c r="KE36" s="60"/>
      <c r="KF36" s="60"/>
      <c r="KG36" s="60"/>
      <c r="KH36" s="60"/>
      <c r="KI36" s="60"/>
      <c r="KJ36" s="60"/>
      <c r="KK36" s="60">
        <f t="shared" ref="KK36:KL44" si="314">KN36+KQ36</f>
        <v>0</v>
      </c>
      <c r="KL36" s="60">
        <f t="shared" si="314"/>
        <v>0</v>
      </c>
      <c r="KM36" s="60"/>
      <c r="KN36" s="60"/>
      <c r="KO36" s="60"/>
      <c r="KP36" s="60"/>
      <c r="KQ36" s="60"/>
      <c r="KR36" s="60"/>
      <c r="KS36" s="60"/>
      <c r="KT36" s="60"/>
      <c r="KU36" s="60"/>
      <c r="KV36" s="60"/>
      <c r="KW36" s="60">
        <f t="shared" ref="KW36:KX44" si="315">KZ36+LC36</f>
        <v>0</v>
      </c>
      <c r="KX36" s="60">
        <f t="shared" si="315"/>
        <v>0</v>
      </c>
      <c r="KY36" s="60"/>
      <c r="KZ36" s="60"/>
      <c r="LA36" s="60"/>
      <c r="LB36" s="60"/>
      <c r="LC36" s="60"/>
      <c r="LD36" s="60"/>
      <c r="LE36" s="60"/>
      <c r="LF36" s="60"/>
      <c r="LG36" s="60"/>
      <c r="LH36" s="60"/>
      <c r="LI36" s="60"/>
      <c r="LJ36" s="60"/>
      <c r="LK36" s="60"/>
      <c r="LL36" s="60">
        <f t="shared" ref="LL36:LM44" si="316">LO36+LR36</f>
        <v>0</v>
      </c>
      <c r="LM36" s="60">
        <f t="shared" si="316"/>
        <v>0</v>
      </c>
      <c r="LN36" s="60"/>
      <c r="LO36" s="60"/>
      <c r="LP36" s="60"/>
      <c r="LQ36" s="60"/>
      <c r="LR36" s="60"/>
      <c r="LS36" s="60"/>
      <c r="LT36" s="60"/>
      <c r="LU36" s="60"/>
      <c r="LV36" s="60"/>
      <c r="LW36" s="60"/>
      <c r="LX36" s="60"/>
      <c r="LY36" s="60"/>
      <c r="LZ36" s="60"/>
      <c r="MA36" s="60"/>
      <c r="MB36" s="60"/>
      <c r="MC36" s="60"/>
      <c r="MD36" s="60"/>
      <c r="ME36" s="60"/>
      <c r="MF36" s="60"/>
    </row>
    <row r="37" spans="1:344" ht="13.5" customHeight="1">
      <c r="A37" s="3" t="s">
        <v>63</v>
      </c>
      <c r="B37" s="60">
        <f t="shared" si="281"/>
        <v>1078.8689999999999</v>
      </c>
      <c r="C37" s="60">
        <f t="shared" si="282"/>
        <v>1078.8688</v>
      </c>
      <c r="D37" s="60">
        <f t="shared" si="264"/>
        <v>99.999981462068149</v>
      </c>
      <c r="E37" s="60">
        <f t="shared" si="283"/>
        <v>0</v>
      </c>
      <c r="F37" s="60">
        <f t="shared" si="283"/>
        <v>0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>
        <f t="shared" si="284"/>
        <v>0</v>
      </c>
      <c r="U37" s="60">
        <f t="shared" si="284"/>
        <v>0</v>
      </c>
      <c r="V37" s="60"/>
      <c r="W37" s="60"/>
      <c r="X37" s="60"/>
      <c r="Y37" s="60"/>
      <c r="Z37" s="60"/>
      <c r="AA37" s="60"/>
      <c r="AB37" s="60"/>
      <c r="AC37" s="60">
        <f t="shared" si="285"/>
        <v>0</v>
      </c>
      <c r="AD37" s="60">
        <f t="shared" si="285"/>
        <v>0</v>
      </c>
      <c r="AE37" s="60"/>
      <c r="AF37" s="60"/>
      <c r="AG37" s="60"/>
      <c r="AH37" s="60"/>
      <c r="AI37" s="60"/>
      <c r="AJ37" s="60"/>
      <c r="AK37" s="60"/>
      <c r="AL37" s="60">
        <f t="shared" si="286"/>
        <v>0</v>
      </c>
      <c r="AM37" s="60">
        <f t="shared" si="286"/>
        <v>0</v>
      </c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>
        <f t="shared" si="287"/>
        <v>0</v>
      </c>
      <c r="AY37" s="60">
        <f t="shared" si="287"/>
        <v>0</v>
      </c>
      <c r="AZ37" s="60"/>
      <c r="BA37" s="60"/>
      <c r="BB37" s="60"/>
      <c r="BC37" s="60"/>
      <c r="BD37" s="60"/>
      <c r="BE37" s="60"/>
      <c r="BF37" s="60"/>
      <c r="BG37" s="60">
        <f t="shared" si="288"/>
        <v>150.70099999999999</v>
      </c>
      <c r="BH37" s="60">
        <f t="shared" si="288"/>
        <v>150.70099999999999</v>
      </c>
      <c r="BI37" s="60">
        <f t="shared" si="277"/>
        <v>100</v>
      </c>
      <c r="BJ37" s="60">
        <v>147.68698000000001</v>
      </c>
      <c r="BK37" s="60">
        <v>147.68698000000001</v>
      </c>
      <c r="BL37" s="60">
        <f t="shared" si="278"/>
        <v>100</v>
      </c>
      <c r="BM37" s="60">
        <v>3.0140199999999999</v>
      </c>
      <c r="BN37" s="60">
        <v>3.0140199999999999</v>
      </c>
      <c r="BO37" s="60">
        <f t="shared" si="279"/>
        <v>100</v>
      </c>
      <c r="BP37" s="60"/>
      <c r="BQ37" s="60"/>
      <c r="BR37" s="60"/>
      <c r="BS37" s="60">
        <f t="shared" si="289"/>
        <v>0</v>
      </c>
      <c r="BT37" s="60"/>
      <c r="BU37" s="60"/>
      <c r="BV37" s="60"/>
      <c r="BW37" s="60"/>
      <c r="BX37" s="60"/>
      <c r="BY37" s="60"/>
      <c r="BZ37" s="60"/>
      <c r="CA37" s="60"/>
      <c r="CB37" s="60">
        <f t="shared" si="290"/>
        <v>0</v>
      </c>
      <c r="CC37" s="60">
        <f t="shared" si="291"/>
        <v>0</v>
      </c>
      <c r="CD37" s="60"/>
      <c r="CE37" s="60"/>
      <c r="CF37" s="60"/>
      <c r="CG37" s="60"/>
      <c r="CH37" s="60"/>
      <c r="CI37" s="60"/>
      <c r="CJ37" s="60"/>
      <c r="CK37" s="60">
        <f t="shared" si="292"/>
        <v>0</v>
      </c>
      <c r="CL37" s="60">
        <f t="shared" si="292"/>
        <v>0</v>
      </c>
      <c r="CM37" s="60"/>
      <c r="CN37" s="60"/>
      <c r="CO37" s="60"/>
      <c r="CP37" s="60"/>
      <c r="CQ37" s="60"/>
      <c r="CR37" s="60"/>
      <c r="CS37" s="60"/>
      <c r="CT37" s="60">
        <f t="shared" si="293"/>
        <v>0</v>
      </c>
      <c r="CU37" s="60">
        <f t="shared" si="293"/>
        <v>0</v>
      </c>
      <c r="CV37" s="60"/>
      <c r="CW37" s="60"/>
      <c r="CX37" s="60"/>
      <c r="CY37" s="60"/>
      <c r="CZ37" s="60"/>
      <c r="DA37" s="60"/>
      <c r="DB37" s="60"/>
      <c r="DC37" s="60">
        <f t="shared" si="294"/>
        <v>0</v>
      </c>
      <c r="DD37" s="60">
        <f t="shared" si="294"/>
        <v>0</v>
      </c>
      <c r="DE37" s="60"/>
      <c r="DF37" s="60"/>
      <c r="DG37" s="60"/>
      <c r="DH37" s="60"/>
      <c r="DI37" s="60"/>
      <c r="DJ37" s="60"/>
      <c r="DK37" s="60"/>
      <c r="DL37" s="60">
        <f t="shared" si="295"/>
        <v>0</v>
      </c>
      <c r="DM37" s="60">
        <f t="shared" si="295"/>
        <v>0</v>
      </c>
      <c r="DN37" s="60"/>
      <c r="DO37" s="60"/>
      <c r="DP37" s="60"/>
      <c r="DQ37" s="60"/>
      <c r="DR37" s="60"/>
      <c r="DS37" s="60"/>
      <c r="DT37" s="60"/>
      <c r="DU37" s="60">
        <f t="shared" si="296"/>
        <v>0</v>
      </c>
      <c r="DV37" s="60">
        <f t="shared" si="296"/>
        <v>0</v>
      </c>
      <c r="DW37" s="60"/>
      <c r="DX37" s="60"/>
      <c r="DY37" s="60"/>
      <c r="DZ37" s="60"/>
      <c r="EA37" s="60"/>
      <c r="EB37" s="60"/>
      <c r="EC37" s="60"/>
      <c r="ED37" s="60">
        <f t="shared" si="297"/>
        <v>0</v>
      </c>
      <c r="EE37" s="60">
        <f t="shared" si="297"/>
        <v>0</v>
      </c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>
        <f t="shared" si="298"/>
        <v>928.16800000000001</v>
      </c>
      <c r="EQ37" s="60">
        <f t="shared" si="298"/>
        <v>928.16780000000006</v>
      </c>
      <c r="ER37" s="60">
        <f t="shared" si="280"/>
        <v>99.999978452176762</v>
      </c>
      <c r="ES37" s="60">
        <v>928.16800000000001</v>
      </c>
      <c r="ET37" s="60">
        <v>928.16780000000006</v>
      </c>
      <c r="EU37" s="60">
        <f t="shared" si="299"/>
        <v>99.999978452176762</v>
      </c>
      <c r="EV37" s="60"/>
      <c r="EW37" s="60"/>
      <c r="EX37" s="60"/>
      <c r="EY37" s="60"/>
      <c r="EZ37" s="60"/>
      <c r="FA37" s="60"/>
      <c r="FB37" s="60">
        <f t="shared" si="300"/>
        <v>0</v>
      </c>
      <c r="FC37" s="60">
        <f t="shared" si="300"/>
        <v>0</v>
      </c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>
        <f t="shared" si="301"/>
        <v>0</v>
      </c>
      <c r="FX37" s="60">
        <f t="shared" si="301"/>
        <v>0</v>
      </c>
      <c r="FY37" s="60"/>
      <c r="FZ37" s="60"/>
      <c r="GA37" s="60"/>
      <c r="GB37" s="60"/>
      <c r="GC37" s="60"/>
      <c r="GD37" s="60"/>
      <c r="GE37" s="60"/>
      <c r="GF37" s="60">
        <f t="shared" si="302"/>
        <v>0</v>
      </c>
      <c r="GG37" s="60">
        <f t="shared" si="302"/>
        <v>0</v>
      </c>
      <c r="GH37" s="60"/>
      <c r="GI37" s="60"/>
      <c r="GJ37" s="60"/>
      <c r="GK37" s="60"/>
      <c r="GL37" s="60"/>
      <c r="GM37" s="60"/>
      <c r="GN37" s="60"/>
      <c r="GO37" s="60">
        <f t="shared" si="303"/>
        <v>0</v>
      </c>
      <c r="GP37" s="60">
        <f t="shared" si="303"/>
        <v>0</v>
      </c>
      <c r="GQ37" s="60"/>
      <c r="GR37" s="60"/>
      <c r="GS37" s="60"/>
      <c r="GT37" s="60"/>
      <c r="GU37" s="60"/>
      <c r="GV37" s="60"/>
      <c r="GW37" s="60"/>
      <c r="GX37" s="60">
        <f t="shared" si="304"/>
        <v>0</v>
      </c>
      <c r="GY37" s="60">
        <f t="shared" si="304"/>
        <v>0</v>
      </c>
      <c r="GZ37" s="58"/>
      <c r="HA37" s="60"/>
      <c r="HB37" s="60"/>
      <c r="HC37" s="60"/>
      <c r="HD37" s="60"/>
      <c r="HE37" s="60"/>
      <c r="HF37" s="60"/>
      <c r="HG37" s="60">
        <f t="shared" si="305"/>
        <v>0</v>
      </c>
      <c r="HH37" s="60">
        <f t="shared" si="305"/>
        <v>0</v>
      </c>
      <c r="HI37" s="60"/>
      <c r="HJ37" s="60"/>
      <c r="HK37" s="60"/>
      <c r="HL37" s="60"/>
      <c r="HM37" s="60"/>
      <c r="HN37" s="60"/>
      <c r="HO37" s="60"/>
      <c r="HP37" s="60">
        <f t="shared" si="306"/>
        <v>0</v>
      </c>
      <c r="HQ37" s="60">
        <f t="shared" si="306"/>
        <v>0</v>
      </c>
      <c r="HR37" s="60"/>
      <c r="HS37" s="60"/>
      <c r="HT37" s="60"/>
      <c r="HU37" s="60"/>
      <c r="HV37" s="60"/>
      <c r="HW37" s="60"/>
      <c r="HX37" s="60"/>
      <c r="HY37" s="60">
        <f t="shared" si="307"/>
        <v>0</v>
      </c>
      <c r="HZ37" s="60">
        <f t="shared" si="307"/>
        <v>0</v>
      </c>
      <c r="IA37" s="60"/>
      <c r="IB37" s="60"/>
      <c r="IC37" s="60"/>
      <c r="ID37" s="60"/>
      <c r="IE37" s="60"/>
      <c r="IF37" s="60"/>
      <c r="IG37" s="60"/>
      <c r="IH37" s="60">
        <f t="shared" si="308"/>
        <v>0</v>
      </c>
      <c r="II37" s="60">
        <f t="shared" si="308"/>
        <v>0</v>
      </c>
      <c r="IJ37" s="60"/>
      <c r="IK37" s="60"/>
      <c r="IL37" s="60"/>
      <c r="IM37" s="60"/>
      <c r="IN37" s="60"/>
      <c r="IO37" s="60"/>
      <c r="IP37" s="60"/>
      <c r="IQ37" s="60"/>
      <c r="IR37" s="60">
        <f t="shared" si="309"/>
        <v>0</v>
      </c>
      <c r="IS37" s="60">
        <f t="shared" si="309"/>
        <v>0</v>
      </c>
      <c r="IT37" s="60"/>
      <c r="IU37" s="60"/>
      <c r="IV37" s="60"/>
      <c r="IW37" s="60"/>
      <c r="IX37" s="60"/>
      <c r="IY37" s="60"/>
      <c r="IZ37" s="60"/>
      <c r="JA37" s="60">
        <f t="shared" si="310"/>
        <v>0</v>
      </c>
      <c r="JB37" s="60">
        <f t="shared" si="310"/>
        <v>0</v>
      </c>
      <c r="JC37" s="60"/>
      <c r="JD37" s="60"/>
      <c r="JE37" s="60"/>
      <c r="JF37" s="60"/>
      <c r="JG37" s="60"/>
      <c r="JH37" s="60"/>
      <c r="JI37" s="60"/>
      <c r="JJ37" s="60">
        <f t="shared" si="311"/>
        <v>0</v>
      </c>
      <c r="JK37" s="60">
        <f t="shared" si="311"/>
        <v>0</v>
      </c>
      <c r="JL37" s="60"/>
      <c r="JM37" s="60"/>
      <c r="JN37" s="60"/>
      <c r="JO37" s="60"/>
      <c r="JP37" s="60"/>
      <c r="JQ37" s="60"/>
      <c r="JR37" s="60"/>
      <c r="JS37" s="60">
        <f t="shared" si="312"/>
        <v>0</v>
      </c>
      <c r="JT37" s="60">
        <f>JW37+JZ37</f>
        <v>0</v>
      </c>
      <c r="JU37" s="60"/>
      <c r="JV37" s="60"/>
      <c r="JW37" s="60"/>
      <c r="JX37" s="60"/>
      <c r="JY37" s="60"/>
      <c r="JZ37" s="60"/>
      <c r="KA37" s="60"/>
      <c r="KB37" s="60">
        <f t="shared" si="313"/>
        <v>0</v>
      </c>
      <c r="KC37" s="60">
        <f t="shared" si="313"/>
        <v>0</v>
      </c>
      <c r="KD37" s="60"/>
      <c r="KE37" s="60"/>
      <c r="KF37" s="60"/>
      <c r="KG37" s="60"/>
      <c r="KH37" s="60"/>
      <c r="KI37" s="60"/>
      <c r="KJ37" s="60"/>
      <c r="KK37" s="60">
        <f t="shared" si="314"/>
        <v>0</v>
      </c>
      <c r="KL37" s="60">
        <f t="shared" si="314"/>
        <v>0</v>
      </c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>
        <f t="shared" si="315"/>
        <v>0</v>
      </c>
      <c r="KX37" s="60">
        <f t="shared" si="315"/>
        <v>0</v>
      </c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>
        <f t="shared" si="316"/>
        <v>0</v>
      </c>
      <c r="LM37" s="60">
        <f t="shared" si="316"/>
        <v>0</v>
      </c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</row>
    <row r="38" spans="1:344" ht="13.5" customHeight="1">
      <c r="A38" s="3" t="s">
        <v>82</v>
      </c>
      <c r="B38" s="60">
        <f t="shared" si="281"/>
        <v>9158.1544099999992</v>
      </c>
      <c r="C38" s="60">
        <f t="shared" si="282"/>
        <v>9157.6453799999999</v>
      </c>
      <c r="D38" s="60">
        <f t="shared" si="264"/>
        <v>99.994441784040646</v>
      </c>
      <c r="E38" s="60">
        <f t="shared" si="283"/>
        <v>0</v>
      </c>
      <c r="F38" s="60">
        <f t="shared" si="283"/>
        <v>0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>
        <f t="shared" si="284"/>
        <v>0</v>
      </c>
      <c r="U38" s="60">
        <f t="shared" si="284"/>
        <v>0</v>
      </c>
      <c r="V38" s="60"/>
      <c r="W38" s="60"/>
      <c r="X38" s="60"/>
      <c r="Y38" s="60"/>
      <c r="Z38" s="60"/>
      <c r="AA38" s="60"/>
      <c r="AB38" s="60"/>
      <c r="AC38" s="60">
        <f t="shared" si="285"/>
        <v>0</v>
      </c>
      <c r="AD38" s="60">
        <f t="shared" si="285"/>
        <v>0</v>
      </c>
      <c r="AE38" s="60"/>
      <c r="AF38" s="60"/>
      <c r="AG38" s="60"/>
      <c r="AH38" s="60"/>
      <c r="AI38" s="60"/>
      <c r="AJ38" s="60"/>
      <c r="AK38" s="60"/>
      <c r="AL38" s="60">
        <f t="shared" si="286"/>
        <v>0</v>
      </c>
      <c r="AM38" s="60">
        <f t="shared" si="286"/>
        <v>0</v>
      </c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>
        <f t="shared" si="287"/>
        <v>0</v>
      </c>
      <c r="AY38" s="60">
        <f t="shared" si="287"/>
        <v>0</v>
      </c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>
        <f t="shared" si="289"/>
        <v>216.09530999999998</v>
      </c>
      <c r="BT38" s="60">
        <f>BW38+BZ38</f>
        <v>216.09531000000001</v>
      </c>
      <c r="BU38" s="60">
        <f>BT38/BS38*100</f>
        <v>100.00000000000003</v>
      </c>
      <c r="BV38" s="60">
        <v>216.09530999999998</v>
      </c>
      <c r="BW38" s="60">
        <v>216.09531000000001</v>
      </c>
      <c r="BX38" s="60">
        <f>BW38/BV38*100</f>
        <v>100.00000000000003</v>
      </c>
      <c r="BY38" s="60"/>
      <c r="BZ38" s="60"/>
      <c r="CA38" s="60"/>
      <c r="CB38" s="60">
        <f t="shared" si="290"/>
        <v>0</v>
      </c>
      <c r="CC38" s="60">
        <f t="shared" si="291"/>
        <v>0</v>
      </c>
      <c r="CD38" s="60"/>
      <c r="CE38" s="60"/>
      <c r="CF38" s="60"/>
      <c r="CG38" s="60"/>
      <c r="CH38" s="60"/>
      <c r="CI38" s="60"/>
      <c r="CJ38" s="60"/>
      <c r="CK38" s="60">
        <f t="shared" si="292"/>
        <v>0</v>
      </c>
      <c r="CL38" s="60">
        <f t="shared" si="292"/>
        <v>0</v>
      </c>
      <c r="CM38" s="60"/>
      <c r="CN38" s="60"/>
      <c r="CO38" s="60"/>
      <c r="CP38" s="60"/>
      <c r="CQ38" s="60"/>
      <c r="CR38" s="60"/>
      <c r="CS38" s="60"/>
      <c r="CT38" s="60">
        <f t="shared" si="293"/>
        <v>0</v>
      </c>
      <c r="CU38" s="60">
        <f t="shared" si="293"/>
        <v>0</v>
      </c>
      <c r="CV38" s="60"/>
      <c r="CW38" s="60"/>
      <c r="CX38" s="60"/>
      <c r="CY38" s="60"/>
      <c r="CZ38" s="60"/>
      <c r="DA38" s="60"/>
      <c r="DB38" s="60"/>
      <c r="DC38" s="60">
        <f t="shared" si="294"/>
        <v>0</v>
      </c>
      <c r="DD38" s="60">
        <f t="shared" si="294"/>
        <v>0</v>
      </c>
      <c r="DE38" s="60"/>
      <c r="DF38" s="60"/>
      <c r="DG38" s="60"/>
      <c r="DH38" s="60"/>
      <c r="DI38" s="60"/>
      <c r="DJ38" s="60"/>
      <c r="DK38" s="60"/>
      <c r="DL38" s="60">
        <f t="shared" si="295"/>
        <v>0</v>
      </c>
      <c r="DM38" s="60">
        <f t="shared" si="295"/>
        <v>0</v>
      </c>
      <c r="DN38" s="60"/>
      <c r="DO38" s="60"/>
      <c r="DP38" s="60"/>
      <c r="DQ38" s="60"/>
      <c r="DR38" s="60"/>
      <c r="DS38" s="60"/>
      <c r="DT38" s="60"/>
      <c r="DU38" s="60">
        <f t="shared" si="296"/>
        <v>0</v>
      </c>
      <c r="DV38" s="60">
        <f t="shared" si="296"/>
        <v>0</v>
      </c>
      <c r="DW38" s="60"/>
      <c r="DX38" s="60"/>
      <c r="DY38" s="60"/>
      <c r="DZ38" s="60"/>
      <c r="EA38" s="60"/>
      <c r="EB38" s="60"/>
      <c r="EC38" s="60"/>
      <c r="ED38" s="60">
        <f t="shared" si="297"/>
        <v>0</v>
      </c>
      <c r="EE38" s="60">
        <f t="shared" si="297"/>
        <v>0</v>
      </c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>
        <f t="shared" si="298"/>
        <v>8725.5419999999995</v>
      </c>
      <c r="EQ38" s="60">
        <f t="shared" si="298"/>
        <v>8725.0329700000002</v>
      </c>
      <c r="ER38" s="60">
        <f t="shared" si="280"/>
        <v>99.994166207669394</v>
      </c>
      <c r="ES38" s="60">
        <v>8725.5419999999995</v>
      </c>
      <c r="ET38" s="60">
        <v>8725.0329700000002</v>
      </c>
      <c r="EU38" s="60">
        <f t="shared" si="299"/>
        <v>99.994166207669394</v>
      </c>
      <c r="EV38" s="60"/>
      <c r="EW38" s="60"/>
      <c r="EX38" s="60"/>
      <c r="EY38" s="60"/>
      <c r="EZ38" s="60"/>
      <c r="FA38" s="60"/>
      <c r="FB38" s="60">
        <f t="shared" si="300"/>
        <v>0</v>
      </c>
      <c r="FC38" s="60">
        <f t="shared" si="300"/>
        <v>0</v>
      </c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>
        <f t="shared" si="301"/>
        <v>0</v>
      </c>
      <c r="FX38" s="60">
        <f t="shared" si="301"/>
        <v>0</v>
      </c>
      <c r="FY38" s="60"/>
      <c r="FZ38" s="60"/>
      <c r="GA38" s="60"/>
      <c r="GB38" s="60"/>
      <c r="GC38" s="60"/>
      <c r="GD38" s="60"/>
      <c r="GE38" s="60"/>
      <c r="GF38" s="60">
        <f t="shared" si="302"/>
        <v>0</v>
      </c>
      <c r="GG38" s="60">
        <f t="shared" si="302"/>
        <v>0</v>
      </c>
      <c r="GH38" s="60"/>
      <c r="GI38" s="60"/>
      <c r="GJ38" s="60"/>
      <c r="GK38" s="60"/>
      <c r="GL38" s="60"/>
      <c r="GM38" s="60"/>
      <c r="GN38" s="60"/>
      <c r="GO38" s="60">
        <f t="shared" si="303"/>
        <v>0</v>
      </c>
      <c r="GP38" s="60">
        <f t="shared" si="303"/>
        <v>0</v>
      </c>
      <c r="GQ38" s="60"/>
      <c r="GR38" s="60"/>
      <c r="GS38" s="60"/>
      <c r="GT38" s="60"/>
      <c r="GU38" s="60"/>
      <c r="GV38" s="60"/>
      <c r="GW38" s="60"/>
      <c r="GX38" s="60">
        <f t="shared" si="304"/>
        <v>0</v>
      </c>
      <c r="GY38" s="60">
        <f t="shared" si="304"/>
        <v>0</v>
      </c>
      <c r="GZ38" s="58"/>
      <c r="HA38" s="60"/>
      <c r="HB38" s="60"/>
      <c r="HC38" s="60"/>
      <c r="HD38" s="60"/>
      <c r="HE38" s="60"/>
      <c r="HF38" s="60"/>
      <c r="HG38" s="60">
        <f t="shared" si="305"/>
        <v>0</v>
      </c>
      <c r="HH38" s="60">
        <f t="shared" si="305"/>
        <v>0</v>
      </c>
      <c r="HI38" s="60"/>
      <c r="HJ38" s="60"/>
      <c r="HK38" s="60"/>
      <c r="HL38" s="60"/>
      <c r="HM38" s="60"/>
      <c r="HN38" s="60"/>
      <c r="HO38" s="60"/>
      <c r="HP38" s="60">
        <f t="shared" si="306"/>
        <v>0</v>
      </c>
      <c r="HQ38" s="60">
        <f t="shared" si="306"/>
        <v>0</v>
      </c>
      <c r="HR38" s="60"/>
      <c r="HS38" s="60"/>
      <c r="HT38" s="60"/>
      <c r="HU38" s="60"/>
      <c r="HV38" s="60"/>
      <c r="HW38" s="60"/>
      <c r="HX38" s="60"/>
      <c r="HY38" s="60">
        <f t="shared" si="307"/>
        <v>0</v>
      </c>
      <c r="HZ38" s="60">
        <f t="shared" si="307"/>
        <v>0</v>
      </c>
      <c r="IA38" s="60"/>
      <c r="IB38" s="60"/>
      <c r="IC38" s="60"/>
      <c r="ID38" s="60"/>
      <c r="IE38" s="60"/>
      <c r="IF38" s="60"/>
      <c r="IG38" s="60"/>
      <c r="IH38" s="60">
        <f t="shared" si="308"/>
        <v>0</v>
      </c>
      <c r="II38" s="60">
        <f t="shared" si="308"/>
        <v>0</v>
      </c>
      <c r="IJ38" s="60"/>
      <c r="IK38" s="60"/>
      <c r="IL38" s="60"/>
      <c r="IM38" s="60"/>
      <c r="IN38" s="60"/>
      <c r="IO38" s="60"/>
      <c r="IP38" s="60"/>
      <c r="IQ38" s="60"/>
      <c r="IR38" s="60">
        <f t="shared" si="309"/>
        <v>0</v>
      </c>
      <c r="IS38" s="60">
        <f t="shared" si="309"/>
        <v>0</v>
      </c>
      <c r="IT38" s="60"/>
      <c r="IU38" s="60"/>
      <c r="IV38" s="60"/>
      <c r="IW38" s="60"/>
      <c r="IX38" s="60"/>
      <c r="IY38" s="60"/>
      <c r="IZ38" s="60"/>
      <c r="JA38" s="60">
        <f t="shared" si="310"/>
        <v>0</v>
      </c>
      <c r="JB38" s="60">
        <f t="shared" si="310"/>
        <v>0</v>
      </c>
      <c r="JC38" s="60"/>
      <c r="JD38" s="60"/>
      <c r="JE38" s="60"/>
      <c r="JF38" s="60"/>
      <c r="JG38" s="60"/>
      <c r="JH38" s="60"/>
      <c r="JI38" s="60"/>
      <c r="JJ38" s="60">
        <f t="shared" si="311"/>
        <v>0</v>
      </c>
      <c r="JK38" s="60">
        <f t="shared" si="311"/>
        <v>0</v>
      </c>
      <c r="JL38" s="60"/>
      <c r="JM38" s="60"/>
      <c r="JN38" s="60"/>
      <c r="JO38" s="60"/>
      <c r="JP38" s="60"/>
      <c r="JQ38" s="60"/>
      <c r="JR38" s="60"/>
      <c r="JS38" s="60">
        <f t="shared" si="312"/>
        <v>0</v>
      </c>
      <c r="JT38" s="60">
        <f t="shared" si="312"/>
        <v>0</v>
      </c>
      <c r="JU38" s="60"/>
      <c r="JV38" s="60"/>
      <c r="JW38" s="60"/>
      <c r="JX38" s="60"/>
      <c r="JY38" s="60"/>
      <c r="JZ38" s="60"/>
      <c r="KA38" s="60"/>
      <c r="KB38" s="60">
        <f t="shared" si="313"/>
        <v>0</v>
      </c>
      <c r="KC38" s="60">
        <f t="shared" si="313"/>
        <v>0</v>
      </c>
      <c r="KD38" s="60"/>
      <c r="KE38" s="60"/>
      <c r="KF38" s="60"/>
      <c r="KG38" s="60"/>
      <c r="KH38" s="60"/>
      <c r="KI38" s="60"/>
      <c r="KJ38" s="60"/>
      <c r="KK38" s="60">
        <f t="shared" si="314"/>
        <v>0</v>
      </c>
      <c r="KL38" s="60">
        <f t="shared" si="314"/>
        <v>0</v>
      </c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>
        <f t="shared" si="315"/>
        <v>0</v>
      </c>
      <c r="KX38" s="60">
        <f t="shared" si="315"/>
        <v>0</v>
      </c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>
        <f t="shared" si="316"/>
        <v>0</v>
      </c>
      <c r="LM38" s="60">
        <f t="shared" si="316"/>
        <v>0</v>
      </c>
      <c r="LN38" s="60"/>
      <c r="LO38" s="60"/>
      <c r="LP38" s="60"/>
      <c r="LQ38" s="60"/>
      <c r="LR38" s="60"/>
      <c r="LS38" s="60"/>
      <c r="LT38" s="60"/>
      <c r="LU38" s="60">
        <v>216.5171</v>
      </c>
      <c r="LV38" s="60">
        <v>216.5171</v>
      </c>
      <c r="LW38" s="60">
        <f t="shared" si="116"/>
        <v>100</v>
      </c>
      <c r="LX38" s="60"/>
      <c r="LY38" s="60"/>
      <c r="LZ38" s="60"/>
      <c r="MA38" s="60"/>
      <c r="MB38" s="60"/>
      <c r="MC38" s="60"/>
      <c r="MD38" s="60"/>
      <c r="ME38" s="60"/>
      <c r="MF38" s="60"/>
    </row>
    <row r="39" spans="1:344" ht="13.5" customHeight="1">
      <c r="A39" s="3" t="s">
        <v>65</v>
      </c>
      <c r="B39" s="60">
        <f t="shared" si="281"/>
        <v>1118.6242500000001</v>
      </c>
      <c r="C39" s="60">
        <f t="shared" si="282"/>
        <v>1118.6242500000001</v>
      </c>
      <c r="D39" s="60">
        <f t="shared" si="264"/>
        <v>100</v>
      </c>
      <c r="E39" s="60">
        <f t="shared" si="283"/>
        <v>0</v>
      </c>
      <c r="F39" s="60">
        <f t="shared" si="283"/>
        <v>0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>
        <f t="shared" si="284"/>
        <v>0</v>
      </c>
      <c r="U39" s="60">
        <f t="shared" si="284"/>
        <v>0</v>
      </c>
      <c r="V39" s="60"/>
      <c r="W39" s="60"/>
      <c r="X39" s="60"/>
      <c r="Y39" s="60"/>
      <c r="Z39" s="60"/>
      <c r="AA39" s="60"/>
      <c r="AB39" s="60"/>
      <c r="AC39" s="60">
        <f t="shared" si="285"/>
        <v>0</v>
      </c>
      <c r="AD39" s="60">
        <f t="shared" si="285"/>
        <v>0</v>
      </c>
      <c r="AE39" s="60"/>
      <c r="AF39" s="60"/>
      <c r="AG39" s="60"/>
      <c r="AH39" s="60"/>
      <c r="AI39" s="60"/>
      <c r="AJ39" s="60"/>
      <c r="AK39" s="60"/>
      <c r="AL39" s="60">
        <f t="shared" si="286"/>
        <v>0</v>
      </c>
      <c r="AM39" s="60">
        <f t="shared" si="286"/>
        <v>0</v>
      </c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>
        <f t="shared" si="287"/>
        <v>0</v>
      </c>
      <c r="AY39" s="60">
        <f t="shared" si="287"/>
        <v>0</v>
      </c>
      <c r="AZ39" s="60"/>
      <c r="BA39" s="60"/>
      <c r="BB39" s="60"/>
      <c r="BC39" s="60"/>
      <c r="BD39" s="60"/>
      <c r="BE39" s="60"/>
      <c r="BF39" s="60"/>
      <c r="BG39" s="60">
        <f t="shared" si="288"/>
        <v>50.23366</v>
      </c>
      <c r="BH39" s="60">
        <f t="shared" si="288"/>
        <v>50.23366</v>
      </c>
      <c r="BI39" s="60">
        <f t="shared" si="277"/>
        <v>100</v>
      </c>
      <c r="BJ39" s="60">
        <v>49.228990000000003</v>
      </c>
      <c r="BK39" s="60">
        <v>49.228990000000003</v>
      </c>
      <c r="BL39" s="60">
        <f t="shared" si="278"/>
        <v>100</v>
      </c>
      <c r="BM39" s="60">
        <v>1.00467</v>
      </c>
      <c r="BN39" s="60">
        <v>1.00467</v>
      </c>
      <c r="BO39" s="60">
        <f t="shared" si="279"/>
        <v>100</v>
      </c>
      <c r="BP39" s="60"/>
      <c r="BQ39" s="60"/>
      <c r="BR39" s="60"/>
      <c r="BS39" s="60">
        <f t="shared" si="289"/>
        <v>302.14259000000004</v>
      </c>
      <c r="BT39" s="60">
        <f>BW39+BZ39</f>
        <v>302.14258999999998</v>
      </c>
      <c r="BU39" s="60">
        <f>BT39/BS39*100</f>
        <v>99.999999999999972</v>
      </c>
      <c r="BV39" s="60">
        <v>302.14259000000004</v>
      </c>
      <c r="BW39" s="60">
        <v>302.14258999999998</v>
      </c>
      <c r="BX39" s="60">
        <f>BW39/BV39*100</f>
        <v>99.999999999999972</v>
      </c>
      <c r="BY39" s="60"/>
      <c r="BZ39" s="60"/>
      <c r="CA39" s="60"/>
      <c r="CB39" s="60">
        <f t="shared" si="290"/>
        <v>0</v>
      </c>
      <c r="CC39" s="60">
        <f t="shared" si="291"/>
        <v>0</v>
      </c>
      <c r="CD39" s="60"/>
      <c r="CE39" s="60"/>
      <c r="CF39" s="60"/>
      <c r="CG39" s="60"/>
      <c r="CH39" s="60"/>
      <c r="CI39" s="60"/>
      <c r="CJ39" s="60"/>
      <c r="CK39" s="60">
        <f t="shared" si="292"/>
        <v>0</v>
      </c>
      <c r="CL39" s="60">
        <f t="shared" si="292"/>
        <v>0</v>
      </c>
      <c r="CM39" s="60"/>
      <c r="CN39" s="60"/>
      <c r="CO39" s="60"/>
      <c r="CP39" s="60"/>
      <c r="CQ39" s="60"/>
      <c r="CR39" s="60"/>
      <c r="CS39" s="60"/>
      <c r="CT39" s="60">
        <f t="shared" si="293"/>
        <v>0</v>
      </c>
      <c r="CU39" s="60">
        <f t="shared" si="293"/>
        <v>0</v>
      </c>
      <c r="CV39" s="60"/>
      <c r="CW39" s="60"/>
      <c r="CX39" s="60"/>
      <c r="CY39" s="60"/>
      <c r="CZ39" s="60"/>
      <c r="DA39" s="60"/>
      <c r="DB39" s="60"/>
      <c r="DC39" s="60">
        <f t="shared" si="294"/>
        <v>0</v>
      </c>
      <c r="DD39" s="60">
        <f t="shared" si="294"/>
        <v>0</v>
      </c>
      <c r="DE39" s="60"/>
      <c r="DF39" s="60"/>
      <c r="DG39" s="60"/>
      <c r="DH39" s="60"/>
      <c r="DI39" s="60"/>
      <c r="DJ39" s="60"/>
      <c r="DK39" s="60"/>
      <c r="DL39" s="60">
        <f t="shared" si="295"/>
        <v>0</v>
      </c>
      <c r="DM39" s="60">
        <f t="shared" si="295"/>
        <v>0</v>
      </c>
      <c r="DN39" s="60"/>
      <c r="DO39" s="60"/>
      <c r="DP39" s="60"/>
      <c r="DQ39" s="60"/>
      <c r="DR39" s="60"/>
      <c r="DS39" s="60"/>
      <c r="DT39" s="60"/>
      <c r="DU39" s="60">
        <f t="shared" si="296"/>
        <v>0</v>
      </c>
      <c r="DV39" s="60">
        <f t="shared" si="296"/>
        <v>0</v>
      </c>
      <c r="DW39" s="60"/>
      <c r="DX39" s="60"/>
      <c r="DY39" s="60"/>
      <c r="DZ39" s="60"/>
      <c r="EA39" s="60"/>
      <c r="EB39" s="60"/>
      <c r="EC39" s="60"/>
      <c r="ED39" s="60">
        <f t="shared" si="297"/>
        <v>0</v>
      </c>
      <c r="EE39" s="60">
        <f t="shared" si="297"/>
        <v>0</v>
      </c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>
        <f t="shared" si="298"/>
        <v>594.74800000000005</v>
      </c>
      <c r="EQ39" s="60">
        <f t="shared" si="298"/>
        <v>594.74800000000005</v>
      </c>
      <c r="ER39" s="60">
        <f t="shared" si="280"/>
        <v>100</v>
      </c>
      <c r="ES39" s="60">
        <v>594.74800000000005</v>
      </c>
      <c r="ET39" s="60">
        <v>594.74800000000005</v>
      </c>
      <c r="EU39" s="60">
        <f t="shared" si="299"/>
        <v>100</v>
      </c>
      <c r="EV39" s="60"/>
      <c r="EW39" s="60"/>
      <c r="EX39" s="60"/>
      <c r="EY39" s="60"/>
      <c r="EZ39" s="60"/>
      <c r="FA39" s="60"/>
      <c r="FB39" s="60">
        <f t="shared" si="300"/>
        <v>0</v>
      </c>
      <c r="FC39" s="60">
        <f t="shared" si="300"/>
        <v>0</v>
      </c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>
        <f t="shared" si="301"/>
        <v>0</v>
      </c>
      <c r="FX39" s="60">
        <f t="shared" si="301"/>
        <v>0</v>
      </c>
      <c r="FY39" s="60"/>
      <c r="FZ39" s="60"/>
      <c r="GA39" s="60"/>
      <c r="GB39" s="60"/>
      <c r="GC39" s="60"/>
      <c r="GD39" s="60"/>
      <c r="GE39" s="60"/>
      <c r="GF39" s="60">
        <f t="shared" si="302"/>
        <v>0</v>
      </c>
      <c r="GG39" s="60">
        <f t="shared" si="302"/>
        <v>0</v>
      </c>
      <c r="GH39" s="60"/>
      <c r="GI39" s="60"/>
      <c r="GJ39" s="60"/>
      <c r="GK39" s="60"/>
      <c r="GL39" s="60"/>
      <c r="GM39" s="60"/>
      <c r="GN39" s="60"/>
      <c r="GO39" s="60">
        <f t="shared" si="303"/>
        <v>0</v>
      </c>
      <c r="GP39" s="60">
        <f t="shared" si="303"/>
        <v>0</v>
      </c>
      <c r="GQ39" s="60"/>
      <c r="GR39" s="60"/>
      <c r="GS39" s="60"/>
      <c r="GT39" s="60"/>
      <c r="GU39" s="60"/>
      <c r="GV39" s="60"/>
      <c r="GW39" s="60"/>
      <c r="GX39" s="60">
        <f t="shared" si="304"/>
        <v>0</v>
      </c>
      <c r="GY39" s="60">
        <f t="shared" si="304"/>
        <v>0</v>
      </c>
      <c r="GZ39" s="58"/>
      <c r="HA39" s="60"/>
      <c r="HB39" s="60"/>
      <c r="HC39" s="60"/>
      <c r="HD39" s="60"/>
      <c r="HE39" s="60"/>
      <c r="HF39" s="60"/>
      <c r="HG39" s="60">
        <f t="shared" si="305"/>
        <v>0</v>
      </c>
      <c r="HH39" s="60">
        <f t="shared" si="305"/>
        <v>0</v>
      </c>
      <c r="HI39" s="60"/>
      <c r="HJ39" s="60"/>
      <c r="HK39" s="60"/>
      <c r="HL39" s="60"/>
      <c r="HM39" s="60"/>
      <c r="HN39" s="60"/>
      <c r="HO39" s="60"/>
      <c r="HP39" s="60">
        <f t="shared" si="306"/>
        <v>0</v>
      </c>
      <c r="HQ39" s="60">
        <f t="shared" si="306"/>
        <v>0</v>
      </c>
      <c r="HR39" s="60"/>
      <c r="HS39" s="60"/>
      <c r="HT39" s="60"/>
      <c r="HU39" s="60"/>
      <c r="HV39" s="60"/>
      <c r="HW39" s="60"/>
      <c r="HX39" s="60"/>
      <c r="HY39" s="60">
        <f t="shared" si="307"/>
        <v>0</v>
      </c>
      <c r="HZ39" s="60">
        <f t="shared" si="307"/>
        <v>0</v>
      </c>
      <c r="IA39" s="60"/>
      <c r="IB39" s="60"/>
      <c r="IC39" s="60"/>
      <c r="ID39" s="60"/>
      <c r="IE39" s="60"/>
      <c r="IF39" s="60"/>
      <c r="IG39" s="60"/>
      <c r="IH39" s="60">
        <f t="shared" si="308"/>
        <v>0</v>
      </c>
      <c r="II39" s="60">
        <f t="shared" si="308"/>
        <v>0</v>
      </c>
      <c r="IJ39" s="60"/>
      <c r="IK39" s="60"/>
      <c r="IL39" s="60"/>
      <c r="IM39" s="60"/>
      <c r="IN39" s="60"/>
      <c r="IO39" s="60"/>
      <c r="IP39" s="60"/>
      <c r="IQ39" s="60"/>
      <c r="IR39" s="60">
        <f t="shared" si="309"/>
        <v>0</v>
      </c>
      <c r="IS39" s="60">
        <f t="shared" si="309"/>
        <v>0</v>
      </c>
      <c r="IT39" s="60"/>
      <c r="IU39" s="60"/>
      <c r="IV39" s="60"/>
      <c r="IW39" s="60"/>
      <c r="IX39" s="60"/>
      <c r="IY39" s="60"/>
      <c r="IZ39" s="60"/>
      <c r="JA39" s="60">
        <f t="shared" si="310"/>
        <v>0</v>
      </c>
      <c r="JB39" s="60">
        <f t="shared" si="310"/>
        <v>0</v>
      </c>
      <c r="JC39" s="60"/>
      <c r="JD39" s="60"/>
      <c r="JE39" s="60"/>
      <c r="JF39" s="60"/>
      <c r="JG39" s="60"/>
      <c r="JH39" s="60"/>
      <c r="JI39" s="60"/>
      <c r="JJ39" s="60">
        <f t="shared" si="311"/>
        <v>0</v>
      </c>
      <c r="JK39" s="60">
        <f t="shared" si="311"/>
        <v>0</v>
      </c>
      <c r="JL39" s="60"/>
      <c r="JM39" s="60"/>
      <c r="JN39" s="60"/>
      <c r="JO39" s="60"/>
      <c r="JP39" s="60"/>
      <c r="JQ39" s="60"/>
      <c r="JR39" s="60"/>
      <c r="JS39" s="60">
        <f t="shared" si="312"/>
        <v>0</v>
      </c>
      <c r="JT39" s="60">
        <f t="shared" si="312"/>
        <v>0</v>
      </c>
      <c r="JU39" s="60"/>
      <c r="JV39" s="60"/>
      <c r="JW39" s="60"/>
      <c r="JX39" s="60"/>
      <c r="JY39" s="60"/>
      <c r="JZ39" s="60"/>
      <c r="KA39" s="60"/>
      <c r="KB39" s="60">
        <f t="shared" si="313"/>
        <v>0</v>
      </c>
      <c r="KC39" s="60">
        <f t="shared" si="313"/>
        <v>0</v>
      </c>
      <c r="KD39" s="60"/>
      <c r="KE39" s="60"/>
      <c r="KF39" s="60"/>
      <c r="KG39" s="60"/>
      <c r="KH39" s="60"/>
      <c r="KI39" s="60"/>
      <c r="KJ39" s="60"/>
      <c r="KK39" s="60">
        <f t="shared" si="314"/>
        <v>0</v>
      </c>
      <c r="KL39" s="60">
        <f t="shared" si="314"/>
        <v>0</v>
      </c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>
        <f t="shared" si="315"/>
        <v>0</v>
      </c>
      <c r="KX39" s="60">
        <f t="shared" si="315"/>
        <v>0</v>
      </c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>
        <f t="shared" si="316"/>
        <v>0</v>
      </c>
      <c r="LM39" s="60">
        <f t="shared" si="316"/>
        <v>0</v>
      </c>
      <c r="LN39" s="60"/>
      <c r="LO39" s="60"/>
      <c r="LP39" s="60"/>
      <c r="LQ39" s="60"/>
      <c r="LR39" s="60"/>
      <c r="LS39" s="60"/>
      <c r="LT39" s="60"/>
      <c r="LU39" s="60">
        <v>171.5</v>
      </c>
      <c r="LV39" s="60">
        <v>171.5</v>
      </c>
      <c r="LW39" s="60">
        <f t="shared" si="116"/>
        <v>100</v>
      </c>
      <c r="LX39" s="60"/>
      <c r="LY39" s="60"/>
      <c r="LZ39" s="60"/>
      <c r="MA39" s="60"/>
      <c r="MB39" s="60"/>
      <c r="MC39" s="60"/>
      <c r="MD39" s="60"/>
      <c r="ME39" s="60"/>
      <c r="MF39" s="60"/>
    </row>
    <row r="40" spans="1:344" ht="13.5" customHeight="1">
      <c r="A40" s="3" t="s">
        <v>66</v>
      </c>
      <c r="B40" s="60">
        <f t="shared" si="281"/>
        <v>14234.746950000001</v>
      </c>
      <c r="C40" s="60">
        <f t="shared" si="282"/>
        <v>14234.746870000001</v>
      </c>
      <c r="D40" s="60">
        <f t="shared" si="264"/>
        <v>99.99999943799493</v>
      </c>
      <c r="E40" s="60">
        <f t="shared" si="283"/>
        <v>0</v>
      </c>
      <c r="F40" s="60">
        <f t="shared" si="283"/>
        <v>0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>
        <f t="shared" si="284"/>
        <v>0</v>
      </c>
      <c r="U40" s="60">
        <f t="shared" si="284"/>
        <v>0</v>
      </c>
      <c r="V40" s="60"/>
      <c r="W40" s="60"/>
      <c r="X40" s="60"/>
      <c r="Y40" s="60"/>
      <c r="Z40" s="60"/>
      <c r="AA40" s="60"/>
      <c r="AB40" s="60"/>
      <c r="AC40" s="60">
        <f t="shared" si="285"/>
        <v>0</v>
      </c>
      <c r="AD40" s="60">
        <f t="shared" si="285"/>
        <v>0</v>
      </c>
      <c r="AE40" s="60"/>
      <c r="AF40" s="60"/>
      <c r="AG40" s="60"/>
      <c r="AH40" s="60"/>
      <c r="AI40" s="60"/>
      <c r="AJ40" s="60"/>
      <c r="AK40" s="60"/>
      <c r="AL40" s="60">
        <f t="shared" si="286"/>
        <v>0</v>
      </c>
      <c r="AM40" s="60">
        <f t="shared" si="286"/>
        <v>0</v>
      </c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>
        <f t="shared" si="287"/>
        <v>0</v>
      </c>
      <c r="AY40" s="60">
        <f t="shared" si="287"/>
        <v>0</v>
      </c>
      <c r="AZ40" s="60"/>
      <c r="BA40" s="60"/>
      <c r="BB40" s="60"/>
      <c r="BC40" s="60"/>
      <c r="BD40" s="60"/>
      <c r="BE40" s="60"/>
      <c r="BF40" s="60"/>
      <c r="BG40" s="60">
        <f t="shared" si="288"/>
        <v>3616.82395</v>
      </c>
      <c r="BH40" s="60">
        <f t="shared" si="288"/>
        <v>3616.82395</v>
      </c>
      <c r="BI40" s="60">
        <f t="shared" si="277"/>
        <v>100</v>
      </c>
      <c r="BJ40" s="60">
        <v>3544.4874500000001</v>
      </c>
      <c r="BK40" s="60">
        <v>3544.4874500000001</v>
      </c>
      <c r="BL40" s="60">
        <f t="shared" si="278"/>
        <v>100</v>
      </c>
      <c r="BM40" s="60">
        <v>72.336500000000001</v>
      </c>
      <c r="BN40" s="60">
        <v>72.336500000000001</v>
      </c>
      <c r="BO40" s="60">
        <f t="shared" si="279"/>
        <v>100</v>
      </c>
      <c r="BP40" s="60"/>
      <c r="BQ40" s="60"/>
      <c r="BR40" s="60"/>
      <c r="BS40" s="60">
        <f t="shared" si="289"/>
        <v>0</v>
      </c>
      <c r="BT40" s="60"/>
      <c r="BU40" s="60"/>
      <c r="BV40" s="60"/>
      <c r="BW40" s="60"/>
      <c r="BX40" s="60"/>
      <c r="BY40" s="60"/>
      <c r="BZ40" s="60"/>
      <c r="CA40" s="60"/>
      <c r="CB40" s="60">
        <f t="shared" si="290"/>
        <v>0</v>
      </c>
      <c r="CC40" s="60">
        <f t="shared" si="291"/>
        <v>0</v>
      </c>
      <c r="CD40" s="60"/>
      <c r="CE40" s="60"/>
      <c r="CF40" s="60"/>
      <c r="CG40" s="60"/>
      <c r="CH40" s="60"/>
      <c r="CI40" s="60"/>
      <c r="CJ40" s="60"/>
      <c r="CK40" s="60">
        <f t="shared" si="292"/>
        <v>0</v>
      </c>
      <c r="CL40" s="60">
        <f t="shared" si="292"/>
        <v>0</v>
      </c>
      <c r="CM40" s="60"/>
      <c r="CN40" s="60"/>
      <c r="CO40" s="60"/>
      <c r="CP40" s="60"/>
      <c r="CQ40" s="60"/>
      <c r="CR40" s="60"/>
      <c r="CS40" s="60"/>
      <c r="CT40" s="60">
        <f t="shared" si="293"/>
        <v>0</v>
      </c>
      <c r="CU40" s="60">
        <f t="shared" si="293"/>
        <v>0</v>
      </c>
      <c r="CV40" s="60"/>
      <c r="CW40" s="60"/>
      <c r="CX40" s="60"/>
      <c r="CY40" s="60"/>
      <c r="CZ40" s="60"/>
      <c r="DA40" s="60"/>
      <c r="DB40" s="60"/>
      <c r="DC40" s="60">
        <f t="shared" si="294"/>
        <v>0</v>
      </c>
      <c r="DD40" s="60">
        <f t="shared" si="294"/>
        <v>0</v>
      </c>
      <c r="DE40" s="60"/>
      <c r="DF40" s="60"/>
      <c r="DG40" s="60"/>
      <c r="DH40" s="60"/>
      <c r="DI40" s="60"/>
      <c r="DJ40" s="60"/>
      <c r="DK40" s="60"/>
      <c r="DL40" s="60">
        <f t="shared" si="295"/>
        <v>0</v>
      </c>
      <c r="DM40" s="60">
        <f t="shared" si="295"/>
        <v>0</v>
      </c>
      <c r="DN40" s="60"/>
      <c r="DO40" s="60"/>
      <c r="DP40" s="60"/>
      <c r="DQ40" s="60"/>
      <c r="DR40" s="60"/>
      <c r="DS40" s="60"/>
      <c r="DT40" s="60"/>
      <c r="DU40" s="60">
        <f t="shared" si="296"/>
        <v>0</v>
      </c>
      <c r="DV40" s="60">
        <f t="shared" si="296"/>
        <v>0</v>
      </c>
      <c r="DW40" s="60"/>
      <c r="DX40" s="60"/>
      <c r="DY40" s="60"/>
      <c r="DZ40" s="60"/>
      <c r="EA40" s="60"/>
      <c r="EB40" s="60"/>
      <c r="EC40" s="60"/>
      <c r="ED40" s="60">
        <f t="shared" si="297"/>
        <v>0</v>
      </c>
      <c r="EE40" s="60">
        <f t="shared" si="297"/>
        <v>0</v>
      </c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>
        <f t="shared" si="298"/>
        <v>10617.923000000001</v>
      </c>
      <c r="EQ40" s="60">
        <f t="shared" si="298"/>
        <v>10617.922920000001</v>
      </c>
      <c r="ER40" s="60">
        <f t="shared" si="280"/>
        <v>99.999999246556982</v>
      </c>
      <c r="ES40" s="60">
        <v>10617.923000000001</v>
      </c>
      <c r="ET40" s="60">
        <v>10617.922920000001</v>
      </c>
      <c r="EU40" s="60">
        <f t="shared" si="299"/>
        <v>99.999999246556982</v>
      </c>
      <c r="EV40" s="60"/>
      <c r="EW40" s="60"/>
      <c r="EX40" s="60"/>
      <c r="EY40" s="60"/>
      <c r="EZ40" s="60"/>
      <c r="FA40" s="60"/>
      <c r="FB40" s="60">
        <f t="shared" si="300"/>
        <v>0</v>
      </c>
      <c r="FC40" s="60">
        <f t="shared" si="300"/>
        <v>0</v>
      </c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>
        <f t="shared" si="301"/>
        <v>0</v>
      </c>
      <c r="FX40" s="60">
        <f t="shared" si="301"/>
        <v>0</v>
      </c>
      <c r="FY40" s="60"/>
      <c r="FZ40" s="60"/>
      <c r="GA40" s="60"/>
      <c r="GB40" s="60"/>
      <c r="GC40" s="60"/>
      <c r="GD40" s="60"/>
      <c r="GE40" s="60"/>
      <c r="GF40" s="60">
        <f t="shared" si="302"/>
        <v>0</v>
      </c>
      <c r="GG40" s="60">
        <f t="shared" si="302"/>
        <v>0</v>
      </c>
      <c r="GH40" s="60"/>
      <c r="GI40" s="60"/>
      <c r="GJ40" s="60"/>
      <c r="GK40" s="60"/>
      <c r="GL40" s="60"/>
      <c r="GM40" s="60"/>
      <c r="GN40" s="60"/>
      <c r="GO40" s="60">
        <f t="shared" si="303"/>
        <v>0</v>
      </c>
      <c r="GP40" s="60">
        <f t="shared" si="303"/>
        <v>0</v>
      </c>
      <c r="GQ40" s="60"/>
      <c r="GR40" s="60"/>
      <c r="GS40" s="60"/>
      <c r="GT40" s="60"/>
      <c r="GU40" s="60"/>
      <c r="GV40" s="60"/>
      <c r="GW40" s="60"/>
      <c r="GX40" s="60">
        <f t="shared" si="304"/>
        <v>0</v>
      </c>
      <c r="GY40" s="60">
        <f t="shared" si="304"/>
        <v>0</v>
      </c>
      <c r="GZ40" s="58"/>
      <c r="HA40" s="60"/>
      <c r="HB40" s="60"/>
      <c r="HC40" s="60"/>
      <c r="HD40" s="60"/>
      <c r="HE40" s="60"/>
      <c r="HF40" s="60"/>
      <c r="HG40" s="60">
        <f t="shared" si="305"/>
        <v>0</v>
      </c>
      <c r="HH40" s="60">
        <f t="shared" si="305"/>
        <v>0</v>
      </c>
      <c r="HI40" s="60"/>
      <c r="HJ40" s="60"/>
      <c r="HK40" s="60"/>
      <c r="HL40" s="60"/>
      <c r="HM40" s="60"/>
      <c r="HN40" s="60"/>
      <c r="HO40" s="60"/>
      <c r="HP40" s="60">
        <f t="shared" si="306"/>
        <v>0</v>
      </c>
      <c r="HQ40" s="60">
        <f t="shared" si="306"/>
        <v>0</v>
      </c>
      <c r="HR40" s="60"/>
      <c r="HS40" s="60"/>
      <c r="HT40" s="60"/>
      <c r="HU40" s="60"/>
      <c r="HV40" s="60"/>
      <c r="HW40" s="60"/>
      <c r="HX40" s="60"/>
      <c r="HY40" s="60">
        <f t="shared" si="307"/>
        <v>0</v>
      </c>
      <c r="HZ40" s="60">
        <f t="shared" si="307"/>
        <v>0</v>
      </c>
      <c r="IA40" s="60"/>
      <c r="IB40" s="60"/>
      <c r="IC40" s="60"/>
      <c r="ID40" s="60"/>
      <c r="IE40" s="60"/>
      <c r="IF40" s="60"/>
      <c r="IG40" s="60"/>
      <c r="IH40" s="60">
        <f t="shared" si="308"/>
        <v>0</v>
      </c>
      <c r="II40" s="60">
        <f t="shared" si="308"/>
        <v>0</v>
      </c>
      <c r="IJ40" s="60"/>
      <c r="IK40" s="60"/>
      <c r="IL40" s="60"/>
      <c r="IM40" s="60"/>
      <c r="IN40" s="60"/>
      <c r="IO40" s="60"/>
      <c r="IP40" s="60"/>
      <c r="IQ40" s="60"/>
      <c r="IR40" s="60">
        <f t="shared" si="309"/>
        <v>0</v>
      </c>
      <c r="IS40" s="60">
        <f t="shared" si="309"/>
        <v>0</v>
      </c>
      <c r="IT40" s="60"/>
      <c r="IU40" s="60"/>
      <c r="IV40" s="60"/>
      <c r="IW40" s="60"/>
      <c r="IX40" s="60"/>
      <c r="IY40" s="60"/>
      <c r="IZ40" s="60"/>
      <c r="JA40" s="60">
        <f t="shared" si="310"/>
        <v>0</v>
      </c>
      <c r="JB40" s="60">
        <f t="shared" si="310"/>
        <v>0</v>
      </c>
      <c r="JC40" s="60"/>
      <c r="JD40" s="60"/>
      <c r="JE40" s="60"/>
      <c r="JF40" s="60"/>
      <c r="JG40" s="60"/>
      <c r="JH40" s="60"/>
      <c r="JI40" s="60"/>
      <c r="JJ40" s="60">
        <f t="shared" si="311"/>
        <v>0</v>
      </c>
      <c r="JK40" s="60">
        <f t="shared" si="311"/>
        <v>0</v>
      </c>
      <c r="JL40" s="60"/>
      <c r="JM40" s="60"/>
      <c r="JN40" s="60"/>
      <c r="JO40" s="60"/>
      <c r="JP40" s="60"/>
      <c r="JQ40" s="60"/>
      <c r="JR40" s="60"/>
      <c r="JS40" s="60">
        <f t="shared" si="312"/>
        <v>0</v>
      </c>
      <c r="JT40" s="60">
        <f t="shared" si="312"/>
        <v>0</v>
      </c>
      <c r="JU40" s="60"/>
      <c r="JV40" s="60"/>
      <c r="JW40" s="60"/>
      <c r="JX40" s="60"/>
      <c r="JY40" s="60"/>
      <c r="JZ40" s="60"/>
      <c r="KA40" s="60"/>
      <c r="KB40" s="60">
        <f t="shared" si="313"/>
        <v>0</v>
      </c>
      <c r="KC40" s="60">
        <f t="shared" si="313"/>
        <v>0</v>
      </c>
      <c r="KD40" s="60"/>
      <c r="KE40" s="60"/>
      <c r="KF40" s="60"/>
      <c r="KG40" s="60"/>
      <c r="KH40" s="60"/>
      <c r="KI40" s="60"/>
      <c r="KJ40" s="60"/>
      <c r="KK40" s="60">
        <f t="shared" si="314"/>
        <v>0</v>
      </c>
      <c r="KL40" s="60">
        <f t="shared" si="314"/>
        <v>0</v>
      </c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>
        <f t="shared" si="315"/>
        <v>0</v>
      </c>
      <c r="KX40" s="60">
        <f t="shared" si="315"/>
        <v>0</v>
      </c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>
        <f t="shared" si="316"/>
        <v>0</v>
      </c>
      <c r="LM40" s="60">
        <f t="shared" si="316"/>
        <v>0</v>
      </c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</row>
    <row r="41" spans="1:344" ht="13.5" customHeight="1">
      <c r="A41" s="3" t="s">
        <v>67</v>
      </c>
      <c r="B41" s="60">
        <f t="shared" si="281"/>
        <v>1106.01368</v>
      </c>
      <c r="C41" s="60">
        <f t="shared" si="282"/>
        <v>1106.01368</v>
      </c>
      <c r="D41" s="60">
        <f t="shared" si="264"/>
        <v>100</v>
      </c>
      <c r="E41" s="60">
        <f t="shared" si="283"/>
        <v>0</v>
      </c>
      <c r="F41" s="60">
        <f t="shared" si="283"/>
        <v>0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>
        <f t="shared" si="284"/>
        <v>0</v>
      </c>
      <c r="U41" s="60">
        <f t="shared" si="284"/>
        <v>0</v>
      </c>
      <c r="V41" s="60"/>
      <c r="W41" s="60"/>
      <c r="X41" s="60"/>
      <c r="Y41" s="60"/>
      <c r="Z41" s="60"/>
      <c r="AA41" s="60"/>
      <c r="AB41" s="60"/>
      <c r="AC41" s="60">
        <f t="shared" si="285"/>
        <v>0</v>
      </c>
      <c r="AD41" s="60">
        <f t="shared" si="285"/>
        <v>0</v>
      </c>
      <c r="AE41" s="60"/>
      <c r="AF41" s="60"/>
      <c r="AG41" s="60"/>
      <c r="AH41" s="60"/>
      <c r="AI41" s="60"/>
      <c r="AJ41" s="60"/>
      <c r="AK41" s="60"/>
      <c r="AL41" s="60">
        <f t="shared" si="286"/>
        <v>0</v>
      </c>
      <c r="AM41" s="60">
        <f t="shared" si="286"/>
        <v>0</v>
      </c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>
        <f t="shared" si="287"/>
        <v>0</v>
      </c>
      <c r="AY41" s="60">
        <f t="shared" si="287"/>
        <v>0</v>
      </c>
      <c r="AZ41" s="60"/>
      <c r="BA41" s="60"/>
      <c r="BB41" s="60"/>
      <c r="BC41" s="60"/>
      <c r="BD41" s="60"/>
      <c r="BE41" s="60"/>
      <c r="BF41" s="60"/>
      <c r="BG41" s="60">
        <f t="shared" si="288"/>
        <v>401.86932999999999</v>
      </c>
      <c r="BH41" s="60">
        <f t="shared" si="288"/>
        <v>401.86932999999999</v>
      </c>
      <c r="BI41" s="60">
        <f t="shared" si="277"/>
        <v>100</v>
      </c>
      <c r="BJ41" s="60">
        <v>393.83193999999997</v>
      </c>
      <c r="BK41" s="60">
        <v>393.83193999999997</v>
      </c>
      <c r="BL41" s="60">
        <f t="shared" si="278"/>
        <v>100</v>
      </c>
      <c r="BM41" s="60">
        <v>8.0373900000000003</v>
      </c>
      <c r="BN41" s="60">
        <v>8.0373900000000003</v>
      </c>
      <c r="BO41" s="60">
        <f t="shared" si="279"/>
        <v>100</v>
      </c>
      <c r="BP41" s="60"/>
      <c r="BQ41" s="60"/>
      <c r="BR41" s="60"/>
      <c r="BS41" s="60">
        <f t="shared" si="289"/>
        <v>0</v>
      </c>
      <c r="BT41" s="60"/>
      <c r="BU41" s="60"/>
      <c r="BV41" s="60"/>
      <c r="BW41" s="60"/>
      <c r="BX41" s="60"/>
      <c r="BY41" s="60"/>
      <c r="BZ41" s="60"/>
      <c r="CA41" s="60"/>
      <c r="CB41" s="60">
        <f t="shared" si="290"/>
        <v>0</v>
      </c>
      <c r="CC41" s="60">
        <f t="shared" si="291"/>
        <v>0</v>
      </c>
      <c r="CD41" s="60"/>
      <c r="CE41" s="60"/>
      <c r="CF41" s="60"/>
      <c r="CG41" s="60"/>
      <c r="CH41" s="60"/>
      <c r="CI41" s="60"/>
      <c r="CJ41" s="60"/>
      <c r="CK41" s="60">
        <f t="shared" si="292"/>
        <v>0</v>
      </c>
      <c r="CL41" s="60">
        <f t="shared" si="292"/>
        <v>0</v>
      </c>
      <c r="CM41" s="60"/>
      <c r="CN41" s="60"/>
      <c r="CO41" s="60"/>
      <c r="CP41" s="60"/>
      <c r="CQ41" s="60"/>
      <c r="CR41" s="60"/>
      <c r="CS41" s="60"/>
      <c r="CT41" s="60">
        <f t="shared" si="293"/>
        <v>0</v>
      </c>
      <c r="CU41" s="60">
        <f t="shared" si="293"/>
        <v>0</v>
      </c>
      <c r="CV41" s="60"/>
      <c r="CW41" s="60"/>
      <c r="CX41" s="60"/>
      <c r="CY41" s="60"/>
      <c r="CZ41" s="60"/>
      <c r="DA41" s="60"/>
      <c r="DB41" s="60"/>
      <c r="DC41" s="60">
        <f t="shared" si="294"/>
        <v>0</v>
      </c>
      <c r="DD41" s="60">
        <f t="shared" si="294"/>
        <v>0</v>
      </c>
      <c r="DE41" s="60"/>
      <c r="DF41" s="60"/>
      <c r="DG41" s="60"/>
      <c r="DH41" s="60"/>
      <c r="DI41" s="60"/>
      <c r="DJ41" s="60"/>
      <c r="DK41" s="60"/>
      <c r="DL41" s="60">
        <f t="shared" si="295"/>
        <v>0</v>
      </c>
      <c r="DM41" s="60">
        <f t="shared" si="295"/>
        <v>0</v>
      </c>
      <c r="DN41" s="60"/>
      <c r="DO41" s="60"/>
      <c r="DP41" s="60"/>
      <c r="DQ41" s="60"/>
      <c r="DR41" s="60"/>
      <c r="DS41" s="60"/>
      <c r="DT41" s="60"/>
      <c r="DU41" s="60">
        <f t="shared" si="296"/>
        <v>0</v>
      </c>
      <c r="DV41" s="60">
        <f t="shared" si="296"/>
        <v>0</v>
      </c>
      <c r="DW41" s="60"/>
      <c r="DX41" s="60"/>
      <c r="DY41" s="60"/>
      <c r="DZ41" s="60"/>
      <c r="EA41" s="60"/>
      <c r="EB41" s="60"/>
      <c r="EC41" s="60"/>
      <c r="ED41" s="60">
        <f t="shared" si="297"/>
        <v>0</v>
      </c>
      <c r="EE41" s="60">
        <f t="shared" si="297"/>
        <v>0</v>
      </c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>
        <f t="shared" si="298"/>
        <v>495.62400000000002</v>
      </c>
      <c r="EQ41" s="60">
        <f t="shared" si="298"/>
        <v>495.62400000000002</v>
      </c>
      <c r="ER41" s="60">
        <f t="shared" si="280"/>
        <v>100</v>
      </c>
      <c r="ES41" s="60">
        <v>495.62400000000002</v>
      </c>
      <c r="ET41" s="60">
        <v>495.62400000000002</v>
      </c>
      <c r="EU41" s="60">
        <f t="shared" si="299"/>
        <v>100</v>
      </c>
      <c r="EV41" s="60"/>
      <c r="EW41" s="60"/>
      <c r="EX41" s="60"/>
      <c r="EY41" s="60"/>
      <c r="EZ41" s="60"/>
      <c r="FA41" s="60"/>
      <c r="FB41" s="60">
        <f t="shared" si="300"/>
        <v>0</v>
      </c>
      <c r="FC41" s="60">
        <f t="shared" si="300"/>
        <v>0</v>
      </c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>
        <f t="shared" si="301"/>
        <v>0</v>
      </c>
      <c r="FX41" s="60">
        <f t="shared" si="301"/>
        <v>0</v>
      </c>
      <c r="FY41" s="60"/>
      <c r="FZ41" s="60"/>
      <c r="GA41" s="60"/>
      <c r="GB41" s="60"/>
      <c r="GC41" s="60"/>
      <c r="GD41" s="60"/>
      <c r="GE41" s="60"/>
      <c r="GF41" s="60">
        <f t="shared" si="302"/>
        <v>0</v>
      </c>
      <c r="GG41" s="60">
        <f t="shared" si="302"/>
        <v>0</v>
      </c>
      <c r="GH41" s="60"/>
      <c r="GI41" s="60"/>
      <c r="GJ41" s="60"/>
      <c r="GK41" s="60"/>
      <c r="GL41" s="60"/>
      <c r="GM41" s="60"/>
      <c r="GN41" s="60"/>
      <c r="GO41" s="60">
        <f t="shared" si="303"/>
        <v>0</v>
      </c>
      <c r="GP41" s="60">
        <f t="shared" si="303"/>
        <v>0</v>
      </c>
      <c r="GQ41" s="60"/>
      <c r="GR41" s="60"/>
      <c r="GS41" s="60"/>
      <c r="GT41" s="60"/>
      <c r="GU41" s="60"/>
      <c r="GV41" s="60"/>
      <c r="GW41" s="60"/>
      <c r="GX41" s="60">
        <f t="shared" si="304"/>
        <v>0</v>
      </c>
      <c r="GY41" s="60">
        <f t="shared" si="304"/>
        <v>0</v>
      </c>
      <c r="GZ41" s="58"/>
      <c r="HA41" s="60"/>
      <c r="HB41" s="60"/>
      <c r="HC41" s="60"/>
      <c r="HD41" s="60"/>
      <c r="HE41" s="60"/>
      <c r="HF41" s="60"/>
      <c r="HG41" s="60">
        <f t="shared" si="305"/>
        <v>0</v>
      </c>
      <c r="HH41" s="60">
        <f t="shared" si="305"/>
        <v>0</v>
      </c>
      <c r="HI41" s="60"/>
      <c r="HJ41" s="60"/>
      <c r="HK41" s="60"/>
      <c r="HL41" s="60"/>
      <c r="HM41" s="60"/>
      <c r="HN41" s="60"/>
      <c r="HO41" s="60"/>
      <c r="HP41" s="60">
        <f t="shared" si="306"/>
        <v>0</v>
      </c>
      <c r="HQ41" s="60">
        <f t="shared" si="306"/>
        <v>0</v>
      </c>
      <c r="HR41" s="60"/>
      <c r="HS41" s="60"/>
      <c r="HT41" s="60"/>
      <c r="HU41" s="60"/>
      <c r="HV41" s="60"/>
      <c r="HW41" s="60"/>
      <c r="HX41" s="60"/>
      <c r="HY41" s="60">
        <f t="shared" si="307"/>
        <v>0</v>
      </c>
      <c r="HZ41" s="60">
        <f t="shared" si="307"/>
        <v>0</v>
      </c>
      <c r="IA41" s="60"/>
      <c r="IB41" s="60"/>
      <c r="IC41" s="60"/>
      <c r="ID41" s="60"/>
      <c r="IE41" s="60"/>
      <c r="IF41" s="60"/>
      <c r="IG41" s="60"/>
      <c r="IH41" s="60">
        <f t="shared" si="308"/>
        <v>0</v>
      </c>
      <c r="II41" s="60">
        <f t="shared" si="308"/>
        <v>0</v>
      </c>
      <c r="IJ41" s="60"/>
      <c r="IK41" s="60"/>
      <c r="IL41" s="60"/>
      <c r="IM41" s="60"/>
      <c r="IN41" s="60"/>
      <c r="IO41" s="60"/>
      <c r="IP41" s="60"/>
      <c r="IQ41" s="60"/>
      <c r="IR41" s="60">
        <f t="shared" si="309"/>
        <v>0</v>
      </c>
      <c r="IS41" s="60">
        <f t="shared" si="309"/>
        <v>0</v>
      </c>
      <c r="IT41" s="60"/>
      <c r="IU41" s="60"/>
      <c r="IV41" s="60"/>
      <c r="IW41" s="60"/>
      <c r="IX41" s="60"/>
      <c r="IY41" s="60"/>
      <c r="IZ41" s="60"/>
      <c r="JA41" s="60">
        <f t="shared" si="310"/>
        <v>0</v>
      </c>
      <c r="JB41" s="60">
        <f t="shared" si="310"/>
        <v>0</v>
      </c>
      <c r="JC41" s="60"/>
      <c r="JD41" s="60"/>
      <c r="JE41" s="60"/>
      <c r="JF41" s="60"/>
      <c r="JG41" s="60"/>
      <c r="JH41" s="60"/>
      <c r="JI41" s="60"/>
      <c r="JJ41" s="60">
        <f t="shared" si="311"/>
        <v>0</v>
      </c>
      <c r="JK41" s="60">
        <f t="shared" si="311"/>
        <v>0</v>
      </c>
      <c r="JL41" s="60"/>
      <c r="JM41" s="60"/>
      <c r="JN41" s="60"/>
      <c r="JO41" s="60"/>
      <c r="JP41" s="60"/>
      <c r="JQ41" s="60"/>
      <c r="JR41" s="60"/>
      <c r="JS41" s="60">
        <f t="shared" si="312"/>
        <v>0</v>
      </c>
      <c r="JT41" s="60">
        <f t="shared" si="312"/>
        <v>0</v>
      </c>
      <c r="JU41" s="60"/>
      <c r="JV41" s="60"/>
      <c r="JW41" s="60"/>
      <c r="JX41" s="60"/>
      <c r="JY41" s="60"/>
      <c r="JZ41" s="60"/>
      <c r="KA41" s="60"/>
      <c r="KB41" s="60">
        <f t="shared" si="313"/>
        <v>0</v>
      </c>
      <c r="KC41" s="60">
        <f t="shared" si="313"/>
        <v>0</v>
      </c>
      <c r="KD41" s="60"/>
      <c r="KE41" s="60"/>
      <c r="KF41" s="60"/>
      <c r="KG41" s="60"/>
      <c r="KH41" s="60"/>
      <c r="KI41" s="60"/>
      <c r="KJ41" s="60"/>
      <c r="KK41" s="60">
        <f t="shared" si="314"/>
        <v>0</v>
      </c>
      <c r="KL41" s="60">
        <f t="shared" si="314"/>
        <v>0</v>
      </c>
      <c r="KM41" s="60"/>
      <c r="KN41" s="60"/>
      <c r="KO41" s="60"/>
      <c r="KP41" s="60"/>
      <c r="KQ41" s="60"/>
      <c r="KR41" s="60"/>
      <c r="KS41" s="60"/>
      <c r="KT41" s="60"/>
      <c r="KU41" s="60"/>
      <c r="KV41" s="60"/>
      <c r="KW41" s="60">
        <f t="shared" si="315"/>
        <v>0</v>
      </c>
      <c r="KX41" s="60">
        <f t="shared" si="315"/>
        <v>0</v>
      </c>
      <c r="KY41" s="60"/>
      <c r="KZ41" s="60"/>
      <c r="LA41" s="60"/>
      <c r="LB41" s="60"/>
      <c r="LC41" s="60"/>
      <c r="LD41" s="60"/>
      <c r="LE41" s="60"/>
      <c r="LF41" s="60"/>
      <c r="LG41" s="60"/>
      <c r="LH41" s="60"/>
      <c r="LI41" s="60"/>
      <c r="LJ41" s="60"/>
      <c r="LK41" s="60"/>
      <c r="LL41" s="60">
        <f t="shared" si="316"/>
        <v>0</v>
      </c>
      <c r="LM41" s="60">
        <f t="shared" si="316"/>
        <v>0</v>
      </c>
      <c r="LN41" s="60"/>
      <c r="LO41" s="60"/>
      <c r="LP41" s="60"/>
      <c r="LQ41" s="60"/>
      <c r="LR41" s="60"/>
      <c r="LS41" s="60"/>
      <c r="LT41" s="60"/>
      <c r="LU41" s="60">
        <v>208.52035000000001</v>
      </c>
      <c r="LV41" s="60">
        <v>208.52035000000001</v>
      </c>
      <c r="LW41" s="60">
        <f t="shared" si="116"/>
        <v>100</v>
      </c>
      <c r="LX41" s="60"/>
      <c r="LY41" s="60"/>
      <c r="LZ41" s="60"/>
      <c r="MA41" s="60"/>
      <c r="MB41" s="60"/>
      <c r="MC41" s="60"/>
      <c r="MD41" s="60"/>
      <c r="ME41" s="60"/>
      <c r="MF41" s="60"/>
    </row>
    <row r="42" spans="1:344" ht="13.5" customHeight="1">
      <c r="A42" s="3" t="s">
        <v>68</v>
      </c>
      <c r="B42" s="60">
        <f t="shared" si="281"/>
        <v>3558.8258599999999</v>
      </c>
      <c r="C42" s="60">
        <f t="shared" si="282"/>
        <v>3551.3462499999996</v>
      </c>
      <c r="D42" s="60">
        <f t="shared" si="264"/>
        <v>99.78982927813162</v>
      </c>
      <c r="E42" s="60">
        <f t="shared" si="283"/>
        <v>0</v>
      </c>
      <c r="F42" s="60">
        <f t="shared" si="283"/>
        <v>0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>
        <f t="shared" si="284"/>
        <v>0</v>
      </c>
      <c r="U42" s="60">
        <f t="shared" si="284"/>
        <v>0</v>
      </c>
      <c r="V42" s="60"/>
      <c r="W42" s="60"/>
      <c r="X42" s="60"/>
      <c r="Y42" s="60"/>
      <c r="Z42" s="60"/>
      <c r="AA42" s="60"/>
      <c r="AB42" s="60"/>
      <c r="AC42" s="60">
        <f t="shared" si="285"/>
        <v>0</v>
      </c>
      <c r="AD42" s="60">
        <f t="shared" si="285"/>
        <v>0</v>
      </c>
      <c r="AE42" s="60"/>
      <c r="AF42" s="60"/>
      <c r="AG42" s="60"/>
      <c r="AH42" s="60"/>
      <c r="AI42" s="60"/>
      <c r="AJ42" s="60"/>
      <c r="AK42" s="60"/>
      <c r="AL42" s="60">
        <f t="shared" si="286"/>
        <v>0</v>
      </c>
      <c r="AM42" s="60">
        <f t="shared" si="286"/>
        <v>0</v>
      </c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>
        <f t="shared" si="287"/>
        <v>0</v>
      </c>
      <c r="AY42" s="60">
        <f t="shared" si="287"/>
        <v>0</v>
      </c>
      <c r="AZ42" s="60"/>
      <c r="BA42" s="60"/>
      <c r="BB42" s="60"/>
      <c r="BC42" s="60"/>
      <c r="BD42" s="60"/>
      <c r="BE42" s="60"/>
      <c r="BF42" s="60"/>
      <c r="BG42" s="60">
        <f t="shared" si="288"/>
        <v>653.03765999999996</v>
      </c>
      <c r="BH42" s="60">
        <f t="shared" si="288"/>
        <v>653.03765999999996</v>
      </c>
      <c r="BI42" s="60">
        <f t="shared" si="277"/>
        <v>100</v>
      </c>
      <c r="BJ42" s="60">
        <v>639.9769</v>
      </c>
      <c r="BK42" s="60">
        <v>639.9769</v>
      </c>
      <c r="BL42" s="60">
        <f t="shared" si="278"/>
        <v>100</v>
      </c>
      <c r="BM42" s="60">
        <v>13.06076</v>
      </c>
      <c r="BN42" s="60">
        <v>13.06076</v>
      </c>
      <c r="BO42" s="60">
        <f t="shared" si="279"/>
        <v>100</v>
      </c>
      <c r="BP42" s="60"/>
      <c r="BQ42" s="60"/>
      <c r="BR42" s="60"/>
      <c r="BS42" s="60">
        <f t="shared" si="289"/>
        <v>498.23599999999999</v>
      </c>
      <c r="BT42" s="60">
        <f>BW42+BZ42</f>
        <v>498.23599999999999</v>
      </c>
      <c r="BU42" s="60"/>
      <c r="BV42" s="60">
        <v>498.23599999999999</v>
      </c>
      <c r="BW42" s="60">
        <v>498.23599999999999</v>
      </c>
      <c r="BX42" s="60"/>
      <c r="BY42" s="60"/>
      <c r="BZ42" s="60"/>
      <c r="CA42" s="60"/>
      <c r="CB42" s="60">
        <f t="shared" si="290"/>
        <v>0</v>
      </c>
      <c r="CC42" s="60">
        <f t="shared" si="291"/>
        <v>0</v>
      </c>
      <c r="CD42" s="60"/>
      <c r="CE42" s="60"/>
      <c r="CF42" s="60"/>
      <c r="CG42" s="60"/>
      <c r="CH42" s="60"/>
      <c r="CI42" s="60"/>
      <c r="CJ42" s="60"/>
      <c r="CK42" s="60">
        <f t="shared" si="292"/>
        <v>0</v>
      </c>
      <c r="CL42" s="60">
        <f t="shared" si="292"/>
        <v>0</v>
      </c>
      <c r="CM42" s="60"/>
      <c r="CN42" s="60"/>
      <c r="CO42" s="60"/>
      <c r="CP42" s="60"/>
      <c r="CQ42" s="60"/>
      <c r="CR42" s="60"/>
      <c r="CS42" s="60"/>
      <c r="CT42" s="60">
        <f t="shared" si="293"/>
        <v>0</v>
      </c>
      <c r="CU42" s="60">
        <f t="shared" si="293"/>
        <v>0</v>
      </c>
      <c r="CV42" s="60"/>
      <c r="CW42" s="60"/>
      <c r="CX42" s="60"/>
      <c r="CY42" s="60"/>
      <c r="CZ42" s="60"/>
      <c r="DA42" s="60"/>
      <c r="DB42" s="60"/>
      <c r="DC42" s="60">
        <f t="shared" si="294"/>
        <v>0</v>
      </c>
      <c r="DD42" s="60">
        <f t="shared" si="294"/>
        <v>0</v>
      </c>
      <c r="DE42" s="60"/>
      <c r="DF42" s="60"/>
      <c r="DG42" s="60"/>
      <c r="DH42" s="60"/>
      <c r="DI42" s="60"/>
      <c r="DJ42" s="60"/>
      <c r="DK42" s="60"/>
      <c r="DL42" s="60">
        <f t="shared" si="295"/>
        <v>911.67020000000002</v>
      </c>
      <c r="DM42" s="60">
        <f t="shared" si="295"/>
        <v>911.67020000000002</v>
      </c>
      <c r="DN42" s="60">
        <f>DM42/DL42*100</f>
        <v>100</v>
      </c>
      <c r="DO42" s="60">
        <v>893.43681000000004</v>
      </c>
      <c r="DP42" s="60">
        <v>893.43681000000004</v>
      </c>
      <c r="DQ42" s="60">
        <f>DP42/DO42*100</f>
        <v>100</v>
      </c>
      <c r="DR42" s="60">
        <v>18.23339</v>
      </c>
      <c r="DS42" s="60">
        <v>18.23339</v>
      </c>
      <c r="DT42" s="60">
        <f>DS42/DR42*100</f>
        <v>100</v>
      </c>
      <c r="DU42" s="60">
        <f t="shared" si="296"/>
        <v>0</v>
      </c>
      <c r="DV42" s="60">
        <f t="shared" si="296"/>
        <v>0</v>
      </c>
      <c r="DW42" s="60"/>
      <c r="DX42" s="60"/>
      <c r="DY42" s="60"/>
      <c r="DZ42" s="60"/>
      <c r="EA42" s="60"/>
      <c r="EB42" s="60"/>
      <c r="EC42" s="60"/>
      <c r="ED42" s="60">
        <f t="shared" si="297"/>
        <v>0</v>
      </c>
      <c r="EE42" s="60">
        <f t="shared" si="297"/>
        <v>0</v>
      </c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>
        <f t="shared" si="298"/>
        <v>1495.8820000000001</v>
      </c>
      <c r="EQ42" s="60">
        <f t="shared" si="298"/>
        <v>1488.40239</v>
      </c>
      <c r="ER42" s="60">
        <f t="shared" si="280"/>
        <v>99.499986629961441</v>
      </c>
      <c r="ES42" s="60">
        <v>1495.8820000000001</v>
      </c>
      <c r="ET42" s="60">
        <v>1488.40239</v>
      </c>
      <c r="EU42" s="60">
        <f t="shared" si="299"/>
        <v>99.499986629961441</v>
      </c>
      <c r="EV42" s="60"/>
      <c r="EW42" s="60"/>
      <c r="EX42" s="60"/>
      <c r="EY42" s="60"/>
      <c r="EZ42" s="60"/>
      <c r="FA42" s="60"/>
      <c r="FB42" s="60">
        <f t="shared" si="300"/>
        <v>0</v>
      </c>
      <c r="FC42" s="60">
        <f t="shared" si="300"/>
        <v>0</v>
      </c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>
        <f t="shared" si="301"/>
        <v>0</v>
      </c>
      <c r="FX42" s="60">
        <f t="shared" si="301"/>
        <v>0</v>
      </c>
      <c r="FY42" s="60"/>
      <c r="FZ42" s="60"/>
      <c r="GA42" s="60"/>
      <c r="GB42" s="60"/>
      <c r="GC42" s="60"/>
      <c r="GD42" s="60"/>
      <c r="GE42" s="60"/>
      <c r="GF42" s="60">
        <f t="shared" si="302"/>
        <v>0</v>
      </c>
      <c r="GG42" s="60">
        <f t="shared" si="302"/>
        <v>0</v>
      </c>
      <c r="GH42" s="60"/>
      <c r="GI42" s="60"/>
      <c r="GJ42" s="60"/>
      <c r="GK42" s="60"/>
      <c r="GL42" s="60"/>
      <c r="GM42" s="60"/>
      <c r="GN42" s="60"/>
      <c r="GO42" s="60">
        <f t="shared" si="303"/>
        <v>0</v>
      </c>
      <c r="GP42" s="60">
        <f t="shared" si="303"/>
        <v>0</v>
      </c>
      <c r="GQ42" s="60"/>
      <c r="GR42" s="60"/>
      <c r="GS42" s="60"/>
      <c r="GT42" s="60"/>
      <c r="GU42" s="60"/>
      <c r="GV42" s="60"/>
      <c r="GW42" s="60"/>
      <c r="GX42" s="60">
        <f t="shared" si="304"/>
        <v>0</v>
      </c>
      <c r="GY42" s="60">
        <f t="shared" si="304"/>
        <v>0</v>
      </c>
      <c r="GZ42" s="58"/>
      <c r="HA42" s="60"/>
      <c r="HB42" s="60"/>
      <c r="HC42" s="60"/>
      <c r="HD42" s="60"/>
      <c r="HE42" s="60"/>
      <c r="HF42" s="60"/>
      <c r="HG42" s="60">
        <f t="shared" si="305"/>
        <v>0</v>
      </c>
      <c r="HH42" s="60">
        <f t="shared" si="305"/>
        <v>0</v>
      </c>
      <c r="HI42" s="60"/>
      <c r="HJ42" s="60"/>
      <c r="HK42" s="60"/>
      <c r="HL42" s="60"/>
      <c r="HM42" s="60"/>
      <c r="HN42" s="60"/>
      <c r="HO42" s="60"/>
      <c r="HP42" s="60">
        <f t="shared" si="306"/>
        <v>0</v>
      </c>
      <c r="HQ42" s="60">
        <f t="shared" si="306"/>
        <v>0</v>
      </c>
      <c r="HR42" s="60"/>
      <c r="HS42" s="60"/>
      <c r="HT42" s="60"/>
      <c r="HU42" s="60"/>
      <c r="HV42" s="60"/>
      <c r="HW42" s="60"/>
      <c r="HX42" s="60"/>
      <c r="HY42" s="60">
        <f t="shared" si="307"/>
        <v>0</v>
      </c>
      <c r="HZ42" s="60">
        <f t="shared" si="307"/>
        <v>0</v>
      </c>
      <c r="IA42" s="60"/>
      <c r="IB42" s="60"/>
      <c r="IC42" s="60"/>
      <c r="ID42" s="60"/>
      <c r="IE42" s="60"/>
      <c r="IF42" s="60"/>
      <c r="IG42" s="60"/>
      <c r="IH42" s="60">
        <f t="shared" si="308"/>
        <v>0</v>
      </c>
      <c r="II42" s="60">
        <f t="shared" si="308"/>
        <v>0</v>
      </c>
      <c r="IJ42" s="60"/>
      <c r="IK42" s="60"/>
      <c r="IL42" s="60"/>
      <c r="IM42" s="60"/>
      <c r="IN42" s="60"/>
      <c r="IO42" s="60"/>
      <c r="IP42" s="60"/>
      <c r="IQ42" s="60"/>
      <c r="IR42" s="60">
        <f t="shared" si="309"/>
        <v>0</v>
      </c>
      <c r="IS42" s="60">
        <f t="shared" si="309"/>
        <v>0</v>
      </c>
      <c r="IT42" s="60"/>
      <c r="IU42" s="60"/>
      <c r="IV42" s="60"/>
      <c r="IW42" s="60"/>
      <c r="IX42" s="60"/>
      <c r="IY42" s="60"/>
      <c r="IZ42" s="60"/>
      <c r="JA42" s="60">
        <f t="shared" si="310"/>
        <v>0</v>
      </c>
      <c r="JB42" s="60">
        <f t="shared" si="310"/>
        <v>0</v>
      </c>
      <c r="JC42" s="60"/>
      <c r="JD42" s="60"/>
      <c r="JE42" s="60"/>
      <c r="JF42" s="60"/>
      <c r="JG42" s="60"/>
      <c r="JH42" s="60"/>
      <c r="JI42" s="60"/>
      <c r="JJ42" s="60">
        <f t="shared" si="311"/>
        <v>0</v>
      </c>
      <c r="JK42" s="60">
        <f t="shared" si="311"/>
        <v>0</v>
      </c>
      <c r="JL42" s="60"/>
      <c r="JM42" s="60"/>
      <c r="JN42" s="60"/>
      <c r="JO42" s="60"/>
      <c r="JP42" s="60"/>
      <c r="JQ42" s="60"/>
      <c r="JR42" s="60"/>
      <c r="JS42" s="60">
        <f t="shared" si="312"/>
        <v>0</v>
      </c>
      <c r="JT42" s="60">
        <f t="shared" si="312"/>
        <v>0</v>
      </c>
      <c r="JU42" s="60"/>
      <c r="JV42" s="60"/>
      <c r="JW42" s="60"/>
      <c r="JX42" s="60"/>
      <c r="JY42" s="60"/>
      <c r="JZ42" s="60"/>
      <c r="KA42" s="60"/>
      <c r="KB42" s="60">
        <f t="shared" si="313"/>
        <v>0</v>
      </c>
      <c r="KC42" s="60">
        <f t="shared" si="313"/>
        <v>0</v>
      </c>
      <c r="KD42" s="60"/>
      <c r="KE42" s="60"/>
      <c r="KF42" s="60"/>
      <c r="KG42" s="60"/>
      <c r="KH42" s="60"/>
      <c r="KI42" s="60"/>
      <c r="KJ42" s="60"/>
      <c r="KK42" s="60">
        <f t="shared" si="314"/>
        <v>0</v>
      </c>
      <c r="KL42" s="60">
        <f t="shared" si="314"/>
        <v>0</v>
      </c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>
        <f t="shared" si="315"/>
        <v>0</v>
      </c>
      <c r="KX42" s="60">
        <f t="shared" si="315"/>
        <v>0</v>
      </c>
      <c r="KY42" s="60"/>
      <c r="KZ42" s="60"/>
      <c r="LA42" s="60"/>
      <c r="LB42" s="60"/>
      <c r="LC42" s="60"/>
      <c r="LD42" s="60"/>
      <c r="LE42" s="60"/>
      <c r="LF42" s="60"/>
      <c r="LG42" s="60"/>
      <c r="LH42" s="60"/>
      <c r="LI42" s="60"/>
      <c r="LJ42" s="60"/>
      <c r="LK42" s="60"/>
      <c r="LL42" s="60">
        <f t="shared" si="316"/>
        <v>0</v>
      </c>
      <c r="LM42" s="60">
        <f t="shared" si="316"/>
        <v>0</v>
      </c>
      <c r="LN42" s="60"/>
      <c r="LO42" s="60"/>
      <c r="LP42" s="60"/>
      <c r="LQ42" s="60"/>
      <c r="LR42" s="60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0"/>
      <c r="MF42" s="60"/>
    </row>
    <row r="43" spans="1:344" ht="13.5" customHeight="1">
      <c r="A43" s="3" t="s">
        <v>76</v>
      </c>
      <c r="B43" s="60">
        <f t="shared" si="281"/>
        <v>12034.402969999999</v>
      </c>
      <c r="C43" s="60">
        <f t="shared" si="282"/>
        <v>4569.6292000000003</v>
      </c>
      <c r="D43" s="60">
        <f t="shared" si="264"/>
        <v>37.971382638519046</v>
      </c>
      <c r="E43" s="60">
        <f t="shared" si="283"/>
        <v>0</v>
      </c>
      <c r="F43" s="60">
        <f t="shared" si="283"/>
        <v>0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>
        <f t="shared" si="284"/>
        <v>0</v>
      </c>
      <c r="U43" s="60">
        <f t="shared" si="284"/>
        <v>0</v>
      </c>
      <c r="V43" s="60"/>
      <c r="W43" s="60"/>
      <c r="X43" s="60"/>
      <c r="Y43" s="60"/>
      <c r="Z43" s="60"/>
      <c r="AA43" s="60"/>
      <c r="AB43" s="60"/>
      <c r="AC43" s="60">
        <f t="shared" si="285"/>
        <v>0</v>
      </c>
      <c r="AD43" s="60">
        <f t="shared" si="285"/>
        <v>0</v>
      </c>
      <c r="AE43" s="60"/>
      <c r="AF43" s="60"/>
      <c r="AG43" s="60"/>
      <c r="AH43" s="60"/>
      <c r="AI43" s="60"/>
      <c r="AJ43" s="60"/>
      <c r="AK43" s="60"/>
      <c r="AL43" s="60">
        <f t="shared" si="286"/>
        <v>0</v>
      </c>
      <c r="AM43" s="60">
        <f t="shared" si="286"/>
        <v>0</v>
      </c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>
        <f t="shared" si="287"/>
        <v>0</v>
      </c>
      <c r="AY43" s="60">
        <f t="shared" si="287"/>
        <v>0</v>
      </c>
      <c r="AZ43" s="60"/>
      <c r="BA43" s="60"/>
      <c r="BB43" s="60"/>
      <c r="BC43" s="60"/>
      <c r="BD43" s="60"/>
      <c r="BE43" s="60"/>
      <c r="BF43" s="60"/>
      <c r="BG43" s="60">
        <f t="shared" si="288"/>
        <v>2260.5149699999997</v>
      </c>
      <c r="BH43" s="60">
        <f t="shared" si="288"/>
        <v>2260.5149699999997</v>
      </c>
      <c r="BI43" s="60">
        <f t="shared" si="277"/>
        <v>100</v>
      </c>
      <c r="BJ43" s="60">
        <v>2215.3046599999998</v>
      </c>
      <c r="BK43" s="60">
        <v>2215.3046599999998</v>
      </c>
      <c r="BL43" s="60">
        <f t="shared" si="278"/>
        <v>100</v>
      </c>
      <c r="BM43" s="60">
        <v>45.21031</v>
      </c>
      <c r="BN43" s="60">
        <v>45.21031</v>
      </c>
      <c r="BO43" s="60">
        <f t="shared" si="279"/>
        <v>100</v>
      </c>
      <c r="BP43" s="60"/>
      <c r="BQ43" s="60"/>
      <c r="BR43" s="60"/>
      <c r="BS43" s="60">
        <f t="shared" si="289"/>
        <v>839.70399999999995</v>
      </c>
      <c r="BT43" s="60">
        <f>BW43+BZ43</f>
        <v>839.70399999999995</v>
      </c>
      <c r="BU43" s="60">
        <f>BT43/BS43*100</f>
        <v>100</v>
      </c>
      <c r="BV43" s="60">
        <v>839.70399999999995</v>
      </c>
      <c r="BW43" s="60">
        <v>839.70399999999995</v>
      </c>
      <c r="BX43" s="60">
        <f>BW43/BV43*100</f>
        <v>100</v>
      </c>
      <c r="BY43" s="60"/>
      <c r="BZ43" s="60"/>
      <c r="CA43" s="60"/>
      <c r="CB43" s="60">
        <f t="shared" si="290"/>
        <v>0</v>
      </c>
      <c r="CC43" s="60">
        <f t="shared" si="291"/>
        <v>0</v>
      </c>
      <c r="CD43" s="60"/>
      <c r="CE43" s="60"/>
      <c r="CF43" s="60"/>
      <c r="CG43" s="60"/>
      <c r="CH43" s="60"/>
      <c r="CI43" s="60"/>
      <c r="CJ43" s="60"/>
      <c r="CK43" s="60">
        <f t="shared" si="292"/>
        <v>0</v>
      </c>
      <c r="CL43" s="60">
        <f t="shared" si="292"/>
        <v>0</v>
      </c>
      <c r="CM43" s="60"/>
      <c r="CN43" s="60"/>
      <c r="CO43" s="60"/>
      <c r="CP43" s="60"/>
      <c r="CQ43" s="60"/>
      <c r="CR43" s="60"/>
      <c r="CS43" s="60"/>
      <c r="CT43" s="60">
        <f t="shared" si="293"/>
        <v>0</v>
      </c>
      <c r="CU43" s="60">
        <f t="shared" si="293"/>
        <v>0</v>
      </c>
      <c r="CV43" s="60"/>
      <c r="CW43" s="60"/>
      <c r="CX43" s="60"/>
      <c r="CY43" s="60"/>
      <c r="CZ43" s="60"/>
      <c r="DA43" s="60"/>
      <c r="DB43" s="60"/>
      <c r="DC43" s="60">
        <f t="shared" si="294"/>
        <v>0</v>
      </c>
      <c r="DD43" s="60">
        <f t="shared" si="294"/>
        <v>0</v>
      </c>
      <c r="DE43" s="60"/>
      <c r="DF43" s="60"/>
      <c r="DG43" s="60"/>
      <c r="DH43" s="60"/>
      <c r="DI43" s="60"/>
      <c r="DJ43" s="60"/>
      <c r="DK43" s="60"/>
      <c r="DL43" s="60">
        <f t="shared" si="295"/>
        <v>0</v>
      </c>
      <c r="DM43" s="60">
        <f t="shared" si="295"/>
        <v>0</v>
      </c>
      <c r="DN43" s="60"/>
      <c r="DO43" s="60"/>
      <c r="DP43" s="60"/>
      <c r="DQ43" s="60"/>
      <c r="DR43" s="60"/>
      <c r="DS43" s="60"/>
      <c r="DT43" s="60"/>
      <c r="DU43" s="60">
        <f t="shared" si="296"/>
        <v>0</v>
      </c>
      <c r="DV43" s="60">
        <f t="shared" si="296"/>
        <v>0</v>
      </c>
      <c r="DW43" s="60"/>
      <c r="DX43" s="60"/>
      <c r="DY43" s="60"/>
      <c r="DZ43" s="60"/>
      <c r="EA43" s="60"/>
      <c r="EB43" s="60"/>
      <c r="EC43" s="60"/>
      <c r="ED43" s="60">
        <f t="shared" si="297"/>
        <v>0</v>
      </c>
      <c r="EE43" s="60">
        <f t="shared" si="297"/>
        <v>0</v>
      </c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>
        <f t="shared" si="298"/>
        <v>8536.3040000000001</v>
      </c>
      <c r="EQ43" s="60">
        <f t="shared" si="298"/>
        <v>1071.5302300000001</v>
      </c>
      <c r="ER43" s="60">
        <f t="shared" si="280"/>
        <v>12.552625000234293</v>
      </c>
      <c r="ES43" s="60">
        <v>8536.3040000000001</v>
      </c>
      <c r="ET43" s="60">
        <v>1071.5302300000001</v>
      </c>
      <c r="EU43" s="60">
        <f t="shared" si="299"/>
        <v>12.552625000234293</v>
      </c>
      <c r="EV43" s="60"/>
      <c r="EW43" s="60"/>
      <c r="EX43" s="60"/>
      <c r="EY43" s="60"/>
      <c r="EZ43" s="60"/>
      <c r="FA43" s="60"/>
      <c r="FB43" s="60">
        <f t="shared" si="300"/>
        <v>0</v>
      </c>
      <c r="FC43" s="60">
        <f t="shared" si="300"/>
        <v>0</v>
      </c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>
        <f t="shared" si="301"/>
        <v>0</v>
      </c>
      <c r="FX43" s="60">
        <f t="shared" si="301"/>
        <v>0</v>
      </c>
      <c r="FY43" s="60"/>
      <c r="FZ43" s="60"/>
      <c r="GA43" s="60"/>
      <c r="GB43" s="60"/>
      <c r="GC43" s="60"/>
      <c r="GD43" s="60"/>
      <c r="GE43" s="60"/>
      <c r="GF43" s="60">
        <f t="shared" si="302"/>
        <v>0</v>
      </c>
      <c r="GG43" s="60">
        <f t="shared" si="302"/>
        <v>0</v>
      </c>
      <c r="GH43" s="60"/>
      <c r="GI43" s="60"/>
      <c r="GJ43" s="60"/>
      <c r="GK43" s="60"/>
      <c r="GL43" s="60"/>
      <c r="GM43" s="60"/>
      <c r="GN43" s="60"/>
      <c r="GO43" s="60">
        <f t="shared" si="303"/>
        <v>0</v>
      </c>
      <c r="GP43" s="60">
        <f t="shared" si="303"/>
        <v>0</v>
      </c>
      <c r="GQ43" s="60"/>
      <c r="GR43" s="60"/>
      <c r="GS43" s="60"/>
      <c r="GT43" s="60"/>
      <c r="GU43" s="60"/>
      <c r="GV43" s="60"/>
      <c r="GW43" s="60"/>
      <c r="GX43" s="60">
        <f t="shared" si="304"/>
        <v>0</v>
      </c>
      <c r="GY43" s="60">
        <f t="shared" si="304"/>
        <v>0</v>
      </c>
      <c r="GZ43" s="58"/>
      <c r="HA43" s="60"/>
      <c r="HB43" s="60"/>
      <c r="HC43" s="60"/>
      <c r="HD43" s="60"/>
      <c r="HE43" s="60"/>
      <c r="HF43" s="60"/>
      <c r="HG43" s="60">
        <f t="shared" si="305"/>
        <v>0</v>
      </c>
      <c r="HH43" s="60">
        <f t="shared" si="305"/>
        <v>0</v>
      </c>
      <c r="HI43" s="60"/>
      <c r="HJ43" s="60"/>
      <c r="HK43" s="60"/>
      <c r="HL43" s="60"/>
      <c r="HM43" s="60"/>
      <c r="HN43" s="60"/>
      <c r="HO43" s="60"/>
      <c r="HP43" s="60">
        <f t="shared" si="306"/>
        <v>0</v>
      </c>
      <c r="HQ43" s="60">
        <f t="shared" si="306"/>
        <v>0</v>
      </c>
      <c r="HR43" s="60"/>
      <c r="HS43" s="60"/>
      <c r="HT43" s="60"/>
      <c r="HU43" s="60"/>
      <c r="HV43" s="60"/>
      <c r="HW43" s="60"/>
      <c r="HX43" s="60"/>
      <c r="HY43" s="60">
        <f t="shared" si="307"/>
        <v>0</v>
      </c>
      <c r="HZ43" s="60">
        <f t="shared" si="307"/>
        <v>0</v>
      </c>
      <c r="IA43" s="60"/>
      <c r="IB43" s="60"/>
      <c r="IC43" s="60"/>
      <c r="ID43" s="60"/>
      <c r="IE43" s="60"/>
      <c r="IF43" s="60"/>
      <c r="IG43" s="60"/>
      <c r="IH43" s="60">
        <f t="shared" si="308"/>
        <v>0</v>
      </c>
      <c r="II43" s="60">
        <f t="shared" si="308"/>
        <v>0</v>
      </c>
      <c r="IJ43" s="60"/>
      <c r="IK43" s="60"/>
      <c r="IL43" s="60"/>
      <c r="IM43" s="60"/>
      <c r="IN43" s="60"/>
      <c r="IO43" s="60"/>
      <c r="IP43" s="60"/>
      <c r="IQ43" s="60"/>
      <c r="IR43" s="60">
        <f t="shared" si="309"/>
        <v>0</v>
      </c>
      <c r="IS43" s="60">
        <f t="shared" si="309"/>
        <v>0</v>
      </c>
      <c r="IT43" s="60"/>
      <c r="IU43" s="60"/>
      <c r="IV43" s="60"/>
      <c r="IW43" s="60"/>
      <c r="IX43" s="60"/>
      <c r="IY43" s="60"/>
      <c r="IZ43" s="60"/>
      <c r="JA43" s="60">
        <f t="shared" si="310"/>
        <v>0</v>
      </c>
      <c r="JB43" s="60">
        <f t="shared" si="310"/>
        <v>0</v>
      </c>
      <c r="JC43" s="60"/>
      <c r="JD43" s="60"/>
      <c r="JE43" s="60"/>
      <c r="JF43" s="60"/>
      <c r="JG43" s="60"/>
      <c r="JH43" s="60"/>
      <c r="JI43" s="60"/>
      <c r="JJ43" s="60">
        <f t="shared" si="311"/>
        <v>0</v>
      </c>
      <c r="JK43" s="60">
        <f t="shared" si="311"/>
        <v>0</v>
      </c>
      <c r="JL43" s="60"/>
      <c r="JM43" s="60"/>
      <c r="JN43" s="60"/>
      <c r="JO43" s="60"/>
      <c r="JP43" s="60"/>
      <c r="JQ43" s="60"/>
      <c r="JR43" s="60"/>
      <c r="JS43" s="60">
        <f t="shared" si="312"/>
        <v>0</v>
      </c>
      <c r="JT43" s="60">
        <f t="shared" si="312"/>
        <v>0</v>
      </c>
      <c r="JU43" s="60"/>
      <c r="JV43" s="60"/>
      <c r="JW43" s="60"/>
      <c r="JX43" s="60"/>
      <c r="JY43" s="60"/>
      <c r="JZ43" s="60"/>
      <c r="KA43" s="60"/>
      <c r="KB43" s="60">
        <f t="shared" si="313"/>
        <v>0</v>
      </c>
      <c r="KC43" s="60">
        <f t="shared" si="313"/>
        <v>0</v>
      </c>
      <c r="KD43" s="60"/>
      <c r="KE43" s="60"/>
      <c r="KF43" s="60"/>
      <c r="KG43" s="60"/>
      <c r="KH43" s="60"/>
      <c r="KI43" s="60"/>
      <c r="KJ43" s="60"/>
      <c r="KK43" s="60">
        <f t="shared" si="314"/>
        <v>0</v>
      </c>
      <c r="KL43" s="60">
        <f t="shared" si="314"/>
        <v>0</v>
      </c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>
        <f t="shared" si="315"/>
        <v>0</v>
      </c>
      <c r="KX43" s="60">
        <f t="shared" si="315"/>
        <v>0</v>
      </c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>
        <f t="shared" si="316"/>
        <v>0</v>
      </c>
      <c r="LM43" s="60">
        <f t="shared" si="316"/>
        <v>0</v>
      </c>
      <c r="LN43" s="60"/>
      <c r="LO43" s="60"/>
      <c r="LP43" s="60"/>
      <c r="LQ43" s="60"/>
      <c r="LR43" s="60"/>
      <c r="LS43" s="60"/>
      <c r="LT43" s="60"/>
      <c r="LU43" s="60">
        <v>397.88</v>
      </c>
      <c r="LV43" s="60">
        <v>397.88</v>
      </c>
      <c r="LW43" s="60">
        <f t="shared" si="116"/>
        <v>100</v>
      </c>
      <c r="LX43" s="60"/>
      <c r="LY43" s="60"/>
      <c r="LZ43" s="60"/>
      <c r="MA43" s="60"/>
      <c r="MB43" s="60"/>
      <c r="MC43" s="60"/>
      <c r="MD43" s="60"/>
      <c r="ME43" s="60"/>
      <c r="MF43" s="60"/>
    </row>
    <row r="44" spans="1:344" ht="13.5" customHeight="1">
      <c r="A44" s="3" t="s">
        <v>77</v>
      </c>
      <c r="B44" s="60">
        <f t="shared" si="281"/>
        <v>2212.5108300000002</v>
      </c>
      <c r="C44" s="60">
        <f t="shared" si="282"/>
        <v>2212.5108300000002</v>
      </c>
      <c r="D44" s="60">
        <f t="shared" si="264"/>
        <v>100</v>
      </c>
      <c r="E44" s="60">
        <f t="shared" si="283"/>
        <v>0</v>
      </c>
      <c r="F44" s="60">
        <f t="shared" si="283"/>
        <v>0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>
        <f t="shared" si="284"/>
        <v>0</v>
      </c>
      <c r="U44" s="60">
        <f t="shared" si="284"/>
        <v>0</v>
      </c>
      <c r="V44" s="60"/>
      <c r="W44" s="60"/>
      <c r="X44" s="60"/>
      <c r="Y44" s="60"/>
      <c r="Z44" s="60"/>
      <c r="AA44" s="60"/>
      <c r="AB44" s="60"/>
      <c r="AC44" s="60">
        <f t="shared" si="285"/>
        <v>0</v>
      </c>
      <c r="AD44" s="60">
        <f t="shared" si="285"/>
        <v>0</v>
      </c>
      <c r="AE44" s="60"/>
      <c r="AF44" s="60"/>
      <c r="AG44" s="60"/>
      <c r="AH44" s="60"/>
      <c r="AI44" s="60"/>
      <c r="AJ44" s="60"/>
      <c r="AK44" s="60"/>
      <c r="AL44" s="60">
        <f t="shared" si="286"/>
        <v>0</v>
      </c>
      <c r="AM44" s="60">
        <f t="shared" si="286"/>
        <v>0</v>
      </c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>
        <f t="shared" si="287"/>
        <v>0</v>
      </c>
      <c r="AY44" s="60">
        <f t="shared" si="287"/>
        <v>0</v>
      </c>
      <c r="AZ44" s="60"/>
      <c r="BA44" s="60"/>
      <c r="BB44" s="60"/>
      <c r="BC44" s="60"/>
      <c r="BD44" s="60"/>
      <c r="BE44" s="60"/>
      <c r="BF44" s="60"/>
      <c r="BG44" s="60">
        <f t="shared" si="288"/>
        <v>502.33665999999999</v>
      </c>
      <c r="BH44" s="60">
        <f t="shared" si="288"/>
        <v>502.33665999999999</v>
      </c>
      <c r="BI44" s="60">
        <f>BH44/BG44*100</f>
        <v>100</v>
      </c>
      <c r="BJ44" s="60">
        <v>492.28992</v>
      </c>
      <c r="BK44" s="60">
        <v>492.28992</v>
      </c>
      <c r="BL44" s="60">
        <f t="shared" si="278"/>
        <v>100</v>
      </c>
      <c r="BM44" s="60">
        <v>10.04674</v>
      </c>
      <c r="BN44" s="60">
        <v>10.04674</v>
      </c>
      <c r="BO44" s="60">
        <f t="shared" si="279"/>
        <v>100</v>
      </c>
      <c r="BP44" s="60"/>
      <c r="BQ44" s="60"/>
      <c r="BR44" s="60"/>
      <c r="BS44" s="60">
        <f t="shared" si="289"/>
        <v>0</v>
      </c>
      <c r="BT44" s="60">
        <f>BW44+BZ44</f>
        <v>0</v>
      </c>
      <c r="BU44" s="60"/>
      <c r="BV44" s="60">
        <v>0</v>
      </c>
      <c r="BW44" s="60">
        <v>0</v>
      </c>
      <c r="BX44" s="60"/>
      <c r="BY44" s="60"/>
      <c r="BZ44" s="60"/>
      <c r="CA44" s="60"/>
      <c r="CB44" s="60">
        <f t="shared" si="290"/>
        <v>0</v>
      </c>
      <c r="CC44" s="60">
        <f t="shared" si="291"/>
        <v>0</v>
      </c>
      <c r="CD44" s="60"/>
      <c r="CE44" s="60"/>
      <c r="CF44" s="60"/>
      <c r="CG44" s="60"/>
      <c r="CH44" s="60"/>
      <c r="CI44" s="60"/>
      <c r="CJ44" s="60"/>
      <c r="CK44" s="60">
        <f t="shared" si="292"/>
        <v>0</v>
      </c>
      <c r="CL44" s="60">
        <f t="shared" si="292"/>
        <v>0</v>
      </c>
      <c r="CM44" s="60"/>
      <c r="CN44" s="60"/>
      <c r="CO44" s="60"/>
      <c r="CP44" s="60"/>
      <c r="CQ44" s="60"/>
      <c r="CR44" s="60"/>
      <c r="CS44" s="60"/>
      <c r="CT44" s="60">
        <f t="shared" si="293"/>
        <v>0</v>
      </c>
      <c r="CU44" s="60">
        <f t="shared" si="293"/>
        <v>0</v>
      </c>
      <c r="CV44" s="60"/>
      <c r="CW44" s="60"/>
      <c r="CX44" s="60"/>
      <c r="CY44" s="60"/>
      <c r="CZ44" s="60"/>
      <c r="DA44" s="60"/>
      <c r="DB44" s="60"/>
      <c r="DC44" s="60">
        <f t="shared" si="294"/>
        <v>0</v>
      </c>
      <c r="DD44" s="60">
        <f t="shared" si="294"/>
        <v>0</v>
      </c>
      <c r="DE44" s="60"/>
      <c r="DF44" s="60"/>
      <c r="DG44" s="60"/>
      <c r="DH44" s="60"/>
      <c r="DI44" s="60"/>
      <c r="DJ44" s="60"/>
      <c r="DK44" s="60"/>
      <c r="DL44" s="60">
        <f t="shared" si="295"/>
        <v>115.726</v>
      </c>
      <c r="DM44" s="60">
        <f t="shared" si="295"/>
        <v>115.726</v>
      </c>
      <c r="DN44" s="60">
        <f>DM44/DL44*100</f>
        <v>100</v>
      </c>
      <c r="DO44" s="60">
        <v>113.41148</v>
      </c>
      <c r="DP44" s="60">
        <v>113.41148</v>
      </c>
      <c r="DQ44" s="60">
        <f>DP44/DO44*100</f>
        <v>100</v>
      </c>
      <c r="DR44" s="60">
        <v>2.3145199999999999</v>
      </c>
      <c r="DS44" s="60">
        <v>2.3145199999999999</v>
      </c>
      <c r="DT44" s="60">
        <f>DS44/DR44*100</f>
        <v>100</v>
      </c>
      <c r="DU44" s="60">
        <f t="shared" si="296"/>
        <v>0</v>
      </c>
      <c r="DV44" s="60">
        <f t="shared" si="296"/>
        <v>0</v>
      </c>
      <c r="DW44" s="60"/>
      <c r="DX44" s="60"/>
      <c r="DY44" s="60"/>
      <c r="DZ44" s="60"/>
      <c r="EA44" s="60"/>
      <c r="EB44" s="60"/>
      <c r="EC44" s="60"/>
      <c r="ED44" s="60">
        <f t="shared" si="297"/>
        <v>0</v>
      </c>
      <c r="EE44" s="60">
        <f t="shared" si="297"/>
        <v>0</v>
      </c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>
        <f t="shared" si="298"/>
        <v>1329.172</v>
      </c>
      <c r="EQ44" s="60">
        <f t="shared" si="298"/>
        <v>1329.172</v>
      </c>
      <c r="ER44" s="60">
        <f t="shared" si="280"/>
        <v>100</v>
      </c>
      <c r="ES44" s="60">
        <v>1329.172</v>
      </c>
      <c r="ET44" s="60">
        <v>1329.172</v>
      </c>
      <c r="EU44" s="60">
        <f t="shared" si="299"/>
        <v>100</v>
      </c>
      <c r="EV44" s="60"/>
      <c r="EW44" s="60"/>
      <c r="EX44" s="60"/>
      <c r="EY44" s="60"/>
      <c r="EZ44" s="60"/>
      <c r="FA44" s="60"/>
      <c r="FB44" s="60">
        <f t="shared" si="300"/>
        <v>0</v>
      </c>
      <c r="FC44" s="60">
        <f t="shared" si="300"/>
        <v>0</v>
      </c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>
        <f t="shared" si="301"/>
        <v>0</v>
      </c>
      <c r="FX44" s="60">
        <f t="shared" si="301"/>
        <v>0</v>
      </c>
      <c r="FY44" s="60"/>
      <c r="FZ44" s="60"/>
      <c r="GA44" s="60"/>
      <c r="GB44" s="60"/>
      <c r="GC44" s="60"/>
      <c r="GD44" s="60"/>
      <c r="GE44" s="60"/>
      <c r="GF44" s="60">
        <f t="shared" si="302"/>
        <v>0</v>
      </c>
      <c r="GG44" s="60">
        <f t="shared" si="302"/>
        <v>0</v>
      </c>
      <c r="GH44" s="60"/>
      <c r="GI44" s="60"/>
      <c r="GJ44" s="60"/>
      <c r="GK44" s="60"/>
      <c r="GL44" s="60"/>
      <c r="GM44" s="60"/>
      <c r="GN44" s="60"/>
      <c r="GO44" s="60">
        <f t="shared" si="303"/>
        <v>0</v>
      </c>
      <c r="GP44" s="60">
        <f t="shared" si="303"/>
        <v>0</v>
      </c>
      <c r="GQ44" s="60"/>
      <c r="GR44" s="60"/>
      <c r="GS44" s="60"/>
      <c r="GT44" s="60"/>
      <c r="GU44" s="60"/>
      <c r="GV44" s="60"/>
      <c r="GW44" s="60"/>
      <c r="GX44" s="60">
        <f t="shared" si="304"/>
        <v>0</v>
      </c>
      <c r="GY44" s="60">
        <f t="shared" si="304"/>
        <v>0</v>
      </c>
      <c r="GZ44" s="58"/>
      <c r="HA44" s="60"/>
      <c r="HB44" s="60"/>
      <c r="HC44" s="60"/>
      <c r="HD44" s="60"/>
      <c r="HE44" s="60"/>
      <c r="HF44" s="60"/>
      <c r="HG44" s="60">
        <f t="shared" si="305"/>
        <v>0</v>
      </c>
      <c r="HH44" s="60">
        <f t="shared" si="305"/>
        <v>0</v>
      </c>
      <c r="HI44" s="60"/>
      <c r="HJ44" s="60"/>
      <c r="HK44" s="60"/>
      <c r="HL44" s="60"/>
      <c r="HM44" s="60"/>
      <c r="HN44" s="60"/>
      <c r="HO44" s="60"/>
      <c r="HP44" s="60">
        <f t="shared" si="306"/>
        <v>0</v>
      </c>
      <c r="HQ44" s="60">
        <f t="shared" si="306"/>
        <v>0</v>
      </c>
      <c r="HR44" s="60"/>
      <c r="HS44" s="60"/>
      <c r="HT44" s="60"/>
      <c r="HU44" s="60"/>
      <c r="HV44" s="60"/>
      <c r="HW44" s="60"/>
      <c r="HX44" s="60"/>
      <c r="HY44" s="60">
        <f t="shared" si="307"/>
        <v>0</v>
      </c>
      <c r="HZ44" s="60">
        <f t="shared" si="307"/>
        <v>0</v>
      </c>
      <c r="IA44" s="60"/>
      <c r="IB44" s="60"/>
      <c r="IC44" s="60"/>
      <c r="ID44" s="60"/>
      <c r="IE44" s="60"/>
      <c r="IF44" s="60"/>
      <c r="IG44" s="60"/>
      <c r="IH44" s="60">
        <f t="shared" si="308"/>
        <v>0</v>
      </c>
      <c r="II44" s="60">
        <f t="shared" si="308"/>
        <v>0</v>
      </c>
      <c r="IJ44" s="60"/>
      <c r="IK44" s="60"/>
      <c r="IL44" s="60"/>
      <c r="IM44" s="60"/>
      <c r="IN44" s="60"/>
      <c r="IO44" s="60"/>
      <c r="IP44" s="60"/>
      <c r="IQ44" s="60"/>
      <c r="IR44" s="60">
        <f t="shared" si="309"/>
        <v>0</v>
      </c>
      <c r="IS44" s="60">
        <f t="shared" si="309"/>
        <v>0</v>
      </c>
      <c r="IT44" s="60"/>
      <c r="IU44" s="60"/>
      <c r="IV44" s="60"/>
      <c r="IW44" s="60"/>
      <c r="IX44" s="60"/>
      <c r="IY44" s="60"/>
      <c r="IZ44" s="60"/>
      <c r="JA44" s="60">
        <f t="shared" si="310"/>
        <v>0</v>
      </c>
      <c r="JB44" s="60">
        <f t="shared" si="310"/>
        <v>0</v>
      </c>
      <c r="JC44" s="60"/>
      <c r="JD44" s="60"/>
      <c r="JE44" s="60"/>
      <c r="JF44" s="60"/>
      <c r="JG44" s="60"/>
      <c r="JH44" s="60"/>
      <c r="JI44" s="60"/>
      <c r="JJ44" s="60">
        <f t="shared" si="311"/>
        <v>0</v>
      </c>
      <c r="JK44" s="60">
        <f t="shared" si="311"/>
        <v>0</v>
      </c>
      <c r="JL44" s="60"/>
      <c r="JM44" s="60"/>
      <c r="JN44" s="60"/>
      <c r="JO44" s="60"/>
      <c r="JP44" s="60"/>
      <c r="JQ44" s="60"/>
      <c r="JR44" s="60"/>
      <c r="JS44" s="60">
        <f t="shared" si="312"/>
        <v>0</v>
      </c>
      <c r="JT44" s="60">
        <f t="shared" si="312"/>
        <v>0</v>
      </c>
      <c r="JU44" s="60"/>
      <c r="JV44" s="60"/>
      <c r="JW44" s="60"/>
      <c r="JX44" s="60"/>
      <c r="JY44" s="60"/>
      <c r="JZ44" s="60"/>
      <c r="KA44" s="60"/>
      <c r="KB44" s="60">
        <f t="shared" si="313"/>
        <v>0</v>
      </c>
      <c r="KC44" s="60">
        <f t="shared" si="313"/>
        <v>0</v>
      </c>
      <c r="KD44" s="60"/>
      <c r="KE44" s="60"/>
      <c r="KF44" s="60"/>
      <c r="KG44" s="60"/>
      <c r="KH44" s="60"/>
      <c r="KI44" s="60"/>
      <c r="KJ44" s="60"/>
      <c r="KK44" s="60">
        <f t="shared" si="314"/>
        <v>0</v>
      </c>
      <c r="KL44" s="60">
        <f t="shared" si="314"/>
        <v>0</v>
      </c>
      <c r="KM44" s="60"/>
      <c r="KN44" s="60"/>
      <c r="KO44" s="60"/>
      <c r="KP44" s="60"/>
      <c r="KQ44" s="60"/>
      <c r="KR44" s="60"/>
      <c r="KS44" s="60"/>
      <c r="KT44" s="60"/>
      <c r="KU44" s="60"/>
      <c r="KV44" s="60"/>
      <c r="KW44" s="60">
        <f t="shared" si="315"/>
        <v>0</v>
      </c>
      <c r="KX44" s="60">
        <f t="shared" si="315"/>
        <v>0</v>
      </c>
      <c r="KY44" s="60"/>
      <c r="KZ44" s="60"/>
      <c r="LA44" s="60"/>
      <c r="LB44" s="60"/>
      <c r="LC44" s="60"/>
      <c r="LD44" s="60"/>
      <c r="LE44" s="60"/>
      <c r="LF44" s="60"/>
      <c r="LG44" s="60"/>
      <c r="LH44" s="60"/>
      <c r="LI44" s="60"/>
      <c r="LJ44" s="60"/>
      <c r="LK44" s="60"/>
      <c r="LL44" s="60">
        <f t="shared" si="316"/>
        <v>0</v>
      </c>
      <c r="LM44" s="60">
        <f t="shared" si="316"/>
        <v>0</v>
      </c>
      <c r="LN44" s="60"/>
      <c r="LO44" s="60"/>
      <c r="LP44" s="60"/>
      <c r="LQ44" s="60"/>
      <c r="LR44" s="60"/>
      <c r="LS44" s="60"/>
      <c r="LT44" s="60"/>
      <c r="LU44" s="60">
        <v>265.27616999999998</v>
      </c>
      <c r="LV44" s="60">
        <v>265.27616999999998</v>
      </c>
      <c r="LW44" s="60">
        <f t="shared" si="116"/>
        <v>100</v>
      </c>
      <c r="LX44" s="60"/>
      <c r="LY44" s="60"/>
      <c r="LZ44" s="60"/>
      <c r="MA44" s="60"/>
      <c r="MB44" s="60"/>
      <c r="MC44" s="60"/>
      <c r="MD44" s="60"/>
      <c r="ME44" s="60"/>
      <c r="MF44" s="60"/>
    </row>
    <row r="45" spans="1:344" s="8" customFormat="1" ht="13.5" customHeight="1">
      <c r="A45" s="7" t="s">
        <v>175</v>
      </c>
      <c r="B45" s="58">
        <f>B47+B46</f>
        <v>106327.71310999998</v>
      </c>
      <c r="C45" s="58">
        <f>C47+C46</f>
        <v>104377.31383</v>
      </c>
      <c r="D45" s="58">
        <f t="shared" ref="D45:D55" si="317">C45/B45*100</f>
        <v>98.165671749205941</v>
      </c>
      <c r="E45" s="58">
        <f>E46+E47</f>
        <v>673.61756000000003</v>
      </c>
      <c r="F45" s="58">
        <f>F46+F47</f>
        <v>673.61756000000003</v>
      </c>
      <c r="G45" s="58">
        <f>F45/E45*100</f>
        <v>100</v>
      </c>
      <c r="H45" s="58">
        <f>H46+H47</f>
        <v>666.88139000000001</v>
      </c>
      <c r="I45" s="58">
        <f>I46+I47</f>
        <v>666.88139000000001</v>
      </c>
      <c r="J45" s="58">
        <f>I45/H45*100</f>
        <v>100</v>
      </c>
      <c r="K45" s="58">
        <f>K46+K47</f>
        <v>6.7361700000000004</v>
      </c>
      <c r="L45" s="58">
        <f>L46+L47</f>
        <v>6.7361700000000004</v>
      </c>
      <c r="M45" s="58">
        <f>L45/K45*100</f>
        <v>100</v>
      </c>
      <c r="N45" s="58">
        <f>N46+N47</f>
        <v>319.2</v>
      </c>
      <c r="O45" s="58">
        <f>O46+O47</f>
        <v>319.2</v>
      </c>
      <c r="P45" s="58">
        <f>O45/N45*100</f>
        <v>100</v>
      </c>
      <c r="Q45" s="58">
        <f>Q46+Q47</f>
        <v>0</v>
      </c>
      <c r="R45" s="58">
        <f>R46+R47</f>
        <v>0</v>
      </c>
      <c r="S45" s="58"/>
      <c r="T45" s="58">
        <f>T46+T47</f>
        <v>3245.4040499999996</v>
      </c>
      <c r="U45" s="58">
        <f>U46+U47</f>
        <v>3245.4040499999996</v>
      </c>
      <c r="V45" s="58">
        <f>U45/T45*100</f>
        <v>100</v>
      </c>
      <c r="W45" s="58">
        <f>W46+W47</f>
        <v>2283.4248899999998</v>
      </c>
      <c r="X45" s="58">
        <f>X46+X47</f>
        <v>2283.4248899999998</v>
      </c>
      <c r="Y45" s="58">
        <f>X45/W45*100</f>
        <v>100</v>
      </c>
      <c r="Z45" s="58">
        <f>Z46+Z47</f>
        <v>961.97915999999998</v>
      </c>
      <c r="AA45" s="58">
        <f>AA46+AA47</f>
        <v>961.97915999999998</v>
      </c>
      <c r="AB45" s="58">
        <f>AA45/Z45*100</f>
        <v>100</v>
      </c>
      <c r="AC45" s="58">
        <f>AC46+AC47</f>
        <v>0</v>
      </c>
      <c r="AD45" s="58">
        <f>AD46+AD47</f>
        <v>0</v>
      </c>
      <c r="AE45" s="58"/>
      <c r="AF45" s="58">
        <f>AF46+AF47</f>
        <v>0</v>
      </c>
      <c r="AG45" s="58">
        <f>AG46+AG47</f>
        <v>0</v>
      </c>
      <c r="AH45" s="58"/>
      <c r="AI45" s="58">
        <f>AI46+AI47</f>
        <v>0</v>
      </c>
      <c r="AJ45" s="58">
        <f>AJ46+AJ47</f>
        <v>0</v>
      </c>
      <c r="AK45" s="58"/>
      <c r="AL45" s="58">
        <f>AL46+AL47</f>
        <v>0</v>
      </c>
      <c r="AM45" s="58">
        <f>AM46+AM47</f>
        <v>0</v>
      </c>
      <c r="AN45" s="58"/>
      <c r="AO45" s="58">
        <f>AO46+AO47</f>
        <v>0</v>
      </c>
      <c r="AP45" s="58">
        <f>AP46+AP47</f>
        <v>0</v>
      </c>
      <c r="AQ45" s="58"/>
      <c r="AR45" s="58">
        <f>AR46+AR47</f>
        <v>0</v>
      </c>
      <c r="AS45" s="58">
        <f>AS46+AS47</f>
        <v>0</v>
      </c>
      <c r="AT45" s="58"/>
      <c r="AU45" s="58">
        <f>AU46+AU47</f>
        <v>18421.238399999998</v>
      </c>
      <c r="AV45" s="58">
        <f>AV46+AV47</f>
        <v>17790.31537</v>
      </c>
      <c r="AW45" s="60">
        <f t="shared" ref="AW45:AW46" si="318">AV45/AU45*100</f>
        <v>96.57502380513138</v>
      </c>
      <c r="AX45" s="58">
        <f>AX46+AX47</f>
        <v>0</v>
      </c>
      <c r="AY45" s="58">
        <f>AY46+AY47</f>
        <v>0</v>
      </c>
      <c r="AZ45" s="58"/>
      <c r="BA45" s="58">
        <f>BA46+BA47</f>
        <v>0</v>
      </c>
      <c r="BB45" s="58">
        <f>BB46+BB47</f>
        <v>0</v>
      </c>
      <c r="BC45" s="58"/>
      <c r="BD45" s="58">
        <f>BD46+BD47</f>
        <v>0</v>
      </c>
      <c r="BE45" s="58">
        <f>BE46+BE47</f>
        <v>0</v>
      </c>
      <c r="BF45" s="58"/>
      <c r="BG45" s="58">
        <f>BG46+BG47</f>
        <v>1858.6456499999999</v>
      </c>
      <c r="BH45" s="58">
        <f>BH46+BH47</f>
        <v>1858.6456499999999</v>
      </c>
      <c r="BI45" s="58">
        <f>BH45/BG45*100</f>
        <v>100</v>
      </c>
      <c r="BJ45" s="58">
        <f>BJ46+BJ47</f>
        <v>1821.47272</v>
      </c>
      <c r="BK45" s="58">
        <f>BK46+BK47</f>
        <v>1821.47272</v>
      </c>
      <c r="BL45" s="58">
        <f>BK45/BJ45*100</f>
        <v>100</v>
      </c>
      <c r="BM45" s="58">
        <f>BM46+BM47</f>
        <v>37.172930000000001</v>
      </c>
      <c r="BN45" s="58">
        <f>BN46+BN47</f>
        <v>37.172930000000001</v>
      </c>
      <c r="BO45" s="58">
        <f>BN45/BM45*100</f>
        <v>100</v>
      </c>
      <c r="BP45" s="58">
        <f>BP46+BP47</f>
        <v>260.70999999999998</v>
      </c>
      <c r="BQ45" s="58">
        <f>BQ46+BQ47</f>
        <v>130.08600000000001</v>
      </c>
      <c r="BR45" s="60">
        <f t="shared" ref="BR45:BR46" si="319">BQ45/BP45*100</f>
        <v>49.896820221702285</v>
      </c>
      <c r="BS45" s="58">
        <f>BS46+BS47</f>
        <v>1548.1964600000001</v>
      </c>
      <c r="BT45" s="58">
        <f>BT46+BT47</f>
        <v>1548.1964600000001</v>
      </c>
      <c r="BU45" s="58">
        <f>BT45/BS45*100</f>
        <v>100</v>
      </c>
      <c r="BV45" s="58">
        <f>BV46+BV47</f>
        <v>1162.8404599999999</v>
      </c>
      <c r="BW45" s="58">
        <f>BW46+BW47</f>
        <v>1162.8404599999999</v>
      </c>
      <c r="BX45" s="58">
        <f>BW45/BV45*100</f>
        <v>100</v>
      </c>
      <c r="BY45" s="58">
        <f>BY46+BY47</f>
        <v>385.35599999999999</v>
      </c>
      <c r="BZ45" s="58">
        <f>BZ46+BZ47</f>
        <v>385.35599999999999</v>
      </c>
      <c r="CA45" s="60">
        <f>BZ45/BY45*100</f>
        <v>100</v>
      </c>
      <c r="CB45" s="58">
        <f>CB46+CB47</f>
        <v>3994.3785000000003</v>
      </c>
      <c r="CC45" s="58">
        <f>CC46+CC47</f>
        <v>3200</v>
      </c>
      <c r="CD45" s="60">
        <f t="shared" ref="CD45:CD46" si="320">CC45/CB45*100</f>
        <v>80.112588228681886</v>
      </c>
      <c r="CE45" s="58">
        <f>CE46+CE47</f>
        <v>3914.4909300000004</v>
      </c>
      <c r="CF45" s="58">
        <f>CF46+CF47</f>
        <v>3136</v>
      </c>
      <c r="CG45" s="58">
        <f t="shared" ref="CG45" si="321">CF45/CE45*100</f>
        <v>80.112588228681886</v>
      </c>
      <c r="CH45" s="58">
        <f>CH46+CH47</f>
        <v>79.887570000000011</v>
      </c>
      <c r="CI45" s="58">
        <f>CI46+CI47</f>
        <v>64</v>
      </c>
      <c r="CJ45" s="58">
        <f>CI45/CH45*100</f>
        <v>80.112588228681872</v>
      </c>
      <c r="CK45" s="58">
        <f>CK46+CK47</f>
        <v>0</v>
      </c>
      <c r="CL45" s="58">
        <f>CL46+CL47</f>
        <v>0</v>
      </c>
      <c r="CM45" s="58"/>
      <c r="CN45" s="58">
        <f>CN46+CN47</f>
        <v>0</v>
      </c>
      <c r="CO45" s="58">
        <f>CO46+CO47</f>
        <v>0</v>
      </c>
      <c r="CP45" s="58"/>
      <c r="CQ45" s="58">
        <f>CQ46+CQ47</f>
        <v>0</v>
      </c>
      <c r="CR45" s="58">
        <f>CR46+CR47</f>
        <v>0</v>
      </c>
      <c r="CS45" s="58"/>
      <c r="CT45" s="58">
        <f>CT46+CT47</f>
        <v>18379.642360000002</v>
      </c>
      <c r="CU45" s="58">
        <f>CU46+CU47</f>
        <v>18379.642360000002</v>
      </c>
      <c r="CV45" s="58"/>
      <c r="CW45" s="58"/>
      <c r="CX45" s="58"/>
      <c r="CY45" s="58"/>
      <c r="CZ45" s="58"/>
      <c r="DA45" s="58"/>
      <c r="DB45" s="58"/>
      <c r="DC45" s="58">
        <f>DC46+DC47</f>
        <v>0</v>
      </c>
      <c r="DD45" s="58">
        <f>DD46+DD47</f>
        <v>0</v>
      </c>
      <c r="DE45" s="58"/>
      <c r="DF45" s="58"/>
      <c r="DG45" s="58"/>
      <c r="DH45" s="58"/>
      <c r="DI45" s="58"/>
      <c r="DJ45" s="58"/>
      <c r="DK45" s="58"/>
      <c r="DL45" s="58">
        <f>DL46+DL47</f>
        <v>0</v>
      </c>
      <c r="DM45" s="58">
        <f>DM46+DM47</f>
        <v>0</v>
      </c>
      <c r="DN45" s="58"/>
      <c r="DO45" s="58">
        <f>DO46+DO47</f>
        <v>0</v>
      </c>
      <c r="DP45" s="58">
        <f>DP46+DP47</f>
        <v>0</v>
      </c>
      <c r="DQ45" s="58"/>
      <c r="DR45" s="58">
        <f>DR46+DR47</f>
        <v>0</v>
      </c>
      <c r="DS45" s="58">
        <f>DS46+DS47</f>
        <v>0</v>
      </c>
      <c r="DT45" s="58"/>
      <c r="DU45" s="58">
        <f>DU46+DU47</f>
        <v>0</v>
      </c>
      <c r="DV45" s="58">
        <f>DV46+DV47</f>
        <v>0</v>
      </c>
      <c r="DW45" s="58"/>
      <c r="DX45" s="58">
        <f>DX46+DX47</f>
        <v>0</v>
      </c>
      <c r="DY45" s="58">
        <f>DY46+DY47</f>
        <v>0</v>
      </c>
      <c r="DZ45" s="58"/>
      <c r="EA45" s="58">
        <f>EA46+EA47</f>
        <v>0</v>
      </c>
      <c r="EB45" s="58">
        <f>EB46+EB47</f>
        <v>0</v>
      </c>
      <c r="EC45" s="58"/>
      <c r="ED45" s="58">
        <f>ED46+ED47</f>
        <v>0</v>
      </c>
      <c r="EE45" s="58">
        <f>EE46+EE47</f>
        <v>0</v>
      </c>
      <c r="EF45" s="58"/>
      <c r="EG45" s="58">
        <f>EG46+EG47</f>
        <v>0</v>
      </c>
      <c r="EH45" s="58">
        <f>EH46+EH47</f>
        <v>0</v>
      </c>
      <c r="EI45" s="58"/>
      <c r="EJ45" s="58">
        <f>EJ46+EJ47</f>
        <v>0</v>
      </c>
      <c r="EK45" s="58">
        <f>EK46+EK47</f>
        <v>0</v>
      </c>
      <c r="EL45" s="58"/>
      <c r="EM45" s="58">
        <f>EM46+EM47</f>
        <v>0</v>
      </c>
      <c r="EN45" s="58">
        <f>EN46+EN47</f>
        <v>0</v>
      </c>
      <c r="EO45" s="58"/>
      <c r="EP45" s="58">
        <f>EP46+EP47</f>
        <v>22366.239389999999</v>
      </c>
      <c r="EQ45" s="58">
        <f>EQ46+EQ47</f>
        <v>22088.291689999998</v>
      </c>
      <c r="ER45" s="58">
        <f t="shared" ref="ER45" si="322">EQ45/EP45*100</f>
        <v>98.757289076838404</v>
      </c>
      <c r="ES45" s="58">
        <f>ES46+ES47</f>
        <v>22366.239389999999</v>
      </c>
      <c r="ET45" s="58">
        <f>ET46+ET47</f>
        <v>22088.291689999998</v>
      </c>
      <c r="EU45" s="58">
        <f>ET45/ES45*100</f>
        <v>98.757289076838404</v>
      </c>
      <c r="EV45" s="58">
        <f>EV46+EV47</f>
        <v>0</v>
      </c>
      <c r="EW45" s="58">
        <f>EW46+EW47</f>
        <v>0</v>
      </c>
      <c r="EX45" s="58"/>
      <c r="EY45" s="58">
        <f>EY46+EY47</f>
        <v>7367.6</v>
      </c>
      <c r="EZ45" s="58">
        <f>EZ46+EZ47</f>
        <v>7367.6</v>
      </c>
      <c r="FA45" s="58">
        <f>EZ45/EY45*100</f>
        <v>100</v>
      </c>
      <c r="FB45" s="58">
        <f>FB46+FB47</f>
        <v>0</v>
      </c>
      <c r="FC45" s="58">
        <f>FC46+FC47</f>
        <v>0</v>
      </c>
      <c r="FD45" s="58"/>
      <c r="FE45" s="58">
        <f>FE46+FE47</f>
        <v>0</v>
      </c>
      <c r="FF45" s="58">
        <f>FF46+FF47</f>
        <v>0</v>
      </c>
      <c r="FG45" s="58"/>
      <c r="FH45" s="58">
        <f>FH46+FH47</f>
        <v>0</v>
      </c>
      <c r="FI45" s="58">
        <f>FI46+FI47</f>
        <v>0</v>
      </c>
      <c r="FJ45" s="58"/>
      <c r="FK45" s="58">
        <f>FK46+FK47</f>
        <v>4628.69589</v>
      </c>
      <c r="FL45" s="58">
        <f>FL46+FL47</f>
        <v>4512.1698399999996</v>
      </c>
      <c r="FM45" s="58">
        <f>FL45/FK45*100</f>
        <v>97.482529577029524</v>
      </c>
      <c r="FN45" s="58">
        <f>FN46</f>
        <v>51.020409999999998</v>
      </c>
      <c r="FO45" s="58">
        <f>FO46</f>
        <v>51.020409999999998</v>
      </c>
      <c r="FP45" s="58">
        <f>SUM(FO45/FN45*100)</f>
        <v>100</v>
      </c>
      <c r="FQ45" s="58">
        <f>FQ46</f>
        <v>50</v>
      </c>
      <c r="FR45" s="58">
        <f>FR46</f>
        <v>50</v>
      </c>
      <c r="FS45" s="58">
        <f>SUM(FR45/FQ45*100)</f>
        <v>100</v>
      </c>
      <c r="FT45" s="58">
        <f>FT46</f>
        <v>1.02041</v>
      </c>
      <c r="FU45" s="58">
        <f>FU46</f>
        <v>1.02041</v>
      </c>
      <c r="FV45" s="58">
        <f>SUM(FU45/FT45*100)</f>
        <v>100</v>
      </c>
      <c r="FW45" s="58">
        <f>FW46+FW47</f>
        <v>0</v>
      </c>
      <c r="FX45" s="58">
        <f>FX46+FX47</f>
        <v>0</v>
      </c>
      <c r="FY45" s="58"/>
      <c r="FZ45" s="58">
        <f>FZ46</f>
        <v>0</v>
      </c>
      <c r="GA45" s="58">
        <f>GA46</f>
        <v>0</v>
      </c>
      <c r="GB45" s="58"/>
      <c r="GC45" s="58">
        <f>GC46</f>
        <v>0</v>
      </c>
      <c r="GD45" s="58">
        <f>GD46</f>
        <v>0</v>
      </c>
      <c r="GE45" s="58"/>
      <c r="GF45" s="58">
        <f>GF46+GF47</f>
        <v>0</v>
      </c>
      <c r="GG45" s="58">
        <f>GG46+GG47</f>
        <v>0</v>
      </c>
      <c r="GH45" s="58"/>
      <c r="GI45" s="58">
        <f>GI46</f>
        <v>0</v>
      </c>
      <c r="GJ45" s="58">
        <f>GJ46</f>
        <v>0</v>
      </c>
      <c r="GK45" s="58"/>
      <c r="GL45" s="58">
        <f>GL46</f>
        <v>0</v>
      </c>
      <c r="GM45" s="58">
        <f>GM46</f>
        <v>0</v>
      </c>
      <c r="GN45" s="58"/>
      <c r="GO45" s="58">
        <f>GO46+GO47</f>
        <v>0</v>
      </c>
      <c r="GP45" s="58">
        <f>GP46+GP47</f>
        <v>0</v>
      </c>
      <c r="GQ45" s="58"/>
      <c r="GR45" s="58">
        <f>GR46</f>
        <v>0</v>
      </c>
      <c r="GS45" s="58">
        <f>GS46</f>
        <v>0</v>
      </c>
      <c r="GT45" s="58"/>
      <c r="GU45" s="58">
        <f>GU46</f>
        <v>0</v>
      </c>
      <c r="GV45" s="58">
        <f>GV46</f>
        <v>0</v>
      </c>
      <c r="GW45" s="58"/>
      <c r="GX45" s="58">
        <f>GX46+GX47</f>
        <v>63.094709999999999</v>
      </c>
      <c r="GY45" s="58">
        <f>GY46+GY47</f>
        <v>63.094709999999999</v>
      </c>
      <c r="GZ45" s="58">
        <f t="shared" si="23"/>
        <v>100</v>
      </c>
      <c r="HA45" s="58">
        <f>HA46</f>
        <v>62.463760000000001</v>
      </c>
      <c r="HB45" s="58">
        <f>HB46</f>
        <v>62.463760000000001</v>
      </c>
      <c r="HC45" s="58">
        <f>SUM(HB45/HA45*100)</f>
        <v>100</v>
      </c>
      <c r="HD45" s="58">
        <f>HD46</f>
        <v>0.63095000000000001</v>
      </c>
      <c r="HE45" s="58">
        <f>HE46</f>
        <v>0.63095000000000001</v>
      </c>
      <c r="HF45" s="58">
        <f>SUM(HE45/HD45*100)</f>
        <v>100</v>
      </c>
      <c r="HG45" s="58">
        <f>HG46+HG47</f>
        <v>0</v>
      </c>
      <c r="HH45" s="58">
        <f>HH46+HH47</f>
        <v>0</v>
      </c>
      <c r="HI45" s="58"/>
      <c r="HJ45" s="58">
        <f>HJ46</f>
        <v>0</v>
      </c>
      <c r="HK45" s="58">
        <f>HK46</f>
        <v>0</v>
      </c>
      <c r="HL45" s="58"/>
      <c r="HM45" s="58">
        <f>HM46</f>
        <v>0</v>
      </c>
      <c r="HN45" s="58">
        <f>HN46</f>
        <v>0</v>
      </c>
      <c r="HO45" s="58"/>
      <c r="HP45" s="58">
        <f>HP46+HP47</f>
        <v>4902.6903700000003</v>
      </c>
      <c r="HQ45" s="58">
        <f>HQ46+HQ47</f>
        <v>4902.6903700000003</v>
      </c>
      <c r="HR45" s="58">
        <f t="shared" ref="HR45:HR46" si="323">HQ45/HP45*100</f>
        <v>100</v>
      </c>
      <c r="HS45" s="58">
        <f>HS46</f>
        <v>4853.6634700000004</v>
      </c>
      <c r="HT45" s="58">
        <f>HT46</f>
        <v>4853.6634700000004</v>
      </c>
      <c r="HU45" s="58">
        <f>SUM(HT45/HS45*100)</f>
        <v>100</v>
      </c>
      <c r="HV45" s="58">
        <f>HV46</f>
        <v>49.026899999999998</v>
      </c>
      <c r="HW45" s="58">
        <f>HW46</f>
        <v>49.026899999999998</v>
      </c>
      <c r="HX45" s="58">
        <f>SUM(HW45/HV45*100)</f>
        <v>100</v>
      </c>
      <c r="HY45" s="58">
        <f>HY46+HY47</f>
        <v>0</v>
      </c>
      <c r="HZ45" s="58">
        <f>HZ46+HZ47</f>
        <v>0</v>
      </c>
      <c r="IA45" s="58"/>
      <c r="IB45" s="58">
        <f>IB46</f>
        <v>0</v>
      </c>
      <c r="IC45" s="58">
        <f>IC46</f>
        <v>0</v>
      </c>
      <c r="ID45" s="58"/>
      <c r="IE45" s="58">
        <f>IE46</f>
        <v>0</v>
      </c>
      <c r="IF45" s="58">
        <f>IF46</f>
        <v>0</v>
      </c>
      <c r="IG45" s="58"/>
      <c r="IH45" s="58">
        <f>IH46+IH47</f>
        <v>0</v>
      </c>
      <c r="II45" s="58">
        <f>II46+II47</f>
        <v>0</v>
      </c>
      <c r="IJ45" s="58"/>
      <c r="IK45" s="58">
        <f>IK46</f>
        <v>0</v>
      </c>
      <c r="IL45" s="58">
        <f>IL46</f>
        <v>0</v>
      </c>
      <c r="IM45" s="58"/>
      <c r="IN45" s="58">
        <f>IN46</f>
        <v>0</v>
      </c>
      <c r="IO45" s="58">
        <f>IO46</f>
        <v>0</v>
      </c>
      <c r="IP45" s="58"/>
      <c r="IQ45" s="58">
        <f>IQ46+IQ47</f>
        <v>0</v>
      </c>
      <c r="IR45" s="58">
        <f>IR46+IR47</f>
        <v>0</v>
      </c>
      <c r="IS45" s="58">
        <f>IS46+IS47</f>
        <v>0</v>
      </c>
      <c r="IT45" s="58"/>
      <c r="IU45" s="58">
        <f>IU46</f>
        <v>0</v>
      </c>
      <c r="IV45" s="58">
        <f>IV46</f>
        <v>0</v>
      </c>
      <c r="IW45" s="58"/>
      <c r="IX45" s="58">
        <f>IX46</f>
        <v>0</v>
      </c>
      <c r="IY45" s="58">
        <f>IY46</f>
        <v>0</v>
      </c>
      <c r="IZ45" s="58"/>
      <c r="JA45" s="58">
        <f>JA46+JA47</f>
        <v>0</v>
      </c>
      <c r="JB45" s="58">
        <f>JB46+JB47</f>
        <v>0</v>
      </c>
      <c r="JC45" s="58"/>
      <c r="JD45" s="58">
        <f>JD46</f>
        <v>0</v>
      </c>
      <c r="JE45" s="58">
        <f>JE46</f>
        <v>0</v>
      </c>
      <c r="JF45" s="58"/>
      <c r="JG45" s="58">
        <f>JG46</f>
        <v>0</v>
      </c>
      <c r="JH45" s="58">
        <f>JH46</f>
        <v>0</v>
      </c>
      <c r="JI45" s="58"/>
      <c r="JJ45" s="58">
        <f>JJ46+JJ47</f>
        <v>1155.9939999999999</v>
      </c>
      <c r="JK45" s="58">
        <f>JK46+JK47</f>
        <v>1155.9939999999999</v>
      </c>
      <c r="JL45" s="69">
        <f t="shared" ref="JL45:JL46" si="324">JK45/JJ45*100</f>
        <v>100</v>
      </c>
      <c r="JM45" s="58">
        <f>JM46</f>
        <v>1132.8741199999999</v>
      </c>
      <c r="JN45" s="58">
        <f>JN46</f>
        <v>1132.8741199999999</v>
      </c>
      <c r="JO45" s="58">
        <f>SUM(JN45/JM45*100)</f>
        <v>100</v>
      </c>
      <c r="JP45" s="58">
        <f>JP46</f>
        <v>23.119879999999998</v>
      </c>
      <c r="JQ45" s="58">
        <f>JQ46</f>
        <v>23.119879999999998</v>
      </c>
      <c r="JR45" s="58">
        <f>SUM(JQ45/JP45*100)</f>
        <v>100</v>
      </c>
      <c r="JS45" s="58">
        <f>JS46+JS47</f>
        <v>1003.3940399999999</v>
      </c>
      <c r="JT45" s="58">
        <f>JT46+JT47</f>
        <v>1003.3940399999999</v>
      </c>
      <c r="JU45" s="58">
        <f t="shared" ref="JU45:JU46" si="325">JT45/JS45*100</f>
        <v>100</v>
      </c>
      <c r="JV45" s="58">
        <f>JV46</f>
        <v>983.32615999999996</v>
      </c>
      <c r="JW45" s="58">
        <f>JW46</f>
        <v>983.32615999999996</v>
      </c>
      <c r="JX45" s="58">
        <f>SUM(JW45/JV45*100)</f>
        <v>100</v>
      </c>
      <c r="JY45" s="58">
        <f>JY46</f>
        <v>20.067879999999999</v>
      </c>
      <c r="JZ45" s="58">
        <f>JZ46</f>
        <v>20.067879999999999</v>
      </c>
      <c r="KA45" s="58">
        <f>SUM(JZ45/JY45*100)</f>
        <v>100</v>
      </c>
      <c r="KB45" s="58">
        <f>KB46+KB47</f>
        <v>1568.7476799999999</v>
      </c>
      <c r="KC45" s="58">
        <f>KC46+KC47</f>
        <v>1568.7476799999999</v>
      </c>
      <c r="KD45" s="58">
        <f>KC45/KB45*100</f>
        <v>100</v>
      </c>
      <c r="KE45" s="58">
        <f>KE46</f>
        <v>1537.37273</v>
      </c>
      <c r="KF45" s="58">
        <f>KF46</f>
        <v>1537.37273</v>
      </c>
      <c r="KG45" s="58">
        <f>SUM(KF45/KE45*100)</f>
        <v>100</v>
      </c>
      <c r="KH45" s="58">
        <f>KH46</f>
        <v>31.374949999999998</v>
      </c>
      <c r="KI45" s="58">
        <f>KI46</f>
        <v>31.374949999999998</v>
      </c>
      <c r="KJ45" s="58">
        <f>SUM(KI45/KH45*100)</f>
        <v>100</v>
      </c>
      <c r="KK45" s="58">
        <f>KK46+KK47</f>
        <v>0</v>
      </c>
      <c r="KL45" s="58">
        <f>KL46+KL47</f>
        <v>0</v>
      </c>
      <c r="KM45" s="58"/>
      <c r="KN45" s="58">
        <f>KN46</f>
        <v>0</v>
      </c>
      <c r="KO45" s="58">
        <f>KO46</f>
        <v>0</v>
      </c>
      <c r="KP45" s="58"/>
      <c r="KQ45" s="58">
        <f>KQ46</f>
        <v>0</v>
      </c>
      <c r="KR45" s="58">
        <f>KR46</f>
        <v>0</v>
      </c>
      <c r="KS45" s="58"/>
      <c r="KT45" s="58">
        <f>KT46+KT47</f>
        <v>0</v>
      </c>
      <c r="KU45" s="66">
        <f>KU46+KU47</f>
        <v>0</v>
      </c>
      <c r="KV45" s="58"/>
      <c r="KW45" s="58">
        <f>KW46+KW47</f>
        <v>0</v>
      </c>
      <c r="KX45" s="58">
        <f>KX46+KX47</f>
        <v>0</v>
      </c>
      <c r="KY45" s="58"/>
      <c r="KZ45" s="58">
        <f>KZ46</f>
        <v>0</v>
      </c>
      <c r="LA45" s="58">
        <f>LA46</f>
        <v>0</v>
      </c>
      <c r="LB45" s="58"/>
      <c r="LC45" s="58">
        <f>LC46</f>
        <v>0</v>
      </c>
      <c r="LD45" s="58">
        <f>LD46</f>
        <v>0</v>
      </c>
      <c r="LE45" s="58"/>
      <c r="LF45" s="58">
        <f>LF46+LF47</f>
        <v>14277.39976</v>
      </c>
      <c r="LG45" s="66">
        <f>LG46+LG47</f>
        <v>14277.39976</v>
      </c>
      <c r="LH45" s="58">
        <f>LG45/LF45*100</f>
        <v>100</v>
      </c>
      <c r="LI45" s="58">
        <f>LI46+LI47</f>
        <v>0</v>
      </c>
      <c r="LJ45" s="66">
        <f>LJ46+LJ47</f>
        <v>0</v>
      </c>
      <c r="LK45" s="58"/>
      <c r="LL45" s="58">
        <f>LL46+LL47</f>
        <v>0</v>
      </c>
      <c r="LM45" s="58">
        <f>LM46+LM47</f>
        <v>0</v>
      </c>
      <c r="LN45" s="58"/>
      <c r="LO45" s="58">
        <f>LO46</f>
        <v>0</v>
      </c>
      <c r="LP45" s="58">
        <f>LP46</f>
        <v>0</v>
      </c>
      <c r="LQ45" s="58"/>
      <c r="LR45" s="58">
        <f>LR46</f>
        <v>0</v>
      </c>
      <c r="LS45" s="58">
        <f>LS46</f>
        <v>0</v>
      </c>
      <c r="LT45" s="58"/>
      <c r="LU45" s="58">
        <f>LU46+LU47</f>
        <v>241.80387999999999</v>
      </c>
      <c r="LV45" s="66">
        <f>LV46+LV47</f>
        <v>241.80387999999999</v>
      </c>
      <c r="LW45" s="60">
        <f t="shared" si="116"/>
        <v>100</v>
      </c>
      <c r="LX45" s="58">
        <f>LX46+LX47</f>
        <v>0</v>
      </c>
      <c r="LY45" s="66">
        <f>LY46+LY47</f>
        <v>0</v>
      </c>
      <c r="LZ45" s="58"/>
      <c r="MA45" s="58">
        <f>MA46+MA47</f>
        <v>0</v>
      </c>
      <c r="MB45" s="66">
        <f>MB46+MB47</f>
        <v>0</v>
      </c>
      <c r="MC45" s="58"/>
      <c r="MD45" s="58">
        <f>MD46+MD47</f>
        <v>0</v>
      </c>
      <c r="ME45" s="66">
        <f>ME46+ME47</f>
        <v>0</v>
      </c>
      <c r="MF45" s="58"/>
    </row>
    <row r="46" spans="1:344" ht="13.5" customHeight="1">
      <c r="A46" s="3" t="s">
        <v>160</v>
      </c>
      <c r="B46" s="60">
        <f>E46+N46+Q46+T46+AC46+AU46+AX46+BG46+BP46+BS46+CB46+CK46+DL46+DU46+ED46+EM46+EP46+EY46+FB46+FW46+GF46+GO46+GX46+HP46+HG46+HY46+CT46+JJ46+JS46+DC46+FK46+FN46+IR46+KB46+KK46+KT46+LF46+LI46+LL46+IH46+JA46+KW46+LU46+LX46+MA46+MD46+AL46</f>
        <v>80312.82772999999</v>
      </c>
      <c r="C46" s="60">
        <f>F46+O46+R46+U46+AD46+AV46+AY46+BH46+BQ46+BT46+CC46+CL46+DM46+DV46+EE46+EN46+EQ46+EZ46+FC46+FX46+GG46+GP46+GY46+HQ46+HH46+HZ46+CU46+JK46+JT46+DD46+FL46+FO46+IS46+KC46+KL46+KU46+LG46+LJ46+LM46+II46+JB46+KX46+LV46+LY46+MB46+ME46</f>
        <v>78640.376149999996</v>
      </c>
      <c r="D46" s="60">
        <f t="shared" si="317"/>
        <v>97.917578514826388</v>
      </c>
      <c r="E46" s="60">
        <v>673.61756000000003</v>
      </c>
      <c r="F46" s="60">
        <v>673.61756000000003</v>
      </c>
      <c r="G46" s="60">
        <v>100</v>
      </c>
      <c r="H46" s="60">
        <v>666.88139000000001</v>
      </c>
      <c r="I46" s="60">
        <v>666.88139000000001</v>
      </c>
      <c r="J46" s="60">
        <v>100</v>
      </c>
      <c r="K46" s="60">
        <v>6.7361700000000004</v>
      </c>
      <c r="L46" s="60">
        <v>6.7361700000000004</v>
      </c>
      <c r="M46" s="60">
        <v>100</v>
      </c>
      <c r="N46" s="60">
        <v>319.2</v>
      </c>
      <c r="O46" s="60">
        <v>319.2</v>
      </c>
      <c r="P46" s="60">
        <v>100</v>
      </c>
      <c r="Q46" s="60"/>
      <c r="R46" s="60"/>
      <c r="S46" s="60"/>
      <c r="T46" s="60">
        <f>W46+Z46</f>
        <v>3245.4040499999996</v>
      </c>
      <c r="U46" s="60">
        <v>3245.4040499999996</v>
      </c>
      <c r="V46" s="60">
        <f>U46/T46*100</f>
        <v>100</v>
      </c>
      <c r="W46" s="60">
        <v>2283.4248899999998</v>
      </c>
      <c r="X46" s="60">
        <v>2283.4248899999998</v>
      </c>
      <c r="Y46" s="60">
        <f>X46/W46*100</f>
        <v>100</v>
      </c>
      <c r="Z46" s="60">
        <v>961.97915999999998</v>
      </c>
      <c r="AA46" s="60">
        <v>961.97915999999998</v>
      </c>
      <c r="AB46" s="60">
        <f>AA46/Z46*100</f>
        <v>100</v>
      </c>
      <c r="AC46" s="60">
        <v>0</v>
      </c>
      <c r="AD46" s="60">
        <v>0</v>
      </c>
      <c r="AE46" s="60"/>
      <c r="AF46" s="60"/>
      <c r="AG46" s="60"/>
      <c r="AH46" s="60"/>
      <c r="AI46" s="60"/>
      <c r="AJ46" s="60"/>
      <c r="AK46" s="60"/>
      <c r="AL46" s="60">
        <v>0</v>
      </c>
      <c r="AM46" s="60">
        <v>0</v>
      </c>
      <c r="AN46" s="60"/>
      <c r="AO46" s="60"/>
      <c r="AP46" s="60"/>
      <c r="AQ46" s="60"/>
      <c r="AR46" s="60"/>
      <c r="AS46" s="60"/>
      <c r="AT46" s="60"/>
      <c r="AU46" s="60">
        <v>18421.238399999998</v>
      </c>
      <c r="AV46" s="60">
        <v>17790.31537</v>
      </c>
      <c r="AW46" s="60">
        <f t="shared" si="318"/>
        <v>96.57502380513138</v>
      </c>
      <c r="AX46" s="60">
        <v>0</v>
      </c>
      <c r="AY46" s="60">
        <v>0</v>
      </c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>
        <v>260.70999999999998</v>
      </c>
      <c r="BQ46" s="60">
        <v>130.08600000000001</v>
      </c>
      <c r="BR46" s="60">
        <f t="shared" si="319"/>
        <v>49.896820221702285</v>
      </c>
      <c r="BS46" s="60">
        <v>0</v>
      </c>
      <c r="BT46" s="60"/>
      <c r="BU46" s="60"/>
      <c r="BV46" s="60"/>
      <c r="BW46" s="60"/>
      <c r="BX46" s="60"/>
      <c r="BY46" s="60"/>
      <c r="BZ46" s="60"/>
      <c r="CA46" s="60"/>
      <c r="CB46" s="60">
        <f t="shared" ref="CB46" si="326">CE46+CH46</f>
        <v>3994.3785000000003</v>
      </c>
      <c r="CC46" s="60">
        <f t="shared" ref="CC46" si="327">CF46+CI46</f>
        <v>3200</v>
      </c>
      <c r="CD46" s="60">
        <f t="shared" si="320"/>
        <v>80.112588228681886</v>
      </c>
      <c r="CE46" s="60">
        <v>3914.4909300000004</v>
      </c>
      <c r="CF46" s="60">
        <v>3136</v>
      </c>
      <c r="CG46" s="58">
        <f>CF46/CE46*100</f>
        <v>80.112588228681886</v>
      </c>
      <c r="CH46" s="60">
        <v>79.887570000000011</v>
      </c>
      <c r="CI46" s="60">
        <v>64</v>
      </c>
      <c r="CJ46" s="58">
        <f>CI46/CH46*100</f>
        <v>80.112588228681872</v>
      </c>
      <c r="CK46" s="60">
        <v>0</v>
      </c>
      <c r="CL46" s="60">
        <v>0</v>
      </c>
      <c r="CM46" s="60"/>
      <c r="CN46" s="60"/>
      <c r="CO46" s="60"/>
      <c r="CP46" s="60"/>
      <c r="CQ46" s="60"/>
      <c r="CR46" s="60"/>
      <c r="CS46" s="60"/>
      <c r="CT46" s="58">
        <f>SUM(CW46+CZ46)</f>
        <v>18379.642360000002</v>
      </c>
      <c r="CU46" s="58">
        <f>SUM(CX46+DA46)</f>
        <v>18379.642360000002</v>
      </c>
      <c r="CV46" s="58">
        <f t="shared" ref="CV46" si="328">CU46/CT46*100</f>
        <v>100</v>
      </c>
      <c r="CW46" s="60">
        <v>18012</v>
      </c>
      <c r="CX46" s="60">
        <v>18012</v>
      </c>
      <c r="CY46" s="60">
        <f t="shared" ref="CY46" si="329">CX46/CW46*100</f>
        <v>100</v>
      </c>
      <c r="CZ46" s="60">
        <v>367.64236</v>
      </c>
      <c r="DA46" s="60">
        <v>367.64236</v>
      </c>
      <c r="DB46" s="60">
        <f t="shared" ref="DB46" si="330">DA46/CZ46*100</f>
        <v>100</v>
      </c>
      <c r="DC46" s="60">
        <v>0</v>
      </c>
      <c r="DD46" s="60">
        <v>0</v>
      </c>
      <c r="DE46" s="60"/>
      <c r="DF46" s="60"/>
      <c r="DG46" s="60"/>
      <c r="DH46" s="60"/>
      <c r="DI46" s="60"/>
      <c r="DJ46" s="60"/>
      <c r="DK46" s="60"/>
      <c r="DL46" s="60">
        <v>0</v>
      </c>
      <c r="DM46" s="60">
        <v>0</v>
      </c>
      <c r="DN46" s="60"/>
      <c r="DO46" s="60"/>
      <c r="DP46" s="60"/>
      <c r="DQ46" s="60"/>
      <c r="DR46" s="60"/>
      <c r="DS46" s="60"/>
      <c r="DT46" s="60"/>
      <c r="DU46" s="60">
        <v>0</v>
      </c>
      <c r="DV46" s="60">
        <v>0</v>
      </c>
      <c r="DW46" s="60"/>
      <c r="DX46" s="60"/>
      <c r="DY46" s="60"/>
      <c r="DZ46" s="60"/>
      <c r="EA46" s="60"/>
      <c r="EB46" s="60"/>
      <c r="EC46" s="60"/>
      <c r="ED46" s="60">
        <v>0</v>
      </c>
      <c r="EE46" s="60">
        <v>0</v>
      </c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58"/>
      <c r="ES46" s="60"/>
      <c r="ET46" s="60"/>
      <c r="EU46" s="60"/>
      <c r="EV46" s="60"/>
      <c r="EW46" s="60"/>
      <c r="EX46" s="60"/>
      <c r="EY46" s="60">
        <v>7367.6</v>
      </c>
      <c r="EZ46" s="60">
        <v>7367.6</v>
      </c>
      <c r="FA46" s="58">
        <f>EZ46/EY46*100</f>
        <v>100</v>
      </c>
      <c r="FB46" s="60">
        <v>0</v>
      </c>
      <c r="FC46" s="60">
        <v>0</v>
      </c>
      <c r="FD46" s="60"/>
      <c r="FE46" s="60"/>
      <c r="FF46" s="60"/>
      <c r="FG46" s="60"/>
      <c r="FH46" s="60"/>
      <c r="FI46" s="60"/>
      <c r="FJ46" s="60"/>
      <c r="FK46" s="60">
        <v>4628.69589</v>
      </c>
      <c r="FL46" s="60">
        <v>4512.1698399999996</v>
      </c>
      <c r="FM46" s="58">
        <f>FL46/FK46*100</f>
        <v>97.482529577029524</v>
      </c>
      <c r="FN46" s="60">
        <v>51.020409999999998</v>
      </c>
      <c r="FO46" s="60">
        <v>51.020409999999998</v>
      </c>
      <c r="FP46" s="60">
        <v>100</v>
      </c>
      <c r="FQ46" s="60">
        <v>50</v>
      </c>
      <c r="FR46" s="60">
        <v>50</v>
      </c>
      <c r="FS46" s="60">
        <v>100</v>
      </c>
      <c r="FT46" s="60">
        <v>1.02041</v>
      </c>
      <c r="FU46" s="60">
        <v>1.02041</v>
      </c>
      <c r="FV46" s="60">
        <v>100</v>
      </c>
      <c r="FW46" s="60">
        <v>0</v>
      </c>
      <c r="FX46" s="60">
        <v>0</v>
      </c>
      <c r="FY46" s="60"/>
      <c r="FZ46" s="60"/>
      <c r="GA46" s="60"/>
      <c r="GB46" s="60"/>
      <c r="GC46" s="60"/>
      <c r="GD46" s="60"/>
      <c r="GE46" s="60"/>
      <c r="GF46" s="60">
        <v>0</v>
      </c>
      <c r="GG46" s="60">
        <v>0</v>
      </c>
      <c r="GH46" s="60"/>
      <c r="GI46" s="60"/>
      <c r="GJ46" s="60"/>
      <c r="GK46" s="60"/>
      <c r="GL46" s="60"/>
      <c r="GM46" s="60"/>
      <c r="GN46" s="60"/>
      <c r="GO46" s="60">
        <v>0</v>
      </c>
      <c r="GP46" s="60">
        <v>0</v>
      </c>
      <c r="GQ46" s="60"/>
      <c r="GR46" s="60"/>
      <c r="GS46" s="60"/>
      <c r="GT46" s="60"/>
      <c r="GU46" s="60"/>
      <c r="GV46" s="60"/>
      <c r="GW46" s="60"/>
      <c r="GX46" s="60">
        <v>63.094709999999999</v>
      </c>
      <c r="GY46" s="60">
        <v>63.094709999999999</v>
      </c>
      <c r="GZ46" s="60">
        <v>100</v>
      </c>
      <c r="HA46" s="60">
        <v>62.463760000000001</v>
      </c>
      <c r="HB46" s="60">
        <v>62.463760000000001</v>
      </c>
      <c r="HC46" s="60">
        <v>100</v>
      </c>
      <c r="HD46" s="60">
        <v>0.63095000000000001</v>
      </c>
      <c r="HE46" s="60">
        <v>0.63095000000000001</v>
      </c>
      <c r="HF46" s="60">
        <v>100</v>
      </c>
      <c r="HG46" s="60">
        <v>0</v>
      </c>
      <c r="HH46" s="60">
        <v>0</v>
      </c>
      <c r="HI46" s="60"/>
      <c r="HJ46" s="60"/>
      <c r="HK46" s="60"/>
      <c r="HL46" s="60"/>
      <c r="HM46" s="60"/>
      <c r="HN46" s="60"/>
      <c r="HO46" s="60"/>
      <c r="HP46" s="60">
        <f t="shared" ref="HP46:HQ46" si="331">HS46+HV46</f>
        <v>4902.6903700000003</v>
      </c>
      <c r="HQ46" s="60">
        <f t="shared" si="331"/>
        <v>4902.6903700000003</v>
      </c>
      <c r="HR46" s="58">
        <f t="shared" si="323"/>
        <v>100</v>
      </c>
      <c r="HS46" s="60">
        <v>4853.6634700000004</v>
      </c>
      <c r="HT46" s="60">
        <v>4853.6634700000004</v>
      </c>
      <c r="HU46" s="58">
        <f>SUM(HT46/HS46*100)</f>
        <v>100</v>
      </c>
      <c r="HV46" s="60">
        <v>49.026899999999998</v>
      </c>
      <c r="HW46" s="60">
        <v>49.026899999999998</v>
      </c>
      <c r="HX46" s="58">
        <f>SUM(HW46/HV46*100)</f>
        <v>100</v>
      </c>
      <c r="HY46" s="60">
        <v>0</v>
      </c>
      <c r="HZ46" s="60">
        <v>0</v>
      </c>
      <c r="IA46" s="60"/>
      <c r="IB46" s="60"/>
      <c r="IC46" s="60"/>
      <c r="ID46" s="60"/>
      <c r="IE46" s="60"/>
      <c r="IF46" s="60"/>
      <c r="IG46" s="60"/>
      <c r="IH46" s="60">
        <v>0</v>
      </c>
      <c r="II46" s="60">
        <v>0</v>
      </c>
      <c r="IJ46" s="60"/>
      <c r="IK46" s="60"/>
      <c r="IL46" s="60"/>
      <c r="IM46" s="60"/>
      <c r="IN46" s="60"/>
      <c r="IO46" s="60"/>
      <c r="IP46" s="60"/>
      <c r="IQ46" s="60"/>
      <c r="IR46" s="60">
        <v>0</v>
      </c>
      <c r="IS46" s="60">
        <v>0</v>
      </c>
      <c r="IT46" s="60"/>
      <c r="IU46" s="60"/>
      <c r="IV46" s="60"/>
      <c r="IW46" s="60"/>
      <c r="IX46" s="60"/>
      <c r="IY46" s="60"/>
      <c r="IZ46" s="60"/>
      <c r="JA46" s="60">
        <v>0</v>
      </c>
      <c r="JB46" s="60">
        <v>0</v>
      </c>
      <c r="JC46" s="60"/>
      <c r="JD46" s="60"/>
      <c r="JE46" s="60"/>
      <c r="JF46" s="60"/>
      <c r="JG46" s="60"/>
      <c r="JH46" s="60"/>
      <c r="JI46" s="60"/>
      <c r="JJ46" s="60">
        <v>1155.9939999999999</v>
      </c>
      <c r="JK46" s="60">
        <v>1155.9939999999999</v>
      </c>
      <c r="JL46" s="69">
        <f t="shared" si="324"/>
        <v>100</v>
      </c>
      <c r="JM46" s="60">
        <v>1132.8741199999999</v>
      </c>
      <c r="JN46" s="60">
        <v>1132.8741199999999</v>
      </c>
      <c r="JO46" s="60">
        <v>100</v>
      </c>
      <c r="JP46" s="60">
        <v>23.119879999999998</v>
      </c>
      <c r="JQ46" s="60">
        <v>23.119879999999998</v>
      </c>
      <c r="JR46" s="60">
        <v>100</v>
      </c>
      <c r="JS46" s="60">
        <v>1003.3940399999999</v>
      </c>
      <c r="JT46" s="60">
        <v>1003.3940399999999</v>
      </c>
      <c r="JU46" s="58">
        <f t="shared" si="325"/>
        <v>100</v>
      </c>
      <c r="JV46" s="60">
        <v>983.32615999999996</v>
      </c>
      <c r="JW46" s="60">
        <v>983.32615999999996</v>
      </c>
      <c r="JX46" s="60">
        <v>100</v>
      </c>
      <c r="JY46" s="60">
        <v>20.067879999999999</v>
      </c>
      <c r="JZ46" s="60">
        <v>20.067879999999999</v>
      </c>
      <c r="KA46" s="60">
        <v>100</v>
      </c>
      <c r="KB46" s="60">
        <v>1568.7476799999999</v>
      </c>
      <c r="KC46" s="60">
        <v>1568.7476799999999</v>
      </c>
      <c r="KD46" s="58">
        <f>KC46/KB46*100</f>
        <v>100</v>
      </c>
      <c r="KE46" s="60">
        <v>1537.37273</v>
      </c>
      <c r="KF46" s="60">
        <v>1537.37273</v>
      </c>
      <c r="KG46" s="60">
        <v>100</v>
      </c>
      <c r="KH46" s="60">
        <v>31.374949999999998</v>
      </c>
      <c r="KI46" s="60">
        <v>31.374949999999998</v>
      </c>
      <c r="KJ46" s="60">
        <v>100</v>
      </c>
      <c r="KK46" s="60">
        <v>0</v>
      </c>
      <c r="KL46" s="60">
        <v>0</v>
      </c>
      <c r="KM46" s="60"/>
      <c r="KN46" s="60"/>
      <c r="KO46" s="60"/>
      <c r="KP46" s="60"/>
      <c r="KQ46" s="60"/>
      <c r="KR46" s="60"/>
      <c r="KS46" s="60"/>
      <c r="KT46" s="60"/>
      <c r="KU46" s="60"/>
      <c r="KV46" s="60"/>
      <c r="KW46" s="60">
        <v>0</v>
      </c>
      <c r="KX46" s="60">
        <v>0</v>
      </c>
      <c r="KY46" s="60"/>
      <c r="KZ46" s="60"/>
      <c r="LA46" s="60"/>
      <c r="LB46" s="60"/>
      <c r="LC46" s="60"/>
      <c r="LD46" s="60"/>
      <c r="LE46" s="60"/>
      <c r="LF46" s="60">
        <v>14277.39976</v>
      </c>
      <c r="LG46" s="60">
        <v>14277.39976</v>
      </c>
      <c r="LH46" s="58">
        <f>LG46/LF46*100</f>
        <v>100</v>
      </c>
      <c r="LI46" s="60"/>
      <c r="LJ46" s="60"/>
      <c r="LK46" s="60"/>
      <c r="LL46" s="60">
        <v>0</v>
      </c>
      <c r="LM46" s="60">
        <v>0</v>
      </c>
      <c r="LN46" s="60"/>
      <c r="LO46" s="60"/>
      <c r="LP46" s="60"/>
      <c r="LQ46" s="60"/>
      <c r="LR46" s="60"/>
      <c r="LS46" s="60"/>
      <c r="LT46" s="60"/>
      <c r="LU46" s="60"/>
      <c r="LV46" s="60"/>
      <c r="LW46" s="60"/>
      <c r="LX46" s="60"/>
      <c r="LY46" s="60"/>
      <c r="LZ46" s="60"/>
      <c r="MA46" s="60"/>
      <c r="MB46" s="60"/>
      <c r="MC46" s="60"/>
      <c r="MD46" s="60"/>
      <c r="ME46" s="60"/>
      <c r="MF46" s="60"/>
    </row>
    <row r="47" spans="1:344" s="8" customFormat="1" ht="13.5" customHeight="1">
      <c r="A47" s="7" t="s">
        <v>189</v>
      </c>
      <c r="B47" s="58">
        <f>SUM(B48:B56)</f>
        <v>26014.885379999996</v>
      </c>
      <c r="C47" s="58">
        <f>SUM(C48:C56)</f>
        <v>25736.937679999995</v>
      </c>
      <c r="D47" s="58">
        <f t="shared" si="317"/>
        <v>98.931582069495931</v>
      </c>
      <c r="E47" s="58">
        <f>SUM(E48:E56)</f>
        <v>0</v>
      </c>
      <c r="F47" s="58">
        <f>SUM(F48:F56)</f>
        <v>0</v>
      </c>
      <c r="G47" s="58"/>
      <c r="H47" s="58">
        <f>SUM(H48:H56)</f>
        <v>0</v>
      </c>
      <c r="I47" s="58">
        <f>SUM(I48:I56)</f>
        <v>0</v>
      </c>
      <c r="J47" s="58"/>
      <c r="K47" s="58">
        <f>SUM(K48:K56)</f>
        <v>0</v>
      </c>
      <c r="L47" s="58">
        <f>SUM(L48:L56)</f>
        <v>0</v>
      </c>
      <c r="M47" s="58"/>
      <c r="N47" s="58">
        <f>SUM(N48:N56)</f>
        <v>0</v>
      </c>
      <c r="O47" s="58">
        <f>SUM(O48:O56)</f>
        <v>0</v>
      </c>
      <c r="P47" s="58"/>
      <c r="Q47" s="58">
        <f>SUM(Q48:Q56)</f>
        <v>0</v>
      </c>
      <c r="R47" s="58">
        <f>SUM(R48:R56)</f>
        <v>0</v>
      </c>
      <c r="S47" s="58"/>
      <c r="T47" s="58">
        <f>SUM(T48:T56)</f>
        <v>0</v>
      </c>
      <c r="U47" s="58">
        <f>SUM(U48:U56)</f>
        <v>0</v>
      </c>
      <c r="V47" s="58"/>
      <c r="W47" s="58">
        <f>SUM(W48:W56)</f>
        <v>0</v>
      </c>
      <c r="X47" s="58">
        <f>SUM(X48:X56)</f>
        <v>0</v>
      </c>
      <c r="Y47" s="58"/>
      <c r="Z47" s="58">
        <f>SUM(Z48:Z56)</f>
        <v>0</v>
      </c>
      <c r="AA47" s="58">
        <f>SUM(AA48:AA56)</f>
        <v>0</v>
      </c>
      <c r="AB47" s="58"/>
      <c r="AC47" s="58">
        <f>SUM(AC48:AC56)</f>
        <v>0</v>
      </c>
      <c r="AD47" s="58">
        <f>SUM(AD48:AD56)</f>
        <v>0</v>
      </c>
      <c r="AE47" s="58"/>
      <c r="AF47" s="58">
        <f>SUM(AF48:AF56)</f>
        <v>0</v>
      </c>
      <c r="AG47" s="58">
        <f>SUM(AG48:AG56)</f>
        <v>0</v>
      </c>
      <c r="AH47" s="58"/>
      <c r="AI47" s="58">
        <f>SUM(AI48:AI56)</f>
        <v>0</v>
      </c>
      <c r="AJ47" s="58">
        <f>SUM(AJ48:AJ56)</f>
        <v>0</v>
      </c>
      <c r="AK47" s="58"/>
      <c r="AL47" s="58">
        <f>SUM(AL48:AL56)</f>
        <v>0</v>
      </c>
      <c r="AM47" s="58">
        <f>SUM(AM48:AM56)</f>
        <v>0</v>
      </c>
      <c r="AN47" s="58"/>
      <c r="AO47" s="58">
        <f>SUM(AO48:AO56)</f>
        <v>0</v>
      </c>
      <c r="AP47" s="58">
        <f>SUM(AP48:AP56)</f>
        <v>0</v>
      </c>
      <c r="AQ47" s="58"/>
      <c r="AR47" s="58">
        <f>SUM(AR48:AR56)</f>
        <v>0</v>
      </c>
      <c r="AS47" s="58">
        <f>SUM(AS48:AS56)</f>
        <v>0</v>
      </c>
      <c r="AT47" s="58"/>
      <c r="AU47" s="58">
        <f>SUM(AU48:AU56)</f>
        <v>0</v>
      </c>
      <c r="AV47" s="58">
        <f>SUM(AV48:AV56)</f>
        <v>0</v>
      </c>
      <c r="AW47" s="58"/>
      <c r="AX47" s="58">
        <f>SUM(AX48:AX56)</f>
        <v>0</v>
      </c>
      <c r="AY47" s="58">
        <f>SUM(AY48:AY56)</f>
        <v>0</v>
      </c>
      <c r="AZ47" s="58"/>
      <c r="BA47" s="58">
        <f>SUM(BA48:BA56)</f>
        <v>0</v>
      </c>
      <c r="BB47" s="58">
        <f>SUM(BB48:BB56)</f>
        <v>0</v>
      </c>
      <c r="BC47" s="58"/>
      <c r="BD47" s="58">
        <f>SUM(BD48:BD56)</f>
        <v>0</v>
      </c>
      <c r="BE47" s="58">
        <f>SUM(BE48:BE56)</f>
        <v>0</v>
      </c>
      <c r="BF47" s="58"/>
      <c r="BG47" s="58">
        <f>SUM(BG48:BG56)</f>
        <v>1858.6456499999999</v>
      </c>
      <c r="BH47" s="58">
        <f>SUM(BH48:BH56)</f>
        <v>1858.6456499999999</v>
      </c>
      <c r="BI47" s="58">
        <f t="shared" ref="BI47" si="332">BH47/BG47*100</f>
        <v>100</v>
      </c>
      <c r="BJ47" s="58">
        <f>SUM(BJ48:BJ56)</f>
        <v>1821.47272</v>
      </c>
      <c r="BK47" s="58">
        <f>SUM(BK48:BK56)</f>
        <v>1821.47272</v>
      </c>
      <c r="BL47" s="58">
        <f t="shared" ref="BL47" si="333">BK47/BJ47*100</f>
        <v>100</v>
      </c>
      <c r="BM47" s="58">
        <f>SUM(BM48:BM56)</f>
        <v>37.172930000000001</v>
      </c>
      <c r="BN47" s="58">
        <f>SUM(BN48:BN56)</f>
        <v>37.172930000000001</v>
      </c>
      <c r="BO47" s="58">
        <f t="shared" ref="BO47" si="334">BN47/BM47*100</f>
        <v>100</v>
      </c>
      <c r="BP47" s="58">
        <f>SUM(BP48:BP56)</f>
        <v>0</v>
      </c>
      <c r="BQ47" s="58">
        <f>SUM(BQ48:BQ56)</f>
        <v>0</v>
      </c>
      <c r="BR47" s="58"/>
      <c r="BS47" s="58">
        <f>SUM(BS48:BS56)</f>
        <v>1548.1964600000001</v>
      </c>
      <c r="BT47" s="58">
        <f>SUM(BT48:BT56)</f>
        <v>1548.1964600000001</v>
      </c>
      <c r="BU47" s="58">
        <f>BT47/BS47*100</f>
        <v>100</v>
      </c>
      <c r="BV47" s="58">
        <f>SUM(BV48:BV56)</f>
        <v>1162.8404599999999</v>
      </c>
      <c r="BW47" s="58">
        <f>SUM(BW48:BW56)</f>
        <v>1162.8404599999999</v>
      </c>
      <c r="BX47" s="58">
        <f>BW47/BV47*100</f>
        <v>100</v>
      </c>
      <c r="BY47" s="58">
        <f>SUM(BY48:BY56)</f>
        <v>385.35599999999999</v>
      </c>
      <c r="BZ47" s="58">
        <f>SUM(BZ48:BZ56)</f>
        <v>385.35599999999999</v>
      </c>
      <c r="CA47" s="58">
        <f>BZ47/BY47*100</f>
        <v>100</v>
      </c>
      <c r="CB47" s="58">
        <f>SUM(CB48:CB56)</f>
        <v>0</v>
      </c>
      <c r="CC47" s="58">
        <f>SUM(CC48:CC56)</f>
        <v>0</v>
      </c>
      <c r="CD47" s="58"/>
      <c r="CE47" s="58">
        <f>SUM(CE48:CE56)</f>
        <v>0</v>
      </c>
      <c r="CF47" s="58">
        <f>SUM(CF48:CF56)</f>
        <v>0</v>
      </c>
      <c r="CG47" s="58"/>
      <c r="CH47" s="58">
        <f>SUM(CH48:CH56)</f>
        <v>0</v>
      </c>
      <c r="CI47" s="58">
        <f>SUM(CI48:CI56)</f>
        <v>0</v>
      </c>
      <c r="CJ47" s="58"/>
      <c r="CK47" s="58">
        <f>SUM(CK48:CK56)</f>
        <v>0</v>
      </c>
      <c r="CL47" s="58">
        <f>SUM(CL48:CL56)</f>
        <v>0</v>
      </c>
      <c r="CM47" s="58"/>
      <c r="CN47" s="58">
        <f>SUM(CN48:CN56)</f>
        <v>0</v>
      </c>
      <c r="CO47" s="58">
        <f>SUM(CO48:CO56)</f>
        <v>0</v>
      </c>
      <c r="CP47" s="58"/>
      <c r="CQ47" s="58">
        <f>SUM(CQ48:CQ56)</f>
        <v>0</v>
      </c>
      <c r="CR47" s="58">
        <f>SUM(CR48:CR56)</f>
        <v>0</v>
      </c>
      <c r="CS47" s="58"/>
      <c r="CT47" s="58">
        <f>SUM(CT48:CT56)</f>
        <v>0</v>
      </c>
      <c r="CU47" s="58">
        <f>SUM(CU48:CU56)</f>
        <v>0</v>
      </c>
      <c r="CV47" s="58"/>
      <c r="CW47" s="58"/>
      <c r="CX47" s="58"/>
      <c r="CY47" s="58"/>
      <c r="CZ47" s="58"/>
      <c r="DA47" s="58"/>
      <c r="DB47" s="58"/>
      <c r="DC47" s="58">
        <f>SUM(DC48:DC56)</f>
        <v>0</v>
      </c>
      <c r="DD47" s="58">
        <f>SUM(DD48:DD56)</f>
        <v>0</v>
      </c>
      <c r="DE47" s="58"/>
      <c r="DF47" s="58"/>
      <c r="DG47" s="58"/>
      <c r="DH47" s="58"/>
      <c r="DI47" s="58"/>
      <c r="DJ47" s="58"/>
      <c r="DK47" s="58"/>
      <c r="DL47" s="58">
        <f>SUM(DL48:DL56)</f>
        <v>0</v>
      </c>
      <c r="DM47" s="58">
        <f>SUM(DM48:DM56)</f>
        <v>0</v>
      </c>
      <c r="DN47" s="58"/>
      <c r="DO47" s="58">
        <f>SUM(DO48:DO56)</f>
        <v>0</v>
      </c>
      <c r="DP47" s="58">
        <f>SUM(DP48:DP56)</f>
        <v>0</v>
      </c>
      <c r="DQ47" s="58"/>
      <c r="DR47" s="58">
        <f>SUM(DR48:DR56)</f>
        <v>0</v>
      </c>
      <c r="DS47" s="58">
        <f>SUM(DS48:DS56)</f>
        <v>0</v>
      </c>
      <c r="DT47" s="58"/>
      <c r="DU47" s="58">
        <f>SUM(DU48:DU56)</f>
        <v>0</v>
      </c>
      <c r="DV47" s="58">
        <f>SUM(DV48:DV56)</f>
        <v>0</v>
      </c>
      <c r="DW47" s="58"/>
      <c r="DX47" s="58">
        <f>SUM(DX48:DX56)</f>
        <v>0</v>
      </c>
      <c r="DY47" s="58">
        <f>SUM(DY48:DY56)</f>
        <v>0</v>
      </c>
      <c r="DZ47" s="58"/>
      <c r="EA47" s="58">
        <f>SUM(EA48:EA56)</f>
        <v>0</v>
      </c>
      <c r="EB47" s="58">
        <f>SUM(EB48:EB56)</f>
        <v>0</v>
      </c>
      <c r="EC47" s="58"/>
      <c r="ED47" s="58">
        <f>SUM(ED48:ED56)</f>
        <v>0</v>
      </c>
      <c r="EE47" s="58">
        <f>SUM(EE48:EE56)</f>
        <v>0</v>
      </c>
      <c r="EF47" s="58"/>
      <c r="EG47" s="58">
        <f>SUM(EG48:EG56)</f>
        <v>0</v>
      </c>
      <c r="EH47" s="58">
        <f>SUM(EH48:EH56)</f>
        <v>0</v>
      </c>
      <c r="EI47" s="58"/>
      <c r="EJ47" s="58">
        <f>SUM(EJ48:EJ56)</f>
        <v>0</v>
      </c>
      <c r="EK47" s="58">
        <f>SUM(EK48:EK56)</f>
        <v>0</v>
      </c>
      <c r="EL47" s="58"/>
      <c r="EM47" s="58">
        <f>SUM(EM48:EM56)</f>
        <v>0</v>
      </c>
      <c r="EN47" s="58">
        <f>SUM(EN48:EN56)</f>
        <v>0</v>
      </c>
      <c r="EO47" s="58"/>
      <c r="EP47" s="58">
        <f>SUM(EP48:EP56)</f>
        <v>22366.239389999999</v>
      </c>
      <c r="EQ47" s="58">
        <f>SUM(EQ48:EQ56)</f>
        <v>22088.291689999998</v>
      </c>
      <c r="ER47" s="58">
        <f>EQ47/EP47*100</f>
        <v>98.757289076838404</v>
      </c>
      <c r="ES47" s="58">
        <f>SUM(ES48:ES56)</f>
        <v>22366.239389999999</v>
      </c>
      <c r="ET47" s="58">
        <f>SUM(ET48:ET56)</f>
        <v>22088.291689999998</v>
      </c>
      <c r="EU47" s="58">
        <f>ET47/ES47*100</f>
        <v>98.757289076838404</v>
      </c>
      <c r="EV47" s="58">
        <f>SUM(EV48:EV56)</f>
        <v>0</v>
      </c>
      <c r="EW47" s="58">
        <f>SUM(EW48:EW56)</f>
        <v>0</v>
      </c>
      <c r="EX47" s="58"/>
      <c r="EY47" s="58">
        <f>SUM(EY48:EY56)</f>
        <v>0</v>
      </c>
      <c r="EZ47" s="58">
        <f>SUM(EZ48:EZ56)</f>
        <v>0</v>
      </c>
      <c r="FA47" s="58"/>
      <c r="FB47" s="58">
        <f>SUM(FB48:FB56)</f>
        <v>0</v>
      </c>
      <c r="FC47" s="58">
        <f>SUM(FC48:FC56)</f>
        <v>0</v>
      </c>
      <c r="FD47" s="58"/>
      <c r="FE47" s="58">
        <f>SUM(FE48:FE56)</f>
        <v>0</v>
      </c>
      <c r="FF47" s="58">
        <f>SUM(FF48:FF56)</f>
        <v>0</v>
      </c>
      <c r="FG47" s="58"/>
      <c r="FH47" s="58">
        <f>SUM(FH48:FH56)</f>
        <v>0</v>
      </c>
      <c r="FI47" s="58">
        <f>SUM(FI48:FI56)</f>
        <v>0</v>
      </c>
      <c r="FJ47" s="58"/>
      <c r="FK47" s="58">
        <v>0</v>
      </c>
      <c r="FL47" s="58"/>
      <c r="FM47" s="58"/>
      <c r="FN47" s="58">
        <f>FN48+FN49</f>
        <v>0</v>
      </c>
      <c r="FO47" s="58">
        <f>FO48+FO49</f>
        <v>0</v>
      </c>
      <c r="FP47" s="58"/>
      <c r="FQ47" s="58">
        <f>FQ48+FQ49</f>
        <v>0</v>
      </c>
      <c r="FR47" s="58">
        <f>FR48+FR49</f>
        <v>0</v>
      </c>
      <c r="FS47" s="58"/>
      <c r="FT47" s="58">
        <f>FT48+FT49</f>
        <v>0</v>
      </c>
      <c r="FU47" s="58">
        <f>FU48+FU49</f>
        <v>0</v>
      </c>
      <c r="FV47" s="58"/>
      <c r="FW47" s="58">
        <f>SUM(FW48:FW56)</f>
        <v>0</v>
      </c>
      <c r="FX47" s="58">
        <f>SUM(FX48:FX56)</f>
        <v>0</v>
      </c>
      <c r="FY47" s="58"/>
      <c r="FZ47" s="58">
        <f>FZ48+FZ49</f>
        <v>0</v>
      </c>
      <c r="GA47" s="58">
        <f>GA48+GA49</f>
        <v>0</v>
      </c>
      <c r="GB47" s="58"/>
      <c r="GC47" s="58">
        <f>GC48+GC49</f>
        <v>0</v>
      </c>
      <c r="GD47" s="58">
        <f>GD48+GD49</f>
        <v>0</v>
      </c>
      <c r="GE47" s="58"/>
      <c r="GF47" s="58">
        <f>SUM(GF48:GF56)</f>
        <v>0</v>
      </c>
      <c r="GG47" s="58">
        <f>SUM(GG48:GG56)</f>
        <v>0</v>
      </c>
      <c r="GH47" s="58"/>
      <c r="GI47" s="58">
        <f>GI48+GI49</f>
        <v>0</v>
      </c>
      <c r="GJ47" s="58">
        <f>GJ48+GJ49</f>
        <v>0</v>
      </c>
      <c r="GK47" s="58"/>
      <c r="GL47" s="58">
        <f>GL48+GL49</f>
        <v>0</v>
      </c>
      <c r="GM47" s="58">
        <f>GM48+GM49</f>
        <v>0</v>
      </c>
      <c r="GN47" s="58"/>
      <c r="GO47" s="58">
        <f>SUM(GO48:GO56)</f>
        <v>0</v>
      </c>
      <c r="GP47" s="58">
        <f>SUM(GP48:GP56)</f>
        <v>0</v>
      </c>
      <c r="GQ47" s="58"/>
      <c r="GR47" s="58">
        <f>GR48+GR49</f>
        <v>0</v>
      </c>
      <c r="GS47" s="58">
        <f>GS48+GS49</f>
        <v>0</v>
      </c>
      <c r="GT47" s="58"/>
      <c r="GU47" s="58">
        <f>GU48+GU49</f>
        <v>0</v>
      </c>
      <c r="GV47" s="58">
        <f>GV48+GV49</f>
        <v>0</v>
      </c>
      <c r="GW47" s="58"/>
      <c r="GX47" s="58">
        <f>SUM(GX48:GX56)</f>
        <v>0</v>
      </c>
      <c r="GY47" s="58">
        <f>SUM(GY48:GY56)</f>
        <v>0</v>
      </c>
      <c r="GZ47" s="58"/>
      <c r="HA47" s="58">
        <f>HA48+HA49</f>
        <v>0</v>
      </c>
      <c r="HB47" s="58">
        <f>HB48+HB49</f>
        <v>0</v>
      </c>
      <c r="HC47" s="58"/>
      <c r="HD47" s="58">
        <f>HD48+HD49</f>
        <v>0</v>
      </c>
      <c r="HE47" s="58">
        <f>HE48+HE49</f>
        <v>0</v>
      </c>
      <c r="HF47" s="58"/>
      <c r="HG47" s="58">
        <f>SUM(HG48:HG56)</f>
        <v>0</v>
      </c>
      <c r="HH47" s="58">
        <f>SUM(HH48:HH56)</f>
        <v>0</v>
      </c>
      <c r="HI47" s="58"/>
      <c r="HJ47" s="58">
        <f>HJ48+HJ49</f>
        <v>0</v>
      </c>
      <c r="HK47" s="58">
        <f>HK48+HK49</f>
        <v>0</v>
      </c>
      <c r="HL47" s="58"/>
      <c r="HM47" s="58">
        <f>HM48+HM49</f>
        <v>0</v>
      </c>
      <c r="HN47" s="58">
        <f>HN48+HN49</f>
        <v>0</v>
      </c>
      <c r="HO47" s="58"/>
      <c r="HP47" s="58">
        <f>SUM(HP48:HP56)</f>
        <v>0</v>
      </c>
      <c r="HQ47" s="58">
        <f>SUM(HQ48:HQ56)</f>
        <v>0</v>
      </c>
      <c r="HR47" s="58"/>
      <c r="HS47" s="58">
        <f>HS48+HS49</f>
        <v>0</v>
      </c>
      <c r="HT47" s="58">
        <f>HT48+HT49</f>
        <v>0</v>
      </c>
      <c r="HU47" s="58"/>
      <c r="HV47" s="58">
        <f>HV48+HV49</f>
        <v>0</v>
      </c>
      <c r="HW47" s="58">
        <f>HW48+HW49</f>
        <v>0</v>
      </c>
      <c r="HX47" s="58"/>
      <c r="HY47" s="58">
        <f>SUM(HY48:HY56)</f>
        <v>0</v>
      </c>
      <c r="HZ47" s="58">
        <f>SUM(HZ48:HZ56)</f>
        <v>0</v>
      </c>
      <c r="IA47" s="58"/>
      <c r="IB47" s="58">
        <f>IB48+IB49</f>
        <v>0</v>
      </c>
      <c r="IC47" s="58">
        <f>IC48+IC49</f>
        <v>0</v>
      </c>
      <c r="ID47" s="58"/>
      <c r="IE47" s="58">
        <f>IE48+IE49</f>
        <v>0</v>
      </c>
      <c r="IF47" s="58">
        <f>IF48+IF49</f>
        <v>0</v>
      </c>
      <c r="IG47" s="58"/>
      <c r="IH47" s="58">
        <f>SUM(IH48:IH56)</f>
        <v>0</v>
      </c>
      <c r="II47" s="58">
        <f>SUM(II48:II56)</f>
        <v>0</v>
      </c>
      <c r="IJ47" s="58"/>
      <c r="IK47" s="58">
        <f>IK48+IK49</f>
        <v>0</v>
      </c>
      <c r="IL47" s="58">
        <f>IL48+IL49</f>
        <v>0</v>
      </c>
      <c r="IM47" s="58"/>
      <c r="IN47" s="58">
        <f>IN48+IN49</f>
        <v>0</v>
      </c>
      <c r="IO47" s="58">
        <f>IO48+IO49</f>
        <v>0</v>
      </c>
      <c r="IP47" s="58"/>
      <c r="IQ47" s="58">
        <f>SUM(IQ48:IQ56)</f>
        <v>0</v>
      </c>
      <c r="IR47" s="58">
        <f>SUM(IR48:IR56)</f>
        <v>0</v>
      </c>
      <c r="IS47" s="58">
        <f>SUM(IS48:IS56)</f>
        <v>0</v>
      </c>
      <c r="IT47" s="58"/>
      <c r="IU47" s="58">
        <f>IU48+IU49</f>
        <v>0</v>
      </c>
      <c r="IV47" s="58">
        <f>IV48+IV49</f>
        <v>0</v>
      </c>
      <c r="IW47" s="58"/>
      <c r="IX47" s="58">
        <f>IX48+IX49</f>
        <v>0</v>
      </c>
      <c r="IY47" s="58">
        <f>IY48+IY49</f>
        <v>0</v>
      </c>
      <c r="IZ47" s="58"/>
      <c r="JA47" s="58">
        <f>SUM(JA48:JA56)</f>
        <v>0</v>
      </c>
      <c r="JB47" s="58">
        <f>SUM(JB48:JB56)</f>
        <v>0</v>
      </c>
      <c r="JC47" s="58"/>
      <c r="JD47" s="58">
        <f>JD48+JD49</f>
        <v>0</v>
      </c>
      <c r="JE47" s="58">
        <f>JE48+JE49</f>
        <v>0</v>
      </c>
      <c r="JF47" s="58"/>
      <c r="JG47" s="58">
        <f>JG48+JG49</f>
        <v>0</v>
      </c>
      <c r="JH47" s="58">
        <f>JH48+JH49</f>
        <v>0</v>
      </c>
      <c r="JI47" s="58"/>
      <c r="JJ47" s="58">
        <f>SUM(JJ48:JJ56)</f>
        <v>0</v>
      </c>
      <c r="JK47" s="58">
        <f>SUM(JK48:JK56)</f>
        <v>0</v>
      </c>
      <c r="JL47" s="58"/>
      <c r="JM47" s="58">
        <f>JM48+JM49</f>
        <v>0</v>
      </c>
      <c r="JN47" s="58">
        <f>JN48+JN49</f>
        <v>0</v>
      </c>
      <c r="JO47" s="58"/>
      <c r="JP47" s="58">
        <f>JP48+JP49</f>
        <v>0</v>
      </c>
      <c r="JQ47" s="58">
        <f>JQ48+JQ49</f>
        <v>0</v>
      </c>
      <c r="JR47" s="58"/>
      <c r="JS47" s="58">
        <f>SUM(JS48:JS56)</f>
        <v>0</v>
      </c>
      <c r="JT47" s="58">
        <f>SUM(JT48:JT56)</f>
        <v>0</v>
      </c>
      <c r="JU47" s="58"/>
      <c r="JV47" s="58">
        <f>JV48+JV49</f>
        <v>0</v>
      </c>
      <c r="JW47" s="58">
        <f>JW48+JW49</f>
        <v>0</v>
      </c>
      <c r="JX47" s="58"/>
      <c r="JY47" s="58">
        <f>JY48+JY49</f>
        <v>0</v>
      </c>
      <c r="JZ47" s="58">
        <f>JZ48+JZ49</f>
        <v>0</v>
      </c>
      <c r="KA47" s="58"/>
      <c r="KB47" s="58">
        <f>SUM(KB48:KB56)</f>
        <v>0</v>
      </c>
      <c r="KC47" s="58">
        <f>SUM(KC48:KC56)</f>
        <v>0</v>
      </c>
      <c r="KD47" s="58"/>
      <c r="KE47" s="58">
        <f>KE48+KE49</f>
        <v>0</v>
      </c>
      <c r="KF47" s="58">
        <f>KF48+KF49</f>
        <v>0</v>
      </c>
      <c r="KG47" s="58"/>
      <c r="KH47" s="58">
        <f>KH48+KH49</f>
        <v>0</v>
      </c>
      <c r="KI47" s="58">
        <f>KI48+KI49</f>
        <v>0</v>
      </c>
      <c r="KJ47" s="58"/>
      <c r="KK47" s="58">
        <f>SUM(KK48:KK56)</f>
        <v>0</v>
      </c>
      <c r="KL47" s="58">
        <f>SUM(KL48:KL56)</f>
        <v>0</v>
      </c>
      <c r="KM47" s="58"/>
      <c r="KN47" s="58">
        <f>KN48+KN49</f>
        <v>0</v>
      </c>
      <c r="KO47" s="58">
        <f>KO48+KO49</f>
        <v>0</v>
      </c>
      <c r="KP47" s="58"/>
      <c r="KQ47" s="58">
        <f>KQ48+KQ49</f>
        <v>0</v>
      </c>
      <c r="KR47" s="58">
        <f>KR48+KR49</f>
        <v>0</v>
      </c>
      <c r="KS47" s="58"/>
      <c r="KT47" s="58">
        <f>SUM(KT48:KT56)</f>
        <v>0</v>
      </c>
      <c r="KU47" s="66">
        <f>SUM(KU48:KU56)</f>
        <v>0</v>
      </c>
      <c r="KV47" s="58"/>
      <c r="KW47" s="58">
        <f>SUM(KW48:KW56)</f>
        <v>0</v>
      </c>
      <c r="KX47" s="58">
        <f>SUM(KX48:KX56)</f>
        <v>0</v>
      </c>
      <c r="KY47" s="58"/>
      <c r="KZ47" s="58">
        <f>KZ48+KZ49</f>
        <v>0</v>
      </c>
      <c r="LA47" s="58">
        <f>LA48+LA49</f>
        <v>0</v>
      </c>
      <c r="LB47" s="58"/>
      <c r="LC47" s="58">
        <f>LC48+LC49</f>
        <v>0</v>
      </c>
      <c r="LD47" s="58">
        <f>LD48+LD49</f>
        <v>0</v>
      </c>
      <c r="LE47" s="58"/>
      <c r="LF47" s="58">
        <f>SUM(LF48:LF56)</f>
        <v>0</v>
      </c>
      <c r="LG47" s="66">
        <f>SUM(LG48:LG56)</f>
        <v>0</v>
      </c>
      <c r="LH47" s="58"/>
      <c r="LI47" s="58">
        <f>SUM(LI48:LI56)</f>
        <v>0</v>
      </c>
      <c r="LJ47" s="66">
        <f>SUM(LJ48:LJ56)</f>
        <v>0</v>
      </c>
      <c r="LK47" s="58"/>
      <c r="LL47" s="58">
        <f>SUM(LL48:LL56)</f>
        <v>0</v>
      </c>
      <c r="LM47" s="58">
        <f>SUM(LM48:LM56)</f>
        <v>0</v>
      </c>
      <c r="LN47" s="58"/>
      <c r="LO47" s="58">
        <f>LO48+LO49</f>
        <v>0</v>
      </c>
      <c r="LP47" s="58">
        <f>LP48+LP49</f>
        <v>0</v>
      </c>
      <c r="LQ47" s="58"/>
      <c r="LR47" s="58">
        <f>LR48+LR49</f>
        <v>0</v>
      </c>
      <c r="LS47" s="58">
        <f>LS48+LS49</f>
        <v>0</v>
      </c>
      <c r="LT47" s="58"/>
      <c r="LU47" s="58">
        <f>SUM(LU48:LU56)</f>
        <v>241.80387999999999</v>
      </c>
      <c r="LV47" s="66">
        <f>SUM(LV48:LV56)</f>
        <v>241.80387999999999</v>
      </c>
      <c r="LW47" s="60">
        <f t="shared" si="116"/>
        <v>100</v>
      </c>
      <c r="LX47" s="58">
        <f>SUM(LX48:LX56)</f>
        <v>0</v>
      </c>
      <c r="LY47" s="66">
        <f>SUM(LY48:LY56)</f>
        <v>0</v>
      </c>
      <c r="LZ47" s="58"/>
      <c r="MA47" s="58">
        <f>SUM(MA48:MA56)</f>
        <v>0</v>
      </c>
      <c r="MB47" s="66">
        <f>SUM(MB48:MB56)</f>
        <v>0</v>
      </c>
      <c r="MC47" s="58"/>
      <c r="MD47" s="58">
        <f>SUM(MD48:MD56)</f>
        <v>0</v>
      </c>
      <c r="ME47" s="66">
        <f>SUM(ME48:ME56)</f>
        <v>0</v>
      </c>
      <c r="MF47" s="58"/>
    </row>
    <row r="48" spans="1:344" ht="13.5" customHeight="1">
      <c r="A48" s="3" t="s">
        <v>101</v>
      </c>
      <c r="B48" s="60">
        <f t="shared" ref="B48:B56" si="335">E48+N48+Q48+T48+AC48+AU48+AX48+BG48+BP48+BS48+CB48+CK48+DL48+DU48+ED48+EM48+EP48+EY48+FB48+FW48+GF48+GO48+GX48+HP48+HG48+HY48+CT48+JJ48+JS48+DC48+FK48+FN48+IR48+KB48+KK48+KT48+LF48+LI48+LL48+IH48+JA48+KW48+LU48+LX48+MA48+MD48</f>
        <v>624.09576000000004</v>
      </c>
      <c r="C48" s="60">
        <f t="shared" ref="C48:C56" si="336">F48+O48+R48+U48+AD48+AV48+AY48+BH48+BQ48+BT48+CC48+CL48+DM48+DV48+EE48+EN48+EQ48+EZ48+FC48+FX48+GG48+GP48+GY48+HQ48+HH48+HZ48+CU48+JK48+JT48+DD48+FL48+FO48+IS48+KC48+KL48+KU48+LG48+LJ48+LM48+II48+JB48+KX48+LV48+LY48+MB48+ME48</f>
        <v>624.09576000000004</v>
      </c>
      <c r="D48" s="60">
        <f t="shared" si="317"/>
        <v>100</v>
      </c>
      <c r="E48" s="60">
        <f t="shared" ref="E48:F56" si="337">H48+K48</f>
        <v>0</v>
      </c>
      <c r="F48" s="60">
        <f t="shared" si="337"/>
        <v>0</v>
      </c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>
        <f t="shared" ref="T48:U56" si="338">W48+Z48</f>
        <v>0</v>
      </c>
      <c r="U48" s="60">
        <f t="shared" si="338"/>
        <v>0</v>
      </c>
      <c r="V48" s="60"/>
      <c r="W48" s="60"/>
      <c r="X48" s="60"/>
      <c r="Y48" s="60"/>
      <c r="Z48" s="60"/>
      <c r="AA48" s="60"/>
      <c r="AB48" s="60"/>
      <c r="AC48" s="60">
        <f t="shared" ref="AC48:AD56" si="339">AF48+AI48</f>
        <v>0</v>
      </c>
      <c r="AD48" s="60">
        <f t="shared" si="339"/>
        <v>0</v>
      </c>
      <c r="AE48" s="60"/>
      <c r="AF48" s="60"/>
      <c r="AG48" s="60"/>
      <c r="AH48" s="60"/>
      <c r="AI48" s="60"/>
      <c r="AJ48" s="60"/>
      <c r="AK48" s="60"/>
      <c r="AL48" s="60">
        <f t="shared" ref="AL48:AM49" si="340">AO48+AR48</f>
        <v>0</v>
      </c>
      <c r="AM48" s="60">
        <f t="shared" si="340"/>
        <v>0</v>
      </c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>
        <f t="shared" ref="AX48:AY56" si="341">BA48+BD48</f>
        <v>0</v>
      </c>
      <c r="AY48" s="60">
        <f t="shared" si="341"/>
        <v>0</v>
      </c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>
        <f>BV48+BY48</f>
        <v>624.09576000000004</v>
      </c>
      <c r="BT48" s="60">
        <f>BW48+BZ48</f>
        <v>624.09576000000004</v>
      </c>
      <c r="BU48" s="60">
        <f>BT48/BS48*100</f>
        <v>100</v>
      </c>
      <c r="BV48" s="60">
        <v>624.09576000000004</v>
      </c>
      <c r="BW48" s="60">
        <v>624.09576000000004</v>
      </c>
      <c r="BX48" s="60">
        <f>BW48/BV48*100</f>
        <v>100</v>
      </c>
      <c r="BY48" s="60"/>
      <c r="BZ48" s="60"/>
      <c r="CA48" s="60"/>
      <c r="CB48" s="60">
        <f t="shared" ref="CB48:CB56" si="342">CE48+CH48</f>
        <v>0</v>
      </c>
      <c r="CC48" s="60">
        <f t="shared" ref="CC48:CC56" si="343">CF48+CI48</f>
        <v>0</v>
      </c>
      <c r="CD48" s="60"/>
      <c r="CE48" s="60"/>
      <c r="CF48" s="60"/>
      <c r="CG48" s="60"/>
      <c r="CH48" s="60"/>
      <c r="CI48" s="60"/>
      <c r="CJ48" s="60"/>
      <c r="CK48" s="60">
        <f t="shared" ref="CK48:CL56" si="344">CN48+CQ48</f>
        <v>0</v>
      </c>
      <c r="CL48" s="60">
        <f t="shared" si="344"/>
        <v>0</v>
      </c>
      <c r="CM48" s="60"/>
      <c r="CN48" s="60"/>
      <c r="CO48" s="60"/>
      <c r="CP48" s="60"/>
      <c r="CQ48" s="60"/>
      <c r="CR48" s="60"/>
      <c r="CS48" s="60"/>
      <c r="CT48" s="60">
        <f t="shared" ref="CT48:CU56" si="345">CW48+CZ48</f>
        <v>0</v>
      </c>
      <c r="CU48" s="60">
        <f t="shared" si="345"/>
        <v>0</v>
      </c>
      <c r="CV48" s="60"/>
      <c r="CW48" s="60"/>
      <c r="CX48" s="60"/>
      <c r="CY48" s="60"/>
      <c r="CZ48" s="60"/>
      <c r="DA48" s="60"/>
      <c r="DB48" s="60"/>
      <c r="DC48" s="60">
        <f t="shared" ref="DC48:DD56" si="346">DF48+DI48</f>
        <v>0</v>
      </c>
      <c r="DD48" s="60">
        <f t="shared" si="346"/>
        <v>0</v>
      </c>
      <c r="DE48" s="60"/>
      <c r="DF48" s="60"/>
      <c r="DG48" s="60"/>
      <c r="DH48" s="60"/>
      <c r="DI48" s="60"/>
      <c r="DJ48" s="60"/>
      <c r="DK48" s="60"/>
      <c r="DL48" s="60">
        <f t="shared" ref="DL48:DM56" si="347">DO48+DR48</f>
        <v>0</v>
      </c>
      <c r="DM48" s="60">
        <f t="shared" si="347"/>
        <v>0</v>
      </c>
      <c r="DN48" s="60"/>
      <c r="DO48" s="60"/>
      <c r="DP48" s="60"/>
      <c r="DQ48" s="60"/>
      <c r="DR48" s="60"/>
      <c r="DS48" s="60"/>
      <c r="DT48" s="60"/>
      <c r="DU48" s="60">
        <f t="shared" ref="DU48:DV56" si="348">DX48+EA48</f>
        <v>0</v>
      </c>
      <c r="DV48" s="60">
        <f t="shared" si="348"/>
        <v>0</v>
      </c>
      <c r="DW48" s="60"/>
      <c r="DX48" s="60"/>
      <c r="DY48" s="60"/>
      <c r="DZ48" s="60"/>
      <c r="EA48" s="60"/>
      <c r="EB48" s="60"/>
      <c r="EC48" s="60"/>
      <c r="ED48" s="60">
        <f t="shared" ref="ED48:EE56" si="349">EG48+EJ48</f>
        <v>0</v>
      </c>
      <c r="EE48" s="60">
        <f t="shared" si="349"/>
        <v>0</v>
      </c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>
        <f t="shared" ref="EP48:EQ56" si="350">ES48+EV48</f>
        <v>0</v>
      </c>
      <c r="EQ48" s="60">
        <f t="shared" si="350"/>
        <v>0</v>
      </c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>
        <f t="shared" ref="FB48:FC56" si="351">FE48+FH48</f>
        <v>0</v>
      </c>
      <c r="FC48" s="60">
        <f t="shared" si="351"/>
        <v>0</v>
      </c>
      <c r="FD48" s="60"/>
      <c r="FE48" s="60"/>
      <c r="FF48" s="60"/>
      <c r="FG48" s="60"/>
      <c r="FH48" s="60"/>
      <c r="FI48" s="60"/>
      <c r="FJ48" s="60"/>
      <c r="FK48" s="60"/>
      <c r="FL48" s="60"/>
      <c r="FM48" s="60"/>
      <c r="FN48" s="60"/>
      <c r="FO48" s="60"/>
      <c r="FP48" s="60"/>
      <c r="FQ48" s="60"/>
      <c r="FR48" s="60"/>
      <c r="FS48" s="60"/>
      <c r="FT48" s="60"/>
      <c r="FU48" s="60"/>
      <c r="FV48" s="60"/>
      <c r="FW48" s="60">
        <f t="shared" ref="FW48:FX56" si="352">FZ48+GC48</f>
        <v>0</v>
      </c>
      <c r="FX48" s="60">
        <f t="shared" si="352"/>
        <v>0</v>
      </c>
      <c r="FY48" s="60"/>
      <c r="FZ48" s="60"/>
      <c r="GA48" s="60"/>
      <c r="GB48" s="60"/>
      <c r="GC48" s="60"/>
      <c r="GD48" s="60"/>
      <c r="GE48" s="60"/>
      <c r="GF48" s="60">
        <f t="shared" ref="GF48:GG56" si="353">GI48+GL48</f>
        <v>0</v>
      </c>
      <c r="GG48" s="60">
        <f t="shared" si="353"/>
        <v>0</v>
      </c>
      <c r="GH48" s="60"/>
      <c r="GI48" s="60"/>
      <c r="GJ48" s="60"/>
      <c r="GK48" s="60"/>
      <c r="GL48" s="60"/>
      <c r="GM48" s="60"/>
      <c r="GN48" s="60"/>
      <c r="GO48" s="60">
        <f t="shared" ref="GO48:GP56" si="354">GR48+GU48</f>
        <v>0</v>
      </c>
      <c r="GP48" s="60">
        <f t="shared" si="354"/>
        <v>0</v>
      </c>
      <c r="GQ48" s="60"/>
      <c r="GR48" s="60"/>
      <c r="GS48" s="60"/>
      <c r="GT48" s="60"/>
      <c r="GU48" s="60"/>
      <c r="GV48" s="60"/>
      <c r="GW48" s="60"/>
      <c r="GX48" s="60">
        <f t="shared" ref="GX48:GY56" si="355">HA48+HD48</f>
        <v>0</v>
      </c>
      <c r="GY48" s="60">
        <f t="shared" si="355"/>
        <v>0</v>
      </c>
      <c r="GZ48" s="60"/>
      <c r="HA48" s="60"/>
      <c r="HB48" s="60"/>
      <c r="HC48" s="60"/>
      <c r="HD48" s="60"/>
      <c r="HE48" s="60"/>
      <c r="HF48" s="60"/>
      <c r="HG48" s="60">
        <f t="shared" ref="HG48:HH56" si="356">HJ48+HM48</f>
        <v>0</v>
      </c>
      <c r="HH48" s="60">
        <f t="shared" si="356"/>
        <v>0</v>
      </c>
      <c r="HI48" s="60"/>
      <c r="HJ48" s="60"/>
      <c r="HK48" s="60"/>
      <c r="HL48" s="60"/>
      <c r="HM48" s="60"/>
      <c r="HN48" s="60"/>
      <c r="HO48" s="60"/>
      <c r="HP48" s="60">
        <f t="shared" ref="HP48:HQ56" si="357">HS48+HV48</f>
        <v>0</v>
      </c>
      <c r="HQ48" s="60">
        <f t="shared" si="357"/>
        <v>0</v>
      </c>
      <c r="HR48" s="60"/>
      <c r="HS48" s="60"/>
      <c r="HT48" s="60"/>
      <c r="HU48" s="60"/>
      <c r="HV48" s="60"/>
      <c r="HW48" s="60"/>
      <c r="HX48" s="60"/>
      <c r="HY48" s="60">
        <f t="shared" ref="HY48:HZ56" si="358">IB48+IE48</f>
        <v>0</v>
      </c>
      <c r="HZ48" s="60">
        <f t="shared" si="358"/>
        <v>0</v>
      </c>
      <c r="IA48" s="60"/>
      <c r="IB48" s="60"/>
      <c r="IC48" s="60"/>
      <c r="ID48" s="60"/>
      <c r="IE48" s="60"/>
      <c r="IF48" s="60"/>
      <c r="IG48" s="60"/>
      <c r="IH48" s="60">
        <f t="shared" ref="IH48:II56" si="359">IK48+IN48</f>
        <v>0</v>
      </c>
      <c r="II48" s="60">
        <f t="shared" si="359"/>
        <v>0</v>
      </c>
      <c r="IJ48" s="60"/>
      <c r="IK48" s="60"/>
      <c r="IL48" s="60"/>
      <c r="IM48" s="60"/>
      <c r="IN48" s="60"/>
      <c r="IO48" s="60"/>
      <c r="IP48" s="60"/>
      <c r="IQ48" s="60"/>
      <c r="IR48" s="60">
        <f t="shared" ref="IR48:IS56" si="360">IU48+IX48</f>
        <v>0</v>
      </c>
      <c r="IS48" s="60">
        <f t="shared" si="360"/>
        <v>0</v>
      </c>
      <c r="IT48" s="60"/>
      <c r="IU48" s="60"/>
      <c r="IV48" s="60"/>
      <c r="IW48" s="60"/>
      <c r="IX48" s="60"/>
      <c r="IY48" s="60"/>
      <c r="IZ48" s="60"/>
      <c r="JA48" s="60">
        <f t="shared" ref="JA48:JB56" si="361">JD48+JG48</f>
        <v>0</v>
      </c>
      <c r="JB48" s="60">
        <f t="shared" si="361"/>
        <v>0</v>
      </c>
      <c r="JC48" s="60"/>
      <c r="JD48" s="60"/>
      <c r="JE48" s="60"/>
      <c r="JF48" s="60"/>
      <c r="JG48" s="60"/>
      <c r="JH48" s="60"/>
      <c r="JI48" s="60"/>
      <c r="JJ48" s="60">
        <f t="shared" ref="JJ48:JK56" si="362">JM48+JP48</f>
        <v>0</v>
      </c>
      <c r="JK48" s="60">
        <f t="shared" si="362"/>
        <v>0</v>
      </c>
      <c r="JL48" s="60"/>
      <c r="JM48" s="60"/>
      <c r="JN48" s="60"/>
      <c r="JO48" s="60"/>
      <c r="JP48" s="60"/>
      <c r="JQ48" s="60"/>
      <c r="JR48" s="60"/>
      <c r="JS48" s="60">
        <f t="shared" ref="JS48:JT56" si="363">JV48+JY48</f>
        <v>0</v>
      </c>
      <c r="JT48" s="60">
        <f t="shared" si="363"/>
        <v>0</v>
      </c>
      <c r="JU48" s="60"/>
      <c r="JV48" s="60"/>
      <c r="JW48" s="60"/>
      <c r="JX48" s="60"/>
      <c r="JY48" s="60"/>
      <c r="JZ48" s="60"/>
      <c r="KA48" s="60"/>
      <c r="KB48" s="60">
        <f t="shared" ref="KB48:KC56" si="364">KE48+KH48</f>
        <v>0</v>
      </c>
      <c r="KC48" s="60">
        <f t="shared" si="364"/>
        <v>0</v>
      </c>
      <c r="KD48" s="60"/>
      <c r="KE48" s="60"/>
      <c r="KF48" s="60"/>
      <c r="KG48" s="60"/>
      <c r="KH48" s="60"/>
      <c r="KI48" s="60"/>
      <c r="KJ48" s="60"/>
      <c r="KK48" s="60">
        <f t="shared" ref="KK48:KL56" si="365">KN48+KQ48</f>
        <v>0</v>
      </c>
      <c r="KL48" s="60">
        <f t="shared" si="365"/>
        <v>0</v>
      </c>
      <c r="KM48" s="60"/>
      <c r="KN48" s="60"/>
      <c r="KO48" s="60"/>
      <c r="KP48" s="60"/>
      <c r="KQ48" s="60"/>
      <c r="KR48" s="60"/>
      <c r="KS48" s="60"/>
      <c r="KT48" s="60"/>
      <c r="KU48" s="67"/>
      <c r="KV48" s="60"/>
      <c r="KW48" s="60">
        <f t="shared" ref="KW48:KX56" si="366">KZ48+LC48</f>
        <v>0</v>
      </c>
      <c r="KX48" s="60">
        <f t="shared" si="366"/>
        <v>0</v>
      </c>
      <c r="KY48" s="60"/>
      <c r="KZ48" s="60"/>
      <c r="LA48" s="60"/>
      <c r="LB48" s="60"/>
      <c r="LC48" s="60"/>
      <c r="LD48" s="60"/>
      <c r="LE48" s="60"/>
      <c r="LF48" s="60"/>
      <c r="LG48" s="67"/>
      <c r="LH48" s="60"/>
      <c r="LI48" s="60"/>
      <c r="LJ48" s="67"/>
      <c r="LK48" s="60"/>
      <c r="LL48" s="60">
        <f t="shared" ref="LL48:LM56" si="367">LO48+LR48</f>
        <v>0</v>
      </c>
      <c r="LM48" s="60">
        <f t="shared" si="367"/>
        <v>0</v>
      </c>
      <c r="LN48" s="60"/>
      <c r="LO48" s="60"/>
      <c r="LP48" s="60"/>
      <c r="LQ48" s="60"/>
      <c r="LR48" s="60"/>
      <c r="LS48" s="60"/>
      <c r="LT48" s="60"/>
      <c r="LU48" s="60"/>
      <c r="LV48" s="67"/>
      <c r="LW48" s="60"/>
      <c r="LX48" s="60"/>
      <c r="LY48" s="67"/>
      <c r="LZ48" s="60"/>
      <c r="MA48" s="60"/>
      <c r="MB48" s="67"/>
      <c r="MC48" s="60"/>
      <c r="MD48" s="60"/>
      <c r="ME48" s="67"/>
      <c r="MF48" s="60"/>
    </row>
    <row r="49" spans="1:344" ht="13.5" customHeight="1">
      <c r="A49" s="3" t="s">
        <v>102</v>
      </c>
      <c r="B49" s="60">
        <f t="shared" si="335"/>
        <v>0</v>
      </c>
      <c r="C49" s="60">
        <f t="shared" si="336"/>
        <v>0</v>
      </c>
      <c r="D49" s="60"/>
      <c r="E49" s="60">
        <f t="shared" si="337"/>
        <v>0</v>
      </c>
      <c r="F49" s="60">
        <f t="shared" si="337"/>
        <v>0</v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>
        <f t="shared" si="338"/>
        <v>0</v>
      </c>
      <c r="U49" s="60">
        <f t="shared" si="338"/>
        <v>0</v>
      </c>
      <c r="V49" s="60"/>
      <c r="W49" s="60"/>
      <c r="X49" s="60"/>
      <c r="Y49" s="60"/>
      <c r="Z49" s="60"/>
      <c r="AA49" s="60"/>
      <c r="AB49" s="60"/>
      <c r="AC49" s="60">
        <f t="shared" si="339"/>
        <v>0</v>
      </c>
      <c r="AD49" s="60">
        <f t="shared" si="339"/>
        <v>0</v>
      </c>
      <c r="AE49" s="60"/>
      <c r="AF49" s="60"/>
      <c r="AG49" s="60"/>
      <c r="AH49" s="60"/>
      <c r="AI49" s="60"/>
      <c r="AJ49" s="60"/>
      <c r="AK49" s="60"/>
      <c r="AL49" s="60">
        <f t="shared" si="340"/>
        <v>0</v>
      </c>
      <c r="AM49" s="60">
        <f t="shared" si="340"/>
        <v>0</v>
      </c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>
        <f t="shared" si="341"/>
        <v>0</v>
      </c>
      <c r="AY49" s="60">
        <f t="shared" si="341"/>
        <v>0</v>
      </c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>
        <f t="shared" ref="BS49:BT56" si="368">BV49+BY49</f>
        <v>0</v>
      </c>
      <c r="BT49" s="60"/>
      <c r="BU49" s="60"/>
      <c r="BV49" s="60"/>
      <c r="BW49" s="60"/>
      <c r="BX49" s="60"/>
      <c r="BY49" s="60"/>
      <c r="BZ49" s="60"/>
      <c r="CA49" s="60"/>
      <c r="CB49" s="60">
        <f t="shared" si="342"/>
        <v>0</v>
      </c>
      <c r="CC49" s="60">
        <f t="shared" si="343"/>
        <v>0</v>
      </c>
      <c r="CD49" s="60"/>
      <c r="CE49" s="60"/>
      <c r="CF49" s="60"/>
      <c r="CG49" s="60"/>
      <c r="CH49" s="60"/>
      <c r="CI49" s="60"/>
      <c r="CJ49" s="60"/>
      <c r="CK49" s="60">
        <f t="shared" si="344"/>
        <v>0</v>
      </c>
      <c r="CL49" s="60">
        <f t="shared" si="344"/>
        <v>0</v>
      </c>
      <c r="CM49" s="60"/>
      <c r="CN49" s="60"/>
      <c r="CO49" s="60"/>
      <c r="CP49" s="60"/>
      <c r="CQ49" s="60"/>
      <c r="CR49" s="60"/>
      <c r="CS49" s="60"/>
      <c r="CT49" s="60">
        <f t="shared" si="345"/>
        <v>0</v>
      </c>
      <c r="CU49" s="60">
        <f t="shared" si="345"/>
        <v>0</v>
      </c>
      <c r="CV49" s="60"/>
      <c r="CW49" s="60"/>
      <c r="CX49" s="60"/>
      <c r="CY49" s="60"/>
      <c r="CZ49" s="60"/>
      <c r="DA49" s="60"/>
      <c r="DB49" s="60"/>
      <c r="DC49" s="60">
        <f t="shared" si="346"/>
        <v>0</v>
      </c>
      <c r="DD49" s="60">
        <f t="shared" si="346"/>
        <v>0</v>
      </c>
      <c r="DE49" s="60"/>
      <c r="DF49" s="60"/>
      <c r="DG49" s="60"/>
      <c r="DH49" s="60"/>
      <c r="DI49" s="60"/>
      <c r="DJ49" s="60"/>
      <c r="DK49" s="60"/>
      <c r="DL49" s="60">
        <f t="shared" si="347"/>
        <v>0</v>
      </c>
      <c r="DM49" s="60">
        <f t="shared" si="347"/>
        <v>0</v>
      </c>
      <c r="DN49" s="60"/>
      <c r="DO49" s="60"/>
      <c r="DP49" s="60"/>
      <c r="DQ49" s="60"/>
      <c r="DR49" s="60"/>
      <c r="DS49" s="60"/>
      <c r="DT49" s="60"/>
      <c r="DU49" s="60">
        <f t="shared" si="348"/>
        <v>0</v>
      </c>
      <c r="DV49" s="60">
        <f t="shared" si="348"/>
        <v>0</v>
      </c>
      <c r="DW49" s="60"/>
      <c r="DX49" s="60"/>
      <c r="DY49" s="60"/>
      <c r="DZ49" s="60"/>
      <c r="EA49" s="60"/>
      <c r="EB49" s="60"/>
      <c r="EC49" s="60"/>
      <c r="ED49" s="60">
        <f t="shared" si="349"/>
        <v>0</v>
      </c>
      <c r="EE49" s="60">
        <f t="shared" si="349"/>
        <v>0</v>
      </c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>
        <f t="shared" si="350"/>
        <v>0</v>
      </c>
      <c r="EQ49" s="60">
        <f t="shared" si="350"/>
        <v>0</v>
      </c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>
        <f t="shared" si="351"/>
        <v>0</v>
      </c>
      <c r="FC49" s="60">
        <f t="shared" si="351"/>
        <v>0</v>
      </c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>
        <f t="shared" si="352"/>
        <v>0</v>
      </c>
      <c r="FX49" s="60">
        <f t="shared" si="352"/>
        <v>0</v>
      </c>
      <c r="FY49" s="60"/>
      <c r="FZ49" s="60"/>
      <c r="GA49" s="60"/>
      <c r="GB49" s="60"/>
      <c r="GC49" s="60"/>
      <c r="GD49" s="60"/>
      <c r="GE49" s="60"/>
      <c r="GF49" s="60">
        <f t="shared" si="353"/>
        <v>0</v>
      </c>
      <c r="GG49" s="60">
        <f t="shared" si="353"/>
        <v>0</v>
      </c>
      <c r="GH49" s="60"/>
      <c r="GI49" s="60"/>
      <c r="GJ49" s="60"/>
      <c r="GK49" s="60"/>
      <c r="GL49" s="60"/>
      <c r="GM49" s="60"/>
      <c r="GN49" s="60"/>
      <c r="GO49" s="60">
        <f t="shared" si="354"/>
        <v>0</v>
      </c>
      <c r="GP49" s="60">
        <f t="shared" si="354"/>
        <v>0</v>
      </c>
      <c r="GQ49" s="60"/>
      <c r="GR49" s="60"/>
      <c r="GS49" s="60"/>
      <c r="GT49" s="60"/>
      <c r="GU49" s="60"/>
      <c r="GV49" s="60"/>
      <c r="GW49" s="60"/>
      <c r="GX49" s="60">
        <f t="shared" si="355"/>
        <v>0</v>
      </c>
      <c r="GY49" s="60">
        <f t="shared" si="355"/>
        <v>0</v>
      </c>
      <c r="GZ49" s="60"/>
      <c r="HA49" s="60"/>
      <c r="HB49" s="60"/>
      <c r="HC49" s="60"/>
      <c r="HD49" s="60"/>
      <c r="HE49" s="60"/>
      <c r="HF49" s="60"/>
      <c r="HG49" s="60">
        <f t="shared" si="356"/>
        <v>0</v>
      </c>
      <c r="HH49" s="60">
        <f t="shared" si="356"/>
        <v>0</v>
      </c>
      <c r="HI49" s="60"/>
      <c r="HJ49" s="60"/>
      <c r="HK49" s="60"/>
      <c r="HL49" s="60"/>
      <c r="HM49" s="60"/>
      <c r="HN49" s="60"/>
      <c r="HO49" s="60"/>
      <c r="HP49" s="60">
        <f t="shared" si="357"/>
        <v>0</v>
      </c>
      <c r="HQ49" s="60">
        <f t="shared" si="357"/>
        <v>0</v>
      </c>
      <c r="HR49" s="60"/>
      <c r="HS49" s="60"/>
      <c r="HT49" s="60"/>
      <c r="HU49" s="60"/>
      <c r="HV49" s="60"/>
      <c r="HW49" s="60"/>
      <c r="HX49" s="60"/>
      <c r="HY49" s="60">
        <f t="shared" si="358"/>
        <v>0</v>
      </c>
      <c r="HZ49" s="60">
        <f t="shared" si="358"/>
        <v>0</v>
      </c>
      <c r="IA49" s="60"/>
      <c r="IB49" s="60"/>
      <c r="IC49" s="60"/>
      <c r="ID49" s="60"/>
      <c r="IE49" s="60"/>
      <c r="IF49" s="60"/>
      <c r="IG49" s="60"/>
      <c r="IH49" s="60">
        <f t="shared" si="359"/>
        <v>0</v>
      </c>
      <c r="II49" s="60">
        <f t="shared" si="359"/>
        <v>0</v>
      </c>
      <c r="IJ49" s="60"/>
      <c r="IK49" s="60"/>
      <c r="IL49" s="60"/>
      <c r="IM49" s="60"/>
      <c r="IN49" s="60"/>
      <c r="IO49" s="60"/>
      <c r="IP49" s="60"/>
      <c r="IQ49" s="60"/>
      <c r="IR49" s="60">
        <f t="shared" si="360"/>
        <v>0</v>
      </c>
      <c r="IS49" s="60">
        <f t="shared" si="360"/>
        <v>0</v>
      </c>
      <c r="IT49" s="60"/>
      <c r="IU49" s="60"/>
      <c r="IV49" s="60"/>
      <c r="IW49" s="60"/>
      <c r="IX49" s="60"/>
      <c r="IY49" s="60"/>
      <c r="IZ49" s="60"/>
      <c r="JA49" s="60">
        <f t="shared" si="361"/>
        <v>0</v>
      </c>
      <c r="JB49" s="60">
        <f t="shared" si="361"/>
        <v>0</v>
      </c>
      <c r="JC49" s="60"/>
      <c r="JD49" s="60"/>
      <c r="JE49" s="60"/>
      <c r="JF49" s="60"/>
      <c r="JG49" s="60"/>
      <c r="JH49" s="60"/>
      <c r="JI49" s="60"/>
      <c r="JJ49" s="60">
        <f t="shared" si="362"/>
        <v>0</v>
      </c>
      <c r="JK49" s="60">
        <f t="shared" si="362"/>
        <v>0</v>
      </c>
      <c r="JL49" s="60"/>
      <c r="JM49" s="60"/>
      <c r="JN49" s="60"/>
      <c r="JO49" s="60"/>
      <c r="JP49" s="60"/>
      <c r="JQ49" s="60"/>
      <c r="JR49" s="60"/>
      <c r="JS49" s="60">
        <f t="shared" si="363"/>
        <v>0</v>
      </c>
      <c r="JT49" s="60">
        <f t="shared" si="363"/>
        <v>0</v>
      </c>
      <c r="JU49" s="60"/>
      <c r="JV49" s="60"/>
      <c r="JW49" s="60"/>
      <c r="JX49" s="60"/>
      <c r="JY49" s="60"/>
      <c r="JZ49" s="60"/>
      <c r="KA49" s="60"/>
      <c r="KB49" s="60">
        <f t="shared" si="364"/>
        <v>0</v>
      </c>
      <c r="KC49" s="60">
        <f t="shared" si="364"/>
        <v>0</v>
      </c>
      <c r="KD49" s="60"/>
      <c r="KE49" s="60"/>
      <c r="KF49" s="60"/>
      <c r="KG49" s="60"/>
      <c r="KH49" s="60"/>
      <c r="KI49" s="60"/>
      <c r="KJ49" s="60"/>
      <c r="KK49" s="60">
        <f t="shared" si="365"/>
        <v>0</v>
      </c>
      <c r="KL49" s="60">
        <f t="shared" si="365"/>
        <v>0</v>
      </c>
      <c r="KM49" s="60"/>
      <c r="KN49" s="60"/>
      <c r="KO49" s="60"/>
      <c r="KP49" s="60"/>
      <c r="KQ49" s="60"/>
      <c r="KR49" s="60"/>
      <c r="KS49" s="60"/>
      <c r="KT49" s="60"/>
      <c r="KU49" s="67"/>
      <c r="KV49" s="60"/>
      <c r="KW49" s="60">
        <f t="shared" si="366"/>
        <v>0</v>
      </c>
      <c r="KX49" s="60">
        <f t="shared" si="366"/>
        <v>0</v>
      </c>
      <c r="KY49" s="60"/>
      <c r="KZ49" s="60"/>
      <c r="LA49" s="60"/>
      <c r="LB49" s="60"/>
      <c r="LC49" s="60"/>
      <c r="LD49" s="60"/>
      <c r="LE49" s="60"/>
      <c r="LF49" s="60"/>
      <c r="LG49" s="67"/>
      <c r="LH49" s="60"/>
      <c r="LI49" s="60"/>
      <c r="LJ49" s="67"/>
      <c r="LK49" s="60"/>
      <c r="LL49" s="60">
        <f t="shared" si="367"/>
        <v>0</v>
      </c>
      <c r="LM49" s="60">
        <f t="shared" si="367"/>
        <v>0</v>
      </c>
      <c r="LN49" s="60"/>
      <c r="LO49" s="60"/>
      <c r="LP49" s="60"/>
      <c r="LQ49" s="60"/>
      <c r="LR49" s="60"/>
      <c r="LS49" s="60"/>
      <c r="LT49" s="60"/>
      <c r="LU49" s="60"/>
      <c r="LV49" s="67"/>
      <c r="LW49" s="60"/>
      <c r="LX49" s="60"/>
      <c r="LY49" s="67"/>
      <c r="LZ49" s="60"/>
      <c r="MA49" s="60"/>
      <c r="MB49" s="67"/>
      <c r="MC49" s="60"/>
      <c r="MD49" s="60"/>
      <c r="ME49" s="67"/>
      <c r="MF49" s="60"/>
    </row>
    <row r="50" spans="1:344" ht="13.5" customHeight="1">
      <c r="A50" s="1" t="s">
        <v>106</v>
      </c>
      <c r="B50" s="60">
        <f t="shared" si="335"/>
        <v>241.80387999999999</v>
      </c>
      <c r="C50" s="60">
        <f t="shared" si="336"/>
        <v>241.80387999999999</v>
      </c>
      <c r="D50" s="60">
        <f t="shared" si="317"/>
        <v>100</v>
      </c>
      <c r="E50" s="60">
        <f t="shared" ref="E50:E51" si="369">H50+K50</f>
        <v>0</v>
      </c>
      <c r="F50" s="60">
        <f t="shared" ref="F50:F51" si="370">I50+L50</f>
        <v>0</v>
      </c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>
        <f t="shared" ref="T50:T51" si="371">W50+Z50</f>
        <v>0</v>
      </c>
      <c r="U50" s="60">
        <f t="shared" ref="U50:U51" si="372">X50+AA50</f>
        <v>0</v>
      </c>
      <c r="V50" s="60"/>
      <c r="W50" s="60"/>
      <c r="X50" s="60"/>
      <c r="Y50" s="60"/>
      <c r="Z50" s="60"/>
      <c r="AA50" s="60"/>
      <c r="AB50" s="60"/>
      <c r="AC50" s="60">
        <f t="shared" ref="AC50" si="373">AF50+AI50</f>
        <v>0</v>
      </c>
      <c r="AD50" s="60">
        <f t="shared" ref="AD50" si="374">AG50+AJ50</f>
        <v>0</v>
      </c>
      <c r="AE50" s="60"/>
      <c r="AF50" s="60"/>
      <c r="AG50" s="60"/>
      <c r="AH50" s="60"/>
      <c r="AI50" s="60"/>
      <c r="AJ50" s="60"/>
      <c r="AK50" s="60"/>
      <c r="AL50" s="60">
        <f t="shared" ref="AL50" si="375">AO50+AR50</f>
        <v>0</v>
      </c>
      <c r="AM50" s="60">
        <f t="shared" ref="AM50" si="376">AP50+AS50</f>
        <v>0</v>
      </c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>
        <f t="shared" ref="AX50" si="377">BA50+BD50</f>
        <v>0</v>
      </c>
      <c r="AY50" s="60">
        <f t="shared" ref="AY50" si="378">BB50+BE50</f>
        <v>0</v>
      </c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>
        <f t="shared" si="342"/>
        <v>0</v>
      </c>
      <c r="CC50" s="60">
        <f t="shared" si="343"/>
        <v>0</v>
      </c>
      <c r="CD50" s="60"/>
      <c r="CE50" s="60"/>
      <c r="CF50" s="60"/>
      <c r="CG50" s="60"/>
      <c r="CH50" s="60"/>
      <c r="CI50" s="60"/>
      <c r="CJ50" s="60"/>
      <c r="CK50" s="60">
        <f t="shared" ref="CK50" si="379">CN50+CQ50</f>
        <v>0</v>
      </c>
      <c r="CL50" s="60">
        <f t="shared" ref="CL50" si="380">CO50+CR50</f>
        <v>0</v>
      </c>
      <c r="CM50" s="60"/>
      <c r="CN50" s="60"/>
      <c r="CO50" s="60"/>
      <c r="CP50" s="60"/>
      <c r="CQ50" s="60"/>
      <c r="CR50" s="60"/>
      <c r="CS50" s="60"/>
      <c r="CT50" s="60">
        <f t="shared" ref="CT50" si="381">CW50+CZ50</f>
        <v>0</v>
      </c>
      <c r="CU50" s="60">
        <f t="shared" ref="CU50" si="382">CX50+DA50</f>
        <v>0</v>
      </c>
      <c r="CV50" s="60"/>
      <c r="CW50" s="60"/>
      <c r="CX50" s="60"/>
      <c r="CY50" s="60"/>
      <c r="CZ50" s="60"/>
      <c r="DA50" s="60"/>
      <c r="DB50" s="60"/>
      <c r="DC50" s="60">
        <f t="shared" ref="DC50" si="383">DF50+DI50</f>
        <v>0</v>
      </c>
      <c r="DD50" s="60">
        <f t="shared" ref="DD50" si="384">DG50+DJ50</f>
        <v>0</v>
      </c>
      <c r="DE50" s="60"/>
      <c r="DF50" s="60"/>
      <c r="DG50" s="60"/>
      <c r="DH50" s="60"/>
      <c r="DI50" s="60"/>
      <c r="DJ50" s="60"/>
      <c r="DK50" s="60"/>
      <c r="DL50" s="60">
        <f t="shared" ref="DL50" si="385">DO50+DR50</f>
        <v>0</v>
      </c>
      <c r="DM50" s="60">
        <f t="shared" ref="DM50" si="386">DP50+DS50</f>
        <v>0</v>
      </c>
      <c r="DN50" s="60"/>
      <c r="DO50" s="60"/>
      <c r="DP50" s="60"/>
      <c r="DQ50" s="60"/>
      <c r="DR50" s="60"/>
      <c r="DS50" s="60"/>
      <c r="DT50" s="60"/>
      <c r="DU50" s="60">
        <f t="shared" ref="DU50" si="387">DX50+EA50</f>
        <v>0</v>
      </c>
      <c r="DV50" s="60">
        <f t="shared" ref="DV50" si="388">DY50+EB50</f>
        <v>0</v>
      </c>
      <c r="DW50" s="60"/>
      <c r="DX50" s="60"/>
      <c r="DY50" s="60"/>
      <c r="DZ50" s="60"/>
      <c r="EA50" s="60"/>
      <c r="EB50" s="60"/>
      <c r="EC50" s="60"/>
      <c r="ED50" s="60">
        <f t="shared" ref="ED50" si="389">EG50+EJ50</f>
        <v>0</v>
      </c>
      <c r="EE50" s="60">
        <f t="shared" ref="EE50" si="390">EH50+EK50</f>
        <v>0</v>
      </c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>
        <f t="shared" ref="FB50" si="391">FE50+FH50</f>
        <v>0</v>
      </c>
      <c r="FC50" s="60">
        <f t="shared" ref="FC50" si="392">FF50+FI50</f>
        <v>0</v>
      </c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>
        <f t="shared" ref="FW50" si="393">FZ50+GC50</f>
        <v>0</v>
      </c>
      <c r="FX50" s="60">
        <f t="shared" ref="FX50" si="394">GA50+GD50</f>
        <v>0</v>
      </c>
      <c r="FY50" s="60"/>
      <c r="FZ50" s="60"/>
      <c r="GA50" s="60"/>
      <c r="GB50" s="60"/>
      <c r="GC50" s="60"/>
      <c r="GD50" s="60"/>
      <c r="GE50" s="60"/>
      <c r="GF50" s="60">
        <f t="shared" ref="GF50:GF51" si="395">GI50+GL50</f>
        <v>0</v>
      </c>
      <c r="GG50" s="60">
        <f t="shared" ref="GG50:GG51" si="396">GJ50+GM50</f>
        <v>0</v>
      </c>
      <c r="GH50" s="60"/>
      <c r="GI50" s="60"/>
      <c r="GJ50" s="60"/>
      <c r="GK50" s="60"/>
      <c r="GL50" s="60"/>
      <c r="GM50" s="60"/>
      <c r="GN50" s="60"/>
      <c r="GO50" s="60">
        <f t="shared" ref="GO50" si="397">GR50+GU50</f>
        <v>0</v>
      </c>
      <c r="GP50" s="60">
        <f t="shared" ref="GP50" si="398">GS50+GV50</f>
        <v>0</v>
      </c>
      <c r="GQ50" s="60"/>
      <c r="GR50" s="60"/>
      <c r="GS50" s="60"/>
      <c r="GT50" s="60"/>
      <c r="GU50" s="60"/>
      <c r="GV50" s="60"/>
      <c r="GW50" s="60"/>
      <c r="GX50" s="60">
        <f t="shared" ref="GX50" si="399">HA50+HD50</f>
        <v>0</v>
      </c>
      <c r="GY50" s="60">
        <f t="shared" ref="GY50" si="400">HB50+HE50</f>
        <v>0</v>
      </c>
      <c r="GZ50" s="60"/>
      <c r="HA50" s="60"/>
      <c r="HB50" s="60"/>
      <c r="HC50" s="60"/>
      <c r="HD50" s="60"/>
      <c r="HE50" s="60"/>
      <c r="HF50" s="60"/>
      <c r="HG50" s="60">
        <f t="shared" ref="HG50" si="401">HJ50+HM50</f>
        <v>0</v>
      </c>
      <c r="HH50" s="60">
        <f t="shared" ref="HH50" si="402">HK50+HN50</f>
        <v>0</v>
      </c>
      <c r="HI50" s="60"/>
      <c r="HJ50" s="60"/>
      <c r="HK50" s="60"/>
      <c r="HL50" s="60"/>
      <c r="HM50" s="60"/>
      <c r="HN50" s="60"/>
      <c r="HO50" s="60"/>
      <c r="HP50" s="60">
        <f t="shared" ref="HP50" si="403">HS50+HV50</f>
        <v>0</v>
      </c>
      <c r="HQ50" s="60">
        <f t="shared" ref="HQ50" si="404">HT50+HW50</f>
        <v>0</v>
      </c>
      <c r="HR50" s="60"/>
      <c r="HS50" s="60"/>
      <c r="HT50" s="60"/>
      <c r="HU50" s="60"/>
      <c r="HV50" s="60"/>
      <c r="HW50" s="60"/>
      <c r="HX50" s="60"/>
      <c r="HY50" s="60">
        <f t="shared" ref="HY50" si="405">IB50+IE50</f>
        <v>0</v>
      </c>
      <c r="HZ50" s="60">
        <f t="shared" ref="HZ50" si="406">IC50+IF50</f>
        <v>0</v>
      </c>
      <c r="IA50" s="60"/>
      <c r="IB50" s="60"/>
      <c r="IC50" s="60"/>
      <c r="ID50" s="60"/>
      <c r="IE50" s="60"/>
      <c r="IF50" s="60"/>
      <c r="IG50" s="60"/>
      <c r="IH50" s="60">
        <f t="shared" ref="IH50" si="407">IK50+IN50</f>
        <v>0</v>
      </c>
      <c r="II50" s="60">
        <f t="shared" ref="II50" si="408">IL50+IO50</f>
        <v>0</v>
      </c>
      <c r="IJ50" s="60"/>
      <c r="IK50" s="60"/>
      <c r="IL50" s="60"/>
      <c r="IM50" s="60"/>
      <c r="IN50" s="60"/>
      <c r="IO50" s="60"/>
      <c r="IP50" s="60"/>
      <c r="IQ50" s="60"/>
      <c r="IR50" s="60">
        <f t="shared" ref="IR50:IR51" si="409">IU50+IX50</f>
        <v>0</v>
      </c>
      <c r="IS50" s="60">
        <f t="shared" ref="IS50:IS51" si="410">IV50+IY50</f>
        <v>0</v>
      </c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  <c r="JT50" s="60"/>
      <c r="JU50" s="60"/>
      <c r="JV50" s="60"/>
      <c r="JW50" s="60"/>
      <c r="JX50" s="60"/>
      <c r="JY50" s="60"/>
      <c r="JZ50" s="60"/>
      <c r="KA50" s="60"/>
      <c r="KB50" s="60"/>
      <c r="KC50" s="60"/>
      <c r="KD50" s="60"/>
      <c r="KE50" s="60"/>
      <c r="KF50" s="60"/>
      <c r="KG50" s="60"/>
      <c r="KH50" s="60"/>
      <c r="KI50" s="60"/>
      <c r="KJ50" s="60"/>
      <c r="KK50" s="60">
        <f t="shared" ref="KK50" si="411">KN50+KQ50</f>
        <v>0</v>
      </c>
      <c r="KL50" s="60">
        <f t="shared" ref="KL50" si="412">KO50+KR50</f>
        <v>0</v>
      </c>
      <c r="KM50" s="60"/>
      <c r="KN50" s="60"/>
      <c r="KO50" s="60"/>
      <c r="KP50" s="60"/>
      <c r="KQ50" s="60"/>
      <c r="KR50" s="60"/>
      <c r="KS50" s="60"/>
      <c r="KT50" s="60"/>
      <c r="KU50" s="67"/>
      <c r="KV50" s="60"/>
      <c r="KW50" s="60">
        <f t="shared" ref="KW50" si="413">KZ50+LC50</f>
        <v>0</v>
      </c>
      <c r="KX50" s="60">
        <f t="shared" ref="KX50" si="414">LA50+LD50</f>
        <v>0</v>
      </c>
      <c r="KY50" s="60"/>
      <c r="KZ50" s="60"/>
      <c r="LA50" s="60"/>
      <c r="LB50" s="60"/>
      <c r="LC50" s="60"/>
      <c r="LD50" s="60"/>
      <c r="LE50" s="60"/>
      <c r="LF50" s="60"/>
      <c r="LG50" s="67"/>
      <c r="LH50" s="60"/>
      <c r="LI50" s="60"/>
      <c r="LJ50" s="67"/>
      <c r="LK50" s="60"/>
      <c r="LL50" s="60"/>
      <c r="LM50" s="60"/>
      <c r="LN50" s="60"/>
      <c r="LO50" s="60"/>
      <c r="LP50" s="60"/>
      <c r="LQ50" s="60"/>
      <c r="LR50" s="60"/>
      <c r="LS50" s="60"/>
      <c r="LT50" s="60"/>
      <c r="LU50" s="60">
        <v>241.80387999999999</v>
      </c>
      <c r="LV50" s="60">
        <v>241.80387999999999</v>
      </c>
      <c r="LW50" s="60">
        <f t="shared" ref="LW50:LW73" si="415">LV50/LU50*100</f>
        <v>100</v>
      </c>
      <c r="LX50" s="60"/>
      <c r="LY50" s="67"/>
      <c r="LZ50" s="60"/>
      <c r="MA50" s="60"/>
      <c r="MB50" s="67"/>
      <c r="MC50" s="60"/>
      <c r="MD50" s="60"/>
      <c r="ME50" s="67"/>
      <c r="MF50" s="60"/>
    </row>
    <row r="51" spans="1:344" ht="13.5" customHeight="1">
      <c r="A51" s="3" t="s">
        <v>108</v>
      </c>
      <c r="B51" s="60">
        <f t="shared" si="335"/>
        <v>0</v>
      </c>
      <c r="C51" s="60">
        <f t="shared" si="336"/>
        <v>0</v>
      </c>
      <c r="D51" s="60"/>
      <c r="E51" s="60">
        <f t="shared" si="369"/>
        <v>0</v>
      </c>
      <c r="F51" s="60">
        <f t="shared" si="370"/>
        <v>0</v>
      </c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>
        <f t="shared" si="371"/>
        <v>0</v>
      </c>
      <c r="U51" s="60">
        <f t="shared" si="372"/>
        <v>0</v>
      </c>
      <c r="V51" s="60"/>
      <c r="W51" s="60"/>
      <c r="X51" s="60"/>
      <c r="Y51" s="60"/>
      <c r="Z51" s="60"/>
      <c r="AA51" s="60"/>
      <c r="AB51" s="60"/>
      <c r="AC51" s="60">
        <f t="shared" si="339"/>
        <v>0</v>
      </c>
      <c r="AD51" s="60">
        <f t="shared" si="339"/>
        <v>0</v>
      </c>
      <c r="AE51" s="60"/>
      <c r="AF51" s="60"/>
      <c r="AG51" s="60"/>
      <c r="AH51" s="60"/>
      <c r="AI51" s="60"/>
      <c r="AJ51" s="60"/>
      <c r="AK51" s="60"/>
      <c r="AL51" s="60">
        <f t="shared" ref="AL51:AM56" si="416">AO51+AR51</f>
        <v>0</v>
      </c>
      <c r="AM51" s="60">
        <f t="shared" si="416"/>
        <v>0</v>
      </c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>
        <f t="shared" si="341"/>
        <v>0</v>
      </c>
      <c r="AY51" s="60">
        <f t="shared" si="341"/>
        <v>0</v>
      </c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>
        <f t="shared" si="368"/>
        <v>0</v>
      </c>
      <c r="BT51" s="60"/>
      <c r="BU51" s="60"/>
      <c r="BV51" s="60"/>
      <c r="BW51" s="60"/>
      <c r="BX51" s="60"/>
      <c r="BY51" s="60"/>
      <c r="BZ51" s="60"/>
      <c r="CA51" s="60"/>
      <c r="CB51" s="60">
        <f t="shared" si="342"/>
        <v>0</v>
      </c>
      <c r="CC51" s="60">
        <f t="shared" si="343"/>
        <v>0</v>
      </c>
      <c r="CD51" s="60"/>
      <c r="CE51" s="60"/>
      <c r="CF51" s="60"/>
      <c r="CG51" s="60"/>
      <c r="CH51" s="60"/>
      <c r="CI51" s="60"/>
      <c r="CJ51" s="60"/>
      <c r="CK51" s="60">
        <f t="shared" si="344"/>
        <v>0</v>
      </c>
      <c r="CL51" s="60">
        <f t="shared" si="344"/>
        <v>0</v>
      </c>
      <c r="CM51" s="60"/>
      <c r="CN51" s="60"/>
      <c r="CO51" s="60"/>
      <c r="CP51" s="60"/>
      <c r="CQ51" s="60"/>
      <c r="CR51" s="60"/>
      <c r="CS51" s="60"/>
      <c r="CT51" s="60">
        <f t="shared" si="345"/>
        <v>0</v>
      </c>
      <c r="CU51" s="60">
        <f t="shared" si="345"/>
        <v>0</v>
      </c>
      <c r="CV51" s="60"/>
      <c r="CW51" s="60"/>
      <c r="CX51" s="60"/>
      <c r="CY51" s="60"/>
      <c r="CZ51" s="60"/>
      <c r="DA51" s="60"/>
      <c r="DB51" s="60"/>
      <c r="DC51" s="60">
        <f t="shared" si="346"/>
        <v>0</v>
      </c>
      <c r="DD51" s="60">
        <f t="shared" si="346"/>
        <v>0</v>
      </c>
      <c r="DE51" s="60"/>
      <c r="DF51" s="60"/>
      <c r="DG51" s="60"/>
      <c r="DH51" s="60"/>
      <c r="DI51" s="60"/>
      <c r="DJ51" s="60"/>
      <c r="DK51" s="60"/>
      <c r="DL51" s="60">
        <f t="shared" si="347"/>
        <v>0</v>
      </c>
      <c r="DM51" s="60">
        <f t="shared" si="347"/>
        <v>0</v>
      </c>
      <c r="DN51" s="60"/>
      <c r="DO51" s="60"/>
      <c r="DP51" s="60"/>
      <c r="DQ51" s="60"/>
      <c r="DR51" s="60"/>
      <c r="DS51" s="60"/>
      <c r="DT51" s="60"/>
      <c r="DU51" s="60">
        <f t="shared" si="348"/>
        <v>0</v>
      </c>
      <c r="DV51" s="60">
        <f t="shared" si="348"/>
        <v>0</v>
      </c>
      <c r="DW51" s="60"/>
      <c r="DX51" s="60"/>
      <c r="DY51" s="60"/>
      <c r="DZ51" s="60"/>
      <c r="EA51" s="60"/>
      <c r="EB51" s="60"/>
      <c r="EC51" s="60"/>
      <c r="ED51" s="60">
        <f t="shared" si="349"/>
        <v>0</v>
      </c>
      <c r="EE51" s="60">
        <f t="shared" si="349"/>
        <v>0</v>
      </c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>
        <f t="shared" si="350"/>
        <v>0</v>
      </c>
      <c r="EQ51" s="60">
        <f t="shared" si="350"/>
        <v>0</v>
      </c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>
        <f t="shared" si="351"/>
        <v>0</v>
      </c>
      <c r="FC51" s="60">
        <f t="shared" si="351"/>
        <v>0</v>
      </c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>
        <f t="shared" si="352"/>
        <v>0</v>
      </c>
      <c r="FX51" s="60">
        <f t="shared" si="352"/>
        <v>0</v>
      </c>
      <c r="FY51" s="60"/>
      <c r="FZ51" s="60"/>
      <c r="GA51" s="60"/>
      <c r="GB51" s="60"/>
      <c r="GC51" s="60"/>
      <c r="GD51" s="60"/>
      <c r="GE51" s="60"/>
      <c r="GF51" s="60">
        <f t="shared" si="395"/>
        <v>0</v>
      </c>
      <c r="GG51" s="60">
        <f t="shared" si="396"/>
        <v>0</v>
      </c>
      <c r="GH51" s="60"/>
      <c r="GI51" s="60"/>
      <c r="GJ51" s="60"/>
      <c r="GK51" s="60"/>
      <c r="GL51" s="60"/>
      <c r="GM51" s="60"/>
      <c r="GN51" s="60"/>
      <c r="GO51" s="60">
        <f t="shared" si="354"/>
        <v>0</v>
      </c>
      <c r="GP51" s="60">
        <f t="shared" si="354"/>
        <v>0</v>
      </c>
      <c r="GQ51" s="60"/>
      <c r="GR51" s="60"/>
      <c r="GS51" s="60"/>
      <c r="GT51" s="60"/>
      <c r="GU51" s="60"/>
      <c r="GV51" s="60"/>
      <c r="GW51" s="60"/>
      <c r="GX51" s="60">
        <f t="shared" si="355"/>
        <v>0</v>
      </c>
      <c r="GY51" s="60">
        <f t="shared" si="355"/>
        <v>0</v>
      </c>
      <c r="GZ51" s="60"/>
      <c r="HA51" s="60"/>
      <c r="HB51" s="60"/>
      <c r="HC51" s="60"/>
      <c r="HD51" s="60"/>
      <c r="HE51" s="60"/>
      <c r="HF51" s="60"/>
      <c r="HG51" s="60">
        <f t="shared" si="356"/>
        <v>0</v>
      </c>
      <c r="HH51" s="60">
        <f t="shared" si="356"/>
        <v>0</v>
      </c>
      <c r="HI51" s="60"/>
      <c r="HJ51" s="60"/>
      <c r="HK51" s="60"/>
      <c r="HL51" s="60"/>
      <c r="HM51" s="60"/>
      <c r="HN51" s="60"/>
      <c r="HO51" s="60"/>
      <c r="HP51" s="60">
        <f t="shared" si="357"/>
        <v>0</v>
      </c>
      <c r="HQ51" s="60">
        <f t="shared" si="357"/>
        <v>0</v>
      </c>
      <c r="HR51" s="60"/>
      <c r="HS51" s="60"/>
      <c r="HT51" s="60"/>
      <c r="HU51" s="60"/>
      <c r="HV51" s="60"/>
      <c r="HW51" s="60"/>
      <c r="HX51" s="60"/>
      <c r="HY51" s="60">
        <f t="shared" si="358"/>
        <v>0</v>
      </c>
      <c r="HZ51" s="60">
        <f t="shared" si="358"/>
        <v>0</v>
      </c>
      <c r="IA51" s="60"/>
      <c r="IB51" s="60"/>
      <c r="IC51" s="60"/>
      <c r="ID51" s="60"/>
      <c r="IE51" s="60"/>
      <c r="IF51" s="60"/>
      <c r="IG51" s="60"/>
      <c r="IH51" s="60">
        <f t="shared" si="359"/>
        <v>0</v>
      </c>
      <c r="II51" s="60">
        <f t="shared" si="359"/>
        <v>0</v>
      </c>
      <c r="IJ51" s="60"/>
      <c r="IK51" s="60"/>
      <c r="IL51" s="60"/>
      <c r="IM51" s="60"/>
      <c r="IN51" s="60"/>
      <c r="IO51" s="60"/>
      <c r="IP51" s="60"/>
      <c r="IQ51" s="60"/>
      <c r="IR51" s="60">
        <f t="shared" si="409"/>
        <v>0</v>
      </c>
      <c r="IS51" s="60">
        <f t="shared" si="410"/>
        <v>0</v>
      </c>
      <c r="IT51" s="60"/>
      <c r="IU51" s="60"/>
      <c r="IV51" s="60"/>
      <c r="IW51" s="60"/>
      <c r="IX51" s="60"/>
      <c r="IY51" s="60"/>
      <c r="IZ51" s="60"/>
      <c r="JA51" s="60">
        <f t="shared" si="361"/>
        <v>0</v>
      </c>
      <c r="JB51" s="60">
        <f t="shared" si="361"/>
        <v>0</v>
      </c>
      <c r="JC51" s="60"/>
      <c r="JD51" s="60"/>
      <c r="JE51" s="60"/>
      <c r="JF51" s="60"/>
      <c r="JG51" s="60"/>
      <c r="JH51" s="60"/>
      <c r="JI51" s="60"/>
      <c r="JJ51" s="60">
        <f t="shared" si="362"/>
        <v>0</v>
      </c>
      <c r="JK51" s="60">
        <f t="shared" si="362"/>
        <v>0</v>
      </c>
      <c r="JL51" s="60"/>
      <c r="JM51" s="60"/>
      <c r="JN51" s="60"/>
      <c r="JO51" s="60"/>
      <c r="JP51" s="60"/>
      <c r="JQ51" s="60"/>
      <c r="JR51" s="60"/>
      <c r="JS51" s="60">
        <f t="shared" si="363"/>
        <v>0</v>
      </c>
      <c r="JT51" s="60">
        <f t="shared" si="363"/>
        <v>0</v>
      </c>
      <c r="JU51" s="60"/>
      <c r="JV51" s="60"/>
      <c r="JW51" s="60"/>
      <c r="JX51" s="60"/>
      <c r="JY51" s="60"/>
      <c r="JZ51" s="60"/>
      <c r="KA51" s="60"/>
      <c r="KB51" s="60">
        <f t="shared" si="364"/>
        <v>0</v>
      </c>
      <c r="KC51" s="60">
        <f t="shared" si="364"/>
        <v>0</v>
      </c>
      <c r="KD51" s="60"/>
      <c r="KE51" s="60"/>
      <c r="KF51" s="60"/>
      <c r="KG51" s="60"/>
      <c r="KH51" s="60"/>
      <c r="KI51" s="60"/>
      <c r="KJ51" s="60"/>
      <c r="KK51" s="60">
        <f t="shared" si="365"/>
        <v>0</v>
      </c>
      <c r="KL51" s="60">
        <f t="shared" si="365"/>
        <v>0</v>
      </c>
      <c r="KM51" s="60"/>
      <c r="KN51" s="60"/>
      <c r="KO51" s="60"/>
      <c r="KP51" s="60"/>
      <c r="KQ51" s="60"/>
      <c r="KR51" s="60"/>
      <c r="KS51" s="60"/>
      <c r="KT51" s="60"/>
      <c r="KU51" s="67"/>
      <c r="KV51" s="60"/>
      <c r="KW51" s="60">
        <f t="shared" si="366"/>
        <v>0</v>
      </c>
      <c r="KX51" s="60">
        <f t="shared" si="366"/>
        <v>0</v>
      </c>
      <c r="KY51" s="60"/>
      <c r="KZ51" s="60"/>
      <c r="LA51" s="60"/>
      <c r="LB51" s="60"/>
      <c r="LC51" s="60"/>
      <c r="LD51" s="60"/>
      <c r="LE51" s="60"/>
      <c r="LF51" s="60"/>
      <c r="LG51" s="67"/>
      <c r="LH51" s="60"/>
      <c r="LI51" s="60"/>
      <c r="LJ51" s="67"/>
      <c r="LK51" s="60"/>
      <c r="LL51" s="60">
        <f t="shared" si="367"/>
        <v>0</v>
      </c>
      <c r="LM51" s="60">
        <f t="shared" si="367"/>
        <v>0</v>
      </c>
      <c r="LN51" s="60"/>
      <c r="LO51" s="60"/>
      <c r="LP51" s="60"/>
      <c r="LQ51" s="60"/>
      <c r="LR51" s="60"/>
      <c r="LS51" s="60"/>
      <c r="LT51" s="60"/>
      <c r="LU51" s="60"/>
      <c r="LV51" s="67"/>
      <c r="LW51" s="60"/>
      <c r="LX51" s="60"/>
      <c r="LY51" s="67"/>
      <c r="LZ51" s="60"/>
      <c r="MA51" s="60"/>
      <c r="MB51" s="67"/>
      <c r="MC51" s="60"/>
      <c r="MD51" s="60"/>
      <c r="ME51" s="67"/>
      <c r="MF51" s="60"/>
    </row>
    <row r="52" spans="1:344" ht="13.5" customHeight="1">
      <c r="A52" s="3" t="s">
        <v>111</v>
      </c>
      <c r="B52" s="60">
        <f t="shared" si="335"/>
        <v>385.35599999999999</v>
      </c>
      <c r="C52" s="60">
        <f t="shared" si="336"/>
        <v>385.35599999999999</v>
      </c>
      <c r="D52" s="60">
        <f t="shared" si="317"/>
        <v>100</v>
      </c>
      <c r="E52" s="60">
        <f t="shared" si="337"/>
        <v>0</v>
      </c>
      <c r="F52" s="60">
        <f t="shared" si="337"/>
        <v>0</v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>
        <f t="shared" si="338"/>
        <v>0</v>
      </c>
      <c r="U52" s="60">
        <f t="shared" si="338"/>
        <v>0</v>
      </c>
      <c r="V52" s="60"/>
      <c r="W52" s="60"/>
      <c r="X52" s="60"/>
      <c r="Y52" s="60"/>
      <c r="Z52" s="60"/>
      <c r="AA52" s="60"/>
      <c r="AB52" s="60"/>
      <c r="AC52" s="60">
        <f t="shared" si="339"/>
        <v>0</v>
      </c>
      <c r="AD52" s="60">
        <f t="shared" si="339"/>
        <v>0</v>
      </c>
      <c r="AE52" s="60"/>
      <c r="AF52" s="60"/>
      <c r="AG52" s="60"/>
      <c r="AH52" s="60"/>
      <c r="AI52" s="60"/>
      <c r="AJ52" s="60"/>
      <c r="AK52" s="60"/>
      <c r="AL52" s="60">
        <f t="shared" si="416"/>
        <v>0</v>
      </c>
      <c r="AM52" s="60">
        <f t="shared" si="416"/>
        <v>0</v>
      </c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>
        <f t="shared" si="341"/>
        <v>0</v>
      </c>
      <c r="AY52" s="60">
        <f t="shared" si="341"/>
        <v>0</v>
      </c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>
        <f t="shared" si="368"/>
        <v>385.35599999999999</v>
      </c>
      <c r="BT52" s="60">
        <f t="shared" si="368"/>
        <v>385.35599999999999</v>
      </c>
      <c r="BU52" s="60">
        <f>BT52/BS52*100</f>
        <v>100</v>
      </c>
      <c r="BV52" s="60"/>
      <c r="BW52" s="60"/>
      <c r="BX52" s="60"/>
      <c r="BY52" s="60">
        <v>385.35599999999999</v>
      </c>
      <c r="BZ52" s="60">
        <v>385.35599999999999</v>
      </c>
      <c r="CA52" s="60">
        <f>BZ52/BY52*100</f>
        <v>100</v>
      </c>
      <c r="CB52" s="60">
        <f t="shared" si="342"/>
        <v>0</v>
      </c>
      <c r="CC52" s="60">
        <f t="shared" si="343"/>
        <v>0</v>
      </c>
      <c r="CD52" s="60"/>
      <c r="CE52" s="60"/>
      <c r="CF52" s="60"/>
      <c r="CG52" s="60"/>
      <c r="CH52" s="60"/>
      <c r="CI52" s="60"/>
      <c r="CJ52" s="60"/>
      <c r="CK52" s="60">
        <f t="shared" si="344"/>
        <v>0</v>
      </c>
      <c r="CL52" s="60">
        <f t="shared" si="344"/>
        <v>0</v>
      </c>
      <c r="CM52" s="60"/>
      <c r="CN52" s="60"/>
      <c r="CO52" s="60"/>
      <c r="CP52" s="60"/>
      <c r="CQ52" s="60"/>
      <c r="CR52" s="60"/>
      <c r="CS52" s="60"/>
      <c r="CT52" s="60">
        <f t="shared" si="345"/>
        <v>0</v>
      </c>
      <c r="CU52" s="60">
        <f t="shared" si="345"/>
        <v>0</v>
      </c>
      <c r="CV52" s="60"/>
      <c r="CW52" s="60"/>
      <c r="CX52" s="60"/>
      <c r="CY52" s="60"/>
      <c r="CZ52" s="60"/>
      <c r="DA52" s="60"/>
      <c r="DB52" s="60"/>
      <c r="DC52" s="60">
        <f t="shared" si="346"/>
        <v>0</v>
      </c>
      <c r="DD52" s="60">
        <f t="shared" si="346"/>
        <v>0</v>
      </c>
      <c r="DE52" s="60"/>
      <c r="DF52" s="60"/>
      <c r="DG52" s="60"/>
      <c r="DH52" s="60"/>
      <c r="DI52" s="60"/>
      <c r="DJ52" s="60"/>
      <c r="DK52" s="60"/>
      <c r="DL52" s="60">
        <f t="shared" si="347"/>
        <v>0</v>
      </c>
      <c r="DM52" s="60">
        <f t="shared" si="347"/>
        <v>0</v>
      </c>
      <c r="DN52" s="60"/>
      <c r="DO52" s="60"/>
      <c r="DP52" s="60"/>
      <c r="DQ52" s="60"/>
      <c r="DR52" s="60"/>
      <c r="DS52" s="60"/>
      <c r="DT52" s="60"/>
      <c r="DU52" s="60">
        <f t="shared" si="348"/>
        <v>0</v>
      </c>
      <c r="DV52" s="60">
        <f t="shared" si="348"/>
        <v>0</v>
      </c>
      <c r="DW52" s="60"/>
      <c r="DX52" s="60"/>
      <c r="DY52" s="60"/>
      <c r="DZ52" s="60"/>
      <c r="EA52" s="60"/>
      <c r="EB52" s="60"/>
      <c r="EC52" s="60"/>
      <c r="ED52" s="60">
        <f t="shared" si="349"/>
        <v>0</v>
      </c>
      <c r="EE52" s="60">
        <f t="shared" si="349"/>
        <v>0</v>
      </c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>
        <f t="shared" si="350"/>
        <v>0</v>
      </c>
      <c r="EQ52" s="60">
        <f t="shared" si="350"/>
        <v>0</v>
      </c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>
        <f t="shared" si="351"/>
        <v>0</v>
      </c>
      <c r="FC52" s="60">
        <f t="shared" si="351"/>
        <v>0</v>
      </c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>
        <f t="shared" si="352"/>
        <v>0</v>
      </c>
      <c r="FX52" s="60">
        <f t="shared" si="352"/>
        <v>0</v>
      </c>
      <c r="FY52" s="60"/>
      <c r="FZ52" s="60"/>
      <c r="GA52" s="60"/>
      <c r="GB52" s="60"/>
      <c r="GC52" s="60"/>
      <c r="GD52" s="60"/>
      <c r="GE52" s="60"/>
      <c r="GF52" s="60">
        <f t="shared" si="353"/>
        <v>0</v>
      </c>
      <c r="GG52" s="60">
        <f t="shared" si="353"/>
        <v>0</v>
      </c>
      <c r="GH52" s="60"/>
      <c r="GI52" s="60"/>
      <c r="GJ52" s="60"/>
      <c r="GK52" s="60"/>
      <c r="GL52" s="60"/>
      <c r="GM52" s="60"/>
      <c r="GN52" s="60"/>
      <c r="GO52" s="60">
        <f t="shared" si="354"/>
        <v>0</v>
      </c>
      <c r="GP52" s="60">
        <f t="shared" si="354"/>
        <v>0</v>
      </c>
      <c r="GQ52" s="60"/>
      <c r="GR52" s="60"/>
      <c r="GS52" s="60"/>
      <c r="GT52" s="60"/>
      <c r="GU52" s="60"/>
      <c r="GV52" s="60"/>
      <c r="GW52" s="60"/>
      <c r="GX52" s="60">
        <f t="shared" si="355"/>
        <v>0</v>
      </c>
      <c r="GY52" s="60">
        <f t="shared" si="355"/>
        <v>0</v>
      </c>
      <c r="GZ52" s="60"/>
      <c r="HA52" s="60"/>
      <c r="HB52" s="60"/>
      <c r="HC52" s="60"/>
      <c r="HD52" s="60"/>
      <c r="HE52" s="60"/>
      <c r="HF52" s="60"/>
      <c r="HG52" s="60">
        <f t="shared" si="356"/>
        <v>0</v>
      </c>
      <c r="HH52" s="60">
        <f t="shared" si="356"/>
        <v>0</v>
      </c>
      <c r="HI52" s="60"/>
      <c r="HJ52" s="60"/>
      <c r="HK52" s="60"/>
      <c r="HL52" s="60"/>
      <c r="HM52" s="60"/>
      <c r="HN52" s="60"/>
      <c r="HO52" s="60"/>
      <c r="HP52" s="60">
        <f t="shared" si="357"/>
        <v>0</v>
      </c>
      <c r="HQ52" s="60">
        <f t="shared" si="357"/>
        <v>0</v>
      </c>
      <c r="HR52" s="60"/>
      <c r="HS52" s="60"/>
      <c r="HT52" s="60"/>
      <c r="HU52" s="60"/>
      <c r="HV52" s="60"/>
      <c r="HW52" s="60"/>
      <c r="HX52" s="60"/>
      <c r="HY52" s="60">
        <f t="shared" si="358"/>
        <v>0</v>
      </c>
      <c r="HZ52" s="60">
        <f t="shared" si="358"/>
        <v>0</v>
      </c>
      <c r="IA52" s="60"/>
      <c r="IB52" s="60"/>
      <c r="IC52" s="60"/>
      <c r="ID52" s="60"/>
      <c r="IE52" s="60"/>
      <c r="IF52" s="60"/>
      <c r="IG52" s="60"/>
      <c r="IH52" s="60">
        <f t="shared" si="359"/>
        <v>0</v>
      </c>
      <c r="II52" s="60">
        <f t="shared" si="359"/>
        <v>0</v>
      </c>
      <c r="IJ52" s="60"/>
      <c r="IK52" s="60"/>
      <c r="IL52" s="60"/>
      <c r="IM52" s="60"/>
      <c r="IN52" s="60"/>
      <c r="IO52" s="60"/>
      <c r="IP52" s="60"/>
      <c r="IQ52" s="60"/>
      <c r="IR52" s="60">
        <f t="shared" si="360"/>
        <v>0</v>
      </c>
      <c r="IS52" s="60">
        <f t="shared" si="360"/>
        <v>0</v>
      </c>
      <c r="IT52" s="60"/>
      <c r="IU52" s="60"/>
      <c r="IV52" s="60"/>
      <c r="IW52" s="60"/>
      <c r="IX52" s="60"/>
      <c r="IY52" s="60"/>
      <c r="IZ52" s="60"/>
      <c r="JA52" s="60">
        <f t="shared" si="361"/>
        <v>0</v>
      </c>
      <c r="JB52" s="60">
        <f t="shared" si="361"/>
        <v>0</v>
      </c>
      <c r="JC52" s="60"/>
      <c r="JD52" s="60"/>
      <c r="JE52" s="60"/>
      <c r="JF52" s="60"/>
      <c r="JG52" s="60"/>
      <c r="JH52" s="60"/>
      <c r="JI52" s="60"/>
      <c r="JJ52" s="60">
        <f t="shared" si="362"/>
        <v>0</v>
      </c>
      <c r="JK52" s="60">
        <f t="shared" si="362"/>
        <v>0</v>
      </c>
      <c r="JL52" s="60"/>
      <c r="JM52" s="60"/>
      <c r="JN52" s="60"/>
      <c r="JO52" s="60"/>
      <c r="JP52" s="60"/>
      <c r="JQ52" s="60"/>
      <c r="JR52" s="60"/>
      <c r="JS52" s="60">
        <f t="shared" si="363"/>
        <v>0</v>
      </c>
      <c r="JT52" s="60">
        <f t="shared" si="363"/>
        <v>0</v>
      </c>
      <c r="JU52" s="60"/>
      <c r="JV52" s="60"/>
      <c r="JW52" s="60"/>
      <c r="JX52" s="60"/>
      <c r="JY52" s="60"/>
      <c r="JZ52" s="60"/>
      <c r="KA52" s="60"/>
      <c r="KB52" s="60">
        <f t="shared" si="364"/>
        <v>0</v>
      </c>
      <c r="KC52" s="60">
        <f t="shared" si="364"/>
        <v>0</v>
      </c>
      <c r="KD52" s="60"/>
      <c r="KE52" s="60"/>
      <c r="KF52" s="60"/>
      <c r="KG52" s="60"/>
      <c r="KH52" s="60"/>
      <c r="KI52" s="60"/>
      <c r="KJ52" s="60"/>
      <c r="KK52" s="60">
        <f t="shared" si="365"/>
        <v>0</v>
      </c>
      <c r="KL52" s="60">
        <f t="shared" si="365"/>
        <v>0</v>
      </c>
      <c r="KM52" s="60"/>
      <c r="KN52" s="60"/>
      <c r="KO52" s="60"/>
      <c r="KP52" s="60"/>
      <c r="KQ52" s="60"/>
      <c r="KR52" s="60"/>
      <c r="KS52" s="60"/>
      <c r="KT52" s="60"/>
      <c r="KU52" s="67"/>
      <c r="KV52" s="60"/>
      <c r="KW52" s="60">
        <f t="shared" si="366"/>
        <v>0</v>
      </c>
      <c r="KX52" s="60">
        <f t="shared" si="366"/>
        <v>0</v>
      </c>
      <c r="KY52" s="60"/>
      <c r="KZ52" s="60"/>
      <c r="LA52" s="60"/>
      <c r="LB52" s="60"/>
      <c r="LC52" s="60"/>
      <c r="LD52" s="60"/>
      <c r="LE52" s="60"/>
      <c r="LF52" s="60"/>
      <c r="LG52" s="67"/>
      <c r="LH52" s="60"/>
      <c r="LI52" s="60"/>
      <c r="LJ52" s="67"/>
      <c r="LK52" s="60"/>
      <c r="LL52" s="60">
        <f t="shared" si="367"/>
        <v>0</v>
      </c>
      <c r="LM52" s="60">
        <f t="shared" si="367"/>
        <v>0</v>
      </c>
      <c r="LN52" s="60"/>
      <c r="LO52" s="60"/>
      <c r="LP52" s="60"/>
      <c r="LQ52" s="60"/>
      <c r="LR52" s="60"/>
      <c r="LS52" s="60"/>
      <c r="LT52" s="60"/>
      <c r="LU52" s="60"/>
      <c r="LV52" s="67"/>
      <c r="LW52" s="60"/>
      <c r="LX52" s="60"/>
      <c r="LY52" s="67"/>
      <c r="LZ52" s="60"/>
      <c r="MA52" s="60"/>
      <c r="MB52" s="67"/>
      <c r="MC52" s="60"/>
      <c r="MD52" s="60"/>
      <c r="ME52" s="67"/>
      <c r="MF52" s="60"/>
    </row>
    <row r="53" spans="1:344" ht="13.5" customHeight="1">
      <c r="A53" s="3" t="s">
        <v>42</v>
      </c>
      <c r="B53" s="60">
        <f t="shared" si="335"/>
        <v>22873.249369999998</v>
      </c>
      <c r="C53" s="60">
        <f t="shared" si="336"/>
        <v>22595.301669999997</v>
      </c>
      <c r="D53" s="60">
        <f t="shared" si="317"/>
        <v>98.784835090529157</v>
      </c>
      <c r="E53" s="60">
        <f t="shared" si="337"/>
        <v>0</v>
      </c>
      <c r="F53" s="60">
        <f t="shared" si="337"/>
        <v>0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>
        <f t="shared" si="338"/>
        <v>0</v>
      </c>
      <c r="U53" s="60">
        <f t="shared" si="338"/>
        <v>0</v>
      </c>
      <c r="V53" s="60"/>
      <c r="W53" s="60"/>
      <c r="X53" s="60"/>
      <c r="Y53" s="60"/>
      <c r="Z53" s="60"/>
      <c r="AA53" s="60"/>
      <c r="AB53" s="60"/>
      <c r="AC53" s="60">
        <f t="shared" si="339"/>
        <v>0</v>
      </c>
      <c r="AD53" s="60">
        <f t="shared" si="339"/>
        <v>0</v>
      </c>
      <c r="AE53" s="60"/>
      <c r="AF53" s="60"/>
      <c r="AG53" s="60"/>
      <c r="AH53" s="60"/>
      <c r="AI53" s="60"/>
      <c r="AJ53" s="60"/>
      <c r="AK53" s="60"/>
      <c r="AL53" s="60">
        <f t="shared" si="416"/>
        <v>0</v>
      </c>
      <c r="AM53" s="60">
        <f t="shared" si="416"/>
        <v>0</v>
      </c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>
        <f t="shared" si="341"/>
        <v>0</v>
      </c>
      <c r="AY53" s="60">
        <f t="shared" si="341"/>
        <v>0</v>
      </c>
      <c r="AZ53" s="60"/>
      <c r="BA53" s="60"/>
      <c r="BB53" s="60"/>
      <c r="BC53" s="60"/>
      <c r="BD53" s="60"/>
      <c r="BE53" s="60"/>
      <c r="BF53" s="60"/>
      <c r="BG53" s="60">
        <f>BJ53+BM53</f>
        <v>1507.00998</v>
      </c>
      <c r="BH53" s="60">
        <f>BK53+BN53</f>
        <v>1507.00998</v>
      </c>
      <c r="BI53" s="60">
        <f t="shared" ref="BI53:BI54" si="417">BH53/BG53*100</f>
        <v>100</v>
      </c>
      <c r="BJ53" s="60">
        <v>1476.86977</v>
      </c>
      <c r="BK53" s="60">
        <v>1476.86977</v>
      </c>
      <c r="BL53" s="60">
        <f t="shared" ref="BL53:BL54" si="418">BK53/BJ53*100</f>
        <v>100</v>
      </c>
      <c r="BM53" s="60">
        <v>30.14021</v>
      </c>
      <c r="BN53" s="60">
        <v>30.14021</v>
      </c>
      <c r="BO53" s="60">
        <f t="shared" ref="BO53:BO54" si="419">BN53/BM53*100</f>
        <v>100</v>
      </c>
      <c r="BP53" s="60"/>
      <c r="BQ53" s="60"/>
      <c r="BR53" s="60"/>
      <c r="BS53" s="60">
        <f t="shared" si="368"/>
        <v>0</v>
      </c>
      <c r="BT53" s="60"/>
      <c r="BU53" s="60"/>
      <c r="BV53" s="60"/>
      <c r="BW53" s="60"/>
      <c r="BX53" s="60"/>
      <c r="BY53" s="60"/>
      <c r="BZ53" s="60"/>
      <c r="CA53" s="60"/>
      <c r="CB53" s="60">
        <f t="shared" si="342"/>
        <v>0</v>
      </c>
      <c r="CC53" s="60">
        <f t="shared" si="343"/>
        <v>0</v>
      </c>
      <c r="CD53" s="60"/>
      <c r="CE53" s="60"/>
      <c r="CF53" s="60"/>
      <c r="CG53" s="60"/>
      <c r="CH53" s="60"/>
      <c r="CI53" s="60"/>
      <c r="CJ53" s="60"/>
      <c r="CK53" s="60">
        <f t="shared" si="344"/>
        <v>0</v>
      </c>
      <c r="CL53" s="60">
        <f t="shared" si="344"/>
        <v>0</v>
      </c>
      <c r="CM53" s="60"/>
      <c r="CN53" s="60"/>
      <c r="CO53" s="60"/>
      <c r="CP53" s="60"/>
      <c r="CQ53" s="60"/>
      <c r="CR53" s="60"/>
      <c r="CS53" s="60"/>
      <c r="CT53" s="60">
        <f t="shared" si="345"/>
        <v>0</v>
      </c>
      <c r="CU53" s="60">
        <f t="shared" si="345"/>
        <v>0</v>
      </c>
      <c r="CV53" s="60"/>
      <c r="CW53" s="60"/>
      <c r="CX53" s="60"/>
      <c r="CY53" s="60"/>
      <c r="CZ53" s="60"/>
      <c r="DA53" s="60"/>
      <c r="DB53" s="60"/>
      <c r="DC53" s="60">
        <f t="shared" si="346"/>
        <v>0</v>
      </c>
      <c r="DD53" s="60">
        <f t="shared" si="346"/>
        <v>0</v>
      </c>
      <c r="DE53" s="60"/>
      <c r="DF53" s="60"/>
      <c r="DG53" s="60"/>
      <c r="DH53" s="60"/>
      <c r="DI53" s="60"/>
      <c r="DJ53" s="60"/>
      <c r="DK53" s="60"/>
      <c r="DL53" s="60">
        <f t="shared" si="347"/>
        <v>0</v>
      </c>
      <c r="DM53" s="60">
        <f t="shared" si="347"/>
        <v>0</v>
      </c>
      <c r="DN53" s="60"/>
      <c r="DO53" s="60"/>
      <c r="DP53" s="60"/>
      <c r="DQ53" s="60"/>
      <c r="DR53" s="60"/>
      <c r="DS53" s="60"/>
      <c r="DT53" s="60"/>
      <c r="DU53" s="60">
        <f t="shared" si="348"/>
        <v>0</v>
      </c>
      <c r="DV53" s="60">
        <f t="shared" si="348"/>
        <v>0</v>
      </c>
      <c r="DW53" s="60"/>
      <c r="DX53" s="60"/>
      <c r="DY53" s="60"/>
      <c r="DZ53" s="60"/>
      <c r="EA53" s="60"/>
      <c r="EB53" s="60"/>
      <c r="EC53" s="60"/>
      <c r="ED53" s="60">
        <f t="shared" si="349"/>
        <v>0</v>
      </c>
      <c r="EE53" s="60">
        <f t="shared" si="349"/>
        <v>0</v>
      </c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>
        <f t="shared" si="350"/>
        <v>21366.239389999999</v>
      </c>
      <c r="EQ53" s="60">
        <f t="shared" si="350"/>
        <v>21088.291689999998</v>
      </c>
      <c r="ER53" s="60">
        <f>EQ53/EP53*100</f>
        <v>98.699126716093573</v>
      </c>
      <c r="ES53" s="60">
        <v>21366.239389999999</v>
      </c>
      <c r="ET53" s="60">
        <v>21088.291689999998</v>
      </c>
      <c r="EU53" s="58">
        <f t="shared" ref="EU53:EU54" si="420">ET53/ES53*100</f>
        <v>98.699126716093573</v>
      </c>
      <c r="EV53" s="60"/>
      <c r="EW53" s="60"/>
      <c r="EX53" s="60"/>
      <c r="EY53" s="60"/>
      <c r="EZ53" s="60"/>
      <c r="FA53" s="60"/>
      <c r="FB53" s="60">
        <f t="shared" si="351"/>
        <v>0</v>
      </c>
      <c r="FC53" s="60">
        <f t="shared" si="351"/>
        <v>0</v>
      </c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>
        <f t="shared" si="352"/>
        <v>0</v>
      </c>
      <c r="FX53" s="60">
        <f t="shared" si="352"/>
        <v>0</v>
      </c>
      <c r="FY53" s="60"/>
      <c r="FZ53" s="60"/>
      <c r="GA53" s="60"/>
      <c r="GB53" s="60"/>
      <c r="GC53" s="60"/>
      <c r="GD53" s="60"/>
      <c r="GE53" s="60"/>
      <c r="GF53" s="60">
        <f t="shared" si="353"/>
        <v>0</v>
      </c>
      <c r="GG53" s="60">
        <f t="shared" si="353"/>
        <v>0</v>
      </c>
      <c r="GH53" s="60"/>
      <c r="GI53" s="60"/>
      <c r="GJ53" s="60"/>
      <c r="GK53" s="60"/>
      <c r="GL53" s="60"/>
      <c r="GM53" s="60"/>
      <c r="GN53" s="60"/>
      <c r="GO53" s="60">
        <f t="shared" si="354"/>
        <v>0</v>
      </c>
      <c r="GP53" s="60">
        <f t="shared" si="354"/>
        <v>0</v>
      </c>
      <c r="GQ53" s="60"/>
      <c r="GR53" s="60"/>
      <c r="GS53" s="60"/>
      <c r="GT53" s="60"/>
      <c r="GU53" s="60"/>
      <c r="GV53" s="60"/>
      <c r="GW53" s="60"/>
      <c r="GX53" s="60">
        <f t="shared" si="355"/>
        <v>0</v>
      </c>
      <c r="GY53" s="60">
        <f t="shared" si="355"/>
        <v>0</v>
      </c>
      <c r="GZ53" s="60"/>
      <c r="HA53" s="60"/>
      <c r="HB53" s="60"/>
      <c r="HC53" s="60"/>
      <c r="HD53" s="60"/>
      <c r="HE53" s="60"/>
      <c r="HF53" s="60"/>
      <c r="HG53" s="60">
        <f t="shared" si="356"/>
        <v>0</v>
      </c>
      <c r="HH53" s="60">
        <f t="shared" si="356"/>
        <v>0</v>
      </c>
      <c r="HI53" s="60"/>
      <c r="HJ53" s="60"/>
      <c r="HK53" s="60"/>
      <c r="HL53" s="60"/>
      <c r="HM53" s="60"/>
      <c r="HN53" s="60"/>
      <c r="HO53" s="60"/>
      <c r="HP53" s="60">
        <f t="shared" si="357"/>
        <v>0</v>
      </c>
      <c r="HQ53" s="60">
        <f t="shared" si="357"/>
        <v>0</v>
      </c>
      <c r="HR53" s="60"/>
      <c r="HS53" s="60"/>
      <c r="HT53" s="60"/>
      <c r="HU53" s="60"/>
      <c r="HV53" s="60"/>
      <c r="HW53" s="60"/>
      <c r="HX53" s="60"/>
      <c r="HY53" s="60">
        <f t="shared" si="358"/>
        <v>0</v>
      </c>
      <c r="HZ53" s="60">
        <f t="shared" si="358"/>
        <v>0</v>
      </c>
      <c r="IA53" s="60"/>
      <c r="IB53" s="60"/>
      <c r="IC53" s="60"/>
      <c r="ID53" s="60"/>
      <c r="IE53" s="60"/>
      <c r="IF53" s="60"/>
      <c r="IG53" s="60"/>
      <c r="IH53" s="60">
        <f t="shared" si="359"/>
        <v>0</v>
      </c>
      <c r="II53" s="60">
        <f t="shared" si="359"/>
        <v>0</v>
      </c>
      <c r="IJ53" s="60"/>
      <c r="IK53" s="60"/>
      <c r="IL53" s="60"/>
      <c r="IM53" s="60"/>
      <c r="IN53" s="60"/>
      <c r="IO53" s="60"/>
      <c r="IP53" s="60"/>
      <c r="IQ53" s="60"/>
      <c r="IR53" s="60">
        <f t="shared" si="360"/>
        <v>0</v>
      </c>
      <c r="IS53" s="60">
        <f t="shared" si="360"/>
        <v>0</v>
      </c>
      <c r="IT53" s="60"/>
      <c r="IU53" s="60"/>
      <c r="IV53" s="60"/>
      <c r="IW53" s="60"/>
      <c r="IX53" s="60"/>
      <c r="IY53" s="60"/>
      <c r="IZ53" s="60"/>
      <c r="JA53" s="60">
        <f t="shared" si="361"/>
        <v>0</v>
      </c>
      <c r="JB53" s="60">
        <f t="shared" si="361"/>
        <v>0</v>
      </c>
      <c r="JC53" s="60"/>
      <c r="JD53" s="60"/>
      <c r="JE53" s="60"/>
      <c r="JF53" s="60"/>
      <c r="JG53" s="60"/>
      <c r="JH53" s="60"/>
      <c r="JI53" s="60"/>
      <c r="JJ53" s="60">
        <f t="shared" si="362"/>
        <v>0</v>
      </c>
      <c r="JK53" s="60">
        <f t="shared" si="362"/>
        <v>0</v>
      </c>
      <c r="JL53" s="60"/>
      <c r="JM53" s="60"/>
      <c r="JN53" s="60"/>
      <c r="JO53" s="60"/>
      <c r="JP53" s="60"/>
      <c r="JQ53" s="60"/>
      <c r="JR53" s="60"/>
      <c r="JS53" s="60">
        <f t="shared" si="363"/>
        <v>0</v>
      </c>
      <c r="JT53" s="60">
        <f t="shared" si="363"/>
        <v>0</v>
      </c>
      <c r="JU53" s="60"/>
      <c r="JV53" s="60"/>
      <c r="JW53" s="60"/>
      <c r="JX53" s="60"/>
      <c r="JY53" s="60"/>
      <c r="JZ53" s="60"/>
      <c r="KA53" s="60"/>
      <c r="KB53" s="60">
        <f t="shared" si="364"/>
        <v>0</v>
      </c>
      <c r="KC53" s="60">
        <f t="shared" si="364"/>
        <v>0</v>
      </c>
      <c r="KD53" s="60"/>
      <c r="KE53" s="60"/>
      <c r="KF53" s="60"/>
      <c r="KG53" s="60"/>
      <c r="KH53" s="60"/>
      <c r="KI53" s="60"/>
      <c r="KJ53" s="60"/>
      <c r="KK53" s="60">
        <f t="shared" si="365"/>
        <v>0</v>
      </c>
      <c r="KL53" s="60">
        <f t="shared" si="365"/>
        <v>0</v>
      </c>
      <c r="KM53" s="60"/>
      <c r="KN53" s="60"/>
      <c r="KO53" s="60"/>
      <c r="KP53" s="60"/>
      <c r="KQ53" s="60"/>
      <c r="KR53" s="60"/>
      <c r="KS53" s="60"/>
      <c r="KT53" s="60"/>
      <c r="KU53" s="67"/>
      <c r="KV53" s="60"/>
      <c r="KW53" s="60">
        <f t="shared" si="366"/>
        <v>0</v>
      </c>
      <c r="KX53" s="60">
        <f t="shared" si="366"/>
        <v>0</v>
      </c>
      <c r="KY53" s="60"/>
      <c r="KZ53" s="60"/>
      <c r="LA53" s="60"/>
      <c r="LB53" s="60"/>
      <c r="LC53" s="60"/>
      <c r="LD53" s="60"/>
      <c r="LE53" s="60"/>
      <c r="LF53" s="60"/>
      <c r="LG53" s="67"/>
      <c r="LH53" s="60"/>
      <c r="LI53" s="60"/>
      <c r="LJ53" s="67"/>
      <c r="LK53" s="60"/>
      <c r="LL53" s="60">
        <f t="shared" si="367"/>
        <v>0</v>
      </c>
      <c r="LM53" s="60">
        <f t="shared" si="367"/>
        <v>0</v>
      </c>
      <c r="LN53" s="60"/>
      <c r="LO53" s="60"/>
      <c r="LP53" s="60"/>
      <c r="LQ53" s="60"/>
      <c r="LR53" s="60"/>
      <c r="LS53" s="60"/>
      <c r="LT53" s="60"/>
      <c r="LU53" s="60"/>
      <c r="LV53" s="67"/>
      <c r="LW53" s="60"/>
      <c r="LX53" s="60"/>
      <c r="LY53" s="67"/>
      <c r="LZ53" s="60"/>
      <c r="MA53" s="60"/>
      <c r="MB53" s="67"/>
      <c r="MC53" s="60"/>
      <c r="MD53" s="60"/>
      <c r="ME53" s="67"/>
      <c r="MF53" s="60"/>
    </row>
    <row r="54" spans="1:344" ht="13.5" customHeight="1">
      <c r="A54" s="3" t="s">
        <v>40</v>
      </c>
      <c r="B54" s="60">
        <f t="shared" si="335"/>
        <v>1351.6356700000001</v>
      </c>
      <c r="C54" s="60">
        <f t="shared" si="336"/>
        <v>1351.6356700000001</v>
      </c>
      <c r="D54" s="60">
        <f t="shared" si="317"/>
        <v>100</v>
      </c>
      <c r="E54" s="60">
        <f t="shared" si="337"/>
        <v>0</v>
      </c>
      <c r="F54" s="60">
        <f t="shared" si="337"/>
        <v>0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>
        <f t="shared" si="338"/>
        <v>0</v>
      </c>
      <c r="U54" s="60">
        <f t="shared" si="338"/>
        <v>0</v>
      </c>
      <c r="V54" s="60"/>
      <c r="W54" s="60"/>
      <c r="X54" s="60"/>
      <c r="Y54" s="60"/>
      <c r="Z54" s="60"/>
      <c r="AA54" s="60"/>
      <c r="AB54" s="60"/>
      <c r="AC54" s="60">
        <f t="shared" si="339"/>
        <v>0</v>
      </c>
      <c r="AD54" s="60">
        <f t="shared" si="339"/>
        <v>0</v>
      </c>
      <c r="AE54" s="60"/>
      <c r="AF54" s="60"/>
      <c r="AG54" s="60"/>
      <c r="AH54" s="60"/>
      <c r="AI54" s="60"/>
      <c r="AJ54" s="60"/>
      <c r="AK54" s="60"/>
      <c r="AL54" s="60">
        <f t="shared" si="416"/>
        <v>0</v>
      </c>
      <c r="AM54" s="60">
        <f t="shared" si="416"/>
        <v>0</v>
      </c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>
        <f t="shared" si="341"/>
        <v>0</v>
      </c>
      <c r="AY54" s="60">
        <f t="shared" si="341"/>
        <v>0</v>
      </c>
      <c r="AZ54" s="60"/>
      <c r="BA54" s="60"/>
      <c r="BB54" s="60"/>
      <c r="BC54" s="60"/>
      <c r="BD54" s="60"/>
      <c r="BE54" s="60"/>
      <c r="BF54" s="60"/>
      <c r="BG54" s="60">
        <f>BJ54+BM54</f>
        <v>351.63567</v>
      </c>
      <c r="BH54" s="60">
        <f>BK54+BN54</f>
        <v>351.63567</v>
      </c>
      <c r="BI54" s="60">
        <f t="shared" si="417"/>
        <v>100</v>
      </c>
      <c r="BJ54" s="60">
        <v>344.60295000000002</v>
      </c>
      <c r="BK54" s="60">
        <v>344.60295000000002</v>
      </c>
      <c r="BL54" s="60">
        <f t="shared" si="418"/>
        <v>100</v>
      </c>
      <c r="BM54" s="60">
        <v>7.0327200000000003</v>
      </c>
      <c r="BN54" s="60">
        <v>7.0327200000000003</v>
      </c>
      <c r="BO54" s="60">
        <f t="shared" si="419"/>
        <v>100</v>
      </c>
      <c r="BP54" s="60"/>
      <c r="BQ54" s="60"/>
      <c r="BR54" s="60"/>
      <c r="BS54" s="60">
        <f t="shared" si="368"/>
        <v>0</v>
      </c>
      <c r="BT54" s="60"/>
      <c r="BU54" s="60"/>
      <c r="BV54" s="60"/>
      <c r="BW54" s="60"/>
      <c r="BX54" s="60"/>
      <c r="BY54" s="60"/>
      <c r="BZ54" s="60"/>
      <c r="CA54" s="60"/>
      <c r="CB54" s="60">
        <f t="shared" si="342"/>
        <v>0</v>
      </c>
      <c r="CC54" s="60">
        <f t="shared" si="343"/>
        <v>0</v>
      </c>
      <c r="CD54" s="60"/>
      <c r="CE54" s="60"/>
      <c r="CF54" s="60"/>
      <c r="CG54" s="60"/>
      <c r="CH54" s="60"/>
      <c r="CI54" s="60"/>
      <c r="CJ54" s="60"/>
      <c r="CK54" s="60">
        <f t="shared" si="344"/>
        <v>0</v>
      </c>
      <c r="CL54" s="60">
        <f t="shared" si="344"/>
        <v>0</v>
      </c>
      <c r="CM54" s="60"/>
      <c r="CN54" s="60"/>
      <c r="CO54" s="60"/>
      <c r="CP54" s="60"/>
      <c r="CQ54" s="60"/>
      <c r="CR54" s="60"/>
      <c r="CS54" s="60"/>
      <c r="CT54" s="60">
        <f t="shared" si="345"/>
        <v>0</v>
      </c>
      <c r="CU54" s="60">
        <f t="shared" si="345"/>
        <v>0</v>
      </c>
      <c r="CV54" s="60"/>
      <c r="CW54" s="60"/>
      <c r="CX54" s="60"/>
      <c r="CY54" s="60"/>
      <c r="CZ54" s="60"/>
      <c r="DA54" s="60"/>
      <c r="DB54" s="60"/>
      <c r="DC54" s="60">
        <f t="shared" si="346"/>
        <v>0</v>
      </c>
      <c r="DD54" s="60">
        <f t="shared" si="346"/>
        <v>0</v>
      </c>
      <c r="DE54" s="60"/>
      <c r="DF54" s="60"/>
      <c r="DG54" s="60"/>
      <c r="DH54" s="60"/>
      <c r="DI54" s="60"/>
      <c r="DJ54" s="60"/>
      <c r="DK54" s="60"/>
      <c r="DL54" s="60">
        <f t="shared" si="347"/>
        <v>0</v>
      </c>
      <c r="DM54" s="60">
        <f t="shared" si="347"/>
        <v>0</v>
      </c>
      <c r="DN54" s="60"/>
      <c r="DO54" s="60"/>
      <c r="DP54" s="60"/>
      <c r="DQ54" s="60"/>
      <c r="DR54" s="60"/>
      <c r="DS54" s="60"/>
      <c r="DT54" s="60"/>
      <c r="DU54" s="60">
        <f t="shared" si="348"/>
        <v>0</v>
      </c>
      <c r="DV54" s="60">
        <f t="shared" si="348"/>
        <v>0</v>
      </c>
      <c r="DW54" s="60"/>
      <c r="DX54" s="60"/>
      <c r="DY54" s="60"/>
      <c r="DZ54" s="60"/>
      <c r="EA54" s="60"/>
      <c r="EB54" s="60"/>
      <c r="EC54" s="60"/>
      <c r="ED54" s="60">
        <f t="shared" si="349"/>
        <v>0</v>
      </c>
      <c r="EE54" s="60">
        <f t="shared" si="349"/>
        <v>0</v>
      </c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>
        <f t="shared" si="350"/>
        <v>1000</v>
      </c>
      <c r="EQ54" s="60">
        <f t="shared" si="350"/>
        <v>1000</v>
      </c>
      <c r="ER54" s="60">
        <f>EQ54/EP54*100</f>
        <v>100</v>
      </c>
      <c r="ES54" s="60">
        <v>1000</v>
      </c>
      <c r="ET54" s="60">
        <v>1000</v>
      </c>
      <c r="EU54" s="58">
        <f t="shared" si="420"/>
        <v>100</v>
      </c>
      <c r="EV54" s="60"/>
      <c r="EW54" s="60"/>
      <c r="EX54" s="60"/>
      <c r="EY54" s="60"/>
      <c r="EZ54" s="60"/>
      <c r="FA54" s="60"/>
      <c r="FB54" s="60">
        <f t="shared" si="351"/>
        <v>0</v>
      </c>
      <c r="FC54" s="60">
        <f t="shared" si="351"/>
        <v>0</v>
      </c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>
        <f t="shared" si="352"/>
        <v>0</v>
      </c>
      <c r="FX54" s="60">
        <f t="shared" si="352"/>
        <v>0</v>
      </c>
      <c r="FY54" s="60"/>
      <c r="FZ54" s="60"/>
      <c r="GA54" s="60"/>
      <c r="GB54" s="60"/>
      <c r="GC54" s="60"/>
      <c r="GD54" s="60"/>
      <c r="GE54" s="60"/>
      <c r="GF54" s="60">
        <f t="shared" si="353"/>
        <v>0</v>
      </c>
      <c r="GG54" s="60">
        <f t="shared" si="353"/>
        <v>0</v>
      </c>
      <c r="GH54" s="60"/>
      <c r="GI54" s="60"/>
      <c r="GJ54" s="60"/>
      <c r="GK54" s="60"/>
      <c r="GL54" s="60"/>
      <c r="GM54" s="60"/>
      <c r="GN54" s="60"/>
      <c r="GO54" s="60">
        <f t="shared" si="354"/>
        <v>0</v>
      </c>
      <c r="GP54" s="60">
        <f t="shared" si="354"/>
        <v>0</v>
      </c>
      <c r="GQ54" s="60"/>
      <c r="GR54" s="60"/>
      <c r="GS54" s="60"/>
      <c r="GT54" s="60"/>
      <c r="GU54" s="60"/>
      <c r="GV54" s="60"/>
      <c r="GW54" s="60"/>
      <c r="GX54" s="60">
        <f t="shared" si="355"/>
        <v>0</v>
      </c>
      <c r="GY54" s="60">
        <f t="shared" si="355"/>
        <v>0</v>
      </c>
      <c r="GZ54" s="60"/>
      <c r="HA54" s="60"/>
      <c r="HB54" s="60"/>
      <c r="HC54" s="60"/>
      <c r="HD54" s="60"/>
      <c r="HE54" s="60"/>
      <c r="HF54" s="60"/>
      <c r="HG54" s="60">
        <f t="shared" si="356"/>
        <v>0</v>
      </c>
      <c r="HH54" s="60">
        <f t="shared" si="356"/>
        <v>0</v>
      </c>
      <c r="HI54" s="60"/>
      <c r="HJ54" s="60"/>
      <c r="HK54" s="60"/>
      <c r="HL54" s="60"/>
      <c r="HM54" s="60"/>
      <c r="HN54" s="60"/>
      <c r="HO54" s="60"/>
      <c r="HP54" s="60">
        <f t="shared" si="357"/>
        <v>0</v>
      </c>
      <c r="HQ54" s="60">
        <f t="shared" si="357"/>
        <v>0</v>
      </c>
      <c r="HR54" s="60"/>
      <c r="HS54" s="60"/>
      <c r="HT54" s="60"/>
      <c r="HU54" s="60"/>
      <c r="HV54" s="60"/>
      <c r="HW54" s="60"/>
      <c r="HX54" s="60"/>
      <c r="HY54" s="60">
        <f t="shared" si="358"/>
        <v>0</v>
      </c>
      <c r="HZ54" s="60">
        <f t="shared" si="358"/>
        <v>0</v>
      </c>
      <c r="IA54" s="60"/>
      <c r="IB54" s="60"/>
      <c r="IC54" s="60"/>
      <c r="ID54" s="60"/>
      <c r="IE54" s="60"/>
      <c r="IF54" s="60"/>
      <c r="IG54" s="60"/>
      <c r="IH54" s="60">
        <f t="shared" si="359"/>
        <v>0</v>
      </c>
      <c r="II54" s="60">
        <f t="shared" si="359"/>
        <v>0</v>
      </c>
      <c r="IJ54" s="60"/>
      <c r="IK54" s="60"/>
      <c r="IL54" s="60"/>
      <c r="IM54" s="60"/>
      <c r="IN54" s="60"/>
      <c r="IO54" s="60"/>
      <c r="IP54" s="60"/>
      <c r="IQ54" s="60"/>
      <c r="IR54" s="60">
        <f t="shared" si="360"/>
        <v>0</v>
      </c>
      <c r="IS54" s="60">
        <f t="shared" si="360"/>
        <v>0</v>
      </c>
      <c r="IT54" s="60"/>
      <c r="IU54" s="60"/>
      <c r="IV54" s="60"/>
      <c r="IW54" s="60"/>
      <c r="IX54" s="60"/>
      <c r="IY54" s="60"/>
      <c r="IZ54" s="60"/>
      <c r="JA54" s="60">
        <f t="shared" si="361"/>
        <v>0</v>
      </c>
      <c r="JB54" s="60">
        <f t="shared" si="361"/>
        <v>0</v>
      </c>
      <c r="JC54" s="60"/>
      <c r="JD54" s="60"/>
      <c r="JE54" s="60"/>
      <c r="JF54" s="60"/>
      <c r="JG54" s="60"/>
      <c r="JH54" s="60"/>
      <c r="JI54" s="60"/>
      <c r="JJ54" s="60">
        <f t="shared" si="362"/>
        <v>0</v>
      </c>
      <c r="JK54" s="60">
        <f t="shared" si="362"/>
        <v>0</v>
      </c>
      <c r="JL54" s="60"/>
      <c r="JM54" s="60"/>
      <c r="JN54" s="60"/>
      <c r="JO54" s="60"/>
      <c r="JP54" s="60"/>
      <c r="JQ54" s="60"/>
      <c r="JR54" s="60"/>
      <c r="JS54" s="60">
        <f t="shared" si="363"/>
        <v>0</v>
      </c>
      <c r="JT54" s="60">
        <f t="shared" si="363"/>
        <v>0</v>
      </c>
      <c r="JU54" s="60"/>
      <c r="JV54" s="60"/>
      <c r="JW54" s="60"/>
      <c r="JX54" s="60"/>
      <c r="JY54" s="60"/>
      <c r="JZ54" s="60"/>
      <c r="KA54" s="60"/>
      <c r="KB54" s="60">
        <f t="shared" si="364"/>
        <v>0</v>
      </c>
      <c r="KC54" s="60">
        <f t="shared" si="364"/>
        <v>0</v>
      </c>
      <c r="KD54" s="60"/>
      <c r="KE54" s="60"/>
      <c r="KF54" s="60"/>
      <c r="KG54" s="60"/>
      <c r="KH54" s="60"/>
      <c r="KI54" s="60"/>
      <c r="KJ54" s="60"/>
      <c r="KK54" s="60">
        <f t="shared" si="365"/>
        <v>0</v>
      </c>
      <c r="KL54" s="60">
        <f t="shared" si="365"/>
        <v>0</v>
      </c>
      <c r="KM54" s="60"/>
      <c r="KN54" s="60"/>
      <c r="KO54" s="60"/>
      <c r="KP54" s="60"/>
      <c r="KQ54" s="60"/>
      <c r="KR54" s="60"/>
      <c r="KS54" s="60"/>
      <c r="KT54" s="60"/>
      <c r="KU54" s="67"/>
      <c r="KV54" s="60"/>
      <c r="KW54" s="60">
        <f t="shared" si="366"/>
        <v>0</v>
      </c>
      <c r="KX54" s="60">
        <f t="shared" si="366"/>
        <v>0</v>
      </c>
      <c r="KY54" s="60"/>
      <c r="KZ54" s="60"/>
      <c r="LA54" s="60"/>
      <c r="LB54" s="60"/>
      <c r="LC54" s="60"/>
      <c r="LD54" s="60"/>
      <c r="LE54" s="60"/>
      <c r="LF54" s="60"/>
      <c r="LG54" s="67"/>
      <c r="LH54" s="60"/>
      <c r="LI54" s="60"/>
      <c r="LJ54" s="67"/>
      <c r="LK54" s="60"/>
      <c r="LL54" s="60">
        <f t="shared" si="367"/>
        <v>0</v>
      </c>
      <c r="LM54" s="60">
        <f t="shared" si="367"/>
        <v>0</v>
      </c>
      <c r="LN54" s="60"/>
      <c r="LO54" s="60"/>
      <c r="LP54" s="60"/>
      <c r="LQ54" s="60"/>
      <c r="LR54" s="60"/>
      <c r="LS54" s="60"/>
      <c r="LT54" s="60"/>
      <c r="LU54" s="60"/>
      <c r="LV54" s="67"/>
      <c r="LW54" s="60"/>
      <c r="LX54" s="60"/>
      <c r="LY54" s="67"/>
      <c r="LZ54" s="60"/>
      <c r="MA54" s="60"/>
      <c r="MB54" s="67"/>
      <c r="MC54" s="60"/>
      <c r="MD54" s="60"/>
      <c r="ME54" s="67"/>
      <c r="MF54" s="60"/>
    </row>
    <row r="55" spans="1:344" ht="13.5" customHeight="1">
      <c r="A55" s="3" t="s">
        <v>121</v>
      </c>
      <c r="B55" s="60">
        <f t="shared" si="335"/>
        <v>538.74469999999997</v>
      </c>
      <c r="C55" s="60">
        <f t="shared" si="336"/>
        <v>538.74469999999997</v>
      </c>
      <c r="D55" s="60">
        <f t="shared" si="317"/>
        <v>100</v>
      </c>
      <c r="E55" s="60">
        <f t="shared" si="337"/>
        <v>0</v>
      </c>
      <c r="F55" s="60">
        <f t="shared" si="337"/>
        <v>0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>
        <f t="shared" si="338"/>
        <v>0</v>
      </c>
      <c r="U55" s="60">
        <f t="shared" si="338"/>
        <v>0</v>
      </c>
      <c r="V55" s="60"/>
      <c r="W55" s="60"/>
      <c r="X55" s="60"/>
      <c r="Y55" s="60"/>
      <c r="Z55" s="60"/>
      <c r="AA55" s="60"/>
      <c r="AB55" s="60"/>
      <c r="AC55" s="60">
        <f t="shared" si="339"/>
        <v>0</v>
      </c>
      <c r="AD55" s="60">
        <f t="shared" si="339"/>
        <v>0</v>
      </c>
      <c r="AE55" s="60"/>
      <c r="AF55" s="60"/>
      <c r="AG55" s="60"/>
      <c r="AH55" s="60"/>
      <c r="AI55" s="60"/>
      <c r="AJ55" s="60"/>
      <c r="AK55" s="60"/>
      <c r="AL55" s="60">
        <f t="shared" si="416"/>
        <v>0</v>
      </c>
      <c r="AM55" s="60">
        <f t="shared" si="416"/>
        <v>0</v>
      </c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>
        <f t="shared" si="341"/>
        <v>0</v>
      </c>
      <c r="AY55" s="60">
        <f t="shared" si="341"/>
        <v>0</v>
      </c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>
        <f t="shared" si="368"/>
        <v>538.74469999999997</v>
      </c>
      <c r="BT55" s="60">
        <f>BW55+BZ55</f>
        <v>538.74469999999997</v>
      </c>
      <c r="BU55" s="60">
        <f>BT55/BS55*100</f>
        <v>100</v>
      </c>
      <c r="BV55" s="60">
        <v>538.74469999999997</v>
      </c>
      <c r="BW55" s="60">
        <v>538.74469999999997</v>
      </c>
      <c r="BX55" s="60">
        <f>BW55/BV55*100</f>
        <v>100</v>
      </c>
      <c r="BY55" s="60"/>
      <c r="BZ55" s="60"/>
      <c r="CA55" s="60"/>
      <c r="CB55" s="60">
        <f t="shared" si="342"/>
        <v>0</v>
      </c>
      <c r="CC55" s="60">
        <f t="shared" si="343"/>
        <v>0</v>
      </c>
      <c r="CD55" s="60"/>
      <c r="CE55" s="60"/>
      <c r="CF55" s="60"/>
      <c r="CG55" s="60"/>
      <c r="CH55" s="60"/>
      <c r="CI55" s="60"/>
      <c r="CJ55" s="60"/>
      <c r="CK55" s="60">
        <f t="shared" si="344"/>
        <v>0</v>
      </c>
      <c r="CL55" s="60">
        <f t="shared" si="344"/>
        <v>0</v>
      </c>
      <c r="CM55" s="60"/>
      <c r="CN55" s="60"/>
      <c r="CO55" s="60"/>
      <c r="CP55" s="60"/>
      <c r="CQ55" s="60"/>
      <c r="CR55" s="60"/>
      <c r="CS55" s="60"/>
      <c r="CT55" s="60">
        <f t="shared" si="345"/>
        <v>0</v>
      </c>
      <c r="CU55" s="60">
        <f t="shared" si="345"/>
        <v>0</v>
      </c>
      <c r="CV55" s="60"/>
      <c r="CW55" s="60"/>
      <c r="CX55" s="60"/>
      <c r="CY55" s="60"/>
      <c r="CZ55" s="60"/>
      <c r="DA55" s="60"/>
      <c r="DB55" s="60"/>
      <c r="DC55" s="60">
        <f t="shared" si="346"/>
        <v>0</v>
      </c>
      <c r="DD55" s="60">
        <f t="shared" si="346"/>
        <v>0</v>
      </c>
      <c r="DE55" s="60"/>
      <c r="DF55" s="60"/>
      <c r="DG55" s="60"/>
      <c r="DH55" s="60"/>
      <c r="DI55" s="60"/>
      <c r="DJ55" s="60"/>
      <c r="DK55" s="60"/>
      <c r="DL55" s="60">
        <f t="shared" si="347"/>
        <v>0</v>
      </c>
      <c r="DM55" s="60">
        <f t="shared" si="347"/>
        <v>0</v>
      </c>
      <c r="DN55" s="60"/>
      <c r="DO55" s="60"/>
      <c r="DP55" s="60"/>
      <c r="DQ55" s="60"/>
      <c r="DR55" s="60"/>
      <c r="DS55" s="60"/>
      <c r="DT55" s="60"/>
      <c r="DU55" s="60">
        <f t="shared" si="348"/>
        <v>0</v>
      </c>
      <c r="DV55" s="60">
        <f t="shared" si="348"/>
        <v>0</v>
      </c>
      <c r="DW55" s="60"/>
      <c r="DX55" s="60"/>
      <c r="DY55" s="60"/>
      <c r="DZ55" s="60"/>
      <c r="EA55" s="60"/>
      <c r="EB55" s="60"/>
      <c r="EC55" s="60"/>
      <c r="ED55" s="60">
        <f t="shared" si="349"/>
        <v>0</v>
      </c>
      <c r="EE55" s="60">
        <f t="shared" si="349"/>
        <v>0</v>
      </c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>
        <f t="shared" si="350"/>
        <v>0</v>
      </c>
      <c r="EQ55" s="60">
        <f t="shared" si="350"/>
        <v>0</v>
      </c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>
        <f t="shared" si="351"/>
        <v>0</v>
      </c>
      <c r="FC55" s="60">
        <f t="shared" si="351"/>
        <v>0</v>
      </c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>
        <f t="shared" si="352"/>
        <v>0</v>
      </c>
      <c r="FX55" s="60">
        <f t="shared" si="352"/>
        <v>0</v>
      </c>
      <c r="FY55" s="60"/>
      <c r="FZ55" s="60"/>
      <c r="GA55" s="60"/>
      <c r="GB55" s="60"/>
      <c r="GC55" s="60"/>
      <c r="GD55" s="60"/>
      <c r="GE55" s="60"/>
      <c r="GF55" s="60">
        <f t="shared" si="353"/>
        <v>0</v>
      </c>
      <c r="GG55" s="60">
        <f t="shared" si="353"/>
        <v>0</v>
      </c>
      <c r="GH55" s="60"/>
      <c r="GI55" s="60"/>
      <c r="GJ55" s="60"/>
      <c r="GK55" s="60"/>
      <c r="GL55" s="60"/>
      <c r="GM55" s="60"/>
      <c r="GN55" s="60"/>
      <c r="GO55" s="60">
        <f t="shared" si="354"/>
        <v>0</v>
      </c>
      <c r="GP55" s="60">
        <f t="shared" si="354"/>
        <v>0</v>
      </c>
      <c r="GQ55" s="60"/>
      <c r="GR55" s="60"/>
      <c r="GS55" s="60"/>
      <c r="GT55" s="60"/>
      <c r="GU55" s="60"/>
      <c r="GV55" s="60"/>
      <c r="GW55" s="60"/>
      <c r="GX55" s="60">
        <f t="shared" si="355"/>
        <v>0</v>
      </c>
      <c r="GY55" s="60">
        <f t="shared" si="355"/>
        <v>0</v>
      </c>
      <c r="GZ55" s="60"/>
      <c r="HA55" s="60"/>
      <c r="HB55" s="60"/>
      <c r="HC55" s="60"/>
      <c r="HD55" s="60"/>
      <c r="HE55" s="60"/>
      <c r="HF55" s="60"/>
      <c r="HG55" s="60">
        <f t="shared" si="356"/>
        <v>0</v>
      </c>
      <c r="HH55" s="60">
        <f t="shared" si="356"/>
        <v>0</v>
      </c>
      <c r="HI55" s="60"/>
      <c r="HJ55" s="60"/>
      <c r="HK55" s="60"/>
      <c r="HL55" s="60"/>
      <c r="HM55" s="60"/>
      <c r="HN55" s="60"/>
      <c r="HO55" s="60"/>
      <c r="HP55" s="60">
        <f t="shared" si="357"/>
        <v>0</v>
      </c>
      <c r="HQ55" s="60">
        <f t="shared" si="357"/>
        <v>0</v>
      </c>
      <c r="HR55" s="60"/>
      <c r="HS55" s="60"/>
      <c r="HT55" s="60"/>
      <c r="HU55" s="60"/>
      <c r="HV55" s="60"/>
      <c r="HW55" s="60"/>
      <c r="HX55" s="60"/>
      <c r="HY55" s="60">
        <f t="shared" si="358"/>
        <v>0</v>
      </c>
      <c r="HZ55" s="60">
        <f t="shared" si="358"/>
        <v>0</v>
      </c>
      <c r="IA55" s="60"/>
      <c r="IB55" s="60"/>
      <c r="IC55" s="60"/>
      <c r="ID55" s="60"/>
      <c r="IE55" s="60"/>
      <c r="IF55" s="60"/>
      <c r="IG55" s="60"/>
      <c r="IH55" s="60">
        <f t="shared" si="359"/>
        <v>0</v>
      </c>
      <c r="II55" s="60">
        <f t="shared" si="359"/>
        <v>0</v>
      </c>
      <c r="IJ55" s="60"/>
      <c r="IK55" s="60"/>
      <c r="IL55" s="60"/>
      <c r="IM55" s="60"/>
      <c r="IN55" s="60"/>
      <c r="IO55" s="60"/>
      <c r="IP55" s="60"/>
      <c r="IQ55" s="60"/>
      <c r="IR55" s="60">
        <f t="shared" si="360"/>
        <v>0</v>
      </c>
      <c r="IS55" s="60">
        <f t="shared" si="360"/>
        <v>0</v>
      </c>
      <c r="IT55" s="60"/>
      <c r="IU55" s="60"/>
      <c r="IV55" s="60"/>
      <c r="IW55" s="60"/>
      <c r="IX55" s="60"/>
      <c r="IY55" s="60"/>
      <c r="IZ55" s="60"/>
      <c r="JA55" s="60">
        <f t="shared" si="361"/>
        <v>0</v>
      </c>
      <c r="JB55" s="60">
        <f t="shared" si="361"/>
        <v>0</v>
      </c>
      <c r="JC55" s="60"/>
      <c r="JD55" s="60"/>
      <c r="JE55" s="60"/>
      <c r="JF55" s="60"/>
      <c r="JG55" s="60"/>
      <c r="JH55" s="60"/>
      <c r="JI55" s="60"/>
      <c r="JJ55" s="60">
        <f t="shared" si="362"/>
        <v>0</v>
      </c>
      <c r="JK55" s="60">
        <f t="shared" si="362"/>
        <v>0</v>
      </c>
      <c r="JL55" s="60"/>
      <c r="JM55" s="60"/>
      <c r="JN55" s="60"/>
      <c r="JO55" s="60"/>
      <c r="JP55" s="60"/>
      <c r="JQ55" s="60"/>
      <c r="JR55" s="60"/>
      <c r="JS55" s="60">
        <f t="shared" si="363"/>
        <v>0</v>
      </c>
      <c r="JT55" s="60">
        <f t="shared" si="363"/>
        <v>0</v>
      </c>
      <c r="JU55" s="60"/>
      <c r="JV55" s="60"/>
      <c r="JW55" s="60"/>
      <c r="JX55" s="60"/>
      <c r="JY55" s="60"/>
      <c r="JZ55" s="60"/>
      <c r="KA55" s="60"/>
      <c r="KB55" s="60">
        <f t="shared" si="364"/>
        <v>0</v>
      </c>
      <c r="KC55" s="60">
        <f t="shared" si="364"/>
        <v>0</v>
      </c>
      <c r="KD55" s="60"/>
      <c r="KE55" s="60"/>
      <c r="KF55" s="60"/>
      <c r="KG55" s="60"/>
      <c r="KH55" s="60"/>
      <c r="KI55" s="60"/>
      <c r="KJ55" s="60"/>
      <c r="KK55" s="60">
        <f t="shared" si="365"/>
        <v>0</v>
      </c>
      <c r="KL55" s="60">
        <f t="shared" si="365"/>
        <v>0</v>
      </c>
      <c r="KM55" s="60"/>
      <c r="KN55" s="60"/>
      <c r="KO55" s="60"/>
      <c r="KP55" s="60"/>
      <c r="KQ55" s="60"/>
      <c r="KR55" s="60"/>
      <c r="KS55" s="60"/>
      <c r="KT55" s="60"/>
      <c r="KU55" s="67"/>
      <c r="KV55" s="60"/>
      <c r="KW55" s="60">
        <f t="shared" si="366"/>
        <v>0</v>
      </c>
      <c r="KX55" s="60">
        <f t="shared" si="366"/>
        <v>0</v>
      </c>
      <c r="KY55" s="60"/>
      <c r="KZ55" s="60"/>
      <c r="LA55" s="60"/>
      <c r="LB55" s="60"/>
      <c r="LC55" s="60"/>
      <c r="LD55" s="60"/>
      <c r="LE55" s="60"/>
      <c r="LF55" s="60"/>
      <c r="LG55" s="67"/>
      <c r="LH55" s="60"/>
      <c r="LI55" s="60"/>
      <c r="LJ55" s="67"/>
      <c r="LK55" s="60"/>
      <c r="LL55" s="60">
        <f t="shared" si="367"/>
        <v>0</v>
      </c>
      <c r="LM55" s="60">
        <f t="shared" si="367"/>
        <v>0</v>
      </c>
      <c r="LN55" s="60"/>
      <c r="LO55" s="60"/>
      <c r="LP55" s="60"/>
      <c r="LQ55" s="60"/>
      <c r="LR55" s="60"/>
      <c r="LS55" s="60"/>
      <c r="LT55" s="60"/>
      <c r="LU55" s="60"/>
      <c r="LV55" s="67"/>
      <c r="LW55" s="60"/>
      <c r="LX55" s="60"/>
      <c r="LY55" s="67"/>
      <c r="LZ55" s="60"/>
      <c r="MA55" s="60"/>
      <c r="MB55" s="67"/>
      <c r="MC55" s="60"/>
      <c r="MD55" s="60"/>
      <c r="ME55" s="67"/>
      <c r="MF55" s="60"/>
    </row>
    <row r="56" spans="1:344" ht="13.5" customHeight="1">
      <c r="A56" s="3" t="s">
        <v>80</v>
      </c>
      <c r="B56" s="60">
        <f t="shared" si="335"/>
        <v>0</v>
      </c>
      <c r="C56" s="60">
        <f t="shared" si="336"/>
        <v>0</v>
      </c>
      <c r="D56" s="60"/>
      <c r="E56" s="60">
        <f t="shared" si="337"/>
        <v>0</v>
      </c>
      <c r="F56" s="60">
        <f t="shared" si="337"/>
        <v>0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>
        <f t="shared" si="338"/>
        <v>0</v>
      </c>
      <c r="U56" s="60">
        <f t="shared" si="338"/>
        <v>0</v>
      </c>
      <c r="V56" s="60"/>
      <c r="W56" s="60"/>
      <c r="X56" s="60"/>
      <c r="Y56" s="60"/>
      <c r="Z56" s="60"/>
      <c r="AA56" s="60"/>
      <c r="AB56" s="60"/>
      <c r="AC56" s="60">
        <f t="shared" si="339"/>
        <v>0</v>
      </c>
      <c r="AD56" s="60">
        <f t="shared" si="339"/>
        <v>0</v>
      </c>
      <c r="AE56" s="60"/>
      <c r="AF56" s="60"/>
      <c r="AG56" s="60"/>
      <c r="AH56" s="60"/>
      <c r="AI56" s="60"/>
      <c r="AJ56" s="60"/>
      <c r="AK56" s="60"/>
      <c r="AL56" s="60">
        <f t="shared" si="416"/>
        <v>0</v>
      </c>
      <c r="AM56" s="60">
        <f t="shared" si="416"/>
        <v>0</v>
      </c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>
        <f t="shared" si="341"/>
        <v>0</v>
      </c>
      <c r="AY56" s="60">
        <f t="shared" si="341"/>
        <v>0</v>
      </c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>
        <f t="shared" si="368"/>
        <v>0</v>
      </c>
      <c r="BT56" s="60"/>
      <c r="BU56" s="60"/>
      <c r="BV56" s="60"/>
      <c r="BW56" s="60"/>
      <c r="BX56" s="60"/>
      <c r="BY56" s="60"/>
      <c r="BZ56" s="60"/>
      <c r="CA56" s="60"/>
      <c r="CB56" s="60">
        <f t="shared" si="342"/>
        <v>0</v>
      </c>
      <c r="CC56" s="60">
        <f t="shared" si="343"/>
        <v>0</v>
      </c>
      <c r="CD56" s="60"/>
      <c r="CE56" s="60"/>
      <c r="CF56" s="60"/>
      <c r="CG56" s="60"/>
      <c r="CH56" s="60"/>
      <c r="CI56" s="60"/>
      <c r="CJ56" s="60"/>
      <c r="CK56" s="60">
        <f t="shared" si="344"/>
        <v>0</v>
      </c>
      <c r="CL56" s="60">
        <f t="shared" si="344"/>
        <v>0</v>
      </c>
      <c r="CM56" s="60"/>
      <c r="CN56" s="60"/>
      <c r="CO56" s="60"/>
      <c r="CP56" s="60"/>
      <c r="CQ56" s="60"/>
      <c r="CR56" s="60"/>
      <c r="CS56" s="60"/>
      <c r="CT56" s="60">
        <f t="shared" si="345"/>
        <v>0</v>
      </c>
      <c r="CU56" s="60">
        <f t="shared" si="345"/>
        <v>0</v>
      </c>
      <c r="CV56" s="60"/>
      <c r="CW56" s="60"/>
      <c r="CX56" s="60"/>
      <c r="CY56" s="60"/>
      <c r="CZ56" s="60"/>
      <c r="DA56" s="60"/>
      <c r="DB56" s="60"/>
      <c r="DC56" s="60">
        <f t="shared" si="346"/>
        <v>0</v>
      </c>
      <c r="DD56" s="60">
        <f t="shared" si="346"/>
        <v>0</v>
      </c>
      <c r="DE56" s="60"/>
      <c r="DF56" s="60"/>
      <c r="DG56" s="60"/>
      <c r="DH56" s="60"/>
      <c r="DI56" s="60"/>
      <c r="DJ56" s="60"/>
      <c r="DK56" s="60"/>
      <c r="DL56" s="60">
        <f t="shared" si="347"/>
        <v>0</v>
      </c>
      <c r="DM56" s="60">
        <f t="shared" si="347"/>
        <v>0</v>
      </c>
      <c r="DN56" s="60"/>
      <c r="DO56" s="60"/>
      <c r="DP56" s="60"/>
      <c r="DQ56" s="60"/>
      <c r="DR56" s="60"/>
      <c r="DS56" s="60"/>
      <c r="DT56" s="60"/>
      <c r="DU56" s="60">
        <f t="shared" si="348"/>
        <v>0</v>
      </c>
      <c r="DV56" s="60">
        <f t="shared" si="348"/>
        <v>0</v>
      </c>
      <c r="DW56" s="60"/>
      <c r="DX56" s="60"/>
      <c r="DY56" s="60"/>
      <c r="DZ56" s="60"/>
      <c r="EA56" s="60"/>
      <c r="EB56" s="60"/>
      <c r="EC56" s="60"/>
      <c r="ED56" s="60">
        <f t="shared" si="349"/>
        <v>0</v>
      </c>
      <c r="EE56" s="60">
        <f t="shared" si="349"/>
        <v>0</v>
      </c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>
        <f t="shared" si="350"/>
        <v>0</v>
      </c>
      <c r="EQ56" s="60">
        <f t="shared" si="350"/>
        <v>0</v>
      </c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>
        <f t="shared" si="351"/>
        <v>0</v>
      </c>
      <c r="FC56" s="60">
        <f t="shared" si="351"/>
        <v>0</v>
      </c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>
        <f t="shared" si="352"/>
        <v>0</v>
      </c>
      <c r="FX56" s="60">
        <f t="shared" si="352"/>
        <v>0</v>
      </c>
      <c r="FY56" s="60"/>
      <c r="FZ56" s="60"/>
      <c r="GA56" s="60"/>
      <c r="GB56" s="60"/>
      <c r="GC56" s="60"/>
      <c r="GD56" s="60"/>
      <c r="GE56" s="60"/>
      <c r="GF56" s="60">
        <f t="shared" si="353"/>
        <v>0</v>
      </c>
      <c r="GG56" s="60">
        <f t="shared" si="353"/>
        <v>0</v>
      </c>
      <c r="GH56" s="60"/>
      <c r="GI56" s="60"/>
      <c r="GJ56" s="60"/>
      <c r="GK56" s="60"/>
      <c r="GL56" s="60"/>
      <c r="GM56" s="60"/>
      <c r="GN56" s="60"/>
      <c r="GO56" s="60">
        <f t="shared" si="354"/>
        <v>0</v>
      </c>
      <c r="GP56" s="60">
        <f t="shared" si="354"/>
        <v>0</v>
      </c>
      <c r="GQ56" s="60"/>
      <c r="GR56" s="60"/>
      <c r="GS56" s="60"/>
      <c r="GT56" s="60"/>
      <c r="GU56" s="60"/>
      <c r="GV56" s="60"/>
      <c r="GW56" s="60"/>
      <c r="GX56" s="60">
        <f t="shared" si="355"/>
        <v>0</v>
      </c>
      <c r="GY56" s="60">
        <f t="shared" si="355"/>
        <v>0</v>
      </c>
      <c r="GZ56" s="58"/>
      <c r="HA56" s="60"/>
      <c r="HB56" s="60"/>
      <c r="HC56" s="60"/>
      <c r="HD56" s="60"/>
      <c r="HE56" s="60"/>
      <c r="HF56" s="60"/>
      <c r="HG56" s="60">
        <f t="shared" si="356"/>
        <v>0</v>
      </c>
      <c r="HH56" s="60">
        <f t="shared" si="356"/>
        <v>0</v>
      </c>
      <c r="HI56" s="60"/>
      <c r="HJ56" s="60"/>
      <c r="HK56" s="60"/>
      <c r="HL56" s="60"/>
      <c r="HM56" s="60"/>
      <c r="HN56" s="60"/>
      <c r="HO56" s="60"/>
      <c r="HP56" s="60">
        <f t="shared" si="357"/>
        <v>0</v>
      </c>
      <c r="HQ56" s="60">
        <f t="shared" si="357"/>
        <v>0</v>
      </c>
      <c r="HR56" s="60"/>
      <c r="HS56" s="60"/>
      <c r="HT56" s="60"/>
      <c r="HU56" s="60"/>
      <c r="HV56" s="60"/>
      <c r="HW56" s="60"/>
      <c r="HX56" s="60"/>
      <c r="HY56" s="60">
        <f t="shared" si="358"/>
        <v>0</v>
      </c>
      <c r="HZ56" s="60">
        <f t="shared" si="358"/>
        <v>0</v>
      </c>
      <c r="IA56" s="60"/>
      <c r="IB56" s="60"/>
      <c r="IC56" s="60"/>
      <c r="ID56" s="60"/>
      <c r="IE56" s="60"/>
      <c r="IF56" s="60"/>
      <c r="IG56" s="60"/>
      <c r="IH56" s="60">
        <f t="shared" si="359"/>
        <v>0</v>
      </c>
      <c r="II56" s="60">
        <f t="shared" si="359"/>
        <v>0</v>
      </c>
      <c r="IJ56" s="60"/>
      <c r="IK56" s="60"/>
      <c r="IL56" s="60"/>
      <c r="IM56" s="60"/>
      <c r="IN56" s="60"/>
      <c r="IO56" s="60"/>
      <c r="IP56" s="60"/>
      <c r="IQ56" s="60"/>
      <c r="IR56" s="60">
        <f t="shared" si="360"/>
        <v>0</v>
      </c>
      <c r="IS56" s="60">
        <f t="shared" si="360"/>
        <v>0</v>
      </c>
      <c r="IT56" s="60"/>
      <c r="IU56" s="60"/>
      <c r="IV56" s="60"/>
      <c r="IW56" s="60"/>
      <c r="IX56" s="60"/>
      <c r="IY56" s="60"/>
      <c r="IZ56" s="60"/>
      <c r="JA56" s="60">
        <f t="shared" si="361"/>
        <v>0</v>
      </c>
      <c r="JB56" s="60">
        <f t="shared" si="361"/>
        <v>0</v>
      </c>
      <c r="JC56" s="60"/>
      <c r="JD56" s="60"/>
      <c r="JE56" s="60"/>
      <c r="JF56" s="60"/>
      <c r="JG56" s="60"/>
      <c r="JH56" s="60"/>
      <c r="JI56" s="60"/>
      <c r="JJ56" s="60">
        <f t="shared" si="362"/>
        <v>0</v>
      </c>
      <c r="JK56" s="60">
        <f t="shared" si="362"/>
        <v>0</v>
      </c>
      <c r="JL56" s="60"/>
      <c r="JM56" s="60"/>
      <c r="JN56" s="60"/>
      <c r="JO56" s="60"/>
      <c r="JP56" s="60"/>
      <c r="JQ56" s="60"/>
      <c r="JR56" s="60"/>
      <c r="JS56" s="60">
        <f t="shared" si="363"/>
        <v>0</v>
      </c>
      <c r="JT56" s="60">
        <f t="shared" si="363"/>
        <v>0</v>
      </c>
      <c r="JU56" s="60"/>
      <c r="JV56" s="60"/>
      <c r="JW56" s="60"/>
      <c r="JX56" s="60"/>
      <c r="JY56" s="60"/>
      <c r="JZ56" s="60"/>
      <c r="KA56" s="60"/>
      <c r="KB56" s="60">
        <f t="shared" si="364"/>
        <v>0</v>
      </c>
      <c r="KC56" s="60">
        <f t="shared" si="364"/>
        <v>0</v>
      </c>
      <c r="KD56" s="60"/>
      <c r="KE56" s="60"/>
      <c r="KF56" s="60"/>
      <c r="KG56" s="60"/>
      <c r="KH56" s="60"/>
      <c r="KI56" s="60"/>
      <c r="KJ56" s="60"/>
      <c r="KK56" s="60">
        <f t="shared" si="365"/>
        <v>0</v>
      </c>
      <c r="KL56" s="60">
        <f t="shared" si="365"/>
        <v>0</v>
      </c>
      <c r="KM56" s="60"/>
      <c r="KN56" s="60"/>
      <c r="KO56" s="60"/>
      <c r="KP56" s="60"/>
      <c r="KQ56" s="60"/>
      <c r="KR56" s="60"/>
      <c r="KS56" s="60"/>
      <c r="KT56" s="60"/>
      <c r="KU56" s="67"/>
      <c r="KV56" s="60"/>
      <c r="KW56" s="60">
        <f t="shared" si="366"/>
        <v>0</v>
      </c>
      <c r="KX56" s="60">
        <f t="shared" si="366"/>
        <v>0</v>
      </c>
      <c r="KY56" s="60"/>
      <c r="KZ56" s="60"/>
      <c r="LA56" s="60"/>
      <c r="LB56" s="60"/>
      <c r="LC56" s="60"/>
      <c r="LD56" s="60"/>
      <c r="LE56" s="60"/>
      <c r="LF56" s="60"/>
      <c r="LG56" s="67"/>
      <c r="LH56" s="60"/>
      <c r="LI56" s="60"/>
      <c r="LJ56" s="67"/>
      <c r="LK56" s="60"/>
      <c r="LL56" s="60">
        <f t="shared" si="367"/>
        <v>0</v>
      </c>
      <c r="LM56" s="60">
        <f t="shared" si="367"/>
        <v>0</v>
      </c>
      <c r="LN56" s="60"/>
      <c r="LO56" s="60"/>
      <c r="LP56" s="60"/>
      <c r="LQ56" s="60"/>
      <c r="LR56" s="60"/>
      <c r="LS56" s="60"/>
      <c r="LT56" s="60"/>
      <c r="LU56" s="60"/>
      <c r="LV56" s="67"/>
      <c r="LW56" s="60"/>
      <c r="LX56" s="60"/>
      <c r="LY56" s="67"/>
      <c r="LZ56" s="60"/>
      <c r="MA56" s="60"/>
      <c r="MB56" s="67"/>
      <c r="MC56" s="60"/>
      <c r="MD56" s="60"/>
      <c r="ME56" s="67"/>
      <c r="MF56" s="60"/>
    </row>
    <row r="57" spans="1:344" s="8" customFormat="1" ht="13.5" customHeight="1">
      <c r="A57" s="7" t="s">
        <v>179</v>
      </c>
      <c r="B57" s="58">
        <f>B59+B58</f>
        <v>93010.042529999992</v>
      </c>
      <c r="C57" s="58">
        <f>C59+C58</f>
        <v>78153.437000000005</v>
      </c>
      <c r="D57" s="58">
        <f t="shared" ref="D57:D64" si="421">C57/B57*100</f>
        <v>84.026880188547324</v>
      </c>
      <c r="E57" s="58">
        <f>E58+E59</f>
        <v>583.80189000000007</v>
      </c>
      <c r="F57" s="58">
        <f>F58+F59</f>
        <v>583.80189000000007</v>
      </c>
      <c r="G57" s="58">
        <f>F57/E57*100</f>
        <v>100</v>
      </c>
      <c r="H57" s="58">
        <f>H58+H59</f>
        <v>577.96387000000004</v>
      </c>
      <c r="I57" s="58">
        <f>I58+I59</f>
        <v>577.96387000000004</v>
      </c>
      <c r="J57" s="58">
        <f>I57/H57*100</f>
        <v>100</v>
      </c>
      <c r="K57" s="58">
        <f>K58+K59</f>
        <v>5.8380200000000002</v>
      </c>
      <c r="L57" s="58">
        <f>L58+L59</f>
        <v>5.8380200000000002</v>
      </c>
      <c r="M57" s="58">
        <f>L57/K57*100</f>
        <v>100</v>
      </c>
      <c r="N57" s="58">
        <f>N58+N59</f>
        <v>363.9</v>
      </c>
      <c r="O57" s="58">
        <f>O58+O59</f>
        <v>363.88812000000001</v>
      </c>
      <c r="P57" s="58">
        <f>O57/N57*100</f>
        <v>99.996735366859042</v>
      </c>
      <c r="Q57" s="58">
        <f>Q58+Q59</f>
        <v>4160.1000000000004</v>
      </c>
      <c r="R57" s="58">
        <f>R58+R59</f>
        <v>4160.1000000000004</v>
      </c>
      <c r="S57" s="58">
        <f>R57/Q57*100</f>
        <v>100</v>
      </c>
      <c r="T57" s="58">
        <f>T58+T59</f>
        <v>14278.087530000001</v>
      </c>
      <c r="U57" s="58">
        <f>U58+U59</f>
        <v>14278.087530000001</v>
      </c>
      <c r="V57" s="58">
        <f>U57/T57*100</f>
        <v>100</v>
      </c>
      <c r="W57" s="58">
        <f>W58+W59</f>
        <v>10045.880230000001</v>
      </c>
      <c r="X57" s="58">
        <f>X58+X59</f>
        <v>10045.880230000001</v>
      </c>
      <c r="Y57" s="58">
        <f>X57/W57*100</f>
        <v>100</v>
      </c>
      <c r="Z57" s="58">
        <f>Z58+Z59</f>
        <v>4232.2073</v>
      </c>
      <c r="AA57" s="58">
        <f>AA58+AA59</f>
        <v>4232.2073</v>
      </c>
      <c r="AB57" s="58">
        <f>AA57/Z57*100</f>
        <v>100</v>
      </c>
      <c r="AC57" s="58">
        <f>AC58+AC59</f>
        <v>0</v>
      </c>
      <c r="AD57" s="58">
        <f>AD58+AD59</f>
        <v>0</v>
      </c>
      <c r="AE57" s="58"/>
      <c r="AF57" s="58">
        <f>AF58+AF59</f>
        <v>0</v>
      </c>
      <c r="AG57" s="58">
        <f>AG58+AG59</f>
        <v>0</v>
      </c>
      <c r="AH57" s="58"/>
      <c r="AI57" s="58">
        <f>AI58+AI59</f>
        <v>0</v>
      </c>
      <c r="AJ57" s="58">
        <f>AJ58+AJ59</f>
        <v>0</v>
      </c>
      <c r="AK57" s="58"/>
      <c r="AL57" s="58">
        <f>AL58+AL59</f>
        <v>0</v>
      </c>
      <c r="AM57" s="58">
        <f>AM58+AM59</f>
        <v>0</v>
      </c>
      <c r="AN57" s="58"/>
      <c r="AO57" s="58">
        <f>AO58+AO59</f>
        <v>0</v>
      </c>
      <c r="AP57" s="58">
        <f>AP58+AP59</f>
        <v>0</v>
      </c>
      <c r="AQ57" s="58"/>
      <c r="AR57" s="58">
        <f>AR58+AR59</f>
        <v>0</v>
      </c>
      <c r="AS57" s="58">
        <f>AS58+AS59</f>
        <v>0</v>
      </c>
      <c r="AT57" s="58"/>
      <c r="AU57" s="58">
        <f>AU58+AU59</f>
        <v>0</v>
      </c>
      <c r="AV57" s="58">
        <f>AV58+AV59</f>
        <v>0</v>
      </c>
      <c r="AW57" s="58"/>
      <c r="AX57" s="58">
        <f>AX58+AX59</f>
        <v>0</v>
      </c>
      <c r="AY57" s="58">
        <f>AY58+AY59</f>
        <v>0</v>
      </c>
      <c r="AZ57" s="58"/>
      <c r="BA57" s="58">
        <f>BA58+BA59</f>
        <v>0</v>
      </c>
      <c r="BB57" s="58">
        <f>BB58+BB59</f>
        <v>0</v>
      </c>
      <c r="BC57" s="58"/>
      <c r="BD57" s="58">
        <f>BD58+BD59</f>
        <v>0</v>
      </c>
      <c r="BE57" s="58">
        <f>BE58+BE59</f>
        <v>0</v>
      </c>
      <c r="BF57" s="58"/>
      <c r="BG57" s="58">
        <f>BG58+BG59</f>
        <v>3315.4219600000001</v>
      </c>
      <c r="BH57" s="58">
        <f>BH58+BH59</f>
        <v>3315.4219399999997</v>
      </c>
      <c r="BI57" s="58">
        <f>BH57/BG57*100</f>
        <v>99.999999396758525</v>
      </c>
      <c r="BJ57" s="58">
        <f>BJ58+BJ59</f>
        <v>3249.1134999999999</v>
      </c>
      <c r="BK57" s="58">
        <f>BK58+BK59</f>
        <v>3249.1134999999999</v>
      </c>
      <c r="BL57" s="58">
        <f>BK57/BJ57*100</f>
        <v>100</v>
      </c>
      <c r="BM57" s="58">
        <f>BM58+BM59</f>
        <v>66.308459999999997</v>
      </c>
      <c r="BN57" s="58">
        <f>BN58+BN59</f>
        <v>66.308440000000004</v>
      </c>
      <c r="BO57" s="58">
        <f>BN57/BM57*100</f>
        <v>99.999969837936234</v>
      </c>
      <c r="BP57" s="58">
        <f>BP58+BP59</f>
        <v>41.62</v>
      </c>
      <c r="BQ57" s="58">
        <f>BQ58+BQ59</f>
        <v>41.62</v>
      </c>
      <c r="BR57" s="60">
        <f>BQ57/BP57*100</f>
        <v>100</v>
      </c>
      <c r="BS57" s="58">
        <f>BS58+BS59</f>
        <v>421.63</v>
      </c>
      <c r="BT57" s="58">
        <f>BT58+BT59</f>
        <v>421.63</v>
      </c>
      <c r="BU57" s="58">
        <f>BT57/BS57*100</f>
        <v>100</v>
      </c>
      <c r="BV57" s="58">
        <f>BV58+BV59</f>
        <v>421.63</v>
      </c>
      <c r="BW57" s="58">
        <f>BW58+BW59</f>
        <v>421.63</v>
      </c>
      <c r="BX57" s="58">
        <f>BW57/BV57*100</f>
        <v>100</v>
      </c>
      <c r="BY57" s="58">
        <f>BY58+BY59</f>
        <v>0</v>
      </c>
      <c r="BZ57" s="58">
        <f>BZ58+BZ59</f>
        <v>0</v>
      </c>
      <c r="CA57" s="58"/>
      <c r="CB57" s="58">
        <f>CB58+CB59</f>
        <v>22515.591189999996</v>
      </c>
      <c r="CC57" s="58">
        <f>CC58+CC59</f>
        <v>8255.1878699999997</v>
      </c>
      <c r="CD57" s="60">
        <f t="shared" ref="CD57:CD58" si="422">CC57/CB57*100</f>
        <v>36.664317629227668</v>
      </c>
      <c r="CE57" s="58">
        <f>CE58+CE59</f>
        <v>22065.279369999997</v>
      </c>
      <c r="CF57" s="58">
        <f>CF58+CF59</f>
        <v>8090.0840399999997</v>
      </c>
      <c r="CG57" s="58">
        <f t="shared" ref="CG57" si="423">CF57/CE57*100</f>
        <v>36.664317293889766</v>
      </c>
      <c r="CH57" s="58">
        <f>CH58+CH59</f>
        <v>450.31182000000001</v>
      </c>
      <c r="CI57" s="58">
        <f>CI58+CI59</f>
        <v>165.10382999999999</v>
      </c>
      <c r="CJ57" s="60">
        <f>CI57/CH57*100</f>
        <v>36.66433406078481</v>
      </c>
      <c r="CK57" s="58">
        <f>CK58+CK59</f>
        <v>5562.58</v>
      </c>
      <c r="CL57" s="58">
        <f>CL58+CL59</f>
        <v>5562.58</v>
      </c>
      <c r="CM57" s="58"/>
      <c r="CN57" s="58">
        <f>CN58+CN59</f>
        <v>5506.9</v>
      </c>
      <c r="CO57" s="58">
        <f>CO58+CO59</f>
        <v>5506.9</v>
      </c>
      <c r="CP57" s="58">
        <f t="shared" ref="CP57:CP59" si="424">CO57/CN57*100</f>
        <v>100</v>
      </c>
      <c r="CQ57" s="58">
        <f>CQ58+CQ59</f>
        <v>55.68</v>
      </c>
      <c r="CR57" s="58">
        <f>CR58+CR59</f>
        <v>55.68</v>
      </c>
      <c r="CS57" s="58">
        <f>CR57/CQ57*100</f>
        <v>100</v>
      </c>
      <c r="CT57" s="58">
        <f>CT58+CT59</f>
        <v>0</v>
      </c>
      <c r="CU57" s="58">
        <f>CU58+CU59</f>
        <v>0</v>
      </c>
      <c r="CV57" s="58"/>
      <c r="CW57" s="58"/>
      <c r="CX57" s="58"/>
      <c r="CY57" s="58"/>
      <c r="CZ57" s="58"/>
      <c r="DA57" s="58"/>
      <c r="DB57" s="58"/>
      <c r="DC57" s="58">
        <f>DC58+DC59</f>
        <v>0</v>
      </c>
      <c r="DD57" s="58">
        <f>DD58+DD59</f>
        <v>0</v>
      </c>
      <c r="DE57" s="58"/>
      <c r="DF57" s="58"/>
      <c r="DG57" s="58"/>
      <c r="DH57" s="58"/>
      <c r="DI57" s="58"/>
      <c r="DJ57" s="58"/>
      <c r="DK57" s="58"/>
      <c r="DL57" s="58">
        <f>DL58+DL59</f>
        <v>0</v>
      </c>
      <c r="DM57" s="58">
        <f>DM58+DM59</f>
        <v>0</v>
      </c>
      <c r="DN57" s="58"/>
      <c r="DO57" s="58">
        <f>DO58+DO59</f>
        <v>0</v>
      </c>
      <c r="DP57" s="58">
        <f>DP58+DP59</f>
        <v>0</v>
      </c>
      <c r="DQ57" s="58"/>
      <c r="DR57" s="58">
        <f>DR58+DR59</f>
        <v>0</v>
      </c>
      <c r="DS57" s="58">
        <f>DS58+DS59</f>
        <v>0</v>
      </c>
      <c r="DT57" s="58"/>
      <c r="DU57" s="58">
        <f>DU58+DU59</f>
        <v>0</v>
      </c>
      <c r="DV57" s="58">
        <f>DV58+DV59</f>
        <v>0</v>
      </c>
      <c r="DW57" s="58"/>
      <c r="DX57" s="58">
        <f>DX58+DX59</f>
        <v>0</v>
      </c>
      <c r="DY57" s="58">
        <f>DY58+DY59</f>
        <v>0</v>
      </c>
      <c r="DZ57" s="58"/>
      <c r="EA57" s="58">
        <f>EA58+EA59</f>
        <v>0</v>
      </c>
      <c r="EB57" s="58">
        <f>EB58+EB59</f>
        <v>0</v>
      </c>
      <c r="EC57" s="58"/>
      <c r="ED57" s="58">
        <f>ED58+ED59</f>
        <v>0</v>
      </c>
      <c r="EE57" s="58">
        <f>EE58+EE59</f>
        <v>0</v>
      </c>
      <c r="EF57" s="58"/>
      <c r="EG57" s="58">
        <f>EG58+EG59</f>
        <v>0</v>
      </c>
      <c r="EH57" s="58">
        <f>EH58+EH59</f>
        <v>0</v>
      </c>
      <c r="EI57" s="58"/>
      <c r="EJ57" s="58">
        <f>EJ58+EJ59</f>
        <v>0</v>
      </c>
      <c r="EK57" s="58">
        <f>EK58+EK59</f>
        <v>0</v>
      </c>
      <c r="EL57" s="58"/>
      <c r="EM57" s="58">
        <f>EM58+EM59</f>
        <v>0</v>
      </c>
      <c r="EN57" s="58">
        <f>EN58+EN59</f>
        <v>0</v>
      </c>
      <c r="EO57" s="58"/>
      <c r="EP57" s="58">
        <f>EP58+EP59</f>
        <v>22857.736000000001</v>
      </c>
      <c r="EQ57" s="58">
        <f>EQ58+EQ59</f>
        <v>22459.55228</v>
      </c>
      <c r="ER57" s="58">
        <f>EQ57/EP57*100</f>
        <v>98.257991430122388</v>
      </c>
      <c r="ES57" s="58">
        <f>ES58+ES59</f>
        <v>22857.736000000001</v>
      </c>
      <c r="ET57" s="58">
        <f>ET58+ET59</f>
        <v>22459.55228</v>
      </c>
      <c r="EU57" s="58">
        <f>ET57/ES57*100</f>
        <v>98.257991430122388</v>
      </c>
      <c r="EV57" s="58">
        <f>EV58+EV59</f>
        <v>0</v>
      </c>
      <c r="EW57" s="58">
        <f>EW58+EW59</f>
        <v>0</v>
      </c>
      <c r="EX57" s="58"/>
      <c r="EY57" s="58">
        <f>EY58+EY59</f>
        <v>3604.1</v>
      </c>
      <c r="EZ57" s="58">
        <f>EZ58+EZ59</f>
        <v>3604.1</v>
      </c>
      <c r="FA57" s="58">
        <f>EZ57/EY57*100</f>
        <v>100</v>
      </c>
      <c r="FB57" s="58">
        <f>FB58+FB59</f>
        <v>0</v>
      </c>
      <c r="FC57" s="58">
        <f>FC58+FC59</f>
        <v>0</v>
      </c>
      <c r="FD57" s="58"/>
      <c r="FE57" s="58">
        <f>FE58+FE59</f>
        <v>0</v>
      </c>
      <c r="FF57" s="58">
        <f>FF58+FF59</f>
        <v>0</v>
      </c>
      <c r="FG57" s="58"/>
      <c r="FH57" s="58">
        <f>FH58+FH59</f>
        <v>0</v>
      </c>
      <c r="FI57" s="58">
        <f>FI58+FI59</f>
        <v>0</v>
      </c>
      <c r="FJ57" s="58"/>
      <c r="FK57" s="58">
        <f>FK58+FK59</f>
        <v>0</v>
      </c>
      <c r="FL57" s="58"/>
      <c r="FM57" s="58"/>
      <c r="FN57" s="58">
        <f t="shared" ref="FN57:FV57" si="425">SUM(FN58+FN59)</f>
        <v>153.06120999999999</v>
      </c>
      <c r="FO57" s="58">
        <f t="shared" si="425"/>
        <v>153.06120999999999</v>
      </c>
      <c r="FP57" s="58">
        <f t="shared" si="425"/>
        <v>100</v>
      </c>
      <c r="FQ57" s="58">
        <f t="shared" si="425"/>
        <v>150</v>
      </c>
      <c r="FR57" s="58">
        <f t="shared" si="425"/>
        <v>150</v>
      </c>
      <c r="FS57" s="58">
        <f t="shared" si="425"/>
        <v>100</v>
      </c>
      <c r="FT57" s="58">
        <f t="shared" si="425"/>
        <v>3.06121</v>
      </c>
      <c r="FU57" s="58">
        <f t="shared" si="425"/>
        <v>3.06121</v>
      </c>
      <c r="FV57" s="58">
        <f t="shared" si="425"/>
        <v>100</v>
      </c>
      <c r="FW57" s="58">
        <f>FW58+FW59</f>
        <v>0</v>
      </c>
      <c r="FX57" s="58">
        <f>FX58+FX59</f>
        <v>0</v>
      </c>
      <c r="FY57" s="58"/>
      <c r="FZ57" s="58">
        <f t="shared" ref="FZ57:GD57" si="426">SUM(FZ58+FZ59)</f>
        <v>0</v>
      </c>
      <c r="GA57" s="58">
        <f t="shared" si="426"/>
        <v>0</v>
      </c>
      <c r="GB57" s="58"/>
      <c r="GC57" s="58">
        <f t="shared" si="426"/>
        <v>0</v>
      </c>
      <c r="GD57" s="58">
        <f t="shared" si="426"/>
        <v>0</v>
      </c>
      <c r="GE57" s="58"/>
      <c r="GF57" s="58">
        <f>GF58+GF59</f>
        <v>0</v>
      </c>
      <c r="GG57" s="58">
        <f>GG58+GG59</f>
        <v>0</v>
      </c>
      <c r="GH57" s="58"/>
      <c r="GI57" s="58">
        <f t="shared" ref="GI57:GM57" si="427">SUM(GI58+GI59)</f>
        <v>0</v>
      </c>
      <c r="GJ57" s="58">
        <f t="shared" si="427"/>
        <v>0</v>
      </c>
      <c r="GK57" s="58"/>
      <c r="GL57" s="58">
        <f t="shared" si="427"/>
        <v>0</v>
      </c>
      <c r="GM57" s="58">
        <f t="shared" si="427"/>
        <v>0</v>
      </c>
      <c r="GN57" s="58"/>
      <c r="GO57" s="58">
        <f>GO58+GO59</f>
        <v>0</v>
      </c>
      <c r="GP57" s="58">
        <f>GP58+GP59</f>
        <v>0</v>
      </c>
      <c r="GQ57" s="58"/>
      <c r="GR57" s="58">
        <f t="shared" ref="GR57:GV57" si="428">SUM(GR58+GR59)</f>
        <v>0</v>
      </c>
      <c r="GS57" s="58">
        <f t="shared" si="428"/>
        <v>0</v>
      </c>
      <c r="GT57" s="58"/>
      <c r="GU57" s="58">
        <f t="shared" si="428"/>
        <v>0</v>
      </c>
      <c r="GV57" s="58">
        <f t="shared" si="428"/>
        <v>0</v>
      </c>
      <c r="GW57" s="58"/>
      <c r="GX57" s="58">
        <f>GX58+GX59</f>
        <v>66.285809999999998</v>
      </c>
      <c r="GY57" s="58">
        <f>GY58+GY59</f>
        <v>66.285809999999998</v>
      </c>
      <c r="GZ57" s="58">
        <f t="shared" ref="GZ57:GZ79" si="429">GY57/GX57*100</f>
        <v>100</v>
      </c>
      <c r="HA57" s="58">
        <f t="shared" ref="HA57:HF57" si="430">SUM(HA58+HA59)</f>
        <v>65.622950000000003</v>
      </c>
      <c r="HB57" s="58">
        <f t="shared" si="430"/>
        <v>65.622950000000003</v>
      </c>
      <c r="HC57" s="58">
        <f t="shared" si="430"/>
        <v>100</v>
      </c>
      <c r="HD57" s="58">
        <f t="shared" si="430"/>
        <v>0.66286</v>
      </c>
      <c r="HE57" s="58">
        <f t="shared" si="430"/>
        <v>0.66286</v>
      </c>
      <c r="HF57" s="58">
        <f t="shared" si="430"/>
        <v>100</v>
      </c>
      <c r="HG57" s="58">
        <f>HG58+HG59</f>
        <v>0</v>
      </c>
      <c r="HH57" s="58">
        <f>HH58+HH59</f>
        <v>0</v>
      </c>
      <c r="HI57" s="58"/>
      <c r="HJ57" s="58">
        <f t="shared" ref="HJ57:HN57" si="431">SUM(HJ58+HJ59)</f>
        <v>0</v>
      </c>
      <c r="HK57" s="58">
        <f t="shared" si="431"/>
        <v>0</v>
      </c>
      <c r="HL57" s="58"/>
      <c r="HM57" s="58">
        <f t="shared" si="431"/>
        <v>0</v>
      </c>
      <c r="HN57" s="58">
        <f t="shared" si="431"/>
        <v>0</v>
      </c>
      <c r="HO57" s="58"/>
      <c r="HP57" s="58">
        <f>HP58+HP59</f>
        <v>6519.0034799999994</v>
      </c>
      <c r="HQ57" s="58">
        <f>HQ58+HQ59</f>
        <v>6518.9969000000001</v>
      </c>
      <c r="HR57" s="58">
        <f t="shared" ref="HR57:HR58" si="432">HQ57/HP57*100</f>
        <v>99.999899064327565</v>
      </c>
      <c r="HS57" s="58">
        <f t="shared" ref="HS57:HX57" si="433">SUM(HS58+HS59)</f>
        <v>6453.8134499999996</v>
      </c>
      <c r="HT57" s="58">
        <f t="shared" si="433"/>
        <v>6453.8068700000003</v>
      </c>
      <c r="HU57" s="58">
        <f t="shared" si="433"/>
        <v>99.999898044775378</v>
      </c>
      <c r="HV57" s="58">
        <f t="shared" si="433"/>
        <v>65.190029999999993</v>
      </c>
      <c r="HW57" s="58">
        <f t="shared" si="433"/>
        <v>65.190029999999993</v>
      </c>
      <c r="HX57" s="58">
        <f t="shared" si="433"/>
        <v>100</v>
      </c>
      <c r="HY57" s="58">
        <f>HY58+HY59</f>
        <v>0</v>
      </c>
      <c r="HZ57" s="58">
        <f>HZ58+HZ59</f>
        <v>0</v>
      </c>
      <c r="IA57" s="58"/>
      <c r="IB57" s="58">
        <f t="shared" ref="IB57:IF57" si="434">SUM(IB58+IB59)</f>
        <v>0</v>
      </c>
      <c r="IC57" s="58">
        <f t="shared" si="434"/>
        <v>0</v>
      </c>
      <c r="ID57" s="58"/>
      <c r="IE57" s="58">
        <f t="shared" si="434"/>
        <v>0</v>
      </c>
      <c r="IF57" s="58">
        <f t="shared" si="434"/>
        <v>0</v>
      </c>
      <c r="IG57" s="58"/>
      <c r="IH57" s="58">
        <f>IH58+IH59</f>
        <v>0</v>
      </c>
      <c r="II57" s="58">
        <f>II58+II59</f>
        <v>0</v>
      </c>
      <c r="IJ57" s="58"/>
      <c r="IK57" s="58">
        <f t="shared" ref="IK57:IO57" si="435">SUM(IK58+IK59)</f>
        <v>0</v>
      </c>
      <c r="IL57" s="58">
        <f t="shared" si="435"/>
        <v>0</v>
      </c>
      <c r="IM57" s="58"/>
      <c r="IN57" s="58">
        <f t="shared" si="435"/>
        <v>0</v>
      </c>
      <c r="IO57" s="58">
        <f t="shared" si="435"/>
        <v>0</v>
      </c>
      <c r="IP57" s="58"/>
      <c r="IQ57" s="58">
        <f>IQ58+IQ59</f>
        <v>0</v>
      </c>
      <c r="IR57" s="58">
        <f>IR58+IR59</f>
        <v>0</v>
      </c>
      <c r="IS57" s="58">
        <f>IS58+IS59</f>
        <v>0</v>
      </c>
      <c r="IT57" s="58"/>
      <c r="IU57" s="58">
        <f t="shared" ref="IU57:IY57" si="436">SUM(IU58+IU59)</f>
        <v>0</v>
      </c>
      <c r="IV57" s="58">
        <f t="shared" si="436"/>
        <v>0</v>
      </c>
      <c r="IW57" s="58"/>
      <c r="IX57" s="58">
        <f t="shared" si="436"/>
        <v>0</v>
      </c>
      <c r="IY57" s="58">
        <f t="shared" si="436"/>
        <v>0</v>
      </c>
      <c r="IZ57" s="58"/>
      <c r="JA57" s="58">
        <f>JA58+JA59</f>
        <v>0</v>
      </c>
      <c r="JB57" s="58">
        <f>JB58+JB59</f>
        <v>0</v>
      </c>
      <c r="JC57" s="58"/>
      <c r="JD57" s="58">
        <f t="shared" ref="JD57:JH57" si="437">SUM(JD58+JD59)</f>
        <v>0</v>
      </c>
      <c r="JE57" s="58">
        <f t="shared" si="437"/>
        <v>0</v>
      </c>
      <c r="JF57" s="58"/>
      <c r="JG57" s="58">
        <f t="shared" si="437"/>
        <v>0</v>
      </c>
      <c r="JH57" s="58">
        <f t="shared" si="437"/>
        <v>0</v>
      </c>
      <c r="JI57" s="58"/>
      <c r="JJ57" s="58">
        <f>JJ58+JJ59</f>
        <v>0</v>
      </c>
      <c r="JK57" s="58">
        <f>JK58+JK59</f>
        <v>0</v>
      </c>
      <c r="JL57" s="58"/>
      <c r="JM57" s="58">
        <f t="shared" ref="JM57:JQ57" si="438">SUM(JM58+JM59)</f>
        <v>0</v>
      </c>
      <c r="JN57" s="58">
        <f t="shared" si="438"/>
        <v>0</v>
      </c>
      <c r="JO57" s="58"/>
      <c r="JP57" s="58">
        <f t="shared" si="438"/>
        <v>0</v>
      </c>
      <c r="JQ57" s="58">
        <f t="shared" si="438"/>
        <v>0</v>
      </c>
      <c r="JR57" s="58"/>
      <c r="JS57" s="58">
        <f>JS58+JS59</f>
        <v>1543.6831500000001</v>
      </c>
      <c r="JT57" s="58">
        <f>JT58+JT59</f>
        <v>1543.6831399999999</v>
      </c>
      <c r="JU57" s="58">
        <f t="shared" ref="JU57:JU58" si="439">JT57/JS57*100</f>
        <v>99.999999352198657</v>
      </c>
      <c r="JV57" s="58">
        <f t="shared" ref="JV57:KA57" si="440">SUM(JV58+JV59)</f>
        <v>1512.8094900000001</v>
      </c>
      <c r="JW57" s="58">
        <f t="shared" si="440"/>
        <v>1512.8094799999999</v>
      </c>
      <c r="JX57" s="58">
        <f t="shared" si="440"/>
        <v>99.999999338978213</v>
      </c>
      <c r="JY57" s="58">
        <f t="shared" si="440"/>
        <v>30.873660000000001</v>
      </c>
      <c r="JZ57" s="58">
        <f t="shared" si="440"/>
        <v>30.873660000000001</v>
      </c>
      <c r="KA57" s="58">
        <f t="shared" si="440"/>
        <v>100</v>
      </c>
      <c r="KB57" s="58">
        <f>KB58+KB59</f>
        <v>3137.4953599999999</v>
      </c>
      <c r="KC57" s="58">
        <f>KC58+KC59</f>
        <v>3137.4953599999999</v>
      </c>
      <c r="KD57" s="58">
        <f>KC57/KB57*100</f>
        <v>100</v>
      </c>
      <c r="KE57" s="58">
        <f t="shared" ref="KE57:KJ57" si="441">SUM(KE58+KE59)</f>
        <v>3074.7454600000001</v>
      </c>
      <c r="KF57" s="58">
        <f t="shared" si="441"/>
        <v>3074.7454600000001</v>
      </c>
      <c r="KG57" s="58">
        <f t="shared" si="441"/>
        <v>100</v>
      </c>
      <c r="KH57" s="58">
        <f t="shared" si="441"/>
        <v>62.749899999999997</v>
      </c>
      <c r="KI57" s="58">
        <f t="shared" si="441"/>
        <v>62.749899999999997</v>
      </c>
      <c r="KJ57" s="58">
        <f t="shared" si="441"/>
        <v>100</v>
      </c>
      <c r="KK57" s="58">
        <f>KK58+KK59</f>
        <v>0</v>
      </c>
      <c r="KL57" s="58">
        <f>KL58+KL59</f>
        <v>0</v>
      </c>
      <c r="KM57" s="58"/>
      <c r="KN57" s="58">
        <f t="shared" ref="KN57:KR57" si="442">SUM(KN58+KN59)</f>
        <v>0</v>
      </c>
      <c r="KO57" s="58">
        <f t="shared" si="442"/>
        <v>0</v>
      </c>
      <c r="KP57" s="58"/>
      <c r="KQ57" s="58">
        <f t="shared" si="442"/>
        <v>0</v>
      </c>
      <c r="KR57" s="58">
        <f t="shared" si="442"/>
        <v>0</v>
      </c>
      <c r="KS57" s="58"/>
      <c r="KT57" s="58">
        <f>KT58+KT59</f>
        <v>0</v>
      </c>
      <c r="KU57" s="66">
        <f>KU58+KU59</f>
        <v>0</v>
      </c>
      <c r="KV57" s="58"/>
      <c r="KW57" s="58">
        <f>KW58+KW59</f>
        <v>0</v>
      </c>
      <c r="KX57" s="58">
        <f>KX58+KX59</f>
        <v>0</v>
      </c>
      <c r="KY57" s="58"/>
      <c r="KZ57" s="58">
        <f t="shared" ref="KZ57:LD57" si="443">SUM(KZ58+KZ59)</f>
        <v>0</v>
      </c>
      <c r="LA57" s="58">
        <f t="shared" si="443"/>
        <v>0</v>
      </c>
      <c r="LB57" s="58"/>
      <c r="LC57" s="58">
        <f t="shared" si="443"/>
        <v>0</v>
      </c>
      <c r="LD57" s="58">
        <f t="shared" si="443"/>
        <v>0</v>
      </c>
      <c r="LE57" s="58"/>
      <c r="LF57" s="58">
        <f>LF58+LF59</f>
        <v>0</v>
      </c>
      <c r="LG57" s="66">
        <f>LG58+LG59</f>
        <v>0</v>
      </c>
      <c r="LH57" s="58"/>
      <c r="LI57" s="58">
        <f>LI58+LI59</f>
        <v>3663</v>
      </c>
      <c r="LJ57" s="66">
        <f>LJ58+LJ59</f>
        <v>3465</v>
      </c>
      <c r="LK57" s="58">
        <f>LJ57/LI57*100</f>
        <v>94.594594594594597</v>
      </c>
      <c r="LL57" s="58">
        <f>LL58+LL59</f>
        <v>0</v>
      </c>
      <c r="LM57" s="58">
        <f>LM58+LM59</f>
        <v>0</v>
      </c>
      <c r="LN57" s="58"/>
      <c r="LO57" s="58">
        <f t="shared" ref="LO57:LS57" si="444">SUM(LO58+LO59)</f>
        <v>0</v>
      </c>
      <c r="LP57" s="58">
        <f t="shared" si="444"/>
        <v>0</v>
      </c>
      <c r="LQ57" s="58"/>
      <c r="LR57" s="58">
        <f t="shared" si="444"/>
        <v>0</v>
      </c>
      <c r="LS57" s="58">
        <f t="shared" si="444"/>
        <v>0</v>
      </c>
      <c r="LT57" s="58"/>
      <c r="LU57" s="58">
        <f>LU58+LU59</f>
        <v>222.94495000000001</v>
      </c>
      <c r="LV57" s="66">
        <f>LV58+LV59</f>
        <v>222.94495000000001</v>
      </c>
      <c r="LW57" s="60">
        <f t="shared" si="415"/>
        <v>100</v>
      </c>
      <c r="LX57" s="58">
        <f>LX58+LX59</f>
        <v>0</v>
      </c>
      <c r="LY57" s="66">
        <f>LY58+LY59</f>
        <v>0</v>
      </c>
      <c r="LZ57" s="58"/>
      <c r="MA57" s="58">
        <f>MA58+MA59</f>
        <v>0</v>
      </c>
      <c r="MB57" s="66">
        <f>MB58+MB59</f>
        <v>0</v>
      </c>
      <c r="MC57" s="58"/>
      <c r="MD57" s="58">
        <f>MD58+MD59</f>
        <v>0</v>
      </c>
      <c r="ME57" s="66">
        <f>ME58+ME59</f>
        <v>0</v>
      </c>
      <c r="MF57" s="58"/>
    </row>
    <row r="58" spans="1:344" ht="13.5" customHeight="1">
      <c r="A58" s="3" t="s">
        <v>180</v>
      </c>
      <c r="B58" s="60">
        <f>E58+N58+Q58+T58+AC58+AU58+AX58+BG58+BP58+BS58+CB58+CK58+DL58+DU58+ED58+EM58+EP58+EY58+FB58+FW58+GF58+GO58+GX58+HP58+HG58+HY58+CT58+JJ58+JS58+DC58+FK58+FN58+IR58+KB58+KK58+KT58+LF58+LI58+LL58+IH58+JA58+KW58+LU58+LX58+MA58+MD58</f>
        <v>60629.729619999991</v>
      </c>
      <c r="C58" s="60">
        <f>F58+O58+R58+U58+AD58+AV58+AY58+BH58+BQ58+BT58+CC58+CL58+DM58+DV58+EE58+EN58+EQ58+EZ58+FC58+FX58+GG58+GP58+GY58+HQ58+HH58+HZ58+CU58+JK58+JT58+DD58+FL58+FO58+IS58+KC58+KL58+KU58+LG58+LJ58+LM58+II58+JB58+KX58+LV58+LY58+MB58+ME58</f>
        <v>46171.307829999998</v>
      </c>
      <c r="D58" s="60">
        <f t="shared" si="421"/>
        <v>76.152917255909088</v>
      </c>
      <c r="E58" s="60">
        <f>H58+K58</f>
        <v>583.80189000000007</v>
      </c>
      <c r="F58" s="60">
        <f>I58+L58</f>
        <v>583.80189000000007</v>
      </c>
      <c r="G58" s="60">
        <f>F58/E58*100</f>
        <v>100</v>
      </c>
      <c r="H58" s="60">
        <v>577.96387000000004</v>
      </c>
      <c r="I58" s="60">
        <v>577.96387000000004</v>
      </c>
      <c r="J58" s="60">
        <f>I58/H58*100</f>
        <v>100</v>
      </c>
      <c r="K58" s="60">
        <v>5.8380200000000002</v>
      </c>
      <c r="L58" s="60">
        <v>5.8380200000000002</v>
      </c>
      <c r="M58" s="60">
        <f>L58/K58*100</f>
        <v>100</v>
      </c>
      <c r="N58" s="60">
        <v>363.9</v>
      </c>
      <c r="O58" s="60">
        <v>363.88812000000001</v>
      </c>
      <c r="P58" s="60">
        <f>O58/N58*100</f>
        <v>99.996735366859042</v>
      </c>
      <c r="Q58" s="60">
        <v>4160.1000000000004</v>
      </c>
      <c r="R58" s="60">
        <v>4160.1000000000004</v>
      </c>
      <c r="S58" s="60">
        <f>R58/Q58*100</f>
        <v>100</v>
      </c>
      <c r="T58" s="60">
        <f>W58+Z58</f>
        <v>14278.087530000001</v>
      </c>
      <c r="U58" s="60">
        <f>SUM(X58+AA58)</f>
        <v>14278.087530000001</v>
      </c>
      <c r="V58" s="60">
        <f>U58/T58*100</f>
        <v>100</v>
      </c>
      <c r="W58" s="60">
        <v>10045.880230000001</v>
      </c>
      <c r="X58" s="60">
        <v>10045.880230000001</v>
      </c>
      <c r="Y58" s="60">
        <f>X58/W58*100</f>
        <v>100</v>
      </c>
      <c r="Z58" s="60">
        <v>4232.2073</v>
      </c>
      <c r="AA58" s="60">
        <v>4232.2073</v>
      </c>
      <c r="AB58" s="60">
        <f>AA58/Z58*100</f>
        <v>100</v>
      </c>
      <c r="AC58" s="60">
        <f>AF58+AI58</f>
        <v>0</v>
      </c>
      <c r="AD58" s="60">
        <f>AG58+AJ58</f>
        <v>0</v>
      </c>
      <c r="AE58" s="60"/>
      <c r="AF58" s="60"/>
      <c r="AG58" s="60"/>
      <c r="AH58" s="60"/>
      <c r="AI58" s="60"/>
      <c r="AJ58" s="60"/>
      <c r="AK58" s="60"/>
      <c r="AL58" s="60">
        <f>AO58+AR58</f>
        <v>0</v>
      </c>
      <c r="AM58" s="60">
        <f>AP58+AS58</f>
        <v>0</v>
      </c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>
        <f>BA58+BD58</f>
        <v>0</v>
      </c>
      <c r="AY58" s="60">
        <f>BB58+BE58</f>
        <v>0</v>
      </c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>
        <v>41.62</v>
      </c>
      <c r="BQ58" s="60">
        <v>41.62</v>
      </c>
      <c r="BR58" s="60">
        <f>BQ58/BP58*100</f>
        <v>100</v>
      </c>
      <c r="BS58" s="60">
        <f>BV58+BY58</f>
        <v>0</v>
      </c>
      <c r="BT58" s="60"/>
      <c r="BU58" s="60"/>
      <c r="BV58" s="60"/>
      <c r="BW58" s="60"/>
      <c r="BX58" s="60"/>
      <c r="BY58" s="60"/>
      <c r="BZ58" s="60"/>
      <c r="CA58" s="60"/>
      <c r="CB58" s="60">
        <f t="shared" ref="CB58" si="445">CE58+CH58</f>
        <v>22515.591189999996</v>
      </c>
      <c r="CC58" s="60">
        <f t="shared" ref="CC58" si="446">CF58+CI58</f>
        <v>8255.1878699999997</v>
      </c>
      <c r="CD58" s="60">
        <f t="shared" si="422"/>
        <v>36.664317629227668</v>
      </c>
      <c r="CE58" s="60">
        <f>9191.55339+12873.72598</f>
        <v>22065.279369999997</v>
      </c>
      <c r="CF58" s="60">
        <v>8090.0840399999997</v>
      </c>
      <c r="CG58" s="60">
        <f>CF58/CE58*100</f>
        <v>36.664317293889766</v>
      </c>
      <c r="CH58" s="60">
        <f>187.58272+262.7291</f>
        <v>450.31182000000001</v>
      </c>
      <c r="CI58" s="60">
        <v>165.10382999999999</v>
      </c>
      <c r="CJ58" s="60">
        <f>CI58/CH58*100</f>
        <v>36.66433406078481</v>
      </c>
      <c r="CK58" s="60">
        <f>CN58+CQ58</f>
        <v>0</v>
      </c>
      <c r="CL58" s="60">
        <f>CO58+CR58</f>
        <v>0</v>
      </c>
      <c r="CM58" s="60"/>
      <c r="CN58" s="60"/>
      <c r="CO58" s="60"/>
      <c r="CP58" s="58"/>
      <c r="CQ58" s="60"/>
      <c r="CR58" s="60"/>
      <c r="CS58" s="60"/>
      <c r="CT58" s="60">
        <f>CW58+CZ58</f>
        <v>0</v>
      </c>
      <c r="CU58" s="60">
        <f>CX58+DA58</f>
        <v>0</v>
      </c>
      <c r="CV58" s="60"/>
      <c r="CW58" s="60"/>
      <c r="CX58" s="60"/>
      <c r="CY58" s="60"/>
      <c r="CZ58" s="60"/>
      <c r="DA58" s="60"/>
      <c r="DB58" s="60"/>
      <c r="DC58" s="60">
        <f>DF58+DI58</f>
        <v>0</v>
      </c>
      <c r="DD58" s="60">
        <f>DG58+DJ58</f>
        <v>0</v>
      </c>
      <c r="DE58" s="60"/>
      <c r="DF58" s="60"/>
      <c r="DG58" s="60"/>
      <c r="DH58" s="60"/>
      <c r="DI58" s="60"/>
      <c r="DJ58" s="60"/>
      <c r="DK58" s="60"/>
      <c r="DL58" s="60">
        <f>DO58+DR58</f>
        <v>0</v>
      </c>
      <c r="DM58" s="60">
        <f>DP58+DS58</f>
        <v>0</v>
      </c>
      <c r="DN58" s="60"/>
      <c r="DO58" s="60"/>
      <c r="DP58" s="60"/>
      <c r="DQ58" s="60"/>
      <c r="DR58" s="60"/>
      <c r="DS58" s="60"/>
      <c r="DT58" s="60"/>
      <c r="DU58" s="60">
        <f>DX58+EA58</f>
        <v>0</v>
      </c>
      <c r="DV58" s="60">
        <f>DY58+EB58</f>
        <v>0</v>
      </c>
      <c r="DW58" s="60"/>
      <c r="DX58" s="60"/>
      <c r="DY58" s="60"/>
      <c r="DZ58" s="60"/>
      <c r="EA58" s="60"/>
      <c r="EB58" s="60"/>
      <c r="EC58" s="60"/>
      <c r="ED58" s="60">
        <f>EG58+EJ58</f>
        <v>0</v>
      </c>
      <c r="EE58" s="60">
        <f>EH58+EK58</f>
        <v>0</v>
      </c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58"/>
      <c r="ES58" s="60"/>
      <c r="ET58" s="60"/>
      <c r="EU58" s="60"/>
      <c r="EV58" s="60"/>
      <c r="EW58" s="60"/>
      <c r="EX58" s="60"/>
      <c r="EY58" s="60">
        <v>3604.1</v>
      </c>
      <c r="EZ58" s="60">
        <v>3604.1</v>
      </c>
      <c r="FA58" s="60">
        <f>EZ58/EY58*100</f>
        <v>100</v>
      </c>
      <c r="FB58" s="60">
        <f>FE58+FH58</f>
        <v>0</v>
      </c>
      <c r="FC58" s="60">
        <f>FF58+FI58</f>
        <v>0</v>
      </c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>
        <f>SUM(FQ58+FT58)</f>
        <v>153.06120999999999</v>
      </c>
      <c r="FO58" s="60">
        <f>SUM(FR58+FU58)</f>
        <v>153.06120999999999</v>
      </c>
      <c r="FP58" s="60">
        <f>SUM(FO58/FN58*100)</f>
        <v>100</v>
      </c>
      <c r="FQ58" s="60">
        <v>150</v>
      </c>
      <c r="FR58" s="60">
        <v>150</v>
      </c>
      <c r="FS58" s="60">
        <f>SUM(FR58/FQ58*100)</f>
        <v>100</v>
      </c>
      <c r="FT58" s="60">
        <v>3.06121</v>
      </c>
      <c r="FU58" s="60">
        <v>3.06121</v>
      </c>
      <c r="FV58" s="60">
        <f>SUM(FU58/FT58*100)</f>
        <v>100</v>
      </c>
      <c r="FW58" s="60">
        <f>FZ58+GC58</f>
        <v>0</v>
      </c>
      <c r="FX58" s="60">
        <f>GA58+GD58</f>
        <v>0</v>
      </c>
      <c r="FY58" s="60"/>
      <c r="FZ58" s="60"/>
      <c r="GA58" s="60"/>
      <c r="GB58" s="60"/>
      <c r="GC58" s="60"/>
      <c r="GD58" s="60"/>
      <c r="GE58" s="60"/>
      <c r="GF58" s="60">
        <f>GI58+GL58</f>
        <v>0</v>
      </c>
      <c r="GG58" s="60">
        <f>GJ58+GM58</f>
        <v>0</v>
      </c>
      <c r="GH58" s="60"/>
      <c r="GI58" s="60"/>
      <c r="GJ58" s="60"/>
      <c r="GK58" s="60"/>
      <c r="GL58" s="60"/>
      <c r="GM58" s="60"/>
      <c r="GN58" s="60"/>
      <c r="GO58" s="60">
        <f>GR58+GU58</f>
        <v>0</v>
      </c>
      <c r="GP58" s="60">
        <f>GS58+GV58</f>
        <v>0</v>
      </c>
      <c r="GQ58" s="60"/>
      <c r="GR58" s="60"/>
      <c r="GS58" s="60"/>
      <c r="GT58" s="60"/>
      <c r="GU58" s="60"/>
      <c r="GV58" s="60"/>
      <c r="GW58" s="60"/>
      <c r="GX58" s="60">
        <f>HA58+HD58</f>
        <v>66.285809999999998</v>
      </c>
      <c r="GY58" s="60">
        <f>HB58+HE58</f>
        <v>66.285809999999998</v>
      </c>
      <c r="GZ58" s="58">
        <f t="shared" si="429"/>
        <v>100</v>
      </c>
      <c r="HA58" s="60">
        <v>65.622950000000003</v>
      </c>
      <c r="HB58" s="60">
        <v>65.622950000000003</v>
      </c>
      <c r="HC58" s="60">
        <f>SUM(HB58/HA58*100)</f>
        <v>100</v>
      </c>
      <c r="HD58" s="60">
        <v>0.66286</v>
      </c>
      <c r="HE58" s="60">
        <v>0.66286</v>
      </c>
      <c r="HF58" s="60">
        <f>SUM(HE58/HD58*100)</f>
        <v>100</v>
      </c>
      <c r="HG58" s="60">
        <f>HJ58+HM58</f>
        <v>0</v>
      </c>
      <c r="HH58" s="60">
        <f>HK58+HN58</f>
        <v>0</v>
      </c>
      <c r="HI58" s="60"/>
      <c r="HJ58" s="60"/>
      <c r="HK58" s="60"/>
      <c r="HL58" s="60"/>
      <c r="HM58" s="60"/>
      <c r="HN58" s="60"/>
      <c r="HO58" s="60"/>
      <c r="HP58" s="60">
        <f>HS58+HV58</f>
        <v>6519.0034799999994</v>
      </c>
      <c r="HQ58" s="60">
        <f>HT58+HW58</f>
        <v>6518.9969000000001</v>
      </c>
      <c r="HR58" s="58">
        <f t="shared" si="432"/>
        <v>99.999899064327565</v>
      </c>
      <c r="HS58" s="60">
        <v>6453.8134499999996</v>
      </c>
      <c r="HT58" s="60">
        <v>6453.8068700000003</v>
      </c>
      <c r="HU58" s="60">
        <f>SUM(HT58/HS58*100)</f>
        <v>99.999898044775378</v>
      </c>
      <c r="HV58" s="60">
        <v>65.190029999999993</v>
      </c>
      <c r="HW58" s="60">
        <v>65.190029999999993</v>
      </c>
      <c r="HX58" s="60">
        <f>SUM(HW58/HV58*100)</f>
        <v>100</v>
      </c>
      <c r="HY58" s="60">
        <f>IB58+IE58</f>
        <v>0</v>
      </c>
      <c r="HZ58" s="60">
        <f>IC58+IF58</f>
        <v>0</v>
      </c>
      <c r="IA58" s="60"/>
      <c r="IB58" s="60"/>
      <c r="IC58" s="60"/>
      <c r="ID58" s="60"/>
      <c r="IE58" s="60"/>
      <c r="IF58" s="60"/>
      <c r="IG58" s="60"/>
      <c r="IH58" s="60">
        <f>IK58+IN58</f>
        <v>0</v>
      </c>
      <c r="II58" s="60">
        <f>IL58+IO58</f>
        <v>0</v>
      </c>
      <c r="IJ58" s="60"/>
      <c r="IK58" s="60"/>
      <c r="IL58" s="60"/>
      <c r="IM58" s="60"/>
      <c r="IN58" s="60"/>
      <c r="IO58" s="60"/>
      <c r="IP58" s="60"/>
      <c r="IQ58" s="60"/>
      <c r="IR58" s="60">
        <f>IU58+IX58</f>
        <v>0</v>
      </c>
      <c r="IS58" s="60">
        <f>IV58+IY58</f>
        <v>0</v>
      </c>
      <c r="IT58" s="60"/>
      <c r="IU58" s="60"/>
      <c r="IV58" s="60"/>
      <c r="IW58" s="60"/>
      <c r="IX58" s="60"/>
      <c r="IY58" s="60"/>
      <c r="IZ58" s="60"/>
      <c r="JA58" s="60">
        <f>JD58+JG58</f>
        <v>0</v>
      </c>
      <c r="JB58" s="60">
        <f>JE58+JH58</f>
        <v>0</v>
      </c>
      <c r="JC58" s="60"/>
      <c r="JD58" s="60"/>
      <c r="JE58" s="60"/>
      <c r="JF58" s="60"/>
      <c r="JG58" s="60"/>
      <c r="JH58" s="60"/>
      <c r="JI58" s="60"/>
      <c r="JJ58" s="60">
        <f>JM58+JP58</f>
        <v>0</v>
      </c>
      <c r="JK58" s="60">
        <f>JN58+JQ58</f>
        <v>0</v>
      </c>
      <c r="JL58" s="60"/>
      <c r="JM58" s="60"/>
      <c r="JN58" s="60"/>
      <c r="JO58" s="60"/>
      <c r="JP58" s="60"/>
      <c r="JQ58" s="60"/>
      <c r="JR58" s="60"/>
      <c r="JS58" s="60">
        <f>JV58+JY58</f>
        <v>1543.6831500000001</v>
      </c>
      <c r="JT58" s="60">
        <f>JW58+JZ58</f>
        <v>1543.6831399999999</v>
      </c>
      <c r="JU58" s="58">
        <f t="shared" si="439"/>
        <v>99.999999352198657</v>
      </c>
      <c r="JV58" s="60">
        <v>1512.8094900000001</v>
      </c>
      <c r="JW58" s="60">
        <v>1512.8094799999999</v>
      </c>
      <c r="JX58" s="60">
        <f>SUM(JW58/JV58*100)</f>
        <v>99.999999338978213</v>
      </c>
      <c r="JY58" s="60">
        <v>30.873660000000001</v>
      </c>
      <c r="JZ58" s="60">
        <v>30.873660000000001</v>
      </c>
      <c r="KA58" s="60">
        <f>SUM(JZ58/JY58*100)</f>
        <v>100</v>
      </c>
      <c r="KB58" s="60">
        <f>KE58+KH58</f>
        <v>3137.4953599999999</v>
      </c>
      <c r="KC58" s="60">
        <f>KF58+KI58</f>
        <v>3137.4953599999999</v>
      </c>
      <c r="KD58" s="58">
        <f>KC58/KB58*100</f>
        <v>100</v>
      </c>
      <c r="KE58" s="60">
        <v>3074.7454600000001</v>
      </c>
      <c r="KF58" s="60">
        <v>3074.7454600000001</v>
      </c>
      <c r="KG58" s="60">
        <f>SUM(KF58/KE58*100)</f>
        <v>100</v>
      </c>
      <c r="KH58" s="60">
        <v>62.749899999999997</v>
      </c>
      <c r="KI58" s="60">
        <v>62.749899999999997</v>
      </c>
      <c r="KJ58" s="60">
        <f>SUM(KI58/KH58*100)</f>
        <v>100</v>
      </c>
      <c r="KK58" s="60">
        <f>KN58+KQ58</f>
        <v>0</v>
      </c>
      <c r="KL58" s="60">
        <f>KO58+KR58</f>
        <v>0</v>
      </c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>
        <f>KZ58+LC58</f>
        <v>0</v>
      </c>
      <c r="KX58" s="60">
        <f>LA58+LD58</f>
        <v>0</v>
      </c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>
        <v>3663</v>
      </c>
      <c r="LJ58" s="60">
        <v>3465</v>
      </c>
      <c r="LK58" s="60">
        <f>SUM(LJ58/LI58*100)</f>
        <v>94.594594594594597</v>
      </c>
      <c r="LL58" s="60">
        <f>LO58+LR58</f>
        <v>0</v>
      </c>
      <c r="LM58" s="60">
        <f>LP58+LS58</f>
        <v>0</v>
      </c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</row>
    <row r="59" spans="1:344" s="8" customFormat="1" ht="13.5" customHeight="1">
      <c r="A59" s="7" t="s">
        <v>189</v>
      </c>
      <c r="B59" s="58">
        <f>SUM(B60:B68)</f>
        <v>32380.312910000001</v>
      </c>
      <c r="C59" s="58">
        <f>SUM(C60:C68)</f>
        <v>31982.12917</v>
      </c>
      <c r="D59" s="58">
        <f t="shared" si="421"/>
        <v>98.770290635835607</v>
      </c>
      <c r="E59" s="58">
        <f>SUM(E60:E68)</f>
        <v>0</v>
      </c>
      <c r="F59" s="58">
        <f>SUM(F60:F68)</f>
        <v>0</v>
      </c>
      <c r="G59" s="58"/>
      <c r="H59" s="58">
        <f>SUM(H60:H68)</f>
        <v>0</v>
      </c>
      <c r="I59" s="58">
        <f>SUM(I60:I68)</f>
        <v>0</v>
      </c>
      <c r="J59" s="58"/>
      <c r="K59" s="58">
        <f>SUM(K60:K68)</f>
        <v>0</v>
      </c>
      <c r="L59" s="58">
        <f>SUM(L60:L68)</f>
        <v>0</v>
      </c>
      <c r="M59" s="58"/>
      <c r="N59" s="58">
        <f>SUM(N60:N68)</f>
        <v>0</v>
      </c>
      <c r="O59" s="58">
        <f>SUM(O60:O68)</f>
        <v>0</v>
      </c>
      <c r="P59" s="58"/>
      <c r="Q59" s="58">
        <f>SUM(Q60:Q68)</f>
        <v>0</v>
      </c>
      <c r="R59" s="58">
        <f>SUM(R60:R68)</f>
        <v>0</v>
      </c>
      <c r="S59" s="58"/>
      <c r="T59" s="58">
        <f>SUM(T60:T68)</f>
        <v>0</v>
      </c>
      <c r="U59" s="58">
        <f>SUM(U60:U68)</f>
        <v>0</v>
      </c>
      <c r="V59" s="58"/>
      <c r="W59" s="58">
        <f>SUM(W60:W68)</f>
        <v>0</v>
      </c>
      <c r="X59" s="58">
        <f>SUM(X60:X68)</f>
        <v>0</v>
      </c>
      <c r="Y59" s="58"/>
      <c r="Z59" s="58">
        <f>SUM(Z60:Z68)</f>
        <v>0</v>
      </c>
      <c r="AA59" s="58">
        <f>SUM(AA60:AA68)</f>
        <v>0</v>
      </c>
      <c r="AB59" s="58"/>
      <c r="AC59" s="58">
        <f>SUM(AC60:AC68)</f>
        <v>0</v>
      </c>
      <c r="AD59" s="58">
        <f>SUM(AD60:AD68)</f>
        <v>0</v>
      </c>
      <c r="AE59" s="58"/>
      <c r="AF59" s="58">
        <f>SUM(AF60:AF68)</f>
        <v>0</v>
      </c>
      <c r="AG59" s="58">
        <f>SUM(AG60:AG68)</f>
        <v>0</v>
      </c>
      <c r="AH59" s="58"/>
      <c r="AI59" s="58">
        <f>SUM(AI60:AI68)</f>
        <v>0</v>
      </c>
      <c r="AJ59" s="58">
        <f>SUM(AJ60:AJ68)</f>
        <v>0</v>
      </c>
      <c r="AK59" s="58"/>
      <c r="AL59" s="58">
        <f>SUM(AL60:AL68)</f>
        <v>0</v>
      </c>
      <c r="AM59" s="58">
        <f>SUM(AM60:AM68)</f>
        <v>0</v>
      </c>
      <c r="AN59" s="58"/>
      <c r="AO59" s="58">
        <f>SUM(AO60:AO68)</f>
        <v>0</v>
      </c>
      <c r="AP59" s="58">
        <f>SUM(AP60:AP68)</f>
        <v>0</v>
      </c>
      <c r="AQ59" s="58"/>
      <c r="AR59" s="58">
        <f>SUM(AR60:AR68)</f>
        <v>0</v>
      </c>
      <c r="AS59" s="58">
        <f>SUM(AS60:AS68)</f>
        <v>0</v>
      </c>
      <c r="AT59" s="58"/>
      <c r="AU59" s="58">
        <f>SUM(AU60:AU68)</f>
        <v>0</v>
      </c>
      <c r="AV59" s="58">
        <f>SUM(AV60:AV68)</f>
        <v>0</v>
      </c>
      <c r="AW59" s="58"/>
      <c r="AX59" s="58">
        <f>SUM(AX60:AX68)</f>
        <v>0</v>
      </c>
      <c r="AY59" s="58">
        <f>SUM(AY60:AY68)</f>
        <v>0</v>
      </c>
      <c r="AZ59" s="58"/>
      <c r="BA59" s="58">
        <f>SUM(BA60:BA68)</f>
        <v>0</v>
      </c>
      <c r="BB59" s="58">
        <f>SUM(BB60:BB68)</f>
        <v>0</v>
      </c>
      <c r="BC59" s="58"/>
      <c r="BD59" s="58">
        <f>SUM(BD60:BD68)</f>
        <v>0</v>
      </c>
      <c r="BE59" s="58">
        <f>SUM(BE60:BE68)</f>
        <v>0</v>
      </c>
      <c r="BF59" s="58"/>
      <c r="BG59" s="58">
        <f>SUM(BG60:BG68)</f>
        <v>3315.4219600000001</v>
      </c>
      <c r="BH59" s="58">
        <f>SUM(BH60:BH68)</f>
        <v>3315.4219399999997</v>
      </c>
      <c r="BI59" s="58">
        <f>BH59/BG59*100</f>
        <v>99.999999396758525</v>
      </c>
      <c r="BJ59" s="58">
        <f>SUM(BJ60:BJ68)</f>
        <v>3249.1134999999999</v>
      </c>
      <c r="BK59" s="58">
        <f>SUM(BK60:BK68)</f>
        <v>3249.1134999999999</v>
      </c>
      <c r="BL59" s="58">
        <f>BK59/BJ59*100</f>
        <v>100</v>
      </c>
      <c r="BM59" s="58">
        <f>SUM(BM60:BM68)</f>
        <v>66.308459999999997</v>
      </c>
      <c r="BN59" s="58">
        <f>SUM(BN60:BN68)</f>
        <v>66.308440000000004</v>
      </c>
      <c r="BO59" s="58">
        <f>BN59/BM59*100</f>
        <v>99.999969837936234</v>
      </c>
      <c r="BP59" s="58">
        <f>SUM(BP60:BP68)</f>
        <v>0</v>
      </c>
      <c r="BQ59" s="58">
        <f>SUM(BQ60:BQ68)</f>
        <v>0</v>
      </c>
      <c r="BR59" s="58"/>
      <c r="BS59" s="58">
        <f>SUM(BS60:BS68)</f>
        <v>421.63</v>
      </c>
      <c r="BT59" s="58">
        <f>SUM(BT60:BT68)</f>
        <v>421.63</v>
      </c>
      <c r="BU59" s="58">
        <f>BT59/BS59*100</f>
        <v>100</v>
      </c>
      <c r="BV59" s="58">
        <f>SUM(BV60:BV68)</f>
        <v>421.63</v>
      </c>
      <c r="BW59" s="58">
        <f>SUM(BW60:BW68)</f>
        <v>421.63</v>
      </c>
      <c r="BX59" s="58">
        <f>BW59/BV59*100</f>
        <v>100</v>
      </c>
      <c r="BY59" s="58">
        <f>SUM(BY60:BY68)</f>
        <v>0</v>
      </c>
      <c r="BZ59" s="58">
        <f>SUM(BZ60:BZ68)</f>
        <v>0</v>
      </c>
      <c r="CA59" s="58"/>
      <c r="CB59" s="58">
        <f>SUM(CB60:CB68)</f>
        <v>0</v>
      </c>
      <c r="CC59" s="58">
        <f>SUM(CC60:CC68)</f>
        <v>0</v>
      </c>
      <c r="CD59" s="58"/>
      <c r="CE59" s="58">
        <f>SUM(CE60:CE68)</f>
        <v>0</v>
      </c>
      <c r="CF59" s="58">
        <f>SUM(CF60:CF68)</f>
        <v>0</v>
      </c>
      <c r="CG59" s="58"/>
      <c r="CH59" s="58">
        <f>SUM(CH60:CH68)</f>
        <v>0</v>
      </c>
      <c r="CI59" s="58">
        <f>SUM(CI60:CI68)</f>
        <v>0</v>
      </c>
      <c r="CJ59" s="58"/>
      <c r="CK59" s="58">
        <f>SUM(CK60:CK68)</f>
        <v>5562.58</v>
      </c>
      <c r="CL59" s="58">
        <f>SUM(CL60:CL68)</f>
        <v>5562.58</v>
      </c>
      <c r="CM59" s="58"/>
      <c r="CN59" s="58">
        <f>SUM(CN60:CN68)</f>
        <v>5506.9</v>
      </c>
      <c r="CO59" s="58">
        <f>SUM(CO60:CO68)</f>
        <v>5506.9</v>
      </c>
      <c r="CP59" s="58">
        <f t="shared" si="424"/>
        <v>100</v>
      </c>
      <c r="CQ59" s="58">
        <f>SUM(CQ60:CQ68)</f>
        <v>55.68</v>
      </c>
      <c r="CR59" s="58">
        <f>SUM(CR60:CR68)</f>
        <v>55.68</v>
      </c>
      <c r="CS59" s="58">
        <f>CR59/CQ59*100</f>
        <v>100</v>
      </c>
      <c r="CT59" s="58">
        <f>SUM(CT60:CT68)</f>
        <v>0</v>
      </c>
      <c r="CU59" s="58">
        <f>SUM(CU60:CU68)</f>
        <v>0</v>
      </c>
      <c r="CV59" s="58"/>
      <c r="CW59" s="58"/>
      <c r="CX59" s="58"/>
      <c r="CY59" s="58"/>
      <c r="CZ59" s="58"/>
      <c r="DA59" s="58"/>
      <c r="DB59" s="58"/>
      <c r="DC59" s="58">
        <f>SUM(DC60:DC68)</f>
        <v>0</v>
      </c>
      <c r="DD59" s="58">
        <f>SUM(DD60:DD68)</f>
        <v>0</v>
      </c>
      <c r="DE59" s="58"/>
      <c r="DF59" s="58"/>
      <c r="DG59" s="58"/>
      <c r="DH59" s="58"/>
      <c r="DI59" s="58"/>
      <c r="DJ59" s="58"/>
      <c r="DK59" s="58"/>
      <c r="DL59" s="58">
        <f>SUM(DL60:DL68)</f>
        <v>0</v>
      </c>
      <c r="DM59" s="58">
        <f>SUM(DM60:DM68)</f>
        <v>0</v>
      </c>
      <c r="DN59" s="58"/>
      <c r="DO59" s="58">
        <f>SUM(DO60:DO68)</f>
        <v>0</v>
      </c>
      <c r="DP59" s="58">
        <f>SUM(DP60:DP68)</f>
        <v>0</v>
      </c>
      <c r="DQ59" s="58"/>
      <c r="DR59" s="58">
        <f>SUM(DR60:DR68)</f>
        <v>0</v>
      </c>
      <c r="DS59" s="58">
        <f>SUM(DS60:DS68)</f>
        <v>0</v>
      </c>
      <c r="DT59" s="58"/>
      <c r="DU59" s="58">
        <f>SUM(DU60:DU68)</f>
        <v>0</v>
      </c>
      <c r="DV59" s="58">
        <f>SUM(DV60:DV68)</f>
        <v>0</v>
      </c>
      <c r="DW59" s="58"/>
      <c r="DX59" s="58">
        <f>SUM(DX60:DX68)</f>
        <v>0</v>
      </c>
      <c r="DY59" s="58">
        <f>SUM(DY60:DY68)</f>
        <v>0</v>
      </c>
      <c r="DZ59" s="58"/>
      <c r="EA59" s="58">
        <f>SUM(EA60:EA68)</f>
        <v>0</v>
      </c>
      <c r="EB59" s="58">
        <f>SUM(EB60:EB68)</f>
        <v>0</v>
      </c>
      <c r="EC59" s="58"/>
      <c r="ED59" s="58">
        <f>SUM(ED60:ED68)</f>
        <v>0</v>
      </c>
      <c r="EE59" s="58">
        <f>SUM(EE60:EE68)</f>
        <v>0</v>
      </c>
      <c r="EF59" s="58"/>
      <c r="EG59" s="58">
        <f>SUM(EG60:EG68)</f>
        <v>0</v>
      </c>
      <c r="EH59" s="58">
        <f>SUM(EH60:EH68)</f>
        <v>0</v>
      </c>
      <c r="EI59" s="58"/>
      <c r="EJ59" s="58">
        <f>SUM(EJ60:EJ68)</f>
        <v>0</v>
      </c>
      <c r="EK59" s="58">
        <f>SUM(EK60:EK68)</f>
        <v>0</v>
      </c>
      <c r="EL59" s="58"/>
      <c r="EM59" s="58">
        <f>SUM(EM60:EM68)</f>
        <v>0</v>
      </c>
      <c r="EN59" s="58">
        <f>SUM(EN60:EN68)</f>
        <v>0</v>
      </c>
      <c r="EO59" s="58"/>
      <c r="EP59" s="58">
        <f>SUM(EP60:EP68)</f>
        <v>22857.736000000001</v>
      </c>
      <c r="EQ59" s="58">
        <f>SUM(EQ60:EQ68)</f>
        <v>22459.55228</v>
      </c>
      <c r="ER59" s="58">
        <f>EQ59/EP59*100</f>
        <v>98.257991430122388</v>
      </c>
      <c r="ES59" s="58">
        <f>SUM(ES60:ES68)</f>
        <v>22857.736000000001</v>
      </c>
      <c r="ET59" s="58">
        <f>SUM(ET60:ET68)</f>
        <v>22459.55228</v>
      </c>
      <c r="EU59" s="58">
        <f>ET59/ES59*100</f>
        <v>98.257991430122388</v>
      </c>
      <c r="EV59" s="58">
        <f>SUM(EV60:EV68)</f>
        <v>0</v>
      </c>
      <c r="EW59" s="58">
        <f>SUM(EW60:EW68)</f>
        <v>0</v>
      </c>
      <c r="EX59" s="58"/>
      <c r="EY59" s="58">
        <f>SUM(EY60:EY68)</f>
        <v>0</v>
      </c>
      <c r="EZ59" s="58">
        <f>SUM(EZ60:EZ68)</f>
        <v>0</v>
      </c>
      <c r="FA59" s="58"/>
      <c r="FB59" s="58">
        <f>SUM(FB60:FB68)</f>
        <v>0</v>
      </c>
      <c r="FC59" s="58">
        <f>SUM(FC60:FC68)</f>
        <v>0</v>
      </c>
      <c r="FD59" s="58"/>
      <c r="FE59" s="58">
        <f>SUM(FE60:FE68)</f>
        <v>0</v>
      </c>
      <c r="FF59" s="58">
        <f>SUM(FF60:FF68)</f>
        <v>0</v>
      </c>
      <c r="FG59" s="58"/>
      <c r="FH59" s="58">
        <f>SUM(FH60:FH68)</f>
        <v>0</v>
      </c>
      <c r="FI59" s="58">
        <f>SUM(FI60:FI68)</f>
        <v>0</v>
      </c>
      <c r="FJ59" s="58"/>
      <c r="FK59" s="58">
        <f>FK60+FK61</f>
        <v>0</v>
      </c>
      <c r="FL59" s="58"/>
      <c r="FM59" s="58"/>
      <c r="FN59" s="58">
        <f>FN60+FN61</f>
        <v>0</v>
      </c>
      <c r="FO59" s="58">
        <f>FO60+FO61</f>
        <v>0</v>
      </c>
      <c r="FP59" s="58"/>
      <c r="FQ59" s="58">
        <f>FQ60+FQ61</f>
        <v>0</v>
      </c>
      <c r="FR59" s="58">
        <f>FR60+FR61</f>
        <v>0</v>
      </c>
      <c r="FS59" s="58"/>
      <c r="FT59" s="58">
        <f>FT60+FT61</f>
        <v>0</v>
      </c>
      <c r="FU59" s="58">
        <f>FU60+FU61</f>
        <v>0</v>
      </c>
      <c r="FV59" s="58"/>
      <c r="FW59" s="58">
        <f>SUM(FW60:FW68)</f>
        <v>0</v>
      </c>
      <c r="FX59" s="58">
        <f>SUM(FX60:FX68)</f>
        <v>0</v>
      </c>
      <c r="FY59" s="58"/>
      <c r="FZ59" s="58">
        <f>FZ60+FZ61</f>
        <v>0</v>
      </c>
      <c r="GA59" s="58">
        <f>GA60+GA61</f>
        <v>0</v>
      </c>
      <c r="GB59" s="58"/>
      <c r="GC59" s="58">
        <f>GC60+GC61</f>
        <v>0</v>
      </c>
      <c r="GD59" s="58">
        <f>GD60+GD61</f>
        <v>0</v>
      </c>
      <c r="GE59" s="58"/>
      <c r="GF59" s="58">
        <f>SUM(GF60:GF68)</f>
        <v>0</v>
      </c>
      <c r="GG59" s="58">
        <f>SUM(GG60:GG68)</f>
        <v>0</v>
      </c>
      <c r="GH59" s="58"/>
      <c r="GI59" s="58">
        <f>GI60+GI61</f>
        <v>0</v>
      </c>
      <c r="GJ59" s="58">
        <f>GJ60+GJ61</f>
        <v>0</v>
      </c>
      <c r="GK59" s="58"/>
      <c r="GL59" s="58">
        <f>GL60+GL61</f>
        <v>0</v>
      </c>
      <c r="GM59" s="58">
        <f>GM60+GM61</f>
        <v>0</v>
      </c>
      <c r="GN59" s="58"/>
      <c r="GO59" s="58">
        <f>SUM(GO60:GO68)</f>
        <v>0</v>
      </c>
      <c r="GP59" s="58">
        <f>SUM(GP60:GP68)</f>
        <v>0</v>
      </c>
      <c r="GQ59" s="58"/>
      <c r="GR59" s="58">
        <f>GR60+GR61</f>
        <v>0</v>
      </c>
      <c r="GS59" s="58">
        <f>GS60+GS61</f>
        <v>0</v>
      </c>
      <c r="GT59" s="58"/>
      <c r="GU59" s="58">
        <f>GU60+GU61</f>
        <v>0</v>
      </c>
      <c r="GV59" s="58">
        <f>GV60+GV61</f>
        <v>0</v>
      </c>
      <c r="GW59" s="58"/>
      <c r="GX59" s="58">
        <f>SUM(GX60:GX68)</f>
        <v>0</v>
      </c>
      <c r="GY59" s="58">
        <f>SUM(GY60:GY68)</f>
        <v>0</v>
      </c>
      <c r="GZ59" s="58"/>
      <c r="HA59" s="58">
        <f>HA60+HA61</f>
        <v>0</v>
      </c>
      <c r="HB59" s="58">
        <f>HB60+HB61</f>
        <v>0</v>
      </c>
      <c r="HC59" s="58"/>
      <c r="HD59" s="58">
        <f>HD60+HD61</f>
        <v>0</v>
      </c>
      <c r="HE59" s="58">
        <f>HE60+HE61</f>
        <v>0</v>
      </c>
      <c r="HF59" s="58"/>
      <c r="HG59" s="58">
        <f>SUM(HG60:HG68)</f>
        <v>0</v>
      </c>
      <c r="HH59" s="58">
        <f>SUM(HH60:HH68)</f>
        <v>0</v>
      </c>
      <c r="HI59" s="58"/>
      <c r="HJ59" s="58">
        <f>HJ60+HJ61</f>
        <v>0</v>
      </c>
      <c r="HK59" s="58">
        <f>HK60+HK61</f>
        <v>0</v>
      </c>
      <c r="HL59" s="58"/>
      <c r="HM59" s="58">
        <f>HM60+HM61</f>
        <v>0</v>
      </c>
      <c r="HN59" s="58">
        <f>HN60+HN61</f>
        <v>0</v>
      </c>
      <c r="HO59" s="58"/>
      <c r="HP59" s="58">
        <f>SUM(HP60:HP68)</f>
        <v>0</v>
      </c>
      <c r="HQ59" s="58">
        <f>SUM(HQ60:HQ68)</f>
        <v>0</v>
      </c>
      <c r="HR59" s="58"/>
      <c r="HS59" s="58">
        <f>HS60+HS61</f>
        <v>0</v>
      </c>
      <c r="HT59" s="58">
        <f>HT60+HT61</f>
        <v>0</v>
      </c>
      <c r="HU59" s="58"/>
      <c r="HV59" s="58">
        <f>HV60+HV61</f>
        <v>0</v>
      </c>
      <c r="HW59" s="58">
        <f>HW60+HW61</f>
        <v>0</v>
      </c>
      <c r="HX59" s="58"/>
      <c r="HY59" s="58">
        <f>SUM(HY60:HY68)</f>
        <v>0</v>
      </c>
      <c r="HZ59" s="58">
        <f>SUM(HZ60:HZ68)</f>
        <v>0</v>
      </c>
      <c r="IA59" s="58"/>
      <c r="IB59" s="58">
        <f>IB60+IB61</f>
        <v>0</v>
      </c>
      <c r="IC59" s="58">
        <f>IC60+IC61</f>
        <v>0</v>
      </c>
      <c r="ID59" s="58"/>
      <c r="IE59" s="58">
        <f>IE60+IE61</f>
        <v>0</v>
      </c>
      <c r="IF59" s="58">
        <f>IF60+IF61</f>
        <v>0</v>
      </c>
      <c r="IG59" s="58"/>
      <c r="IH59" s="58">
        <f>SUM(IH60:IH68)</f>
        <v>0</v>
      </c>
      <c r="II59" s="58">
        <f>SUM(II60:II68)</f>
        <v>0</v>
      </c>
      <c r="IJ59" s="58"/>
      <c r="IK59" s="58">
        <f>IK60+IK61</f>
        <v>0</v>
      </c>
      <c r="IL59" s="58">
        <f>IL60+IL61</f>
        <v>0</v>
      </c>
      <c r="IM59" s="58"/>
      <c r="IN59" s="58">
        <f>IN60+IN61</f>
        <v>0</v>
      </c>
      <c r="IO59" s="58">
        <f>IO60+IO61</f>
        <v>0</v>
      </c>
      <c r="IP59" s="58"/>
      <c r="IQ59" s="58">
        <f>SUM(IQ60:IQ68)</f>
        <v>0</v>
      </c>
      <c r="IR59" s="58">
        <f>SUM(IR60:IR68)</f>
        <v>0</v>
      </c>
      <c r="IS59" s="58">
        <f>SUM(IS60:IS68)</f>
        <v>0</v>
      </c>
      <c r="IT59" s="58"/>
      <c r="IU59" s="58">
        <f>IU60+IU61</f>
        <v>0</v>
      </c>
      <c r="IV59" s="58">
        <f>IV60+IV61</f>
        <v>0</v>
      </c>
      <c r="IW59" s="58"/>
      <c r="IX59" s="58">
        <f>IX60+IX61</f>
        <v>0</v>
      </c>
      <c r="IY59" s="58">
        <f>IY60+IY61</f>
        <v>0</v>
      </c>
      <c r="IZ59" s="58"/>
      <c r="JA59" s="58">
        <f>SUM(JA60:JA68)</f>
        <v>0</v>
      </c>
      <c r="JB59" s="58">
        <f>SUM(JB60:JB68)</f>
        <v>0</v>
      </c>
      <c r="JC59" s="58"/>
      <c r="JD59" s="58">
        <f>JD60+JD61</f>
        <v>0</v>
      </c>
      <c r="JE59" s="58">
        <f>JE60+JE61</f>
        <v>0</v>
      </c>
      <c r="JF59" s="58"/>
      <c r="JG59" s="58">
        <f>JG60+JG61</f>
        <v>0</v>
      </c>
      <c r="JH59" s="58">
        <f>JH60+JH61</f>
        <v>0</v>
      </c>
      <c r="JI59" s="58"/>
      <c r="JJ59" s="58">
        <f>SUM(JJ60:JJ68)</f>
        <v>0</v>
      </c>
      <c r="JK59" s="58">
        <f>SUM(JK60:JK68)</f>
        <v>0</v>
      </c>
      <c r="JL59" s="58"/>
      <c r="JM59" s="58">
        <f>JM60+JM61</f>
        <v>0</v>
      </c>
      <c r="JN59" s="58">
        <f>JN60+JN61</f>
        <v>0</v>
      </c>
      <c r="JO59" s="58"/>
      <c r="JP59" s="58">
        <f>JP60+JP61</f>
        <v>0</v>
      </c>
      <c r="JQ59" s="58">
        <f>JQ60+JQ61</f>
        <v>0</v>
      </c>
      <c r="JR59" s="58"/>
      <c r="JS59" s="58">
        <f>SUM(JS60:JS68)</f>
        <v>0</v>
      </c>
      <c r="JT59" s="58">
        <f>SUM(JT60:JT68)</f>
        <v>0</v>
      </c>
      <c r="JU59" s="58"/>
      <c r="JV59" s="58">
        <f>JV60+JV61</f>
        <v>0</v>
      </c>
      <c r="JW59" s="58">
        <f>JW60+JW61</f>
        <v>0</v>
      </c>
      <c r="JX59" s="58"/>
      <c r="JY59" s="58">
        <f>JY60+JY61</f>
        <v>0</v>
      </c>
      <c r="JZ59" s="58">
        <f>JZ60+JZ61</f>
        <v>0</v>
      </c>
      <c r="KA59" s="58"/>
      <c r="KB59" s="58">
        <f>SUM(KB60:KB68)</f>
        <v>0</v>
      </c>
      <c r="KC59" s="58">
        <f>SUM(KC60:KC68)</f>
        <v>0</v>
      </c>
      <c r="KD59" s="58"/>
      <c r="KE59" s="58">
        <f>KE60+KE61</f>
        <v>0</v>
      </c>
      <c r="KF59" s="58">
        <f>KF60+KF61</f>
        <v>0</v>
      </c>
      <c r="KG59" s="58"/>
      <c r="KH59" s="58">
        <f>KH60+KH61</f>
        <v>0</v>
      </c>
      <c r="KI59" s="58">
        <f>KI60+KI61</f>
        <v>0</v>
      </c>
      <c r="KJ59" s="58"/>
      <c r="KK59" s="58">
        <f>SUM(KK60:KK68)</f>
        <v>0</v>
      </c>
      <c r="KL59" s="58">
        <f>SUM(KL60:KL68)</f>
        <v>0</v>
      </c>
      <c r="KM59" s="58"/>
      <c r="KN59" s="58">
        <f>KN60+KN61</f>
        <v>0</v>
      </c>
      <c r="KO59" s="58">
        <f>KO60+KO61</f>
        <v>0</v>
      </c>
      <c r="KP59" s="58"/>
      <c r="KQ59" s="58">
        <f>KQ60+KQ61</f>
        <v>0</v>
      </c>
      <c r="KR59" s="58">
        <f>KR60+KR61</f>
        <v>0</v>
      </c>
      <c r="KS59" s="58"/>
      <c r="KT59" s="58">
        <f>SUM(KT60:KT68)</f>
        <v>0</v>
      </c>
      <c r="KU59" s="66">
        <f>SUM(KU60:KU68)</f>
        <v>0</v>
      </c>
      <c r="KV59" s="58"/>
      <c r="KW59" s="58">
        <f>SUM(KW60:KW68)</f>
        <v>0</v>
      </c>
      <c r="KX59" s="58">
        <f>SUM(KX60:KX68)</f>
        <v>0</v>
      </c>
      <c r="KY59" s="58"/>
      <c r="KZ59" s="58">
        <f>KZ60+KZ61</f>
        <v>0</v>
      </c>
      <c r="LA59" s="58">
        <f>LA60+LA61</f>
        <v>0</v>
      </c>
      <c r="LB59" s="58"/>
      <c r="LC59" s="58">
        <f>LC60+LC61</f>
        <v>0</v>
      </c>
      <c r="LD59" s="58">
        <f>LD60+LD61</f>
        <v>0</v>
      </c>
      <c r="LE59" s="58"/>
      <c r="LF59" s="58">
        <f>SUM(LF60:LF68)</f>
        <v>0</v>
      </c>
      <c r="LG59" s="66">
        <f>SUM(LG60:LG68)</f>
        <v>0</v>
      </c>
      <c r="LH59" s="58"/>
      <c r="LI59" s="58">
        <f>SUM(LI60:LI68)</f>
        <v>0</v>
      </c>
      <c r="LJ59" s="66">
        <f>SUM(LJ60:LJ68)</f>
        <v>0</v>
      </c>
      <c r="LK59" s="58"/>
      <c r="LL59" s="58">
        <f>SUM(LL60:LL68)</f>
        <v>0</v>
      </c>
      <c r="LM59" s="58">
        <f>SUM(LM60:LM68)</f>
        <v>0</v>
      </c>
      <c r="LN59" s="58"/>
      <c r="LO59" s="58">
        <f>LO60+LO61</f>
        <v>0</v>
      </c>
      <c r="LP59" s="58">
        <f>LP60+LP61</f>
        <v>0</v>
      </c>
      <c r="LQ59" s="58"/>
      <c r="LR59" s="58">
        <f>LR60+LR61</f>
        <v>0</v>
      </c>
      <c r="LS59" s="58">
        <f>LS60+LS61</f>
        <v>0</v>
      </c>
      <c r="LT59" s="58"/>
      <c r="LU59" s="58">
        <f>SUM(LU60:LU68)</f>
        <v>222.94495000000001</v>
      </c>
      <c r="LV59" s="66">
        <f>SUM(LV60:LV68)</f>
        <v>222.94495000000001</v>
      </c>
      <c r="LW59" s="60">
        <f t="shared" si="415"/>
        <v>100</v>
      </c>
      <c r="LX59" s="58">
        <f>SUM(LX60:LX68)</f>
        <v>0</v>
      </c>
      <c r="LY59" s="66">
        <f>SUM(LY60:LY68)</f>
        <v>0</v>
      </c>
      <c r="LZ59" s="58"/>
      <c r="MA59" s="58">
        <f>SUM(MA60:MA68)</f>
        <v>0</v>
      </c>
      <c r="MB59" s="66">
        <f>SUM(MB60:MB68)</f>
        <v>0</v>
      </c>
      <c r="MC59" s="58"/>
      <c r="MD59" s="58">
        <f>SUM(MD60:MD68)</f>
        <v>0</v>
      </c>
      <c r="ME59" s="66">
        <f>SUM(ME60:ME68)</f>
        <v>0</v>
      </c>
      <c r="MF59" s="58"/>
    </row>
    <row r="60" spans="1:344" ht="13.5" customHeight="1">
      <c r="A60" s="3" t="s">
        <v>198</v>
      </c>
      <c r="B60" s="60">
        <f t="shared" ref="B60:B68" si="447">E60+N60+Q60+T60+AC60+AU60+AX60+BG60+BP60+BS60+CB60+CK60+DL60+DU60+ED60+EM60+EP60+EY60+FB60+FW60+GF60+GO60+GX60+HP60+HG60+HY60+CT60+JJ60+JS60+DC60+FK60+FN60+IR60+KB60+KK60+KT60+LF60+LI60+LL60+IH60+JA60+KW60+LU60+LX60+MA60+MD60</f>
        <v>26173.15796</v>
      </c>
      <c r="C60" s="60">
        <f t="shared" ref="C60:C68" si="448">F60+O60+R60+U60+AD60+AV60+AY60+BH60+BQ60+BT60+CC60+CL60+DM60+DV60+EE60+EN60+EQ60+EZ60+FC60+FX60+GG60+GP60+GY60+HQ60+HH60+HZ60+CU60+JK60+JT60+DD60+FL60+FO60+IS60+KC60+KL60+KU60+LG60+LJ60+LM60+II60+JB60+KX60+LV60+LY60+MB60+ME60</f>
        <v>25774.97422</v>
      </c>
      <c r="D60" s="60">
        <f t="shared" si="421"/>
        <v>98.478656107877626</v>
      </c>
      <c r="E60" s="60">
        <f t="shared" ref="E60:F68" si="449">H60+K60</f>
        <v>0</v>
      </c>
      <c r="F60" s="60">
        <f t="shared" si="449"/>
        <v>0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>
        <f t="shared" ref="T60:U68" si="450">W60+Z60</f>
        <v>0</v>
      </c>
      <c r="U60" s="60">
        <f t="shared" si="450"/>
        <v>0</v>
      </c>
      <c r="V60" s="60"/>
      <c r="W60" s="60"/>
      <c r="X60" s="60"/>
      <c r="Y60" s="60"/>
      <c r="Z60" s="60"/>
      <c r="AA60" s="60"/>
      <c r="AB60" s="60"/>
      <c r="AC60" s="60">
        <f t="shared" ref="AC60:AD68" si="451">AF60+AI60</f>
        <v>0</v>
      </c>
      <c r="AD60" s="60">
        <f t="shared" si="451"/>
        <v>0</v>
      </c>
      <c r="AE60" s="60"/>
      <c r="AF60" s="60"/>
      <c r="AG60" s="60"/>
      <c r="AH60" s="60"/>
      <c r="AI60" s="60"/>
      <c r="AJ60" s="60"/>
      <c r="AK60" s="60"/>
      <c r="AL60" s="60">
        <f t="shared" ref="AL60:AM68" si="452">AO60+AR60</f>
        <v>0</v>
      </c>
      <c r="AM60" s="60">
        <f t="shared" si="452"/>
        <v>0</v>
      </c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>
        <f t="shared" ref="AX60:AY68" si="453">BA60+BD60</f>
        <v>0</v>
      </c>
      <c r="AY60" s="60">
        <f t="shared" si="453"/>
        <v>0</v>
      </c>
      <c r="AZ60" s="60"/>
      <c r="BA60" s="60"/>
      <c r="BB60" s="60"/>
      <c r="BC60" s="60"/>
      <c r="BD60" s="60"/>
      <c r="BE60" s="60"/>
      <c r="BF60" s="60"/>
      <c r="BG60" s="60">
        <f>BJ60+BM60</f>
        <v>3315.4219600000001</v>
      </c>
      <c r="BH60" s="60">
        <f>BK60+BN60</f>
        <v>3315.4219399999997</v>
      </c>
      <c r="BI60" s="60">
        <f>BH60/BG60*100</f>
        <v>99.999999396758525</v>
      </c>
      <c r="BJ60" s="60">
        <v>3249.1134999999999</v>
      </c>
      <c r="BK60" s="60">
        <v>3249.1134999999999</v>
      </c>
      <c r="BL60" s="60">
        <f>BK60/BJ60*100</f>
        <v>100</v>
      </c>
      <c r="BM60" s="60">
        <v>66.308459999999997</v>
      </c>
      <c r="BN60" s="60">
        <v>66.308440000000004</v>
      </c>
      <c r="BO60" s="60">
        <f>BN60/BM60*100</f>
        <v>99.999969837936234</v>
      </c>
      <c r="BP60" s="60"/>
      <c r="BQ60" s="60"/>
      <c r="BR60" s="60"/>
      <c r="BS60" s="60">
        <f t="shared" ref="BS60:BS68" si="454">BV60+BY60</f>
        <v>0</v>
      </c>
      <c r="BT60" s="60"/>
      <c r="BU60" s="60"/>
      <c r="BV60" s="60"/>
      <c r="BW60" s="60"/>
      <c r="BX60" s="60"/>
      <c r="BY60" s="60"/>
      <c r="BZ60" s="60"/>
      <c r="CA60" s="60"/>
      <c r="CB60" s="60">
        <f t="shared" ref="CB60:CB68" si="455">CE60+CH60</f>
        <v>0</v>
      </c>
      <c r="CC60" s="60">
        <f t="shared" ref="CC60:CC68" si="456">CF60+CI60</f>
        <v>0</v>
      </c>
      <c r="CD60" s="60"/>
      <c r="CE60" s="60"/>
      <c r="CF60" s="60"/>
      <c r="CG60" s="60"/>
      <c r="CH60" s="60"/>
      <c r="CI60" s="60"/>
      <c r="CJ60" s="60"/>
      <c r="CK60" s="60">
        <f t="shared" ref="CK60:CL68" si="457">CN60+CQ60</f>
        <v>0</v>
      </c>
      <c r="CL60" s="60">
        <f t="shared" si="457"/>
        <v>0</v>
      </c>
      <c r="CM60" s="60"/>
      <c r="CN60" s="60"/>
      <c r="CO60" s="60"/>
      <c r="CP60" s="60"/>
      <c r="CQ60" s="60"/>
      <c r="CR60" s="60"/>
      <c r="CS60" s="60"/>
      <c r="CT60" s="60">
        <f t="shared" ref="CT60:CU68" si="458">CW60+CZ60</f>
        <v>0</v>
      </c>
      <c r="CU60" s="60">
        <f t="shared" si="458"/>
        <v>0</v>
      </c>
      <c r="CV60" s="60"/>
      <c r="CW60" s="60"/>
      <c r="CX60" s="60"/>
      <c r="CY60" s="60"/>
      <c r="CZ60" s="60"/>
      <c r="DA60" s="60"/>
      <c r="DB60" s="60"/>
      <c r="DC60" s="60">
        <f t="shared" ref="DC60:DD68" si="459">DF60+DI60</f>
        <v>0</v>
      </c>
      <c r="DD60" s="60">
        <f t="shared" si="459"/>
        <v>0</v>
      </c>
      <c r="DE60" s="60"/>
      <c r="DF60" s="60"/>
      <c r="DG60" s="60"/>
      <c r="DH60" s="60"/>
      <c r="DI60" s="60"/>
      <c r="DJ60" s="60"/>
      <c r="DK60" s="60"/>
      <c r="DL60" s="60">
        <f t="shared" ref="DL60:DM68" si="460">DO60+DR60</f>
        <v>0</v>
      </c>
      <c r="DM60" s="60">
        <f t="shared" si="460"/>
        <v>0</v>
      </c>
      <c r="DN60" s="60"/>
      <c r="DO60" s="60"/>
      <c r="DP60" s="60"/>
      <c r="DQ60" s="60"/>
      <c r="DR60" s="60"/>
      <c r="DS60" s="60"/>
      <c r="DT60" s="60"/>
      <c r="DU60" s="60">
        <f t="shared" ref="DU60:DV68" si="461">DX60+EA60</f>
        <v>0</v>
      </c>
      <c r="DV60" s="60">
        <f t="shared" si="461"/>
        <v>0</v>
      </c>
      <c r="DW60" s="60"/>
      <c r="DX60" s="60"/>
      <c r="DY60" s="60"/>
      <c r="DZ60" s="60"/>
      <c r="EA60" s="60"/>
      <c r="EB60" s="60"/>
      <c r="EC60" s="60"/>
      <c r="ED60" s="60">
        <f t="shared" ref="ED60:EE68" si="462">EG60+EJ60</f>
        <v>0</v>
      </c>
      <c r="EE60" s="60">
        <f t="shared" si="462"/>
        <v>0</v>
      </c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>
        <f t="shared" ref="EP60:EQ68" si="463">ES60+EV60</f>
        <v>22857.736000000001</v>
      </c>
      <c r="EQ60" s="60">
        <f t="shared" si="463"/>
        <v>22459.55228</v>
      </c>
      <c r="ER60" s="60">
        <f>EQ60/EP60*100</f>
        <v>98.257991430122388</v>
      </c>
      <c r="ES60" s="60">
        <v>22857.736000000001</v>
      </c>
      <c r="ET60" s="60">
        <v>22459.55228</v>
      </c>
      <c r="EU60" s="58">
        <f>ET60/ES60*100</f>
        <v>98.257991430122388</v>
      </c>
      <c r="EV60" s="60"/>
      <c r="EW60" s="60"/>
      <c r="EX60" s="60"/>
      <c r="EY60" s="60"/>
      <c r="EZ60" s="60"/>
      <c r="FA60" s="60"/>
      <c r="FB60" s="60">
        <f t="shared" ref="FB60:FC68" si="464">FE60+FH60</f>
        <v>0</v>
      </c>
      <c r="FC60" s="60">
        <f t="shared" si="464"/>
        <v>0</v>
      </c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>
        <f t="shared" ref="FW60:FX68" si="465">FZ60+GC60</f>
        <v>0</v>
      </c>
      <c r="FX60" s="60">
        <f t="shared" si="465"/>
        <v>0</v>
      </c>
      <c r="FY60" s="60"/>
      <c r="FZ60" s="60"/>
      <c r="GA60" s="60"/>
      <c r="GB60" s="60"/>
      <c r="GC60" s="60"/>
      <c r="GD60" s="60"/>
      <c r="GE60" s="60"/>
      <c r="GF60" s="60">
        <f t="shared" ref="GF60:GG68" si="466">GI60+GL60</f>
        <v>0</v>
      </c>
      <c r="GG60" s="60">
        <f t="shared" si="466"/>
        <v>0</v>
      </c>
      <c r="GH60" s="60"/>
      <c r="GI60" s="60"/>
      <c r="GJ60" s="60"/>
      <c r="GK60" s="60"/>
      <c r="GL60" s="60"/>
      <c r="GM60" s="60"/>
      <c r="GN60" s="60"/>
      <c r="GO60" s="60">
        <f t="shared" ref="GO60:GP68" si="467">GR60+GU60</f>
        <v>0</v>
      </c>
      <c r="GP60" s="60">
        <f t="shared" si="467"/>
        <v>0</v>
      </c>
      <c r="GQ60" s="60"/>
      <c r="GR60" s="60"/>
      <c r="GS60" s="60"/>
      <c r="GT60" s="60"/>
      <c r="GU60" s="60"/>
      <c r="GV60" s="60"/>
      <c r="GW60" s="60"/>
      <c r="GX60" s="60">
        <f t="shared" ref="GX60:GY68" si="468">HA60+HD60</f>
        <v>0</v>
      </c>
      <c r="GY60" s="60">
        <f t="shared" si="468"/>
        <v>0</v>
      </c>
      <c r="GZ60" s="58"/>
      <c r="HA60" s="60"/>
      <c r="HB60" s="60"/>
      <c r="HC60" s="60"/>
      <c r="HD60" s="60"/>
      <c r="HE60" s="60"/>
      <c r="HF60" s="60"/>
      <c r="HG60" s="60">
        <f t="shared" ref="HG60:HH68" si="469">HJ60+HM60</f>
        <v>0</v>
      </c>
      <c r="HH60" s="60">
        <f t="shared" si="469"/>
        <v>0</v>
      </c>
      <c r="HI60" s="60"/>
      <c r="HJ60" s="60"/>
      <c r="HK60" s="60"/>
      <c r="HL60" s="60"/>
      <c r="HM60" s="60"/>
      <c r="HN60" s="60"/>
      <c r="HO60" s="60"/>
      <c r="HP60" s="60">
        <f t="shared" ref="HP60:HQ68" si="470">HS60+HV60</f>
        <v>0</v>
      </c>
      <c r="HQ60" s="60">
        <f t="shared" si="470"/>
        <v>0</v>
      </c>
      <c r="HR60" s="60"/>
      <c r="HS60" s="60"/>
      <c r="HT60" s="60"/>
      <c r="HU60" s="60"/>
      <c r="HV60" s="60"/>
      <c r="HW60" s="60"/>
      <c r="HX60" s="60"/>
      <c r="HY60" s="60">
        <f t="shared" ref="HY60:HZ68" si="471">IB60+IE60</f>
        <v>0</v>
      </c>
      <c r="HZ60" s="60">
        <f t="shared" si="471"/>
        <v>0</v>
      </c>
      <c r="IA60" s="60"/>
      <c r="IB60" s="60"/>
      <c r="IC60" s="60"/>
      <c r="ID60" s="60"/>
      <c r="IE60" s="60"/>
      <c r="IF60" s="60"/>
      <c r="IG60" s="60"/>
      <c r="IH60" s="60">
        <f t="shared" ref="IH60:II68" si="472">IK60+IN60</f>
        <v>0</v>
      </c>
      <c r="II60" s="60">
        <f t="shared" si="472"/>
        <v>0</v>
      </c>
      <c r="IJ60" s="60"/>
      <c r="IK60" s="60"/>
      <c r="IL60" s="60"/>
      <c r="IM60" s="60"/>
      <c r="IN60" s="60"/>
      <c r="IO60" s="60"/>
      <c r="IP60" s="60"/>
      <c r="IQ60" s="60"/>
      <c r="IR60" s="60">
        <f t="shared" ref="IR60:IS68" si="473">IU60+IX60</f>
        <v>0</v>
      </c>
      <c r="IS60" s="60">
        <f t="shared" si="473"/>
        <v>0</v>
      </c>
      <c r="IT60" s="60"/>
      <c r="IU60" s="60"/>
      <c r="IV60" s="60"/>
      <c r="IW60" s="60"/>
      <c r="IX60" s="60"/>
      <c r="IY60" s="60"/>
      <c r="IZ60" s="60"/>
      <c r="JA60" s="60">
        <f t="shared" ref="JA60:JB68" si="474">JD60+JG60</f>
        <v>0</v>
      </c>
      <c r="JB60" s="60">
        <f t="shared" si="474"/>
        <v>0</v>
      </c>
      <c r="JC60" s="60"/>
      <c r="JD60" s="60"/>
      <c r="JE60" s="60"/>
      <c r="JF60" s="60"/>
      <c r="JG60" s="60"/>
      <c r="JH60" s="60"/>
      <c r="JI60" s="60"/>
      <c r="JJ60" s="60">
        <f t="shared" ref="JJ60:JK68" si="475">JM60+JP60</f>
        <v>0</v>
      </c>
      <c r="JK60" s="60">
        <f t="shared" si="475"/>
        <v>0</v>
      </c>
      <c r="JL60" s="60"/>
      <c r="JM60" s="60"/>
      <c r="JN60" s="60"/>
      <c r="JO60" s="60"/>
      <c r="JP60" s="60"/>
      <c r="JQ60" s="60"/>
      <c r="JR60" s="60"/>
      <c r="JS60" s="60">
        <f t="shared" ref="JS60:JT68" si="476">JV60+JY60</f>
        <v>0</v>
      </c>
      <c r="JT60" s="60">
        <f t="shared" si="476"/>
        <v>0</v>
      </c>
      <c r="JU60" s="60"/>
      <c r="JV60" s="60"/>
      <c r="JW60" s="60"/>
      <c r="JX60" s="60"/>
      <c r="JY60" s="60"/>
      <c r="JZ60" s="60"/>
      <c r="KA60" s="60"/>
      <c r="KB60" s="60">
        <f t="shared" ref="KB60:KC68" si="477">KE60+KH60</f>
        <v>0</v>
      </c>
      <c r="KC60" s="60">
        <f t="shared" si="477"/>
        <v>0</v>
      </c>
      <c r="KD60" s="60"/>
      <c r="KE60" s="60"/>
      <c r="KF60" s="60"/>
      <c r="KG60" s="60"/>
      <c r="KH60" s="60"/>
      <c r="KI60" s="60"/>
      <c r="KJ60" s="60"/>
      <c r="KK60" s="60">
        <f t="shared" ref="KK60:KL68" si="478">KN60+KQ60</f>
        <v>0</v>
      </c>
      <c r="KL60" s="60">
        <f t="shared" si="478"/>
        <v>0</v>
      </c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>
        <f t="shared" ref="KW60:KX68" si="479">KZ60+LC60</f>
        <v>0</v>
      </c>
      <c r="KX60" s="60">
        <f t="shared" si="479"/>
        <v>0</v>
      </c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>
        <f t="shared" ref="LL60:LM68" si="480">LO60+LR60</f>
        <v>0</v>
      </c>
      <c r="LM60" s="60">
        <f t="shared" si="480"/>
        <v>0</v>
      </c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</row>
    <row r="61" spans="1:344" ht="13.5" customHeight="1">
      <c r="A61" s="3" t="s">
        <v>89</v>
      </c>
      <c r="B61" s="60">
        <f t="shared" si="447"/>
        <v>0</v>
      </c>
      <c r="C61" s="60">
        <f t="shared" si="448"/>
        <v>0</v>
      </c>
      <c r="D61" s="60"/>
      <c r="E61" s="60">
        <f t="shared" si="449"/>
        <v>0</v>
      </c>
      <c r="F61" s="60">
        <f t="shared" si="449"/>
        <v>0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>
        <f t="shared" si="450"/>
        <v>0</v>
      </c>
      <c r="U61" s="60">
        <f t="shared" si="450"/>
        <v>0</v>
      </c>
      <c r="V61" s="60"/>
      <c r="W61" s="60"/>
      <c r="X61" s="60"/>
      <c r="Y61" s="60"/>
      <c r="Z61" s="60"/>
      <c r="AA61" s="60"/>
      <c r="AB61" s="60"/>
      <c r="AC61" s="60">
        <f t="shared" si="451"/>
        <v>0</v>
      </c>
      <c r="AD61" s="60">
        <f t="shared" si="451"/>
        <v>0</v>
      </c>
      <c r="AE61" s="60"/>
      <c r="AF61" s="60"/>
      <c r="AG61" s="60"/>
      <c r="AH61" s="60"/>
      <c r="AI61" s="60"/>
      <c r="AJ61" s="60"/>
      <c r="AK61" s="60"/>
      <c r="AL61" s="60">
        <f t="shared" si="452"/>
        <v>0</v>
      </c>
      <c r="AM61" s="60">
        <f t="shared" si="452"/>
        <v>0</v>
      </c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>
        <f t="shared" si="453"/>
        <v>0</v>
      </c>
      <c r="AY61" s="60">
        <f t="shared" si="453"/>
        <v>0</v>
      </c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>
        <f t="shared" si="454"/>
        <v>0</v>
      </c>
      <c r="BT61" s="60"/>
      <c r="BU61" s="60"/>
      <c r="BV61" s="60"/>
      <c r="BW61" s="60"/>
      <c r="BX61" s="60"/>
      <c r="BY61" s="60"/>
      <c r="BZ61" s="60"/>
      <c r="CA61" s="60"/>
      <c r="CB61" s="60">
        <f t="shared" si="455"/>
        <v>0</v>
      </c>
      <c r="CC61" s="60">
        <f t="shared" si="456"/>
        <v>0</v>
      </c>
      <c r="CD61" s="60"/>
      <c r="CE61" s="60"/>
      <c r="CF61" s="60"/>
      <c r="CG61" s="60"/>
      <c r="CH61" s="60"/>
      <c r="CI61" s="60"/>
      <c r="CJ61" s="60"/>
      <c r="CK61" s="60">
        <f t="shared" si="457"/>
        <v>0</v>
      </c>
      <c r="CL61" s="60">
        <f t="shared" si="457"/>
        <v>0</v>
      </c>
      <c r="CM61" s="60"/>
      <c r="CN61" s="60"/>
      <c r="CO61" s="60"/>
      <c r="CP61" s="60"/>
      <c r="CQ61" s="60"/>
      <c r="CR61" s="60"/>
      <c r="CS61" s="60"/>
      <c r="CT61" s="60">
        <f t="shared" si="458"/>
        <v>0</v>
      </c>
      <c r="CU61" s="60">
        <f t="shared" si="458"/>
        <v>0</v>
      </c>
      <c r="CV61" s="60"/>
      <c r="CW61" s="60"/>
      <c r="CX61" s="60"/>
      <c r="CY61" s="60"/>
      <c r="CZ61" s="60"/>
      <c r="DA61" s="60"/>
      <c r="DB61" s="60"/>
      <c r="DC61" s="60">
        <f t="shared" si="459"/>
        <v>0</v>
      </c>
      <c r="DD61" s="60">
        <f t="shared" si="459"/>
        <v>0</v>
      </c>
      <c r="DE61" s="60"/>
      <c r="DF61" s="60"/>
      <c r="DG61" s="60"/>
      <c r="DH61" s="60"/>
      <c r="DI61" s="60"/>
      <c r="DJ61" s="60"/>
      <c r="DK61" s="60"/>
      <c r="DL61" s="60">
        <f t="shared" si="460"/>
        <v>0</v>
      </c>
      <c r="DM61" s="60">
        <f t="shared" si="460"/>
        <v>0</v>
      </c>
      <c r="DN61" s="60"/>
      <c r="DO61" s="60"/>
      <c r="DP61" s="60"/>
      <c r="DQ61" s="60"/>
      <c r="DR61" s="60"/>
      <c r="DS61" s="60"/>
      <c r="DT61" s="60"/>
      <c r="DU61" s="60">
        <f t="shared" si="461"/>
        <v>0</v>
      </c>
      <c r="DV61" s="60">
        <f t="shared" si="461"/>
        <v>0</v>
      </c>
      <c r="DW61" s="60"/>
      <c r="DX61" s="60"/>
      <c r="DY61" s="60"/>
      <c r="DZ61" s="60"/>
      <c r="EA61" s="60"/>
      <c r="EB61" s="60"/>
      <c r="EC61" s="60"/>
      <c r="ED61" s="60">
        <f t="shared" si="462"/>
        <v>0</v>
      </c>
      <c r="EE61" s="60">
        <f t="shared" si="462"/>
        <v>0</v>
      </c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>
        <f t="shared" si="463"/>
        <v>0</v>
      </c>
      <c r="EQ61" s="60">
        <f t="shared" si="463"/>
        <v>0</v>
      </c>
      <c r="ER61" s="58"/>
      <c r="ES61" s="60"/>
      <c r="ET61" s="60"/>
      <c r="EU61" s="60"/>
      <c r="EV61" s="60"/>
      <c r="EW61" s="60"/>
      <c r="EX61" s="60"/>
      <c r="EY61" s="60"/>
      <c r="EZ61" s="60"/>
      <c r="FA61" s="60"/>
      <c r="FB61" s="60">
        <f t="shared" si="464"/>
        <v>0</v>
      </c>
      <c r="FC61" s="60">
        <f t="shared" si="464"/>
        <v>0</v>
      </c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>
        <f t="shared" si="465"/>
        <v>0</v>
      </c>
      <c r="FX61" s="60">
        <f t="shared" si="465"/>
        <v>0</v>
      </c>
      <c r="FY61" s="60"/>
      <c r="FZ61" s="60"/>
      <c r="GA61" s="60"/>
      <c r="GB61" s="60"/>
      <c r="GC61" s="60"/>
      <c r="GD61" s="60"/>
      <c r="GE61" s="60"/>
      <c r="GF61" s="60">
        <f t="shared" si="466"/>
        <v>0</v>
      </c>
      <c r="GG61" s="60">
        <f t="shared" si="466"/>
        <v>0</v>
      </c>
      <c r="GH61" s="60"/>
      <c r="GI61" s="60"/>
      <c r="GJ61" s="60"/>
      <c r="GK61" s="60"/>
      <c r="GL61" s="60"/>
      <c r="GM61" s="60"/>
      <c r="GN61" s="60"/>
      <c r="GO61" s="60">
        <f t="shared" si="467"/>
        <v>0</v>
      </c>
      <c r="GP61" s="60">
        <f t="shared" si="467"/>
        <v>0</v>
      </c>
      <c r="GQ61" s="60"/>
      <c r="GR61" s="60"/>
      <c r="GS61" s="60"/>
      <c r="GT61" s="60"/>
      <c r="GU61" s="60"/>
      <c r="GV61" s="60"/>
      <c r="GW61" s="60"/>
      <c r="GX61" s="60">
        <f t="shared" si="468"/>
        <v>0</v>
      </c>
      <c r="GY61" s="60">
        <f t="shared" si="468"/>
        <v>0</v>
      </c>
      <c r="GZ61" s="58"/>
      <c r="HA61" s="60"/>
      <c r="HB61" s="60"/>
      <c r="HC61" s="60"/>
      <c r="HD61" s="60"/>
      <c r="HE61" s="60"/>
      <c r="HF61" s="60"/>
      <c r="HG61" s="60">
        <f t="shared" si="469"/>
        <v>0</v>
      </c>
      <c r="HH61" s="60">
        <f t="shared" si="469"/>
        <v>0</v>
      </c>
      <c r="HI61" s="60"/>
      <c r="HJ61" s="60"/>
      <c r="HK61" s="60"/>
      <c r="HL61" s="60"/>
      <c r="HM61" s="60"/>
      <c r="HN61" s="60"/>
      <c r="HO61" s="60"/>
      <c r="HP61" s="60">
        <f t="shared" si="470"/>
        <v>0</v>
      </c>
      <c r="HQ61" s="60">
        <f t="shared" si="470"/>
        <v>0</v>
      </c>
      <c r="HR61" s="60"/>
      <c r="HS61" s="60"/>
      <c r="HT61" s="60"/>
      <c r="HU61" s="60"/>
      <c r="HV61" s="60"/>
      <c r="HW61" s="60"/>
      <c r="HX61" s="60"/>
      <c r="HY61" s="60">
        <f t="shared" si="471"/>
        <v>0</v>
      </c>
      <c r="HZ61" s="60">
        <f t="shared" si="471"/>
        <v>0</v>
      </c>
      <c r="IA61" s="60"/>
      <c r="IB61" s="60"/>
      <c r="IC61" s="60"/>
      <c r="ID61" s="60"/>
      <c r="IE61" s="60"/>
      <c r="IF61" s="60"/>
      <c r="IG61" s="60"/>
      <c r="IH61" s="60">
        <f t="shared" si="472"/>
        <v>0</v>
      </c>
      <c r="II61" s="60">
        <f t="shared" si="472"/>
        <v>0</v>
      </c>
      <c r="IJ61" s="60"/>
      <c r="IK61" s="60"/>
      <c r="IL61" s="60"/>
      <c r="IM61" s="60"/>
      <c r="IN61" s="60"/>
      <c r="IO61" s="60"/>
      <c r="IP61" s="60"/>
      <c r="IQ61" s="60"/>
      <c r="IR61" s="60">
        <f t="shared" si="473"/>
        <v>0</v>
      </c>
      <c r="IS61" s="60">
        <f t="shared" si="473"/>
        <v>0</v>
      </c>
      <c r="IT61" s="60"/>
      <c r="IU61" s="60"/>
      <c r="IV61" s="60"/>
      <c r="IW61" s="60"/>
      <c r="IX61" s="60"/>
      <c r="IY61" s="60"/>
      <c r="IZ61" s="60"/>
      <c r="JA61" s="60">
        <f t="shared" si="474"/>
        <v>0</v>
      </c>
      <c r="JB61" s="60">
        <f t="shared" si="474"/>
        <v>0</v>
      </c>
      <c r="JC61" s="60"/>
      <c r="JD61" s="60"/>
      <c r="JE61" s="60"/>
      <c r="JF61" s="60"/>
      <c r="JG61" s="60"/>
      <c r="JH61" s="60"/>
      <c r="JI61" s="60"/>
      <c r="JJ61" s="60">
        <f t="shared" si="475"/>
        <v>0</v>
      </c>
      <c r="JK61" s="60">
        <f t="shared" si="475"/>
        <v>0</v>
      </c>
      <c r="JL61" s="60"/>
      <c r="JM61" s="60"/>
      <c r="JN61" s="60"/>
      <c r="JO61" s="60"/>
      <c r="JP61" s="60"/>
      <c r="JQ61" s="60"/>
      <c r="JR61" s="60"/>
      <c r="JS61" s="60">
        <f t="shared" si="476"/>
        <v>0</v>
      </c>
      <c r="JT61" s="60">
        <f t="shared" si="476"/>
        <v>0</v>
      </c>
      <c r="JU61" s="60"/>
      <c r="JV61" s="60"/>
      <c r="JW61" s="60"/>
      <c r="JX61" s="60"/>
      <c r="JY61" s="60"/>
      <c r="JZ61" s="60"/>
      <c r="KA61" s="60"/>
      <c r="KB61" s="60">
        <f t="shared" si="477"/>
        <v>0</v>
      </c>
      <c r="KC61" s="60">
        <f t="shared" si="477"/>
        <v>0</v>
      </c>
      <c r="KD61" s="60"/>
      <c r="KE61" s="60"/>
      <c r="KF61" s="60"/>
      <c r="KG61" s="60"/>
      <c r="KH61" s="60"/>
      <c r="KI61" s="60"/>
      <c r="KJ61" s="60"/>
      <c r="KK61" s="60">
        <f t="shared" si="478"/>
        <v>0</v>
      </c>
      <c r="KL61" s="60">
        <f t="shared" si="478"/>
        <v>0</v>
      </c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>
        <f t="shared" si="479"/>
        <v>0</v>
      </c>
      <c r="KX61" s="60">
        <f t="shared" si="479"/>
        <v>0</v>
      </c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>
        <f t="shared" si="480"/>
        <v>0</v>
      </c>
      <c r="LM61" s="60">
        <f t="shared" si="480"/>
        <v>0</v>
      </c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</row>
    <row r="62" spans="1:344" ht="13.5" customHeight="1">
      <c r="A62" s="3" t="s">
        <v>93</v>
      </c>
      <c r="B62" s="60">
        <f t="shared" si="447"/>
        <v>421.63</v>
      </c>
      <c r="C62" s="60">
        <f t="shared" si="448"/>
        <v>421.63</v>
      </c>
      <c r="D62" s="60">
        <f t="shared" si="421"/>
        <v>100</v>
      </c>
      <c r="E62" s="60">
        <f t="shared" si="449"/>
        <v>0</v>
      </c>
      <c r="F62" s="60">
        <f t="shared" si="449"/>
        <v>0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>
        <f t="shared" si="450"/>
        <v>0</v>
      </c>
      <c r="U62" s="60">
        <f t="shared" si="450"/>
        <v>0</v>
      </c>
      <c r="V62" s="60"/>
      <c r="W62" s="60"/>
      <c r="X62" s="60"/>
      <c r="Y62" s="60"/>
      <c r="Z62" s="60"/>
      <c r="AA62" s="60"/>
      <c r="AB62" s="60"/>
      <c r="AC62" s="60">
        <f t="shared" si="451"/>
        <v>0</v>
      </c>
      <c r="AD62" s="60">
        <f t="shared" si="451"/>
        <v>0</v>
      </c>
      <c r="AE62" s="60"/>
      <c r="AF62" s="60"/>
      <c r="AG62" s="60"/>
      <c r="AH62" s="60"/>
      <c r="AI62" s="60"/>
      <c r="AJ62" s="60"/>
      <c r="AK62" s="60"/>
      <c r="AL62" s="60">
        <f t="shared" si="452"/>
        <v>0</v>
      </c>
      <c r="AM62" s="60">
        <f t="shared" si="452"/>
        <v>0</v>
      </c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>
        <f t="shared" si="453"/>
        <v>0</v>
      </c>
      <c r="AY62" s="60">
        <f t="shared" si="453"/>
        <v>0</v>
      </c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>
        <f t="shared" si="454"/>
        <v>421.63</v>
      </c>
      <c r="BT62" s="60">
        <f>BW62+BZ62</f>
        <v>421.63</v>
      </c>
      <c r="BU62" s="60">
        <f>BT62/BS62*100</f>
        <v>100</v>
      </c>
      <c r="BV62" s="60">
        <v>421.63</v>
      </c>
      <c r="BW62" s="60">
        <v>421.63</v>
      </c>
      <c r="BX62" s="60">
        <f>BW62/BV62*100</f>
        <v>100</v>
      </c>
      <c r="BY62" s="60"/>
      <c r="BZ62" s="60"/>
      <c r="CA62" s="60"/>
      <c r="CB62" s="60">
        <f t="shared" si="455"/>
        <v>0</v>
      </c>
      <c r="CC62" s="60">
        <f t="shared" si="456"/>
        <v>0</v>
      </c>
      <c r="CD62" s="60"/>
      <c r="CE62" s="60"/>
      <c r="CF62" s="60"/>
      <c r="CG62" s="60"/>
      <c r="CH62" s="60"/>
      <c r="CI62" s="60"/>
      <c r="CJ62" s="60"/>
      <c r="CK62" s="60">
        <f t="shared" si="457"/>
        <v>0</v>
      </c>
      <c r="CL62" s="60">
        <f t="shared" si="457"/>
        <v>0</v>
      </c>
      <c r="CM62" s="60"/>
      <c r="CN62" s="60"/>
      <c r="CO62" s="60"/>
      <c r="CP62" s="60"/>
      <c r="CQ62" s="60"/>
      <c r="CR62" s="60"/>
      <c r="CS62" s="60"/>
      <c r="CT62" s="60">
        <f t="shared" si="458"/>
        <v>0</v>
      </c>
      <c r="CU62" s="60">
        <f t="shared" si="458"/>
        <v>0</v>
      </c>
      <c r="CV62" s="60"/>
      <c r="CW62" s="60"/>
      <c r="CX62" s="60"/>
      <c r="CY62" s="60"/>
      <c r="CZ62" s="60"/>
      <c r="DA62" s="60"/>
      <c r="DB62" s="60"/>
      <c r="DC62" s="60">
        <f t="shared" si="459"/>
        <v>0</v>
      </c>
      <c r="DD62" s="60">
        <f t="shared" si="459"/>
        <v>0</v>
      </c>
      <c r="DE62" s="60"/>
      <c r="DF62" s="60"/>
      <c r="DG62" s="60"/>
      <c r="DH62" s="60"/>
      <c r="DI62" s="60"/>
      <c r="DJ62" s="60"/>
      <c r="DK62" s="60"/>
      <c r="DL62" s="60">
        <f t="shared" si="460"/>
        <v>0</v>
      </c>
      <c r="DM62" s="60">
        <f t="shared" si="460"/>
        <v>0</v>
      </c>
      <c r="DN62" s="60"/>
      <c r="DO62" s="60"/>
      <c r="DP62" s="60"/>
      <c r="DQ62" s="60"/>
      <c r="DR62" s="60"/>
      <c r="DS62" s="60"/>
      <c r="DT62" s="60"/>
      <c r="DU62" s="60">
        <f t="shared" si="461"/>
        <v>0</v>
      </c>
      <c r="DV62" s="60">
        <f t="shared" si="461"/>
        <v>0</v>
      </c>
      <c r="DW62" s="60"/>
      <c r="DX62" s="60"/>
      <c r="DY62" s="60"/>
      <c r="DZ62" s="60"/>
      <c r="EA62" s="60"/>
      <c r="EB62" s="60"/>
      <c r="EC62" s="60"/>
      <c r="ED62" s="60">
        <f t="shared" si="462"/>
        <v>0</v>
      </c>
      <c r="EE62" s="60">
        <f t="shared" si="462"/>
        <v>0</v>
      </c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>
        <f t="shared" si="463"/>
        <v>0</v>
      </c>
      <c r="EQ62" s="60">
        <f t="shared" si="463"/>
        <v>0</v>
      </c>
      <c r="ER62" s="58"/>
      <c r="ES62" s="60"/>
      <c r="ET62" s="60"/>
      <c r="EU62" s="60"/>
      <c r="EV62" s="60"/>
      <c r="EW62" s="60"/>
      <c r="EX62" s="60"/>
      <c r="EY62" s="60"/>
      <c r="EZ62" s="60"/>
      <c r="FA62" s="60"/>
      <c r="FB62" s="60">
        <f t="shared" si="464"/>
        <v>0</v>
      </c>
      <c r="FC62" s="60">
        <f t="shared" si="464"/>
        <v>0</v>
      </c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>
        <f t="shared" si="465"/>
        <v>0</v>
      </c>
      <c r="FX62" s="60">
        <f t="shared" si="465"/>
        <v>0</v>
      </c>
      <c r="FY62" s="60"/>
      <c r="FZ62" s="60"/>
      <c r="GA62" s="60"/>
      <c r="GB62" s="60"/>
      <c r="GC62" s="60"/>
      <c r="GD62" s="60"/>
      <c r="GE62" s="60"/>
      <c r="GF62" s="60">
        <f t="shared" si="466"/>
        <v>0</v>
      </c>
      <c r="GG62" s="60">
        <f t="shared" si="466"/>
        <v>0</v>
      </c>
      <c r="GH62" s="60"/>
      <c r="GI62" s="60"/>
      <c r="GJ62" s="60"/>
      <c r="GK62" s="60"/>
      <c r="GL62" s="60"/>
      <c r="GM62" s="60"/>
      <c r="GN62" s="60"/>
      <c r="GO62" s="60">
        <f t="shared" si="467"/>
        <v>0</v>
      </c>
      <c r="GP62" s="60">
        <f t="shared" si="467"/>
        <v>0</v>
      </c>
      <c r="GQ62" s="60"/>
      <c r="GR62" s="60"/>
      <c r="GS62" s="60"/>
      <c r="GT62" s="60"/>
      <c r="GU62" s="60"/>
      <c r="GV62" s="60"/>
      <c r="GW62" s="60"/>
      <c r="GX62" s="60">
        <f t="shared" si="468"/>
        <v>0</v>
      </c>
      <c r="GY62" s="60">
        <f t="shared" si="468"/>
        <v>0</v>
      </c>
      <c r="GZ62" s="58"/>
      <c r="HA62" s="60"/>
      <c r="HB62" s="60"/>
      <c r="HC62" s="60"/>
      <c r="HD62" s="60"/>
      <c r="HE62" s="60"/>
      <c r="HF62" s="60"/>
      <c r="HG62" s="60">
        <f t="shared" si="469"/>
        <v>0</v>
      </c>
      <c r="HH62" s="60">
        <f t="shared" si="469"/>
        <v>0</v>
      </c>
      <c r="HI62" s="60"/>
      <c r="HJ62" s="60"/>
      <c r="HK62" s="60"/>
      <c r="HL62" s="60"/>
      <c r="HM62" s="60"/>
      <c r="HN62" s="60"/>
      <c r="HO62" s="60"/>
      <c r="HP62" s="60">
        <f t="shared" si="470"/>
        <v>0</v>
      </c>
      <c r="HQ62" s="60">
        <f t="shared" si="470"/>
        <v>0</v>
      </c>
      <c r="HR62" s="60"/>
      <c r="HS62" s="60"/>
      <c r="HT62" s="60"/>
      <c r="HU62" s="60"/>
      <c r="HV62" s="60"/>
      <c r="HW62" s="60"/>
      <c r="HX62" s="60"/>
      <c r="HY62" s="60">
        <f t="shared" si="471"/>
        <v>0</v>
      </c>
      <c r="HZ62" s="60">
        <f t="shared" si="471"/>
        <v>0</v>
      </c>
      <c r="IA62" s="60"/>
      <c r="IB62" s="60"/>
      <c r="IC62" s="60"/>
      <c r="ID62" s="60"/>
      <c r="IE62" s="60"/>
      <c r="IF62" s="60"/>
      <c r="IG62" s="60"/>
      <c r="IH62" s="60">
        <f t="shared" si="472"/>
        <v>0</v>
      </c>
      <c r="II62" s="60">
        <f t="shared" si="472"/>
        <v>0</v>
      </c>
      <c r="IJ62" s="60"/>
      <c r="IK62" s="60"/>
      <c r="IL62" s="60"/>
      <c r="IM62" s="60"/>
      <c r="IN62" s="60"/>
      <c r="IO62" s="60"/>
      <c r="IP62" s="60"/>
      <c r="IQ62" s="60"/>
      <c r="IR62" s="60">
        <f t="shared" si="473"/>
        <v>0</v>
      </c>
      <c r="IS62" s="60">
        <f t="shared" si="473"/>
        <v>0</v>
      </c>
      <c r="IT62" s="60"/>
      <c r="IU62" s="60"/>
      <c r="IV62" s="60"/>
      <c r="IW62" s="60"/>
      <c r="IX62" s="60"/>
      <c r="IY62" s="60"/>
      <c r="IZ62" s="60"/>
      <c r="JA62" s="60">
        <f t="shared" si="474"/>
        <v>0</v>
      </c>
      <c r="JB62" s="60">
        <f t="shared" si="474"/>
        <v>0</v>
      </c>
      <c r="JC62" s="60"/>
      <c r="JD62" s="60"/>
      <c r="JE62" s="60"/>
      <c r="JF62" s="60"/>
      <c r="JG62" s="60"/>
      <c r="JH62" s="60"/>
      <c r="JI62" s="60"/>
      <c r="JJ62" s="60">
        <f t="shared" si="475"/>
        <v>0</v>
      </c>
      <c r="JK62" s="60">
        <f t="shared" si="475"/>
        <v>0</v>
      </c>
      <c r="JL62" s="60"/>
      <c r="JM62" s="60"/>
      <c r="JN62" s="60"/>
      <c r="JO62" s="60"/>
      <c r="JP62" s="60"/>
      <c r="JQ62" s="60"/>
      <c r="JR62" s="60"/>
      <c r="JS62" s="60">
        <f t="shared" si="476"/>
        <v>0</v>
      </c>
      <c r="JT62" s="60">
        <f t="shared" si="476"/>
        <v>0</v>
      </c>
      <c r="JU62" s="60"/>
      <c r="JV62" s="60"/>
      <c r="JW62" s="60"/>
      <c r="JX62" s="60"/>
      <c r="JY62" s="60"/>
      <c r="JZ62" s="60"/>
      <c r="KA62" s="60"/>
      <c r="KB62" s="60">
        <f t="shared" si="477"/>
        <v>0</v>
      </c>
      <c r="KC62" s="60">
        <f t="shared" si="477"/>
        <v>0</v>
      </c>
      <c r="KD62" s="60"/>
      <c r="KE62" s="60"/>
      <c r="KF62" s="60"/>
      <c r="KG62" s="60"/>
      <c r="KH62" s="60"/>
      <c r="KI62" s="60"/>
      <c r="KJ62" s="60"/>
      <c r="KK62" s="60">
        <f t="shared" si="478"/>
        <v>0</v>
      </c>
      <c r="KL62" s="60">
        <f t="shared" si="478"/>
        <v>0</v>
      </c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>
        <f t="shared" si="479"/>
        <v>0</v>
      </c>
      <c r="KX62" s="60">
        <f t="shared" si="479"/>
        <v>0</v>
      </c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>
        <f t="shared" si="480"/>
        <v>0</v>
      </c>
      <c r="LM62" s="60">
        <f t="shared" si="480"/>
        <v>0</v>
      </c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</row>
    <row r="63" spans="1:344" ht="13.5" customHeight="1">
      <c r="A63" s="3" t="s">
        <v>97</v>
      </c>
      <c r="B63" s="60">
        <f t="shared" si="447"/>
        <v>0</v>
      </c>
      <c r="C63" s="60">
        <f t="shared" si="448"/>
        <v>0</v>
      </c>
      <c r="D63" s="60"/>
      <c r="E63" s="60">
        <f t="shared" si="449"/>
        <v>0</v>
      </c>
      <c r="F63" s="60">
        <f t="shared" si="449"/>
        <v>0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>
        <f t="shared" si="450"/>
        <v>0</v>
      </c>
      <c r="U63" s="60">
        <f t="shared" si="450"/>
        <v>0</v>
      </c>
      <c r="V63" s="60"/>
      <c r="W63" s="60"/>
      <c r="X63" s="60"/>
      <c r="Y63" s="60"/>
      <c r="Z63" s="60"/>
      <c r="AA63" s="60"/>
      <c r="AB63" s="60"/>
      <c r="AC63" s="60">
        <f t="shared" si="451"/>
        <v>0</v>
      </c>
      <c r="AD63" s="60">
        <f t="shared" si="451"/>
        <v>0</v>
      </c>
      <c r="AE63" s="60"/>
      <c r="AF63" s="60"/>
      <c r="AG63" s="60"/>
      <c r="AH63" s="60"/>
      <c r="AI63" s="60"/>
      <c r="AJ63" s="60"/>
      <c r="AK63" s="60"/>
      <c r="AL63" s="60">
        <f t="shared" si="452"/>
        <v>0</v>
      </c>
      <c r="AM63" s="60">
        <f t="shared" si="452"/>
        <v>0</v>
      </c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>
        <f t="shared" si="453"/>
        <v>0</v>
      </c>
      <c r="AY63" s="60">
        <f t="shared" si="453"/>
        <v>0</v>
      </c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>
        <f t="shared" si="454"/>
        <v>0</v>
      </c>
      <c r="BT63" s="60"/>
      <c r="BU63" s="60"/>
      <c r="BV63" s="60"/>
      <c r="BW63" s="60"/>
      <c r="BX63" s="60"/>
      <c r="BY63" s="60"/>
      <c r="BZ63" s="60"/>
      <c r="CA63" s="60"/>
      <c r="CB63" s="60">
        <f t="shared" si="455"/>
        <v>0</v>
      </c>
      <c r="CC63" s="60">
        <f t="shared" si="456"/>
        <v>0</v>
      </c>
      <c r="CD63" s="60"/>
      <c r="CE63" s="60"/>
      <c r="CF63" s="60"/>
      <c r="CG63" s="60"/>
      <c r="CH63" s="60"/>
      <c r="CI63" s="60"/>
      <c r="CJ63" s="60"/>
      <c r="CK63" s="60">
        <f t="shared" si="457"/>
        <v>0</v>
      </c>
      <c r="CL63" s="60">
        <f t="shared" si="457"/>
        <v>0</v>
      </c>
      <c r="CM63" s="60"/>
      <c r="CN63" s="60"/>
      <c r="CO63" s="60"/>
      <c r="CP63" s="60"/>
      <c r="CQ63" s="60"/>
      <c r="CR63" s="60"/>
      <c r="CS63" s="60"/>
      <c r="CT63" s="60">
        <f t="shared" si="458"/>
        <v>0</v>
      </c>
      <c r="CU63" s="60">
        <f t="shared" si="458"/>
        <v>0</v>
      </c>
      <c r="CV63" s="60"/>
      <c r="CW63" s="60"/>
      <c r="CX63" s="60"/>
      <c r="CY63" s="60"/>
      <c r="CZ63" s="60"/>
      <c r="DA63" s="60"/>
      <c r="DB63" s="60"/>
      <c r="DC63" s="60">
        <f t="shared" si="459"/>
        <v>0</v>
      </c>
      <c r="DD63" s="60">
        <f t="shared" si="459"/>
        <v>0</v>
      </c>
      <c r="DE63" s="60"/>
      <c r="DF63" s="60"/>
      <c r="DG63" s="60"/>
      <c r="DH63" s="60"/>
      <c r="DI63" s="60"/>
      <c r="DJ63" s="60"/>
      <c r="DK63" s="60"/>
      <c r="DL63" s="60">
        <f t="shared" si="460"/>
        <v>0</v>
      </c>
      <c r="DM63" s="60">
        <f t="shared" si="460"/>
        <v>0</v>
      </c>
      <c r="DN63" s="60"/>
      <c r="DO63" s="60"/>
      <c r="DP63" s="60"/>
      <c r="DQ63" s="60"/>
      <c r="DR63" s="60"/>
      <c r="DS63" s="60"/>
      <c r="DT63" s="60"/>
      <c r="DU63" s="60">
        <f t="shared" si="461"/>
        <v>0</v>
      </c>
      <c r="DV63" s="60">
        <f t="shared" si="461"/>
        <v>0</v>
      </c>
      <c r="DW63" s="60"/>
      <c r="DX63" s="60"/>
      <c r="DY63" s="60"/>
      <c r="DZ63" s="60"/>
      <c r="EA63" s="60"/>
      <c r="EB63" s="60"/>
      <c r="EC63" s="60"/>
      <c r="ED63" s="60">
        <f t="shared" si="462"/>
        <v>0</v>
      </c>
      <c r="EE63" s="60">
        <f t="shared" si="462"/>
        <v>0</v>
      </c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>
        <f t="shared" si="463"/>
        <v>0</v>
      </c>
      <c r="EQ63" s="60">
        <f t="shared" si="463"/>
        <v>0</v>
      </c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>
        <f t="shared" si="464"/>
        <v>0</v>
      </c>
      <c r="FC63" s="60">
        <f t="shared" si="464"/>
        <v>0</v>
      </c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>
        <f t="shared" si="465"/>
        <v>0</v>
      </c>
      <c r="FX63" s="60">
        <f t="shared" si="465"/>
        <v>0</v>
      </c>
      <c r="FY63" s="60"/>
      <c r="FZ63" s="60"/>
      <c r="GA63" s="60"/>
      <c r="GB63" s="60"/>
      <c r="GC63" s="60"/>
      <c r="GD63" s="60"/>
      <c r="GE63" s="60"/>
      <c r="GF63" s="60">
        <f t="shared" si="466"/>
        <v>0</v>
      </c>
      <c r="GG63" s="60">
        <f t="shared" si="466"/>
        <v>0</v>
      </c>
      <c r="GH63" s="60"/>
      <c r="GI63" s="60"/>
      <c r="GJ63" s="60"/>
      <c r="GK63" s="60"/>
      <c r="GL63" s="60"/>
      <c r="GM63" s="60"/>
      <c r="GN63" s="60"/>
      <c r="GO63" s="60">
        <f t="shared" si="467"/>
        <v>0</v>
      </c>
      <c r="GP63" s="60">
        <f t="shared" si="467"/>
        <v>0</v>
      </c>
      <c r="GQ63" s="60"/>
      <c r="GR63" s="60"/>
      <c r="GS63" s="60"/>
      <c r="GT63" s="60"/>
      <c r="GU63" s="60"/>
      <c r="GV63" s="60"/>
      <c r="GW63" s="60"/>
      <c r="GX63" s="60">
        <f t="shared" si="468"/>
        <v>0</v>
      </c>
      <c r="GY63" s="60">
        <f t="shared" si="468"/>
        <v>0</v>
      </c>
      <c r="GZ63" s="58"/>
      <c r="HA63" s="60"/>
      <c r="HB63" s="60"/>
      <c r="HC63" s="60"/>
      <c r="HD63" s="60"/>
      <c r="HE63" s="60"/>
      <c r="HF63" s="60"/>
      <c r="HG63" s="60">
        <f t="shared" si="469"/>
        <v>0</v>
      </c>
      <c r="HH63" s="60">
        <f t="shared" si="469"/>
        <v>0</v>
      </c>
      <c r="HI63" s="60"/>
      <c r="HJ63" s="60"/>
      <c r="HK63" s="60"/>
      <c r="HL63" s="60"/>
      <c r="HM63" s="60"/>
      <c r="HN63" s="60"/>
      <c r="HO63" s="60"/>
      <c r="HP63" s="60">
        <f t="shared" si="470"/>
        <v>0</v>
      </c>
      <c r="HQ63" s="60">
        <f t="shared" si="470"/>
        <v>0</v>
      </c>
      <c r="HR63" s="60"/>
      <c r="HS63" s="60"/>
      <c r="HT63" s="60"/>
      <c r="HU63" s="60"/>
      <c r="HV63" s="60"/>
      <c r="HW63" s="60"/>
      <c r="HX63" s="60"/>
      <c r="HY63" s="60">
        <f t="shared" si="471"/>
        <v>0</v>
      </c>
      <c r="HZ63" s="60">
        <f t="shared" si="471"/>
        <v>0</v>
      </c>
      <c r="IA63" s="60"/>
      <c r="IB63" s="60"/>
      <c r="IC63" s="60"/>
      <c r="ID63" s="60"/>
      <c r="IE63" s="60"/>
      <c r="IF63" s="60"/>
      <c r="IG63" s="60"/>
      <c r="IH63" s="60">
        <f t="shared" si="472"/>
        <v>0</v>
      </c>
      <c r="II63" s="60">
        <f t="shared" si="472"/>
        <v>0</v>
      </c>
      <c r="IJ63" s="60"/>
      <c r="IK63" s="60"/>
      <c r="IL63" s="60"/>
      <c r="IM63" s="60"/>
      <c r="IN63" s="60"/>
      <c r="IO63" s="60"/>
      <c r="IP63" s="60"/>
      <c r="IQ63" s="60"/>
      <c r="IR63" s="60">
        <f t="shared" si="473"/>
        <v>0</v>
      </c>
      <c r="IS63" s="60">
        <f t="shared" si="473"/>
        <v>0</v>
      </c>
      <c r="IT63" s="60"/>
      <c r="IU63" s="60"/>
      <c r="IV63" s="60"/>
      <c r="IW63" s="60"/>
      <c r="IX63" s="60"/>
      <c r="IY63" s="60"/>
      <c r="IZ63" s="60"/>
      <c r="JA63" s="60">
        <f t="shared" si="474"/>
        <v>0</v>
      </c>
      <c r="JB63" s="60">
        <f t="shared" si="474"/>
        <v>0</v>
      </c>
      <c r="JC63" s="60"/>
      <c r="JD63" s="60"/>
      <c r="JE63" s="60"/>
      <c r="JF63" s="60"/>
      <c r="JG63" s="60"/>
      <c r="JH63" s="60"/>
      <c r="JI63" s="60"/>
      <c r="JJ63" s="60">
        <f t="shared" si="475"/>
        <v>0</v>
      </c>
      <c r="JK63" s="60">
        <f t="shared" si="475"/>
        <v>0</v>
      </c>
      <c r="JL63" s="60"/>
      <c r="JM63" s="60"/>
      <c r="JN63" s="60"/>
      <c r="JO63" s="60"/>
      <c r="JP63" s="60"/>
      <c r="JQ63" s="60"/>
      <c r="JR63" s="60"/>
      <c r="JS63" s="60">
        <f t="shared" si="476"/>
        <v>0</v>
      </c>
      <c r="JT63" s="60">
        <f t="shared" si="476"/>
        <v>0</v>
      </c>
      <c r="JU63" s="60"/>
      <c r="JV63" s="60"/>
      <c r="JW63" s="60"/>
      <c r="JX63" s="60"/>
      <c r="JY63" s="60"/>
      <c r="JZ63" s="60"/>
      <c r="KA63" s="60"/>
      <c r="KB63" s="60">
        <f t="shared" si="477"/>
        <v>0</v>
      </c>
      <c r="KC63" s="60">
        <f t="shared" si="477"/>
        <v>0</v>
      </c>
      <c r="KD63" s="60"/>
      <c r="KE63" s="60"/>
      <c r="KF63" s="60"/>
      <c r="KG63" s="60"/>
      <c r="KH63" s="60"/>
      <c r="KI63" s="60"/>
      <c r="KJ63" s="60"/>
      <c r="KK63" s="60">
        <f t="shared" si="478"/>
        <v>0</v>
      </c>
      <c r="KL63" s="60">
        <f t="shared" si="478"/>
        <v>0</v>
      </c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>
        <f t="shared" si="479"/>
        <v>0</v>
      </c>
      <c r="KX63" s="60">
        <f t="shared" si="479"/>
        <v>0</v>
      </c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>
        <f t="shared" si="480"/>
        <v>0</v>
      </c>
      <c r="LM63" s="60">
        <f t="shared" si="480"/>
        <v>0</v>
      </c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</row>
    <row r="64" spans="1:344" ht="13.5" customHeight="1">
      <c r="A64" s="3" t="s">
        <v>200</v>
      </c>
      <c r="B64" s="60">
        <f t="shared" si="447"/>
        <v>5785.52495</v>
      </c>
      <c r="C64" s="60">
        <f t="shared" si="448"/>
        <v>5785.52495</v>
      </c>
      <c r="D64" s="60">
        <f t="shared" si="421"/>
        <v>100</v>
      </c>
      <c r="E64" s="60">
        <f t="shared" si="449"/>
        <v>0</v>
      </c>
      <c r="F64" s="60">
        <f t="shared" si="449"/>
        <v>0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>
        <f t="shared" si="450"/>
        <v>0</v>
      </c>
      <c r="U64" s="60">
        <f t="shared" si="450"/>
        <v>0</v>
      </c>
      <c r="V64" s="60"/>
      <c r="W64" s="60"/>
      <c r="X64" s="60"/>
      <c r="Y64" s="60"/>
      <c r="Z64" s="60"/>
      <c r="AA64" s="60"/>
      <c r="AB64" s="60"/>
      <c r="AC64" s="60">
        <f t="shared" si="451"/>
        <v>0</v>
      </c>
      <c r="AD64" s="60">
        <f t="shared" si="451"/>
        <v>0</v>
      </c>
      <c r="AE64" s="60"/>
      <c r="AF64" s="60"/>
      <c r="AG64" s="60"/>
      <c r="AH64" s="60"/>
      <c r="AI64" s="60"/>
      <c r="AJ64" s="60"/>
      <c r="AK64" s="60"/>
      <c r="AL64" s="60">
        <f t="shared" si="452"/>
        <v>0</v>
      </c>
      <c r="AM64" s="60">
        <f t="shared" si="452"/>
        <v>0</v>
      </c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>
        <f t="shared" si="453"/>
        <v>0</v>
      </c>
      <c r="AY64" s="60">
        <f t="shared" si="453"/>
        <v>0</v>
      </c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>
        <f t="shared" si="454"/>
        <v>0</v>
      </c>
      <c r="BT64" s="60"/>
      <c r="BU64" s="60"/>
      <c r="BV64" s="60"/>
      <c r="BW64" s="60"/>
      <c r="BX64" s="60"/>
      <c r="BY64" s="60"/>
      <c r="BZ64" s="60"/>
      <c r="CA64" s="60"/>
      <c r="CB64" s="60">
        <f t="shared" si="455"/>
        <v>0</v>
      </c>
      <c r="CC64" s="60">
        <f t="shared" si="456"/>
        <v>0</v>
      </c>
      <c r="CD64" s="60"/>
      <c r="CE64" s="60"/>
      <c r="CF64" s="60"/>
      <c r="CG64" s="60"/>
      <c r="CH64" s="60"/>
      <c r="CI64" s="60"/>
      <c r="CJ64" s="60"/>
      <c r="CK64" s="60">
        <f t="shared" si="457"/>
        <v>5562.58</v>
      </c>
      <c r="CL64" s="60">
        <f t="shared" si="457"/>
        <v>5562.58</v>
      </c>
      <c r="CM64" s="60"/>
      <c r="CN64" s="60">
        <v>5506.9</v>
      </c>
      <c r="CO64" s="60">
        <v>5506.9</v>
      </c>
      <c r="CP64" s="60"/>
      <c r="CQ64" s="60">
        <v>55.68</v>
      </c>
      <c r="CR64" s="60">
        <v>55.68</v>
      </c>
      <c r="CS64" s="58">
        <f>CR64/CQ64*100</f>
        <v>100</v>
      </c>
      <c r="CT64" s="60">
        <f t="shared" si="458"/>
        <v>0</v>
      </c>
      <c r="CU64" s="60">
        <f t="shared" si="458"/>
        <v>0</v>
      </c>
      <c r="CV64" s="60"/>
      <c r="CW64" s="60"/>
      <c r="CX64" s="60"/>
      <c r="CY64" s="60"/>
      <c r="CZ64" s="60"/>
      <c r="DA64" s="60"/>
      <c r="DB64" s="60"/>
      <c r="DC64" s="60">
        <f t="shared" si="459"/>
        <v>0</v>
      </c>
      <c r="DD64" s="60">
        <f t="shared" si="459"/>
        <v>0</v>
      </c>
      <c r="DE64" s="60"/>
      <c r="DF64" s="60"/>
      <c r="DG64" s="60"/>
      <c r="DH64" s="60"/>
      <c r="DI64" s="60"/>
      <c r="DJ64" s="60"/>
      <c r="DK64" s="60"/>
      <c r="DL64" s="60">
        <f t="shared" si="460"/>
        <v>0</v>
      </c>
      <c r="DM64" s="60">
        <f t="shared" si="460"/>
        <v>0</v>
      </c>
      <c r="DN64" s="60"/>
      <c r="DO64" s="60"/>
      <c r="DP64" s="60"/>
      <c r="DQ64" s="60"/>
      <c r="DR64" s="60"/>
      <c r="DS64" s="60"/>
      <c r="DT64" s="60"/>
      <c r="DU64" s="60">
        <f t="shared" si="461"/>
        <v>0</v>
      </c>
      <c r="DV64" s="60">
        <f t="shared" si="461"/>
        <v>0</v>
      </c>
      <c r="DW64" s="60"/>
      <c r="DX64" s="60"/>
      <c r="DY64" s="60"/>
      <c r="DZ64" s="60"/>
      <c r="EA64" s="60"/>
      <c r="EB64" s="60"/>
      <c r="EC64" s="60"/>
      <c r="ED64" s="60">
        <f t="shared" si="462"/>
        <v>0</v>
      </c>
      <c r="EE64" s="60">
        <f t="shared" si="462"/>
        <v>0</v>
      </c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>
        <f t="shared" si="463"/>
        <v>0</v>
      </c>
      <c r="EQ64" s="60">
        <f t="shared" si="463"/>
        <v>0</v>
      </c>
      <c r="ER64" s="58"/>
      <c r="ES64" s="60"/>
      <c r="ET64" s="60"/>
      <c r="EU64" s="60"/>
      <c r="EV64" s="60"/>
      <c r="EW64" s="60"/>
      <c r="EX64" s="60"/>
      <c r="EY64" s="60"/>
      <c r="EZ64" s="60"/>
      <c r="FA64" s="60"/>
      <c r="FB64" s="60">
        <f t="shared" si="464"/>
        <v>0</v>
      </c>
      <c r="FC64" s="60">
        <f t="shared" si="464"/>
        <v>0</v>
      </c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>
        <f t="shared" si="465"/>
        <v>0</v>
      </c>
      <c r="FX64" s="60">
        <f t="shared" si="465"/>
        <v>0</v>
      </c>
      <c r="FY64" s="60"/>
      <c r="FZ64" s="60"/>
      <c r="GA64" s="60"/>
      <c r="GB64" s="60"/>
      <c r="GC64" s="60"/>
      <c r="GD64" s="60"/>
      <c r="GE64" s="60"/>
      <c r="GF64" s="60">
        <f t="shared" si="466"/>
        <v>0</v>
      </c>
      <c r="GG64" s="60">
        <f t="shared" si="466"/>
        <v>0</v>
      </c>
      <c r="GH64" s="60"/>
      <c r="GI64" s="60"/>
      <c r="GJ64" s="60"/>
      <c r="GK64" s="60"/>
      <c r="GL64" s="60"/>
      <c r="GM64" s="60"/>
      <c r="GN64" s="60"/>
      <c r="GO64" s="60">
        <f t="shared" si="467"/>
        <v>0</v>
      </c>
      <c r="GP64" s="60">
        <f t="shared" si="467"/>
        <v>0</v>
      </c>
      <c r="GQ64" s="60"/>
      <c r="GR64" s="60"/>
      <c r="GS64" s="60"/>
      <c r="GT64" s="60"/>
      <c r="GU64" s="60"/>
      <c r="GV64" s="60"/>
      <c r="GW64" s="60"/>
      <c r="GX64" s="60">
        <f t="shared" si="468"/>
        <v>0</v>
      </c>
      <c r="GY64" s="60">
        <f t="shared" si="468"/>
        <v>0</v>
      </c>
      <c r="GZ64" s="58"/>
      <c r="HA64" s="60"/>
      <c r="HB64" s="60"/>
      <c r="HC64" s="60"/>
      <c r="HD64" s="60"/>
      <c r="HE64" s="60"/>
      <c r="HF64" s="60"/>
      <c r="HG64" s="60">
        <f t="shared" si="469"/>
        <v>0</v>
      </c>
      <c r="HH64" s="60">
        <f t="shared" si="469"/>
        <v>0</v>
      </c>
      <c r="HI64" s="60"/>
      <c r="HJ64" s="60"/>
      <c r="HK64" s="60"/>
      <c r="HL64" s="60"/>
      <c r="HM64" s="60"/>
      <c r="HN64" s="60"/>
      <c r="HO64" s="60"/>
      <c r="HP64" s="60">
        <f t="shared" si="470"/>
        <v>0</v>
      </c>
      <c r="HQ64" s="60">
        <f t="shared" si="470"/>
        <v>0</v>
      </c>
      <c r="HR64" s="60"/>
      <c r="HS64" s="60"/>
      <c r="HT64" s="60"/>
      <c r="HU64" s="60"/>
      <c r="HV64" s="60"/>
      <c r="HW64" s="60"/>
      <c r="HX64" s="60"/>
      <c r="HY64" s="60">
        <f t="shared" si="471"/>
        <v>0</v>
      </c>
      <c r="HZ64" s="60">
        <f t="shared" si="471"/>
        <v>0</v>
      </c>
      <c r="IA64" s="60"/>
      <c r="IB64" s="60"/>
      <c r="IC64" s="60"/>
      <c r="ID64" s="60"/>
      <c r="IE64" s="60"/>
      <c r="IF64" s="60"/>
      <c r="IG64" s="60"/>
      <c r="IH64" s="60">
        <f t="shared" si="472"/>
        <v>0</v>
      </c>
      <c r="II64" s="60">
        <f t="shared" si="472"/>
        <v>0</v>
      </c>
      <c r="IJ64" s="60"/>
      <c r="IK64" s="60"/>
      <c r="IL64" s="60"/>
      <c r="IM64" s="60"/>
      <c r="IN64" s="60"/>
      <c r="IO64" s="60"/>
      <c r="IP64" s="60"/>
      <c r="IQ64" s="60"/>
      <c r="IR64" s="60">
        <f t="shared" si="473"/>
        <v>0</v>
      </c>
      <c r="IS64" s="60">
        <f t="shared" si="473"/>
        <v>0</v>
      </c>
      <c r="IT64" s="60"/>
      <c r="IU64" s="60"/>
      <c r="IV64" s="60"/>
      <c r="IW64" s="60"/>
      <c r="IX64" s="60"/>
      <c r="IY64" s="60"/>
      <c r="IZ64" s="60"/>
      <c r="JA64" s="60">
        <f t="shared" si="474"/>
        <v>0</v>
      </c>
      <c r="JB64" s="60">
        <f t="shared" si="474"/>
        <v>0</v>
      </c>
      <c r="JC64" s="60"/>
      <c r="JD64" s="60"/>
      <c r="JE64" s="60"/>
      <c r="JF64" s="60"/>
      <c r="JG64" s="60"/>
      <c r="JH64" s="60"/>
      <c r="JI64" s="60"/>
      <c r="JJ64" s="60">
        <f t="shared" si="475"/>
        <v>0</v>
      </c>
      <c r="JK64" s="60">
        <f t="shared" si="475"/>
        <v>0</v>
      </c>
      <c r="JL64" s="60"/>
      <c r="JM64" s="60"/>
      <c r="JN64" s="60"/>
      <c r="JO64" s="60"/>
      <c r="JP64" s="60"/>
      <c r="JQ64" s="60"/>
      <c r="JR64" s="60"/>
      <c r="JS64" s="60">
        <f t="shared" si="476"/>
        <v>0</v>
      </c>
      <c r="JT64" s="60">
        <f t="shared" si="476"/>
        <v>0</v>
      </c>
      <c r="JU64" s="60"/>
      <c r="JV64" s="60"/>
      <c r="JW64" s="60"/>
      <c r="JX64" s="60"/>
      <c r="JY64" s="60"/>
      <c r="JZ64" s="60"/>
      <c r="KA64" s="60"/>
      <c r="KB64" s="60">
        <f t="shared" si="477"/>
        <v>0</v>
      </c>
      <c r="KC64" s="60">
        <f t="shared" si="477"/>
        <v>0</v>
      </c>
      <c r="KD64" s="60"/>
      <c r="KE64" s="60"/>
      <c r="KF64" s="60"/>
      <c r="KG64" s="60"/>
      <c r="KH64" s="60"/>
      <c r="KI64" s="60"/>
      <c r="KJ64" s="60"/>
      <c r="KK64" s="60">
        <f t="shared" si="478"/>
        <v>0</v>
      </c>
      <c r="KL64" s="60">
        <f t="shared" si="478"/>
        <v>0</v>
      </c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>
        <f t="shared" si="479"/>
        <v>0</v>
      </c>
      <c r="KX64" s="60">
        <f t="shared" si="479"/>
        <v>0</v>
      </c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>
        <f t="shared" si="480"/>
        <v>0</v>
      </c>
      <c r="LM64" s="60">
        <f t="shared" si="480"/>
        <v>0</v>
      </c>
      <c r="LN64" s="60"/>
      <c r="LO64" s="60"/>
      <c r="LP64" s="60"/>
      <c r="LQ64" s="60"/>
      <c r="LR64" s="60"/>
      <c r="LS64" s="60"/>
      <c r="LT64" s="60"/>
      <c r="LU64" s="60">
        <v>222.94495000000001</v>
      </c>
      <c r="LV64" s="60">
        <v>222.94495000000001</v>
      </c>
      <c r="LW64" s="60">
        <f t="shared" si="415"/>
        <v>100</v>
      </c>
      <c r="LX64" s="60"/>
      <c r="LY64" s="60"/>
      <c r="LZ64" s="60"/>
      <c r="MA64" s="60"/>
      <c r="MB64" s="60"/>
      <c r="MC64" s="60"/>
      <c r="MD64" s="60"/>
      <c r="ME64" s="60"/>
      <c r="MF64" s="60"/>
    </row>
    <row r="65" spans="1:344" ht="13.5" customHeight="1">
      <c r="A65" s="3" t="s">
        <v>201</v>
      </c>
      <c r="B65" s="60">
        <f t="shared" si="447"/>
        <v>0</v>
      </c>
      <c r="C65" s="60">
        <f t="shared" si="448"/>
        <v>0</v>
      </c>
      <c r="D65" s="60"/>
      <c r="E65" s="60">
        <f t="shared" si="449"/>
        <v>0</v>
      </c>
      <c r="F65" s="60">
        <f t="shared" si="449"/>
        <v>0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>
        <f t="shared" si="450"/>
        <v>0</v>
      </c>
      <c r="U65" s="60">
        <f t="shared" si="450"/>
        <v>0</v>
      </c>
      <c r="V65" s="60"/>
      <c r="W65" s="60"/>
      <c r="X65" s="60"/>
      <c r="Y65" s="60"/>
      <c r="Z65" s="60"/>
      <c r="AA65" s="60"/>
      <c r="AB65" s="60"/>
      <c r="AC65" s="60">
        <f t="shared" si="451"/>
        <v>0</v>
      </c>
      <c r="AD65" s="60">
        <f t="shared" si="451"/>
        <v>0</v>
      </c>
      <c r="AE65" s="60"/>
      <c r="AF65" s="60"/>
      <c r="AG65" s="60"/>
      <c r="AH65" s="60"/>
      <c r="AI65" s="60"/>
      <c r="AJ65" s="60"/>
      <c r="AK65" s="60"/>
      <c r="AL65" s="60">
        <f t="shared" si="452"/>
        <v>0</v>
      </c>
      <c r="AM65" s="60">
        <f t="shared" si="452"/>
        <v>0</v>
      </c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>
        <f t="shared" si="453"/>
        <v>0</v>
      </c>
      <c r="AY65" s="60">
        <f t="shared" si="453"/>
        <v>0</v>
      </c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>
        <f t="shared" si="454"/>
        <v>0</v>
      </c>
      <c r="BT65" s="60"/>
      <c r="BU65" s="60"/>
      <c r="BV65" s="60"/>
      <c r="BW65" s="60"/>
      <c r="BX65" s="60"/>
      <c r="BY65" s="60"/>
      <c r="BZ65" s="60"/>
      <c r="CA65" s="60"/>
      <c r="CB65" s="60">
        <f t="shared" si="455"/>
        <v>0</v>
      </c>
      <c r="CC65" s="60">
        <f t="shared" si="456"/>
        <v>0</v>
      </c>
      <c r="CD65" s="60"/>
      <c r="CE65" s="60"/>
      <c r="CF65" s="60"/>
      <c r="CG65" s="60"/>
      <c r="CH65" s="60"/>
      <c r="CI65" s="60"/>
      <c r="CJ65" s="60"/>
      <c r="CK65" s="60">
        <f t="shared" si="457"/>
        <v>0</v>
      </c>
      <c r="CL65" s="60">
        <f t="shared" si="457"/>
        <v>0</v>
      </c>
      <c r="CM65" s="60"/>
      <c r="CN65" s="60"/>
      <c r="CO65" s="60"/>
      <c r="CP65" s="60"/>
      <c r="CQ65" s="60"/>
      <c r="CR65" s="60"/>
      <c r="CS65" s="60"/>
      <c r="CT65" s="60">
        <f t="shared" si="458"/>
        <v>0</v>
      </c>
      <c r="CU65" s="60">
        <f t="shared" si="458"/>
        <v>0</v>
      </c>
      <c r="CV65" s="60"/>
      <c r="CW65" s="60"/>
      <c r="CX65" s="60"/>
      <c r="CY65" s="60"/>
      <c r="CZ65" s="60"/>
      <c r="DA65" s="60"/>
      <c r="DB65" s="60"/>
      <c r="DC65" s="60">
        <f t="shared" si="459"/>
        <v>0</v>
      </c>
      <c r="DD65" s="60">
        <f t="shared" si="459"/>
        <v>0</v>
      </c>
      <c r="DE65" s="60"/>
      <c r="DF65" s="60"/>
      <c r="DG65" s="60"/>
      <c r="DH65" s="60"/>
      <c r="DI65" s="60"/>
      <c r="DJ65" s="60"/>
      <c r="DK65" s="60"/>
      <c r="DL65" s="60">
        <f t="shared" si="460"/>
        <v>0</v>
      </c>
      <c r="DM65" s="60">
        <f t="shared" si="460"/>
        <v>0</v>
      </c>
      <c r="DN65" s="60"/>
      <c r="DO65" s="60"/>
      <c r="DP65" s="60"/>
      <c r="DQ65" s="60"/>
      <c r="DR65" s="60"/>
      <c r="DS65" s="60"/>
      <c r="DT65" s="60"/>
      <c r="DU65" s="60">
        <f t="shared" si="461"/>
        <v>0</v>
      </c>
      <c r="DV65" s="60">
        <f t="shared" si="461"/>
        <v>0</v>
      </c>
      <c r="DW65" s="60"/>
      <c r="DX65" s="60"/>
      <c r="DY65" s="60"/>
      <c r="DZ65" s="60"/>
      <c r="EA65" s="60"/>
      <c r="EB65" s="60"/>
      <c r="EC65" s="60"/>
      <c r="ED65" s="60">
        <f t="shared" si="462"/>
        <v>0</v>
      </c>
      <c r="EE65" s="60">
        <f t="shared" si="462"/>
        <v>0</v>
      </c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>
        <f t="shared" si="463"/>
        <v>0</v>
      </c>
      <c r="EQ65" s="60">
        <f t="shared" si="463"/>
        <v>0</v>
      </c>
      <c r="ER65" s="58"/>
      <c r="ES65" s="60"/>
      <c r="ET65" s="60"/>
      <c r="EU65" s="60"/>
      <c r="EV65" s="60"/>
      <c r="EW65" s="60"/>
      <c r="EX65" s="60"/>
      <c r="EY65" s="60"/>
      <c r="EZ65" s="60"/>
      <c r="FA65" s="60"/>
      <c r="FB65" s="60">
        <f t="shared" si="464"/>
        <v>0</v>
      </c>
      <c r="FC65" s="60">
        <f t="shared" si="464"/>
        <v>0</v>
      </c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>
        <f t="shared" si="465"/>
        <v>0</v>
      </c>
      <c r="FX65" s="60">
        <f t="shared" si="465"/>
        <v>0</v>
      </c>
      <c r="FY65" s="60"/>
      <c r="FZ65" s="60"/>
      <c r="GA65" s="60"/>
      <c r="GB65" s="60"/>
      <c r="GC65" s="60"/>
      <c r="GD65" s="60"/>
      <c r="GE65" s="60"/>
      <c r="GF65" s="60">
        <f t="shared" si="466"/>
        <v>0</v>
      </c>
      <c r="GG65" s="60">
        <f t="shared" si="466"/>
        <v>0</v>
      </c>
      <c r="GH65" s="60"/>
      <c r="GI65" s="60"/>
      <c r="GJ65" s="60"/>
      <c r="GK65" s="60"/>
      <c r="GL65" s="60"/>
      <c r="GM65" s="60"/>
      <c r="GN65" s="60"/>
      <c r="GO65" s="60">
        <f t="shared" si="467"/>
        <v>0</v>
      </c>
      <c r="GP65" s="60">
        <f t="shared" si="467"/>
        <v>0</v>
      </c>
      <c r="GQ65" s="60"/>
      <c r="GR65" s="60"/>
      <c r="GS65" s="60"/>
      <c r="GT65" s="60"/>
      <c r="GU65" s="60"/>
      <c r="GV65" s="60"/>
      <c r="GW65" s="60"/>
      <c r="GX65" s="60">
        <f t="shared" si="468"/>
        <v>0</v>
      </c>
      <c r="GY65" s="60">
        <f t="shared" si="468"/>
        <v>0</v>
      </c>
      <c r="GZ65" s="58"/>
      <c r="HA65" s="60"/>
      <c r="HB65" s="60"/>
      <c r="HC65" s="60"/>
      <c r="HD65" s="60"/>
      <c r="HE65" s="60"/>
      <c r="HF65" s="60"/>
      <c r="HG65" s="60">
        <f t="shared" si="469"/>
        <v>0</v>
      </c>
      <c r="HH65" s="60">
        <f t="shared" si="469"/>
        <v>0</v>
      </c>
      <c r="HI65" s="60"/>
      <c r="HJ65" s="60"/>
      <c r="HK65" s="60"/>
      <c r="HL65" s="60"/>
      <c r="HM65" s="60"/>
      <c r="HN65" s="60"/>
      <c r="HO65" s="60"/>
      <c r="HP65" s="60">
        <f t="shared" si="470"/>
        <v>0</v>
      </c>
      <c r="HQ65" s="60">
        <f t="shared" si="470"/>
        <v>0</v>
      </c>
      <c r="HR65" s="60"/>
      <c r="HS65" s="60"/>
      <c r="HT65" s="60"/>
      <c r="HU65" s="60"/>
      <c r="HV65" s="60"/>
      <c r="HW65" s="60"/>
      <c r="HX65" s="60"/>
      <c r="HY65" s="60">
        <f t="shared" si="471"/>
        <v>0</v>
      </c>
      <c r="HZ65" s="60">
        <f t="shared" si="471"/>
        <v>0</v>
      </c>
      <c r="IA65" s="60"/>
      <c r="IB65" s="60"/>
      <c r="IC65" s="60"/>
      <c r="ID65" s="60"/>
      <c r="IE65" s="60"/>
      <c r="IF65" s="60"/>
      <c r="IG65" s="60"/>
      <c r="IH65" s="60">
        <f t="shared" si="472"/>
        <v>0</v>
      </c>
      <c r="II65" s="60">
        <f t="shared" si="472"/>
        <v>0</v>
      </c>
      <c r="IJ65" s="60"/>
      <c r="IK65" s="60"/>
      <c r="IL65" s="60"/>
      <c r="IM65" s="60"/>
      <c r="IN65" s="60"/>
      <c r="IO65" s="60"/>
      <c r="IP65" s="60"/>
      <c r="IQ65" s="60"/>
      <c r="IR65" s="60">
        <f t="shared" si="473"/>
        <v>0</v>
      </c>
      <c r="IS65" s="60">
        <f t="shared" si="473"/>
        <v>0</v>
      </c>
      <c r="IT65" s="60"/>
      <c r="IU65" s="60"/>
      <c r="IV65" s="60"/>
      <c r="IW65" s="60"/>
      <c r="IX65" s="60"/>
      <c r="IY65" s="60"/>
      <c r="IZ65" s="60"/>
      <c r="JA65" s="60">
        <f t="shared" si="474"/>
        <v>0</v>
      </c>
      <c r="JB65" s="60">
        <f t="shared" si="474"/>
        <v>0</v>
      </c>
      <c r="JC65" s="60"/>
      <c r="JD65" s="60"/>
      <c r="JE65" s="60"/>
      <c r="JF65" s="60"/>
      <c r="JG65" s="60"/>
      <c r="JH65" s="60"/>
      <c r="JI65" s="60"/>
      <c r="JJ65" s="60">
        <f t="shared" si="475"/>
        <v>0</v>
      </c>
      <c r="JK65" s="60">
        <f t="shared" si="475"/>
        <v>0</v>
      </c>
      <c r="JL65" s="60"/>
      <c r="JM65" s="60"/>
      <c r="JN65" s="60"/>
      <c r="JO65" s="60"/>
      <c r="JP65" s="60"/>
      <c r="JQ65" s="60"/>
      <c r="JR65" s="60"/>
      <c r="JS65" s="60">
        <f t="shared" si="476"/>
        <v>0</v>
      </c>
      <c r="JT65" s="60">
        <f t="shared" si="476"/>
        <v>0</v>
      </c>
      <c r="JU65" s="60"/>
      <c r="JV65" s="60"/>
      <c r="JW65" s="60"/>
      <c r="JX65" s="60"/>
      <c r="JY65" s="60"/>
      <c r="JZ65" s="60"/>
      <c r="KA65" s="60"/>
      <c r="KB65" s="60">
        <f t="shared" si="477"/>
        <v>0</v>
      </c>
      <c r="KC65" s="60">
        <f t="shared" si="477"/>
        <v>0</v>
      </c>
      <c r="KD65" s="60"/>
      <c r="KE65" s="60"/>
      <c r="KF65" s="60"/>
      <c r="KG65" s="60"/>
      <c r="KH65" s="60"/>
      <c r="KI65" s="60"/>
      <c r="KJ65" s="60"/>
      <c r="KK65" s="60">
        <f t="shared" si="478"/>
        <v>0</v>
      </c>
      <c r="KL65" s="60">
        <f t="shared" si="478"/>
        <v>0</v>
      </c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>
        <f t="shared" si="479"/>
        <v>0</v>
      </c>
      <c r="KX65" s="60">
        <f t="shared" si="479"/>
        <v>0</v>
      </c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>
        <f t="shared" si="480"/>
        <v>0</v>
      </c>
      <c r="LM65" s="60">
        <f t="shared" si="480"/>
        <v>0</v>
      </c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</row>
    <row r="66" spans="1:344" ht="13.5" customHeight="1">
      <c r="A66" s="3" t="s">
        <v>153</v>
      </c>
      <c r="B66" s="60">
        <f t="shared" si="447"/>
        <v>0</v>
      </c>
      <c r="C66" s="60">
        <f t="shared" si="448"/>
        <v>0</v>
      </c>
      <c r="D66" s="60"/>
      <c r="E66" s="60">
        <f t="shared" si="449"/>
        <v>0</v>
      </c>
      <c r="F66" s="60">
        <f t="shared" si="449"/>
        <v>0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>
        <f t="shared" si="450"/>
        <v>0</v>
      </c>
      <c r="U66" s="60">
        <f t="shared" si="450"/>
        <v>0</v>
      </c>
      <c r="V66" s="60"/>
      <c r="W66" s="60"/>
      <c r="X66" s="60"/>
      <c r="Y66" s="60"/>
      <c r="Z66" s="60"/>
      <c r="AA66" s="60"/>
      <c r="AB66" s="60"/>
      <c r="AC66" s="60">
        <f t="shared" si="451"/>
        <v>0</v>
      </c>
      <c r="AD66" s="60">
        <f t="shared" si="451"/>
        <v>0</v>
      </c>
      <c r="AE66" s="60"/>
      <c r="AF66" s="60"/>
      <c r="AG66" s="60"/>
      <c r="AH66" s="60"/>
      <c r="AI66" s="60"/>
      <c r="AJ66" s="60"/>
      <c r="AK66" s="60"/>
      <c r="AL66" s="60">
        <f t="shared" si="452"/>
        <v>0</v>
      </c>
      <c r="AM66" s="60">
        <f t="shared" si="452"/>
        <v>0</v>
      </c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>
        <f t="shared" si="453"/>
        <v>0</v>
      </c>
      <c r="AY66" s="60">
        <f t="shared" si="453"/>
        <v>0</v>
      </c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>
        <f t="shared" si="454"/>
        <v>0</v>
      </c>
      <c r="BT66" s="60"/>
      <c r="BU66" s="60"/>
      <c r="BV66" s="60"/>
      <c r="BW66" s="60"/>
      <c r="BX66" s="60"/>
      <c r="BY66" s="60"/>
      <c r="BZ66" s="60"/>
      <c r="CA66" s="60"/>
      <c r="CB66" s="60">
        <f t="shared" si="455"/>
        <v>0</v>
      </c>
      <c r="CC66" s="60">
        <f t="shared" si="456"/>
        <v>0</v>
      </c>
      <c r="CD66" s="60"/>
      <c r="CE66" s="60"/>
      <c r="CF66" s="60"/>
      <c r="CG66" s="60"/>
      <c r="CH66" s="60"/>
      <c r="CI66" s="60"/>
      <c r="CJ66" s="60"/>
      <c r="CK66" s="60">
        <f t="shared" si="457"/>
        <v>0</v>
      </c>
      <c r="CL66" s="60">
        <f t="shared" si="457"/>
        <v>0</v>
      </c>
      <c r="CM66" s="60"/>
      <c r="CN66" s="60"/>
      <c r="CO66" s="60"/>
      <c r="CP66" s="60"/>
      <c r="CQ66" s="60"/>
      <c r="CR66" s="60"/>
      <c r="CS66" s="60"/>
      <c r="CT66" s="60">
        <f t="shared" si="458"/>
        <v>0</v>
      </c>
      <c r="CU66" s="60">
        <f t="shared" si="458"/>
        <v>0</v>
      </c>
      <c r="CV66" s="60"/>
      <c r="CW66" s="60"/>
      <c r="CX66" s="60"/>
      <c r="CY66" s="60"/>
      <c r="CZ66" s="60"/>
      <c r="DA66" s="60"/>
      <c r="DB66" s="60"/>
      <c r="DC66" s="60">
        <f t="shared" si="459"/>
        <v>0</v>
      </c>
      <c r="DD66" s="60">
        <f t="shared" si="459"/>
        <v>0</v>
      </c>
      <c r="DE66" s="60"/>
      <c r="DF66" s="60"/>
      <c r="DG66" s="60"/>
      <c r="DH66" s="60"/>
      <c r="DI66" s="60"/>
      <c r="DJ66" s="60"/>
      <c r="DK66" s="60"/>
      <c r="DL66" s="60">
        <f t="shared" si="460"/>
        <v>0</v>
      </c>
      <c r="DM66" s="60">
        <f t="shared" si="460"/>
        <v>0</v>
      </c>
      <c r="DN66" s="60"/>
      <c r="DO66" s="60"/>
      <c r="DP66" s="60"/>
      <c r="DQ66" s="60"/>
      <c r="DR66" s="60"/>
      <c r="DS66" s="60"/>
      <c r="DT66" s="60"/>
      <c r="DU66" s="60">
        <f t="shared" si="461"/>
        <v>0</v>
      </c>
      <c r="DV66" s="60">
        <f t="shared" si="461"/>
        <v>0</v>
      </c>
      <c r="DW66" s="60"/>
      <c r="DX66" s="60"/>
      <c r="DY66" s="60"/>
      <c r="DZ66" s="60"/>
      <c r="EA66" s="60"/>
      <c r="EB66" s="60"/>
      <c r="EC66" s="60"/>
      <c r="ED66" s="60">
        <f t="shared" si="462"/>
        <v>0</v>
      </c>
      <c r="EE66" s="60">
        <f t="shared" si="462"/>
        <v>0</v>
      </c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>
        <f t="shared" si="463"/>
        <v>0</v>
      </c>
      <c r="EQ66" s="60">
        <f t="shared" si="463"/>
        <v>0</v>
      </c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>
        <f t="shared" si="464"/>
        <v>0</v>
      </c>
      <c r="FC66" s="60">
        <f t="shared" si="464"/>
        <v>0</v>
      </c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>
        <f t="shared" si="465"/>
        <v>0</v>
      </c>
      <c r="FX66" s="60">
        <f t="shared" si="465"/>
        <v>0</v>
      </c>
      <c r="FY66" s="60"/>
      <c r="FZ66" s="60"/>
      <c r="GA66" s="60"/>
      <c r="GB66" s="60"/>
      <c r="GC66" s="60"/>
      <c r="GD66" s="60"/>
      <c r="GE66" s="60"/>
      <c r="GF66" s="60">
        <f t="shared" si="466"/>
        <v>0</v>
      </c>
      <c r="GG66" s="60">
        <f t="shared" si="466"/>
        <v>0</v>
      </c>
      <c r="GH66" s="60"/>
      <c r="GI66" s="60"/>
      <c r="GJ66" s="60"/>
      <c r="GK66" s="60"/>
      <c r="GL66" s="60"/>
      <c r="GM66" s="60"/>
      <c r="GN66" s="60"/>
      <c r="GO66" s="60">
        <f t="shared" si="467"/>
        <v>0</v>
      </c>
      <c r="GP66" s="60">
        <f t="shared" si="467"/>
        <v>0</v>
      </c>
      <c r="GQ66" s="60"/>
      <c r="GR66" s="60"/>
      <c r="GS66" s="60"/>
      <c r="GT66" s="60"/>
      <c r="GU66" s="60"/>
      <c r="GV66" s="60"/>
      <c r="GW66" s="60"/>
      <c r="GX66" s="60">
        <f t="shared" si="468"/>
        <v>0</v>
      </c>
      <c r="GY66" s="60">
        <f t="shared" si="468"/>
        <v>0</v>
      </c>
      <c r="GZ66" s="58"/>
      <c r="HA66" s="60"/>
      <c r="HB66" s="60"/>
      <c r="HC66" s="60"/>
      <c r="HD66" s="60"/>
      <c r="HE66" s="60"/>
      <c r="HF66" s="60"/>
      <c r="HG66" s="60">
        <f t="shared" si="469"/>
        <v>0</v>
      </c>
      <c r="HH66" s="60">
        <f t="shared" si="469"/>
        <v>0</v>
      </c>
      <c r="HI66" s="60"/>
      <c r="HJ66" s="60"/>
      <c r="HK66" s="60"/>
      <c r="HL66" s="60"/>
      <c r="HM66" s="60"/>
      <c r="HN66" s="60"/>
      <c r="HO66" s="60"/>
      <c r="HP66" s="60">
        <f t="shared" si="470"/>
        <v>0</v>
      </c>
      <c r="HQ66" s="60">
        <f t="shared" si="470"/>
        <v>0</v>
      </c>
      <c r="HR66" s="60"/>
      <c r="HS66" s="60"/>
      <c r="HT66" s="60"/>
      <c r="HU66" s="60"/>
      <c r="HV66" s="60"/>
      <c r="HW66" s="60"/>
      <c r="HX66" s="60"/>
      <c r="HY66" s="60">
        <f t="shared" si="471"/>
        <v>0</v>
      </c>
      <c r="HZ66" s="60">
        <f t="shared" si="471"/>
        <v>0</v>
      </c>
      <c r="IA66" s="60"/>
      <c r="IB66" s="60"/>
      <c r="IC66" s="60"/>
      <c r="ID66" s="60"/>
      <c r="IE66" s="60"/>
      <c r="IF66" s="60"/>
      <c r="IG66" s="60"/>
      <c r="IH66" s="60">
        <f t="shared" si="472"/>
        <v>0</v>
      </c>
      <c r="II66" s="60">
        <f t="shared" si="472"/>
        <v>0</v>
      </c>
      <c r="IJ66" s="60"/>
      <c r="IK66" s="60"/>
      <c r="IL66" s="60"/>
      <c r="IM66" s="60"/>
      <c r="IN66" s="60"/>
      <c r="IO66" s="60"/>
      <c r="IP66" s="60"/>
      <c r="IQ66" s="60"/>
      <c r="IR66" s="60">
        <f t="shared" si="473"/>
        <v>0</v>
      </c>
      <c r="IS66" s="60">
        <f t="shared" si="473"/>
        <v>0</v>
      </c>
      <c r="IT66" s="60"/>
      <c r="IU66" s="60"/>
      <c r="IV66" s="60"/>
      <c r="IW66" s="60"/>
      <c r="IX66" s="60"/>
      <c r="IY66" s="60"/>
      <c r="IZ66" s="60"/>
      <c r="JA66" s="60">
        <f t="shared" si="474"/>
        <v>0</v>
      </c>
      <c r="JB66" s="60">
        <f t="shared" si="474"/>
        <v>0</v>
      </c>
      <c r="JC66" s="60"/>
      <c r="JD66" s="60"/>
      <c r="JE66" s="60"/>
      <c r="JF66" s="60"/>
      <c r="JG66" s="60"/>
      <c r="JH66" s="60"/>
      <c r="JI66" s="60"/>
      <c r="JJ66" s="60">
        <f t="shared" si="475"/>
        <v>0</v>
      </c>
      <c r="JK66" s="60">
        <f t="shared" si="475"/>
        <v>0</v>
      </c>
      <c r="JL66" s="60"/>
      <c r="JM66" s="60"/>
      <c r="JN66" s="60"/>
      <c r="JO66" s="60"/>
      <c r="JP66" s="60"/>
      <c r="JQ66" s="60"/>
      <c r="JR66" s="60"/>
      <c r="JS66" s="60">
        <f t="shared" si="476"/>
        <v>0</v>
      </c>
      <c r="JT66" s="60">
        <f t="shared" si="476"/>
        <v>0</v>
      </c>
      <c r="JU66" s="60"/>
      <c r="JV66" s="60"/>
      <c r="JW66" s="60"/>
      <c r="JX66" s="60"/>
      <c r="JY66" s="60"/>
      <c r="JZ66" s="60"/>
      <c r="KA66" s="60"/>
      <c r="KB66" s="60">
        <f t="shared" si="477"/>
        <v>0</v>
      </c>
      <c r="KC66" s="60">
        <f t="shared" si="477"/>
        <v>0</v>
      </c>
      <c r="KD66" s="60"/>
      <c r="KE66" s="60"/>
      <c r="KF66" s="60"/>
      <c r="KG66" s="60"/>
      <c r="KH66" s="60"/>
      <c r="KI66" s="60"/>
      <c r="KJ66" s="60"/>
      <c r="KK66" s="60">
        <f t="shared" si="478"/>
        <v>0</v>
      </c>
      <c r="KL66" s="60">
        <f t="shared" si="478"/>
        <v>0</v>
      </c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>
        <f t="shared" si="479"/>
        <v>0</v>
      </c>
      <c r="KX66" s="60">
        <f t="shared" si="479"/>
        <v>0</v>
      </c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>
        <f t="shared" si="480"/>
        <v>0</v>
      </c>
      <c r="LM66" s="60">
        <f t="shared" si="480"/>
        <v>0</v>
      </c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</row>
    <row r="67" spans="1:344" ht="13.5" customHeight="1">
      <c r="A67" s="3" t="s">
        <v>156</v>
      </c>
      <c r="B67" s="60">
        <f t="shared" si="447"/>
        <v>0</v>
      </c>
      <c r="C67" s="60">
        <f t="shared" si="448"/>
        <v>0</v>
      </c>
      <c r="D67" s="60"/>
      <c r="E67" s="60">
        <f t="shared" si="449"/>
        <v>0</v>
      </c>
      <c r="F67" s="60">
        <f t="shared" si="449"/>
        <v>0</v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>
        <f t="shared" si="450"/>
        <v>0</v>
      </c>
      <c r="U67" s="60">
        <f t="shared" si="450"/>
        <v>0</v>
      </c>
      <c r="V67" s="60"/>
      <c r="W67" s="60"/>
      <c r="X67" s="60"/>
      <c r="Y67" s="60"/>
      <c r="Z67" s="60"/>
      <c r="AA67" s="60"/>
      <c r="AB67" s="60"/>
      <c r="AC67" s="60">
        <f t="shared" si="451"/>
        <v>0</v>
      </c>
      <c r="AD67" s="60">
        <f t="shared" si="451"/>
        <v>0</v>
      </c>
      <c r="AE67" s="60"/>
      <c r="AF67" s="60"/>
      <c r="AG67" s="60"/>
      <c r="AH67" s="60"/>
      <c r="AI67" s="60"/>
      <c r="AJ67" s="60"/>
      <c r="AK67" s="60"/>
      <c r="AL67" s="60">
        <f t="shared" si="452"/>
        <v>0</v>
      </c>
      <c r="AM67" s="60">
        <f t="shared" si="452"/>
        <v>0</v>
      </c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>
        <f t="shared" si="453"/>
        <v>0</v>
      </c>
      <c r="AY67" s="60">
        <f t="shared" si="453"/>
        <v>0</v>
      </c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>
        <f t="shared" si="454"/>
        <v>0</v>
      </c>
      <c r="BT67" s="60"/>
      <c r="BU67" s="60"/>
      <c r="BV67" s="60"/>
      <c r="BW67" s="60"/>
      <c r="BX67" s="60"/>
      <c r="BY67" s="60"/>
      <c r="BZ67" s="60"/>
      <c r="CA67" s="60"/>
      <c r="CB67" s="60">
        <f t="shared" si="455"/>
        <v>0</v>
      </c>
      <c r="CC67" s="60">
        <f t="shared" si="456"/>
        <v>0</v>
      </c>
      <c r="CD67" s="60"/>
      <c r="CE67" s="60"/>
      <c r="CF67" s="60"/>
      <c r="CG67" s="60"/>
      <c r="CH67" s="60"/>
      <c r="CI67" s="60"/>
      <c r="CJ67" s="60"/>
      <c r="CK67" s="60">
        <f t="shared" si="457"/>
        <v>0</v>
      </c>
      <c r="CL67" s="60">
        <f t="shared" si="457"/>
        <v>0</v>
      </c>
      <c r="CM67" s="60"/>
      <c r="CN67" s="60"/>
      <c r="CO67" s="60"/>
      <c r="CP67" s="60"/>
      <c r="CQ67" s="60"/>
      <c r="CR67" s="60"/>
      <c r="CS67" s="60"/>
      <c r="CT67" s="60">
        <f t="shared" si="458"/>
        <v>0</v>
      </c>
      <c r="CU67" s="60">
        <f t="shared" si="458"/>
        <v>0</v>
      </c>
      <c r="CV67" s="60"/>
      <c r="CW67" s="60"/>
      <c r="CX67" s="60"/>
      <c r="CY67" s="60"/>
      <c r="CZ67" s="60"/>
      <c r="DA67" s="60"/>
      <c r="DB67" s="60"/>
      <c r="DC67" s="60">
        <f t="shared" si="459"/>
        <v>0</v>
      </c>
      <c r="DD67" s="60">
        <f t="shared" si="459"/>
        <v>0</v>
      </c>
      <c r="DE67" s="60"/>
      <c r="DF67" s="60"/>
      <c r="DG67" s="60"/>
      <c r="DH67" s="60"/>
      <c r="DI67" s="60"/>
      <c r="DJ67" s="60"/>
      <c r="DK67" s="60"/>
      <c r="DL67" s="60">
        <f t="shared" si="460"/>
        <v>0</v>
      </c>
      <c r="DM67" s="60">
        <f t="shared" si="460"/>
        <v>0</v>
      </c>
      <c r="DN67" s="60"/>
      <c r="DO67" s="60"/>
      <c r="DP67" s="60"/>
      <c r="DQ67" s="60"/>
      <c r="DR67" s="60"/>
      <c r="DS67" s="60"/>
      <c r="DT67" s="60"/>
      <c r="DU67" s="60">
        <f t="shared" si="461"/>
        <v>0</v>
      </c>
      <c r="DV67" s="60">
        <f t="shared" si="461"/>
        <v>0</v>
      </c>
      <c r="DW67" s="60"/>
      <c r="DX67" s="60"/>
      <c r="DY67" s="60"/>
      <c r="DZ67" s="60"/>
      <c r="EA67" s="60"/>
      <c r="EB67" s="60"/>
      <c r="EC67" s="60"/>
      <c r="ED67" s="60">
        <f t="shared" si="462"/>
        <v>0</v>
      </c>
      <c r="EE67" s="60">
        <f t="shared" si="462"/>
        <v>0</v>
      </c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>
        <f t="shared" si="463"/>
        <v>0</v>
      </c>
      <c r="EQ67" s="60">
        <f t="shared" si="463"/>
        <v>0</v>
      </c>
      <c r="ER67" s="58"/>
      <c r="ES67" s="60"/>
      <c r="ET67" s="60"/>
      <c r="EU67" s="60"/>
      <c r="EV67" s="60"/>
      <c r="EW67" s="60"/>
      <c r="EX67" s="60"/>
      <c r="EY67" s="60"/>
      <c r="EZ67" s="60"/>
      <c r="FA67" s="60"/>
      <c r="FB67" s="60">
        <f t="shared" si="464"/>
        <v>0</v>
      </c>
      <c r="FC67" s="60">
        <f t="shared" si="464"/>
        <v>0</v>
      </c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>
        <f t="shared" si="465"/>
        <v>0</v>
      </c>
      <c r="FX67" s="60">
        <f t="shared" si="465"/>
        <v>0</v>
      </c>
      <c r="FY67" s="60"/>
      <c r="FZ67" s="60"/>
      <c r="GA67" s="60"/>
      <c r="GB67" s="60"/>
      <c r="GC67" s="60"/>
      <c r="GD67" s="60"/>
      <c r="GE67" s="60"/>
      <c r="GF67" s="60">
        <f t="shared" si="466"/>
        <v>0</v>
      </c>
      <c r="GG67" s="60">
        <f t="shared" si="466"/>
        <v>0</v>
      </c>
      <c r="GH67" s="60"/>
      <c r="GI67" s="60"/>
      <c r="GJ67" s="60"/>
      <c r="GK67" s="60"/>
      <c r="GL67" s="60"/>
      <c r="GM67" s="60"/>
      <c r="GN67" s="60"/>
      <c r="GO67" s="60">
        <f t="shared" si="467"/>
        <v>0</v>
      </c>
      <c r="GP67" s="60">
        <f t="shared" si="467"/>
        <v>0</v>
      </c>
      <c r="GQ67" s="60"/>
      <c r="GR67" s="60"/>
      <c r="GS67" s="60"/>
      <c r="GT67" s="60"/>
      <c r="GU67" s="60"/>
      <c r="GV67" s="60"/>
      <c r="GW67" s="60"/>
      <c r="GX67" s="60">
        <f t="shared" si="468"/>
        <v>0</v>
      </c>
      <c r="GY67" s="60">
        <f t="shared" si="468"/>
        <v>0</v>
      </c>
      <c r="GZ67" s="58"/>
      <c r="HA67" s="60"/>
      <c r="HB67" s="60"/>
      <c r="HC67" s="60"/>
      <c r="HD67" s="60"/>
      <c r="HE67" s="60"/>
      <c r="HF67" s="60"/>
      <c r="HG67" s="60">
        <f t="shared" si="469"/>
        <v>0</v>
      </c>
      <c r="HH67" s="60">
        <f t="shared" si="469"/>
        <v>0</v>
      </c>
      <c r="HI67" s="60"/>
      <c r="HJ67" s="60"/>
      <c r="HK67" s="60"/>
      <c r="HL67" s="60"/>
      <c r="HM67" s="60"/>
      <c r="HN67" s="60"/>
      <c r="HO67" s="60"/>
      <c r="HP67" s="60">
        <f t="shared" si="470"/>
        <v>0</v>
      </c>
      <c r="HQ67" s="60">
        <f t="shared" si="470"/>
        <v>0</v>
      </c>
      <c r="HR67" s="60"/>
      <c r="HS67" s="60"/>
      <c r="HT67" s="60"/>
      <c r="HU67" s="60"/>
      <c r="HV67" s="60"/>
      <c r="HW67" s="60"/>
      <c r="HX67" s="60"/>
      <c r="HY67" s="60">
        <f t="shared" si="471"/>
        <v>0</v>
      </c>
      <c r="HZ67" s="60">
        <f t="shared" si="471"/>
        <v>0</v>
      </c>
      <c r="IA67" s="60"/>
      <c r="IB67" s="60"/>
      <c r="IC67" s="60"/>
      <c r="ID67" s="60"/>
      <c r="IE67" s="60"/>
      <c r="IF67" s="60"/>
      <c r="IG67" s="60"/>
      <c r="IH67" s="60">
        <f t="shared" si="472"/>
        <v>0</v>
      </c>
      <c r="II67" s="60">
        <f t="shared" si="472"/>
        <v>0</v>
      </c>
      <c r="IJ67" s="60"/>
      <c r="IK67" s="60"/>
      <c r="IL67" s="60"/>
      <c r="IM67" s="60"/>
      <c r="IN67" s="60"/>
      <c r="IO67" s="60"/>
      <c r="IP67" s="60"/>
      <c r="IQ67" s="60"/>
      <c r="IR67" s="60">
        <f t="shared" si="473"/>
        <v>0</v>
      </c>
      <c r="IS67" s="60">
        <f t="shared" si="473"/>
        <v>0</v>
      </c>
      <c r="IT67" s="60"/>
      <c r="IU67" s="60"/>
      <c r="IV67" s="60"/>
      <c r="IW67" s="60"/>
      <c r="IX67" s="60"/>
      <c r="IY67" s="60"/>
      <c r="IZ67" s="60"/>
      <c r="JA67" s="60">
        <f t="shared" si="474"/>
        <v>0</v>
      </c>
      <c r="JB67" s="60">
        <f t="shared" si="474"/>
        <v>0</v>
      </c>
      <c r="JC67" s="60"/>
      <c r="JD67" s="60"/>
      <c r="JE67" s="60"/>
      <c r="JF67" s="60"/>
      <c r="JG67" s="60"/>
      <c r="JH67" s="60"/>
      <c r="JI67" s="60"/>
      <c r="JJ67" s="60">
        <f t="shared" si="475"/>
        <v>0</v>
      </c>
      <c r="JK67" s="60">
        <f t="shared" si="475"/>
        <v>0</v>
      </c>
      <c r="JL67" s="60"/>
      <c r="JM67" s="60"/>
      <c r="JN67" s="60"/>
      <c r="JO67" s="60"/>
      <c r="JP67" s="60"/>
      <c r="JQ67" s="60"/>
      <c r="JR67" s="60"/>
      <c r="JS67" s="60">
        <f t="shared" si="476"/>
        <v>0</v>
      </c>
      <c r="JT67" s="60">
        <f t="shared" si="476"/>
        <v>0</v>
      </c>
      <c r="JU67" s="60"/>
      <c r="JV67" s="60"/>
      <c r="JW67" s="60"/>
      <c r="JX67" s="60"/>
      <c r="JY67" s="60"/>
      <c r="JZ67" s="60"/>
      <c r="KA67" s="60"/>
      <c r="KB67" s="60">
        <f t="shared" si="477"/>
        <v>0</v>
      </c>
      <c r="KC67" s="60">
        <f t="shared" si="477"/>
        <v>0</v>
      </c>
      <c r="KD67" s="60"/>
      <c r="KE67" s="60"/>
      <c r="KF67" s="60"/>
      <c r="KG67" s="60"/>
      <c r="KH67" s="60"/>
      <c r="KI67" s="60"/>
      <c r="KJ67" s="60"/>
      <c r="KK67" s="60">
        <f t="shared" si="478"/>
        <v>0</v>
      </c>
      <c r="KL67" s="60">
        <f t="shared" si="478"/>
        <v>0</v>
      </c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>
        <f t="shared" si="479"/>
        <v>0</v>
      </c>
      <c r="KX67" s="60">
        <f t="shared" si="479"/>
        <v>0</v>
      </c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>
        <f t="shared" si="480"/>
        <v>0</v>
      </c>
      <c r="LM67" s="60">
        <f t="shared" si="480"/>
        <v>0</v>
      </c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</row>
    <row r="68" spans="1:344" ht="13.5" customHeight="1">
      <c r="A68" s="3" t="s">
        <v>157</v>
      </c>
      <c r="B68" s="60">
        <f t="shared" si="447"/>
        <v>0</v>
      </c>
      <c r="C68" s="60">
        <f t="shared" si="448"/>
        <v>0</v>
      </c>
      <c r="D68" s="60"/>
      <c r="E68" s="60">
        <f t="shared" si="449"/>
        <v>0</v>
      </c>
      <c r="F68" s="60">
        <f t="shared" si="449"/>
        <v>0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>
        <f t="shared" si="450"/>
        <v>0</v>
      </c>
      <c r="U68" s="60">
        <f t="shared" si="450"/>
        <v>0</v>
      </c>
      <c r="V68" s="60"/>
      <c r="W68" s="60"/>
      <c r="X68" s="60"/>
      <c r="Y68" s="60"/>
      <c r="Z68" s="60"/>
      <c r="AA68" s="60"/>
      <c r="AB68" s="60"/>
      <c r="AC68" s="60">
        <f t="shared" si="451"/>
        <v>0</v>
      </c>
      <c r="AD68" s="60">
        <f t="shared" si="451"/>
        <v>0</v>
      </c>
      <c r="AE68" s="60"/>
      <c r="AF68" s="60"/>
      <c r="AG68" s="60"/>
      <c r="AH68" s="60"/>
      <c r="AI68" s="60"/>
      <c r="AJ68" s="60"/>
      <c r="AK68" s="60"/>
      <c r="AL68" s="60">
        <f t="shared" si="452"/>
        <v>0</v>
      </c>
      <c r="AM68" s="60">
        <f t="shared" si="452"/>
        <v>0</v>
      </c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>
        <f t="shared" si="453"/>
        <v>0</v>
      </c>
      <c r="AY68" s="60">
        <f t="shared" si="453"/>
        <v>0</v>
      </c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>
        <f t="shared" si="454"/>
        <v>0</v>
      </c>
      <c r="BT68" s="60"/>
      <c r="BU68" s="60"/>
      <c r="BV68" s="60"/>
      <c r="BW68" s="60"/>
      <c r="BX68" s="60"/>
      <c r="BY68" s="60"/>
      <c r="BZ68" s="60"/>
      <c r="CA68" s="60"/>
      <c r="CB68" s="60">
        <f t="shared" si="455"/>
        <v>0</v>
      </c>
      <c r="CC68" s="60">
        <f t="shared" si="456"/>
        <v>0</v>
      </c>
      <c r="CD68" s="60"/>
      <c r="CE68" s="60"/>
      <c r="CF68" s="60"/>
      <c r="CG68" s="60"/>
      <c r="CH68" s="60"/>
      <c r="CI68" s="60"/>
      <c r="CJ68" s="60"/>
      <c r="CK68" s="60">
        <f t="shared" si="457"/>
        <v>0</v>
      </c>
      <c r="CL68" s="60">
        <f t="shared" si="457"/>
        <v>0</v>
      </c>
      <c r="CM68" s="60"/>
      <c r="CN68" s="60"/>
      <c r="CO68" s="60"/>
      <c r="CP68" s="60"/>
      <c r="CQ68" s="60"/>
      <c r="CR68" s="60"/>
      <c r="CS68" s="60"/>
      <c r="CT68" s="60">
        <f t="shared" si="458"/>
        <v>0</v>
      </c>
      <c r="CU68" s="60">
        <f t="shared" si="458"/>
        <v>0</v>
      </c>
      <c r="CV68" s="60"/>
      <c r="CW68" s="60"/>
      <c r="CX68" s="60"/>
      <c r="CY68" s="60"/>
      <c r="CZ68" s="60"/>
      <c r="DA68" s="60"/>
      <c r="DB68" s="60"/>
      <c r="DC68" s="60">
        <f t="shared" si="459"/>
        <v>0</v>
      </c>
      <c r="DD68" s="60">
        <f t="shared" si="459"/>
        <v>0</v>
      </c>
      <c r="DE68" s="60"/>
      <c r="DF68" s="60"/>
      <c r="DG68" s="60"/>
      <c r="DH68" s="60"/>
      <c r="DI68" s="60"/>
      <c r="DJ68" s="60"/>
      <c r="DK68" s="60"/>
      <c r="DL68" s="60">
        <f t="shared" si="460"/>
        <v>0</v>
      </c>
      <c r="DM68" s="60">
        <f t="shared" si="460"/>
        <v>0</v>
      </c>
      <c r="DN68" s="60"/>
      <c r="DO68" s="60"/>
      <c r="DP68" s="60"/>
      <c r="DQ68" s="60"/>
      <c r="DR68" s="60"/>
      <c r="DS68" s="60"/>
      <c r="DT68" s="60"/>
      <c r="DU68" s="60">
        <f t="shared" si="461"/>
        <v>0</v>
      </c>
      <c r="DV68" s="60">
        <f t="shared" si="461"/>
        <v>0</v>
      </c>
      <c r="DW68" s="60"/>
      <c r="DX68" s="60"/>
      <c r="DY68" s="60"/>
      <c r="DZ68" s="60"/>
      <c r="EA68" s="60"/>
      <c r="EB68" s="60"/>
      <c r="EC68" s="60"/>
      <c r="ED68" s="60">
        <f t="shared" si="462"/>
        <v>0</v>
      </c>
      <c r="EE68" s="60">
        <f t="shared" si="462"/>
        <v>0</v>
      </c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>
        <f t="shared" si="463"/>
        <v>0</v>
      </c>
      <c r="EQ68" s="60">
        <f t="shared" si="463"/>
        <v>0</v>
      </c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>
        <f t="shared" si="464"/>
        <v>0</v>
      </c>
      <c r="FC68" s="60">
        <f t="shared" si="464"/>
        <v>0</v>
      </c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>
        <f t="shared" si="465"/>
        <v>0</v>
      </c>
      <c r="FX68" s="60">
        <f t="shared" si="465"/>
        <v>0</v>
      </c>
      <c r="FY68" s="60"/>
      <c r="FZ68" s="60"/>
      <c r="GA68" s="60"/>
      <c r="GB68" s="60"/>
      <c r="GC68" s="60"/>
      <c r="GD68" s="60"/>
      <c r="GE68" s="60"/>
      <c r="GF68" s="60">
        <f t="shared" si="466"/>
        <v>0</v>
      </c>
      <c r="GG68" s="60">
        <f t="shared" si="466"/>
        <v>0</v>
      </c>
      <c r="GH68" s="60"/>
      <c r="GI68" s="60"/>
      <c r="GJ68" s="60"/>
      <c r="GK68" s="60"/>
      <c r="GL68" s="60"/>
      <c r="GM68" s="60"/>
      <c r="GN68" s="60"/>
      <c r="GO68" s="60">
        <f t="shared" si="467"/>
        <v>0</v>
      </c>
      <c r="GP68" s="60">
        <f t="shared" si="467"/>
        <v>0</v>
      </c>
      <c r="GQ68" s="60"/>
      <c r="GR68" s="60"/>
      <c r="GS68" s="60"/>
      <c r="GT68" s="60"/>
      <c r="GU68" s="60"/>
      <c r="GV68" s="60"/>
      <c r="GW68" s="60"/>
      <c r="GX68" s="60">
        <f t="shared" si="468"/>
        <v>0</v>
      </c>
      <c r="GY68" s="60">
        <f t="shared" si="468"/>
        <v>0</v>
      </c>
      <c r="GZ68" s="58"/>
      <c r="HA68" s="60"/>
      <c r="HB68" s="60"/>
      <c r="HC68" s="60"/>
      <c r="HD68" s="60"/>
      <c r="HE68" s="60"/>
      <c r="HF68" s="60"/>
      <c r="HG68" s="60">
        <f t="shared" si="469"/>
        <v>0</v>
      </c>
      <c r="HH68" s="60">
        <f t="shared" si="469"/>
        <v>0</v>
      </c>
      <c r="HI68" s="60"/>
      <c r="HJ68" s="60"/>
      <c r="HK68" s="60"/>
      <c r="HL68" s="60"/>
      <c r="HM68" s="60"/>
      <c r="HN68" s="60"/>
      <c r="HO68" s="60"/>
      <c r="HP68" s="60">
        <f t="shared" si="470"/>
        <v>0</v>
      </c>
      <c r="HQ68" s="60">
        <f t="shared" si="470"/>
        <v>0</v>
      </c>
      <c r="HR68" s="60"/>
      <c r="HS68" s="60"/>
      <c r="HT68" s="60"/>
      <c r="HU68" s="60"/>
      <c r="HV68" s="60"/>
      <c r="HW68" s="60"/>
      <c r="HX68" s="60"/>
      <c r="HY68" s="60">
        <f t="shared" si="471"/>
        <v>0</v>
      </c>
      <c r="HZ68" s="60">
        <f t="shared" si="471"/>
        <v>0</v>
      </c>
      <c r="IA68" s="60"/>
      <c r="IB68" s="60"/>
      <c r="IC68" s="60"/>
      <c r="ID68" s="60"/>
      <c r="IE68" s="60"/>
      <c r="IF68" s="60"/>
      <c r="IG68" s="60"/>
      <c r="IH68" s="60">
        <f t="shared" si="472"/>
        <v>0</v>
      </c>
      <c r="II68" s="60">
        <f t="shared" si="472"/>
        <v>0</v>
      </c>
      <c r="IJ68" s="60"/>
      <c r="IK68" s="60"/>
      <c r="IL68" s="60"/>
      <c r="IM68" s="60"/>
      <c r="IN68" s="60"/>
      <c r="IO68" s="60"/>
      <c r="IP68" s="60"/>
      <c r="IQ68" s="60"/>
      <c r="IR68" s="60">
        <f t="shared" si="473"/>
        <v>0</v>
      </c>
      <c r="IS68" s="60">
        <f t="shared" si="473"/>
        <v>0</v>
      </c>
      <c r="IT68" s="60"/>
      <c r="IU68" s="60"/>
      <c r="IV68" s="60"/>
      <c r="IW68" s="60"/>
      <c r="IX68" s="60"/>
      <c r="IY68" s="60"/>
      <c r="IZ68" s="60"/>
      <c r="JA68" s="60">
        <f t="shared" si="474"/>
        <v>0</v>
      </c>
      <c r="JB68" s="60">
        <f t="shared" si="474"/>
        <v>0</v>
      </c>
      <c r="JC68" s="60"/>
      <c r="JD68" s="60"/>
      <c r="JE68" s="60"/>
      <c r="JF68" s="60"/>
      <c r="JG68" s="60"/>
      <c r="JH68" s="60"/>
      <c r="JI68" s="60"/>
      <c r="JJ68" s="60">
        <f t="shared" si="475"/>
        <v>0</v>
      </c>
      <c r="JK68" s="60">
        <f t="shared" si="475"/>
        <v>0</v>
      </c>
      <c r="JL68" s="60"/>
      <c r="JM68" s="60"/>
      <c r="JN68" s="60"/>
      <c r="JO68" s="60"/>
      <c r="JP68" s="60"/>
      <c r="JQ68" s="60"/>
      <c r="JR68" s="60"/>
      <c r="JS68" s="60">
        <f t="shared" si="476"/>
        <v>0</v>
      </c>
      <c r="JT68" s="60">
        <f t="shared" si="476"/>
        <v>0</v>
      </c>
      <c r="JU68" s="60"/>
      <c r="JV68" s="60"/>
      <c r="JW68" s="60"/>
      <c r="JX68" s="60"/>
      <c r="JY68" s="60"/>
      <c r="JZ68" s="60"/>
      <c r="KA68" s="60"/>
      <c r="KB68" s="60">
        <f t="shared" si="477"/>
        <v>0</v>
      </c>
      <c r="KC68" s="60">
        <f t="shared" si="477"/>
        <v>0</v>
      </c>
      <c r="KD68" s="60"/>
      <c r="KE68" s="60"/>
      <c r="KF68" s="60"/>
      <c r="KG68" s="60"/>
      <c r="KH68" s="60"/>
      <c r="KI68" s="60"/>
      <c r="KJ68" s="60"/>
      <c r="KK68" s="60">
        <f t="shared" si="478"/>
        <v>0</v>
      </c>
      <c r="KL68" s="60">
        <f t="shared" si="478"/>
        <v>0</v>
      </c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>
        <f t="shared" si="479"/>
        <v>0</v>
      </c>
      <c r="KX68" s="60">
        <f t="shared" si="479"/>
        <v>0</v>
      </c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>
        <f t="shared" si="480"/>
        <v>0</v>
      </c>
      <c r="LM68" s="60">
        <f t="shared" si="480"/>
        <v>0</v>
      </c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</row>
    <row r="69" spans="1:344" s="19" customFormat="1" ht="13.5" customHeight="1">
      <c r="A69" s="7" t="s">
        <v>176</v>
      </c>
      <c r="B69" s="58">
        <f>B71+B70</f>
        <v>311810.60070000007</v>
      </c>
      <c r="C69" s="58">
        <f>C71+C70</f>
        <v>217896.66997999998</v>
      </c>
      <c r="D69" s="58">
        <f t="shared" ref="D69:D74" si="481">C69/B69*100</f>
        <v>69.881097528702441</v>
      </c>
      <c r="E69" s="58">
        <f>E70+E71</f>
        <v>943.06459000000007</v>
      </c>
      <c r="F69" s="58">
        <f>F70+F71</f>
        <v>943.06459000000007</v>
      </c>
      <c r="G69" s="58">
        <f>F69/E69*100</f>
        <v>100</v>
      </c>
      <c r="H69" s="58">
        <f>H70+H71</f>
        <v>933.63394000000005</v>
      </c>
      <c r="I69" s="58">
        <f>I70+I71</f>
        <v>933.63394000000005</v>
      </c>
      <c r="J69" s="58">
        <f>I69/H69*100</f>
        <v>100</v>
      </c>
      <c r="K69" s="58">
        <f>K70+K71</f>
        <v>9.43065</v>
      </c>
      <c r="L69" s="58">
        <f>L70+L71</f>
        <v>9.43065</v>
      </c>
      <c r="M69" s="58">
        <f>L69/K69*100</f>
        <v>100</v>
      </c>
      <c r="N69" s="58">
        <f>N70+N71</f>
        <v>446.9</v>
      </c>
      <c r="O69" s="58">
        <f>O70+O71</f>
        <v>446.9</v>
      </c>
      <c r="P69" s="58">
        <f>O69/N69*100</f>
        <v>100</v>
      </c>
      <c r="Q69" s="58">
        <f>Q70+Q71</f>
        <v>2491.4899999999998</v>
      </c>
      <c r="R69" s="58">
        <f>R70+R71</f>
        <v>1605.7884100000001</v>
      </c>
      <c r="S69" s="58">
        <f>R69/Q69*100</f>
        <v>64.450927356722289</v>
      </c>
      <c r="T69" s="58">
        <f>T70+T71</f>
        <v>6788.25378</v>
      </c>
      <c r="U69" s="58">
        <f>U70+U71</f>
        <v>6788.25378</v>
      </c>
      <c r="V69" s="58">
        <f>U69/T69*100</f>
        <v>100</v>
      </c>
      <c r="W69" s="58">
        <f>W70+W71</f>
        <v>4776.1287499999999</v>
      </c>
      <c r="X69" s="58">
        <f>X70+X71</f>
        <v>4776.1287499999999</v>
      </c>
      <c r="Y69" s="58">
        <f>X69/W69*100</f>
        <v>100</v>
      </c>
      <c r="Z69" s="58">
        <f>Z70+Z71</f>
        <v>2012.1250299999999</v>
      </c>
      <c r="AA69" s="58">
        <f>AA70+AA71</f>
        <v>2012.1250299999999</v>
      </c>
      <c r="AB69" s="58">
        <f>AA69/Z69*100</f>
        <v>100</v>
      </c>
      <c r="AC69" s="58">
        <f>AC70+AC71</f>
        <v>0</v>
      </c>
      <c r="AD69" s="58">
        <f>AD70+AD71</f>
        <v>0</v>
      </c>
      <c r="AE69" s="58"/>
      <c r="AF69" s="58">
        <f>AF70+AF71</f>
        <v>0</v>
      </c>
      <c r="AG69" s="58">
        <f>AG70+AG71</f>
        <v>0</v>
      </c>
      <c r="AH69" s="58"/>
      <c r="AI69" s="58">
        <f>AI70+AI71</f>
        <v>0</v>
      </c>
      <c r="AJ69" s="58">
        <f>AJ70+AJ71</f>
        <v>0</v>
      </c>
      <c r="AK69" s="58"/>
      <c r="AL69" s="58">
        <f>AL70+AL71</f>
        <v>0</v>
      </c>
      <c r="AM69" s="58">
        <f>AM70+AM71</f>
        <v>0</v>
      </c>
      <c r="AN69" s="58"/>
      <c r="AO69" s="58">
        <f>AO70+AO71</f>
        <v>0</v>
      </c>
      <c r="AP69" s="58">
        <f>AP70+AP71</f>
        <v>0</v>
      </c>
      <c r="AQ69" s="58"/>
      <c r="AR69" s="58">
        <f>AR70+AR71</f>
        <v>0</v>
      </c>
      <c r="AS69" s="58">
        <f>AS70+AS71</f>
        <v>0</v>
      </c>
      <c r="AT69" s="58"/>
      <c r="AU69" s="58">
        <f>AU70+AU71</f>
        <v>0</v>
      </c>
      <c r="AV69" s="58">
        <f>AV70+AV71</f>
        <v>0</v>
      </c>
      <c r="AW69" s="58"/>
      <c r="AX69" s="58">
        <f>AX70+AX71</f>
        <v>0</v>
      </c>
      <c r="AY69" s="58">
        <f>AY70+AY71</f>
        <v>0</v>
      </c>
      <c r="AZ69" s="58"/>
      <c r="BA69" s="58">
        <f>BA70+BA71</f>
        <v>0</v>
      </c>
      <c r="BB69" s="58">
        <f>BB70+BB71</f>
        <v>0</v>
      </c>
      <c r="BC69" s="58"/>
      <c r="BD69" s="58">
        <f>BD70+BD71</f>
        <v>0</v>
      </c>
      <c r="BE69" s="58">
        <f>BE70+BE71</f>
        <v>0</v>
      </c>
      <c r="BF69" s="58"/>
      <c r="BG69" s="58">
        <f>BG70+BG71</f>
        <v>4169.3942800000004</v>
      </c>
      <c r="BH69" s="58">
        <f>BH70+BH71</f>
        <v>4169.3942800000004</v>
      </c>
      <c r="BI69" s="58">
        <f>BH69/BG69*100</f>
        <v>100</v>
      </c>
      <c r="BJ69" s="58">
        <f>BJ70+BJ71</f>
        <v>4086.0063700000001</v>
      </c>
      <c r="BK69" s="58">
        <f>BK70+BK71</f>
        <v>4086.0063700000001</v>
      </c>
      <c r="BL69" s="58">
        <f>BK69/BJ69*100</f>
        <v>100</v>
      </c>
      <c r="BM69" s="58">
        <f>BM70+BM71</f>
        <v>83.387910000000005</v>
      </c>
      <c r="BN69" s="58">
        <f>BN70+BN71</f>
        <v>83.387910000000005</v>
      </c>
      <c r="BO69" s="58">
        <f>BN69/BM69*100</f>
        <v>100</v>
      </c>
      <c r="BP69" s="58">
        <f>BP70+BP71</f>
        <v>0</v>
      </c>
      <c r="BQ69" s="58">
        <f>BQ70+BQ71</f>
        <v>0</v>
      </c>
      <c r="BR69" s="58"/>
      <c r="BS69" s="58">
        <f>BS70+BS71</f>
        <v>2199.2150099999999</v>
      </c>
      <c r="BT69" s="58">
        <f>BT70+BT71</f>
        <v>2199.2150099999999</v>
      </c>
      <c r="BU69" s="58">
        <f>BT69/BS69*100</f>
        <v>100</v>
      </c>
      <c r="BV69" s="58">
        <f>BV70+BV71</f>
        <v>2199.2150099999999</v>
      </c>
      <c r="BW69" s="58">
        <f>BW70+BW71</f>
        <v>2199.2150099999999</v>
      </c>
      <c r="BX69" s="58">
        <f>BW69/BV69*100</f>
        <v>100</v>
      </c>
      <c r="BY69" s="58">
        <f>BY70+BY71</f>
        <v>0</v>
      </c>
      <c r="BZ69" s="58">
        <f>BZ70+BZ71</f>
        <v>0</v>
      </c>
      <c r="CA69" s="58"/>
      <c r="CB69" s="58">
        <f>CB70+CB71</f>
        <v>198568.45305000001</v>
      </c>
      <c r="CC69" s="58">
        <f>CC70+CC71</f>
        <v>108785.96479999999</v>
      </c>
      <c r="CD69" s="60">
        <f t="shared" ref="CD69:CD70" si="482">CC69/CB69*100</f>
        <v>54.785119755456535</v>
      </c>
      <c r="CE69" s="58">
        <f>CE70+CE71</f>
        <v>170928.29240000001</v>
      </c>
      <c r="CF69" s="58">
        <f>CF70+CF71</f>
        <v>106610.24550999999</v>
      </c>
      <c r="CG69" s="58">
        <f t="shared" ref="CG69" si="483">CF69/CE69*100</f>
        <v>62.371327773236438</v>
      </c>
      <c r="CH69" s="58">
        <f>CH70+CH71</f>
        <v>27640.160650000002</v>
      </c>
      <c r="CI69" s="58">
        <f>CI70+CI71</f>
        <v>2175.71929</v>
      </c>
      <c r="CJ69" s="60">
        <f>CI69/CH69*100</f>
        <v>7.8715869909388534</v>
      </c>
      <c r="CK69" s="58">
        <f>CK70+CK71</f>
        <v>0</v>
      </c>
      <c r="CL69" s="58">
        <f>CL70+CL71</f>
        <v>0</v>
      </c>
      <c r="CM69" s="58"/>
      <c r="CN69" s="58">
        <f>CN70+CN71</f>
        <v>0</v>
      </c>
      <c r="CO69" s="58">
        <f>CO70+CO71</f>
        <v>0</v>
      </c>
      <c r="CP69" s="58"/>
      <c r="CQ69" s="58">
        <f>CQ70+CQ71</f>
        <v>0</v>
      </c>
      <c r="CR69" s="58">
        <f>CR70+CR71</f>
        <v>0</v>
      </c>
      <c r="CS69" s="58"/>
      <c r="CT69" s="58">
        <f>CT70+CT71</f>
        <v>0</v>
      </c>
      <c r="CU69" s="58">
        <f>CU70+CU71</f>
        <v>0</v>
      </c>
      <c r="CV69" s="58"/>
      <c r="CW69" s="58"/>
      <c r="CX69" s="58"/>
      <c r="CY69" s="58"/>
      <c r="CZ69" s="58"/>
      <c r="DA69" s="58"/>
      <c r="DB69" s="58"/>
      <c r="DC69" s="58">
        <f>DC70+DC71</f>
        <v>0</v>
      </c>
      <c r="DD69" s="58">
        <f>DD70+DD71</f>
        <v>0</v>
      </c>
      <c r="DE69" s="58"/>
      <c r="DF69" s="58"/>
      <c r="DG69" s="58"/>
      <c r="DH69" s="58"/>
      <c r="DI69" s="58"/>
      <c r="DJ69" s="58"/>
      <c r="DK69" s="58"/>
      <c r="DL69" s="58">
        <f>DL70+DL71</f>
        <v>0</v>
      </c>
      <c r="DM69" s="58">
        <f>DM70+DM71</f>
        <v>0</v>
      </c>
      <c r="DN69" s="58"/>
      <c r="DO69" s="58">
        <f>DO70+DO71</f>
        <v>0</v>
      </c>
      <c r="DP69" s="58">
        <f>DP70+DP71</f>
        <v>0</v>
      </c>
      <c r="DQ69" s="58"/>
      <c r="DR69" s="58">
        <f>DR70+DR71</f>
        <v>0</v>
      </c>
      <c r="DS69" s="58">
        <f>DS70+DS71</f>
        <v>0</v>
      </c>
      <c r="DT69" s="58"/>
      <c r="DU69" s="58">
        <f>DU70+DU71</f>
        <v>0</v>
      </c>
      <c r="DV69" s="58">
        <f>DV70+DV71</f>
        <v>0</v>
      </c>
      <c r="DW69" s="58"/>
      <c r="DX69" s="58">
        <f>DX70+DX71</f>
        <v>0</v>
      </c>
      <c r="DY69" s="58">
        <f>DY70+DY71</f>
        <v>0</v>
      </c>
      <c r="DZ69" s="58"/>
      <c r="EA69" s="58">
        <f>EA70+EA71</f>
        <v>0</v>
      </c>
      <c r="EB69" s="58">
        <f>EB70+EB71</f>
        <v>0</v>
      </c>
      <c r="EC69" s="58"/>
      <c r="ED69" s="58">
        <f>ED70+ED71</f>
        <v>0</v>
      </c>
      <c r="EE69" s="58">
        <f>EE70+EE71</f>
        <v>0</v>
      </c>
      <c r="EF69" s="58"/>
      <c r="EG69" s="58">
        <f>EG70+EG71</f>
        <v>0</v>
      </c>
      <c r="EH69" s="58">
        <f>EH70+EH71</f>
        <v>0</v>
      </c>
      <c r="EI69" s="58"/>
      <c r="EJ69" s="58">
        <f>EJ70+EJ71</f>
        <v>0</v>
      </c>
      <c r="EK69" s="58">
        <f>EK70+EK71</f>
        <v>0</v>
      </c>
      <c r="EL69" s="58"/>
      <c r="EM69" s="58">
        <f>EM70+EM71</f>
        <v>0</v>
      </c>
      <c r="EN69" s="58">
        <f>EN70+EN71</f>
        <v>0</v>
      </c>
      <c r="EO69" s="58"/>
      <c r="EP69" s="58">
        <f>EP70+EP71</f>
        <v>28290.33</v>
      </c>
      <c r="EQ69" s="58">
        <f>EQ70+EQ71</f>
        <v>25044.589120000001</v>
      </c>
      <c r="ER69" s="58">
        <f>EQ69/EP69*100</f>
        <v>88.527030685043258</v>
      </c>
      <c r="ES69" s="58">
        <f>ES70+ES71</f>
        <v>28290.33</v>
      </c>
      <c r="ET69" s="58">
        <f>ET70+ET71</f>
        <v>25044.589120000001</v>
      </c>
      <c r="EU69" s="58">
        <f>ET69/ES69*100</f>
        <v>88.527030685043258</v>
      </c>
      <c r="EV69" s="58">
        <f>EV70+EV71</f>
        <v>0</v>
      </c>
      <c r="EW69" s="58">
        <f>EW70+EW71</f>
        <v>0</v>
      </c>
      <c r="EX69" s="58"/>
      <c r="EY69" s="58">
        <f>EY70+EY71</f>
        <v>8072.2</v>
      </c>
      <c r="EZ69" s="58">
        <f>EZ70+EZ71</f>
        <v>8072.2</v>
      </c>
      <c r="FA69" s="58">
        <f>EZ69/EY69*100</f>
        <v>100</v>
      </c>
      <c r="FB69" s="58">
        <f>FB70+FB71</f>
        <v>0</v>
      </c>
      <c r="FC69" s="58">
        <f>FC70+FC71</f>
        <v>0</v>
      </c>
      <c r="FD69" s="58"/>
      <c r="FE69" s="58">
        <f>FE70+FE71</f>
        <v>0</v>
      </c>
      <c r="FF69" s="58">
        <f>FF70+FF71</f>
        <v>0</v>
      </c>
      <c r="FG69" s="58"/>
      <c r="FH69" s="58">
        <f>FH70+FH71</f>
        <v>0</v>
      </c>
      <c r="FI69" s="58">
        <f>FI70+FI71</f>
        <v>0</v>
      </c>
      <c r="FJ69" s="58"/>
      <c r="FK69" s="58">
        <f>FK70+FK71</f>
        <v>0</v>
      </c>
      <c r="FL69" s="58"/>
      <c r="FM69" s="58"/>
      <c r="FN69" s="58">
        <f>FN70+FN71</f>
        <v>51.020409999999998</v>
      </c>
      <c r="FO69" s="58">
        <f>FO70+FO71</f>
        <v>51.020409999999998</v>
      </c>
      <c r="FP69" s="58">
        <f>SUM(FO69/FN69*100)</f>
        <v>100</v>
      </c>
      <c r="FQ69" s="58">
        <f>FQ70+FQ71</f>
        <v>50</v>
      </c>
      <c r="FR69" s="58">
        <f>FR70+FR71</f>
        <v>50</v>
      </c>
      <c r="FS69" s="58">
        <f>SUM(FR69/FQ69*100)</f>
        <v>100</v>
      </c>
      <c r="FT69" s="58">
        <f>FT70+FT71</f>
        <v>1.02041</v>
      </c>
      <c r="FU69" s="58">
        <f>FU70+FU71</f>
        <v>1.02041</v>
      </c>
      <c r="FV69" s="58">
        <f>SUM(FU69/FT69*100)</f>
        <v>100</v>
      </c>
      <c r="FW69" s="58">
        <f>FW70+FW71</f>
        <v>0</v>
      </c>
      <c r="FX69" s="58">
        <f>FX70+FX71</f>
        <v>0</v>
      </c>
      <c r="FY69" s="58"/>
      <c r="FZ69" s="58">
        <f>FZ70+FZ71</f>
        <v>0</v>
      </c>
      <c r="GA69" s="58">
        <f>GA70+GA71</f>
        <v>0</v>
      </c>
      <c r="GB69" s="58"/>
      <c r="GC69" s="58">
        <f>GC70+GC71</f>
        <v>0</v>
      </c>
      <c r="GD69" s="58">
        <f>GD70+GD71</f>
        <v>0</v>
      </c>
      <c r="GE69" s="58"/>
      <c r="GF69" s="58">
        <f>GF70+GF71</f>
        <v>2000.8163199999999</v>
      </c>
      <c r="GG69" s="58">
        <f>GG70+GG71</f>
        <v>2000.8163199999999</v>
      </c>
      <c r="GH69" s="58">
        <f t="shared" ref="GH69:GH79" si="484">GG69/GF69*100</f>
        <v>100</v>
      </c>
      <c r="GI69" s="58">
        <f>GI70+GI71</f>
        <v>1960.8</v>
      </c>
      <c r="GJ69" s="58">
        <f>GJ70+GJ71</f>
        <v>1960.8</v>
      </c>
      <c r="GK69" s="58">
        <f>SUM(GJ69/GI69*100)</f>
        <v>100</v>
      </c>
      <c r="GL69" s="58">
        <f>GL70+GL71</f>
        <v>40.01632</v>
      </c>
      <c r="GM69" s="58">
        <f>GM70+GM71</f>
        <v>40.01632</v>
      </c>
      <c r="GN69" s="58">
        <f>SUM(GM69/GL69*100)</f>
        <v>100</v>
      </c>
      <c r="GO69" s="58">
        <f>GO70+GO71</f>
        <v>0</v>
      </c>
      <c r="GP69" s="58">
        <f>GP70+GP71</f>
        <v>0</v>
      </c>
      <c r="GQ69" s="58"/>
      <c r="GR69" s="58">
        <f>GR70+GR71</f>
        <v>0</v>
      </c>
      <c r="GS69" s="58">
        <f>GS70+GS71</f>
        <v>0</v>
      </c>
      <c r="GT69" s="58"/>
      <c r="GU69" s="58">
        <f>GU70+GU71</f>
        <v>0</v>
      </c>
      <c r="GV69" s="58">
        <f>GV70+GV71</f>
        <v>0</v>
      </c>
      <c r="GW69" s="58"/>
      <c r="GX69" s="58">
        <f>GX70+GX71</f>
        <v>98.999979999999994</v>
      </c>
      <c r="GY69" s="58">
        <f>GY70+GY71</f>
        <v>98.999979999999994</v>
      </c>
      <c r="GZ69" s="58">
        <f t="shared" si="429"/>
        <v>100</v>
      </c>
      <c r="HA69" s="58">
        <f>HA70+HA71</f>
        <v>98.009979999999999</v>
      </c>
      <c r="HB69" s="58">
        <f>HB70+HB71</f>
        <v>98.009979999999999</v>
      </c>
      <c r="HC69" s="58">
        <f>SUM(HB69/HA69*100)</f>
        <v>100</v>
      </c>
      <c r="HD69" s="58">
        <f>HD70+HD71</f>
        <v>0.99</v>
      </c>
      <c r="HE69" s="58">
        <f>HE70+HE71</f>
        <v>0.99</v>
      </c>
      <c r="HF69" s="58">
        <f>SUM(HE69/HD69*100)</f>
        <v>100</v>
      </c>
      <c r="HG69" s="58">
        <f>HG70+HG71</f>
        <v>4732.9931900000001</v>
      </c>
      <c r="HH69" s="58">
        <f>HH70+HH71</f>
        <v>4732.9931900000001</v>
      </c>
      <c r="HI69" s="58">
        <f t="shared" ref="HI69" si="485">HI70+HI71</f>
        <v>100</v>
      </c>
      <c r="HJ69" s="58">
        <f>HJ70+HJ71</f>
        <v>4638.3333300000004</v>
      </c>
      <c r="HK69" s="58">
        <f>HK70+HK71</f>
        <v>4638.3333300000004</v>
      </c>
      <c r="HL69" s="58">
        <f>SUM(HK69/HJ69*100)</f>
        <v>100</v>
      </c>
      <c r="HM69" s="58">
        <f>HM70+HM71</f>
        <v>94.659859999999995</v>
      </c>
      <c r="HN69" s="58">
        <f>HN70+HN71</f>
        <v>94.659859999999995</v>
      </c>
      <c r="HO69" s="58">
        <f>SUM(HN69/HM69*100)</f>
        <v>100</v>
      </c>
      <c r="HP69" s="58">
        <f>HP70+HP71</f>
        <v>8039.6606299999994</v>
      </c>
      <c r="HQ69" s="58">
        <f>HQ70+HQ71</f>
        <v>8039.6606299999994</v>
      </c>
      <c r="HR69" s="58">
        <f t="shared" ref="HR69:HR70" si="486">HQ69/HP69*100</f>
        <v>100</v>
      </c>
      <c r="HS69" s="58">
        <f>HS70+HS71</f>
        <v>7959.2640199999996</v>
      </c>
      <c r="HT69" s="58">
        <f>HT70+HT71</f>
        <v>7959.2640199999996</v>
      </c>
      <c r="HU69" s="58">
        <f>SUM(HT69/HS69*100)</f>
        <v>100</v>
      </c>
      <c r="HV69" s="58">
        <f>HV70+HV71</f>
        <v>80.396609999999995</v>
      </c>
      <c r="HW69" s="58">
        <f>HW70+HW71</f>
        <v>80.396609999999995</v>
      </c>
      <c r="HX69" s="58">
        <f>SUM(HW69/HV69*100)</f>
        <v>100</v>
      </c>
      <c r="HY69" s="58">
        <f>HY70+HY71</f>
        <v>0</v>
      </c>
      <c r="HZ69" s="58">
        <f>HZ70+HZ71</f>
        <v>0</v>
      </c>
      <c r="IA69" s="58"/>
      <c r="IB69" s="58">
        <f>IB70+IB71</f>
        <v>0</v>
      </c>
      <c r="IC69" s="58">
        <f>IC70+IC71</f>
        <v>0</v>
      </c>
      <c r="ID69" s="58"/>
      <c r="IE69" s="58">
        <f>IE70+IE71</f>
        <v>0</v>
      </c>
      <c r="IF69" s="58">
        <f>IF70+IF71</f>
        <v>0</v>
      </c>
      <c r="IG69" s="58"/>
      <c r="IH69" s="58">
        <f>IH70+IH71</f>
        <v>0</v>
      </c>
      <c r="II69" s="58">
        <f>II70+II71</f>
        <v>0</v>
      </c>
      <c r="IJ69" s="58"/>
      <c r="IK69" s="58">
        <f>IK70+IK71</f>
        <v>0</v>
      </c>
      <c r="IL69" s="58">
        <f>IL70+IL71</f>
        <v>0</v>
      </c>
      <c r="IM69" s="58"/>
      <c r="IN69" s="58">
        <f>IN70+IN71</f>
        <v>0</v>
      </c>
      <c r="IO69" s="58">
        <f>IO70+IO71</f>
        <v>0</v>
      </c>
      <c r="IP69" s="58"/>
      <c r="IQ69" s="58">
        <f>IQ70+IQ71</f>
        <v>0</v>
      </c>
      <c r="IR69" s="58">
        <f>IR70+IR71</f>
        <v>0</v>
      </c>
      <c r="IS69" s="58">
        <f>IS70+IS71</f>
        <v>0</v>
      </c>
      <c r="IT69" s="58"/>
      <c r="IU69" s="58">
        <f>IU70+IU71</f>
        <v>0</v>
      </c>
      <c r="IV69" s="58">
        <f>IV70+IV71</f>
        <v>0</v>
      </c>
      <c r="IW69" s="58"/>
      <c r="IX69" s="58">
        <f>IX70+IX71</f>
        <v>0</v>
      </c>
      <c r="IY69" s="58">
        <f>IY70+IY71</f>
        <v>0</v>
      </c>
      <c r="IZ69" s="58"/>
      <c r="JA69" s="58">
        <f>JA70+JA71</f>
        <v>0</v>
      </c>
      <c r="JB69" s="58">
        <f>JB70+JB71</f>
        <v>0</v>
      </c>
      <c r="JC69" s="58"/>
      <c r="JD69" s="58">
        <f>JD70+JD71</f>
        <v>0</v>
      </c>
      <c r="JE69" s="58">
        <f>JE70+JE71</f>
        <v>0</v>
      </c>
      <c r="JF69" s="58"/>
      <c r="JG69" s="58">
        <f>JG70+JG71</f>
        <v>0</v>
      </c>
      <c r="JH69" s="58">
        <f>JH70+JH71</f>
        <v>0</v>
      </c>
      <c r="JI69" s="58"/>
      <c r="JJ69" s="58">
        <f>JJ70+JJ71</f>
        <v>1126.896</v>
      </c>
      <c r="JK69" s="58">
        <f>JK70+JK71</f>
        <v>1126.896</v>
      </c>
      <c r="JL69" s="69">
        <f t="shared" ref="JL69:JL70" si="487">JK69/JJ69*100</f>
        <v>100</v>
      </c>
      <c r="JM69" s="58">
        <f>JM70+JM71</f>
        <v>1104.35808</v>
      </c>
      <c r="JN69" s="58">
        <f>JN70+JN71</f>
        <v>1104.35808</v>
      </c>
      <c r="JO69" s="58">
        <f>SUM(JN69/JM69*100)</f>
        <v>100</v>
      </c>
      <c r="JP69" s="58">
        <f>JP70+JP71</f>
        <v>22.53792</v>
      </c>
      <c r="JQ69" s="58">
        <f>JQ70+JQ71</f>
        <v>22.53792</v>
      </c>
      <c r="JR69" s="58">
        <f>SUM(JQ69/JP69*100)</f>
        <v>100</v>
      </c>
      <c r="JS69" s="58">
        <f>JS70+JS71</f>
        <v>1543.6831399999999</v>
      </c>
      <c r="JT69" s="58">
        <f>JT70+JT71</f>
        <v>1543.6831399999999</v>
      </c>
      <c r="JU69" s="58">
        <f t="shared" ref="JU69:JU70" si="488">JT69/JS69*100</f>
        <v>100</v>
      </c>
      <c r="JV69" s="58">
        <f>JV70+JV71</f>
        <v>1512.8094799999999</v>
      </c>
      <c r="JW69" s="58">
        <f>JW70+JW71</f>
        <v>1512.8094799999999</v>
      </c>
      <c r="JX69" s="58">
        <f>SUM(JW69/JV69*100)</f>
        <v>100</v>
      </c>
      <c r="JY69" s="58">
        <f>JY70+JY71</f>
        <v>30.873660000000001</v>
      </c>
      <c r="JZ69" s="58">
        <f>JZ70+JZ71</f>
        <v>30.873660000000001</v>
      </c>
      <c r="KA69" s="58">
        <f>SUM(JZ69/JY69*100)</f>
        <v>100</v>
      </c>
      <c r="KB69" s="58">
        <f>KB70+KB71</f>
        <v>3137.4953599999999</v>
      </c>
      <c r="KC69" s="58">
        <f>KC70+KC71</f>
        <v>3137.4953599999999</v>
      </c>
      <c r="KD69" s="58">
        <f>KC69/KB69*100</f>
        <v>100</v>
      </c>
      <c r="KE69" s="58">
        <f>KE70+KE71</f>
        <v>3074.7454600000001</v>
      </c>
      <c r="KF69" s="58">
        <f>KF70+KF71</f>
        <v>3074.7454600000001</v>
      </c>
      <c r="KG69" s="58">
        <f>SUM(KF69/KE69*100)</f>
        <v>100</v>
      </c>
      <c r="KH69" s="58">
        <f>KH70+KH71</f>
        <v>62.749899999999997</v>
      </c>
      <c r="KI69" s="58">
        <f>KI70+KI71</f>
        <v>62.749899999999997</v>
      </c>
      <c r="KJ69" s="58">
        <f>SUM(KI69/KH69*100)</f>
        <v>100</v>
      </c>
      <c r="KK69" s="58">
        <f>KK70+KK71</f>
        <v>0</v>
      </c>
      <c r="KL69" s="58">
        <f>KL70+KL71</f>
        <v>0</v>
      </c>
      <c r="KM69" s="58"/>
      <c r="KN69" s="58">
        <f>KN70+KN71</f>
        <v>0</v>
      </c>
      <c r="KO69" s="58">
        <f>KO70+KO71</f>
        <v>0</v>
      </c>
      <c r="KP69" s="58"/>
      <c r="KQ69" s="58">
        <f>KQ70+KQ71</f>
        <v>0</v>
      </c>
      <c r="KR69" s="58">
        <f>KR70+KR71</f>
        <v>0</v>
      </c>
      <c r="KS69" s="58"/>
      <c r="KT69" s="58">
        <f>KT70+KT71</f>
        <v>0</v>
      </c>
      <c r="KU69" s="66">
        <f>KU70+KU71</f>
        <v>0</v>
      </c>
      <c r="KV69" s="58"/>
      <c r="KW69" s="58">
        <f>KW70+KW71</f>
        <v>0</v>
      </c>
      <c r="KX69" s="58">
        <f>KX70+KX71</f>
        <v>0</v>
      </c>
      <c r="KY69" s="58"/>
      <c r="KZ69" s="58">
        <f>KZ70+KZ71</f>
        <v>0</v>
      </c>
      <c r="LA69" s="58">
        <f>LA70+LA71</f>
        <v>0</v>
      </c>
      <c r="LB69" s="58"/>
      <c r="LC69" s="58">
        <f>LC70+LC71</f>
        <v>0</v>
      </c>
      <c r="LD69" s="58">
        <f>LD70+LD71</f>
        <v>0</v>
      </c>
      <c r="LE69" s="58"/>
      <c r="LF69" s="58">
        <f>LF70+LF71</f>
        <v>38545.254959999998</v>
      </c>
      <c r="LG69" s="66">
        <f>LG70+LG71</f>
        <v>38545.254959999998</v>
      </c>
      <c r="LH69" s="58">
        <f t="shared" ref="LH69:LH70" si="489">LG69/LF69*100</f>
        <v>100</v>
      </c>
      <c r="LI69" s="58">
        <f>LI70+LI71</f>
        <v>0</v>
      </c>
      <c r="LJ69" s="66">
        <f>LJ70+LJ71</f>
        <v>0</v>
      </c>
      <c r="LK69" s="58"/>
      <c r="LL69" s="58">
        <f>LL70+LL71</f>
        <v>0</v>
      </c>
      <c r="LM69" s="58">
        <f>LM70+LM71</f>
        <v>0</v>
      </c>
      <c r="LN69" s="58"/>
      <c r="LO69" s="58">
        <f>LO70+LO71</f>
        <v>0</v>
      </c>
      <c r="LP69" s="58">
        <f>LP70+LP71</f>
        <v>0</v>
      </c>
      <c r="LQ69" s="58"/>
      <c r="LR69" s="58">
        <f>LR70+LR71</f>
        <v>0</v>
      </c>
      <c r="LS69" s="58">
        <f>LS70+LS71</f>
        <v>0</v>
      </c>
      <c r="LT69" s="58"/>
      <c r="LU69" s="58">
        <f>LU70+LU71</f>
        <v>564.48</v>
      </c>
      <c r="LV69" s="66">
        <f>LV70+LV71</f>
        <v>564.48</v>
      </c>
      <c r="LW69" s="60">
        <f t="shared" si="415"/>
        <v>100</v>
      </c>
      <c r="LX69" s="58">
        <f>LX70+LX71</f>
        <v>0</v>
      </c>
      <c r="LY69" s="66">
        <f>LY70+LY71</f>
        <v>0</v>
      </c>
      <c r="LZ69" s="58"/>
      <c r="MA69" s="58">
        <f>MA70+MA71</f>
        <v>0</v>
      </c>
      <c r="MB69" s="66">
        <f>MB70+MB71</f>
        <v>0</v>
      </c>
      <c r="MC69" s="58"/>
      <c r="MD69" s="58">
        <f>MD70+MD71</f>
        <v>0</v>
      </c>
      <c r="ME69" s="66">
        <f>ME70+ME71</f>
        <v>0</v>
      </c>
      <c r="MF69" s="58"/>
    </row>
    <row r="70" spans="1:344" ht="13.5" customHeight="1">
      <c r="A70" s="3" t="s">
        <v>181</v>
      </c>
      <c r="B70" s="60">
        <f>E70+N70+Q70+T70+AC70+AU70+AX70+BG70+BP70+BS70+CB70+CK70+DL70+DU70+ED70+EM70+EP70+EY70+FB70+FW70+GF70+GO70+GX70+HP70+HG70+HY70+CT70+JJ70+JS70+DC70+FK70+FN70+IR70+KB70+KK70+KT70+LF70+LI70+LL70+IH70+JA70+KW70+LU70+LX70+MA70+MD70</f>
        <v>276587.18141000008</v>
      </c>
      <c r="C70" s="60">
        <f>F70+O70+R70+U70+AD70+AV70+AY70+BH70+BQ70+BT70+CC70+CL70+DM70+DV70+EE70+EN70+EQ70+EZ70+FC70+FX70+GG70+GP70+GY70+HQ70+HH70+HZ70+CU70+JK70+JT70+DD70+FL70+FO70+IS70+KC70+KL70+KU70+LG70+LJ70+LM70+II70+JB70+KX70+LV70+LY70+MB70+ME70</f>
        <v>185918.99156999998</v>
      </c>
      <c r="D70" s="60">
        <f t="shared" si="481"/>
        <v>67.218947249186598</v>
      </c>
      <c r="E70" s="60">
        <f>H70+K70</f>
        <v>943.06459000000007</v>
      </c>
      <c r="F70" s="60">
        <f>I70+L70</f>
        <v>943.06459000000007</v>
      </c>
      <c r="G70" s="60">
        <f>F70/E70*100</f>
        <v>100</v>
      </c>
      <c r="H70" s="60">
        <v>933.63394000000005</v>
      </c>
      <c r="I70" s="60">
        <v>933.63394000000005</v>
      </c>
      <c r="J70" s="60">
        <f>I70/H70*100</f>
        <v>100</v>
      </c>
      <c r="K70" s="60">
        <v>9.43065</v>
      </c>
      <c r="L70" s="60">
        <v>9.43065</v>
      </c>
      <c r="M70" s="60">
        <f>L70/K70*100</f>
        <v>100</v>
      </c>
      <c r="N70" s="60">
        <v>446.9</v>
      </c>
      <c r="O70" s="60">
        <v>446.9</v>
      </c>
      <c r="P70" s="60">
        <f>O70/N70*100</f>
        <v>100</v>
      </c>
      <c r="Q70" s="60">
        <v>2491.4899999999998</v>
      </c>
      <c r="R70" s="60">
        <v>1605.7884100000001</v>
      </c>
      <c r="S70" s="60">
        <f>R70/Q70*100</f>
        <v>64.450927356722289</v>
      </c>
      <c r="T70" s="60">
        <f>W70+Z70</f>
        <v>6788.25378</v>
      </c>
      <c r="U70" s="60">
        <f>X70+AA70</f>
        <v>6788.25378</v>
      </c>
      <c r="V70" s="60">
        <f>U70/T70*100</f>
        <v>100</v>
      </c>
      <c r="W70" s="60">
        <v>4776.1287499999999</v>
      </c>
      <c r="X70" s="60">
        <v>4776.1287499999999</v>
      </c>
      <c r="Y70" s="60">
        <f>X70/W70*100</f>
        <v>100</v>
      </c>
      <c r="Z70" s="60">
        <v>2012.1250299999999</v>
      </c>
      <c r="AA70" s="60">
        <v>2012.1250299999999</v>
      </c>
      <c r="AB70" s="60">
        <f>AA70/Z70*100</f>
        <v>100</v>
      </c>
      <c r="AC70" s="60">
        <f>AF70+AI70</f>
        <v>0</v>
      </c>
      <c r="AD70" s="60">
        <f>AG70+AJ70</f>
        <v>0</v>
      </c>
      <c r="AE70" s="60"/>
      <c r="AF70" s="60"/>
      <c r="AG70" s="60"/>
      <c r="AH70" s="60"/>
      <c r="AI70" s="60"/>
      <c r="AJ70" s="60"/>
      <c r="AK70" s="60"/>
      <c r="AL70" s="60">
        <f>AO70+AR70</f>
        <v>0</v>
      </c>
      <c r="AM70" s="60">
        <f>AP70+AS70</f>
        <v>0</v>
      </c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>
        <f>BA70+BD70</f>
        <v>0</v>
      </c>
      <c r="AY70" s="60">
        <f>BB70+BE70</f>
        <v>0</v>
      </c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>
        <f>BV70+BY70</f>
        <v>0</v>
      </c>
      <c r="BT70" s="60"/>
      <c r="BU70" s="60"/>
      <c r="BV70" s="60"/>
      <c r="BW70" s="60"/>
      <c r="BX70" s="60"/>
      <c r="BY70" s="60"/>
      <c r="BZ70" s="60"/>
      <c r="CA70" s="60"/>
      <c r="CB70" s="60">
        <f t="shared" ref="CB70" si="490">CE70+CH70</f>
        <v>198568.45305000001</v>
      </c>
      <c r="CC70" s="60">
        <f t="shared" ref="CC70" si="491">CF70+CI70</f>
        <v>108785.96479999999</v>
      </c>
      <c r="CD70" s="60">
        <f t="shared" si="482"/>
        <v>54.785119755456535</v>
      </c>
      <c r="CE70" s="60">
        <v>170928.29240000001</v>
      </c>
      <c r="CF70" s="60">
        <v>106610.24550999999</v>
      </c>
      <c r="CG70" s="60">
        <f>CF70/CE70*100</f>
        <v>62.371327773236438</v>
      </c>
      <c r="CH70" s="60">
        <v>27640.160650000002</v>
      </c>
      <c r="CI70" s="60">
        <v>2175.71929</v>
      </c>
      <c r="CJ70" s="60">
        <f>CI70/CH70*100</f>
        <v>7.8715869909388534</v>
      </c>
      <c r="CK70" s="60">
        <f>CN70+CQ70</f>
        <v>0</v>
      </c>
      <c r="CL70" s="60">
        <f>CO70+CR70</f>
        <v>0</v>
      </c>
      <c r="CM70" s="60"/>
      <c r="CN70" s="60"/>
      <c r="CO70" s="60"/>
      <c r="CP70" s="60"/>
      <c r="CQ70" s="60"/>
      <c r="CR70" s="60"/>
      <c r="CS70" s="60"/>
      <c r="CT70" s="60">
        <f>CW70+CZ70</f>
        <v>0</v>
      </c>
      <c r="CU70" s="60">
        <f>CX70+DA70</f>
        <v>0</v>
      </c>
      <c r="CV70" s="60"/>
      <c r="CW70" s="60"/>
      <c r="CX70" s="60"/>
      <c r="CY70" s="60"/>
      <c r="CZ70" s="60"/>
      <c r="DA70" s="60"/>
      <c r="DB70" s="60"/>
      <c r="DC70" s="60">
        <f>DF70+DI70</f>
        <v>0</v>
      </c>
      <c r="DD70" s="60">
        <f>DG70+DJ70</f>
        <v>0</v>
      </c>
      <c r="DE70" s="60"/>
      <c r="DF70" s="60"/>
      <c r="DG70" s="60"/>
      <c r="DH70" s="60"/>
      <c r="DI70" s="60"/>
      <c r="DJ70" s="60"/>
      <c r="DK70" s="60"/>
      <c r="DL70" s="60">
        <f>DO70+DR70</f>
        <v>0</v>
      </c>
      <c r="DM70" s="60">
        <f>DP70+DS70</f>
        <v>0</v>
      </c>
      <c r="DN70" s="60"/>
      <c r="DO70" s="60"/>
      <c r="DP70" s="60"/>
      <c r="DQ70" s="60"/>
      <c r="DR70" s="60"/>
      <c r="DS70" s="60"/>
      <c r="DT70" s="60"/>
      <c r="DU70" s="60">
        <f>DX70+EA70</f>
        <v>0</v>
      </c>
      <c r="DV70" s="60">
        <f>DY70+EB70</f>
        <v>0</v>
      </c>
      <c r="DW70" s="60"/>
      <c r="DX70" s="60"/>
      <c r="DY70" s="60"/>
      <c r="DZ70" s="60"/>
      <c r="EA70" s="60"/>
      <c r="EB70" s="60"/>
      <c r="EC70" s="60"/>
      <c r="ED70" s="60">
        <f>EG70+EJ70</f>
        <v>0</v>
      </c>
      <c r="EE70" s="60">
        <f>EH70+EK70</f>
        <v>0</v>
      </c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>
        <v>8072.2</v>
      </c>
      <c r="EZ70" s="60">
        <v>8072.2</v>
      </c>
      <c r="FA70" s="60">
        <f>EZ70/EY70*100</f>
        <v>100</v>
      </c>
      <c r="FB70" s="60">
        <f>FE70+FH70</f>
        <v>0</v>
      </c>
      <c r="FC70" s="60">
        <f>FF70+FI70</f>
        <v>0</v>
      </c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>
        <f>FQ70+FT70</f>
        <v>51.020409999999998</v>
      </c>
      <c r="FO70" s="60">
        <f>FR70+FU70</f>
        <v>51.020409999999998</v>
      </c>
      <c r="FP70" s="60">
        <f>SUM(FO70/FN70*100)</f>
        <v>100</v>
      </c>
      <c r="FQ70" s="60">
        <v>50</v>
      </c>
      <c r="FR70" s="60">
        <v>50</v>
      </c>
      <c r="FS70" s="60">
        <f>SUM(FR70/FQ70*100)</f>
        <v>100</v>
      </c>
      <c r="FT70" s="60">
        <v>1.02041</v>
      </c>
      <c r="FU70" s="60">
        <v>1.02041</v>
      </c>
      <c r="FV70" s="60">
        <f>SUM(FU70/FT70*100)</f>
        <v>100</v>
      </c>
      <c r="FW70" s="60">
        <f>FZ70+GC70</f>
        <v>0</v>
      </c>
      <c r="FX70" s="60">
        <f>GA70+GD70</f>
        <v>0</v>
      </c>
      <c r="FY70" s="60"/>
      <c r="FZ70" s="60"/>
      <c r="GA70" s="60"/>
      <c r="GB70" s="60"/>
      <c r="GC70" s="60"/>
      <c r="GD70" s="60"/>
      <c r="GE70" s="60"/>
      <c r="GF70" s="60">
        <f>GI70+GL70</f>
        <v>2000.8163199999999</v>
      </c>
      <c r="GG70" s="60">
        <f>GJ70+GM70</f>
        <v>2000.8163199999999</v>
      </c>
      <c r="GH70" s="58">
        <f t="shared" si="484"/>
        <v>100</v>
      </c>
      <c r="GI70" s="60">
        <v>1960.8</v>
      </c>
      <c r="GJ70" s="60">
        <v>1960.8</v>
      </c>
      <c r="GK70" s="60">
        <f>SUM(GJ70/GI70*100)</f>
        <v>100</v>
      </c>
      <c r="GL70" s="60">
        <v>40.01632</v>
      </c>
      <c r="GM70" s="60">
        <v>40.01632</v>
      </c>
      <c r="GN70" s="60">
        <f>SUM(GM70/GL70*100)</f>
        <v>100</v>
      </c>
      <c r="GO70" s="60">
        <f>GR70+GU70</f>
        <v>0</v>
      </c>
      <c r="GP70" s="60">
        <f>GS70+GV70</f>
        <v>0</v>
      </c>
      <c r="GQ70" s="60"/>
      <c r="GR70" s="60"/>
      <c r="GS70" s="60"/>
      <c r="GT70" s="60"/>
      <c r="GU70" s="60"/>
      <c r="GV70" s="60"/>
      <c r="GW70" s="60"/>
      <c r="GX70" s="60">
        <f>HA70+HD70</f>
        <v>98.999979999999994</v>
      </c>
      <c r="GY70" s="60">
        <f>HB70+HE70</f>
        <v>98.999979999999994</v>
      </c>
      <c r="GZ70" s="58">
        <f t="shared" si="429"/>
        <v>100</v>
      </c>
      <c r="HA70" s="60">
        <v>98.009979999999999</v>
      </c>
      <c r="HB70" s="60">
        <v>98.009979999999999</v>
      </c>
      <c r="HC70" s="60">
        <f>SUM(HB70/HA70*100)</f>
        <v>100</v>
      </c>
      <c r="HD70" s="60">
        <v>0.99</v>
      </c>
      <c r="HE70" s="60">
        <v>0.99</v>
      </c>
      <c r="HF70" s="60">
        <f>SUM(HE70/HD70*100)</f>
        <v>100</v>
      </c>
      <c r="HG70" s="60">
        <f>HJ70+HM70</f>
        <v>4732.9931900000001</v>
      </c>
      <c r="HH70" s="60">
        <f>HK70+HN70</f>
        <v>4732.9931900000001</v>
      </c>
      <c r="HI70" s="60">
        <f>HH70/HG70*100</f>
        <v>100</v>
      </c>
      <c r="HJ70" s="60">
        <v>4638.3333300000004</v>
      </c>
      <c r="HK70" s="60">
        <v>4638.3333300000004</v>
      </c>
      <c r="HL70" s="60">
        <f>SUM(HK70/HJ70*100)</f>
        <v>100</v>
      </c>
      <c r="HM70" s="60">
        <v>94.659859999999995</v>
      </c>
      <c r="HN70" s="60">
        <v>94.659859999999995</v>
      </c>
      <c r="HO70" s="60">
        <f>SUM(HN70/HM70*100)</f>
        <v>100</v>
      </c>
      <c r="HP70" s="60">
        <f>HS70+HV70</f>
        <v>8039.6606299999994</v>
      </c>
      <c r="HQ70" s="60">
        <f>HT70+HW70</f>
        <v>8039.6606299999994</v>
      </c>
      <c r="HR70" s="58">
        <f t="shared" si="486"/>
        <v>100</v>
      </c>
      <c r="HS70" s="60">
        <v>7959.2640199999996</v>
      </c>
      <c r="HT70" s="60">
        <v>7959.2640199999996</v>
      </c>
      <c r="HU70" s="60">
        <f>SUM(HT70/HS70*100)</f>
        <v>100</v>
      </c>
      <c r="HV70" s="60">
        <v>80.396609999999995</v>
      </c>
      <c r="HW70" s="60">
        <v>80.396609999999995</v>
      </c>
      <c r="HX70" s="60">
        <f>SUM(HW70/HV70*100)</f>
        <v>100</v>
      </c>
      <c r="HY70" s="60">
        <f>IB70+IE70</f>
        <v>0</v>
      </c>
      <c r="HZ70" s="60">
        <f>IC70+IF70</f>
        <v>0</v>
      </c>
      <c r="IA70" s="60"/>
      <c r="IB70" s="60"/>
      <c r="IC70" s="60"/>
      <c r="ID70" s="60"/>
      <c r="IE70" s="60"/>
      <c r="IF70" s="60"/>
      <c r="IG70" s="60"/>
      <c r="IH70" s="60">
        <f>IK70+IN70</f>
        <v>0</v>
      </c>
      <c r="II70" s="60">
        <f>IL70+IO70</f>
        <v>0</v>
      </c>
      <c r="IJ70" s="60"/>
      <c r="IK70" s="60"/>
      <c r="IL70" s="60"/>
      <c r="IM70" s="60"/>
      <c r="IN70" s="60"/>
      <c r="IO70" s="60"/>
      <c r="IP70" s="60"/>
      <c r="IQ70" s="60"/>
      <c r="IR70" s="60">
        <f>IU70+IX70</f>
        <v>0</v>
      </c>
      <c r="IS70" s="60">
        <f>IV70+IY70</f>
        <v>0</v>
      </c>
      <c r="IT70" s="60"/>
      <c r="IU70" s="60"/>
      <c r="IV70" s="60"/>
      <c r="IW70" s="60"/>
      <c r="IX70" s="60"/>
      <c r="IY70" s="60"/>
      <c r="IZ70" s="60"/>
      <c r="JA70" s="60">
        <f>JD70+JG70</f>
        <v>0</v>
      </c>
      <c r="JB70" s="60">
        <f>JE70+JH70</f>
        <v>0</v>
      </c>
      <c r="JC70" s="60"/>
      <c r="JD70" s="60"/>
      <c r="JE70" s="60"/>
      <c r="JF70" s="60"/>
      <c r="JG70" s="60"/>
      <c r="JH70" s="60"/>
      <c r="JI70" s="60"/>
      <c r="JJ70" s="60">
        <f>JM70+JP70</f>
        <v>1126.896</v>
      </c>
      <c r="JK70" s="60">
        <f>JN70+JQ70</f>
        <v>1126.896</v>
      </c>
      <c r="JL70" s="69">
        <f t="shared" si="487"/>
        <v>100</v>
      </c>
      <c r="JM70" s="60">
        <v>1104.35808</v>
      </c>
      <c r="JN70" s="60">
        <v>1104.35808</v>
      </c>
      <c r="JO70" s="60">
        <f>SUM(JN70/JM70*100)</f>
        <v>100</v>
      </c>
      <c r="JP70" s="60">
        <v>22.53792</v>
      </c>
      <c r="JQ70" s="60">
        <v>22.53792</v>
      </c>
      <c r="JR70" s="60">
        <f>SUM(JQ70/JP70*100)</f>
        <v>100</v>
      </c>
      <c r="JS70" s="60">
        <f>JV70+JY70</f>
        <v>1543.6831399999999</v>
      </c>
      <c r="JT70" s="60">
        <f>JW70+JZ70</f>
        <v>1543.6831399999999</v>
      </c>
      <c r="JU70" s="58">
        <f t="shared" si="488"/>
        <v>100</v>
      </c>
      <c r="JV70" s="60">
        <v>1512.8094799999999</v>
      </c>
      <c r="JW70" s="60">
        <v>1512.8094799999999</v>
      </c>
      <c r="JX70" s="60">
        <f>SUM(JW70/JV70*100)</f>
        <v>100</v>
      </c>
      <c r="JY70" s="60">
        <v>30.873660000000001</v>
      </c>
      <c r="JZ70" s="60">
        <v>30.873660000000001</v>
      </c>
      <c r="KA70" s="60">
        <f>SUM(JZ70/JY70*100)</f>
        <v>100</v>
      </c>
      <c r="KB70" s="60">
        <f>KE70+KH70</f>
        <v>3137.4953599999999</v>
      </c>
      <c r="KC70" s="60">
        <f>KF70+KI70</f>
        <v>3137.4953599999999</v>
      </c>
      <c r="KD70" s="58">
        <f>KC70/KB70*100</f>
        <v>100</v>
      </c>
      <c r="KE70" s="60">
        <v>3074.7454600000001</v>
      </c>
      <c r="KF70" s="60">
        <v>3074.7454600000001</v>
      </c>
      <c r="KG70" s="60">
        <f>SUM(KF70/KE70*100)</f>
        <v>100</v>
      </c>
      <c r="KH70" s="60">
        <v>62.749899999999997</v>
      </c>
      <c r="KI70" s="60">
        <v>62.749899999999997</v>
      </c>
      <c r="KJ70" s="60">
        <f>SUM(KI70/KH70*100)</f>
        <v>100</v>
      </c>
      <c r="KK70" s="60">
        <f>KN70+KQ70</f>
        <v>0</v>
      </c>
      <c r="KL70" s="60">
        <f>KO70+KR70</f>
        <v>0</v>
      </c>
      <c r="KM70" s="60"/>
      <c r="KN70" s="60"/>
      <c r="KO70" s="60"/>
      <c r="KP70" s="60"/>
      <c r="KQ70" s="60"/>
      <c r="KR70" s="60"/>
      <c r="KS70" s="60"/>
      <c r="KT70" s="60"/>
      <c r="KU70" s="60"/>
      <c r="KV70" s="60"/>
      <c r="KW70" s="60">
        <f>KZ70+LC70</f>
        <v>0</v>
      </c>
      <c r="KX70" s="60">
        <f>LA70+LD70</f>
        <v>0</v>
      </c>
      <c r="KY70" s="60"/>
      <c r="KZ70" s="60"/>
      <c r="LA70" s="60"/>
      <c r="LB70" s="60"/>
      <c r="LC70" s="60"/>
      <c r="LD70" s="60"/>
      <c r="LE70" s="60"/>
      <c r="LF70" s="60">
        <v>38545.254959999998</v>
      </c>
      <c r="LG70" s="60">
        <v>38545.254959999998</v>
      </c>
      <c r="LH70" s="58">
        <f t="shared" si="489"/>
        <v>100</v>
      </c>
      <c r="LI70" s="60"/>
      <c r="LJ70" s="60"/>
      <c r="LK70" s="60"/>
      <c r="LL70" s="60">
        <f>LO70+LR70</f>
        <v>0</v>
      </c>
      <c r="LM70" s="60">
        <f>LP70+LS70</f>
        <v>0</v>
      </c>
      <c r="LN70" s="60"/>
      <c r="LO70" s="60"/>
      <c r="LP70" s="60"/>
      <c r="LQ70" s="60"/>
      <c r="LR70" s="60"/>
      <c r="LS70" s="60"/>
      <c r="LT70" s="60"/>
      <c r="LU70" s="60"/>
      <c r="LV70" s="60"/>
      <c r="LW70" s="60"/>
      <c r="LX70" s="60"/>
      <c r="LY70" s="60"/>
      <c r="LZ70" s="60"/>
      <c r="MA70" s="60"/>
      <c r="MB70" s="60"/>
      <c r="MC70" s="60"/>
      <c r="MD70" s="60"/>
      <c r="ME70" s="60"/>
      <c r="MF70" s="60"/>
    </row>
    <row r="71" spans="1:344" s="19" customFormat="1" ht="13.5" customHeight="1">
      <c r="A71" s="48" t="s">
        <v>189</v>
      </c>
      <c r="B71" s="61">
        <f>SUM(B72:B77)</f>
        <v>35223.419290000005</v>
      </c>
      <c r="C71" s="61">
        <f>SUM(C72:C77)</f>
        <v>31977.67841</v>
      </c>
      <c r="D71" s="61">
        <f t="shared" si="481"/>
        <v>90.785275974267847</v>
      </c>
      <c r="E71" s="61">
        <f>SUM(E72:E77)</f>
        <v>0</v>
      </c>
      <c r="F71" s="61">
        <f>SUM(F72:F77)</f>
        <v>0</v>
      </c>
      <c r="G71" s="61"/>
      <c r="H71" s="61">
        <f>SUM(H72:H77)</f>
        <v>0</v>
      </c>
      <c r="I71" s="61">
        <f>SUM(I72:I77)</f>
        <v>0</v>
      </c>
      <c r="J71" s="61"/>
      <c r="K71" s="61">
        <f>SUM(K72:K77)</f>
        <v>0</v>
      </c>
      <c r="L71" s="61">
        <f>SUM(L72:L77)</f>
        <v>0</v>
      </c>
      <c r="M71" s="61"/>
      <c r="N71" s="61">
        <f>SUM(N72:N77)</f>
        <v>0</v>
      </c>
      <c r="O71" s="61">
        <f>SUM(O72:O77)</f>
        <v>0</v>
      </c>
      <c r="P71" s="61"/>
      <c r="Q71" s="61">
        <f>SUM(Q72:Q77)</f>
        <v>0</v>
      </c>
      <c r="R71" s="61">
        <f>SUM(R72:R77)</f>
        <v>0</v>
      </c>
      <c r="S71" s="61"/>
      <c r="T71" s="61">
        <f>SUM(T72:T77)</f>
        <v>0</v>
      </c>
      <c r="U71" s="61">
        <f>SUM(U72:U77)</f>
        <v>0</v>
      </c>
      <c r="V71" s="61"/>
      <c r="W71" s="61">
        <f>SUM(W72:W77)</f>
        <v>0</v>
      </c>
      <c r="X71" s="61">
        <f>SUM(X72:X77)</f>
        <v>0</v>
      </c>
      <c r="Y71" s="61"/>
      <c r="Z71" s="61">
        <f>SUM(Z72:Z77)</f>
        <v>0</v>
      </c>
      <c r="AA71" s="61">
        <f>SUM(AA72:AA77)</f>
        <v>0</v>
      </c>
      <c r="AB71" s="61"/>
      <c r="AC71" s="61">
        <f>SUM(AC72:AC77)</f>
        <v>0</v>
      </c>
      <c r="AD71" s="61">
        <f>SUM(AD72:AD77)</f>
        <v>0</v>
      </c>
      <c r="AE71" s="61"/>
      <c r="AF71" s="61">
        <f>SUM(AF72:AF77)</f>
        <v>0</v>
      </c>
      <c r="AG71" s="61">
        <f>SUM(AG72:AG77)</f>
        <v>0</v>
      </c>
      <c r="AH71" s="61"/>
      <c r="AI71" s="61">
        <f>SUM(AI72:AI77)</f>
        <v>0</v>
      </c>
      <c r="AJ71" s="61">
        <f>SUM(AJ72:AJ77)</f>
        <v>0</v>
      </c>
      <c r="AK71" s="61"/>
      <c r="AL71" s="61">
        <f>SUM(AL72:AL77)</f>
        <v>0</v>
      </c>
      <c r="AM71" s="61">
        <f>SUM(AM72:AM77)</f>
        <v>0</v>
      </c>
      <c r="AN71" s="61"/>
      <c r="AO71" s="61">
        <f>SUM(AO72:AO77)</f>
        <v>0</v>
      </c>
      <c r="AP71" s="61">
        <f>SUM(AP72:AP77)</f>
        <v>0</v>
      </c>
      <c r="AQ71" s="61"/>
      <c r="AR71" s="61">
        <f>SUM(AR72:AR77)</f>
        <v>0</v>
      </c>
      <c r="AS71" s="61">
        <f>SUM(AS72:AS77)</f>
        <v>0</v>
      </c>
      <c r="AT71" s="61"/>
      <c r="AU71" s="61">
        <f>SUM(AU72:AU77)</f>
        <v>0</v>
      </c>
      <c r="AV71" s="61">
        <f>SUM(AV72:AV77)</f>
        <v>0</v>
      </c>
      <c r="AW71" s="61"/>
      <c r="AX71" s="61">
        <f>SUM(AX72:AX77)</f>
        <v>0</v>
      </c>
      <c r="AY71" s="61">
        <f>SUM(AY72:AY77)</f>
        <v>0</v>
      </c>
      <c r="AZ71" s="61"/>
      <c r="BA71" s="61">
        <f>SUM(BA72:BA77)</f>
        <v>0</v>
      </c>
      <c r="BB71" s="61">
        <f>SUM(BB72:BB77)</f>
        <v>0</v>
      </c>
      <c r="BC71" s="61"/>
      <c r="BD71" s="61">
        <f>SUM(BD72:BD77)</f>
        <v>0</v>
      </c>
      <c r="BE71" s="61">
        <f>SUM(BE72:BE77)</f>
        <v>0</v>
      </c>
      <c r="BF71" s="61"/>
      <c r="BG71" s="61">
        <f>SUM(BG72:BG77)</f>
        <v>4169.3942800000004</v>
      </c>
      <c r="BH71" s="61">
        <f>SUM(BH72:BH77)</f>
        <v>4169.3942800000004</v>
      </c>
      <c r="BI71" s="61">
        <f>BH71/BG71*100</f>
        <v>100</v>
      </c>
      <c r="BJ71" s="61">
        <f>SUM(BJ72:BJ77)</f>
        <v>4086.0063700000001</v>
      </c>
      <c r="BK71" s="61">
        <f>SUM(BK72:BK77)</f>
        <v>4086.0063700000001</v>
      </c>
      <c r="BL71" s="61">
        <f>BK71/BJ71*100</f>
        <v>100</v>
      </c>
      <c r="BM71" s="61">
        <f>SUM(BM72:BM77)</f>
        <v>83.387910000000005</v>
      </c>
      <c r="BN71" s="61">
        <f>SUM(BN72:BN77)</f>
        <v>83.387910000000005</v>
      </c>
      <c r="BO71" s="61">
        <f>BN71/BM71*100</f>
        <v>100</v>
      </c>
      <c r="BP71" s="61">
        <f>SUM(BP72:BP77)</f>
        <v>0</v>
      </c>
      <c r="BQ71" s="61">
        <f>SUM(BQ72:BQ77)</f>
        <v>0</v>
      </c>
      <c r="BR71" s="61"/>
      <c r="BS71" s="61">
        <f>SUM(BS72:BS77)</f>
        <v>2199.2150099999999</v>
      </c>
      <c r="BT71" s="61">
        <f>SUM(BT72:BT77)</f>
        <v>2199.2150099999999</v>
      </c>
      <c r="BU71" s="61">
        <f>BT71/BS71*100</f>
        <v>100</v>
      </c>
      <c r="BV71" s="61">
        <f>SUM(BV72:BV77)</f>
        <v>2199.2150099999999</v>
      </c>
      <c r="BW71" s="61">
        <f>SUM(BW72:BW77)</f>
        <v>2199.2150099999999</v>
      </c>
      <c r="BX71" s="61">
        <f>BW71/BV71*100</f>
        <v>100</v>
      </c>
      <c r="BY71" s="61">
        <f>SUM(BY72:BY77)</f>
        <v>0</v>
      </c>
      <c r="BZ71" s="61">
        <f>SUM(BZ72:BZ77)</f>
        <v>0</v>
      </c>
      <c r="CA71" s="61"/>
      <c r="CB71" s="61">
        <f>SUM(CB72:CB77)</f>
        <v>0</v>
      </c>
      <c r="CC71" s="61">
        <f>SUM(CC72:CC77)</f>
        <v>0</v>
      </c>
      <c r="CD71" s="61"/>
      <c r="CE71" s="61">
        <f>SUM(CE72:CE77)</f>
        <v>0</v>
      </c>
      <c r="CF71" s="61">
        <f>SUM(CF72:CF77)</f>
        <v>0</v>
      </c>
      <c r="CG71" s="61"/>
      <c r="CH71" s="61">
        <f>SUM(CH72:CH77)</f>
        <v>0</v>
      </c>
      <c r="CI71" s="61">
        <f>SUM(CI72:CI77)</f>
        <v>0</v>
      </c>
      <c r="CJ71" s="61"/>
      <c r="CK71" s="61">
        <f>SUM(CK72:CK77)</f>
        <v>0</v>
      </c>
      <c r="CL71" s="61">
        <f>SUM(CL72:CL77)</f>
        <v>0</v>
      </c>
      <c r="CM71" s="61"/>
      <c r="CN71" s="61">
        <f>SUM(CN72:CN77)</f>
        <v>0</v>
      </c>
      <c r="CO71" s="61">
        <f>SUM(CO72:CO77)</f>
        <v>0</v>
      </c>
      <c r="CP71" s="61"/>
      <c r="CQ71" s="61">
        <f>SUM(CQ72:CQ77)</f>
        <v>0</v>
      </c>
      <c r="CR71" s="61">
        <f>SUM(CR72:CR77)</f>
        <v>0</v>
      </c>
      <c r="CS71" s="61"/>
      <c r="CT71" s="61">
        <f>SUM(CT72:CT77)</f>
        <v>0</v>
      </c>
      <c r="CU71" s="61">
        <f>SUM(CU72:CU77)</f>
        <v>0</v>
      </c>
      <c r="CV71" s="61"/>
      <c r="CW71" s="61"/>
      <c r="CX71" s="61"/>
      <c r="CY71" s="61"/>
      <c r="CZ71" s="61"/>
      <c r="DA71" s="61"/>
      <c r="DB71" s="61"/>
      <c r="DC71" s="61">
        <f>SUM(DC72:DC77)</f>
        <v>0</v>
      </c>
      <c r="DD71" s="61">
        <f>SUM(DD72:DD77)</f>
        <v>0</v>
      </c>
      <c r="DE71" s="61"/>
      <c r="DF71" s="61"/>
      <c r="DG71" s="61"/>
      <c r="DH71" s="61"/>
      <c r="DI71" s="61"/>
      <c r="DJ71" s="61"/>
      <c r="DK71" s="61"/>
      <c r="DL71" s="61">
        <f>SUM(DL72:DL77)</f>
        <v>0</v>
      </c>
      <c r="DM71" s="61">
        <f>SUM(DM72:DM77)</f>
        <v>0</v>
      </c>
      <c r="DN71" s="61"/>
      <c r="DO71" s="61">
        <f>SUM(DO72:DO77)</f>
        <v>0</v>
      </c>
      <c r="DP71" s="61">
        <f>SUM(DP72:DP77)</f>
        <v>0</v>
      </c>
      <c r="DQ71" s="61"/>
      <c r="DR71" s="61">
        <f>SUM(DR72:DR77)</f>
        <v>0</v>
      </c>
      <c r="DS71" s="61">
        <f>SUM(DS72:DS77)</f>
        <v>0</v>
      </c>
      <c r="DT71" s="61"/>
      <c r="DU71" s="61">
        <f>SUM(DU72:DU77)</f>
        <v>0</v>
      </c>
      <c r="DV71" s="61">
        <f>SUM(DV72:DV77)</f>
        <v>0</v>
      </c>
      <c r="DW71" s="61"/>
      <c r="DX71" s="61">
        <f>SUM(DX72:DX77)</f>
        <v>0</v>
      </c>
      <c r="DY71" s="61">
        <f>SUM(DY72:DY77)</f>
        <v>0</v>
      </c>
      <c r="DZ71" s="61"/>
      <c r="EA71" s="61">
        <f>SUM(EA72:EA77)</f>
        <v>0</v>
      </c>
      <c r="EB71" s="61">
        <f>SUM(EB72:EB77)</f>
        <v>0</v>
      </c>
      <c r="EC71" s="61"/>
      <c r="ED71" s="61">
        <f>SUM(ED72:ED77)</f>
        <v>0</v>
      </c>
      <c r="EE71" s="61">
        <f>SUM(EE72:EE77)</f>
        <v>0</v>
      </c>
      <c r="EF71" s="61"/>
      <c r="EG71" s="61">
        <f>SUM(EG72:EG77)</f>
        <v>0</v>
      </c>
      <c r="EH71" s="61">
        <f>SUM(EH72:EH77)</f>
        <v>0</v>
      </c>
      <c r="EI71" s="61"/>
      <c r="EJ71" s="61">
        <f>SUM(EJ72:EJ77)</f>
        <v>0</v>
      </c>
      <c r="EK71" s="61">
        <f>SUM(EK72:EK77)</f>
        <v>0</v>
      </c>
      <c r="EL71" s="61"/>
      <c r="EM71" s="61">
        <f>SUM(EM72:EM77)</f>
        <v>0</v>
      </c>
      <c r="EN71" s="61">
        <f>SUM(EN72:EN77)</f>
        <v>0</v>
      </c>
      <c r="EO71" s="61"/>
      <c r="EP71" s="61">
        <f>SUM(EP72:EP77)</f>
        <v>28290.33</v>
      </c>
      <c r="EQ71" s="61">
        <f>SUM(EQ72:EQ77)</f>
        <v>25044.589120000001</v>
      </c>
      <c r="ER71" s="61">
        <f>EQ71/EP71*100</f>
        <v>88.527030685043258</v>
      </c>
      <c r="ES71" s="61">
        <f>SUM(ES72:ES77)</f>
        <v>28290.33</v>
      </c>
      <c r="ET71" s="61">
        <f>SUM(ET72:ET77)</f>
        <v>25044.589120000001</v>
      </c>
      <c r="EU71" s="61">
        <f>ET71/ES71*100</f>
        <v>88.527030685043258</v>
      </c>
      <c r="EV71" s="61">
        <f>SUM(EV72:EV77)</f>
        <v>0</v>
      </c>
      <c r="EW71" s="61">
        <f>SUM(EW72:EW77)</f>
        <v>0</v>
      </c>
      <c r="EX71" s="61"/>
      <c r="EY71" s="61">
        <f>SUM(EY72:EY77)</f>
        <v>0</v>
      </c>
      <c r="EZ71" s="61">
        <f>SUM(EZ72:EZ77)</f>
        <v>0</v>
      </c>
      <c r="FA71" s="61"/>
      <c r="FB71" s="61">
        <f>SUM(FB72:FB77)</f>
        <v>0</v>
      </c>
      <c r="FC71" s="61">
        <f>SUM(FC72:FC77)</f>
        <v>0</v>
      </c>
      <c r="FD71" s="61"/>
      <c r="FE71" s="61">
        <f>SUM(FE72:FE77)</f>
        <v>0</v>
      </c>
      <c r="FF71" s="61">
        <f>SUM(FF72:FF77)</f>
        <v>0</v>
      </c>
      <c r="FG71" s="61"/>
      <c r="FH71" s="61">
        <f>SUM(FH72:FH77)</f>
        <v>0</v>
      </c>
      <c r="FI71" s="61">
        <f>SUM(FI72:FI77)</f>
        <v>0</v>
      </c>
      <c r="FJ71" s="61"/>
      <c r="FK71" s="61">
        <f>FK72+FK73</f>
        <v>0</v>
      </c>
      <c r="FL71" s="61"/>
      <c r="FM71" s="61"/>
      <c r="FN71" s="61">
        <f>FN72+FN73</f>
        <v>0</v>
      </c>
      <c r="FO71" s="61">
        <f>FO72+FO73</f>
        <v>0</v>
      </c>
      <c r="FP71" s="61"/>
      <c r="FQ71" s="61">
        <f>FQ72+FQ73</f>
        <v>0</v>
      </c>
      <c r="FR71" s="61">
        <f>FR72+FR73</f>
        <v>0</v>
      </c>
      <c r="FS71" s="61"/>
      <c r="FT71" s="61">
        <f>FT72+FT73</f>
        <v>0</v>
      </c>
      <c r="FU71" s="61">
        <f>FU72+FU73</f>
        <v>0</v>
      </c>
      <c r="FV71" s="61"/>
      <c r="FW71" s="61">
        <f>SUM(FW72:FW77)</f>
        <v>0</v>
      </c>
      <c r="FX71" s="61">
        <f>SUM(FX72:FX77)</f>
        <v>0</v>
      </c>
      <c r="FY71" s="61"/>
      <c r="FZ71" s="61">
        <f>FZ72+FZ73</f>
        <v>0</v>
      </c>
      <c r="GA71" s="61">
        <f>GA72+GA73</f>
        <v>0</v>
      </c>
      <c r="GB71" s="61"/>
      <c r="GC71" s="61">
        <f>GC72+GC73</f>
        <v>0</v>
      </c>
      <c r="GD71" s="61">
        <f>GD72+GD73</f>
        <v>0</v>
      </c>
      <c r="GE71" s="61"/>
      <c r="GF71" s="61">
        <f>SUM(GF72:GF77)</f>
        <v>0</v>
      </c>
      <c r="GG71" s="61">
        <f>SUM(GG72:GG77)</f>
        <v>0</v>
      </c>
      <c r="GH71" s="58"/>
      <c r="GI71" s="61">
        <f>GI72+GI73</f>
        <v>0</v>
      </c>
      <c r="GJ71" s="61">
        <f>GJ72+GJ73</f>
        <v>0</v>
      </c>
      <c r="GK71" s="61"/>
      <c r="GL71" s="61">
        <f>GL72+GL73</f>
        <v>0</v>
      </c>
      <c r="GM71" s="61">
        <f>GM72+GM73</f>
        <v>0</v>
      </c>
      <c r="GN71" s="61"/>
      <c r="GO71" s="61">
        <f>SUM(GO72:GO77)</f>
        <v>0</v>
      </c>
      <c r="GP71" s="61">
        <f>SUM(GP72:GP77)</f>
        <v>0</v>
      </c>
      <c r="GQ71" s="61"/>
      <c r="GR71" s="61">
        <f>GR72+GR73</f>
        <v>0</v>
      </c>
      <c r="GS71" s="61">
        <f>GS72+GS73</f>
        <v>0</v>
      </c>
      <c r="GT71" s="61"/>
      <c r="GU71" s="61">
        <f>GU72+GU73</f>
        <v>0</v>
      </c>
      <c r="GV71" s="61">
        <f>GV72+GV73</f>
        <v>0</v>
      </c>
      <c r="GW71" s="61"/>
      <c r="GX71" s="61">
        <f>SUM(GX72:GX77)</f>
        <v>0</v>
      </c>
      <c r="GY71" s="61">
        <f>SUM(GY72:GY77)</f>
        <v>0</v>
      </c>
      <c r="GZ71" s="58"/>
      <c r="HA71" s="61">
        <f>HA72+HA73</f>
        <v>0</v>
      </c>
      <c r="HB71" s="61">
        <f>HB72+HB73</f>
        <v>0</v>
      </c>
      <c r="HC71" s="61"/>
      <c r="HD71" s="61">
        <f>HD72+HD73</f>
        <v>0</v>
      </c>
      <c r="HE71" s="61">
        <f>HE72+HE73</f>
        <v>0</v>
      </c>
      <c r="HF71" s="61"/>
      <c r="HG71" s="61">
        <f>SUM(HG72:HG77)</f>
        <v>0</v>
      </c>
      <c r="HH71" s="61">
        <f>SUM(HH72:HH77)</f>
        <v>0</v>
      </c>
      <c r="HI71" s="61"/>
      <c r="HJ71" s="61">
        <f>HJ72+HJ73</f>
        <v>0</v>
      </c>
      <c r="HK71" s="61">
        <f>HK72+HK73</f>
        <v>0</v>
      </c>
      <c r="HL71" s="61"/>
      <c r="HM71" s="61">
        <f>HM72+HM73</f>
        <v>0</v>
      </c>
      <c r="HN71" s="61">
        <f>HN72+HN73</f>
        <v>0</v>
      </c>
      <c r="HO71" s="61"/>
      <c r="HP71" s="61">
        <f>SUM(HP72:HP77)</f>
        <v>0</v>
      </c>
      <c r="HQ71" s="61">
        <f>SUM(HQ72:HQ77)</f>
        <v>0</v>
      </c>
      <c r="HR71" s="61"/>
      <c r="HS71" s="61">
        <f>HS72+HS73</f>
        <v>0</v>
      </c>
      <c r="HT71" s="61">
        <f>HT72+HT73</f>
        <v>0</v>
      </c>
      <c r="HU71" s="61"/>
      <c r="HV71" s="61">
        <f>HV72+HV73</f>
        <v>0</v>
      </c>
      <c r="HW71" s="61">
        <f>HW72+HW73</f>
        <v>0</v>
      </c>
      <c r="HX71" s="61"/>
      <c r="HY71" s="61">
        <f>SUM(HY72:HY77)</f>
        <v>0</v>
      </c>
      <c r="HZ71" s="61">
        <f>SUM(HZ72:HZ77)</f>
        <v>0</v>
      </c>
      <c r="IA71" s="61"/>
      <c r="IB71" s="61">
        <f>IB72+IB73</f>
        <v>0</v>
      </c>
      <c r="IC71" s="61">
        <f>IC72+IC73</f>
        <v>0</v>
      </c>
      <c r="ID71" s="61"/>
      <c r="IE71" s="61">
        <f>IE72+IE73</f>
        <v>0</v>
      </c>
      <c r="IF71" s="61">
        <f>IF72+IF73</f>
        <v>0</v>
      </c>
      <c r="IG71" s="61"/>
      <c r="IH71" s="61">
        <f>SUM(IH72:IH77)</f>
        <v>0</v>
      </c>
      <c r="II71" s="61">
        <f>SUM(II72:II77)</f>
        <v>0</v>
      </c>
      <c r="IJ71" s="61"/>
      <c r="IK71" s="61">
        <f>IK72+IK73</f>
        <v>0</v>
      </c>
      <c r="IL71" s="61">
        <f>IL72+IL73</f>
        <v>0</v>
      </c>
      <c r="IM71" s="61"/>
      <c r="IN71" s="61">
        <f>IN72+IN73</f>
        <v>0</v>
      </c>
      <c r="IO71" s="61">
        <f>IO72+IO73</f>
        <v>0</v>
      </c>
      <c r="IP71" s="61"/>
      <c r="IQ71" s="61">
        <f>SUM(IQ72:IQ77)</f>
        <v>0</v>
      </c>
      <c r="IR71" s="61">
        <f>SUM(IR72:IR77)</f>
        <v>0</v>
      </c>
      <c r="IS71" s="61">
        <f>SUM(IS72:IS77)</f>
        <v>0</v>
      </c>
      <c r="IT71" s="61"/>
      <c r="IU71" s="61">
        <f>IU72+IU73</f>
        <v>0</v>
      </c>
      <c r="IV71" s="61">
        <f>IV72+IV73</f>
        <v>0</v>
      </c>
      <c r="IW71" s="61"/>
      <c r="IX71" s="61">
        <f>IX72+IX73</f>
        <v>0</v>
      </c>
      <c r="IY71" s="61">
        <f>IY72+IY73</f>
        <v>0</v>
      </c>
      <c r="IZ71" s="61"/>
      <c r="JA71" s="61">
        <f>SUM(JA72:JA77)</f>
        <v>0</v>
      </c>
      <c r="JB71" s="61">
        <f>SUM(JB72:JB77)</f>
        <v>0</v>
      </c>
      <c r="JC71" s="61"/>
      <c r="JD71" s="61">
        <f>JD72+JD73</f>
        <v>0</v>
      </c>
      <c r="JE71" s="61">
        <f>JE72+JE73</f>
        <v>0</v>
      </c>
      <c r="JF71" s="61"/>
      <c r="JG71" s="61">
        <f>JG72+JG73</f>
        <v>0</v>
      </c>
      <c r="JH71" s="61">
        <f>JH72+JH73</f>
        <v>0</v>
      </c>
      <c r="JI71" s="61"/>
      <c r="JJ71" s="61">
        <f>SUM(JJ72:JJ77)</f>
        <v>0</v>
      </c>
      <c r="JK71" s="61">
        <f>SUM(JK72:JK77)</f>
        <v>0</v>
      </c>
      <c r="JL71" s="61"/>
      <c r="JM71" s="61">
        <f>JM72+JM73</f>
        <v>0</v>
      </c>
      <c r="JN71" s="61">
        <f>JN72+JN73</f>
        <v>0</v>
      </c>
      <c r="JO71" s="61"/>
      <c r="JP71" s="61">
        <f>JP72+JP73</f>
        <v>0</v>
      </c>
      <c r="JQ71" s="61">
        <f>JQ72+JQ73</f>
        <v>0</v>
      </c>
      <c r="JR71" s="61"/>
      <c r="JS71" s="61">
        <f>SUM(JS72:JS77)</f>
        <v>0</v>
      </c>
      <c r="JT71" s="61">
        <f>SUM(JT72:JT77)</f>
        <v>0</v>
      </c>
      <c r="JU71" s="61"/>
      <c r="JV71" s="61">
        <f>JV72+JV73</f>
        <v>0</v>
      </c>
      <c r="JW71" s="61">
        <f>JW72+JW73</f>
        <v>0</v>
      </c>
      <c r="JX71" s="61"/>
      <c r="JY71" s="61">
        <f>JY72+JY73</f>
        <v>0</v>
      </c>
      <c r="JZ71" s="61">
        <f>JZ72+JZ73</f>
        <v>0</v>
      </c>
      <c r="KA71" s="61"/>
      <c r="KB71" s="61">
        <f>SUM(KB72:KB77)</f>
        <v>0</v>
      </c>
      <c r="KC71" s="61">
        <f>SUM(KC72:KC77)</f>
        <v>0</v>
      </c>
      <c r="KD71" s="61"/>
      <c r="KE71" s="61">
        <f>KE72+KE73</f>
        <v>0</v>
      </c>
      <c r="KF71" s="61">
        <f>KF72+KF73</f>
        <v>0</v>
      </c>
      <c r="KG71" s="61"/>
      <c r="KH71" s="61">
        <f>KH72+KH73</f>
        <v>0</v>
      </c>
      <c r="KI71" s="61">
        <f>KI72+KI73</f>
        <v>0</v>
      </c>
      <c r="KJ71" s="61"/>
      <c r="KK71" s="61">
        <f>SUM(KK72:KK77)</f>
        <v>0</v>
      </c>
      <c r="KL71" s="61">
        <f>SUM(KL72:KL77)</f>
        <v>0</v>
      </c>
      <c r="KM71" s="61"/>
      <c r="KN71" s="61">
        <f>KN72+KN73</f>
        <v>0</v>
      </c>
      <c r="KO71" s="61">
        <f>KO72+KO73</f>
        <v>0</v>
      </c>
      <c r="KP71" s="61"/>
      <c r="KQ71" s="61">
        <f>KQ72+KQ73</f>
        <v>0</v>
      </c>
      <c r="KR71" s="61">
        <f>KR72+KR73</f>
        <v>0</v>
      </c>
      <c r="KS71" s="61"/>
      <c r="KT71" s="61">
        <f>SUM(KT72:KT77)</f>
        <v>0</v>
      </c>
      <c r="KU71" s="68">
        <f>SUM(KU72:KU77)</f>
        <v>0</v>
      </c>
      <c r="KV71" s="61"/>
      <c r="KW71" s="61">
        <f>SUM(KW72:KW77)</f>
        <v>0</v>
      </c>
      <c r="KX71" s="61">
        <f>SUM(KX72:KX77)</f>
        <v>0</v>
      </c>
      <c r="KY71" s="61"/>
      <c r="KZ71" s="61">
        <f>KZ72+KZ73</f>
        <v>0</v>
      </c>
      <c r="LA71" s="61">
        <f>LA72+LA73</f>
        <v>0</v>
      </c>
      <c r="LB71" s="61"/>
      <c r="LC71" s="61">
        <f>LC72+LC73</f>
        <v>0</v>
      </c>
      <c r="LD71" s="61">
        <f>LD72+LD73</f>
        <v>0</v>
      </c>
      <c r="LE71" s="61"/>
      <c r="LF71" s="61">
        <f>SUM(LF72:LF77)</f>
        <v>0</v>
      </c>
      <c r="LG71" s="68">
        <f>SUM(LG72:LG77)</f>
        <v>0</v>
      </c>
      <c r="LH71" s="61"/>
      <c r="LI71" s="61">
        <f>SUM(LI72:LI77)</f>
        <v>0</v>
      </c>
      <c r="LJ71" s="68">
        <f>SUM(LJ72:LJ77)</f>
        <v>0</v>
      </c>
      <c r="LK71" s="61"/>
      <c r="LL71" s="61">
        <f>SUM(LL72:LL77)</f>
        <v>0</v>
      </c>
      <c r="LM71" s="61">
        <f>SUM(LM72:LM77)</f>
        <v>0</v>
      </c>
      <c r="LN71" s="61"/>
      <c r="LO71" s="61">
        <f>LO72+LO73</f>
        <v>0</v>
      </c>
      <c r="LP71" s="61">
        <f>LP72+LP73</f>
        <v>0</v>
      </c>
      <c r="LQ71" s="61"/>
      <c r="LR71" s="61">
        <f>LR72+LR73</f>
        <v>0</v>
      </c>
      <c r="LS71" s="61">
        <f>LS72+LS73</f>
        <v>0</v>
      </c>
      <c r="LT71" s="61"/>
      <c r="LU71" s="61">
        <f>SUM(LU72:LU77)</f>
        <v>564.48</v>
      </c>
      <c r="LV71" s="68">
        <f>SUM(LV72:LV77)</f>
        <v>564.48</v>
      </c>
      <c r="LW71" s="60">
        <f t="shared" si="415"/>
        <v>100</v>
      </c>
      <c r="LX71" s="61">
        <f>SUM(LX72:LX77)</f>
        <v>0</v>
      </c>
      <c r="LY71" s="68">
        <f>SUM(LY72:LY77)</f>
        <v>0</v>
      </c>
      <c r="LZ71" s="61"/>
      <c r="MA71" s="61">
        <f>SUM(MA72:MA77)</f>
        <v>0</v>
      </c>
      <c r="MB71" s="68">
        <f>SUM(MB72:MB77)</f>
        <v>0</v>
      </c>
      <c r="MC71" s="61"/>
      <c r="MD71" s="61">
        <f>SUM(MD72:MD77)</f>
        <v>0</v>
      </c>
      <c r="ME71" s="68">
        <f>SUM(ME72:ME77)</f>
        <v>0</v>
      </c>
      <c r="MF71" s="61"/>
    </row>
    <row r="72" spans="1:344" ht="13.5" customHeight="1">
      <c r="A72" s="3" t="s">
        <v>58</v>
      </c>
      <c r="B72" s="60">
        <f t="shared" ref="B72:C77" si="492">E72+N72+Q72+T72+AC72+AU72+AX72+BG72+BP72+BS72+CB72+CK72+DL72+DU72+ED72+EM72+EP72+EY72+FB72+FW72+GF72+GO72+GX72+HP72+HG72+HY72+CT72+JJ72+JS72+DC72+FK72+FN72+IR72+KB72+KK72+KT72+LF72+LI72+LL72+IH72+JA72+KW72+LU72+LX72+MA72+MD72</f>
        <v>31905.631960000002</v>
      </c>
      <c r="C72" s="60">
        <f t="shared" si="492"/>
        <v>28659.891080000001</v>
      </c>
      <c r="D72" s="60">
        <f t="shared" si="481"/>
        <v>89.8270597364466</v>
      </c>
      <c r="E72" s="60">
        <f t="shared" ref="E72:F77" si="493">H72+K72</f>
        <v>0</v>
      </c>
      <c r="F72" s="60">
        <f t="shared" si="493"/>
        <v>0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>
        <f t="shared" ref="T72:U77" si="494">W72+Z72</f>
        <v>0</v>
      </c>
      <c r="U72" s="60">
        <f t="shared" si="494"/>
        <v>0</v>
      </c>
      <c r="V72" s="60"/>
      <c r="W72" s="60"/>
      <c r="X72" s="60"/>
      <c r="Y72" s="60"/>
      <c r="Z72" s="60"/>
      <c r="AA72" s="60"/>
      <c r="AB72" s="60"/>
      <c r="AC72" s="60">
        <f t="shared" ref="AC72:AD77" si="495">AF72+AI72</f>
        <v>0</v>
      </c>
      <c r="AD72" s="60">
        <f t="shared" si="495"/>
        <v>0</v>
      </c>
      <c r="AE72" s="60"/>
      <c r="AF72" s="60"/>
      <c r="AG72" s="60"/>
      <c r="AH72" s="60"/>
      <c r="AI72" s="60"/>
      <c r="AJ72" s="60"/>
      <c r="AK72" s="60"/>
      <c r="AL72" s="60">
        <f t="shared" ref="AL72:AM77" si="496">AO72+AR72</f>
        <v>0</v>
      </c>
      <c r="AM72" s="60">
        <f t="shared" si="496"/>
        <v>0</v>
      </c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>
        <f t="shared" ref="AX72:AY77" si="497">BA72+BD72</f>
        <v>0</v>
      </c>
      <c r="AY72" s="60">
        <f t="shared" si="497"/>
        <v>0</v>
      </c>
      <c r="AZ72" s="60"/>
      <c r="BA72" s="60"/>
      <c r="BB72" s="60"/>
      <c r="BC72" s="60"/>
      <c r="BD72" s="60"/>
      <c r="BE72" s="60"/>
      <c r="BF72" s="60"/>
      <c r="BG72" s="60">
        <f>BJ72+BM72</f>
        <v>3315.4219600000001</v>
      </c>
      <c r="BH72" s="60">
        <f>BK72+BN72</f>
        <v>3315.4219600000001</v>
      </c>
      <c r="BI72" s="60">
        <f>BH72/BG72*100</f>
        <v>100</v>
      </c>
      <c r="BJ72" s="60">
        <v>3249.1134999999999</v>
      </c>
      <c r="BK72" s="60">
        <v>3249.1134999999999</v>
      </c>
      <c r="BL72" s="60">
        <f>BK72/BJ72*100</f>
        <v>100</v>
      </c>
      <c r="BM72" s="60">
        <v>66.308459999999997</v>
      </c>
      <c r="BN72" s="60">
        <v>66.308459999999997</v>
      </c>
      <c r="BO72" s="60">
        <f>BN72/BM72*100</f>
        <v>100</v>
      </c>
      <c r="BP72" s="60"/>
      <c r="BQ72" s="60"/>
      <c r="BR72" s="60"/>
      <c r="BS72" s="60">
        <f t="shared" ref="BS72:BS77" si="498">BV72+BY72</f>
        <v>0</v>
      </c>
      <c r="BT72" s="60"/>
      <c r="BU72" s="60"/>
      <c r="BV72" s="60"/>
      <c r="BW72" s="60"/>
      <c r="BX72" s="60"/>
      <c r="BY72" s="60"/>
      <c r="BZ72" s="60"/>
      <c r="CA72" s="60"/>
      <c r="CB72" s="60">
        <f t="shared" ref="CB72:CB77" si="499">CE72+CH72</f>
        <v>0</v>
      </c>
      <c r="CC72" s="60">
        <f t="shared" ref="CC72:CC77" si="500">CF72+CI72</f>
        <v>0</v>
      </c>
      <c r="CD72" s="60"/>
      <c r="CE72" s="60"/>
      <c r="CF72" s="60"/>
      <c r="CG72" s="60"/>
      <c r="CH72" s="60"/>
      <c r="CI72" s="60"/>
      <c r="CJ72" s="60"/>
      <c r="CK72" s="60">
        <f t="shared" ref="CK72:CL77" si="501">CN72+CQ72</f>
        <v>0</v>
      </c>
      <c r="CL72" s="60">
        <f t="shared" si="501"/>
        <v>0</v>
      </c>
      <c r="CM72" s="60"/>
      <c r="CN72" s="60"/>
      <c r="CO72" s="60"/>
      <c r="CP72" s="60"/>
      <c r="CQ72" s="60"/>
      <c r="CR72" s="60"/>
      <c r="CS72" s="60"/>
      <c r="CT72" s="60">
        <f t="shared" ref="CT72:CU77" si="502">CW72+CZ72</f>
        <v>0</v>
      </c>
      <c r="CU72" s="60">
        <f t="shared" si="502"/>
        <v>0</v>
      </c>
      <c r="CV72" s="60"/>
      <c r="CW72" s="60"/>
      <c r="CX72" s="60"/>
      <c r="CY72" s="60"/>
      <c r="CZ72" s="60"/>
      <c r="DA72" s="60"/>
      <c r="DB72" s="60"/>
      <c r="DC72" s="60">
        <f t="shared" ref="DC72:DD77" si="503">DF72+DI72</f>
        <v>0</v>
      </c>
      <c r="DD72" s="60">
        <f t="shared" si="503"/>
        <v>0</v>
      </c>
      <c r="DE72" s="60"/>
      <c r="DF72" s="60"/>
      <c r="DG72" s="60"/>
      <c r="DH72" s="60"/>
      <c r="DI72" s="60"/>
      <c r="DJ72" s="60"/>
      <c r="DK72" s="60"/>
      <c r="DL72" s="60">
        <f t="shared" ref="DL72:DM77" si="504">DO72+DR72</f>
        <v>0</v>
      </c>
      <c r="DM72" s="60">
        <f t="shared" si="504"/>
        <v>0</v>
      </c>
      <c r="DN72" s="60"/>
      <c r="DO72" s="60"/>
      <c r="DP72" s="60"/>
      <c r="DQ72" s="60"/>
      <c r="DR72" s="60"/>
      <c r="DS72" s="60"/>
      <c r="DT72" s="60"/>
      <c r="DU72" s="60">
        <f t="shared" ref="DU72:DV77" si="505">DX72+EA72</f>
        <v>0</v>
      </c>
      <c r="DV72" s="60">
        <f t="shared" si="505"/>
        <v>0</v>
      </c>
      <c r="DW72" s="60"/>
      <c r="DX72" s="60"/>
      <c r="DY72" s="60"/>
      <c r="DZ72" s="60"/>
      <c r="EA72" s="60"/>
      <c r="EB72" s="60"/>
      <c r="EC72" s="60"/>
      <c r="ED72" s="60">
        <f t="shared" ref="ED72:EE77" si="506">EG72+EJ72</f>
        <v>0</v>
      </c>
      <c r="EE72" s="60">
        <f t="shared" si="506"/>
        <v>0</v>
      </c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>
        <f t="shared" ref="EP72:EQ77" si="507">ES72+EV72</f>
        <v>28290.33</v>
      </c>
      <c r="EQ72" s="60">
        <f t="shared" si="507"/>
        <v>25044.589120000001</v>
      </c>
      <c r="ER72" s="60">
        <f>EQ72/EP72*100</f>
        <v>88.527030685043258</v>
      </c>
      <c r="ES72" s="60">
        <v>28290.33</v>
      </c>
      <c r="ET72" s="60">
        <v>25044.589120000001</v>
      </c>
      <c r="EU72" s="61">
        <f>ET72/ES72*100</f>
        <v>88.527030685043258</v>
      </c>
      <c r="EV72" s="60"/>
      <c r="EW72" s="60"/>
      <c r="EX72" s="60"/>
      <c r="EY72" s="60"/>
      <c r="EZ72" s="60"/>
      <c r="FA72" s="60"/>
      <c r="FB72" s="60">
        <f t="shared" ref="FB72:FC77" si="508">FE72+FH72</f>
        <v>0</v>
      </c>
      <c r="FC72" s="60">
        <f t="shared" si="508"/>
        <v>0</v>
      </c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>
        <f t="shared" ref="FW72:FX77" si="509">FZ72+GC72</f>
        <v>0</v>
      </c>
      <c r="FX72" s="60">
        <f t="shared" si="509"/>
        <v>0</v>
      </c>
      <c r="FY72" s="60"/>
      <c r="FZ72" s="60"/>
      <c r="GA72" s="60"/>
      <c r="GB72" s="60"/>
      <c r="GC72" s="60"/>
      <c r="GD72" s="60"/>
      <c r="GE72" s="60"/>
      <c r="GF72" s="60">
        <f t="shared" ref="GF72:GG77" si="510">GI72+GL72</f>
        <v>0</v>
      </c>
      <c r="GG72" s="60">
        <f t="shared" si="510"/>
        <v>0</v>
      </c>
      <c r="GH72" s="58"/>
      <c r="GI72" s="60"/>
      <c r="GJ72" s="60"/>
      <c r="GK72" s="60"/>
      <c r="GL72" s="60"/>
      <c r="GM72" s="60"/>
      <c r="GN72" s="60"/>
      <c r="GO72" s="60">
        <f t="shared" ref="GO72:GP77" si="511">GR72+GU72</f>
        <v>0</v>
      </c>
      <c r="GP72" s="60">
        <f t="shared" si="511"/>
        <v>0</v>
      </c>
      <c r="GQ72" s="60"/>
      <c r="GR72" s="60"/>
      <c r="GS72" s="60"/>
      <c r="GT72" s="60"/>
      <c r="GU72" s="60"/>
      <c r="GV72" s="60"/>
      <c r="GW72" s="60"/>
      <c r="GX72" s="60">
        <f t="shared" ref="GX72:GY77" si="512">HA72+HD72</f>
        <v>0</v>
      </c>
      <c r="GY72" s="60">
        <f t="shared" si="512"/>
        <v>0</v>
      </c>
      <c r="GZ72" s="58"/>
      <c r="HA72" s="60"/>
      <c r="HB72" s="60"/>
      <c r="HC72" s="60"/>
      <c r="HD72" s="60"/>
      <c r="HE72" s="60"/>
      <c r="HF72" s="60"/>
      <c r="HG72" s="60">
        <f t="shared" ref="HG72:HH77" si="513">HJ72+HM72</f>
        <v>0</v>
      </c>
      <c r="HH72" s="60">
        <f t="shared" si="513"/>
        <v>0</v>
      </c>
      <c r="HI72" s="60"/>
      <c r="HJ72" s="60"/>
      <c r="HK72" s="60"/>
      <c r="HL72" s="60"/>
      <c r="HM72" s="60"/>
      <c r="HN72" s="60"/>
      <c r="HO72" s="60"/>
      <c r="HP72" s="60">
        <f t="shared" ref="HP72:HQ77" si="514">HS72+HV72</f>
        <v>0</v>
      </c>
      <c r="HQ72" s="60">
        <f t="shared" si="514"/>
        <v>0</v>
      </c>
      <c r="HR72" s="60"/>
      <c r="HS72" s="60"/>
      <c r="HT72" s="60"/>
      <c r="HU72" s="60"/>
      <c r="HV72" s="60"/>
      <c r="HW72" s="60"/>
      <c r="HX72" s="60"/>
      <c r="HY72" s="60">
        <f t="shared" ref="HY72:HZ77" si="515">IB72+IE72</f>
        <v>0</v>
      </c>
      <c r="HZ72" s="60">
        <f t="shared" si="515"/>
        <v>0</v>
      </c>
      <c r="IA72" s="60"/>
      <c r="IB72" s="60"/>
      <c r="IC72" s="60"/>
      <c r="ID72" s="60"/>
      <c r="IE72" s="60"/>
      <c r="IF72" s="60"/>
      <c r="IG72" s="60"/>
      <c r="IH72" s="60">
        <f t="shared" ref="IH72:II77" si="516">IK72+IN72</f>
        <v>0</v>
      </c>
      <c r="II72" s="60">
        <f t="shared" si="516"/>
        <v>0</v>
      </c>
      <c r="IJ72" s="60"/>
      <c r="IK72" s="60"/>
      <c r="IL72" s="60"/>
      <c r="IM72" s="60"/>
      <c r="IN72" s="60"/>
      <c r="IO72" s="60"/>
      <c r="IP72" s="60"/>
      <c r="IQ72" s="60"/>
      <c r="IR72" s="60">
        <f t="shared" ref="IR72:IS77" si="517">IU72+IX72</f>
        <v>0</v>
      </c>
      <c r="IS72" s="60">
        <f t="shared" si="517"/>
        <v>0</v>
      </c>
      <c r="IT72" s="60"/>
      <c r="IU72" s="60"/>
      <c r="IV72" s="60"/>
      <c r="IW72" s="60"/>
      <c r="IX72" s="60"/>
      <c r="IY72" s="60"/>
      <c r="IZ72" s="60"/>
      <c r="JA72" s="60">
        <f t="shared" ref="JA72:JB77" si="518">JD72+JG72</f>
        <v>0</v>
      </c>
      <c r="JB72" s="60">
        <f t="shared" si="518"/>
        <v>0</v>
      </c>
      <c r="JC72" s="60"/>
      <c r="JD72" s="60"/>
      <c r="JE72" s="60"/>
      <c r="JF72" s="60"/>
      <c r="JG72" s="60"/>
      <c r="JH72" s="60"/>
      <c r="JI72" s="60"/>
      <c r="JJ72" s="60">
        <f t="shared" ref="JJ72:JK77" si="519">JM72+JP72</f>
        <v>0</v>
      </c>
      <c r="JK72" s="60">
        <f t="shared" si="519"/>
        <v>0</v>
      </c>
      <c r="JL72" s="60"/>
      <c r="JM72" s="60"/>
      <c r="JN72" s="60"/>
      <c r="JO72" s="60"/>
      <c r="JP72" s="60"/>
      <c r="JQ72" s="60"/>
      <c r="JR72" s="60"/>
      <c r="JS72" s="60">
        <f t="shared" ref="JS72:JT77" si="520">JV72+JY72</f>
        <v>0</v>
      </c>
      <c r="JT72" s="60">
        <f t="shared" si="520"/>
        <v>0</v>
      </c>
      <c r="JU72" s="60"/>
      <c r="JV72" s="60"/>
      <c r="JW72" s="60"/>
      <c r="JX72" s="60"/>
      <c r="JY72" s="60"/>
      <c r="JZ72" s="60"/>
      <c r="KA72" s="60"/>
      <c r="KB72" s="60">
        <f t="shared" ref="KB72:KC77" si="521">KE72+KH72</f>
        <v>0</v>
      </c>
      <c r="KC72" s="60">
        <f t="shared" si="521"/>
        <v>0</v>
      </c>
      <c r="KD72" s="60"/>
      <c r="KE72" s="60"/>
      <c r="KF72" s="60"/>
      <c r="KG72" s="60"/>
      <c r="KH72" s="60"/>
      <c r="KI72" s="60"/>
      <c r="KJ72" s="60"/>
      <c r="KK72" s="60">
        <f t="shared" ref="KK72:KL77" si="522">KN72+KQ72</f>
        <v>0</v>
      </c>
      <c r="KL72" s="60">
        <f t="shared" si="522"/>
        <v>0</v>
      </c>
      <c r="KM72" s="60"/>
      <c r="KN72" s="60"/>
      <c r="KO72" s="60"/>
      <c r="KP72" s="60"/>
      <c r="KQ72" s="60"/>
      <c r="KR72" s="60"/>
      <c r="KS72" s="60"/>
      <c r="KT72" s="60"/>
      <c r="KU72" s="60"/>
      <c r="KV72" s="60"/>
      <c r="KW72" s="60">
        <f t="shared" ref="KW72:KX77" si="523">KZ72+LC72</f>
        <v>0</v>
      </c>
      <c r="KX72" s="60">
        <f t="shared" si="523"/>
        <v>0</v>
      </c>
      <c r="KY72" s="60"/>
      <c r="KZ72" s="60"/>
      <c r="LA72" s="60"/>
      <c r="LB72" s="60"/>
      <c r="LC72" s="60"/>
      <c r="LD72" s="60"/>
      <c r="LE72" s="60"/>
      <c r="LF72" s="60"/>
      <c r="LG72" s="60"/>
      <c r="LH72" s="60"/>
      <c r="LI72" s="60"/>
      <c r="LJ72" s="60"/>
      <c r="LK72" s="60"/>
      <c r="LL72" s="60">
        <f t="shared" ref="LL72:LM77" si="524">LO72+LR72</f>
        <v>0</v>
      </c>
      <c r="LM72" s="60">
        <f t="shared" si="524"/>
        <v>0</v>
      </c>
      <c r="LN72" s="60"/>
      <c r="LO72" s="60"/>
      <c r="LP72" s="60"/>
      <c r="LQ72" s="60"/>
      <c r="LR72" s="60"/>
      <c r="LS72" s="60"/>
      <c r="LT72" s="60"/>
      <c r="LU72" s="60">
        <v>299.88</v>
      </c>
      <c r="LV72" s="60">
        <v>299.88</v>
      </c>
      <c r="LW72" s="60">
        <f t="shared" si="415"/>
        <v>100</v>
      </c>
      <c r="LX72" s="60"/>
      <c r="LY72" s="60"/>
      <c r="LZ72" s="60"/>
      <c r="MA72" s="60"/>
      <c r="MB72" s="60"/>
      <c r="MC72" s="60"/>
      <c r="MD72" s="60"/>
      <c r="ME72" s="60"/>
      <c r="MF72" s="60"/>
    </row>
    <row r="73" spans="1:344" ht="13.5" customHeight="1">
      <c r="A73" s="3" t="s">
        <v>48</v>
      </c>
      <c r="B73" s="60">
        <f t="shared" si="492"/>
        <v>1118.57232</v>
      </c>
      <c r="C73" s="60">
        <f t="shared" si="492"/>
        <v>1118.57232</v>
      </c>
      <c r="D73" s="60">
        <f t="shared" si="481"/>
        <v>100</v>
      </c>
      <c r="E73" s="60">
        <f t="shared" si="493"/>
        <v>0</v>
      </c>
      <c r="F73" s="60">
        <f t="shared" si="493"/>
        <v>0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>
        <f t="shared" si="494"/>
        <v>0</v>
      </c>
      <c r="U73" s="60">
        <f t="shared" si="494"/>
        <v>0</v>
      </c>
      <c r="V73" s="60"/>
      <c r="W73" s="60"/>
      <c r="X73" s="60"/>
      <c r="Y73" s="60"/>
      <c r="Z73" s="60"/>
      <c r="AA73" s="60"/>
      <c r="AB73" s="60"/>
      <c r="AC73" s="60">
        <f t="shared" si="495"/>
        <v>0</v>
      </c>
      <c r="AD73" s="60">
        <f t="shared" si="495"/>
        <v>0</v>
      </c>
      <c r="AE73" s="60"/>
      <c r="AF73" s="60"/>
      <c r="AG73" s="60"/>
      <c r="AH73" s="60"/>
      <c r="AI73" s="60"/>
      <c r="AJ73" s="60"/>
      <c r="AK73" s="60"/>
      <c r="AL73" s="60">
        <f t="shared" si="496"/>
        <v>0</v>
      </c>
      <c r="AM73" s="60">
        <f t="shared" si="496"/>
        <v>0</v>
      </c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>
        <f t="shared" si="497"/>
        <v>0</v>
      </c>
      <c r="AY73" s="60">
        <f t="shared" si="497"/>
        <v>0</v>
      </c>
      <c r="AZ73" s="60"/>
      <c r="BA73" s="60"/>
      <c r="BB73" s="60"/>
      <c r="BC73" s="60"/>
      <c r="BD73" s="60"/>
      <c r="BE73" s="60"/>
      <c r="BF73" s="60"/>
      <c r="BG73" s="60">
        <f>BJ73+BM73</f>
        <v>853.97231999999997</v>
      </c>
      <c r="BH73" s="60">
        <f>BK73+BN73</f>
        <v>853.97231999999997</v>
      </c>
      <c r="BI73" s="60">
        <f>BH73/BG73*100</f>
        <v>100</v>
      </c>
      <c r="BJ73" s="60">
        <v>836.89287000000002</v>
      </c>
      <c r="BK73" s="60">
        <v>836.89287000000002</v>
      </c>
      <c r="BL73" s="60">
        <f>BK73/BJ73*100</f>
        <v>100</v>
      </c>
      <c r="BM73" s="60">
        <v>17.079450000000001</v>
      </c>
      <c r="BN73" s="60">
        <v>17.079450000000001</v>
      </c>
      <c r="BO73" s="60">
        <f>BN73/BM73*100</f>
        <v>100</v>
      </c>
      <c r="BP73" s="60"/>
      <c r="BQ73" s="60"/>
      <c r="BR73" s="60"/>
      <c r="BS73" s="60">
        <f t="shared" si="498"/>
        <v>0</v>
      </c>
      <c r="BT73" s="60"/>
      <c r="BU73" s="60"/>
      <c r="BV73" s="60"/>
      <c r="BW73" s="60"/>
      <c r="BX73" s="60"/>
      <c r="BY73" s="60"/>
      <c r="BZ73" s="60"/>
      <c r="CA73" s="60"/>
      <c r="CB73" s="60">
        <f t="shared" si="499"/>
        <v>0</v>
      </c>
      <c r="CC73" s="60">
        <f t="shared" si="500"/>
        <v>0</v>
      </c>
      <c r="CD73" s="60"/>
      <c r="CE73" s="60"/>
      <c r="CF73" s="60"/>
      <c r="CG73" s="60"/>
      <c r="CH73" s="60"/>
      <c r="CI73" s="60"/>
      <c r="CJ73" s="60"/>
      <c r="CK73" s="60">
        <f t="shared" si="501"/>
        <v>0</v>
      </c>
      <c r="CL73" s="60">
        <f t="shared" si="501"/>
        <v>0</v>
      </c>
      <c r="CM73" s="60"/>
      <c r="CN73" s="60"/>
      <c r="CO73" s="60"/>
      <c r="CP73" s="60"/>
      <c r="CQ73" s="60"/>
      <c r="CR73" s="60"/>
      <c r="CS73" s="60"/>
      <c r="CT73" s="60">
        <f t="shared" si="502"/>
        <v>0</v>
      </c>
      <c r="CU73" s="60">
        <f t="shared" si="502"/>
        <v>0</v>
      </c>
      <c r="CV73" s="60"/>
      <c r="CW73" s="60"/>
      <c r="CX73" s="60"/>
      <c r="CY73" s="60"/>
      <c r="CZ73" s="60"/>
      <c r="DA73" s="60"/>
      <c r="DB73" s="60"/>
      <c r="DC73" s="60">
        <f t="shared" si="503"/>
        <v>0</v>
      </c>
      <c r="DD73" s="60">
        <f t="shared" si="503"/>
        <v>0</v>
      </c>
      <c r="DE73" s="60"/>
      <c r="DF73" s="60"/>
      <c r="DG73" s="60"/>
      <c r="DH73" s="60"/>
      <c r="DI73" s="60"/>
      <c r="DJ73" s="60"/>
      <c r="DK73" s="60"/>
      <c r="DL73" s="60">
        <f t="shared" si="504"/>
        <v>0</v>
      </c>
      <c r="DM73" s="60">
        <f t="shared" si="504"/>
        <v>0</v>
      </c>
      <c r="DN73" s="60"/>
      <c r="DO73" s="60"/>
      <c r="DP73" s="60"/>
      <c r="DQ73" s="60"/>
      <c r="DR73" s="60"/>
      <c r="DS73" s="60"/>
      <c r="DT73" s="60"/>
      <c r="DU73" s="60">
        <f t="shared" si="505"/>
        <v>0</v>
      </c>
      <c r="DV73" s="60">
        <f t="shared" si="505"/>
        <v>0</v>
      </c>
      <c r="DW73" s="60"/>
      <c r="DX73" s="60"/>
      <c r="DY73" s="60"/>
      <c r="DZ73" s="60"/>
      <c r="EA73" s="60"/>
      <c r="EB73" s="60"/>
      <c r="EC73" s="60"/>
      <c r="ED73" s="60">
        <f t="shared" si="506"/>
        <v>0</v>
      </c>
      <c r="EE73" s="60">
        <f t="shared" si="506"/>
        <v>0</v>
      </c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>
        <f t="shared" si="507"/>
        <v>0</v>
      </c>
      <c r="EQ73" s="60">
        <f t="shared" si="507"/>
        <v>0</v>
      </c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>
        <f t="shared" si="508"/>
        <v>0</v>
      </c>
      <c r="FC73" s="60">
        <f t="shared" si="508"/>
        <v>0</v>
      </c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>
        <f t="shared" si="509"/>
        <v>0</v>
      </c>
      <c r="FX73" s="60">
        <f t="shared" si="509"/>
        <v>0</v>
      </c>
      <c r="FY73" s="60"/>
      <c r="FZ73" s="60"/>
      <c r="GA73" s="60"/>
      <c r="GB73" s="60"/>
      <c r="GC73" s="60"/>
      <c r="GD73" s="60"/>
      <c r="GE73" s="60"/>
      <c r="GF73" s="60">
        <f t="shared" si="510"/>
        <v>0</v>
      </c>
      <c r="GG73" s="60">
        <f t="shared" si="510"/>
        <v>0</v>
      </c>
      <c r="GH73" s="58"/>
      <c r="GI73" s="60"/>
      <c r="GJ73" s="60"/>
      <c r="GK73" s="60"/>
      <c r="GL73" s="60"/>
      <c r="GM73" s="60"/>
      <c r="GN73" s="60"/>
      <c r="GO73" s="60">
        <f t="shared" si="511"/>
        <v>0</v>
      </c>
      <c r="GP73" s="60">
        <f t="shared" si="511"/>
        <v>0</v>
      </c>
      <c r="GQ73" s="60"/>
      <c r="GR73" s="60"/>
      <c r="GS73" s="60"/>
      <c r="GT73" s="60"/>
      <c r="GU73" s="60"/>
      <c r="GV73" s="60"/>
      <c r="GW73" s="60"/>
      <c r="GX73" s="60">
        <f t="shared" si="512"/>
        <v>0</v>
      </c>
      <c r="GY73" s="60">
        <f t="shared" si="512"/>
        <v>0</v>
      </c>
      <c r="GZ73" s="58"/>
      <c r="HA73" s="60"/>
      <c r="HB73" s="60"/>
      <c r="HC73" s="60"/>
      <c r="HD73" s="60"/>
      <c r="HE73" s="60"/>
      <c r="HF73" s="60"/>
      <c r="HG73" s="60">
        <f t="shared" si="513"/>
        <v>0</v>
      </c>
      <c r="HH73" s="60">
        <f t="shared" si="513"/>
        <v>0</v>
      </c>
      <c r="HI73" s="60"/>
      <c r="HJ73" s="60"/>
      <c r="HK73" s="60"/>
      <c r="HL73" s="60"/>
      <c r="HM73" s="60"/>
      <c r="HN73" s="60"/>
      <c r="HO73" s="60"/>
      <c r="HP73" s="60">
        <f t="shared" si="514"/>
        <v>0</v>
      </c>
      <c r="HQ73" s="60">
        <f t="shared" si="514"/>
        <v>0</v>
      </c>
      <c r="HR73" s="60"/>
      <c r="HS73" s="60"/>
      <c r="HT73" s="60"/>
      <c r="HU73" s="60"/>
      <c r="HV73" s="60"/>
      <c r="HW73" s="60"/>
      <c r="HX73" s="60"/>
      <c r="HY73" s="60">
        <f t="shared" si="515"/>
        <v>0</v>
      </c>
      <c r="HZ73" s="60">
        <f t="shared" si="515"/>
        <v>0</v>
      </c>
      <c r="IA73" s="60"/>
      <c r="IB73" s="60"/>
      <c r="IC73" s="60"/>
      <c r="ID73" s="60"/>
      <c r="IE73" s="60"/>
      <c r="IF73" s="60"/>
      <c r="IG73" s="60"/>
      <c r="IH73" s="60">
        <f t="shared" si="516"/>
        <v>0</v>
      </c>
      <c r="II73" s="60">
        <f t="shared" si="516"/>
        <v>0</v>
      </c>
      <c r="IJ73" s="60"/>
      <c r="IK73" s="60"/>
      <c r="IL73" s="60"/>
      <c r="IM73" s="60"/>
      <c r="IN73" s="60"/>
      <c r="IO73" s="60"/>
      <c r="IP73" s="60"/>
      <c r="IQ73" s="60"/>
      <c r="IR73" s="60">
        <f t="shared" si="517"/>
        <v>0</v>
      </c>
      <c r="IS73" s="60">
        <f t="shared" si="517"/>
        <v>0</v>
      </c>
      <c r="IT73" s="60"/>
      <c r="IU73" s="60"/>
      <c r="IV73" s="60"/>
      <c r="IW73" s="60"/>
      <c r="IX73" s="60"/>
      <c r="IY73" s="60"/>
      <c r="IZ73" s="60"/>
      <c r="JA73" s="60">
        <f t="shared" si="518"/>
        <v>0</v>
      </c>
      <c r="JB73" s="60">
        <f t="shared" si="518"/>
        <v>0</v>
      </c>
      <c r="JC73" s="60"/>
      <c r="JD73" s="60"/>
      <c r="JE73" s="60"/>
      <c r="JF73" s="60"/>
      <c r="JG73" s="60"/>
      <c r="JH73" s="60"/>
      <c r="JI73" s="60"/>
      <c r="JJ73" s="60">
        <f t="shared" si="519"/>
        <v>0</v>
      </c>
      <c r="JK73" s="60">
        <f t="shared" si="519"/>
        <v>0</v>
      </c>
      <c r="JL73" s="60"/>
      <c r="JM73" s="60"/>
      <c r="JN73" s="60"/>
      <c r="JO73" s="60"/>
      <c r="JP73" s="60"/>
      <c r="JQ73" s="60"/>
      <c r="JR73" s="60"/>
      <c r="JS73" s="60">
        <f t="shared" si="520"/>
        <v>0</v>
      </c>
      <c r="JT73" s="60">
        <f t="shared" si="520"/>
        <v>0</v>
      </c>
      <c r="JU73" s="60"/>
      <c r="JV73" s="60"/>
      <c r="JW73" s="60"/>
      <c r="JX73" s="60"/>
      <c r="JY73" s="60"/>
      <c r="JZ73" s="60"/>
      <c r="KA73" s="60"/>
      <c r="KB73" s="60">
        <f t="shared" si="521"/>
        <v>0</v>
      </c>
      <c r="KC73" s="60">
        <f t="shared" si="521"/>
        <v>0</v>
      </c>
      <c r="KD73" s="60"/>
      <c r="KE73" s="60"/>
      <c r="KF73" s="60"/>
      <c r="KG73" s="60"/>
      <c r="KH73" s="60"/>
      <c r="KI73" s="60"/>
      <c r="KJ73" s="60"/>
      <c r="KK73" s="60">
        <f t="shared" si="522"/>
        <v>0</v>
      </c>
      <c r="KL73" s="60">
        <f t="shared" si="522"/>
        <v>0</v>
      </c>
      <c r="KM73" s="60"/>
      <c r="KN73" s="60"/>
      <c r="KO73" s="60"/>
      <c r="KP73" s="60"/>
      <c r="KQ73" s="60"/>
      <c r="KR73" s="60"/>
      <c r="KS73" s="60"/>
      <c r="KT73" s="60"/>
      <c r="KU73" s="60"/>
      <c r="KV73" s="60"/>
      <c r="KW73" s="60">
        <f t="shared" si="523"/>
        <v>0</v>
      </c>
      <c r="KX73" s="60">
        <f t="shared" si="523"/>
        <v>0</v>
      </c>
      <c r="KY73" s="60"/>
      <c r="KZ73" s="60"/>
      <c r="LA73" s="60"/>
      <c r="LB73" s="60"/>
      <c r="LC73" s="60"/>
      <c r="LD73" s="60"/>
      <c r="LE73" s="60"/>
      <c r="LF73" s="60"/>
      <c r="LG73" s="60"/>
      <c r="LH73" s="60"/>
      <c r="LI73" s="60"/>
      <c r="LJ73" s="60"/>
      <c r="LK73" s="60"/>
      <c r="LL73" s="60">
        <f t="shared" si="524"/>
        <v>0</v>
      </c>
      <c r="LM73" s="60">
        <f t="shared" si="524"/>
        <v>0</v>
      </c>
      <c r="LN73" s="60"/>
      <c r="LO73" s="60"/>
      <c r="LP73" s="60"/>
      <c r="LQ73" s="60"/>
      <c r="LR73" s="60"/>
      <c r="LS73" s="60"/>
      <c r="LT73" s="60"/>
      <c r="LU73" s="60">
        <v>264.60000000000002</v>
      </c>
      <c r="LV73" s="60">
        <v>264.60000000000002</v>
      </c>
      <c r="LW73" s="60">
        <f t="shared" si="415"/>
        <v>100</v>
      </c>
      <c r="LX73" s="60"/>
      <c r="LY73" s="60"/>
      <c r="LZ73" s="60"/>
      <c r="MA73" s="60"/>
      <c r="MB73" s="60"/>
      <c r="MC73" s="60"/>
      <c r="MD73" s="60"/>
      <c r="ME73" s="60"/>
      <c r="MF73" s="60"/>
    </row>
    <row r="74" spans="1:344" ht="13.5" customHeight="1">
      <c r="A74" s="3" t="s">
        <v>79</v>
      </c>
      <c r="B74" s="60">
        <f t="shared" si="492"/>
        <v>974.971</v>
      </c>
      <c r="C74" s="60">
        <f t="shared" si="492"/>
        <v>974.971</v>
      </c>
      <c r="D74" s="60">
        <f t="shared" si="481"/>
        <v>100</v>
      </c>
      <c r="E74" s="60">
        <f t="shared" si="493"/>
        <v>0</v>
      </c>
      <c r="F74" s="60">
        <f t="shared" si="493"/>
        <v>0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>
        <f t="shared" si="494"/>
        <v>0</v>
      </c>
      <c r="U74" s="60">
        <f t="shared" si="494"/>
        <v>0</v>
      </c>
      <c r="V74" s="60"/>
      <c r="W74" s="60"/>
      <c r="X74" s="60"/>
      <c r="Y74" s="60"/>
      <c r="Z74" s="60"/>
      <c r="AA74" s="60"/>
      <c r="AB74" s="60"/>
      <c r="AC74" s="60">
        <f t="shared" si="495"/>
        <v>0</v>
      </c>
      <c r="AD74" s="60">
        <f t="shared" si="495"/>
        <v>0</v>
      </c>
      <c r="AE74" s="60"/>
      <c r="AF74" s="60"/>
      <c r="AG74" s="60"/>
      <c r="AH74" s="60"/>
      <c r="AI74" s="60"/>
      <c r="AJ74" s="60"/>
      <c r="AK74" s="60"/>
      <c r="AL74" s="60">
        <f t="shared" si="496"/>
        <v>0</v>
      </c>
      <c r="AM74" s="60">
        <f t="shared" si="496"/>
        <v>0</v>
      </c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>
        <f t="shared" si="497"/>
        <v>0</v>
      </c>
      <c r="AY74" s="60">
        <f t="shared" si="497"/>
        <v>0</v>
      </c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>
        <f t="shared" si="498"/>
        <v>974.971</v>
      </c>
      <c r="BT74" s="60">
        <f>BW74+BZ74</f>
        <v>974.971</v>
      </c>
      <c r="BU74" s="60">
        <f>BT74/BS74*100</f>
        <v>100</v>
      </c>
      <c r="BV74" s="60">
        <v>974.971</v>
      </c>
      <c r="BW74" s="60">
        <v>974.971</v>
      </c>
      <c r="BX74" s="60">
        <f>BW74/BV74*100</f>
        <v>100</v>
      </c>
      <c r="BY74" s="60"/>
      <c r="BZ74" s="60"/>
      <c r="CA74" s="60"/>
      <c r="CB74" s="60">
        <f t="shared" si="499"/>
        <v>0</v>
      </c>
      <c r="CC74" s="60">
        <f t="shared" si="500"/>
        <v>0</v>
      </c>
      <c r="CD74" s="60"/>
      <c r="CE74" s="60"/>
      <c r="CF74" s="60"/>
      <c r="CG74" s="60"/>
      <c r="CH74" s="60"/>
      <c r="CI74" s="60"/>
      <c r="CJ74" s="60"/>
      <c r="CK74" s="60">
        <f t="shared" si="501"/>
        <v>0</v>
      </c>
      <c r="CL74" s="60">
        <f t="shared" si="501"/>
        <v>0</v>
      </c>
      <c r="CM74" s="60"/>
      <c r="CN74" s="60"/>
      <c r="CO74" s="60"/>
      <c r="CP74" s="60"/>
      <c r="CQ74" s="60"/>
      <c r="CR74" s="60"/>
      <c r="CS74" s="60"/>
      <c r="CT74" s="60">
        <f t="shared" si="502"/>
        <v>0</v>
      </c>
      <c r="CU74" s="60">
        <f t="shared" si="502"/>
        <v>0</v>
      </c>
      <c r="CV74" s="60"/>
      <c r="CW74" s="60"/>
      <c r="CX74" s="60"/>
      <c r="CY74" s="60"/>
      <c r="CZ74" s="60"/>
      <c r="DA74" s="60"/>
      <c r="DB74" s="60"/>
      <c r="DC74" s="60">
        <f t="shared" si="503"/>
        <v>0</v>
      </c>
      <c r="DD74" s="60">
        <f t="shared" si="503"/>
        <v>0</v>
      </c>
      <c r="DE74" s="60"/>
      <c r="DF74" s="60"/>
      <c r="DG74" s="60"/>
      <c r="DH74" s="60"/>
      <c r="DI74" s="60"/>
      <c r="DJ74" s="60"/>
      <c r="DK74" s="60"/>
      <c r="DL74" s="60">
        <f t="shared" si="504"/>
        <v>0</v>
      </c>
      <c r="DM74" s="60">
        <f t="shared" si="504"/>
        <v>0</v>
      </c>
      <c r="DN74" s="60"/>
      <c r="DO74" s="60"/>
      <c r="DP74" s="60"/>
      <c r="DQ74" s="60"/>
      <c r="DR74" s="60"/>
      <c r="DS74" s="60"/>
      <c r="DT74" s="60"/>
      <c r="DU74" s="60">
        <f t="shared" si="505"/>
        <v>0</v>
      </c>
      <c r="DV74" s="60">
        <f t="shared" si="505"/>
        <v>0</v>
      </c>
      <c r="DW74" s="60"/>
      <c r="DX74" s="60"/>
      <c r="DY74" s="60"/>
      <c r="DZ74" s="60"/>
      <c r="EA74" s="60"/>
      <c r="EB74" s="60"/>
      <c r="EC74" s="60"/>
      <c r="ED74" s="60">
        <f t="shared" si="506"/>
        <v>0</v>
      </c>
      <c r="EE74" s="60">
        <f t="shared" si="506"/>
        <v>0</v>
      </c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>
        <f t="shared" si="507"/>
        <v>0</v>
      </c>
      <c r="EQ74" s="60">
        <f t="shared" si="507"/>
        <v>0</v>
      </c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>
        <f t="shared" si="508"/>
        <v>0</v>
      </c>
      <c r="FC74" s="60">
        <f t="shared" si="508"/>
        <v>0</v>
      </c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>
        <f t="shared" si="509"/>
        <v>0</v>
      </c>
      <c r="FX74" s="60">
        <f t="shared" si="509"/>
        <v>0</v>
      </c>
      <c r="FY74" s="60"/>
      <c r="FZ74" s="60"/>
      <c r="GA74" s="60"/>
      <c r="GB74" s="60"/>
      <c r="GC74" s="60"/>
      <c r="GD74" s="60"/>
      <c r="GE74" s="60"/>
      <c r="GF74" s="60">
        <f t="shared" si="510"/>
        <v>0</v>
      </c>
      <c r="GG74" s="60">
        <f t="shared" si="510"/>
        <v>0</v>
      </c>
      <c r="GH74" s="58"/>
      <c r="GI74" s="60"/>
      <c r="GJ74" s="60"/>
      <c r="GK74" s="60"/>
      <c r="GL74" s="60"/>
      <c r="GM74" s="60"/>
      <c r="GN74" s="60"/>
      <c r="GO74" s="60">
        <f t="shared" si="511"/>
        <v>0</v>
      </c>
      <c r="GP74" s="60">
        <f t="shared" si="511"/>
        <v>0</v>
      </c>
      <c r="GQ74" s="60"/>
      <c r="GR74" s="60"/>
      <c r="GS74" s="60"/>
      <c r="GT74" s="60"/>
      <c r="GU74" s="60"/>
      <c r="GV74" s="60"/>
      <c r="GW74" s="60"/>
      <c r="GX74" s="60">
        <f t="shared" si="512"/>
        <v>0</v>
      </c>
      <c r="GY74" s="60">
        <f t="shared" si="512"/>
        <v>0</v>
      </c>
      <c r="GZ74" s="58"/>
      <c r="HA74" s="60"/>
      <c r="HB74" s="60"/>
      <c r="HC74" s="60"/>
      <c r="HD74" s="60"/>
      <c r="HE74" s="60"/>
      <c r="HF74" s="60"/>
      <c r="HG74" s="60">
        <f t="shared" si="513"/>
        <v>0</v>
      </c>
      <c r="HH74" s="60">
        <f t="shared" si="513"/>
        <v>0</v>
      </c>
      <c r="HI74" s="60"/>
      <c r="HJ74" s="60"/>
      <c r="HK74" s="60"/>
      <c r="HL74" s="60"/>
      <c r="HM74" s="60"/>
      <c r="HN74" s="60"/>
      <c r="HO74" s="60"/>
      <c r="HP74" s="60">
        <f t="shared" si="514"/>
        <v>0</v>
      </c>
      <c r="HQ74" s="60">
        <f t="shared" si="514"/>
        <v>0</v>
      </c>
      <c r="HR74" s="60"/>
      <c r="HS74" s="60"/>
      <c r="HT74" s="60"/>
      <c r="HU74" s="60"/>
      <c r="HV74" s="60"/>
      <c r="HW74" s="60"/>
      <c r="HX74" s="60"/>
      <c r="HY74" s="60">
        <f t="shared" si="515"/>
        <v>0</v>
      </c>
      <c r="HZ74" s="60">
        <f t="shared" si="515"/>
        <v>0</v>
      </c>
      <c r="IA74" s="60"/>
      <c r="IB74" s="60"/>
      <c r="IC74" s="60"/>
      <c r="ID74" s="60"/>
      <c r="IE74" s="60"/>
      <c r="IF74" s="60"/>
      <c r="IG74" s="60"/>
      <c r="IH74" s="60">
        <f t="shared" si="516"/>
        <v>0</v>
      </c>
      <c r="II74" s="60">
        <f t="shared" si="516"/>
        <v>0</v>
      </c>
      <c r="IJ74" s="60"/>
      <c r="IK74" s="60"/>
      <c r="IL74" s="60"/>
      <c r="IM74" s="60"/>
      <c r="IN74" s="60"/>
      <c r="IO74" s="60"/>
      <c r="IP74" s="60"/>
      <c r="IQ74" s="60"/>
      <c r="IR74" s="60">
        <f t="shared" si="517"/>
        <v>0</v>
      </c>
      <c r="IS74" s="60">
        <f t="shared" si="517"/>
        <v>0</v>
      </c>
      <c r="IT74" s="60"/>
      <c r="IU74" s="60"/>
      <c r="IV74" s="60"/>
      <c r="IW74" s="60"/>
      <c r="IX74" s="60"/>
      <c r="IY74" s="60"/>
      <c r="IZ74" s="60"/>
      <c r="JA74" s="60">
        <f t="shared" si="518"/>
        <v>0</v>
      </c>
      <c r="JB74" s="60">
        <f t="shared" si="518"/>
        <v>0</v>
      </c>
      <c r="JC74" s="60"/>
      <c r="JD74" s="60"/>
      <c r="JE74" s="60"/>
      <c r="JF74" s="60"/>
      <c r="JG74" s="60"/>
      <c r="JH74" s="60"/>
      <c r="JI74" s="60"/>
      <c r="JJ74" s="60">
        <f t="shared" si="519"/>
        <v>0</v>
      </c>
      <c r="JK74" s="60">
        <f t="shared" si="519"/>
        <v>0</v>
      </c>
      <c r="JL74" s="60"/>
      <c r="JM74" s="60"/>
      <c r="JN74" s="60"/>
      <c r="JO74" s="60"/>
      <c r="JP74" s="60"/>
      <c r="JQ74" s="60"/>
      <c r="JR74" s="60"/>
      <c r="JS74" s="60">
        <f t="shared" si="520"/>
        <v>0</v>
      </c>
      <c r="JT74" s="60">
        <f t="shared" si="520"/>
        <v>0</v>
      </c>
      <c r="JU74" s="60"/>
      <c r="JV74" s="60"/>
      <c r="JW74" s="60"/>
      <c r="JX74" s="60"/>
      <c r="JY74" s="60"/>
      <c r="JZ74" s="60"/>
      <c r="KA74" s="60"/>
      <c r="KB74" s="60">
        <f t="shared" si="521"/>
        <v>0</v>
      </c>
      <c r="KC74" s="60">
        <f t="shared" si="521"/>
        <v>0</v>
      </c>
      <c r="KD74" s="60"/>
      <c r="KE74" s="60"/>
      <c r="KF74" s="60"/>
      <c r="KG74" s="60"/>
      <c r="KH74" s="60"/>
      <c r="KI74" s="60"/>
      <c r="KJ74" s="60"/>
      <c r="KK74" s="60">
        <f t="shared" si="522"/>
        <v>0</v>
      </c>
      <c r="KL74" s="60">
        <f t="shared" si="522"/>
        <v>0</v>
      </c>
      <c r="KM74" s="60"/>
      <c r="KN74" s="60"/>
      <c r="KO74" s="60"/>
      <c r="KP74" s="60"/>
      <c r="KQ74" s="60"/>
      <c r="KR74" s="60"/>
      <c r="KS74" s="60"/>
      <c r="KT74" s="60"/>
      <c r="KU74" s="60"/>
      <c r="KV74" s="60"/>
      <c r="KW74" s="60">
        <f t="shared" si="523"/>
        <v>0</v>
      </c>
      <c r="KX74" s="60">
        <f t="shared" si="523"/>
        <v>0</v>
      </c>
      <c r="KY74" s="60"/>
      <c r="KZ74" s="60"/>
      <c r="LA74" s="60"/>
      <c r="LB74" s="60"/>
      <c r="LC74" s="60"/>
      <c r="LD74" s="60"/>
      <c r="LE74" s="60"/>
      <c r="LF74" s="60"/>
      <c r="LG74" s="60"/>
      <c r="LH74" s="60"/>
      <c r="LI74" s="60"/>
      <c r="LJ74" s="60"/>
      <c r="LK74" s="60"/>
      <c r="LL74" s="60">
        <f t="shared" si="524"/>
        <v>0</v>
      </c>
      <c r="LM74" s="60">
        <f t="shared" si="524"/>
        <v>0</v>
      </c>
      <c r="LN74" s="60"/>
      <c r="LO74" s="60"/>
      <c r="LP74" s="60"/>
      <c r="LQ74" s="60"/>
      <c r="LR74" s="60"/>
      <c r="LS74" s="60"/>
      <c r="LT74" s="60"/>
      <c r="LU74" s="60"/>
      <c r="LV74" s="60"/>
      <c r="LW74" s="60"/>
      <c r="LX74" s="60"/>
      <c r="LY74" s="60"/>
      <c r="LZ74" s="60"/>
      <c r="MA74" s="60"/>
      <c r="MB74" s="60"/>
      <c r="MC74" s="60"/>
      <c r="MD74" s="60"/>
      <c r="ME74" s="60"/>
      <c r="MF74" s="60"/>
    </row>
    <row r="75" spans="1:344" ht="13.5" customHeight="1">
      <c r="A75" s="3" t="s">
        <v>98</v>
      </c>
      <c r="B75" s="60">
        <f t="shared" si="492"/>
        <v>0</v>
      </c>
      <c r="C75" s="60">
        <f t="shared" si="492"/>
        <v>0</v>
      </c>
      <c r="D75" s="60"/>
      <c r="E75" s="60">
        <f t="shared" si="493"/>
        <v>0</v>
      </c>
      <c r="F75" s="60">
        <f t="shared" si="493"/>
        <v>0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>
        <f t="shared" si="494"/>
        <v>0</v>
      </c>
      <c r="U75" s="60">
        <f t="shared" si="494"/>
        <v>0</v>
      </c>
      <c r="V75" s="60"/>
      <c r="W75" s="60"/>
      <c r="X75" s="60"/>
      <c r="Y75" s="60"/>
      <c r="Z75" s="60"/>
      <c r="AA75" s="60"/>
      <c r="AB75" s="60"/>
      <c r="AC75" s="60">
        <f t="shared" si="495"/>
        <v>0</v>
      </c>
      <c r="AD75" s="60">
        <f t="shared" si="495"/>
        <v>0</v>
      </c>
      <c r="AE75" s="60"/>
      <c r="AF75" s="60"/>
      <c r="AG75" s="60"/>
      <c r="AH75" s="60"/>
      <c r="AI75" s="60"/>
      <c r="AJ75" s="60"/>
      <c r="AK75" s="60"/>
      <c r="AL75" s="60">
        <f t="shared" si="496"/>
        <v>0</v>
      </c>
      <c r="AM75" s="60">
        <f t="shared" si="496"/>
        <v>0</v>
      </c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>
        <f t="shared" si="497"/>
        <v>0</v>
      </c>
      <c r="AY75" s="60">
        <f t="shared" si="497"/>
        <v>0</v>
      </c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>
        <f t="shared" si="498"/>
        <v>0</v>
      </c>
      <c r="BT75" s="60"/>
      <c r="BU75" s="60"/>
      <c r="BV75" s="60"/>
      <c r="BW75" s="60"/>
      <c r="BX75" s="60"/>
      <c r="BY75" s="60"/>
      <c r="BZ75" s="60"/>
      <c r="CA75" s="60"/>
      <c r="CB75" s="60">
        <f t="shared" si="499"/>
        <v>0</v>
      </c>
      <c r="CC75" s="60">
        <f t="shared" si="500"/>
        <v>0</v>
      </c>
      <c r="CD75" s="60"/>
      <c r="CE75" s="60"/>
      <c r="CF75" s="60"/>
      <c r="CG75" s="60"/>
      <c r="CH75" s="60"/>
      <c r="CI75" s="60"/>
      <c r="CJ75" s="60"/>
      <c r="CK75" s="60">
        <f t="shared" si="501"/>
        <v>0</v>
      </c>
      <c r="CL75" s="60">
        <f t="shared" si="501"/>
        <v>0</v>
      </c>
      <c r="CM75" s="60"/>
      <c r="CN75" s="60"/>
      <c r="CO75" s="60"/>
      <c r="CP75" s="60"/>
      <c r="CQ75" s="60"/>
      <c r="CR75" s="60"/>
      <c r="CS75" s="60"/>
      <c r="CT75" s="60">
        <f t="shared" si="502"/>
        <v>0</v>
      </c>
      <c r="CU75" s="60">
        <f t="shared" si="502"/>
        <v>0</v>
      </c>
      <c r="CV75" s="60"/>
      <c r="CW75" s="60"/>
      <c r="CX75" s="60"/>
      <c r="CY75" s="60"/>
      <c r="CZ75" s="60"/>
      <c r="DA75" s="60"/>
      <c r="DB75" s="60"/>
      <c r="DC75" s="60">
        <f t="shared" si="503"/>
        <v>0</v>
      </c>
      <c r="DD75" s="60">
        <f t="shared" si="503"/>
        <v>0</v>
      </c>
      <c r="DE75" s="60"/>
      <c r="DF75" s="60"/>
      <c r="DG75" s="60"/>
      <c r="DH75" s="60"/>
      <c r="DI75" s="60"/>
      <c r="DJ75" s="60"/>
      <c r="DK75" s="60"/>
      <c r="DL75" s="60">
        <f t="shared" si="504"/>
        <v>0</v>
      </c>
      <c r="DM75" s="60">
        <f t="shared" si="504"/>
        <v>0</v>
      </c>
      <c r="DN75" s="60"/>
      <c r="DO75" s="60"/>
      <c r="DP75" s="60"/>
      <c r="DQ75" s="60"/>
      <c r="DR75" s="60"/>
      <c r="DS75" s="60"/>
      <c r="DT75" s="60"/>
      <c r="DU75" s="60">
        <f t="shared" si="505"/>
        <v>0</v>
      </c>
      <c r="DV75" s="60">
        <f t="shared" si="505"/>
        <v>0</v>
      </c>
      <c r="DW75" s="60"/>
      <c r="DX75" s="60"/>
      <c r="DY75" s="60"/>
      <c r="DZ75" s="60"/>
      <c r="EA75" s="60"/>
      <c r="EB75" s="60"/>
      <c r="EC75" s="60"/>
      <c r="ED75" s="60">
        <f t="shared" si="506"/>
        <v>0</v>
      </c>
      <c r="EE75" s="60">
        <f t="shared" si="506"/>
        <v>0</v>
      </c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>
        <f t="shared" si="507"/>
        <v>0</v>
      </c>
      <c r="EQ75" s="60">
        <f t="shared" si="507"/>
        <v>0</v>
      </c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>
        <f t="shared" si="508"/>
        <v>0</v>
      </c>
      <c r="FC75" s="60">
        <f t="shared" si="508"/>
        <v>0</v>
      </c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>
        <f t="shared" si="509"/>
        <v>0</v>
      </c>
      <c r="FX75" s="60">
        <f t="shared" si="509"/>
        <v>0</v>
      </c>
      <c r="FY75" s="60"/>
      <c r="FZ75" s="60"/>
      <c r="GA75" s="60"/>
      <c r="GB75" s="60"/>
      <c r="GC75" s="60"/>
      <c r="GD75" s="60"/>
      <c r="GE75" s="60"/>
      <c r="GF75" s="60">
        <f t="shared" si="510"/>
        <v>0</v>
      </c>
      <c r="GG75" s="60">
        <f t="shared" si="510"/>
        <v>0</v>
      </c>
      <c r="GH75" s="58"/>
      <c r="GI75" s="60"/>
      <c r="GJ75" s="60"/>
      <c r="GK75" s="60"/>
      <c r="GL75" s="60"/>
      <c r="GM75" s="60"/>
      <c r="GN75" s="60"/>
      <c r="GO75" s="60">
        <f t="shared" si="511"/>
        <v>0</v>
      </c>
      <c r="GP75" s="60">
        <f t="shared" si="511"/>
        <v>0</v>
      </c>
      <c r="GQ75" s="60"/>
      <c r="GR75" s="60"/>
      <c r="GS75" s="60"/>
      <c r="GT75" s="60"/>
      <c r="GU75" s="60"/>
      <c r="GV75" s="60"/>
      <c r="GW75" s="60"/>
      <c r="GX75" s="60">
        <f t="shared" si="512"/>
        <v>0</v>
      </c>
      <c r="GY75" s="60">
        <f t="shared" si="512"/>
        <v>0</v>
      </c>
      <c r="GZ75" s="58"/>
      <c r="HA75" s="60"/>
      <c r="HB75" s="60"/>
      <c r="HC75" s="60"/>
      <c r="HD75" s="60"/>
      <c r="HE75" s="60"/>
      <c r="HF75" s="60"/>
      <c r="HG75" s="60">
        <f t="shared" si="513"/>
        <v>0</v>
      </c>
      <c r="HH75" s="60">
        <f t="shared" si="513"/>
        <v>0</v>
      </c>
      <c r="HI75" s="60"/>
      <c r="HJ75" s="60"/>
      <c r="HK75" s="60"/>
      <c r="HL75" s="60"/>
      <c r="HM75" s="60"/>
      <c r="HN75" s="60"/>
      <c r="HO75" s="60"/>
      <c r="HP75" s="60">
        <f t="shared" si="514"/>
        <v>0</v>
      </c>
      <c r="HQ75" s="60">
        <f t="shared" si="514"/>
        <v>0</v>
      </c>
      <c r="HR75" s="60"/>
      <c r="HS75" s="60"/>
      <c r="HT75" s="60"/>
      <c r="HU75" s="60"/>
      <c r="HV75" s="60"/>
      <c r="HW75" s="60"/>
      <c r="HX75" s="60"/>
      <c r="HY75" s="60">
        <f t="shared" si="515"/>
        <v>0</v>
      </c>
      <c r="HZ75" s="60">
        <f t="shared" si="515"/>
        <v>0</v>
      </c>
      <c r="IA75" s="60"/>
      <c r="IB75" s="60"/>
      <c r="IC75" s="60"/>
      <c r="ID75" s="60"/>
      <c r="IE75" s="60"/>
      <c r="IF75" s="60"/>
      <c r="IG75" s="60"/>
      <c r="IH75" s="60">
        <f t="shared" si="516"/>
        <v>0</v>
      </c>
      <c r="II75" s="60">
        <f t="shared" si="516"/>
        <v>0</v>
      </c>
      <c r="IJ75" s="60"/>
      <c r="IK75" s="60"/>
      <c r="IL75" s="60"/>
      <c r="IM75" s="60"/>
      <c r="IN75" s="60"/>
      <c r="IO75" s="60"/>
      <c r="IP75" s="60"/>
      <c r="IQ75" s="60"/>
      <c r="IR75" s="60">
        <f t="shared" si="517"/>
        <v>0</v>
      </c>
      <c r="IS75" s="60">
        <f t="shared" si="517"/>
        <v>0</v>
      </c>
      <c r="IT75" s="60"/>
      <c r="IU75" s="60"/>
      <c r="IV75" s="60"/>
      <c r="IW75" s="60"/>
      <c r="IX75" s="60"/>
      <c r="IY75" s="60"/>
      <c r="IZ75" s="60"/>
      <c r="JA75" s="60">
        <f t="shared" si="518"/>
        <v>0</v>
      </c>
      <c r="JB75" s="60">
        <f t="shared" si="518"/>
        <v>0</v>
      </c>
      <c r="JC75" s="60"/>
      <c r="JD75" s="60"/>
      <c r="JE75" s="60"/>
      <c r="JF75" s="60"/>
      <c r="JG75" s="60"/>
      <c r="JH75" s="60"/>
      <c r="JI75" s="60"/>
      <c r="JJ75" s="60">
        <f t="shared" si="519"/>
        <v>0</v>
      </c>
      <c r="JK75" s="60">
        <f t="shared" si="519"/>
        <v>0</v>
      </c>
      <c r="JL75" s="60"/>
      <c r="JM75" s="60"/>
      <c r="JN75" s="60"/>
      <c r="JO75" s="60"/>
      <c r="JP75" s="60"/>
      <c r="JQ75" s="60"/>
      <c r="JR75" s="60"/>
      <c r="JS75" s="60">
        <f t="shared" si="520"/>
        <v>0</v>
      </c>
      <c r="JT75" s="60">
        <f t="shared" si="520"/>
        <v>0</v>
      </c>
      <c r="JU75" s="60"/>
      <c r="JV75" s="60"/>
      <c r="JW75" s="60"/>
      <c r="JX75" s="60"/>
      <c r="JY75" s="60"/>
      <c r="JZ75" s="60"/>
      <c r="KA75" s="60"/>
      <c r="KB75" s="60">
        <f t="shared" si="521"/>
        <v>0</v>
      </c>
      <c r="KC75" s="60">
        <f t="shared" si="521"/>
        <v>0</v>
      </c>
      <c r="KD75" s="60"/>
      <c r="KE75" s="60"/>
      <c r="KF75" s="60"/>
      <c r="KG75" s="60"/>
      <c r="KH75" s="60"/>
      <c r="KI75" s="60"/>
      <c r="KJ75" s="60"/>
      <c r="KK75" s="60">
        <f t="shared" si="522"/>
        <v>0</v>
      </c>
      <c r="KL75" s="60">
        <f t="shared" si="522"/>
        <v>0</v>
      </c>
      <c r="KM75" s="60"/>
      <c r="KN75" s="60"/>
      <c r="KO75" s="60"/>
      <c r="KP75" s="60"/>
      <c r="KQ75" s="60"/>
      <c r="KR75" s="60"/>
      <c r="KS75" s="60"/>
      <c r="KT75" s="60"/>
      <c r="KU75" s="60"/>
      <c r="KV75" s="60"/>
      <c r="KW75" s="60">
        <f t="shared" si="523"/>
        <v>0</v>
      </c>
      <c r="KX75" s="60">
        <f t="shared" si="523"/>
        <v>0</v>
      </c>
      <c r="KY75" s="60"/>
      <c r="KZ75" s="60"/>
      <c r="LA75" s="60"/>
      <c r="LB75" s="60"/>
      <c r="LC75" s="60"/>
      <c r="LD75" s="60"/>
      <c r="LE75" s="60"/>
      <c r="LF75" s="60"/>
      <c r="LG75" s="60"/>
      <c r="LH75" s="60"/>
      <c r="LI75" s="60"/>
      <c r="LJ75" s="60"/>
      <c r="LK75" s="60"/>
      <c r="LL75" s="60">
        <f t="shared" si="524"/>
        <v>0</v>
      </c>
      <c r="LM75" s="60">
        <f t="shared" si="524"/>
        <v>0</v>
      </c>
      <c r="LN75" s="60"/>
      <c r="LO75" s="60"/>
      <c r="LP75" s="60"/>
      <c r="LQ75" s="60"/>
      <c r="LR75" s="60"/>
      <c r="LS75" s="60"/>
      <c r="LT75" s="60"/>
      <c r="LU75" s="60"/>
      <c r="LV75" s="60"/>
      <c r="LW75" s="60"/>
      <c r="LX75" s="60"/>
      <c r="LY75" s="60"/>
      <c r="LZ75" s="60"/>
      <c r="MA75" s="60"/>
      <c r="MB75" s="60"/>
      <c r="MC75" s="60"/>
      <c r="MD75" s="60"/>
      <c r="ME75" s="60"/>
      <c r="MF75" s="60"/>
    </row>
    <row r="76" spans="1:344" ht="13.5" customHeight="1">
      <c r="A76" s="3" t="s">
        <v>135</v>
      </c>
      <c r="B76" s="60">
        <f t="shared" si="492"/>
        <v>524</v>
      </c>
      <c r="C76" s="60">
        <f t="shared" si="492"/>
        <v>524</v>
      </c>
      <c r="D76" s="60">
        <f t="shared" ref="D76:D77" si="525">C76/B76*100</f>
        <v>100</v>
      </c>
      <c r="E76" s="60">
        <f t="shared" si="493"/>
        <v>0</v>
      </c>
      <c r="F76" s="60">
        <f t="shared" si="493"/>
        <v>0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>
        <f t="shared" si="494"/>
        <v>0</v>
      </c>
      <c r="U76" s="60">
        <f t="shared" si="494"/>
        <v>0</v>
      </c>
      <c r="V76" s="60"/>
      <c r="W76" s="60"/>
      <c r="X76" s="60"/>
      <c r="Y76" s="60"/>
      <c r="Z76" s="60"/>
      <c r="AA76" s="60"/>
      <c r="AB76" s="60"/>
      <c r="AC76" s="60">
        <f t="shared" si="495"/>
        <v>0</v>
      </c>
      <c r="AD76" s="60">
        <f t="shared" si="495"/>
        <v>0</v>
      </c>
      <c r="AE76" s="60"/>
      <c r="AF76" s="60"/>
      <c r="AG76" s="60"/>
      <c r="AH76" s="60"/>
      <c r="AI76" s="60"/>
      <c r="AJ76" s="60"/>
      <c r="AK76" s="60"/>
      <c r="AL76" s="60">
        <f t="shared" si="496"/>
        <v>0</v>
      </c>
      <c r="AM76" s="60">
        <f t="shared" si="496"/>
        <v>0</v>
      </c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>
        <f t="shared" si="497"/>
        <v>0</v>
      </c>
      <c r="AY76" s="60">
        <f t="shared" si="497"/>
        <v>0</v>
      </c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>
        <f t="shared" si="498"/>
        <v>524</v>
      </c>
      <c r="BT76" s="60">
        <f>BW76+BZ76</f>
        <v>524</v>
      </c>
      <c r="BU76" s="60">
        <f>BT76/BS76*100</f>
        <v>100</v>
      </c>
      <c r="BV76" s="60">
        <v>524</v>
      </c>
      <c r="BW76" s="60">
        <v>524</v>
      </c>
      <c r="BX76" s="60">
        <f>BW76/BV76*100</f>
        <v>100</v>
      </c>
      <c r="BY76" s="60"/>
      <c r="BZ76" s="60"/>
      <c r="CA76" s="60"/>
      <c r="CB76" s="60">
        <f t="shared" si="499"/>
        <v>0</v>
      </c>
      <c r="CC76" s="60">
        <f t="shared" si="500"/>
        <v>0</v>
      </c>
      <c r="CD76" s="60"/>
      <c r="CE76" s="60"/>
      <c r="CF76" s="60"/>
      <c r="CG76" s="60"/>
      <c r="CH76" s="60"/>
      <c r="CI76" s="60"/>
      <c r="CJ76" s="60"/>
      <c r="CK76" s="60">
        <f t="shared" si="501"/>
        <v>0</v>
      </c>
      <c r="CL76" s="60">
        <f t="shared" si="501"/>
        <v>0</v>
      </c>
      <c r="CM76" s="60"/>
      <c r="CN76" s="60"/>
      <c r="CO76" s="60"/>
      <c r="CP76" s="60"/>
      <c r="CQ76" s="60"/>
      <c r="CR76" s="60"/>
      <c r="CS76" s="60"/>
      <c r="CT76" s="60">
        <f t="shared" si="502"/>
        <v>0</v>
      </c>
      <c r="CU76" s="60">
        <f t="shared" si="502"/>
        <v>0</v>
      </c>
      <c r="CV76" s="60"/>
      <c r="CW76" s="60"/>
      <c r="CX76" s="60"/>
      <c r="CY76" s="60"/>
      <c r="CZ76" s="60"/>
      <c r="DA76" s="60"/>
      <c r="DB76" s="60"/>
      <c r="DC76" s="60">
        <f t="shared" si="503"/>
        <v>0</v>
      </c>
      <c r="DD76" s="60">
        <f t="shared" si="503"/>
        <v>0</v>
      </c>
      <c r="DE76" s="60"/>
      <c r="DF76" s="60"/>
      <c r="DG76" s="60"/>
      <c r="DH76" s="60"/>
      <c r="DI76" s="60"/>
      <c r="DJ76" s="60"/>
      <c r="DK76" s="60"/>
      <c r="DL76" s="60">
        <f t="shared" si="504"/>
        <v>0</v>
      </c>
      <c r="DM76" s="60">
        <f t="shared" si="504"/>
        <v>0</v>
      </c>
      <c r="DN76" s="60"/>
      <c r="DO76" s="60"/>
      <c r="DP76" s="60"/>
      <c r="DQ76" s="60"/>
      <c r="DR76" s="60"/>
      <c r="DS76" s="60"/>
      <c r="DT76" s="60"/>
      <c r="DU76" s="60">
        <f t="shared" si="505"/>
        <v>0</v>
      </c>
      <c r="DV76" s="60">
        <f t="shared" si="505"/>
        <v>0</v>
      </c>
      <c r="DW76" s="60"/>
      <c r="DX76" s="60"/>
      <c r="DY76" s="60"/>
      <c r="DZ76" s="60"/>
      <c r="EA76" s="60"/>
      <c r="EB76" s="60"/>
      <c r="EC76" s="60"/>
      <c r="ED76" s="60">
        <f t="shared" si="506"/>
        <v>0</v>
      </c>
      <c r="EE76" s="60">
        <f t="shared" si="506"/>
        <v>0</v>
      </c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>
        <f t="shared" si="507"/>
        <v>0</v>
      </c>
      <c r="EQ76" s="60">
        <f t="shared" si="507"/>
        <v>0</v>
      </c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>
        <f t="shared" si="508"/>
        <v>0</v>
      </c>
      <c r="FC76" s="60">
        <f t="shared" si="508"/>
        <v>0</v>
      </c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>
        <f t="shared" si="509"/>
        <v>0</v>
      </c>
      <c r="FX76" s="60">
        <f t="shared" si="509"/>
        <v>0</v>
      </c>
      <c r="FY76" s="60"/>
      <c r="FZ76" s="60"/>
      <c r="GA76" s="60"/>
      <c r="GB76" s="60"/>
      <c r="GC76" s="60"/>
      <c r="GD76" s="60"/>
      <c r="GE76" s="60"/>
      <c r="GF76" s="60">
        <f t="shared" si="510"/>
        <v>0</v>
      </c>
      <c r="GG76" s="60">
        <f t="shared" si="510"/>
        <v>0</v>
      </c>
      <c r="GH76" s="58"/>
      <c r="GI76" s="60"/>
      <c r="GJ76" s="60"/>
      <c r="GK76" s="60"/>
      <c r="GL76" s="60"/>
      <c r="GM76" s="60"/>
      <c r="GN76" s="60"/>
      <c r="GO76" s="60">
        <f t="shared" si="511"/>
        <v>0</v>
      </c>
      <c r="GP76" s="60">
        <f t="shared" si="511"/>
        <v>0</v>
      </c>
      <c r="GQ76" s="60"/>
      <c r="GR76" s="60"/>
      <c r="GS76" s="60"/>
      <c r="GT76" s="60"/>
      <c r="GU76" s="60"/>
      <c r="GV76" s="60"/>
      <c r="GW76" s="60"/>
      <c r="GX76" s="60">
        <f t="shared" si="512"/>
        <v>0</v>
      </c>
      <c r="GY76" s="60">
        <f t="shared" si="512"/>
        <v>0</v>
      </c>
      <c r="GZ76" s="58"/>
      <c r="HA76" s="60"/>
      <c r="HB76" s="60"/>
      <c r="HC76" s="60"/>
      <c r="HD76" s="60"/>
      <c r="HE76" s="60"/>
      <c r="HF76" s="60"/>
      <c r="HG76" s="60">
        <f t="shared" si="513"/>
        <v>0</v>
      </c>
      <c r="HH76" s="60">
        <f t="shared" si="513"/>
        <v>0</v>
      </c>
      <c r="HI76" s="60"/>
      <c r="HJ76" s="60"/>
      <c r="HK76" s="60"/>
      <c r="HL76" s="60"/>
      <c r="HM76" s="60"/>
      <c r="HN76" s="60"/>
      <c r="HO76" s="60"/>
      <c r="HP76" s="60">
        <f t="shared" si="514"/>
        <v>0</v>
      </c>
      <c r="HQ76" s="60">
        <f t="shared" si="514"/>
        <v>0</v>
      </c>
      <c r="HR76" s="60"/>
      <c r="HS76" s="60"/>
      <c r="HT76" s="60"/>
      <c r="HU76" s="60"/>
      <c r="HV76" s="60"/>
      <c r="HW76" s="60"/>
      <c r="HX76" s="60"/>
      <c r="HY76" s="60">
        <f t="shared" si="515"/>
        <v>0</v>
      </c>
      <c r="HZ76" s="60">
        <f t="shared" si="515"/>
        <v>0</v>
      </c>
      <c r="IA76" s="60"/>
      <c r="IB76" s="60"/>
      <c r="IC76" s="60"/>
      <c r="ID76" s="60"/>
      <c r="IE76" s="60"/>
      <c r="IF76" s="60"/>
      <c r="IG76" s="60"/>
      <c r="IH76" s="60">
        <f t="shared" si="516"/>
        <v>0</v>
      </c>
      <c r="II76" s="60">
        <f t="shared" si="516"/>
        <v>0</v>
      </c>
      <c r="IJ76" s="60"/>
      <c r="IK76" s="60"/>
      <c r="IL76" s="60"/>
      <c r="IM76" s="60"/>
      <c r="IN76" s="60"/>
      <c r="IO76" s="60"/>
      <c r="IP76" s="60"/>
      <c r="IQ76" s="60"/>
      <c r="IR76" s="60">
        <f t="shared" si="517"/>
        <v>0</v>
      </c>
      <c r="IS76" s="60">
        <f t="shared" si="517"/>
        <v>0</v>
      </c>
      <c r="IT76" s="60"/>
      <c r="IU76" s="60"/>
      <c r="IV76" s="60"/>
      <c r="IW76" s="60"/>
      <c r="IX76" s="60"/>
      <c r="IY76" s="60"/>
      <c r="IZ76" s="60"/>
      <c r="JA76" s="60">
        <f t="shared" si="518"/>
        <v>0</v>
      </c>
      <c r="JB76" s="60">
        <f t="shared" si="518"/>
        <v>0</v>
      </c>
      <c r="JC76" s="60"/>
      <c r="JD76" s="60"/>
      <c r="JE76" s="60"/>
      <c r="JF76" s="60"/>
      <c r="JG76" s="60"/>
      <c r="JH76" s="60"/>
      <c r="JI76" s="60"/>
      <c r="JJ76" s="60">
        <f t="shared" si="519"/>
        <v>0</v>
      </c>
      <c r="JK76" s="60">
        <f t="shared" si="519"/>
        <v>0</v>
      </c>
      <c r="JL76" s="60"/>
      <c r="JM76" s="60"/>
      <c r="JN76" s="60"/>
      <c r="JO76" s="60"/>
      <c r="JP76" s="60"/>
      <c r="JQ76" s="60"/>
      <c r="JR76" s="60"/>
      <c r="JS76" s="60">
        <f t="shared" si="520"/>
        <v>0</v>
      </c>
      <c r="JT76" s="60">
        <f t="shared" si="520"/>
        <v>0</v>
      </c>
      <c r="JU76" s="60"/>
      <c r="JV76" s="60"/>
      <c r="JW76" s="60"/>
      <c r="JX76" s="60"/>
      <c r="JY76" s="60"/>
      <c r="JZ76" s="60"/>
      <c r="KA76" s="60"/>
      <c r="KB76" s="60">
        <f t="shared" si="521"/>
        <v>0</v>
      </c>
      <c r="KC76" s="60">
        <f t="shared" si="521"/>
        <v>0</v>
      </c>
      <c r="KD76" s="60"/>
      <c r="KE76" s="60"/>
      <c r="KF76" s="60"/>
      <c r="KG76" s="60"/>
      <c r="KH76" s="60"/>
      <c r="KI76" s="60"/>
      <c r="KJ76" s="60"/>
      <c r="KK76" s="60">
        <f t="shared" si="522"/>
        <v>0</v>
      </c>
      <c r="KL76" s="60">
        <f t="shared" si="522"/>
        <v>0</v>
      </c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>
        <f t="shared" si="523"/>
        <v>0</v>
      </c>
      <c r="KX76" s="60">
        <f t="shared" si="523"/>
        <v>0</v>
      </c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>
        <f t="shared" si="524"/>
        <v>0</v>
      </c>
      <c r="LM76" s="60">
        <f t="shared" si="524"/>
        <v>0</v>
      </c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</row>
    <row r="77" spans="1:344" ht="13.5" customHeight="1">
      <c r="A77" s="3" t="s">
        <v>99</v>
      </c>
      <c r="B77" s="60">
        <f t="shared" si="492"/>
        <v>700.24401</v>
      </c>
      <c r="C77" s="60">
        <f t="shared" si="492"/>
        <v>700.24401</v>
      </c>
      <c r="D77" s="60">
        <f t="shared" si="525"/>
        <v>100</v>
      </c>
      <c r="E77" s="60">
        <f t="shared" si="493"/>
        <v>0</v>
      </c>
      <c r="F77" s="60">
        <f t="shared" si="493"/>
        <v>0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>
        <f t="shared" si="494"/>
        <v>0</v>
      </c>
      <c r="U77" s="60">
        <f t="shared" si="494"/>
        <v>0</v>
      </c>
      <c r="V77" s="60"/>
      <c r="W77" s="60"/>
      <c r="X77" s="60"/>
      <c r="Y77" s="60"/>
      <c r="Z77" s="60"/>
      <c r="AA77" s="60"/>
      <c r="AB77" s="60"/>
      <c r="AC77" s="60">
        <f t="shared" si="495"/>
        <v>0</v>
      </c>
      <c r="AD77" s="60">
        <f t="shared" si="495"/>
        <v>0</v>
      </c>
      <c r="AE77" s="60"/>
      <c r="AF77" s="60"/>
      <c r="AG77" s="60"/>
      <c r="AH77" s="60"/>
      <c r="AI77" s="60"/>
      <c r="AJ77" s="60"/>
      <c r="AK77" s="60"/>
      <c r="AL77" s="60">
        <f t="shared" si="496"/>
        <v>0</v>
      </c>
      <c r="AM77" s="60">
        <f t="shared" si="496"/>
        <v>0</v>
      </c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>
        <f t="shared" si="497"/>
        <v>0</v>
      </c>
      <c r="AY77" s="60">
        <f t="shared" si="497"/>
        <v>0</v>
      </c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>
        <f t="shared" si="498"/>
        <v>700.24401</v>
      </c>
      <c r="BT77" s="60">
        <f>BW77+BZ77</f>
        <v>700.24401</v>
      </c>
      <c r="BU77" s="60">
        <f>BT77/BS77*100</f>
        <v>100</v>
      </c>
      <c r="BV77" s="60">
        <v>700.24401</v>
      </c>
      <c r="BW77" s="60">
        <v>700.24401</v>
      </c>
      <c r="BX77" s="60">
        <f>BW77/BV77*100</f>
        <v>100</v>
      </c>
      <c r="BY77" s="60"/>
      <c r="BZ77" s="60"/>
      <c r="CA77" s="60"/>
      <c r="CB77" s="60">
        <f t="shared" si="499"/>
        <v>0</v>
      </c>
      <c r="CC77" s="60">
        <f t="shared" si="500"/>
        <v>0</v>
      </c>
      <c r="CD77" s="60"/>
      <c r="CE77" s="60"/>
      <c r="CF77" s="60"/>
      <c r="CG77" s="60"/>
      <c r="CH77" s="60"/>
      <c r="CI77" s="60"/>
      <c r="CJ77" s="60"/>
      <c r="CK77" s="60">
        <f t="shared" si="501"/>
        <v>0</v>
      </c>
      <c r="CL77" s="60">
        <f t="shared" si="501"/>
        <v>0</v>
      </c>
      <c r="CM77" s="60"/>
      <c r="CN77" s="60"/>
      <c r="CO77" s="60"/>
      <c r="CP77" s="60"/>
      <c r="CQ77" s="60"/>
      <c r="CR77" s="60"/>
      <c r="CS77" s="60"/>
      <c r="CT77" s="60">
        <f t="shared" si="502"/>
        <v>0</v>
      </c>
      <c r="CU77" s="60">
        <f t="shared" si="502"/>
        <v>0</v>
      </c>
      <c r="CV77" s="60"/>
      <c r="CW77" s="60"/>
      <c r="CX77" s="60"/>
      <c r="CY77" s="60"/>
      <c r="CZ77" s="60"/>
      <c r="DA77" s="60"/>
      <c r="DB77" s="60"/>
      <c r="DC77" s="60">
        <f t="shared" si="503"/>
        <v>0</v>
      </c>
      <c r="DD77" s="60">
        <f t="shared" si="503"/>
        <v>0</v>
      </c>
      <c r="DE77" s="60"/>
      <c r="DF77" s="60"/>
      <c r="DG77" s="60"/>
      <c r="DH77" s="60"/>
      <c r="DI77" s="60"/>
      <c r="DJ77" s="60"/>
      <c r="DK77" s="60"/>
      <c r="DL77" s="60">
        <f t="shared" si="504"/>
        <v>0</v>
      </c>
      <c r="DM77" s="60">
        <f t="shared" si="504"/>
        <v>0</v>
      </c>
      <c r="DN77" s="60"/>
      <c r="DO77" s="60"/>
      <c r="DP77" s="60"/>
      <c r="DQ77" s="60"/>
      <c r="DR77" s="60"/>
      <c r="DS77" s="60"/>
      <c r="DT77" s="60"/>
      <c r="DU77" s="60">
        <f t="shared" si="505"/>
        <v>0</v>
      </c>
      <c r="DV77" s="60">
        <f t="shared" si="505"/>
        <v>0</v>
      </c>
      <c r="DW77" s="60"/>
      <c r="DX77" s="60"/>
      <c r="DY77" s="60"/>
      <c r="DZ77" s="60"/>
      <c r="EA77" s="60"/>
      <c r="EB77" s="60"/>
      <c r="EC77" s="60"/>
      <c r="ED77" s="60">
        <f t="shared" si="506"/>
        <v>0</v>
      </c>
      <c r="EE77" s="60">
        <f t="shared" si="506"/>
        <v>0</v>
      </c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>
        <f t="shared" si="507"/>
        <v>0</v>
      </c>
      <c r="EQ77" s="60">
        <f t="shared" si="507"/>
        <v>0</v>
      </c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>
        <f t="shared" si="508"/>
        <v>0</v>
      </c>
      <c r="FC77" s="60">
        <f t="shared" si="508"/>
        <v>0</v>
      </c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>
        <f t="shared" si="509"/>
        <v>0</v>
      </c>
      <c r="FX77" s="60">
        <f t="shared" si="509"/>
        <v>0</v>
      </c>
      <c r="FY77" s="60"/>
      <c r="FZ77" s="60"/>
      <c r="GA77" s="60"/>
      <c r="GB77" s="60"/>
      <c r="GC77" s="60"/>
      <c r="GD77" s="60"/>
      <c r="GE77" s="60"/>
      <c r="GF77" s="60">
        <f t="shared" si="510"/>
        <v>0</v>
      </c>
      <c r="GG77" s="60">
        <f t="shared" si="510"/>
        <v>0</v>
      </c>
      <c r="GH77" s="58"/>
      <c r="GI77" s="60"/>
      <c r="GJ77" s="60"/>
      <c r="GK77" s="60"/>
      <c r="GL77" s="60"/>
      <c r="GM77" s="60"/>
      <c r="GN77" s="60"/>
      <c r="GO77" s="60">
        <f t="shared" si="511"/>
        <v>0</v>
      </c>
      <c r="GP77" s="60">
        <f t="shared" si="511"/>
        <v>0</v>
      </c>
      <c r="GQ77" s="60"/>
      <c r="GR77" s="60"/>
      <c r="GS77" s="60"/>
      <c r="GT77" s="60"/>
      <c r="GU77" s="60"/>
      <c r="GV77" s="60"/>
      <c r="GW77" s="60"/>
      <c r="GX77" s="60">
        <f t="shared" si="512"/>
        <v>0</v>
      </c>
      <c r="GY77" s="60">
        <f t="shared" si="512"/>
        <v>0</v>
      </c>
      <c r="GZ77" s="58"/>
      <c r="HA77" s="60"/>
      <c r="HB77" s="60"/>
      <c r="HC77" s="60"/>
      <c r="HD77" s="60"/>
      <c r="HE77" s="60"/>
      <c r="HF77" s="60"/>
      <c r="HG77" s="60">
        <f t="shared" si="513"/>
        <v>0</v>
      </c>
      <c r="HH77" s="60">
        <f t="shared" si="513"/>
        <v>0</v>
      </c>
      <c r="HI77" s="60"/>
      <c r="HJ77" s="60"/>
      <c r="HK77" s="60"/>
      <c r="HL77" s="60"/>
      <c r="HM77" s="60"/>
      <c r="HN77" s="60"/>
      <c r="HO77" s="60"/>
      <c r="HP77" s="60">
        <f t="shared" si="514"/>
        <v>0</v>
      </c>
      <c r="HQ77" s="60">
        <f t="shared" si="514"/>
        <v>0</v>
      </c>
      <c r="HR77" s="60"/>
      <c r="HS77" s="60"/>
      <c r="HT77" s="60"/>
      <c r="HU77" s="60"/>
      <c r="HV77" s="60"/>
      <c r="HW77" s="60"/>
      <c r="HX77" s="60"/>
      <c r="HY77" s="60">
        <f t="shared" si="515"/>
        <v>0</v>
      </c>
      <c r="HZ77" s="60">
        <f t="shared" si="515"/>
        <v>0</v>
      </c>
      <c r="IA77" s="60"/>
      <c r="IB77" s="60"/>
      <c r="IC77" s="60"/>
      <c r="ID77" s="60"/>
      <c r="IE77" s="60"/>
      <c r="IF77" s="60"/>
      <c r="IG77" s="60"/>
      <c r="IH77" s="60">
        <f t="shared" si="516"/>
        <v>0</v>
      </c>
      <c r="II77" s="60">
        <f t="shared" si="516"/>
        <v>0</v>
      </c>
      <c r="IJ77" s="60"/>
      <c r="IK77" s="60"/>
      <c r="IL77" s="60"/>
      <c r="IM77" s="60"/>
      <c r="IN77" s="60"/>
      <c r="IO77" s="60"/>
      <c r="IP77" s="60"/>
      <c r="IQ77" s="60"/>
      <c r="IR77" s="60">
        <f t="shared" si="517"/>
        <v>0</v>
      </c>
      <c r="IS77" s="60">
        <f t="shared" si="517"/>
        <v>0</v>
      </c>
      <c r="IT77" s="60"/>
      <c r="IU77" s="60"/>
      <c r="IV77" s="60"/>
      <c r="IW77" s="60"/>
      <c r="IX77" s="60"/>
      <c r="IY77" s="60"/>
      <c r="IZ77" s="60"/>
      <c r="JA77" s="60">
        <f t="shared" si="518"/>
        <v>0</v>
      </c>
      <c r="JB77" s="60">
        <f t="shared" si="518"/>
        <v>0</v>
      </c>
      <c r="JC77" s="60"/>
      <c r="JD77" s="60"/>
      <c r="JE77" s="60"/>
      <c r="JF77" s="60"/>
      <c r="JG77" s="60"/>
      <c r="JH77" s="60"/>
      <c r="JI77" s="60"/>
      <c r="JJ77" s="60">
        <f t="shared" si="519"/>
        <v>0</v>
      </c>
      <c r="JK77" s="60">
        <f t="shared" si="519"/>
        <v>0</v>
      </c>
      <c r="JL77" s="60"/>
      <c r="JM77" s="60"/>
      <c r="JN77" s="60"/>
      <c r="JO77" s="60"/>
      <c r="JP77" s="60"/>
      <c r="JQ77" s="60"/>
      <c r="JR77" s="60"/>
      <c r="JS77" s="60">
        <f t="shared" si="520"/>
        <v>0</v>
      </c>
      <c r="JT77" s="60">
        <f t="shared" si="520"/>
        <v>0</v>
      </c>
      <c r="JU77" s="60"/>
      <c r="JV77" s="60"/>
      <c r="JW77" s="60"/>
      <c r="JX77" s="60"/>
      <c r="JY77" s="60"/>
      <c r="JZ77" s="60"/>
      <c r="KA77" s="60"/>
      <c r="KB77" s="60">
        <f t="shared" si="521"/>
        <v>0</v>
      </c>
      <c r="KC77" s="60">
        <f t="shared" si="521"/>
        <v>0</v>
      </c>
      <c r="KD77" s="60"/>
      <c r="KE77" s="60"/>
      <c r="KF77" s="60"/>
      <c r="KG77" s="60"/>
      <c r="KH77" s="60"/>
      <c r="KI77" s="60"/>
      <c r="KJ77" s="60"/>
      <c r="KK77" s="60">
        <f t="shared" si="522"/>
        <v>0</v>
      </c>
      <c r="KL77" s="60">
        <f t="shared" si="522"/>
        <v>0</v>
      </c>
      <c r="KM77" s="60"/>
      <c r="KN77" s="60"/>
      <c r="KO77" s="60"/>
      <c r="KP77" s="60"/>
      <c r="KQ77" s="60"/>
      <c r="KR77" s="60"/>
      <c r="KS77" s="60"/>
      <c r="KT77" s="60"/>
      <c r="KU77" s="60"/>
      <c r="KV77" s="60"/>
      <c r="KW77" s="60">
        <f t="shared" si="523"/>
        <v>0</v>
      </c>
      <c r="KX77" s="60">
        <f t="shared" si="523"/>
        <v>0</v>
      </c>
      <c r="KY77" s="60"/>
      <c r="KZ77" s="60"/>
      <c r="LA77" s="60"/>
      <c r="LB77" s="60"/>
      <c r="LC77" s="60"/>
      <c r="LD77" s="60"/>
      <c r="LE77" s="60"/>
      <c r="LF77" s="60"/>
      <c r="LG77" s="60"/>
      <c r="LH77" s="60"/>
      <c r="LI77" s="60"/>
      <c r="LJ77" s="60"/>
      <c r="LK77" s="60"/>
      <c r="LL77" s="60">
        <f t="shared" si="524"/>
        <v>0</v>
      </c>
      <c r="LM77" s="60">
        <f t="shared" si="524"/>
        <v>0</v>
      </c>
      <c r="LN77" s="60"/>
      <c r="LO77" s="60"/>
      <c r="LP77" s="60"/>
      <c r="LQ77" s="60"/>
      <c r="LR77" s="60"/>
      <c r="LS77" s="60"/>
      <c r="LT77" s="60"/>
      <c r="LU77" s="60"/>
      <c r="LV77" s="60"/>
      <c r="LW77" s="60"/>
      <c r="LX77" s="60"/>
      <c r="LY77" s="60"/>
      <c r="LZ77" s="60"/>
      <c r="MA77" s="60"/>
      <c r="MB77" s="60"/>
      <c r="MC77" s="60"/>
      <c r="MD77" s="60"/>
      <c r="ME77" s="60"/>
      <c r="MF77" s="60"/>
    </row>
    <row r="78" spans="1:344" s="8" customFormat="1" ht="13.5" customHeight="1">
      <c r="A78" s="7" t="s">
        <v>177</v>
      </c>
      <c r="B78" s="58">
        <f>B80+B79</f>
        <v>475383.37761999998</v>
      </c>
      <c r="C78" s="58">
        <f>C80+C79</f>
        <v>475382.87215999997</v>
      </c>
      <c r="D78" s="58">
        <f t="shared" ref="D78:D98" si="526">C78/B78*100</f>
        <v>99.999893673185937</v>
      </c>
      <c r="E78" s="58">
        <f>E79+E80</f>
        <v>1122.6959400000001</v>
      </c>
      <c r="F78" s="58">
        <f>F79+F80</f>
        <v>1122.6959400000001</v>
      </c>
      <c r="G78" s="58">
        <f>F78/E78*100</f>
        <v>100</v>
      </c>
      <c r="H78" s="58">
        <f>H79+H80</f>
        <v>1111.4689800000001</v>
      </c>
      <c r="I78" s="58">
        <f>I79+I80</f>
        <v>1111.4689800000001</v>
      </c>
      <c r="J78" s="58">
        <f>I78/H78*100</f>
        <v>100</v>
      </c>
      <c r="K78" s="58">
        <f>K79+K80</f>
        <v>11.22696</v>
      </c>
      <c r="L78" s="58">
        <f>L79+L80</f>
        <v>11.22696</v>
      </c>
      <c r="M78" s="58">
        <f>L78/K78*100</f>
        <v>100</v>
      </c>
      <c r="N78" s="58">
        <f>N79+N80</f>
        <v>1513</v>
      </c>
      <c r="O78" s="58">
        <f>O79+O80</f>
        <v>1513</v>
      </c>
      <c r="P78" s="58">
        <f>O78/N78*100</f>
        <v>100</v>
      </c>
      <c r="Q78" s="58">
        <f>Q79+Q80</f>
        <v>0</v>
      </c>
      <c r="R78" s="58">
        <f>R79+R80</f>
        <v>0</v>
      </c>
      <c r="S78" s="58"/>
      <c r="T78" s="58">
        <f>T79+T80</f>
        <v>8881.9658600000002</v>
      </c>
      <c r="U78" s="58">
        <f>U79+U80</f>
        <v>8881.9658600000002</v>
      </c>
      <c r="V78" s="58">
        <f>U78/T78*100</f>
        <v>100</v>
      </c>
      <c r="W78" s="58">
        <f>W79+W80</f>
        <v>6249.2378599999993</v>
      </c>
      <c r="X78" s="58">
        <f>X79+X80</f>
        <v>6249.2378600000002</v>
      </c>
      <c r="Y78" s="58">
        <f>X78/W78*100</f>
        <v>100.00000000000003</v>
      </c>
      <c r="Z78" s="58">
        <f>Z79+Z80</f>
        <v>2632.7280000000001</v>
      </c>
      <c r="AA78" s="58">
        <f>AA79+AA80</f>
        <v>2632.7280000000001</v>
      </c>
      <c r="AB78" s="58">
        <f>AA78/Z78*100</f>
        <v>100</v>
      </c>
      <c r="AC78" s="58">
        <f>AC79+AC80</f>
        <v>0</v>
      </c>
      <c r="AD78" s="58">
        <f>AD79+AD80</f>
        <v>0</v>
      </c>
      <c r="AE78" s="58"/>
      <c r="AF78" s="58">
        <f>AF79+AF80</f>
        <v>0</v>
      </c>
      <c r="AG78" s="58">
        <f>AG79+AG80</f>
        <v>0</v>
      </c>
      <c r="AH78" s="58"/>
      <c r="AI78" s="58">
        <f>AI79+AI80</f>
        <v>0</v>
      </c>
      <c r="AJ78" s="58">
        <f>AJ79+AJ80</f>
        <v>0</v>
      </c>
      <c r="AK78" s="58"/>
      <c r="AL78" s="58">
        <f>AL79+AL80</f>
        <v>0</v>
      </c>
      <c r="AM78" s="58">
        <f>AM79+AM80</f>
        <v>0</v>
      </c>
      <c r="AN78" s="58"/>
      <c r="AO78" s="58">
        <f>AO79+AO80</f>
        <v>0</v>
      </c>
      <c r="AP78" s="58">
        <f>AP79+AP80</f>
        <v>0</v>
      </c>
      <c r="AQ78" s="58"/>
      <c r="AR78" s="58">
        <f>AR79+AR80</f>
        <v>0</v>
      </c>
      <c r="AS78" s="58">
        <f>AS79+AS80</f>
        <v>0</v>
      </c>
      <c r="AT78" s="58"/>
      <c r="AU78" s="58">
        <f>AU79+AU80</f>
        <v>0</v>
      </c>
      <c r="AV78" s="58">
        <f>AV79+AV80</f>
        <v>0</v>
      </c>
      <c r="AW78" s="58"/>
      <c r="AX78" s="58">
        <f>AX79+AX80</f>
        <v>0</v>
      </c>
      <c r="AY78" s="58">
        <f>AY79+AY80</f>
        <v>0</v>
      </c>
      <c r="AZ78" s="58"/>
      <c r="BA78" s="58">
        <f>BA79+BA80</f>
        <v>0</v>
      </c>
      <c r="BB78" s="58">
        <f>BB79+BB80</f>
        <v>0</v>
      </c>
      <c r="BC78" s="58"/>
      <c r="BD78" s="58">
        <f>BD79+BD80</f>
        <v>0</v>
      </c>
      <c r="BE78" s="58">
        <f>BE79+BE80</f>
        <v>0</v>
      </c>
      <c r="BF78" s="58"/>
      <c r="BG78" s="58">
        <f>BG79+BG80</f>
        <v>17632.016779999998</v>
      </c>
      <c r="BH78" s="58">
        <f>BH79+BH80</f>
        <v>17632.016779999998</v>
      </c>
      <c r="BI78" s="58">
        <f>BH78/BG78*100</f>
        <v>100</v>
      </c>
      <c r="BJ78" s="58">
        <f>BJ79+BJ80</f>
        <v>17279.376339999995</v>
      </c>
      <c r="BK78" s="58">
        <f>BK79+BK80</f>
        <v>17279.376339999995</v>
      </c>
      <c r="BL78" s="58">
        <f>BK78/BJ78*100</f>
        <v>100</v>
      </c>
      <c r="BM78" s="58">
        <f>BM79+BM80</f>
        <v>352.64044000000001</v>
      </c>
      <c r="BN78" s="58">
        <f>BN79+BN80</f>
        <v>352.64044000000001</v>
      </c>
      <c r="BO78" s="58">
        <f>BN78/BM78*100</f>
        <v>100</v>
      </c>
      <c r="BP78" s="58">
        <f>BP79+BP80</f>
        <v>0</v>
      </c>
      <c r="BQ78" s="58">
        <f>BQ79+BQ80</f>
        <v>0</v>
      </c>
      <c r="BR78" s="58"/>
      <c r="BS78" s="58">
        <f>BS79+BS80</f>
        <v>3247.8973000000001</v>
      </c>
      <c r="BT78" s="58">
        <f>BT79+BT80</f>
        <v>3247.8973000000001</v>
      </c>
      <c r="BU78" s="58">
        <f>BT78/BS78*100</f>
        <v>100</v>
      </c>
      <c r="BV78" s="58">
        <f>BV79+BV80</f>
        <v>3247.8973000000001</v>
      </c>
      <c r="BW78" s="58">
        <f>BW79+BW80</f>
        <v>3247.8973000000001</v>
      </c>
      <c r="BX78" s="58">
        <f>BW78/BV78*100</f>
        <v>100</v>
      </c>
      <c r="BY78" s="58">
        <f>BY79+BY80</f>
        <v>0</v>
      </c>
      <c r="BZ78" s="58">
        <f>BZ79+BZ80</f>
        <v>0</v>
      </c>
      <c r="CA78" s="58"/>
      <c r="CB78" s="58">
        <f>CB79+CB80</f>
        <v>16526.037319999999</v>
      </c>
      <c r="CC78" s="58">
        <f>CC79+CC80</f>
        <v>16526.037319999999</v>
      </c>
      <c r="CD78" s="60">
        <f t="shared" ref="CD78:CD79" si="527">CC78/CB78*100</f>
        <v>100</v>
      </c>
      <c r="CE78" s="58">
        <f>CE79+CE80</f>
        <v>16195.516539999999</v>
      </c>
      <c r="CF78" s="58">
        <f>CF79+CF80</f>
        <v>16195.516540000001</v>
      </c>
      <c r="CG78" s="58">
        <f t="shared" ref="CG78" si="528">CF78/CE78*100</f>
        <v>100.00000000000003</v>
      </c>
      <c r="CH78" s="58">
        <f>CH79+CH80</f>
        <v>330.52078</v>
      </c>
      <c r="CI78" s="58">
        <f>CI79+CI80</f>
        <v>330.52078</v>
      </c>
      <c r="CJ78" s="60">
        <f t="shared" ref="CJ78:CJ79" si="529">CI78/CH78*100</f>
        <v>100</v>
      </c>
      <c r="CK78" s="58">
        <f>CK79+CK80</f>
        <v>0</v>
      </c>
      <c r="CL78" s="58">
        <f>CL79+CL80</f>
        <v>0</v>
      </c>
      <c r="CM78" s="58"/>
      <c r="CN78" s="58">
        <f>CN79+CN80</f>
        <v>0</v>
      </c>
      <c r="CO78" s="58">
        <f>CO79+CO80</f>
        <v>0</v>
      </c>
      <c r="CP78" s="58"/>
      <c r="CQ78" s="58">
        <f>CQ79+CQ80</f>
        <v>0</v>
      </c>
      <c r="CR78" s="58">
        <f>CR79+CR80</f>
        <v>0</v>
      </c>
      <c r="CS78" s="58"/>
      <c r="CT78" s="58">
        <f>CT79+CT80</f>
        <v>13667.165830000004</v>
      </c>
      <c r="CU78" s="58">
        <f>CU79+CU80</f>
        <v>13667.16583</v>
      </c>
      <c r="CV78" s="58"/>
      <c r="CW78" s="58"/>
      <c r="CX78" s="58"/>
      <c r="CY78" s="58"/>
      <c r="CZ78" s="58"/>
      <c r="DA78" s="58"/>
      <c r="DB78" s="58"/>
      <c r="DC78" s="58">
        <f>DC79+DC80</f>
        <v>0</v>
      </c>
      <c r="DD78" s="58">
        <f>DD79+DD80</f>
        <v>0</v>
      </c>
      <c r="DE78" s="58"/>
      <c r="DF78" s="58"/>
      <c r="DG78" s="58"/>
      <c r="DH78" s="58"/>
      <c r="DI78" s="58"/>
      <c r="DJ78" s="58"/>
      <c r="DK78" s="58"/>
      <c r="DL78" s="58">
        <f>DL79+DL80</f>
        <v>2325.1146799999997</v>
      </c>
      <c r="DM78" s="58">
        <f>DM79+DM80</f>
        <v>2325.1146799999997</v>
      </c>
      <c r="DN78" s="58">
        <f>DM78/DL78*100</f>
        <v>100</v>
      </c>
      <c r="DO78" s="58">
        <f>DO79+DO80</f>
        <v>2278.6123700000003</v>
      </c>
      <c r="DP78" s="58">
        <f>DP79+DP80</f>
        <v>2278.6123700000003</v>
      </c>
      <c r="DQ78" s="58">
        <f>DP78/DO78*100</f>
        <v>100</v>
      </c>
      <c r="DR78" s="58">
        <f>DR79+DR80</f>
        <v>46.502309999999994</v>
      </c>
      <c r="DS78" s="58">
        <f>DS79+DS80</f>
        <v>46.502309999999994</v>
      </c>
      <c r="DT78" s="58">
        <f>DS78/DR78*100</f>
        <v>100</v>
      </c>
      <c r="DU78" s="58">
        <v>0</v>
      </c>
      <c r="DV78" s="58">
        <v>0</v>
      </c>
      <c r="DW78" s="58"/>
      <c r="DX78" s="58">
        <v>0</v>
      </c>
      <c r="DY78" s="58">
        <v>0</v>
      </c>
      <c r="DZ78" s="58"/>
      <c r="EA78" s="58">
        <v>0</v>
      </c>
      <c r="EB78" s="58">
        <v>0</v>
      </c>
      <c r="EC78" s="58"/>
      <c r="ED78" s="58">
        <f>ED79+ED80</f>
        <v>31294.489799999999</v>
      </c>
      <c r="EE78" s="58">
        <f>EE79+EE80</f>
        <v>31294.489799999999</v>
      </c>
      <c r="EF78" s="58">
        <f>EE78/ED78*100</f>
        <v>100</v>
      </c>
      <c r="EG78" s="58">
        <f>EG79+EG80</f>
        <v>30668.6</v>
      </c>
      <c r="EH78" s="58">
        <f>EH79+EH80</f>
        <v>30668.6</v>
      </c>
      <c r="EI78" s="58">
        <f>EH78/EG78*100</f>
        <v>100</v>
      </c>
      <c r="EJ78" s="58">
        <f>EJ79+EJ80</f>
        <v>625.88980000000004</v>
      </c>
      <c r="EK78" s="58">
        <f>EK79+EK80</f>
        <v>625.88980000000004</v>
      </c>
      <c r="EL78" s="58">
        <f>EK78/EJ78*100</f>
        <v>100</v>
      </c>
      <c r="EM78" s="58">
        <v>0</v>
      </c>
      <c r="EN78" s="58">
        <v>0</v>
      </c>
      <c r="EO78" s="58"/>
      <c r="EP78" s="58">
        <f>EP79+EP80</f>
        <v>146710.57003</v>
      </c>
      <c r="EQ78" s="58">
        <f>EQ79+EQ80</f>
        <v>146710.06456999999</v>
      </c>
      <c r="ER78" s="58">
        <f>EQ78/EP78*100</f>
        <v>99.999655471313403</v>
      </c>
      <c r="ES78" s="58">
        <f>ES79+ES80</f>
        <v>146710.57003</v>
      </c>
      <c r="ET78" s="58">
        <f>ET79+ET80</f>
        <v>145982.21893</v>
      </c>
      <c r="EU78" s="58">
        <f>ET78/ES78*100</f>
        <v>99.503545586489736</v>
      </c>
      <c r="EV78" s="58">
        <f>EV79+EV80</f>
        <v>0</v>
      </c>
      <c r="EW78" s="58">
        <f>EW79+EW80</f>
        <v>0</v>
      </c>
      <c r="EX78" s="58"/>
      <c r="EY78" s="58">
        <f>EY79+EY80</f>
        <v>15740</v>
      </c>
      <c r="EZ78" s="58">
        <f>EZ79+EZ80</f>
        <v>15740</v>
      </c>
      <c r="FA78" s="58">
        <f>EZ78/EY78*100</f>
        <v>100</v>
      </c>
      <c r="FB78" s="58">
        <v>0</v>
      </c>
      <c r="FC78" s="58">
        <v>0</v>
      </c>
      <c r="FD78" s="58"/>
      <c r="FE78" s="58">
        <v>0</v>
      </c>
      <c r="FF78" s="58">
        <v>0</v>
      </c>
      <c r="FG78" s="58"/>
      <c r="FH78" s="58">
        <v>0</v>
      </c>
      <c r="FI78" s="58">
        <v>0</v>
      </c>
      <c r="FJ78" s="58"/>
      <c r="FK78" s="58">
        <v>0</v>
      </c>
      <c r="FL78" s="58"/>
      <c r="FM78" s="58"/>
      <c r="FN78" s="58">
        <f>FN79+FN80</f>
        <v>102.04080999999999</v>
      </c>
      <c r="FO78" s="58">
        <f>FO79+FO80</f>
        <v>102.04080999999999</v>
      </c>
      <c r="FP78" s="58">
        <f>FO78/FN78*100</f>
        <v>100</v>
      </c>
      <c r="FQ78" s="58">
        <f>FQ79+FQ80</f>
        <v>100</v>
      </c>
      <c r="FR78" s="58">
        <f>FR79+FR80</f>
        <v>100</v>
      </c>
      <c r="FS78" s="58">
        <f>FR78/FQ78*100</f>
        <v>100</v>
      </c>
      <c r="FT78" s="58">
        <f>FT79+FT80</f>
        <v>2.04081</v>
      </c>
      <c r="FU78" s="58">
        <f>FU79+FU80</f>
        <v>2.04081</v>
      </c>
      <c r="FV78" s="58">
        <f>FU78/FT78*100</f>
        <v>100</v>
      </c>
      <c r="FW78" s="58">
        <v>0</v>
      </c>
      <c r="FX78" s="58">
        <v>0</v>
      </c>
      <c r="FY78" s="58"/>
      <c r="FZ78" s="58">
        <f>FZ79+FZ80</f>
        <v>0</v>
      </c>
      <c r="GA78" s="58">
        <f>GA79+GA80</f>
        <v>0</v>
      </c>
      <c r="GB78" s="58"/>
      <c r="GC78" s="58">
        <f>GC79+GC80</f>
        <v>0</v>
      </c>
      <c r="GD78" s="58">
        <f>GD79+GD80</f>
        <v>0</v>
      </c>
      <c r="GE78" s="58"/>
      <c r="GF78" s="58">
        <f>GF79+GF80</f>
        <v>2000.8163299999999</v>
      </c>
      <c r="GG78" s="58">
        <f>GG79+GG80</f>
        <v>2000.8163299999999</v>
      </c>
      <c r="GH78" s="58">
        <f t="shared" si="484"/>
        <v>100</v>
      </c>
      <c r="GI78" s="58">
        <f>GI79+GI80</f>
        <v>1960.8</v>
      </c>
      <c r="GJ78" s="58">
        <f>GJ79+GJ80</f>
        <v>1960.8</v>
      </c>
      <c r="GK78" s="58">
        <f>GJ78/GI78*100</f>
        <v>100</v>
      </c>
      <c r="GL78" s="58">
        <f>GL79+GL80</f>
        <v>40.016330000000004</v>
      </c>
      <c r="GM78" s="58">
        <f>GM79+GM80</f>
        <v>40.016330000000004</v>
      </c>
      <c r="GN78" s="58">
        <f>GM78/GL78*100</f>
        <v>100</v>
      </c>
      <c r="GO78" s="58">
        <f>GO79+GO80</f>
        <v>18180.102040000002</v>
      </c>
      <c r="GP78" s="58">
        <f>GP79+GP80</f>
        <v>18180.102040000002</v>
      </c>
      <c r="GQ78" s="58">
        <f t="shared" ref="GQ78:GQ79" si="530">GP78/GO78*100</f>
        <v>100</v>
      </c>
      <c r="GR78" s="58">
        <f>GR79+GR80</f>
        <v>17816.5</v>
      </c>
      <c r="GS78" s="58">
        <f>GS79+GS80</f>
        <v>17816.5</v>
      </c>
      <c r="GT78" s="58">
        <f>GS78/GR78*100</f>
        <v>100</v>
      </c>
      <c r="GU78" s="58">
        <f>GU79+GU80</f>
        <v>363.60203999999999</v>
      </c>
      <c r="GV78" s="58">
        <f>GV79+GV80</f>
        <v>363.60203999999999</v>
      </c>
      <c r="GW78" s="58">
        <f>GV78/GU78*100</f>
        <v>100</v>
      </c>
      <c r="GX78" s="58">
        <f>GX79+GX80</f>
        <v>366.42799000000002</v>
      </c>
      <c r="GY78" s="58">
        <f>GY79+GY80</f>
        <v>366.42799000000002</v>
      </c>
      <c r="GZ78" s="58">
        <f t="shared" si="429"/>
        <v>100</v>
      </c>
      <c r="HA78" s="58">
        <f>HA79+HA80</f>
        <v>362.76371</v>
      </c>
      <c r="HB78" s="58">
        <f>HB79+HB80</f>
        <v>362.76371</v>
      </c>
      <c r="HC78" s="58">
        <f>HB78/HA78*100</f>
        <v>100</v>
      </c>
      <c r="HD78" s="58">
        <f>HD79+HD80</f>
        <v>3.6642800000000002</v>
      </c>
      <c r="HE78" s="58">
        <f>HE79+HE80</f>
        <v>3.6642800000000002</v>
      </c>
      <c r="HF78" s="58">
        <f>HE78/HD78*100</f>
        <v>100</v>
      </c>
      <c r="HG78" s="58">
        <f>HG79+HG80</f>
        <v>0</v>
      </c>
      <c r="HH78" s="58">
        <f>HH79+HH80</f>
        <v>0</v>
      </c>
      <c r="HI78" s="58"/>
      <c r="HJ78" s="58">
        <f>HJ79+HJ80</f>
        <v>0</v>
      </c>
      <c r="HK78" s="58">
        <f>HK79+HK80</f>
        <v>0</v>
      </c>
      <c r="HL78" s="58"/>
      <c r="HM78" s="58">
        <f>HM79+HM80</f>
        <v>0</v>
      </c>
      <c r="HN78" s="58">
        <f>HN79+HN80</f>
        <v>0</v>
      </c>
      <c r="HO78" s="58"/>
      <c r="HP78" s="58">
        <f>HP79+HP80</f>
        <v>48570.391359999994</v>
      </c>
      <c r="HQ78" s="58">
        <f>HQ79+HQ80</f>
        <v>48570.391359999994</v>
      </c>
      <c r="HR78" s="58">
        <f t="shared" ref="HR78:HR79" si="531">HQ78/HP78*100</f>
        <v>100</v>
      </c>
      <c r="HS78" s="58">
        <f>HS79+HS80</f>
        <v>48084.687449999998</v>
      </c>
      <c r="HT78" s="58">
        <f>HT79+HT80</f>
        <v>48084.687449999998</v>
      </c>
      <c r="HU78" s="58">
        <f>HT78/HS78*100</f>
        <v>100</v>
      </c>
      <c r="HV78" s="58">
        <f>HV79+HV80</f>
        <v>485.70391000000001</v>
      </c>
      <c r="HW78" s="58">
        <f>HW79+HW80</f>
        <v>485.70391000000001</v>
      </c>
      <c r="HX78" s="58">
        <f>HW78/HV78*100</f>
        <v>100</v>
      </c>
      <c r="HY78" s="58">
        <f>HY79+HY80</f>
        <v>0</v>
      </c>
      <c r="HZ78" s="58">
        <f>HZ79+HZ80</f>
        <v>0</v>
      </c>
      <c r="IA78" s="58"/>
      <c r="IB78" s="58">
        <f>IB79+IB80</f>
        <v>0</v>
      </c>
      <c r="IC78" s="58">
        <f>IC79+IC80</f>
        <v>0</v>
      </c>
      <c r="ID78" s="58"/>
      <c r="IE78" s="58">
        <f>IE79+IE80</f>
        <v>0</v>
      </c>
      <c r="IF78" s="58">
        <f>IF79+IF80</f>
        <v>0</v>
      </c>
      <c r="IG78" s="58"/>
      <c r="IH78" s="58">
        <f>IH79+IH80</f>
        <v>0</v>
      </c>
      <c r="II78" s="58">
        <f>II79+II80</f>
        <v>0</v>
      </c>
      <c r="IJ78" s="58"/>
      <c r="IK78" s="58">
        <f>IK79+IK80</f>
        <v>0</v>
      </c>
      <c r="IL78" s="58">
        <f>IL79+IL80</f>
        <v>0</v>
      </c>
      <c r="IM78" s="58"/>
      <c r="IN78" s="58">
        <f>IN79+IN80</f>
        <v>0</v>
      </c>
      <c r="IO78" s="58">
        <f>IO79+IO80</f>
        <v>0</v>
      </c>
      <c r="IP78" s="58"/>
      <c r="IQ78" s="58">
        <f>IQ79+IQ80</f>
        <v>131850.20179000002</v>
      </c>
      <c r="IR78" s="58">
        <f>IR79+IR80</f>
        <v>131850.20178999999</v>
      </c>
      <c r="IS78" s="58">
        <f>IS79+IS80</f>
        <v>131850.20178999999</v>
      </c>
      <c r="IT78" s="58">
        <f>IS78/IQ78*100</f>
        <v>99.999999999999972</v>
      </c>
      <c r="IU78" s="58">
        <f>IU79+IU80</f>
        <v>130531.69978</v>
      </c>
      <c r="IV78" s="58">
        <f>IV79+IV80</f>
        <v>130531.7</v>
      </c>
      <c r="IW78" s="58">
        <f>IV78/IU78*100</f>
        <v>100.00000016854145</v>
      </c>
      <c r="IX78" s="58">
        <f>IX79+IX80</f>
        <v>1318.5020099999999</v>
      </c>
      <c r="IY78" s="58">
        <f>IY79+IY80</f>
        <v>1318.50179</v>
      </c>
      <c r="IZ78" s="58">
        <f>IY78/IX78*100</f>
        <v>99.999983314397838</v>
      </c>
      <c r="JA78" s="58">
        <f>JA79+JA80</f>
        <v>0</v>
      </c>
      <c r="JB78" s="58">
        <f>JB79+JB80</f>
        <v>0</v>
      </c>
      <c r="JC78" s="58"/>
      <c r="JD78" s="58">
        <f>JD79+JD80</f>
        <v>0</v>
      </c>
      <c r="JE78" s="58">
        <f>JE79+JE80</f>
        <v>0</v>
      </c>
      <c r="JF78" s="58"/>
      <c r="JG78" s="58">
        <f>JG79+JG80</f>
        <v>0</v>
      </c>
      <c r="JH78" s="58">
        <f>JH79+JH80</f>
        <v>0</v>
      </c>
      <c r="JI78" s="58"/>
      <c r="JJ78" s="58">
        <f>JJ79+JJ80</f>
        <v>537.60500000000002</v>
      </c>
      <c r="JK78" s="58">
        <f>JK79+JK80</f>
        <v>537.60500000000002</v>
      </c>
      <c r="JL78" s="69">
        <f t="shared" ref="JL78:JL79" si="532">JK78/JJ78*100</f>
        <v>100</v>
      </c>
      <c r="JM78" s="58">
        <f>JM79+JM80</f>
        <v>526.85289999999998</v>
      </c>
      <c r="JN78" s="58">
        <f>JN79+JN80</f>
        <v>526.85289999999998</v>
      </c>
      <c r="JO78" s="58">
        <f>JN78/JM78*100</f>
        <v>100</v>
      </c>
      <c r="JP78" s="58">
        <f>JP79+JP80</f>
        <v>10.7521</v>
      </c>
      <c r="JQ78" s="58">
        <f>JQ79+JQ80</f>
        <v>10.7521</v>
      </c>
      <c r="JR78" s="58">
        <f>JQ78/JP78*100</f>
        <v>100</v>
      </c>
      <c r="JS78" s="58">
        <f>JS79+JS80</f>
        <v>5325.7068500000005</v>
      </c>
      <c r="JT78" s="58">
        <f>JT79+JT80</f>
        <v>5325.7068499999996</v>
      </c>
      <c r="JU78" s="58">
        <f t="shared" ref="JU78:JU79" si="533">JT78/JS78*100</f>
        <v>99.999999999999972</v>
      </c>
      <c r="JV78" s="58">
        <f>JV79+JV80</f>
        <v>5219.1927100000003</v>
      </c>
      <c r="JW78" s="58">
        <f>JW79+JW80</f>
        <v>5219.1927052017509</v>
      </c>
      <c r="JX78" s="58">
        <f>JW78/JV78*100</f>
        <v>99.999999908065291</v>
      </c>
      <c r="JY78" s="58">
        <f>JY79+JY80</f>
        <v>106.51414</v>
      </c>
      <c r="JZ78" s="58">
        <f>JZ79+JZ80</f>
        <v>106.51414479824871</v>
      </c>
      <c r="KA78" s="58">
        <f>JZ78/JY78*100</f>
        <v>100.00000450479976</v>
      </c>
      <c r="KB78" s="58">
        <f>KB79+KB80</f>
        <v>6274.9907199999998</v>
      </c>
      <c r="KC78" s="58">
        <f>KC79+KC80</f>
        <v>6274.9907199999998</v>
      </c>
      <c r="KD78" s="58">
        <f>KC78/KB78*100</f>
        <v>100</v>
      </c>
      <c r="KE78" s="58">
        <f>KE79+KE80</f>
        <v>6149.4909200000002</v>
      </c>
      <c r="KF78" s="58">
        <f>KF79+KF80</f>
        <v>6149.4909200000002</v>
      </c>
      <c r="KG78" s="58">
        <f>KF78/KE78*100</f>
        <v>100</v>
      </c>
      <c r="KH78" s="58">
        <f>KH79+KH80</f>
        <v>125.49979999999999</v>
      </c>
      <c r="KI78" s="58">
        <f>KI79+KI80</f>
        <v>125.49979999999999</v>
      </c>
      <c r="KJ78" s="58">
        <f>KI78/KH78*100</f>
        <v>100</v>
      </c>
      <c r="KK78" s="58">
        <f>KK79+KK80</f>
        <v>0</v>
      </c>
      <c r="KL78" s="58">
        <f>KL79+KL80</f>
        <v>0</v>
      </c>
      <c r="KM78" s="58"/>
      <c r="KN78" s="58">
        <f>KN79+KN80</f>
        <v>0</v>
      </c>
      <c r="KO78" s="58">
        <f>KO79+KO80</f>
        <v>0</v>
      </c>
      <c r="KP78" s="58"/>
      <c r="KQ78" s="58">
        <f>KQ79+KQ80</f>
        <v>0</v>
      </c>
      <c r="KR78" s="58">
        <f>KR79+KR80</f>
        <v>0</v>
      </c>
      <c r="KS78" s="58"/>
      <c r="KT78" s="58">
        <f>KT79+KT80</f>
        <v>100</v>
      </c>
      <c r="KU78" s="66">
        <f>KU79+KU80</f>
        <v>100</v>
      </c>
      <c r="KV78" s="58">
        <f>KU78/KT78*100</f>
        <v>100</v>
      </c>
      <c r="KW78" s="58">
        <f>KW79+KW80</f>
        <v>1501.2618</v>
      </c>
      <c r="KX78" s="58">
        <f>KX79+KX80</f>
        <v>1501.2618</v>
      </c>
      <c r="KY78" s="58">
        <f>KX78/KW78*100</f>
        <v>100</v>
      </c>
      <c r="KZ78" s="58">
        <f>KZ79+KZ80</f>
        <v>1486.24918</v>
      </c>
      <c r="LA78" s="58">
        <f>LA79+LA80</f>
        <v>1486.24918</v>
      </c>
      <c r="LB78" s="58">
        <f>LA78/KZ78*100</f>
        <v>100</v>
      </c>
      <c r="LC78" s="58">
        <f>LC79+LC80</f>
        <v>15.01262</v>
      </c>
      <c r="LD78" s="58">
        <f>LD79+LD80</f>
        <v>15.01262</v>
      </c>
      <c r="LE78" s="58">
        <f>LD78/LC78*100</f>
        <v>100</v>
      </c>
      <c r="LF78" s="58">
        <f>LF79+LF80</f>
        <v>0</v>
      </c>
      <c r="LG78" s="66">
        <f>LG79+LG80</f>
        <v>0</v>
      </c>
      <c r="LH78" s="58"/>
      <c r="LI78" s="58">
        <f>LI79+LI80</f>
        <v>0</v>
      </c>
      <c r="LJ78" s="66">
        <f>LJ79+LJ80</f>
        <v>0</v>
      </c>
      <c r="LK78" s="58"/>
      <c r="LL78" s="58">
        <f>LL79+LL80</f>
        <v>0</v>
      </c>
      <c r="LM78" s="58">
        <f>LM79+LM80</f>
        <v>0</v>
      </c>
      <c r="LN78" s="58"/>
      <c r="LO78" s="58">
        <f>LO79+LO80</f>
        <v>0</v>
      </c>
      <c r="LP78" s="58">
        <f>LP79+LP80</f>
        <v>0</v>
      </c>
      <c r="LQ78" s="58"/>
      <c r="LR78" s="58">
        <f>LR79+LR80</f>
        <v>0</v>
      </c>
      <c r="LS78" s="58">
        <f>LS79+LS80</f>
        <v>0</v>
      </c>
      <c r="LT78" s="58"/>
      <c r="LU78" s="58">
        <f>LU79+LU80</f>
        <v>1055.7546299999999</v>
      </c>
      <c r="LV78" s="66">
        <f>LV79+LV80</f>
        <v>1055.7546299999999</v>
      </c>
      <c r="LW78" s="58">
        <f>LV78/LU78*100</f>
        <v>100</v>
      </c>
      <c r="LX78" s="58">
        <f>LX79+LX80</f>
        <v>0</v>
      </c>
      <c r="LY78" s="66">
        <f>LY79+LY80</f>
        <v>0</v>
      </c>
      <c r="LZ78" s="58" t="e">
        <f>LY78/LX78*100</f>
        <v>#DIV/0!</v>
      </c>
      <c r="MA78" s="58">
        <f>MA79+MA80</f>
        <v>857.12476000000004</v>
      </c>
      <c r="MB78" s="66">
        <f>MB79+MB80</f>
        <v>857.12476000000004</v>
      </c>
      <c r="MC78" s="58">
        <f>MB78/MA78*100</f>
        <v>100</v>
      </c>
      <c r="MD78" s="58">
        <f>MD79+MD80</f>
        <v>0</v>
      </c>
      <c r="ME78" s="66">
        <f>ME79+ME80</f>
        <v>0</v>
      </c>
      <c r="MF78" s="58"/>
    </row>
    <row r="79" spans="1:344" ht="13.5" customHeight="1">
      <c r="A79" s="3" t="s">
        <v>182</v>
      </c>
      <c r="B79" s="60">
        <f>E79+N79+Q79+T79+AC79+AU79+AX79+BG79+BP79+BS79+CB79+CK79+DL79+DU79+ED79+EM79+EP79+EY79+FB79+FW79+GF79+GO79+GX79+HP79+HG79+HY79+CT79+JJ79+JS79+DC79+FK79+FN79+IR79+KB79+KK79+KT79+LF79+LI79+LL79+IH79+JA79+KW79+LU79+LX79+MA79+MD79</f>
        <v>383659.70639999997</v>
      </c>
      <c r="C79" s="60">
        <f>F79+O79+R79+U79+AD79+AV79+AY79+BH79+BQ79+BT79+CC79+CL79+DM79+DV79+EE79+EN79+EQ79+EZ79+FC79+FX79+GG79+GP79+GY79+HQ79+HH79+HZ79+CU79+JK79+JT79+DD79+FL79+FO79+IS79+KC79+KL79+KU79+LG79+LJ79+LM79+II79+JB79+KX79+LV79+LY79+MB79+ME79</f>
        <v>383659.70639999997</v>
      </c>
      <c r="D79" s="60">
        <f t="shared" si="526"/>
        <v>100</v>
      </c>
      <c r="E79" s="60">
        <f>H79+K79</f>
        <v>1122.6959400000001</v>
      </c>
      <c r="F79" s="60">
        <f>I79+L79</f>
        <v>1122.6959400000001</v>
      </c>
      <c r="G79" s="60">
        <f>F79/E79*100</f>
        <v>100</v>
      </c>
      <c r="H79" s="60">
        <v>1111.4689800000001</v>
      </c>
      <c r="I79" s="60">
        <v>1111.4689800000001</v>
      </c>
      <c r="J79" s="60">
        <f>I79/H79*100</f>
        <v>100</v>
      </c>
      <c r="K79" s="60">
        <v>11.22696</v>
      </c>
      <c r="L79" s="60">
        <v>11.22696</v>
      </c>
      <c r="M79" s="60">
        <f>L79/K79*100</f>
        <v>100</v>
      </c>
      <c r="N79" s="60">
        <v>1513</v>
      </c>
      <c r="O79" s="60">
        <v>1513</v>
      </c>
      <c r="P79" s="60">
        <v>0</v>
      </c>
      <c r="Q79" s="60"/>
      <c r="R79" s="60"/>
      <c r="S79" s="60"/>
      <c r="T79" s="60">
        <f>W79+Z79</f>
        <v>8881.9658600000002</v>
      </c>
      <c r="U79" s="60">
        <f>X79+AA79</f>
        <v>8881.9658600000002</v>
      </c>
      <c r="V79" s="60">
        <f>V80+V81</f>
        <v>0</v>
      </c>
      <c r="W79" s="60">
        <f>5668.07595+739.41259-809.72514+1302.94892-651.47446</f>
        <v>6249.2378599999993</v>
      </c>
      <c r="X79" s="60">
        <v>6249.2378600000002</v>
      </c>
      <c r="Y79" s="60">
        <f>Y80+Y81</f>
        <v>0</v>
      </c>
      <c r="Z79" s="60">
        <f>2387.89155+311.50553-341.12736+548.91656-274.45828</f>
        <v>2632.7280000000001</v>
      </c>
      <c r="AA79" s="60">
        <v>2632.7280000000001</v>
      </c>
      <c r="AB79" s="60">
        <f>AB80+AB81</f>
        <v>0</v>
      </c>
      <c r="AC79" s="60">
        <f>AF79+AI79</f>
        <v>0</v>
      </c>
      <c r="AD79" s="60">
        <f>AG79+AJ79</f>
        <v>0</v>
      </c>
      <c r="AE79" s="60"/>
      <c r="AF79" s="60"/>
      <c r="AG79" s="60"/>
      <c r="AH79" s="60"/>
      <c r="AI79" s="60"/>
      <c r="AJ79" s="60"/>
      <c r="AK79" s="60"/>
      <c r="AL79" s="60">
        <f>AO79+AR79</f>
        <v>0</v>
      </c>
      <c r="AM79" s="60">
        <f>AP79+AS79</f>
        <v>0</v>
      </c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>
        <f>BA79+BD79</f>
        <v>0</v>
      </c>
      <c r="AY79" s="60">
        <f>BB79+BE79</f>
        <v>0</v>
      </c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>
        <f>BV79+BY79</f>
        <v>0</v>
      </c>
      <c r="BT79" s="60">
        <f>BW79+BZ79</f>
        <v>0</v>
      </c>
      <c r="BU79" s="60"/>
      <c r="BV79" s="60"/>
      <c r="BW79" s="60"/>
      <c r="BX79" s="60"/>
      <c r="BY79" s="60"/>
      <c r="BZ79" s="60"/>
      <c r="CA79" s="60"/>
      <c r="CB79" s="60">
        <f t="shared" ref="CB79" si="534">CE79+CH79</f>
        <v>16526.037319999999</v>
      </c>
      <c r="CC79" s="60">
        <f t="shared" ref="CC79" si="535">CF79+CI79</f>
        <v>16526.037319999999</v>
      </c>
      <c r="CD79" s="60">
        <f t="shared" si="527"/>
        <v>100</v>
      </c>
      <c r="CE79" s="60">
        <v>16195.516539999999</v>
      </c>
      <c r="CF79" s="60">
        <v>16195.516540000001</v>
      </c>
      <c r="CG79" s="60">
        <f>CF79/CE79*100</f>
        <v>100.00000000000003</v>
      </c>
      <c r="CH79" s="60">
        <v>330.52078</v>
      </c>
      <c r="CI79" s="60">
        <v>330.52078</v>
      </c>
      <c r="CJ79" s="60">
        <f t="shared" si="529"/>
        <v>100</v>
      </c>
      <c r="CK79" s="60">
        <v>0</v>
      </c>
      <c r="CL79" s="60">
        <v>0</v>
      </c>
      <c r="CM79" s="60"/>
      <c r="CN79" s="60"/>
      <c r="CO79" s="60"/>
      <c r="CP79" s="60"/>
      <c r="CQ79" s="60"/>
      <c r="CR79" s="60"/>
      <c r="CS79" s="60"/>
      <c r="CT79" s="60">
        <f>CW79+CZ79</f>
        <v>13667.165830000004</v>
      </c>
      <c r="CU79" s="60">
        <f>CX79+DA79</f>
        <v>13667.16583</v>
      </c>
      <c r="CV79" s="60">
        <f>CU79/CT79*100</f>
        <v>99.999999999999972</v>
      </c>
      <c r="CW79" s="60">
        <f>36982.4-23588.6</f>
        <v>13393.800000000003</v>
      </c>
      <c r="CX79" s="60">
        <v>13393.8</v>
      </c>
      <c r="CY79" s="60">
        <f t="shared" ref="CY79" si="536">CX79/CW79*100</f>
        <v>99.999999999999972</v>
      </c>
      <c r="CZ79" s="60">
        <f>754.79105-481.42522</f>
        <v>273.36583000000002</v>
      </c>
      <c r="DA79" s="60">
        <v>273.36583000000002</v>
      </c>
      <c r="DB79" s="58">
        <f>DA79/CZ79*100</f>
        <v>100</v>
      </c>
      <c r="DC79" s="60">
        <f>DF79+DI79</f>
        <v>0</v>
      </c>
      <c r="DD79" s="60">
        <f>DG79+DJ79</f>
        <v>0</v>
      </c>
      <c r="DE79" s="60"/>
      <c r="DF79" s="60"/>
      <c r="DG79" s="60"/>
      <c r="DH79" s="60"/>
      <c r="DI79" s="60"/>
      <c r="DJ79" s="60"/>
      <c r="DK79" s="60"/>
      <c r="DL79" s="60">
        <v>0</v>
      </c>
      <c r="DM79" s="60">
        <v>0</v>
      </c>
      <c r="DN79" s="60"/>
      <c r="DO79" s="60"/>
      <c r="DP79" s="60"/>
      <c r="DQ79" s="60"/>
      <c r="DR79" s="60"/>
      <c r="DS79" s="60"/>
      <c r="DT79" s="60"/>
      <c r="DU79" s="60">
        <v>0</v>
      </c>
      <c r="DV79" s="60">
        <v>0</v>
      </c>
      <c r="DW79" s="60"/>
      <c r="DX79" s="60"/>
      <c r="DY79" s="60"/>
      <c r="DZ79" s="60"/>
      <c r="EA79" s="60"/>
      <c r="EB79" s="60"/>
      <c r="EC79" s="60"/>
      <c r="ED79" s="60">
        <f>EG79+EJ79</f>
        <v>31294.489799999999</v>
      </c>
      <c r="EE79" s="60">
        <f>EH79+EK79</f>
        <v>31294.489799999999</v>
      </c>
      <c r="EF79" s="60">
        <f>EE79/ED79*100</f>
        <v>100</v>
      </c>
      <c r="EG79" s="60">
        <v>30668.6</v>
      </c>
      <c r="EH79" s="60">
        <v>30668.6</v>
      </c>
      <c r="EI79" s="60">
        <f>EH79/EG79*100</f>
        <v>100</v>
      </c>
      <c r="EJ79" s="60">
        <v>625.88980000000004</v>
      </c>
      <c r="EK79" s="60">
        <v>625.88980000000004</v>
      </c>
      <c r="EL79" s="60">
        <f>EK79/EJ79*100</f>
        <v>100</v>
      </c>
      <c r="EM79" s="60"/>
      <c r="EN79" s="60"/>
      <c r="EO79" s="60"/>
      <c r="EP79" s="60">
        <v>80748.944000000003</v>
      </c>
      <c r="EQ79" s="60">
        <f t="shared" ref="EQ79" si="537">ET79+EW79</f>
        <v>80748.944000000003</v>
      </c>
      <c r="ER79" s="60">
        <f>EQ79/EP79*100</f>
        <v>100</v>
      </c>
      <c r="ES79" s="60">
        <v>80748.944000000003</v>
      </c>
      <c r="ET79" s="60">
        <v>80748.944000000003</v>
      </c>
      <c r="EU79" s="60"/>
      <c r="EV79" s="60"/>
      <c r="EW79" s="60"/>
      <c r="EX79" s="60"/>
      <c r="EY79" s="60">
        <v>15740</v>
      </c>
      <c r="EZ79" s="60">
        <v>15740</v>
      </c>
      <c r="FA79" s="60">
        <f>EZ79/EY79*100</f>
        <v>100</v>
      </c>
      <c r="FB79" s="60">
        <v>0</v>
      </c>
      <c r="FC79" s="60">
        <v>0</v>
      </c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>
        <f>FQ79+FT79</f>
        <v>102.04080999999999</v>
      </c>
      <c r="FO79" s="60">
        <f>FR79+FU79</f>
        <v>102.04080999999999</v>
      </c>
      <c r="FP79" s="60">
        <f>FO79/FN79*100</f>
        <v>100</v>
      </c>
      <c r="FQ79" s="60">
        <v>100</v>
      </c>
      <c r="FR79" s="60">
        <v>100</v>
      </c>
      <c r="FS79" s="60">
        <f>FR79/FQ79*100</f>
        <v>100</v>
      </c>
      <c r="FT79" s="60">
        <v>2.04081</v>
      </c>
      <c r="FU79" s="60">
        <v>2.04081</v>
      </c>
      <c r="FV79" s="60">
        <f>FU79/FT79*100</f>
        <v>100</v>
      </c>
      <c r="FW79" s="60">
        <f t="shared" ref="FW79:FX79" si="538">FZ79+GC79</f>
        <v>0</v>
      </c>
      <c r="FX79" s="60">
        <f t="shared" si="538"/>
        <v>0</v>
      </c>
      <c r="FY79" s="60"/>
      <c r="FZ79" s="60"/>
      <c r="GA79" s="60"/>
      <c r="GB79" s="60"/>
      <c r="GC79" s="60"/>
      <c r="GD79" s="60"/>
      <c r="GE79" s="60"/>
      <c r="GF79" s="60">
        <f>GI79+GL79</f>
        <v>2000.8163299999999</v>
      </c>
      <c r="GG79" s="60">
        <f>GJ79+GM79</f>
        <v>2000.8163299999999</v>
      </c>
      <c r="GH79" s="58">
        <f t="shared" si="484"/>
        <v>100</v>
      </c>
      <c r="GI79" s="60">
        <v>1960.8</v>
      </c>
      <c r="GJ79" s="60">
        <v>1960.8</v>
      </c>
      <c r="GK79" s="60">
        <f>GJ79/GI79*100</f>
        <v>100</v>
      </c>
      <c r="GL79" s="60">
        <v>40.016330000000004</v>
      </c>
      <c r="GM79" s="60">
        <v>40.016330000000004</v>
      </c>
      <c r="GN79" s="60">
        <f>GM79/GL79*100</f>
        <v>100</v>
      </c>
      <c r="GO79" s="60">
        <f>GR79+GU79</f>
        <v>18180.102040000002</v>
      </c>
      <c r="GP79" s="60">
        <f>GS79+GV79</f>
        <v>18180.102040000002</v>
      </c>
      <c r="GQ79" s="58">
        <f t="shared" si="530"/>
        <v>100</v>
      </c>
      <c r="GR79" s="60">
        <v>17816.5</v>
      </c>
      <c r="GS79" s="60">
        <v>17816.5</v>
      </c>
      <c r="GT79" s="60">
        <f>GS79/GR79*100</f>
        <v>100</v>
      </c>
      <c r="GU79" s="60">
        <v>363.60203999999999</v>
      </c>
      <c r="GV79" s="60">
        <v>363.60203999999999</v>
      </c>
      <c r="GW79" s="60">
        <f>GV79/GU79*100</f>
        <v>100</v>
      </c>
      <c r="GX79" s="60">
        <f>HA79+HD79</f>
        <v>366.42799000000002</v>
      </c>
      <c r="GY79" s="60">
        <f>HB79+HE79</f>
        <v>366.42799000000002</v>
      </c>
      <c r="GZ79" s="58">
        <f t="shared" si="429"/>
        <v>100</v>
      </c>
      <c r="HA79" s="60">
        <v>362.76371</v>
      </c>
      <c r="HB79" s="60">
        <v>362.76371</v>
      </c>
      <c r="HC79" s="60">
        <f>HB79/HA79*100</f>
        <v>100</v>
      </c>
      <c r="HD79" s="60">
        <v>3.6642800000000002</v>
      </c>
      <c r="HE79" s="60">
        <v>3.6642800000000002</v>
      </c>
      <c r="HF79" s="60">
        <f>HE79/HD79*100</f>
        <v>100</v>
      </c>
      <c r="HG79" s="60">
        <f>HJ79+HM79</f>
        <v>0</v>
      </c>
      <c r="HH79" s="60">
        <f>HK79+HN79</f>
        <v>0</v>
      </c>
      <c r="HI79" s="60"/>
      <c r="HJ79" s="60"/>
      <c r="HK79" s="60"/>
      <c r="HL79" s="60"/>
      <c r="HM79" s="60"/>
      <c r="HN79" s="60"/>
      <c r="HO79" s="60"/>
      <c r="HP79" s="60">
        <f>HS79+HV79</f>
        <v>48570.391359999994</v>
      </c>
      <c r="HQ79" s="60">
        <f>HT79+HW79</f>
        <v>48570.391359999994</v>
      </c>
      <c r="HR79" s="58">
        <f t="shared" si="531"/>
        <v>100</v>
      </c>
      <c r="HS79" s="60">
        <f>45838.71204+2245.97541</f>
        <v>48084.687449999998</v>
      </c>
      <c r="HT79" s="60">
        <v>48084.687449999998</v>
      </c>
      <c r="HU79" s="60">
        <f>HT79/HS79*100</f>
        <v>100</v>
      </c>
      <c r="HV79" s="60">
        <f>463.01729+22.68662</f>
        <v>485.70391000000001</v>
      </c>
      <c r="HW79" s="60">
        <v>485.70391000000001</v>
      </c>
      <c r="HX79" s="60">
        <f>HW79/HV79*100</f>
        <v>100</v>
      </c>
      <c r="HY79" s="60">
        <f>IB79+IE79</f>
        <v>0</v>
      </c>
      <c r="HZ79" s="60">
        <f>IC79+IF79</f>
        <v>0</v>
      </c>
      <c r="IA79" s="60"/>
      <c r="IB79" s="60"/>
      <c r="IC79" s="60"/>
      <c r="ID79" s="60"/>
      <c r="IE79" s="60"/>
      <c r="IF79" s="60"/>
      <c r="IG79" s="60"/>
      <c r="IH79" s="60">
        <f>IK79+IN79</f>
        <v>0</v>
      </c>
      <c r="II79" s="60">
        <f>IL79+IO79</f>
        <v>0</v>
      </c>
      <c r="IJ79" s="60"/>
      <c r="IK79" s="60"/>
      <c r="IL79" s="60"/>
      <c r="IM79" s="60"/>
      <c r="IN79" s="60"/>
      <c r="IO79" s="60"/>
      <c r="IP79" s="60"/>
      <c r="IQ79" s="60">
        <v>131850.20179000002</v>
      </c>
      <c r="IR79" s="60">
        <f>IU79+IX79</f>
        <v>131850.20178999999</v>
      </c>
      <c r="IS79" s="60">
        <f>IV79+IY79</f>
        <v>131850.20178999999</v>
      </c>
      <c r="IT79" s="60">
        <f>IS79/IQ79*100</f>
        <v>99.999999999999972</v>
      </c>
      <c r="IU79" s="60">
        <f>130531.7-0.00022</f>
        <v>130531.69978</v>
      </c>
      <c r="IV79" s="60">
        <v>130531.7</v>
      </c>
      <c r="IW79" s="60">
        <f>IV79/IU79*100</f>
        <v>100.00000016854145</v>
      </c>
      <c r="IX79" s="60">
        <f>1318.50202-0.00001</f>
        <v>1318.5020099999999</v>
      </c>
      <c r="IY79" s="60">
        <v>1318.50179</v>
      </c>
      <c r="IZ79" s="60">
        <f>IY79/IX79*100</f>
        <v>99.999983314397838</v>
      </c>
      <c r="JA79" s="60">
        <f>JD79+JG79</f>
        <v>0</v>
      </c>
      <c r="JB79" s="60">
        <f>JE79+JH79</f>
        <v>0</v>
      </c>
      <c r="JC79" s="60"/>
      <c r="JD79" s="60"/>
      <c r="JE79" s="60"/>
      <c r="JF79" s="60"/>
      <c r="JG79" s="60"/>
      <c r="JH79" s="60"/>
      <c r="JI79" s="60"/>
      <c r="JJ79" s="60">
        <f>JM79+JP79</f>
        <v>537.60500000000002</v>
      </c>
      <c r="JK79" s="60">
        <f>JN79+JQ79</f>
        <v>537.60500000000002</v>
      </c>
      <c r="JL79" s="69">
        <f t="shared" si="532"/>
        <v>100</v>
      </c>
      <c r="JM79" s="60">
        <v>526.85289999999998</v>
      </c>
      <c r="JN79" s="60">
        <v>526.85289999999998</v>
      </c>
      <c r="JO79" s="60">
        <f>JN79/JM79*100</f>
        <v>100</v>
      </c>
      <c r="JP79" s="60">
        <v>10.7521</v>
      </c>
      <c r="JQ79" s="60">
        <v>10.7521</v>
      </c>
      <c r="JR79" s="60">
        <f>JQ79/JP79*100</f>
        <v>100</v>
      </c>
      <c r="JS79" s="60">
        <f>JV79+JY79</f>
        <v>5325.7068500000005</v>
      </c>
      <c r="JT79" s="60">
        <f>JW79+JZ79</f>
        <v>5325.7068499999996</v>
      </c>
      <c r="JU79" s="58">
        <f t="shared" si="533"/>
        <v>99.999999999999972</v>
      </c>
      <c r="JV79" s="60">
        <f>5220.36553-1.17282</f>
        <v>5219.1927100000003</v>
      </c>
      <c r="JW79" s="60">
        <v>5219.1927052017509</v>
      </c>
      <c r="JX79" s="60">
        <f>JW79/JV79*100</f>
        <v>99.999999908065291</v>
      </c>
      <c r="JY79" s="60">
        <f>106.53808-0.02394</f>
        <v>106.51414</v>
      </c>
      <c r="JZ79" s="60">
        <f>5325.70685-JW79</f>
        <v>106.51414479824871</v>
      </c>
      <c r="KA79" s="60">
        <f>JZ79/JY79*100</f>
        <v>100.00000450479976</v>
      </c>
      <c r="KB79" s="60">
        <f>KE79+KH79</f>
        <v>6274.9907199999998</v>
      </c>
      <c r="KC79" s="60">
        <f>KF79+KI79</f>
        <v>6274.9907199999998</v>
      </c>
      <c r="KD79" s="58">
        <f>KC79/KB79*100</f>
        <v>100</v>
      </c>
      <c r="KE79" s="60">
        <v>6149.4909200000002</v>
      </c>
      <c r="KF79" s="60">
        <v>6149.4909200000002</v>
      </c>
      <c r="KG79" s="60">
        <f>KF79/KE79*100</f>
        <v>100</v>
      </c>
      <c r="KH79" s="60">
        <v>125.49979999999999</v>
      </c>
      <c r="KI79" s="60">
        <v>125.49979999999999</v>
      </c>
      <c r="KJ79" s="60">
        <f>KI79/KH79*100</f>
        <v>100</v>
      </c>
      <c r="KK79" s="60">
        <f>KN79+KQ79</f>
        <v>0</v>
      </c>
      <c r="KL79" s="60">
        <f>KO79+KR79</f>
        <v>0</v>
      </c>
      <c r="KM79" s="60"/>
      <c r="KN79" s="60"/>
      <c r="KO79" s="60"/>
      <c r="KP79" s="60"/>
      <c r="KQ79" s="60"/>
      <c r="KR79" s="60"/>
      <c r="KS79" s="60"/>
      <c r="KT79" s="60">
        <v>100</v>
      </c>
      <c r="KU79" s="60">
        <v>100</v>
      </c>
      <c r="KV79" s="60">
        <v>100</v>
      </c>
      <c r="KW79" s="60">
        <f>KZ79+LC79</f>
        <v>0</v>
      </c>
      <c r="KX79" s="60">
        <f>LA79+LD79</f>
        <v>0</v>
      </c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>
        <f>LO79+LR79</f>
        <v>0</v>
      </c>
      <c r="LM79" s="60">
        <f>LP79+LS79</f>
        <v>0</v>
      </c>
      <c r="LN79" s="60"/>
      <c r="LO79" s="60"/>
      <c r="LP79" s="60"/>
      <c r="LQ79" s="60"/>
      <c r="LR79" s="60"/>
      <c r="LS79" s="60"/>
      <c r="LT79" s="60"/>
      <c r="LU79" s="60"/>
      <c r="LV79" s="60"/>
      <c r="LW79" s="58"/>
      <c r="LX79" s="60"/>
      <c r="LY79" s="60"/>
      <c r="LZ79" s="60"/>
      <c r="MA79" s="60">
        <v>857.12476000000004</v>
      </c>
      <c r="MB79" s="60">
        <v>857.12476000000004</v>
      </c>
      <c r="MC79" s="60">
        <f>MB79/MA79*100</f>
        <v>100</v>
      </c>
      <c r="MD79" s="60"/>
      <c r="ME79" s="60"/>
      <c r="MF79" s="60"/>
    </row>
    <row r="80" spans="1:344" s="8" customFormat="1" ht="13.5" customHeight="1">
      <c r="A80" s="7" t="s">
        <v>189</v>
      </c>
      <c r="B80" s="58">
        <f>SUM(B81:B98)</f>
        <v>91723.671220000018</v>
      </c>
      <c r="C80" s="58">
        <f>SUM(C81:C98)</f>
        <v>91723.165760000018</v>
      </c>
      <c r="D80" s="58">
        <f t="shared" si="526"/>
        <v>99.999448931782524</v>
      </c>
      <c r="E80" s="58">
        <f t="shared" ref="E80:F80" si="539">SUM(E81:E98)</f>
        <v>0</v>
      </c>
      <c r="F80" s="58">
        <f t="shared" si="539"/>
        <v>0</v>
      </c>
      <c r="G80" s="58"/>
      <c r="H80" s="58">
        <f t="shared" ref="H80:I80" si="540">SUM(H81:H98)</f>
        <v>0</v>
      </c>
      <c r="I80" s="58">
        <f t="shared" si="540"/>
        <v>0</v>
      </c>
      <c r="J80" s="58"/>
      <c r="K80" s="58">
        <f t="shared" ref="K80:L80" si="541">SUM(K81:K98)</f>
        <v>0</v>
      </c>
      <c r="L80" s="58">
        <f t="shared" si="541"/>
        <v>0</v>
      </c>
      <c r="M80" s="58"/>
      <c r="N80" s="58">
        <f t="shared" ref="N80:O80" si="542">SUM(N81:N98)</f>
        <v>0</v>
      </c>
      <c r="O80" s="58">
        <f t="shared" si="542"/>
        <v>0</v>
      </c>
      <c r="P80" s="58"/>
      <c r="Q80" s="58">
        <f t="shared" ref="Q80:R80" si="543">SUM(Q81:Q98)</f>
        <v>0</v>
      </c>
      <c r="R80" s="58">
        <f t="shared" si="543"/>
        <v>0</v>
      </c>
      <c r="S80" s="58"/>
      <c r="T80" s="58">
        <f t="shared" ref="T80:U80" si="544">SUM(T81:T98)</f>
        <v>0</v>
      </c>
      <c r="U80" s="58">
        <f t="shared" si="544"/>
        <v>0</v>
      </c>
      <c r="V80" s="58"/>
      <c r="W80" s="58">
        <f t="shared" ref="W80:X80" si="545">SUM(W81:W98)</f>
        <v>0</v>
      </c>
      <c r="X80" s="58">
        <f t="shared" si="545"/>
        <v>0</v>
      </c>
      <c r="Y80" s="58"/>
      <c r="Z80" s="58">
        <f t="shared" ref="Z80:AA80" si="546">SUM(Z81:Z98)</f>
        <v>0</v>
      </c>
      <c r="AA80" s="58">
        <f t="shared" si="546"/>
        <v>0</v>
      </c>
      <c r="AB80" s="58"/>
      <c r="AC80" s="58">
        <f t="shared" ref="AC80:AD80" si="547">SUM(AC81:AC98)</f>
        <v>0</v>
      </c>
      <c r="AD80" s="58">
        <f t="shared" si="547"/>
        <v>0</v>
      </c>
      <c r="AE80" s="58"/>
      <c r="AF80" s="58">
        <f t="shared" ref="AF80:AG80" si="548">SUM(AF81:AF98)</f>
        <v>0</v>
      </c>
      <c r="AG80" s="58">
        <f t="shared" si="548"/>
        <v>0</v>
      </c>
      <c r="AH80" s="58"/>
      <c r="AI80" s="58">
        <f t="shared" ref="AI80:AJ80" si="549">SUM(AI81:AI98)</f>
        <v>0</v>
      </c>
      <c r="AJ80" s="58">
        <f t="shared" si="549"/>
        <v>0</v>
      </c>
      <c r="AK80" s="58"/>
      <c r="AL80" s="58">
        <f t="shared" ref="AL80:AM80" si="550">SUM(AL81:AL98)</f>
        <v>0</v>
      </c>
      <c r="AM80" s="58">
        <f t="shared" si="550"/>
        <v>0</v>
      </c>
      <c r="AN80" s="58"/>
      <c r="AO80" s="58">
        <f t="shared" ref="AO80:AP80" si="551">SUM(AO81:AO98)</f>
        <v>0</v>
      </c>
      <c r="AP80" s="58">
        <f t="shared" si="551"/>
        <v>0</v>
      </c>
      <c r="AQ80" s="58"/>
      <c r="AR80" s="58">
        <f t="shared" ref="AR80:AS80" si="552">SUM(AR81:AR98)</f>
        <v>0</v>
      </c>
      <c r="AS80" s="58">
        <f t="shared" si="552"/>
        <v>0</v>
      </c>
      <c r="AT80" s="58"/>
      <c r="AU80" s="58">
        <f t="shared" ref="AU80:AV80" si="553">SUM(AU81:AU98)</f>
        <v>0</v>
      </c>
      <c r="AV80" s="58">
        <f t="shared" si="553"/>
        <v>0</v>
      </c>
      <c r="AW80" s="58"/>
      <c r="AX80" s="58">
        <f t="shared" ref="AX80:AY80" si="554">SUM(AX81:AX98)</f>
        <v>0</v>
      </c>
      <c r="AY80" s="58">
        <f t="shared" si="554"/>
        <v>0</v>
      </c>
      <c r="AZ80" s="58"/>
      <c r="BA80" s="58">
        <f t="shared" ref="BA80:BB80" si="555">SUM(BA81:BA98)</f>
        <v>0</v>
      </c>
      <c r="BB80" s="58">
        <f t="shared" si="555"/>
        <v>0</v>
      </c>
      <c r="BC80" s="58"/>
      <c r="BD80" s="58">
        <f t="shared" ref="BD80:BE80" si="556">SUM(BD81:BD98)</f>
        <v>0</v>
      </c>
      <c r="BE80" s="58">
        <f t="shared" si="556"/>
        <v>0</v>
      </c>
      <c r="BF80" s="58"/>
      <c r="BG80" s="58">
        <f t="shared" ref="BG80:BH80" si="557">SUM(BG81:BG98)</f>
        <v>17632.016779999998</v>
      </c>
      <c r="BH80" s="58">
        <f t="shared" si="557"/>
        <v>17632.016779999998</v>
      </c>
      <c r="BI80" s="58">
        <f t="shared" ref="BI80:BI96" si="558">BH80/BG80*100</f>
        <v>100</v>
      </c>
      <c r="BJ80" s="58">
        <f>SUM(BJ81:BJ98)</f>
        <v>17279.376339999995</v>
      </c>
      <c r="BK80" s="58">
        <f t="shared" ref="BK80" si="559">SUM(BK81:BK98)</f>
        <v>17279.376339999995</v>
      </c>
      <c r="BL80" s="58">
        <f>BK80/BJ80*100</f>
        <v>100</v>
      </c>
      <c r="BM80" s="58">
        <f>SUM(BM81:BM98)</f>
        <v>352.64044000000001</v>
      </c>
      <c r="BN80" s="58">
        <f t="shared" ref="BN80" si="560">SUM(BN81:BN98)</f>
        <v>352.64044000000001</v>
      </c>
      <c r="BO80" s="58">
        <f>BN80/BM80*100</f>
        <v>100</v>
      </c>
      <c r="BP80" s="58">
        <v>0</v>
      </c>
      <c r="BQ80" s="58">
        <v>0</v>
      </c>
      <c r="BR80" s="58"/>
      <c r="BS80" s="58">
        <f t="shared" ref="BS80" si="561">SUM(BS81:BS98)</f>
        <v>3247.8973000000001</v>
      </c>
      <c r="BT80" s="58">
        <f t="shared" ref="BT80" si="562">SUM(BT81:BT98)</f>
        <v>3247.8973000000001</v>
      </c>
      <c r="BU80" s="58">
        <f>BT80/BS80*100</f>
        <v>100</v>
      </c>
      <c r="BV80" s="58">
        <f t="shared" ref="BV80" si="563">SUM(BV81:BV98)</f>
        <v>3247.8973000000001</v>
      </c>
      <c r="BW80" s="58">
        <f t="shared" ref="BW80" si="564">SUM(BW81:BW98)</f>
        <v>3247.8973000000001</v>
      </c>
      <c r="BX80" s="58">
        <f>BW80/BV80*100</f>
        <v>100</v>
      </c>
      <c r="BY80" s="58">
        <f t="shared" ref="BY80" si="565">SUM(BY81:BY98)</f>
        <v>0</v>
      </c>
      <c r="BZ80" s="58">
        <f t="shared" ref="BZ80" si="566">SUM(BZ81:BZ98)</f>
        <v>0</v>
      </c>
      <c r="CA80" s="58"/>
      <c r="CB80" s="58">
        <f t="shared" ref="CB80:CC80" si="567">SUM(CB81:CB98)</f>
        <v>0</v>
      </c>
      <c r="CC80" s="58">
        <f t="shared" si="567"/>
        <v>0</v>
      </c>
      <c r="CD80" s="58"/>
      <c r="CE80" s="58">
        <f t="shared" ref="CE80:CF80" si="568">SUM(CE81:CE98)</f>
        <v>0</v>
      </c>
      <c r="CF80" s="58">
        <f t="shared" si="568"/>
        <v>0</v>
      </c>
      <c r="CG80" s="58"/>
      <c r="CH80" s="58">
        <f t="shared" ref="CH80:CI80" si="569">SUM(CH81:CH98)</f>
        <v>0</v>
      </c>
      <c r="CI80" s="58">
        <f t="shared" si="569"/>
        <v>0</v>
      </c>
      <c r="CJ80" s="58"/>
      <c r="CK80" s="58">
        <f t="shared" ref="CK80:CL80" si="570">SUM(CK81:CK98)</f>
        <v>0</v>
      </c>
      <c r="CL80" s="58">
        <f t="shared" si="570"/>
        <v>0</v>
      </c>
      <c r="CM80" s="58"/>
      <c r="CN80" s="58">
        <f t="shared" ref="CN80:CO80" si="571">SUM(CN81:CN98)</f>
        <v>0</v>
      </c>
      <c r="CO80" s="58">
        <f t="shared" si="571"/>
        <v>0</v>
      </c>
      <c r="CP80" s="58"/>
      <c r="CQ80" s="58">
        <f t="shared" ref="CQ80:CR80" si="572">SUM(CQ81:CQ98)</f>
        <v>0</v>
      </c>
      <c r="CR80" s="58">
        <f t="shared" si="572"/>
        <v>0</v>
      </c>
      <c r="CS80" s="58"/>
      <c r="CT80" s="58">
        <f t="shared" ref="CT80:CU80" si="573">SUM(CT81:CT98)</f>
        <v>0</v>
      </c>
      <c r="CU80" s="58">
        <f t="shared" si="573"/>
        <v>0</v>
      </c>
      <c r="CV80" s="58"/>
      <c r="CW80" s="58">
        <f t="shared" ref="CW80:CX80" si="574">SUM(CW81:CW98)</f>
        <v>0</v>
      </c>
      <c r="CX80" s="58">
        <f t="shared" si="574"/>
        <v>0</v>
      </c>
      <c r="CY80" s="58"/>
      <c r="CZ80" s="58">
        <f t="shared" ref="CZ80:DA80" si="575">SUM(CZ81:CZ98)</f>
        <v>0</v>
      </c>
      <c r="DA80" s="58">
        <f t="shared" si="575"/>
        <v>0</v>
      </c>
      <c r="DB80" s="58"/>
      <c r="DC80" s="58">
        <f t="shared" ref="DC80:DD80" si="576">SUM(DC81:DC98)</f>
        <v>0</v>
      </c>
      <c r="DD80" s="58">
        <f t="shared" si="576"/>
        <v>0</v>
      </c>
      <c r="DE80" s="58"/>
      <c r="DF80" s="58">
        <f t="shared" ref="DF80:DG80" si="577">SUM(DF81:DF98)</f>
        <v>0</v>
      </c>
      <c r="DG80" s="58">
        <f t="shared" si="577"/>
        <v>0</v>
      </c>
      <c r="DH80" s="58"/>
      <c r="DI80" s="58">
        <f t="shared" ref="DI80:DJ80" si="578">SUM(DI81:DI98)</f>
        <v>0</v>
      </c>
      <c r="DJ80" s="58">
        <f t="shared" si="578"/>
        <v>0</v>
      </c>
      <c r="DK80" s="58"/>
      <c r="DL80" s="58">
        <f t="shared" ref="DL80:DM80" si="579">SUM(DL81:DL98)</f>
        <v>2325.1146799999997</v>
      </c>
      <c r="DM80" s="58">
        <f t="shared" si="579"/>
        <v>2325.1146799999997</v>
      </c>
      <c r="DN80" s="58">
        <f>DM80/DL80*100</f>
        <v>100</v>
      </c>
      <c r="DO80" s="58">
        <f t="shared" ref="DO80" si="580">SUM(DO81:DO98)</f>
        <v>2278.6123700000003</v>
      </c>
      <c r="DP80" s="58">
        <f t="shared" ref="DP80" si="581">SUM(DP81:DP98)</f>
        <v>2278.6123700000003</v>
      </c>
      <c r="DQ80" s="58">
        <f>DP80/DO80*100</f>
        <v>100</v>
      </c>
      <c r="DR80" s="58">
        <f t="shared" ref="DR80" si="582">SUM(DR81:DR98)</f>
        <v>46.502309999999994</v>
      </c>
      <c r="DS80" s="58">
        <f t="shared" ref="DS80" si="583">SUM(DS81:DS98)</f>
        <v>46.502309999999994</v>
      </c>
      <c r="DT80" s="58">
        <f>DS80/DR80*100</f>
        <v>100</v>
      </c>
      <c r="DU80" s="58">
        <f t="shared" ref="DU80:DV80" si="584">SUM(DU81:DU98)</f>
        <v>0</v>
      </c>
      <c r="DV80" s="58">
        <f t="shared" si="584"/>
        <v>0</v>
      </c>
      <c r="DW80" s="58"/>
      <c r="DX80" s="58">
        <f t="shared" ref="DX80:DY80" si="585">SUM(DX81:DX98)</f>
        <v>0</v>
      </c>
      <c r="DY80" s="58">
        <f t="shared" si="585"/>
        <v>0</v>
      </c>
      <c r="DZ80" s="58"/>
      <c r="EA80" s="58">
        <f t="shared" ref="EA80:EB80" si="586">SUM(EA81:EA98)</f>
        <v>0</v>
      </c>
      <c r="EB80" s="58">
        <f t="shared" si="586"/>
        <v>0</v>
      </c>
      <c r="EC80" s="58"/>
      <c r="ED80" s="58">
        <f t="shared" ref="ED80:EE80" si="587">SUM(ED81:ED98)</f>
        <v>0</v>
      </c>
      <c r="EE80" s="58">
        <f t="shared" si="587"/>
        <v>0</v>
      </c>
      <c r="EF80" s="58"/>
      <c r="EG80" s="58">
        <f t="shared" ref="EG80:EH80" si="588">SUM(EG81:EG98)</f>
        <v>0</v>
      </c>
      <c r="EH80" s="58">
        <f t="shared" si="588"/>
        <v>0</v>
      </c>
      <c r="EI80" s="58"/>
      <c r="EJ80" s="58">
        <f t="shared" ref="EJ80:EK80" si="589">SUM(EJ81:EJ98)</f>
        <v>0</v>
      </c>
      <c r="EK80" s="58">
        <f t="shared" si="589"/>
        <v>0</v>
      </c>
      <c r="EL80" s="58"/>
      <c r="EM80" s="58">
        <f t="shared" ref="EM80:EN80" si="590">SUM(EM81:EM98)</f>
        <v>0</v>
      </c>
      <c r="EN80" s="58">
        <f t="shared" si="590"/>
        <v>0</v>
      </c>
      <c r="EO80" s="58"/>
      <c r="EP80" s="58">
        <f t="shared" ref="EP80:EQ80" si="591">SUM(EP81:EP98)</f>
        <v>65961.626029999999</v>
      </c>
      <c r="EQ80" s="58">
        <f t="shared" si="591"/>
        <v>65961.120569999999</v>
      </c>
      <c r="ER80" s="58">
        <f>EQ80/EP80*100</f>
        <v>99.99923370597358</v>
      </c>
      <c r="ES80" s="58">
        <f t="shared" ref="ES80" si="592">SUM(ES81:ES98)</f>
        <v>65961.626029999999</v>
      </c>
      <c r="ET80" s="58">
        <f t="shared" ref="ET80" si="593">SUM(ET81:ET98)</f>
        <v>65233.27493</v>
      </c>
      <c r="EU80" s="58">
        <f>ET80/ES80*100</f>
        <v>98.895795716635703</v>
      </c>
      <c r="EV80" s="58">
        <f t="shared" ref="EV80" si="594">SUM(EV81:EV98)</f>
        <v>0</v>
      </c>
      <c r="EW80" s="58">
        <f t="shared" ref="EW80" si="595">SUM(EW81:EW98)</f>
        <v>0</v>
      </c>
      <c r="EX80" s="58"/>
      <c r="EY80" s="58">
        <f t="shared" ref="EY80:EZ80" si="596">SUM(EY81:EY98)</f>
        <v>0</v>
      </c>
      <c r="EZ80" s="58">
        <f t="shared" si="596"/>
        <v>0</v>
      </c>
      <c r="FA80" s="58"/>
      <c r="FB80" s="58">
        <f t="shared" ref="FB80:FC80" si="597">SUM(FB81:FB98)</f>
        <v>0</v>
      </c>
      <c r="FC80" s="58">
        <f t="shared" si="597"/>
        <v>0</v>
      </c>
      <c r="FD80" s="58"/>
      <c r="FE80" s="58">
        <f t="shared" ref="FE80:FF80" si="598">SUM(FE81:FE98)</f>
        <v>0</v>
      </c>
      <c r="FF80" s="58">
        <f t="shared" si="598"/>
        <v>0</v>
      </c>
      <c r="FG80" s="58"/>
      <c r="FH80" s="58">
        <f t="shared" ref="FH80:FI80" si="599">SUM(FH81:FH98)</f>
        <v>0</v>
      </c>
      <c r="FI80" s="58">
        <f t="shared" si="599"/>
        <v>0</v>
      </c>
      <c r="FJ80" s="58"/>
      <c r="FK80" s="58">
        <f t="shared" ref="FK80:FL80" si="600">SUM(FK81:FK98)</f>
        <v>0</v>
      </c>
      <c r="FL80" s="58">
        <f t="shared" si="600"/>
        <v>0</v>
      </c>
      <c r="FM80" s="58"/>
      <c r="FN80" s="58">
        <f t="shared" ref="FN80:FO80" si="601">SUM(FN81:FN98)</f>
        <v>0</v>
      </c>
      <c r="FO80" s="58">
        <f t="shared" si="601"/>
        <v>0</v>
      </c>
      <c r="FP80" s="58"/>
      <c r="FQ80" s="58">
        <f t="shared" ref="FQ80:FR80" si="602">SUM(FQ81:FQ98)</f>
        <v>0</v>
      </c>
      <c r="FR80" s="58">
        <f t="shared" si="602"/>
        <v>0</v>
      </c>
      <c r="FS80" s="58"/>
      <c r="FT80" s="58">
        <f t="shared" ref="FT80:FU80" si="603">SUM(FT81:FT98)</f>
        <v>0</v>
      </c>
      <c r="FU80" s="58">
        <f t="shared" si="603"/>
        <v>0</v>
      </c>
      <c r="FV80" s="58"/>
      <c r="FW80" s="58">
        <f t="shared" ref="FW80:FX80" si="604">SUM(FW81:FW98)</f>
        <v>0</v>
      </c>
      <c r="FX80" s="58">
        <f t="shared" si="604"/>
        <v>0</v>
      </c>
      <c r="FY80" s="58"/>
      <c r="FZ80" s="58">
        <f t="shared" ref="FZ80:GA80" si="605">SUM(FZ81:FZ98)</f>
        <v>0</v>
      </c>
      <c r="GA80" s="58">
        <f t="shared" si="605"/>
        <v>0</v>
      </c>
      <c r="GB80" s="58"/>
      <c r="GC80" s="58">
        <f t="shared" ref="GC80:GD80" si="606">SUM(GC81:GC98)</f>
        <v>0</v>
      </c>
      <c r="GD80" s="58">
        <f t="shared" si="606"/>
        <v>0</v>
      </c>
      <c r="GE80" s="58"/>
      <c r="GF80" s="58">
        <f t="shared" ref="GF80:GG80" si="607">SUM(GF81:GF98)</f>
        <v>0</v>
      </c>
      <c r="GG80" s="58">
        <f t="shared" si="607"/>
        <v>0</v>
      </c>
      <c r="GH80" s="58"/>
      <c r="GI80" s="58">
        <f t="shared" ref="GI80:GJ80" si="608">SUM(GI81:GI98)</f>
        <v>0</v>
      </c>
      <c r="GJ80" s="58">
        <f t="shared" si="608"/>
        <v>0</v>
      </c>
      <c r="GK80" s="58"/>
      <c r="GL80" s="58">
        <f t="shared" ref="GL80:GM80" si="609">SUM(GL81:GL98)</f>
        <v>0</v>
      </c>
      <c r="GM80" s="58">
        <f t="shared" si="609"/>
        <v>0</v>
      </c>
      <c r="GN80" s="58"/>
      <c r="GO80" s="58">
        <f t="shared" ref="GO80:GP80" si="610">SUM(GO81:GO98)</f>
        <v>0</v>
      </c>
      <c r="GP80" s="58">
        <f t="shared" si="610"/>
        <v>0</v>
      </c>
      <c r="GQ80" s="58"/>
      <c r="GR80" s="58">
        <f t="shared" ref="GR80:GS80" si="611">SUM(GR81:GR98)</f>
        <v>0</v>
      </c>
      <c r="GS80" s="58">
        <f t="shared" si="611"/>
        <v>0</v>
      </c>
      <c r="GT80" s="58"/>
      <c r="GU80" s="58">
        <f t="shared" ref="GU80:GV80" si="612">SUM(GU81:GU98)</f>
        <v>0</v>
      </c>
      <c r="GV80" s="58">
        <f t="shared" si="612"/>
        <v>0</v>
      </c>
      <c r="GW80" s="58"/>
      <c r="GX80" s="58">
        <f t="shared" ref="GX80:GY80" si="613">SUM(GX81:GX98)</f>
        <v>0</v>
      </c>
      <c r="GY80" s="58">
        <f t="shared" si="613"/>
        <v>0</v>
      </c>
      <c r="GZ80" s="58"/>
      <c r="HA80" s="58">
        <f t="shared" ref="HA80:HB80" si="614">SUM(HA81:HA98)</f>
        <v>0</v>
      </c>
      <c r="HB80" s="58">
        <f t="shared" si="614"/>
        <v>0</v>
      </c>
      <c r="HC80" s="58"/>
      <c r="HD80" s="58">
        <f t="shared" ref="HD80:HE80" si="615">SUM(HD81:HD98)</f>
        <v>0</v>
      </c>
      <c r="HE80" s="58">
        <f t="shared" si="615"/>
        <v>0</v>
      </c>
      <c r="HF80" s="58"/>
      <c r="HG80" s="58">
        <f t="shared" ref="HG80:HH80" si="616">SUM(HG81:HG98)</f>
        <v>0</v>
      </c>
      <c r="HH80" s="58">
        <f t="shared" si="616"/>
        <v>0</v>
      </c>
      <c r="HI80" s="58"/>
      <c r="HJ80" s="58">
        <f t="shared" ref="HJ80:HK80" si="617">SUM(HJ81:HJ98)</f>
        <v>0</v>
      </c>
      <c r="HK80" s="58">
        <f t="shared" si="617"/>
        <v>0</v>
      </c>
      <c r="HL80" s="58"/>
      <c r="HM80" s="58">
        <f t="shared" ref="HM80:HN80" si="618">SUM(HM81:HM98)</f>
        <v>0</v>
      </c>
      <c r="HN80" s="58">
        <f t="shared" si="618"/>
        <v>0</v>
      </c>
      <c r="HO80" s="58"/>
      <c r="HP80" s="58">
        <f t="shared" ref="HP80:HQ80" si="619">SUM(HP81:HP98)</f>
        <v>0</v>
      </c>
      <c r="HQ80" s="58">
        <f t="shared" si="619"/>
        <v>0</v>
      </c>
      <c r="HR80" s="58"/>
      <c r="HS80" s="58">
        <f t="shared" ref="HS80:HT80" si="620">SUM(HS81:HS98)</f>
        <v>0</v>
      </c>
      <c r="HT80" s="58">
        <f t="shared" si="620"/>
        <v>0</v>
      </c>
      <c r="HU80" s="58"/>
      <c r="HV80" s="58">
        <f t="shared" ref="HV80:HW80" si="621">SUM(HV81:HV98)</f>
        <v>0</v>
      </c>
      <c r="HW80" s="58">
        <f t="shared" si="621"/>
        <v>0</v>
      </c>
      <c r="HX80" s="58"/>
      <c r="HY80" s="58">
        <f t="shared" ref="HY80:HZ80" si="622">SUM(HY81:HY98)</f>
        <v>0</v>
      </c>
      <c r="HZ80" s="58">
        <f t="shared" si="622"/>
        <v>0</v>
      </c>
      <c r="IA80" s="58"/>
      <c r="IB80" s="58">
        <f t="shared" ref="IB80:IC80" si="623">SUM(IB81:IB98)</f>
        <v>0</v>
      </c>
      <c r="IC80" s="58">
        <f t="shared" si="623"/>
        <v>0</v>
      </c>
      <c r="ID80" s="58"/>
      <c r="IE80" s="58">
        <f t="shared" ref="IE80:IF80" si="624">SUM(IE81:IE98)</f>
        <v>0</v>
      </c>
      <c r="IF80" s="58">
        <f t="shared" si="624"/>
        <v>0</v>
      </c>
      <c r="IG80" s="58"/>
      <c r="IH80" s="58">
        <f t="shared" ref="IH80:II80" si="625">SUM(IH81:IH98)</f>
        <v>0</v>
      </c>
      <c r="II80" s="58">
        <f t="shared" si="625"/>
        <v>0</v>
      </c>
      <c r="IJ80" s="58"/>
      <c r="IK80" s="58">
        <f t="shared" ref="IK80:IL80" si="626">SUM(IK81:IK98)</f>
        <v>0</v>
      </c>
      <c r="IL80" s="58">
        <f t="shared" si="626"/>
        <v>0</v>
      </c>
      <c r="IM80" s="58"/>
      <c r="IN80" s="58">
        <f t="shared" ref="IN80:IO80" si="627">SUM(IN81:IN98)</f>
        <v>0</v>
      </c>
      <c r="IO80" s="58">
        <f t="shared" si="627"/>
        <v>0</v>
      </c>
      <c r="IP80" s="58"/>
      <c r="IQ80" s="58">
        <f t="shared" ref="IQ80:IS80" si="628">SUM(IQ81:IQ98)</f>
        <v>0</v>
      </c>
      <c r="IR80" s="58">
        <f t="shared" si="628"/>
        <v>0</v>
      </c>
      <c r="IS80" s="58">
        <f t="shared" si="628"/>
        <v>0</v>
      </c>
      <c r="IT80" s="58"/>
      <c r="IU80" s="58">
        <f t="shared" ref="IU80:IV80" si="629">SUM(IU81:IU98)</f>
        <v>0</v>
      </c>
      <c r="IV80" s="58">
        <f t="shared" si="629"/>
        <v>0</v>
      </c>
      <c r="IW80" s="58"/>
      <c r="IX80" s="58">
        <f t="shared" ref="IX80:IY80" si="630">SUM(IX81:IX98)</f>
        <v>0</v>
      </c>
      <c r="IY80" s="58">
        <f t="shared" si="630"/>
        <v>0</v>
      </c>
      <c r="IZ80" s="58"/>
      <c r="JA80" s="58">
        <f t="shared" ref="JA80:JB80" si="631">SUM(JA81:JA98)</f>
        <v>0</v>
      </c>
      <c r="JB80" s="58">
        <f t="shared" si="631"/>
        <v>0</v>
      </c>
      <c r="JC80" s="58"/>
      <c r="JD80" s="58">
        <f t="shared" ref="JD80:JE80" si="632">SUM(JD81:JD98)</f>
        <v>0</v>
      </c>
      <c r="JE80" s="58">
        <f t="shared" si="632"/>
        <v>0</v>
      </c>
      <c r="JF80" s="58"/>
      <c r="JG80" s="58">
        <f t="shared" ref="JG80:JH80" si="633">SUM(JG81:JG98)</f>
        <v>0</v>
      </c>
      <c r="JH80" s="58">
        <f t="shared" si="633"/>
        <v>0</v>
      </c>
      <c r="JI80" s="58"/>
      <c r="JJ80" s="58">
        <f t="shared" ref="JJ80:JK80" si="634">SUM(JJ81:JJ98)</f>
        <v>0</v>
      </c>
      <c r="JK80" s="58">
        <f t="shared" si="634"/>
        <v>0</v>
      </c>
      <c r="JL80" s="58"/>
      <c r="JM80" s="58">
        <f t="shared" ref="JM80:JN80" si="635">SUM(JM81:JM98)</f>
        <v>0</v>
      </c>
      <c r="JN80" s="58">
        <f t="shared" si="635"/>
        <v>0</v>
      </c>
      <c r="JO80" s="58"/>
      <c r="JP80" s="58">
        <f t="shared" ref="JP80:JQ80" si="636">SUM(JP81:JP98)</f>
        <v>0</v>
      </c>
      <c r="JQ80" s="58">
        <f t="shared" si="636"/>
        <v>0</v>
      </c>
      <c r="JR80" s="58"/>
      <c r="JS80" s="58">
        <f t="shared" ref="JS80:JT80" si="637">SUM(JS81:JS98)</f>
        <v>0</v>
      </c>
      <c r="JT80" s="58">
        <f t="shared" si="637"/>
        <v>0</v>
      </c>
      <c r="JU80" s="58"/>
      <c r="JV80" s="58">
        <f t="shared" ref="JV80:JW80" si="638">SUM(JV81:JV98)</f>
        <v>0</v>
      </c>
      <c r="JW80" s="58">
        <f t="shared" si="638"/>
        <v>0</v>
      </c>
      <c r="JX80" s="58"/>
      <c r="JY80" s="58">
        <f t="shared" ref="JY80:JZ80" si="639">SUM(JY81:JY98)</f>
        <v>0</v>
      </c>
      <c r="JZ80" s="58">
        <f t="shared" si="639"/>
        <v>0</v>
      </c>
      <c r="KA80" s="58"/>
      <c r="KB80" s="58">
        <f t="shared" ref="KB80:KC80" si="640">SUM(KB81:KB98)</f>
        <v>0</v>
      </c>
      <c r="KC80" s="58">
        <f t="shared" si="640"/>
        <v>0</v>
      </c>
      <c r="KD80" s="58"/>
      <c r="KE80" s="58">
        <f t="shared" ref="KE80:KF80" si="641">SUM(KE81:KE98)</f>
        <v>0</v>
      </c>
      <c r="KF80" s="58">
        <f t="shared" si="641"/>
        <v>0</v>
      </c>
      <c r="KG80" s="58"/>
      <c r="KH80" s="58">
        <f t="shared" ref="KH80:KI80" si="642">SUM(KH81:KH98)</f>
        <v>0</v>
      </c>
      <c r="KI80" s="58">
        <f t="shared" si="642"/>
        <v>0</v>
      </c>
      <c r="KJ80" s="58"/>
      <c r="KK80" s="58">
        <f t="shared" ref="KK80:KL80" si="643">SUM(KK81:KK98)</f>
        <v>0</v>
      </c>
      <c r="KL80" s="58">
        <f t="shared" si="643"/>
        <v>0</v>
      </c>
      <c r="KM80" s="58"/>
      <c r="KN80" s="58">
        <f t="shared" ref="KN80:KO80" si="644">SUM(KN81:KN98)</f>
        <v>0</v>
      </c>
      <c r="KO80" s="58">
        <f t="shared" si="644"/>
        <v>0</v>
      </c>
      <c r="KP80" s="58"/>
      <c r="KQ80" s="58">
        <f t="shared" ref="KQ80:KR80" si="645">SUM(KQ81:KQ98)</f>
        <v>0</v>
      </c>
      <c r="KR80" s="58">
        <f t="shared" si="645"/>
        <v>0</v>
      </c>
      <c r="KS80" s="58"/>
      <c r="KT80" s="58">
        <f t="shared" ref="KT80:KU80" si="646">SUM(KT81:KT98)</f>
        <v>0</v>
      </c>
      <c r="KU80" s="66">
        <f t="shared" si="646"/>
        <v>0</v>
      </c>
      <c r="KV80" s="58"/>
      <c r="KW80" s="58">
        <f>SUM(KW81:KW98)</f>
        <v>1501.2618</v>
      </c>
      <c r="KX80" s="58">
        <f t="shared" ref="KX80" si="647">SUM(KX81:KX98)</f>
        <v>1501.2618</v>
      </c>
      <c r="KY80" s="58">
        <f>KX80/KW80*100</f>
        <v>100</v>
      </c>
      <c r="KZ80" s="58">
        <f t="shared" ref="KZ80:LA80" si="648">SUM(KZ81:KZ98)</f>
        <v>1486.24918</v>
      </c>
      <c r="LA80" s="58">
        <f t="shared" si="648"/>
        <v>1486.24918</v>
      </c>
      <c r="LB80" s="58"/>
      <c r="LC80" s="58">
        <f t="shared" ref="LC80:LD80" si="649">SUM(LC81:LC98)</f>
        <v>15.01262</v>
      </c>
      <c r="LD80" s="58">
        <f t="shared" si="649"/>
        <v>15.01262</v>
      </c>
      <c r="LE80" s="58"/>
      <c r="LF80" s="58">
        <f t="shared" ref="LF80:LG80" si="650">SUM(LF81:LF98)</f>
        <v>0</v>
      </c>
      <c r="LG80" s="66">
        <f t="shared" si="650"/>
        <v>0</v>
      </c>
      <c r="LH80" s="58"/>
      <c r="LI80" s="58">
        <f t="shared" ref="LI80:LJ80" si="651">SUM(LI81:LI98)</f>
        <v>0</v>
      </c>
      <c r="LJ80" s="66">
        <f t="shared" si="651"/>
        <v>0</v>
      </c>
      <c r="LK80" s="58"/>
      <c r="LL80" s="58">
        <f t="shared" ref="LL80:LM80" si="652">SUM(LL81:LL98)</f>
        <v>0</v>
      </c>
      <c r="LM80" s="58">
        <f t="shared" si="652"/>
        <v>0</v>
      </c>
      <c r="LN80" s="58"/>
      <c r="LO80" s="58">
        <f t="shared" ref="LO80:LP80" si="653">SUM(LO81:LO98)</f>
        <v>0</v>
      </c>
      <c r="LP80" s="58">
        <f t="shared" si="653"/>
        <v>0</v>
      </c>
      <c r="LQ80" s="58"/>
      <c r="LR80" s="58">
        <f t="shared" ref="LR80:LS80" si="654">SUM(LR81:LR98)</f>
        <v>0</v>
      </c>
      <c r="LS80" s="58">
        <f t="shared" si="654"/>
        <v>0</v>
      </c>
      <c r="LT80" s="58"/>
      <c r="LU80" s="58">
        <f t="shared" ref="LU80:LV80" si="655">SUM(LU81:LU98)</f>
        <v>1055.7546299999999</v>
      </c>
      <c r="LV80" s="66">
        <f t="shared" si="655"/>
        <v>1055.7546299999999</v>
      </c>
      <c r="LW80" s="58">
        <f t="shared" ref="LW80:LW92" si="656">LV80/LU80*100</f>
        <v>100</v>
      </c>
      <c r="LX80" s="58">
        <f t="shared" ref="LX80:LY80" si="657">SUM(LX81:LX98)</f>
        <v>0</v>
      </c>
      <c r="LY80" s="66">
        <f t="shared" si="657"/>
        <v>0</v>
      </c>
      <c r="LZ80" s="58"/>
      <c r="MA80" s="58">
        <f t="shared" ref="MA80:MB80" si="658">SUM(MA81:MA98)</f>
        <v>0</v>
      </c>
      <c r="MB80" s="66">
        <f t="shared" si="658"/>
        <v>0</v>
      </c>
      <c r="MC80" s="58"/>
      <c r="MD80" s="58">
        <f t="shared" ref="MD80:ME80" si="659">SUM(MD81:MD98)</f>
        <v>0</v>
      </c>
      <c r="ME80" s="66">
        <f t="shared" si="659"/>
        <v>0</v>
      </c>
      <c r="MF80" s="58"/>
    </row>
    <row r="81" spans="1:344" ht="13.5" customHeight="1">
      <c r="A81" s="3" t="s">
        <v>39</v>
      </c>
      <c r="B81" s="60">
        <f t="shared" ref="B81:B98" si="660">E81+N81+Q81+T81+AC81+AU81+AX81+BG81+BP81+BS81+CB81+CK81+DL81+DU81+ED81+EM81+EP81+EY81+FB81+FW81+GF81+GO81+GX81+HP81+HG81+HY81+CT81+JJ81+JS81+DC81+FK81+FN81+IR81+KB81+KK81+KT81+LF81+LI81+LL81+IH81+JA81+KW81+LU81+LX81+MA81+MD81</f>
        <v>2465.5858900000003</v>
      </c>
      <c r="C81" s="60">
        <f t="shared" ref="C81:C98" si="661">F81+O81+R81+U81+AD81+AV81+AY81+BH81+BQ81+BT81+CC81+CL81+DM81+DV81+EE81+EN81+EQ81+EZ81+FC81+FX81+GG81+GP81+GY81+HQ81+HH81+HZ81+CU81+JK81+JT81+DD81+FL81+FO81+IS81+KC81+KL81+KU81+LG81+LJ81+LM81+II81+JB81+KX81+LV81+LY81+MB81+ME81</f>
        <v>2465.5858900000003</v>
      </c>
      <c r="D81" s="60">
        <f t="shared" si="526"/>
        <v>100</v>
      </c>
      <c r="E81" s="60">
        <v>0</v>
      </c>
      <c r="F81" s="60">
        <v>0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>
        <v>0</v>
      </c>
      <c r="U81" s="60">
        <v>0</v>
      </c>
      <c r="V81" s="60"/>
      <c r="W81" s="60"/>
      <c r="X81" s="60"/>
      <c r="Y81" s="60"/>
      <c r="Z81" s="60"/>
      <c r="AA81" s="60"/>
      <c r="AB81" s="60"/>
      <c r="AC81" s="60">
        <v>0</v>
      </c>
      <c r="AD81" s="60">
        <v>0</v>
      </c>
      <c r="AE81" s="60"/>
      <c r="AF81" s="60"/>
      <c r="AG81" s="60"/>
      <c r="AH81" s="60"/>
      <c r="AI81" s="60"/>
      <c r="AJ81" s="60"/>
      <c r="AK81" s="60"/>
      <c r="AL81" s="60">
        <v>0</v>
      </c>
      <c r="AM81" s="60">
        <v>0</v>
      </c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>
        <v>0</v>
      </c>
      <c r="AY81" s="60">
        <v>0</v>
      </c>
      <c r="AZ81" s="60"/>
      <c r="BA81" s="60"/>
      <c r="BB81" s="60"/>
      <c r="BC81" s="60"/>
      <c r="BD81" s="60"/>
      <c r="BE81" s="60"/>
      <c r="BF81" s="60"/>
      <c r="BG81" s="60">
        <f>BJ81+BM81</f>
        <v>602.80399</v>
      </c>
      <c r="BH81" s="60">
        <f>BK81+BN81</f>
        <v>602.80399</v>
      </c>
      <c r="BI81" s="60">
        <f t="shared" si="558"/>
        <v>100</v>
      </c>
      <c r="BJ81" s="60">
        <v>590.74791000000005</v>
      </c>
      <c r="BK81" s="60">
        <v>590.74791000000005</v>
      </c>
      <c r="BL81" s="60">
        <f t="shared" ref="BL81:BL96" si="662">BK81/BJ81*100</f>
        <v>100</v>
      </c>
      <c r="BM81" s="60">
        <v>12.05608</v>
      </c>
      <c r="BN81" s="60">
        <v>12.05608</v>
      </c>
      <c r="BO81" s="60">
        <f t="shared" ref="BO81:BO96" si="663">BN81/BM81*100</f>
        <v>100</v>
      </c>
      <c r="BP81" s="60"/>
      <c r="BQ81" s="60"/>
      <c r="BR81" s="60"/>
      <c r="BS81" s="60">
        <f t="shared" ref="BS81:BT98" si="664">BV81+BY81</f>
        <v>903.34230000000002</v>
      </c>
      <c r="BT81" s="60">
        <f t="shared" si="664"/>
        <v>903.34230000000002</v>
      </c>
      <c r="BU81" s="60">
        <f>BT81/BS81*100</f>
        <v>100</v>
      </c>
      <c r="BV81" s="60">
        <v>903.34230000000002</v>
      </c>
      <c r="BW81" s="60">
        <v>903.34230000000002</v>
      </c>
      <c r="BX81" s="60">
        <f>BW81/BV81*100</f>
        <v>100</v>
      </c>
      <c r="BY81" s="60"/>
      <c r="BZ81" s="60"/>
      <c r="CA81" s="60"/>
      <c r="CB81" s="60">
        <f t="shared" ref="CB81:CB98" si="665">CE81+CH81</f>
        <v>0</v>
      </c>
      <c r="CC81" s="60">
        <f t="shared" ref="CC81:CC98" si="666">CF81+CI81</f>
        <v>0</v>
      </c>
      <c r="CD81" s="60"/>
      <c r="CE81" s="60"/>
      <c r="CF81" s="60"/>
      <c r="CG81" s="60"/>
      <c r="CH81" s="60"/>
      <c r="CI81" s="60"/>
      <c r="CJ81" s="60"/>
      <c r="CK81" s="60">
        <v>0</v>
      </c>
      <c r="CL81" s="60">
        <v>0</v>
      </c>
      <c r="CM81" s="60"/>
      <c r="CN81" s="60"/>
      <c r="CO81" s="60"/>
      <c r="CP81" s="60"/>
      <c r="CQ81" s="60"/>
      <c r="CR81" s="60"/>
      <c r="CS81" s="60"/>
      <c r="CT81" s="60">
        <f t="shared" ref="CT81:CU98" si="667">CW81+CZ81</f>
        <v>0</v>
      </c>
      <c r="CU81" s="60">
        <f t="shared" si="667"/>
        <v>0</v>
      </c>
      <c r="CV81" s="60"/>
      <c r="CW81" s="60"/>
      <c r="CX81" s="60"/>
      <c r="CY81" s="60"/>
      <c r="CZ81" s="60"/>
      <c r="DA81" s="60"/>
      <c r="DB81" s="60"/>
      <c r="DC81" s="60">
        <f t="shared" ref="DC81:DD98" si="668">DF81+DI81</f>
        <v>0</v>
      </c>
      <c r="DD81" s="60">
        <f t="shared" si="668"/>
        <v>0</v>
      </c>
      <c r="DE81" s="60"/>
      <c r="DF81" s="60"/>
      <c r="DG81" s="60"/>
      <c r="DH81" s="60"/>
      <c r="DI81" s="60"/>
      <c r="DJ81" s="60"/>
      <c r="DK81" s="60"/>
      <c r="DL81" s="60">
        <f t="shared" ref="DL81:DM98" si="669">DO81+DR81</f>
        <v>0</v>
      </c>
      <c r="DM81" s="60">
        <f t="shared" si="669"/>
        <v>0</v>
      </c>
      <c r="DN81" s="60"/>
      <c r="DO81" s="60"/>
      <c r="DP81" s="60"/>
      <c r="DQ81" s="60"/>
      <c r="DR81" s="60"/>
      <c r="DS81" s="60"/>
      <c r="DT81" s="60"/>
      <c r="DU81" s="60">
        <v>0</v>
      </c>
      <c r="DV81" s="60">
        <v>0</v>
      </c>
      <c r="DW81" s="60"/>
      <c r="DX81" s="60"/>
      <c r="DY81" s="60"/>
      <c r="DZ81" s="60"/>
      <c r="EA81" s="60"/>
      <c r="EB81" s="60"/>
      <c r="EC81" s="60"/>
      <c r="ED81" s="60">
        <v>0</v>
      </c>
      <c r="EE81" s="60">
        <v>0</v>
      </c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>
        <f t="shared" ref="EP81:EQ98" si="670">ES81+EV81</f>
        <v>959.43959999999993</v>
      </c>
      <c r="EQ81" s="60">
        <f t="shared" si="670"/>
        <v>959.43960000000004</v>
      </c>
      <c r="ER81" s="60">
        <f t="shared" ref="ER81:ER97" si="671">EQ81/EP81*100</f>
        <v>100.00000000000003</v>
      </c>
      <c r="ES81" s="60">
        <f>979.02-19.5804</f>
        <v>959.43959999999993</v>
      </c>
      <c r="ET81" s="60">
        <v>959.43960000000004</v>
      </c>
      <c r="EU81" s="60">
        <f>ET81/ES81*100</f>
        <v>100.00000000000003</v>
      </c>
      <c r="EV81" s="60"/>
      <c r="EW81" s="60"/>
      <c r="EX81" s="60"/>
      <c r="EY81" s="60"/>
      <c r="EZ81" s="60"/>
      <c r="FA81" s="60"/>
      <c r="FB81" s="60">
        <v>0</v>
      </c>
      <c r="FC81" s="60">
        <v>0</v>
      </c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>
        <f t="shared" ref="FW81:FX98" si="672">FZ81+GC81</f>
        <v>0</v>
      </c>
      <c r="FX81" s="60">
        <f t="shared" si="672"/>
        <v>0</v>
      </c>
      <c r="FY81" s="60"/>
      <c r="FZ81" s="60"/>
      <c r="GA81" s="60"/>
      <c r="GB81" s="60"/>
      <c r="GC81" s="60"/>
      <c r="GD81" s="60"/>
      <c r="GE81" s="60"/>
      <c r="GF81" s="60">
        <f t="shared" ref="GF81:GG98" si="673">GI81+GL81</f>
        <v>0</v>
      </c>
      <c r="GG81" s="60">
        <f t="shared" si="673"/>
        <v>0</v>
      </c>
      <c r="GH81" s="60"/>
      <c r="GI81" s="60"/>
      <c r="GJ81" s="60"/>
      <c r="GK81" s="60"/>
      <c r="GL81" s="60"/>
      <c r="GM81" s="60"/>
      <c r="GN81" s="60"/>
      <c r="GO81" s="60">
        <f t="shared" ref="GO81:GP98" si="674">GR81+GU81</f>
        <v>0</v>
      </c>
      <c r="GP81" s="60">
        <f t="shared" si="674"/>
        <v>0</v>
      </c>
      <c r="GQ81" s="60"/>
      <c r="GR81" s="60"/>
      <c r="GS81" s="60"/>
      <c r="GT81" s="60"/>
      <c r="GU81" s="60"/>
      <c r="GV81" s="60"/>
      <c r="GW81" s="60"/>
      <c r="GX81" s="60">
        <f t="shared" ref="GX81:GY98" si="675">HA81+HD81</f>
        <v>0</v>
      </c>
      <c r="GY81" s="60">
        <f t="shared" si="675"/>
        <v>0</v>
      </c>
      <c r="GZ81" s="58"/>
      <c r="HA81" s="60"/>
      <c r="HB81" s="60"/>
      <c r="HC81" s="60"/>
      <c r="HD81" s="60"/>
      <c r="HE81" s="60"/>
      <c r="HF81" s="60"/>
      <c r="HG81" s="60">
        <f t="shared" ref="HG81:HH98" si="676">HJ81+HM81</f>
        <v>0</v>
      </c>
      <c r="HH81" s="60">
        <f t="shared" si="676"/>
        <v>0</v>
      </c>
      <c r="HI81" s="60"/>
      <c r="HJ81" s="60"/>
      <c r="HK81" s="60"/>
      <c r="HL81" s="60"/>
      <c r="HM81" s="60"/>
      <c r="HN81" s="60"/>
      <c r="HO81" s="60"/>
      <c r="HP81" s="60">
        <f t="shared" ref="HP81:HQ98" si="677">HS81+HV81</f>
        <v>0</v>
      </c>
      <c r="HQ81" s="60">
        <f t="shared" si="677"/>
        <v>0</v>
      </c>
      <c r="HR81" s="60"/>
      <c r="HS81" s="60"/>
      <c r="HT81" s="60"/>
      <c r="HU81" s="60"/>
      <c r="HV81" s="60"/>
      <c r="HW81" s="60"/>
      <c r="HX81" s="60"/>
      <c r="HY81" s="60">
        <f t="shared" ref="HY81:HZ98" si="678">IB81+IE81</f>
        <v>0</v>
      </c>
      <c r="HZ81" s="60">
        <f t="shared" si="678"/>
        <v>0</v>
      </c>
      <c r="IA81" s="60"/>
      <c r="IB81" s="60"/>
      <c r="IC81" s="60"/>
      <c r="ID81" s="60"/>
      <c r="IE81" s="60"/>
      <c r="IF81" s="60"/>
      <c r="IG81" s="60"/>
      <c r="IH81" s="60">
        <f t="shared" ref="IH81:II98" si="679">IK81+IN81</f>
        <v>0</v>
      </c>
      <c r="II81" s="60">
        <f t="shared" si="679"/>
        <v>0</v>
      </c>
      <c r="IJ81" s="60"/>
      <c r="IK81" s="60"/>
      <c r="IL81" s="60"/>
      <c r="IM81" s="60"/>
      <c r="IN81" s="60"/>
      <c r="IO81" s="60"/>
      <c r="IP81" s="60"/>
      <c r="IQ81" s="60"/>
      <c r="IR81" s="60">
        <f t="shared" ref="IR81:IS98" si="680">IU81+IX81</f>
        <v>0</v>
      </c>
      <c r="IS81" s="60">
        <f t="shared" si="680"/>
        <v>0</v>
      </c>
      <c r="IT81" s="60"/>
      <c r="IU81" s="60"/>
      <c r="IV81" s="60"/>
      <c r="IW81" s="60"/>
      <c r="IX81" s="60"/>
      <c r="IY81" s="60"/>
      <c r="IZ81" s="60"/>
      <c r="JA81" s="60">
        <f t="shared" ref="JA81:JB98" si="681">JD81+JG81</f>
        <v>0</v>
      </c>
      <c r="JB81" s="60">
        <f t="shared" si="681"/>
        <v>0</v>
      </c>
      <c r="JC81" s="60"/>
      <c r="JD81" s="60"/>
      <c r="JE81" s="60"/>
      <c r="JF81" s="60"/>
      <c r="JG81" s="60"/>
      <c r="JH81" s="60"/>
      <c r="JI81" s="60"/>
      <c r="JJ81" s="60">
        <f t="shared" ref="JJ81:JK98" si="682">JM81+JP81</f>
        <v>0</v>
      </c>
      <c r="JK81" s="60">
        <f t="shared" si="682"/>
        <v>0</v>
      </c>
      <c r="JL81" s="60"/>
      <c r="JM81" s="60"/>
      <c r="JN81" s="60"/>
      <c r="JO81" s="60"/>
      <c r="JP81" s="60"/>
      <c r="JQ81" s="60"/>
      <c r="JR81" s="60"/>
      <c r="JS81" s="60">
        <f t="shared" ref="JS81:JT98" si="683">JV81+JY81</f>
        <v>0</v>
      </c>
      <c r="JT81" s="60">
        <f t="shared" si="683"/>
        <v>0</v>
      </c>
      <c r="JU81" s="60"/>
      <c r="JV81" s="60"/>
      <c r="JW81" s="60"/>
      <c r="JX81" s="60"/>
      <c r="JY81" s="60"/>
      <c r="JZ81" s="60"/>
      <c r="KA81" s="60"/>
      <c r="KB81" s="60">
        <f t="shared" ref="KB81:KC98" si="684">KE81+KH81</f>
        <v>0</v>
      </c>
      <c r="KC81" s="60">
        <f t="shared" si="684"/>
        <v>0</v>
      </c>
      <c r="KD81" s="60"/>
      <c r="KE81" s="60"/>
      <c r="KF81" s="60"/>
      <c r="KG81" s="60"/>
      <c r="KH81" s="60"/>
      <c r="KI81" s="60"/>
      <c r="KJ81" s="60"/>
      <c r="KK81" s="60">
        <f t="shared" ref="KK81:KL98" si="685">KN81+KQ81</f>
        <v>0</v>
      </c>
      <c r="KL81" s="60">
        <f t="shared" si="685"/>
        <v>0</v>
      </c>
      <c r="KM81" s="60"/>
      <c r="KN81" s="60"/>
      <c r="KO81" s="60"/>
      <c r="KP81" s="60"/>
      <c r="KQ81" s="60"/>
      <c r="KR81" s="60"/>
      <c r="KS81" s="60"/>
      <c r="KT81" s="60"/>
      <c r="KU81" s="60"/>
      <c r="KV81" s="60"/>
      <c r="KW81" s="60">
        <f t="shared" ref="KW81:KX98" si="686">KZ81+LC81</f>
        <v>0</v>
      </c>
      <c r="KX81" s="60">
        <f t="shared" si="686"/>
        <v>0</v>
      </c>
      <c r="KY81" s="60"/>
      <c r="KZ81" s="60"/>
      <c r="LA81" s="60"/>
      <c r="LB81" s="60"/>
      <c r="LC81" s="60"/>
      <c r="LD81" s="60"/>
      <c r="LE81" s="60"/>
      <c r="LF81" s="60"/>
      <c r="LG81" s="60"/>
      <c r="LH81" s="60"/>
      <c r="LI81" s="60"/>
      <c r="LJ81" s="60"/>
      <c r="LK81" s="60"/>
      <c r="LL81" s="60">
        <f t="shared" ref="LL81:LM98" si="687">LO81+LR81</f>
        <v>0</v>
      </c>
      <c r="LM81" s="60">
        <f t="shared" si="687"/>
        <v>0</v>
      </c>
      <c r="LN81" s="60"/>
      <c r="LO81" s="60"/>
      <c r="LP81" s="60"/>
      <c r="LQ81" s="60"/>
      <c r="LR81" s="60"/>
      <c r="LS81" s="60"/>
      <c r="LT81" s="60"/>
      <c r="LU81" s="60"/>
      <c r="LV81" s="60"/>
      <c r="LW81" s="58"/>
      <c r="LX81" s="60"/>
      <c r="LY81" s="60"/>
      <c r="LZ81" s="60"/>
      <c r="MA81" s="60"/>
      <c r="MB81" s="60"/>
      <c r="MC81" s="60"/>
      <c r="MD81" s="60"/>
      <c r="ME81" s="60"/>
      <c r="MF81" s="60"/>
    </row>
    <row r="82" spans="1:344" ht="13.5" customHeight="1">
      <c r="A82" s="3" t="s">
        <v>100</v>
      </c>
      <c r="B82" s="60">
        <f t="shared" si="660"/>
        <v>1268.2185500000001</v>
      </c>
      <c r="C82" s="60">
        <f t="shared" si="661"/>
        <v>1268.2185500000001</v>
      </c>
      <c r="D82" s="60">
        <f t="shared" si="526"/>
        <v>100</v>
      </c>
      <c r="E82" s="60">
        <v>0</v>
      </c>
      <c r="F82" s="60">
        <v>0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>
        <v>0</v>
      </c>
      <c r="U82" s="60">
        <v>0</v>
      </c>
      <c r="V82" s="60"/>
      <c r="W82" s="60"/>
      <c r="X82" s="60"/>
      <c r="Y82" s="60"/>
      <c r="Z82" s="60"/>
      <c r="AA82" s="60"/>
      <c r="AB82" s="60"/>
      <c r="AC82" s="60">
        <v>0</v>
      </c>
      <c r="AD82" s="60">
        <v>0</v>
      </c>
      <c r="AE82" s="60"/>
      <c r="AF82" s="60"/>
      <c r="AG82" s="60"/>
      <c r="AH82" s="60"/>
      <c r="AI82" s="60"/>
      <c r="AJ82" s="60"/>
      <c r="AK82" s="60"/>
      <c r="AL82" s="60">
        <v>0</v>
      </c>
      <c r="AM82" s="60">
        <v>0</v>
      </c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>
        <v>0</v>
      </c>
      <c r="AY82" s="60">
        <v>0</v>
      </c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>
        <f t="shared" si="664"/>
        <v>0</v>
      </c>
      <c r="BT82" s="60">
        <f t="shared" si="664"/>
        <v>0</v>
      </c>
      <c r="BU82" s="60"/>
      <c r="BV82" s="60"/>
      <c r="BW82" s="60">
        <v>0</v>
      </c>
      <c r="BX82" s="60"/>
      <c r="BY82" s="60"/>
      <c r="BZ82" s="60"/>
      <c r="CA82" s="60"/>
      <c r="CB82" s="60">
        <f t="shared" si="665"/>
        <v>0</v>
      </c>
      <c r="CC82" s="60">
        <f t="shared" si="666"/>
        <v>0</v>
      </c>
      <c r="CD82" s="60"/>
      <c r="CE82" s="60"/>
      <c r="CF82" s="60"/>
      <c r="CG82" s="60"/>
      <c r="CH82" s="60"/>
      <c r="CI82" s="60"/>
      <c r="CJ82" s="60"/>
      <c r="CK82" s="60">
        <v>0</v>
      </c>
      <c r="CL82" s="60">
        <v>0</v>
      </c>
      <c r="CM82" s="60"/>
      <c r="CN82" s="60"/>
      <c r="CO82" s="60"/>
      <c r="CP82" s="60"/>
      <c r="CQ82" s="60"/>
      <c r="CR82" s="60"/>
      <c r="CS82" s="60"/>
      <c r="CT82" s="60">
        <f t="shared" si="667"/>
        <v>0</v>
      </c>
      <c r="CU82" s="60">
        <f t="shared" si="667"/>
        <v>0</v>
      </c>
      <c r="CV82" s="60"/>
      <c r="CW82" s="60"/>
      <c r="CX82" s="60"/>
      <c r="CY82" s="60"/>
      <c r="CZ82" s="60"/>
      <c r="DA82" s="60"/>
      <c r="DB82" s="60"/>
      <c r="DC82" s="60">
        <f t="shared" si="668"/>
        <v>0</v>
      </c>
      <c r="DD82" s="60">
        <f t="shared" si="668"/>
        <v>0</v>
      </c>
      <c r="DE82" s="60"/>
      <c r="DF82" s="60"/>
      <c r="DG82" s="60"/>
      <c r="DH82" s="60"/>
      <c r="DI82" s="60"/>
      <c r="DJ82" s="60"/>
      <c r="DK82" s="60"/>
      <c r="DL82" s="60">
        <f t="shared" si="669"/>
        <v>313.11412999999999</v>
      </c>
      <c r="DM82" s="60">
        <f t="shared" si="669"/>
        <v>313.11412999999999</v>
      </c>
      <c r="DN82" s="60">
        <f>DM82/DL82*100</f>
        <v>100</v>
      </c>
      <c r="DO82" s="60">
        <v>306.85185000000001</v>
      </c>
      <c r="DP82" s="60">
        <v>306.85185000000001</v>
      </c>
      <c r="DQ82" s="60">
        <f>DP82/DO82*100</f>
        <v>100</v>
      </c>
      <c r="DR82" s="60">
        <v>6.2622799999999996</v>
      </c>
      <c r="DS82" s="60">
        <v>6.2622799999999996</v>
      </c>
      <c r="DT82" s="60">
        <f>DS82/DR82*100</f>
        <v>100</v>
      </c>
      <c r="DU82" s="60">
        <v>0</v>
      </c>
      <c r="DV82" s="60">
        <v>0</v>
      </c>
      <c r="DW82" s="60"/>
      <c r="DX82" s="60"/>
      <c r="DY82" s="60"/>
      <c r="DZ82" s="60"/>
      <c r="EA82" s="60"/>
      <c r="EB82" s="60"/>
      <c r="EC82" s="60"/>
      <c r="ED82" s="60">
        <v>0</v>
      </c>
      <c r="EE82" s="60">
        <v>0</v>
      </c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>
        <f t="shared" si="670"/>
        <v>955.10442</v>
      </c>
      <c r="EQ82" s="60">
        <f t="shared" si="670"/>
        <v>955.10442</v>
      </c>
      <c r="ER82" s="60">
        <f t="shared" si="671"/>
        <v>100</v>
      </c>
      <c r="ES82" s="60">
        <f>980-24.89558</f>
        <v>955.10442</v>
      </c>
      <c r="ET82" s="60">
        <v>955.10442</v>
      </c>
      <c r="EU82" s="60">
        <f t="shared" ref="EU82:EU94" si="688">ET82/ES82*100</f>
        <v>100</v>
      </c>
      <c r="EV82" s="60"/>
      <c r="EW82" s="60"/>
      <c r="EX82" s="60"/>
      <c r="EY82" s="60"/>
      <c r="EZ82" s="60"/>
      <c r="FA82" s="60"/>
      <c r="FB82" s="60">
        <v>0</v>
      </c>
      <c r="FC82" s="60">
        <v>0</v>
      </c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>
        <f t="shared" si="672"/>
        <v>0</v>
      </c>
      <c r="FX82" s="60">
        <f t="shared" si="672"/>
        <v>0</v>
      </c>
      <c r="FY82" s="60"/>
      <c r="FZ82" s="60"/>
      <c r="GA82" s="60"/>
      <c r="GB82" s="60"/>
      <c r="GC82" s="60"/>
      <c r="GD82" s="60"/>
      <c r="GE82" s="60"/>
      <c r="GF82" s="60">
        <f t="shared" si="673"/>
        <v>0</v>
      </c>
      <c r="GG82" s="60">
        <f t="shared" si="673"/>
        <v>0</v>
      </c>
      <c r="GH82" s="60"/>
      <c r="GI82" s="60"/>
      <c r="GJ82" s="60"/>
      <c r="GK82" s="60"/>
      <c r="GL82" s="60"/>
      <c r="GM82" s="60"/>
      <c r="GN82" s="60"/>
      <c r="GO82" s="60">
        <f t="shared" si="674"/>
        <v>0</v>
      </c>
      <c r="GP82" s="60">
        <f t="shared" si="674"/>
        <v>0</v>
      </c>
      <c r="GQ82" s="60"/>
      <c r="GR82" s="60"/>
      <c r="GS82" s="60"/>
      <c r="GT82" s="60"/>
      <c r="GU82" s="60"/>
      <c r="GV82" s="60"/>
      <c r="GW82" s="60"/>
      <c r="GX82" s="60">
        <f t="shared" si="675"/>
        <v>0</v>
      </c>
      <c r="GY82" s="60">
        <f t="shared" si="675"/>
        <v>0</v>
      </c>
      <c r="GZ82" s="60"/>
      <c r="HA82" s="60"/>
      <c r="HB82" s="60"/>
      <c r="HC82" s="60"/>
      <c r="HD82" s="60"/>
      <c r="HE82" s="60"/>
      <c r="HF82" s="60"/>
      <c r="HG82" s="60">
        <f t="shared" si="676"/>
        <v>0</v>
      </c>
      <c r="HH82" s="60">
        <f t="shared" si="676"/>
        <v>0</v>
      </c>
      <c r="HI82" s="60"/>
      <c r="HJ82" s="60"/>
      <c r="HK82" s="60"/>
      <c r="HL82" s="60"/>
      <c r="HM82" s="60"/>
      <c r="HN82" s="60"/>
      <c r="HO82" s="60"/>
      <c r="HP82" s="60">
        <f t="shared" si="677"/>
        <v>0</v>
      </c>
      <c r="HQ82" s="60">
        <f t="shared" si="677"/>
        <v>0</v>
      </c>
      <c r="HR82" s="60"/>
      <c r="HS82" s="60"/>
      <c r="HT82" s="60"/>
      <c r="HU82" s="60"/>
      <c r="HV82" s="60"/>
      <c r="HW82" s="60"/>
      <c r="HX82" s="60"/>
      <c r="HY82" s="60">
        <f t="shared" si="678"/>
        <v>0</v>
      </c>
      <c r="HZ82" s="60">
        <f t="shared" si="678"/>
        <v>0</v>
      </c>
      <c r="IA82" s="60"/>
      <c r="IB82" s="60"/>
      <c r="IC82" s="60"/>
      <c r="ID82" s="60"/>
      <c r="IE82" s="60"/>
      <c r="IF82" s="60"/>
      <c r="IG82" s="60"/>
      <c r="IH82" s="60">
        <f t="shared" si="679"/>
        <v>0</v>
      </c>
      <c r="II82" s="60">
        <f t="shared" si="679"/>
        <v>0</v>
      </c>
      <c r="IJ82" s="60"/>
      <c r="IK82" s="60"/>
      <c r="IL82" s="60"/>
      <c r="IM82" s="60"/>
      <c r="IN82" s="60"/>
      <c r="IO82" s="60"/>
      <c r="IP82" s="60"/>
      <c r="IQ82" s="60"/>
      <c r="IR82" s="60">
        <f t="shared" si="680"/>
        <v>0</v>
      </c>
      <c r="IS82" s="60">
        <f t="shared" si="680"/>
        <v>0</v>
      </c>
      <c r="IT82" s="60"/>
      <c r="IU82" s="60"/>
      <c r="IV82" s="60"/>
      <c r="IW82" s="60"/>
      <c r="IX82" s="60"/>
      <c r="IY82" s="60"/>
      <c r="IZ82" s="60"/>
      <c r="JA82" s="60">
        <f t="shared" si="681"/>
        <v>0</v>
      </c>
      <c r="JB82" s="60">
        <f t="shared" si="681"/>
        <v>0</v>
      </c>
      <c r="JC82" s="60"/>
      <c r="JD82" s="60"/>
      <c r="JE82" s="60"/>
      <c r="JF82" s="60"/>
      <c r="JG82" s="60"/>
      <c r="JH82" s="60"/>
      <c r="JI82" s="60"/>
      <c r="JJ82" s="60">
        <f t="shared" si="682"/>
        <v>0</v>
      </c>
      <c r="JK82" s="60">
        <f t="shared" si="682"/>
        <v>0</v>
      </c>
      <c r="JL82" s="60"/>
      <c r="JM82" s="60"/>
      <c r="JN82" s="60"/>
      <c r="JO82" s="60"/>
      <c r="JP82" s="60"/>
      <c r="JQ82" s="60"/>
      <c r="JR82" s="60"/>
      <c r="JS82" s="60">
        <f t="shared" si="683"/>
        <v>0</v>
      </c>
      <c r="JT82" s="60">
        <f t="shared" si="683"/>
        <v>0</v>
      </c>
      <c r="JU82" s="60"/>
      <c r="JV82" s="60"/>
      <c r="JW82" s="60"/>
      <c r="JX82" s="60"/>
      <c r="JY82" s="60"/>
      <c r="JZ82" s="60"/>
      <c r="KA82" s="60"/>
      <c r="KB82" s="60">
        <f t="shared" si="684"/>
        <v>0</v>
      </c>
      <c r="KC82" s="60">
        <f t="shared" si="684"/>
        <v>0</v>
      </c>
      <c r="KD82" s="60"/>
      <c r="KE82" s="60"/>
      <c r="KF82" s="60"/>
      <c r="KG82" s="60"/>
      <c r="KH82" s="60"/>
      <c r="KI82" s="60"/>
      <c r="KJ82" s="60"/>
      <c r="KK82" s="60">
        <f t="shared" si="685"/>
        <v>0</v>
      </c>
      <c r="KL82" s="60">
        <f t="shared" si="685"/>
        <v>0</v>
      </c>
      <c r="KM82" s="60"/>
      <c r="KN82" s="60"/>
      <c r="KO82" s="60"/>
      <c r="KP82" s="60"/>
      <c r="KQ82" s="60"/>
      <c r="KR82" s="60"/>
      <c r="KS82" s="60"/>
      <c r="KT82" s="60"/>
      <c r="KU82" s="60"/>
      <c r="KV82" s="60"/>
      <c r="KW82" s="60">
        <f t="shared" si="686"/>
        <v>0</v>
      </c>
      <c r="KX82" s="60">
        <f t="shared" si="686"/>
        <v>0</v>
      </c>
      <c r="KY82" s="60"/>
      <c r="KZ82" s="60"/>
      <c r="LA82" s="60"/>
      <c r="LB82" s="60"/>
      <c r="LC82" s="60"/>
      <c r="LD82" s="60"/>
      <c r="LE82" s="60"/>
      <c r="LF82" s="60"/>
      <c r="LG82" s="60"/>
      <c r="LH82" s="60"/>
      <c r="LI82" s="60"/>
      <c r="LJ82" s="60"/>
      <c r="LK82" s="60"/>
      <c r="LL82" s="60">
        <f t="shared" si="687"/>
        <v>0</v>
      </c>
      <c r="LM82" s="60">
        <f t="shared" si="687"/>
        <v>0</v>
      </c>
      <c r="LN82" s="60"/>
      <c r="LO82" s="60"/>
      <c r="LP82" s="60"/>
      <c r="LQ82" s="60"/>
      <c r="LR82" s="60"/>
      <c r="LS82" s="60"/>
      <c r="LT82" s="60"/>
      <c r="LU82" s="60"/>
      <c r="LV82" s="60"/>
      <c r="LW82" s="58"/>
      <c r="LX82" s="60"/>
      <c r="LY82" s="60"/>
      <c r="LZ82" s="60"/>
      <c r="MA82" s="60"/>
      <c r="MB82" s="60"/>
      <c r="MC82" s="60"/>
      <c r="MD82" s="60"/>
      <c r="ME82" s="60"/>
      <c r="MF82" s="60"/>
    </row>
    <row r="83" spans="1:344" ht="13.5" customHeight="1">
      <c r="A83" s="3" t="s">
        <v>36</v>
      </c>
      <c r="B83" s="60">
        <f t="shared" si="660"/>
        <v>5324.7685999999994</v>
      </c>
      <c r="C83" s="60">
        <f t="shared" si="661"/>
        <v>5324.7685999999994</v>
      </c>
      <c r="D83" s="60">
        <f t="shared" si="526"/>
        <v>100</v>
      </c>
      <c r="E83" s="60">
        <v>0</v>
      </c>
      <c r="F83" s="60">
        <v>0</v>
      </c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>
        <v>0</v>
      </c>
      <c r="U83" s="60">
        <v>0</v>
      </c>
      <c r="V83" s="60"/>
      <c r="W83" s="60"/>
      <c r="X83" s="60"/>
      <c r="Y83" s="60"/>
      <c r="Z83" s="60"/>
      <c r="AA83" s="60"/>
      <c r="AB83" s="60"/>
      <c r="AC83" s="60">
        <v>0</v>
      </c>
      <c r="AD83" s="60">
        <v>0</v>
      </c>
      <c r="AE83" s="60"/>
      <c r="AF83" s="60"/>
      <c r="AG83" s="60"/>
      <c r="AH83" s="60"/>
      <c r="AI83" s="60"/>
      <c r="AJ83" s="60"/>
      <c r="AK83" s="60"/>
      <c r="AL83" s="60">
        <v>0</v>
      </c>
      <c r="AM83" s="60">
        <v>0</v>
      </c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>
        <v>0</v>
      </c>
      <c r="AY83" s="60">
        <v>0</v>
      </c>
      <c r="AZ83" s="60"/>
      <c r="BA83" s="60"/>
      <c r="BB83" s="60"/>
      <c r="BC83" s="60"/>
      <c r="BD83" s="60"/>
      <c r="BE83" s="60"/>
      <c r="BF83" s="60"/>
      <c r="BG83" s="60">
        <f t="shared" ref="BG83:BH96" si="689">BJ83+BM83</f>
        <v>5324.7685999999994</v>
      </c>
      <c r="BH83" s="60">
        <f t="shared" si="689"/>
        <v>5324.7685999999994</v>
      </c>
      <c r="BI83" s="60">
        <f t="shared" si="558"/>
        <v>100</v>
      </c>
      <c r="BJ83" s="60">
        <v>5218.2731999999996</v>
      </c>
      <c r="BK83" s="60">
        <v>5218.2731999999996</v>
      </c>
      <c r="BL83" s="60">
        <f t="shared" si="662"/>
        <v>100</v>
      </c>
      <c r="BM83" s="60">
        <v>106.4954</v>
      </c>
      <c r="BN83" s="60">
        <v>106.4954</v>
      </c>
      <c r="BO83" s="60">
        <f t="shared" si="663"/>
        <v>100</v>
      </c>
      <c r="BP83" s="60"/>
      <c r="BQ83" s="60"/>
      <c r="BR83" s="60"/>
      <c r="BS83" s="60">
        <f t="shared" si="664"/>
        <v>0</v>
      </c>
      <c r="BT83" s="60">
        <f t="shared" si="664"/>
        <v>0</v>
      </c>
      <c r="BU83" s="60"/>
      <c r="BV83" s="60"/>
      <c r="BW83" s="60">
        <v>0</v>
      </c>
      <c r="BX83" s="60"/>
      <c r="BY83" s="60"/>
      <c r="BZ83" s="60"/>
      <c r="CA83" s="60"/>
      <c r="CB83" s="60">
        <f t="shared" si="665"/>
        <v>0</v>
      </c>
      <c r="CC83" s="60">
        <f t="shared" si="666"/>
        <v>0</v>
      </c>
      <c r="CD83" s="60"/>
      <c r="CE83" s="60"/>
      <c r="CF83" s="60"/>
      <c r="CG83" s="60"/>
      <c r="CH83" s="60"/>
      <c r="CI83" s="60"/>
      <c r="CJ83" s="60"/>
      <c r="CK83" s="60">
        <v>0</v>
      </c>
      <c r="CL83" s="60">
        <v>0</v>
      </c>
      <c r="CM83" s="60"/>
      <c r="CN83" s="60"/>
      <c r="CO83" s="60"/>
      <c r="CP83" s="60"/>
      <c r="CQ83" s="60"/>
      <c r="CR83" s="60"/>
      <c r="CS83" s="60"/>
      <c r="CT83" s="60">
        <f t="shared" si="667"/>
        <v>0</v>
      </c>
      <c r="CU83" s="60">
        <f t="shared" si="667"/>
        <v>0</v>
      </c>
      <c r="CV83" s="60"/>
      <c r="CW83" s="60"/>
      <c r="CX83" s="60"/>
      <c r="CY83" s="60"/>
      <c r="CZ83" s="60"/>
      <c r="DA83" s="60"/>
      <c r="DB83" s="60"/>
      <c r="DC83" s="60">
        <f t="shared" si="668"/>
        <v>0</v>
      </c>
      <c r="DD83" s="60">
        <f t="shared" si="668"/>
        <v>0</v>
      </c>
      <c r="DE83" s="60"/>
      <c r="DF83" s="60"/>
      <c r="DG83" s="60"/>
      <c r="DH83" s="60"/>
      <c r="DI83" s="60"/>
      <c r="DJ83" s="60"/>
      <c r="DK83" s="60"/>
      <c r="DL83" s="60">
        <f t="shared" si="669"/>
        <v>0</v>
      </c>
      <c r="DM83" s="60">
        <f t="shared" si="669"/>
        <v>0</v>
      </c>
      <c r="DN83" s="60"/>
      <c r="DO83" s="60"/>
      <c r="DP83" s="60"/>
      <c r="DQ83" s="60"/>
      <c r="DR83" s="60"/>
      <c r="DS83" s="60"/>
      <c r="DT83" s="60"/>
      <c r="DU83" s="60">
        <v>0</v>
      </c>
      <c r="DV83" s="60">
        <v>0</v>
      </c>
      <c r="DW83" s="60"/>
      <c r="DX83" s="60"/>
      <c r="DY83" s="60"/>
      <c r="DZ83" s="60"/>
      <c r="EA83" s="60"/>
      <c r="EB83" s="60"/>
      <c r="EC83" s="60"/>
      <c r="ED83" s="60">
        <v>0</v>
      </c>
      <c r="EE83" s="60">
        <v>0</v>
      </c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>
        <f t="shared" si="670"/>
        <v>0</v>
      </c>
      <c r="EQ83" s="60">
        <f t="shared" si="670"/>
        <v>0</v>
      </c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>
        <v>0</v>
      </c>
      <c r="FC83" s="60">
        <v>0</v>
      </c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>
        <f t="shared" si="672"/>
        <v>0</v>
      </c>
      <c r="FX83" s="60">
        <f t="shared" si="672"/>
        <v>0</v>
      </c>
      <c r="FY83" s="60"/>
      <c r="FZ83" s="60"/>
      <c r="GA83" s="60"/>
      <c r="GB83" s="60"/>
      <c r="GC83" s="60"/>
      <c r="GD83" s="60"/>
      <c r="GE83" s="60"/>
      <c r="GF83" s="60">
        <f t="shared" si="673"/>
        <v>0</v>
      </c>
      <c r="GG83" s="60">
        <f t="shared" si="673"/>
        <v>0</v>
      </c>
      <c r="GH83" s="60"/>
      <c r="GI83" s="60"/>
      <c r="GJ83" s="60"/>
      <c r="GK83" s="60"/>
      <c r="GL83" s="60"/>
      <c r="GM83" s="60"/>
      <c r="GN83" s="60"/>
      <c r="GO83" s="60">
        <f t="shared" si="674"/>
        <v>0</v>
      </c>
      <c r="GP83" s="60">
        <f t="shared" si="674"/>
        <v>0</v>
      </c>
      <c r="GQ83" s="60"/>
      <c r="GR83" s="60"/>
      <c r="GS83" s="60"/>
      <c r="GT83" s="60"/>
      <c r="GU83" s="60"/>
      <c r="GV83" s="60"/>
      <c r="GW83" s="60"/>
      <c r="GX83" s="60">
        <f t="shared" si="675"/>
        <v>0</v>
      </c>
      <c r="GY83" s="60">
        <f t="shared" si="675"/>
        <v>0</v>
      </c>
      <c r="GZ83" s="60"/>
      <c r="HA83" s="60"/>
      <c r="HB83" s="60"/>
      <c r="HC83" s="60"/>
      <c r="HD83" s="60"/>
      <c r="HE83" s="60"/>
      <c r="HF83" s="60"/>
      <c r="HG83" s="60">
        <f t="shared" si="676"/>
        <v>0</v>
      </c>
      <c r="HH83" s="60">
        <f t="shared" si="676"/>
        <v>0</v>
      </c>
      <c r="HI83" s="60"/>
      <c r="HJ83" s="60"/>
      <c r="HK83" s="60"/>
      <c r="HL83" s="60"/>
      <c r="HM83" s="60"/>
      <c r="HN83" s="60"/>
      <c r="HO83" s="60"/>
      <c r="HP83" s="60">
        <f t="shared" si="677"/>
        <v>0</v>
      </c>
      <c r="HQ83" s="60">
        <f t="shared" si="677"/>
        <v>0</v>
      </c>
      <c r="HR83" s="60"/>
      <c r="HS83" s="60"/>
      <c r="HT83" s="60"/>
      <c r="HU83" s="60"/>
      <c r="HV83" s="60"/>
      <c r="HW83" s="60"/>
      <c r="HX83" s="60"/>
      <c r="HY83" s="60">
        <f t="shared" si="678"/>
        <v>0</v>
      </c>
      <c r="HZ83" s="60">
        <f t="shared" si="678"/>
        <v>0</v>
      </c>
      <c r="IA83" s="60"/>
      <c r="IB83" s="60"/>
      <c r="IC83" s="60"/>
      <c r="ID83" s="60"/>
      <c r="IE83" s="60"/>
      <c r="IF83" s="60"/>
      <c r="IG83" s="60"/>
      <c r="IH83" s="60">
        <f t="shared" si="679"/>
        <v>0</v>
      </c>
      <c r="II83" s="60">
        <f t="shared" si="679"/>
        <v>0</v>
      </c>
      <c r="IJ83" s="60"/>
      <c r="IK83" s="60"/>
      <c r="IL83" s="60"/>
      <c r="IM83" s="60"/>
      <c r="IN83" s="60"/>
      <c r="IO83" s="60"/>
      <c r="IP83" s="60"/>
      <c r="IQ83" s="60"/>
      <c r="IR83" s="60">
        <f t="shared" si="680"/>
        <v>0</v>
      </c>
      <c r="IS83" s="60">
        <f t="shared" si="680"/>
        <v>0</v>
      </c>
      <c r="IT83" s="60"/>
      <c r="IU83" s="60"/>
      <c r="IV83" s="60"/>
      <c r="IW83" s="60"/>
      <c r="IX83" s="60"/>
      <c r="IY83" s="60"/>
      <c r="IZ83" s="60"/>
      <c r="JA83" s="60">
        <f t="shared" si="681"/>
        <v>0</v>
      </c>
      <c r="JB83" s="60">
        <f t="shared" si="681"/>
        <v>0</v>
      </c>
      <c r="JC83" s="60"/>
      <c r="JD83" s="60"/>
      <c r="JE83" s="60"/>
      <c r="JF83" s="60"/>
      <c r="JG83" s="60"/>
      <c r="JH83" s="60"/>
      <c r="JI83" s="60"/>
      <c r="JJ83" s="60">
        <f t="shared" si="682"/>
        <v>0</v>
      </c>
      <c r="JK83" s="60">
        <f t="shared" si="682"/>
        <v>0</v>
      </c>
      <c r="JL83" s="60"/>
      <c r="JM83" s="60"/>
      <c r="JN83" s="60"/>
      <c r="JO83" s="60"/>
      <c r="JP83" s="60"/>
      <c r="JQ83" s="60"/>
      <c r="JR83" s="60"/>
      <c r="JS83" s="60">
        <f t="shared" si="683"/>
        <v>0</v>
      </c>
      <c r="JT83" s="60">
        <f t="shared" si="683"/>
        <v>0</v>
      </c>
      <c r="JU83" s="60"/>
      <c r="JV83" s="60"/>
      <c r="JW83" s="60"/>
      <c r="JX83" s="60"/>
      <c r="JY83" s="60"/>
      <c r="JZ83" s="60"/>
      <c r="KA83" s="60"/>
      <c r="KB83" s="60">
        <f t="shared" si="684"/>
        <v>0</v>
      </c>
      <c r="KC83" s="60">
        <f t="shared" si="684"/>
        <v>0</v>
      </c>
      <c r="KD83" s="60"/>
      <c r="KE83" s="60"/>
      <c r="KF83" s="60"/>
      <c r="KG83" s="60"/>
      <c r="KH83" s="60"/>
      <c r="KI83" s="60"/>
      <c r="KJ83" s="60"/>
      <c r="KK83" s="60">
        <f t="shared" si="685"/>
        <v>0</v>
      </c>
      <c r="KL83" s="60">
        <f t="shared" si="685"/>
        <v>0</v>
      </c>
      <c r="KM83" s="60"/>
      <c r="KN83" s="60"/>
      <c r="KO83" s="60"/>
      <c r="KP83" s="60"/>
      <c r="KQ83" s="60"/>
      <c r="KR83" s="60"/>
      <c r="KS83" s="60"/>
      <c r="KT83" s="60"/>
      <c r="KU83" s="60"/>
      <c r="KV83" s="60"/>
      <c r="KW83" s="60">
        <f t="shared" si="686"/>
        <v>0</v>
      </c>
      <c r="KX83" s="60">
        <f t="shared" si="686"/>
        <v>0</v>
      </c>
      <c r="KY83" s="60"/>
      <c r="KZ83" s="60"/>
      <c r="LA83" s="60"/>
      <c r="LB83" s="60"/>
      <c r="LC83" s="60"/>
      <c r="LD83" s="60"/>
      <c r="LE83" s="60"/>
      <c r="LF83" s="60"/>
      <c r="LG83" s="60"/>
      <c r="LH83" s="60"/>
      <c r="LI83" s="60"/>
      <c r="LJ83" s="60"/>
      <c r="LK83" s="60"/>
      <c r="LL83" s="60">
        <f t="shared" si="687"/>
        <v>0</v>
      </c>
      <c r="LM83" s="60">
        <f t="shared" si="687"/>
        <v>0</v>
      </c>
      <c r="LN83" s="60"/>
      <c r="LO83" s="60"/>
      <c r="LP83" s="60"/>
      <c r="LQ83" s="60"/>
      <c r="LR83" s="60"/>
      <c r="LS83" s="60"/>
      <c r="LT83" s="60"/>
      <c r="LU83" s="60"/>
      <c r="LV83" s="60"/>
      <c r="LW83" s="58"/>
      <c r="LX83" s="60"/>
      <c r="LY83" s="60"/>
      <c r="LZ83" s="60"/>
      <c r="MA83" s="60"/>
      <c r="MB83" s="60"/>
      <c r="MC83" s="60"/>
      <c r="MD83" s="60"/>
      <c r="ME83" s="60"/>
      <c r="MF83" s="60"/>
    </row>
    <row r="84" spans="1:344" ht="13.5" customHeight="1">
      <c r="A84" s="3" t="s">
        <v>46</v>
      </c>
      <c r="B84" s="60">
        <f t="shared" si="660"/>
        <v>3193.70622</v>
      </c>
      <c r="C84" s="60">
        <f t="shared" si="661"/>
        <v>3193.70622</v>
      </c>
      <c r="D84" s="60">
        <f t="shared" si="526"/>
        <v>100</v>
      </c>
      <c r="E84" s="60">
        <v>0</v>
      </c>
      <c r="F84" s="60">
        <v>0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>
        <v>0</v>
      </c>
      <c r="U84" s="60">
        <v>0</v>
      </c>
      <c r="V84" s="60"/>
      <c r="W84" s="60"/>
      <c r="X84" s="60"/>
      <c r="Y84" s="60"/>
      <c r="Z84" s="60"/>
      <c r="AA84" s="60"/>
      <c r="AB84" s="60"/>
      <c r="AC84" s="60">
        <v>0</v>
      </c>
      <c r="AD84" s="60">
        <v>0</v>
      </c>
      <c r="AE84" s="60"/>
      <c r="AF84" s="60"/>
      <c r="AG84" s="60"/>
      <c r="AH84" s="60"/>
      <c r="AI84" s="60"/>
      <c r="AJ84" s="60"/>
      <c r="AK84" s="60"/>
      <c r="AL84" s="60">
        <v>0</v>
      </c>
      <c r="AM84" s="60">
        <v>0</v>
      </c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>
        <v>0</v>
      </c>
      <c r="AY84" s="60">
        <v>0</v>
      </c>
      <c r="AZ84" s="60"/>
      <c r="BA84" s="60"/>
      <c r="BB84" s="60"/>
      <c r="BC84" s="60"/>
      <c r="BD84" s="60"/>
      <c r="BE84" s="60"/>
      <c r="BF84" s="60"/>
      <c r="BG84" s="60">
        <f t="shared" si="689"/>
        <v>602.80399</v>
      </c>
      <c r="BH84" s="60">
        <f t="shared" si="689"/>
        <v>602.80399</v>
      </c>
      <c r="BI84" s="60">
        <f t="shared" si="558"/>
        <v>100</v>
      </c>
      <c r="BJ84" s="60">
        <v>590.74791000000005</v>
      </c>
      <c r="BK84" s="60">
        <v>590.74791000000005</v>
      </c>
      <c r="BL84" s="60">
        <f t="shared" si="662"/>
        <v>100</v>
      </c>
      <c r="BM84" s="60">
        <v>12.05608</v>
      </c>
      <c r="BN84" s="60">
        <v>12.05608</v>
      </c>
      <c r="BO84" s="60">
        <f t="shared" si="663"/>
        <v>100</v>
      </c>
      <c r="BP84" s="60"/>
      <c r="BQ84" s="60"/>
      <c r="BR84" s="60"/>
      <c r="BS84" s="60">
        <f t="shared" si="664"/>
        <v>0</v>
      </c>
      <c r="BT84" s="60">
        <f t="shared" si="664"/>
        <v>0</v>
      </c>
      <c r="BU84" s="60"/>
      <c r="BV84" s="60"/>
      <c r="BW84" s="60">
        <v>0</v>
      </c>
      <c r="BX84" s="60"/>
      <c r="BY84" s="60"/>
      <c r="BZ84" s="60"/>
      <c r="CA84" s="60"/>
      <c r="CB84" s="60">
        <f t="shared" si="665"/>
        <v>0</v>
      </c>
      <c r="CC84" s="60">
        <f t="shared" si="666"/>
        <v>0</v>
      </c>
      <c r="CD84" s="60"/>
      <c r="CE84" s="60"/>
      <c r="CF84" s="60"/>
      <c r="CG84" s="60"/>
      <c r="CH84" s="60"/>
      <c r="CI84" s="60"/>
      <c r="CJ84" s="60"/>
      <c r="CK84" s="60">
        <v>0</v>
      </c>
      <c r="CL84" s="60">
        <v>0</v>
      </c>
      <c r="CM84" s="60"/>
      <c r="CN84" s="60"/>
      <c r="CO84" s="60"/>
      <c r="CP84" s="60"/>
      <c r="CQ84" s="60"/>
      <c r="CR84" s="60"/>
      <c r="CS84" s="60"/>
      <c r="CT84" s="60">
        <f t="shared" si="667"/>
        <v>0</v>
      </c>
      <c r="CU84" s="60">
        <f t="shared" si="667"/>
        <v>0</v>
      </c>
      <c r="CV84" s="60"/>
      <c r="CW84" s="60"/>
      <c r="CX84" s="60"/>
      <c r="CY84" s="60"/>
      <c r="CZ84" s="60"/>
      <c r="DA84" s="60"/>
      <c r="DB84" s="60"/>
      <c r="DC84" s="60">
        <f t="shared" si="668"/>
        <v>0</v>
      </c>
      <c r="DD84" s="60">
        <f t="shared" si="668"/>
        <v>0</v>
      </c>
      <c r="DE84" s="60"/>
      <c r="DF84" s="60"/>
      <c r="DG84" s="60"/>
      <c r="DH84" s="60"/>
      <c r="DI84" s="60"/>
      <c r="DJ84" s="60"/>
      <c r="DK84" s="60"/>
      <c r="DL84" s="60">
        <f t="shared" si="669"/>
        <v>0</v>
      </c>
      <c r="DM84" s="60">
        <f t="shared" si="669"/>
        <v>0</v>
      </c>
      <c r="DN84" s="60"/>
      <c r="DO84" s="60"/>
      <c r="DP84" s="60"/>
      <c r="DQ84" s="60"/>
      <c r="DR84" s="60"/>
      <c r="DS84" s="60"/>
      <c r="DT84" s="60"/>
      <c r="DU84" s="60">
        <v>0</v>
      </c>
      <c r="DV84" s="60">
        <v>0</v>
      </c>
      <c r="DW84" s="60"/>
      <c r="DX84" s="60"/>
      <c r="DY84" s="60"/>
      <c r="DZ84" s="60"/>
      <c r="EA84" s="60"/>
      <c r="EB84" s="60"/>
      <c r="EC84" s="60"/>
      <c r="ED84" s="60">
        <v>0</v>
      </c>
      <c r="EE84" s="60">
        <v>0</v>
      </c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>
        <f t="shared" si="670"/>
        <v>2590.9022300000001</v>
      </c>
      <c r="EQ84" s="60">
        <f t="shared" si="670"/>
        <v>2590.9022300000001</v>
      </c>
      <c r="ER84" s="60">
        <f t="shared" si="671"/>
        <v>100</v>
      </c>
      <c r="ES84" s="60">
        <f>2852.625-261.72277</f>
        <v>2590.9022300000001</v>
      </c>
      <c r="ET84" s="60">
        <v>2590.9022300000001</v>
      </c>
      <c r="EU84" s="60">
        <f t="shared" si="688"/>
        <v>100</v>
      </c>
      <c r="EV84" s="60"/>
      <c r="EW84" s="60"/>
      <c r="EX84" s="60"/>
      <c r="EY84" s="60"/>
      <c r="EZ84" s="60"/>
      <c r="FA84" s="60"/>
      <c r="FB84" s="60">
        <v>0</v>
      </c>
      <c r="FC84" s="60">
        <v>0</v>
      </c>
      <c r="FD84" s="60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>
        <f t="shared" si="672"/>
        <v>0</v>
      </c>
      <c r="FX84" s="60">
        <f t="shared" si="672"/>
        <v>0</v>
      </c>
      <c r="FY84" s="60"/>
      <c r="FZ84" s="60"/>
      <c r="GA84" s="60"/>
      <c r="GB84" s="60"/>
      <c r="GC84" s="60"/>
      <c r="GD84" s="60"/>
      <c r="GE84" s="60"/>
      <c r="GF84" s="60">
        <f t="shared" si="673"/>
        <v>0</v>
      </c>
      <c r="GG84" s="60">
        <f t="shared" si="673"/>
        <v>0</v>
      </c>
      <c r="GH84" s="60"/>
      <c r="GI84" s="60"/>
      <c r="GJ84" s="60"/>
      <c r="GK84" s="60"/>
      <c r="GL84" s="60"/>
      <c r="GM84" s="60"/>
      <c r="GN84" s="60"/>
      <c r="GO84" s="60">
        <f t="shared" si="674"/>
        <v>0</v>
      </c>
      <c r="GP84" s="60">
        <f t="shared" si="674"/>
        <v>0</v>
      </c>
      <c r="GQ84" s="60"/>
      <c r="GR84" s="60"/>
      <c r="GS84" s="60"/>
      <c r="GT84" s="60"/>
      <c r="GU84" s="60"/>
      <c r="GV84" s="60"/>
      <c r="GW84" s="60"/>
      <c r="GX84" s="60">
        <f t="shared" si="675"/>
        <v>0</v>
      </c>
      <c r="GY84" s="60">
        <f t="shared" si="675"/>
        <v>0</v>
      </c>
      <c r="GZ84" s="60"/>
      <c r="HA84" s="60"/>
      <c r="HB84" s="60"/>
      <c r="HC84" s="60"/>
      <c r="HD84" s="60"/>
      <c r="HE84" s="60"/>
      <c r="HF84" s="60"/>
      <c r="HG84" s="60">
        <f t="shared" si="676"/>
        <v>0</v>
      </c>
      <c r="HH84" s="60">
        <f t="shared" si="676"/>
        <v>0</v>
      </c>
      <c r="HI84" s="60"/>
      <c r="HJ84" s="60"/>
      <c r="HK84" s="60"/>
      <c r="HL84" s="60"/>
      <c r="HM84" s="60"/>
      <c r="HN84" s="60"/>
      <c r="HO84" s="60"/>
      <c r="HP84" s="60">
        <f t="shared" si="677"/>
        <v>0</v>
      </c>
      <c r="HQ84" s="60">
        <f t="shared" si="677"/>
        <v>0</v>
      </c>
      <c r="HR84" s="60"/>
      <c r="HS84" s="60"/>
      <c r="HT84" s="60"/>
      <c r="HU84" s="60"/>
      <c r="HV84" s="60"/>
      <c r="HW84" s="60"/>
      <c r="HX84" s="60"/>
      <c r="HY84" s="60">
        <f t="shared" si="678"/>
        <v>0</v>
      </c>
      <c r="HZ84" s="60">
        <f t="shared" si="678"/>
        <v>0</v>
      </c>
      <c r="IA84" s="60"/>
      <c r="IB84" s="60"/>
      <c r="IC84" s="60"/>
      <c r="ID84" s="60"/>
      <c r="IE84" s="60"/>
      <c r="IF84" s="60"/>
      <c r="IG84" s="60"/>
      <c r="IH84" s="60">
        <f t="shared" si="679"/>
        <v>0</v>
      </c>
      <c r="II84" s="60">
        <f t="shared" si="679"/>
        <v>0</v>
      </c>
      <c r="IJ84" s="60"/>
      <c r="IK84" s="60"/>
      <c r="IL84" s="60"/>
      <c r="IM84" s="60"/>
      <c r="IN84" s="60"/>
      <c r="IO84" s="60"/>
      <c r="IP84" s="60"/>
      <c r="IQ84" s="60"/>
      <c r="IR84" s="60">
        <f t="shared" si="680"/>
        <v>0</v>
      </c>
      <c r="IS84" s="60">
        <f t="shared" si="680"/>
        <v>0</v>
      </c>
      <c r="IT84" s="60"/>
      <c r="IU84" s="60"/>
      <c r="IV84" s="60"/>
      <c r="IW84" s="60"/>
      <c r="IX84" s="60"/>
      <c r="IY84" s="60"/>
      <c r="IZ84" s="60"/>
      <c r="JA84" s="60">
        <f t="shared" si="681"/>
        <v>0</v>
      </c>
      <c r="JB84" s="60">
        <f t="shared" si="681"/>
        <v>0</v>
      </c>
      <c r="JC84" s="60"/>
      <c r="JD84" s="60"/>
      <c r="JE84" s="60"/>
      <c r="JF84" s="60"/>
      <c r="JG84" s="60"/>
      <c r="JH84" s="60"/>
      <c r="JI84" s="60"/>
      <c r="JJ84" s="60">
        <f t="shared" si="682"/>
        <v>0</v>
      </c>
      <c r="JK84" s="60">
        <f t="shared" si="682"/>
        <v>0</v>
      </c>
      <c r="JL84" s="60"/>
      <c r="JM84" s="60"/>
      <c r="JN84" s="60"/>
      <c r="JO84" s="60"/>
      <c r="JP84" s="60"/>
      <c r="JQ84" s="60"/>
      <c r="JR84" s="60"/>
      <c r="JS84" s="60">
        <f t="shared" si="683"/>
        <v>0</v>
      </c>
      <c r="JT84" s="60">
        <f t="shared" si="683"/>
        <v>0</v>
      </c>
      <c r="JU84" s="60"/>
      <c r="JV84" s="60"/>
      <c r="JW84" s="60"/>
      <c r="JX84" s="60"/>
      <c r="JY84" s="60"/>
      <c r="JZ84" s="60"/>
      <c r="KA84" s="60"/>
      <c r="KB84" s="60">
        <f t="shared" si="684"/>
        <v>0</v>
      </c>
      <c r="KC84" s="60">
        <f t="shared" si="684"/>
        <v>0</v>
      </c>
      <c r="KD84" s="60"/>
      <c r="KE84" s="60"/>
      <c r="KF84" s="60"/>
      <c r="KG84" s="60"/>
      <c r="KH84" s="60"/>
      <c r="KI84" s="60"/>
      <c r="KJ84" s="60"/>
      <c r="KK84" s="60">
        <f t="shared" si="685"/>
        <v>0</v>
      </c>
      <c r="KL84" s="60">
        <f t="shared" si="685"/>
        <v>0</v>
      </c>
      <c r="KM84" s="60"/>
      <c r="KN84" s="60"/>
      <c r="KO84" s="60"/>
      <c r="KP84" s="60"/>
      <c r="KQ84" s="60"/>
      <c r="KR84" s="60"/>
      <c r="KS84" s="60"/>
      <c r="KT84" s="60"/>
      <c r="KU84" s="60"/>
      <c r="KV84" s="60"/>
      <c r="KW84" s="60">
        <f t="shared" si="686"/>
        <v>0</v>
      </c>
      <c r="KX84" s="60">
        <f t="shared" si="686"/>
        <v>0</v>
      </c>
      <c r="KY84" s="60"/>
      <c r="KZ84" s="60"/>
      <c r="LA84" s="60"/>
      <c r="LB84" s="60"/>
      <c r="LC84" s="60"/>
      <c r="LD84" s="60"/>
      <c r="LE84" s="60"/>
      <c r="LF84" s="60"/>
      <c r="LG84" s="60"/>
      <c r="LH84" s="60"/>
      <c r="LI84" s="60"/>
      <c r="LJ84" s="60"/>
      <c r="LK84" s="60"/>
      <c r="LL84" s="60">
        <f t="shared" si="687"/>
        <v>0</v>
      </c>
      <c r="LM84" s="60">
        <f t="shared" si="687"/>
        <v>0</v>
      </c>
      <c r="LN84" s="60"/>
      <c r="LO84" s="60"/>
      <c r="LP84" s="60"/>
      <c r="LQ84" s="60"/>
      <c r="LR84" s="60"/>
      <c r="LS84" s="60"/>
      <c r="LT84" s="60"/>
      <c r="LU84" s="60"/>
      <c r="LV84" s="60"/>
      <c r="LW84" s="58"/>
      <c r="LX84" s="60"/>
      <c r="LY84" s="60"/>
      <c r="LZ84" s="60"/>
      <c r="MA84" s="60"/>
      <c r="MB84" s="60"/>
      <c r="MC84" s="60"/>
      <c r="MD84" s="60"/>
      <c r="ME84" s="60"/>
      <c r="MF84" s="60"/>
    </row>
    <row r="85" spans="1:344" ht="13.5" customHeight="1">
      <c r="A85" s="3" t="s">
        <v>49</v>
      </c>
      <c r="B85" s="60">
        <f t="shared" si="660"/>
        <v>3827.1758</v>
      </c>
      <c r="C85" s="60">
        <f t="shared" si="661"/>
        <v>3827.1758</v>
      </c>
      <c r="D85" s="60">
        <f t="shared" si="526"/>
        <v>100</v>
      </c>
      <c r="E85" s="60">
        <v>0</v>
      </c>
      <c r="F85" s="60">
        <v>0</v>
      </c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>
        <v>0</v>
      </c>
      <c r="U85" s="60">
        <v>0</v>
      </c>
      <c r="V85" s="60"/>
      <c r="W85" s="60"/>
      <c r="X85" s="60"/>
      <c r="Y85" s="60"/>
      <c r="Z85" s="60"/>
      <c r="AA85" s="60"/>
      <c r="AB85" s="60"/>
      <c r="AC85" s="60">
        <v>0</v>
      </c>
      <c r="AD85" s="60">
        <v>0</v>
      </c>
      <c r="AE85" s="60"/>
      <c r="AF85" s="60"/>
      <c r="AG85" s="60"/>
      <c r="AH85" s="60"/>
      <c r="AI85" s="60"/>
      <c r="AJ85" s="60"/>
      <c r="AK85" s="60"/>
      <c r="AL85" s="60">
        <v>0</v>
      </c>
      <c r="AM85" s="60">
        <v>0</v>
      </c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>
        <v>0</v>
      </c>
      <c r="AY85" s="60">
        <v>0</v>
      </c>
      <c r="AZ85" s="60"/>
      <c r="BA85" s="60"/>
      <c r="BB85" s="60"/>
      <c r="BC85" s="60"/>
      <c r="BD85" s="60"/>
      <c r="BE85" s="60"/>
      <c r="BF85" s="60"/>
      <c r="BG85" s="60">
        <f t="shared" si="689"/>
        <v>1657.7109800000001</v>
      </c>
      <c r="BH85" s="60">
        <f t="shared" si="689"/>
        <v>1657.7109800000001</v>
      </c>
      <c r="BI85" s="60">
        <f t="shared" si="558"/>
        <v>100</v>
      </c>
      <c r="BJ85" s="60">
        <v>1624.55675</v>
      </c>
      <c r="BK85" s="60">
        <v>1624.55675</v>
      </c>
      <c r="BL85" s="60">
        <f t="shared" si="662"/>
        <v>100</v>
      </c>
      <c r="BM85" s="60">
        <v>33.154229999999998</v>
      </c>
      <c r="BN85" s="60">
        <v>33.154229999999998</v>
      </c>
      <c r="BO85" s="60">
        <f t="shared" si="663"/>
        <v>100</v>
      </c>
      <c r="BP85" s="60"/>
      <c r="BQ85" s="60"/>
      <c r="BR85" s="60"/>
      <c r="BS85" s="60">
        <f t="shared" si="664"/>
        <v>0</v>
      </c>
      <c r="BT85" s="60">
        <f t="shared" si="664"/>
        <v>0</v>
      </c>
      <c r="BU85" s="60"/>
      <c r="BV85" s="60"/>
      <c r="BW85" s="60">
        <v>0</v>
      </c>
      <c r="BX85" s="60"/>
      <c r="BY85" s="60"/>
      <c r="BZ85" s="60"/>
      <c r="CA85" s="60"/>
      <c r="CB85" s="60">
        <f t="shared" si="665"/>
        <v>0</v>
      </c>
      <c r="CC85" s="60">
        <f t="shared" si="666"/>
        <v>0</v>
      </c>
      <c r="CD85" s="60"/>
      <c r="CE85" s="60"/>
      <c r="CF85" s="60"/>
      <c r="CG85" s="60"/>
      <c r="CH85" s="60"/>
      <c r="CI85" s="60"/>
      <c r="CJ85" s="60"/>
      <c r="CK85" s="60">
        <v>0</v>
      </c>
      <c r="CL85" s="60">
        <v>0</v>
      </c>
      <c r="CM85" s="60"/>
      <c r="CN85" s="60"/>
      <c r="CO85" s="60"/>
      <c r="CP85" s="60"/>
      <c r="CQ85" s="60"/>
      <c r="CR85" s="60"/>
      <c r="CS85" s="60"/>
      <c r="CT85" s="60">
        <f t="shared" si="667"/>
        <v>0</v>
      </c>
      <c r="CU85" s="60">
        <f t="shared" si="667"/>
        <v>0</v>
      </c>
      <c r="CV85" s="60"/>
      <c r="CW85" s="60"/>
      <c r="CX85" s="60"/>
      <c r="CY85" s="60"/>
      <c r="CZ85" s="60"/>
      <c r="DA85" s="60"/>
      <c r="DB85" s="60"/>
      <c r="DC85" s="60">
        <f t="shared" si="668"/>
        <v>0</v>
      </c>
      <c r="DD85" s="60">
        <f t="shared" si="668"/>
        <v>0</v>
      </c>
      <c r="DE85" s="60"/>
      <c r="DF85" s="60"/>
      <c r="DG85" s="60"/>
      <c r="DH85" s="60"/>
      <c r="DI85" s="60"/>
      <c r="DJ85" s="60"/>
      <c r="DK85" s="60"/>
      <c r="DL85" s="60">
        <f t="shared" si="669"/>
        <v>0</v>
      </c>
      <c r="DM85" s="60">
        <f t="shared" si="669"/>
        <v>0</v>
      </c>
      <c r="DN85" s="60"/>
      <c r="DO85" s="60"/>
      <c r="DP85" s="60"/>
      <c r="DQ85" s="60"/>
      <c r="DR85" s="60"/>
      <c r="DS85" s="60"/>
      <c r="DT85" s="60"/>
      <c r="DU85" s="60">
        <v>0</v>
      </c>
      <c r="DV85" s="60">
        <v>0</v>
      </c>
      <c r="DW85" s="60"/>
      <c r="DX85" s="60"/>
      <c r="DY85" s="60"/>
      <c r="DZ85" s="60"/>
      <c r="EA85" s="60"/>
      <c r="EB85" s="60"/>
      <c r="EC85" s="60"/>
      <c r="ED85" s="60">
        <v>0</v>
      </c>
      <c r="EE85" s="60">
        <v>0</v>
      </c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>
        <f t="shared" si="670"/>
        <v>2169.4648200000001</v>
      </c>
      <c r="EQ85" s="60">
        <v>2169.4648200000001</v>
      </c>
      <c r="ER85" s="60">
        <f t="shared" si="671"/>
        <v>100</v>
      </c>
      <c r="ES85" s="60">
        <f>1512.066+657.39882</f>
        <v>2169.4648200000001</v>
      </c>
      <c r="ET85" s="60">
        <v>1615.9177099999999</v>
      </c>
      <c r="EU85" s="60">
        <f t="shared" si="688"/>
        <v>74.484623816117008</v>
      </c>
      <c r="EV85" s="60"/>
      <c r="EW85" s="60"/>
      <c r="EX85" s="60"/>
      <c r="EY85" s="60"/>
      <c r="EZ85" s="60"/>
      <c r="FA85" s="60"/>
      <c r="FB85" s="60">
        <v>0</v>
      </c>
      <c r="FC85" s="60">
        <v>0</v>
      </c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>
        <f t="shared" si="672"/>
        <v>0</v>
      </c>
      <c r="FX85" s="60">
        <f t="shared" si="672"/>
        <v>0</v>
      </c>
      <c r="FY85" s="60"/>
      <c r="FZ85" s="60"/>
      <c r="GA85" s="60"/>
      <c r="GB85" s="60"/>
      <c r="GC85" s="60"/>
      <c r="GD85" s="60"/>
      <c r="GE85" s="60"/>
      <c r="GF85" s="60">
        <f t="shared" si="673"/>
        <v>0</v>
      </c>
      <c r="GG85" s="60">
        <f t="shared" si="673"/>
        <v>0</v>
      </c>
      <c r="GH85" s="60"/>
      <c r="GI85" s="60"/>
      <c r="GJ85" s="60"/>
      <c r="GK85" s="60"/>
      <c r="GL85" s="60"/>
      <c r="GM85" s="60"/>
      <c r="GN85" s="60"/>
      <c r="GO85" s="60">
        <f t="shared" si="674"/>
        <v>0</v>
      </c>
      <c r="GP85" s="60">
        <f t="shared" si="674"/>
        <v>0</v>
      </c>
      <c r="GQ85" s="60"/>
      <c r="GR85" s="60"/>
      <c r="GS85" s="60"/>
      <c r="GT85" s="60"/>
      <c r="GU85" s="60"/>
      <c r="GV85" s="60"/>
      <c r="GW85" s="60"/>
      <c r="GX85" s="60">
        <f t="shared" si="675"/>
        <v>0</v>
      </c>
      <c r="GY85" s="60">
        <f t="shared" si="675"/>
        <v>0</v>
      </c>
      <c r="GZ85" s="60"/>
      <c r="HA85" s="60"/>
      <c r="HB85" s="60"/>
      <c r="HC85" s="60"/>
      <c r="HD85" s="60"/>
      <c r="HE85" s="60"/>
      <c r="HF85" s="60"/>
      <c r="HG85" s="60">
        <f t="shared" si="676"/>
        <v>0</v>
      </c>
      <c r="HH85" s="60">
        <f t="shared" si="676"/>
        <v>0</v>
      </c>
      <c r="HI85" s="60"/>
      <c r="HJ85" s="60"/>
      <c r="HK85" s="60"/>
      <c r="HL85" s="60"/>
      <c r="HM85" s="60"/>
      <c r="HN85" s="60"/>
      <c r="HO85" s="60"/>
      <c r="HP85" s="60">
        <f t="shared" si="677"/>
        <v>0</v>
      </c>
      <c r="HQ85" s="60">
        <f t="shared" si="677"/>
        <v>0</v>
      </c>
      <c r="HR85" s="60"/>
      <c r="HS85" s="60"/>
      <c r="HT85" s="60"/>
      <c r="HU85" s="60"/>
      <c r="HV85" s="60"/>
      <c r="HW85" s="60"/>
      <c r="HX85" s="60"/>
      <c r="HY85" s="60">
        <f t="shared" si="678"/>
        <v>0</v>
      </c>
      <c r="HZ85" s="60">
        <f t="shared" si="678"/>
        <v>0</v>
      </c>
      <c r="IA85" s="60"/>
      <c r="IB85" s="60"/>
      <c r="IC85" s="60"/>
      <c r="ID85" s="60"/>
      <c r="IE85" s="60"/>
      <c r="IF85" s="60"/>
      <c r="IG85" s="60"/>
      <c r="IH85" s="60">
        <f t="shared" si="679"/>
        <v>0</v>
      </c>
      <c r="II85" s="60">
        <f t="shared" si="679"/>
        <v>0</v>
      </c>
      <c r="IJ85" s="60"/>
      <c r="IK85" s="60"/>
      <c r="IL85" s="60"/>
      <c r="IM85" s="60"/>
      <c r="IN85" s="60"/>
      <c r="IO85" s="60"/>
      <c r="IP85" s="60"/>
      <c r="IQ85" s="60"/>
      <c r="IR85" s="60">
        <f t="shared" si="680"/>
        <v>0</v>
      </c>
      <c r="IS85" s="60">
        <f t="shared" si="680"/>
        <v>0</v>
      </c>
      <c r="IT85" s="60"/>
      <c r="IU85" s="60"/>
      <c r="IV85" s="60"/>
      <c r="IW85" s="60"/>
      <c r="IX85" s="60"/>
      <c r="IY85" s="60"/>
      <c r="IZ85" s="60"/>
      <c r="JA85" s="60">
        <f t="shared" si="681"/>
        <v>0</v>
      </c>
      <c r="JB85" s="60">
        <f t="shared" si="681"/>
        <v>0</v>
      </c>
      <c r="JC85" s="60"/>
      <c r="JD85" s="60"/>
      <c r="JE85" s="60"/>
      <c r="JF85" s="60"/>
      <c r="JG85" s="60"/>
      <c r="JH85" s="60"/>
      <c r="JI85" s="60"/>
      <c r="JJ85" s="60">
        <f t="shared" si="682"/>
        <v>0</v>
      </c>
      <c r="JK85" s="60">
        <f t="shared" si="682"/>
        <v>0</v>
      </c>
      <c r="JL85" s="60"/>
      <c r="JM85" s="60"/>
      <c r="JN85" s="60"/>
      <c r="JO85" s="60"/>
      <c r="JP85" s="60"/>
      <c r="JQ85" s="60"/>
      <c r="JR85" s="60"/>
      <c r="JS85" s="60">
        <f t="shared" si="683"/>
        <v>0</v>
      </c>
      <c r="JT85" s="60">
        <f t="shared" si="683"/>
        <v>0</v>
      </c>
      <c r="JU85" s="60"/>
      <c r="JV85" s="60"/>
      <c r="JW85" s="60"/>
      <c r="JX85" s="60"/>
      <c r="JY85" s="60"/>
      <c r="JZ85" s="60"/>
      <c r="KA85" s="60"/>
      <c r="KB85" s="60">
        <f t="shared" si="684"/>
        <v>0</v>
      </c>
      <c r="KC85" s="60">
        <f t="shared" si="684"/>
        <v>0</v>
      </c>
      <c r="KD85" s="60"/>
      <c r="KE85" s="60"/>
      <c r="KF85" s="60"/>
      <c r="KG85" s="60"/>
      <c r="KH85" s="60"/>
      <c r="KI85" s="60"/>
      <c r="KJ85" s="60"/>
      <c r="KK85" s="60">
        <f t="shared" si="685"/>
        <v>0</v>
      </c>
      <c r="KL85" s="60">
        <f t="shared" si="685"/>
        <v>0</v>
      </c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>
        <f t="shared" si="686"/>
        <v>0</v>
      </c>
      <c r="KX85" s="60">
        <f t="shared" si="686"/>
        <v>0</v>
      </c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>
        <f t="shared" si="687"/>
        <v>0</v>
      </c>
      <c r="LM85" s="60">
        <f t="shared" si="687"/>
        <v>0</v>
      </c>
      <c r="LN85" s="60"/>
      <c r="LO85" s="60"/>
      <c r="LP85" s="60"/>
      <c r="LQ85" s="60"/>
      <c r="LR85" s="60"/>
      <c r="LS85" s="60"/>
      <c r="LT85" s="60"/>
      <c r="LU85" s="60"/>
      <c r="LV85" s="60"/>
      <c r="LW85" s="58"/>
      <c r="LX85" s="60"/>
      <c r="LY85" s="60"/>
      <c r="LZ85" s="60"/>
      <c r="MA85" s="60"/>
      <c r="MB85" s="60"/>
      <c r="MC85" s="60"/>
      <c r="MD85" s="60"/>
      <c r="ME85" s="60"/>
      <c r="MF85" s="60"/>
    </row>
    <row r="86" spans="1:344" ht="13.5" customHeight="1">
      <c r="A86" s="3" t="s">
        <v>50</v>
      </c>
      <c r="B86" s="60">
        <f t="shared" si="660"/>
        <v>16240.047749999998</v>
      </c>
      <c r="C86" s="60">
        <f t="shared" si="661"/>
        <v>16240.047749999998</v>
      </c>
      <c r="D86" s="60">
        <f t="shared" si="526"/>
        <v>100</v>
      </c>
      <c r="E86" s="60">
        <v>0</v>
      </c>
      <c r="F86" s="60">
        <v>0</v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>
        <v>0</v>
      </c>
      <c r="U86" s="60">
        <v>0</v>
      </c>
      <c r="V86" s="60"/>
      <c r="W86" s="60"/>
      <c r="X86" s="60"/>
      <c r="Y86" s="60"/>
      <c r="Z86" s="60"/>
      <c r="AA86" s="60"/>
      <c r="AB86" s="60"/>
      <c r="AC86" s="60">
        <v>0</v>
      </c>
      <c r="AD86" s="60">
        <v>0</v>
      </c>
      <c r="AE86" s="60"/>
      <c r="AF86" s="60"/>
      <c r="AG86" s="60"/>
      <c r="AH86" s="60"/>
      <c r="AI86" s="60"/>
      <c r="AJ86" s="60"/>
      <c r="AK86" s="60"/>
      <c r="AL86" s="60">
        <v>0</v>
      </c>
      <c r="AM86" s="60">
        <v>0</v>
      </c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>
        <v>0</v>
      </c>
      <c r="AY86" s="60">
        <v>0</v>
      </c>
      <c r="AZ86" s="60"/>
      <c r="BA86" s="60"/>
      <c r="BB86" s="60"/>
      <c r="BC86" s="60"/>
      <c r="BD86" s="60"/>
      <c r="BE86" s="60"/>
      <c r="BF86" s="60"/>
      <c r="BG86" s="60">
        <f t="shared" si="689"/>
        <v>1105.1406500000001</v>
      </c>
      <c r="BH86" s="60">
        <f t="shared" si="689"/>
        <v>1105.1406500000001</v>
      </c>
      <c r="BI86" s="60">
        <f t="shared" si="558"/>
        <v>100</v>
      </c>
      <c r="BJ86" s="60">
        <v>1083.03783</v>
      </c>
      <c r="BK86" s="60">
        <v>1083.03783</v>
      </c>
      <c r="BL86" s="60">
        <f t="shared" si="662"/>
        <v>100</v>
      </c>
      <c r="BM86" s="60">
        <v>22.102820000000001</v>
      </c>
      <c r="BN86" s="60">
        <v>22.102820000000001</v>
      </c>
      <c r="BO86" s="60">
        <f t="shared" si="663"/>
        <v>100</v>
      </c>
      <c r="BP86" s="60"/>
      <c r="BQ86" s="60"/>
      <c r="BR86" s="60"/>
      <c r="BS86" s="60">
        <f t="shared" si="664"/>
        <v>340.69799999999998</v>
      </c>
      <c r="BT86" s="60">
        <f t="shared" si="664"/>
        <v>340.69799999999998</v>
      </c>
      <c r="BU86" s="60">
        <f>BT86/BS86*100</f>
        <v>100</v>
      </c>
      <c r="BV86" s="60">
        <v>340.69799999999998</v>
      </c>
      <c r="BW86" s="60">
        <v>340.69799999999998</v>
      </c>
      <c r="BX86" s="60">
        <f>BW86/BV86*100</f>
        <v>100</v>
      </c>
      <c r="BY86" s="60"/>
      <c r="BZ86" s="60"/>
      <c r="CA86" s="60"/>
      <c r="CB86" s="60">
        <f t="shared" si="665"/>
        <v>0</v>
      </c>
      <c r="CC86" s="60">
        <f t="shared" si="666"/>
        <v>0</v>
      </c>
      <c r="CD86" s="60"/>
      <c r="CE86" s="60"/>
      <c r="CF86" s="60"/>
      <c r="CG86" s="60"/>
      <c r="CH86" s="60"/>
      <c r="CI86" s="60"/>
      <c r="CJ86" s="60"/>
      <c r="CK86" s="60">
        <v>0</v>
      </c>
      <c r="CL86" s="60">
        <v>0</v>
      </c>
      <c r="CM86" s="60"/>
      <c r="CN86" s="60"/>
      <c r="CO86" s="60"/>
      <c r="CP86" s="60"/>
      <c r="CQ86" s="60"/>
      <c r="CR86" s="60"/>
      <c r="CS86" s="60"/>
      <c r="CT86" s="60">
        <f t="shared" si="667"/>
        <v>0</v>
      </c>
      <c r="CU86" s="60">
        <f t="shared" si="667"/>
        <v>0</v>
      </c>
      <c r="CV86" s="60"/>
      <c r="CW86" s="60"/>
      <c r="CX86" s="60"/>
      <c r="CY86" s="60"/>
      <c r="CZ86" s="60"/>
      <c r="DA86" s="60"/>
      <c r="DB86" s="60"/>
      <c r="DC86" s="60">
        <f t="shared" si="668"/>
        <v>0</v>
      </c>
      <c r="DD86" s="60">
        <f t="shared" si="668"/>
        <v>0</v>
      </c>
      <c r="DE86" s="60"/>
      <c r="DF86" s="60"/>
      <c r="DG86" s="60"/>
      <c r="DH86" s="60"/>
      <c r="DI86" s="60"/>
      <c r="DJ86" s="60"/>
      <c r="DK86" s="60"/>
      <c r="DL86" s="60">
        <f t="shared" si="669"/>
        <v>377.81900000000002</v>
      </c>
      <c r="DM86" s="60">
        <f t="shared" si="669"/>
        <v>377.81900000000002</v>
      </c>
      <c r="DN86" s="60">
        <f>DM86/DL86*100</f>
        <v>100</v>
      </c>
      <c r="DO86" s="60">
        <v>370.26262000000003</v>
      </c>
      <c r="DP86" s="60">
        <v>370.26262000000003</v>
      </c>
      <c r="DQ86" s="60">
        <f>DP86/DO86*100</f>
        <v>100</v>
      </c>
      <c r="DR86" s="60">
        <v>7.5563799999999999</v>
      </c>
      <c r="DS86" s="60">
        <v>7.5563799999999999</v>
      </c>
      <c r="DT86" s="60">
        <f>DS86/DR86*100</f>
        <v>100</v>
      </c>
      <c r="DU86" s="60">
        <v>0</v>
      </c>
      <c r="DV86" s="60">
        <v>0</v>
      </c>
      <c r="DW86" s="60"/>
      <c r="DX86" s="60"/>
      <c r="DY86" s="60"/>
      <c r="DZ86" s="60"/>
      <c r="EA86" s="60"/>
      <c r="EB86" s="60"/>
      <c r="EC86" s="60"/>
      <c r="ED86" s="60">
        <v>0</v>
      </c>
      <c r="EE86" s="60">
        <v>0</v>
      </c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>
        <f t="shared" si="670"/>
        <v>13867.590099999999</v>
      </c>
      <c r="EQ86" s="60">
        <f t="shared" si="670"/>
        <v>13867.590099999999</v>
      </c>
      <c r="ER86" s="60">
        <f t="shared" si="671"/>
        <v>100</v>
      </c>
      <c r="ES86" s="60">
        <f>13927.76-60.1699</f>
        <v>13867.590099999999</v>
      </c>
      <c r="ET86" s="60">
        <v>13867.590099999999</v>
      </c>
      <c r="EU86" s="60">
        <f t="shared" si="688"/>
        <v>100</v>
      </c>
      <c r="EV86" s="60"/>
      <c r="EW86" s="60"/>
      <c r="EX86" s="60"/>
      <c r="EY86" s="60"/>
      <c r="EZ86" s="60"/>
      <c r="FA86" s="60"/>
      <c r="FB86" s="60">
        <v>0</v>
      </c>
      <c r="FC86" s="60">
        <v>0</v>
      </c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>
        <f t="shared" si="672"/>
        <v>0</v>
      </c>
      <c r="FX86" s="60">
        <f t="shared" si="672"/>
        <v>0</v>
      </c>
      <c r="FY86" s="60"/>
      <c r="FZ86" s="60"/>
      <c r="GA86" s="60"/>
      <c r="GB86" s="60"/>
      <c r="GC86" s="60"/>
      <c r="GD86" s="60"/>
      <c r="GE86" s="60"/>
      <c r="GF86" s="60">
        <f t="shared" si="673"/>
        <v>0</v>
      </c>
      <c r="GG86" s="60">
        <f t="shared" si="673"/>
        <v>0</v>
      </c>
      <c r="GH86" s="60"/>
      <c r="GI86" s="60"/>
      <c r="GJ86" s="60"/>
      <c r="GK86" s="60"/>
      <c r="GL86" s="60"/>
      <c r="GM86" s="60"/>
      <c r="GN86" s="60"/>
      <c r="GO86" s="60">
        <f t="shared" si="674"/>
        <v>0</v>
      </c>
      <c r="GP86" s="60">
        <f t="shared" si="674"/>
        <v>0</v>
      </c>
      <c r="GQ86" s="60"/>
      <c r="GR86" s="60"/>
      <c r="GS86" s="60"/>
      <c r="GT86" s="60"/>
      <c r="GU86" s="60"/>
      <c r="GV86" s="60"/>
      <c r="GW86" s="60"/>
      <c r="GX86" s="60">
        <f t="shared" si="675"/>
        <v>0</v>
      </c>
      <c r="GY86" s="60">
        <f t="shared" si="675"/>
        <v>0</v>
      </c>
      <c r="GZ86" s="60"/>
      <c r="HA86" s="60"/>
      <c r="HB86" s="60"/>
      <c r="HC86" s="60"/>
      <c r="HD86" s="60"/>
      <c r="HE86" s="60"/>
      <c r="HF86" s="60"/>
      <c r="HG86" s="60">
        <f t="shared" si="676"/>
        <v>0</v>
      </c>
      <c r="HH86" s="60">
        <f t="shared" si="676"/>
        <v>0</v>
      </c>
      <c r="HI86" s="60"/>
      <c r="HJ86" s="60"/>
      <c r="HK86" s="60"/>
      <c r="HL86" s="60"/>
      <c r="HM86" s="60"/>
      <c r="HN86" s="60"/>
      <c r="HO86" s="60"/>
      <c r="HP86" s="60">
        <f t="shared" si="677"/>
        <v>0</v>
      </c>
      <c r="HQ86" s="60">
        <f t="shared" si="677"/>
        <v>0</v>
      </c>
      <c r="HR86" s="60"/>
      <c r="HS86" s="60"/>
      <c r="HT86" s="60"/>
      <c r="HU86" s="60"/>
      <c r="HV86" s="60"/>
      <c r="HW86" s="60"/>
      <c r="HX86" s="60"/>
      <c r="HY86" s="60">
        <f t="shared" si="678"/>
        <v>0</v>
      </c>
      <c r="HZ86" s="60">
        <f t="shared" si="678"/>
        <v>0</v>
      </c>
      <c r="IA86" s="60"/>
      <c r="IB86" s="60"/>
      <c r="IC86" s="60"/>
      <c r="ID86" s="60"/>
      <c r="IE86" s="60"/>
      <c r="IF86" s="60"/>
      <c r="IG86" s="60"/>
      <c r="IH86" s="60">
        <f t="shared" si="679"/>
        <v>0</v>
      </c>
      <c r="II86" s="60">
        <f t="shared" si="679"/>
        <v>0</v>
      </c>
      <c r="IJ86" s="60"/>
      <c r="IK86" s="60"/>
      <c r="IL86" s="60"/>
      <c r="IM86" s="60"/>
      <c r="IN86" s="60"/>
      <c r="IO86" s="60"/>
      <c r="IP86" s="60"/>
      <c r="IQ86" s="60"/>
      <c r="IR86" s="60">
        <f t="shared" si="680"/>
        <v>0</v>
      </c>
      <c r="IS86" s="60">
        <f t="shared" si="680"/>
        <v>0</v>
      </c>
      <c r="IT86" s="60"/>
      <c r="IU86" s="60"/>
      <c r="IV86" s="60"/>
      <c r="IW86" s="60"/>
      <c r="IX86" s="60"/>
      <c r="IY86" s="60"/>
      <c r="IZ86" s="60"/>
      <c r="JA86" s="60">
        <f t="shared" si="681"/>
        <v>0</v>
      </c>
      <c r="JB86" s="60">
        <f t="shared" si="681"/>
        <v>0</v>
      </c>
      <c r="JC86" s="60"/>
      <c r="JD86" s="60"/>
      <c r="JE86" s="60"/>
      <c r="JF86" s="60"/>
      <c r="JG86" s="60"/>
      <c r="JH86" s="60"/>
      <c r="JI86" s="60"/>
      <c r="JJ86" s="60">
        <f t="shared" si="682"/>
        <v>0</v>
      </c>
      <c r="JK86" s="60">
        <f t="shared" si="682"/>
        <v>0</v>
      </c>
      <c r="JL86" s="60"/>
      <c r="JM86" s="60"/>
      <c r="JN86" s="60"/>
      <c r="JO86" s="60"/>
      <c r="JP86" s="60"/>
      <c r="JQ86" s="60"/>
      <c r="JR86" s="60"/>
      <c r="JS86" s="60">
        <f t="shared" si="683"/>
        <v>0</v>
      </c>
      <c r="JT86" s="60">
        <f t="shared" si="683"/>
        <v>0</v>
      </c>
      <c r="JU86" s="60"/>
      <c r="JV86" s="60"/>
      <c r="JW86" s="60"/>
      <c r="JX86" s="60"/>
      <c r="JY86" s="60"/>
      <c r="JZ86" s="60"/>
      <c r="KA86" s="60"/>
      <c r="KB86" s="60">
        <f t="shared" si="684"/>
        <v>0</v>
      </c>
      <c r="KC86" s="60">
        <f t="shared" si="684"/>
        <v>0</v>
      </c>
      <c r="KD86" s="60"/>
      <c r="KE86" s="60"/>
      <c r="KF86" s="60"/>
      <c r="KG86" s="60"/>
      <c r="KH86" s="60"/>
      <c r="KI86" s="60"/>
      <c r="KJ86" s="60"/>
      <c r="KK86" s="60">
        <f t="shared" si="685"/>
        <v>0</v>
      </c>
      <c r="KL86" s="60">
        <f t="shared" si="685"/>
        <v>0</v>
      </c>
      <c r="KM86" s="60"/>
      <c r="KN86" s="60"/>
      <c r="KO86" s="60"/>
      <c r="KP86" s="60"/>
      <c r="KQ86" s="60"/>
      <c r="KR86" s="60"/>
      <c r="KS86" s="60"/>
      <c r="KT86" s="60"/>
      <c r="KU86" s="60"/>
      <c r="KV86" s="60"/>
      <c r="KW86" s="60">
        <f t="shared" si="686"/>
        <v>0</v>
      </c>
      <c r="KX86" s="60">
        <f t="shared" si="686"/>
        <v>0</v>
      </c>
      <c r="KY86" s="60"/>
      <c r="KZ86" s="60"/>
      <c r="LA86" s="60"/>
      <c r="LB86" s="60"/>
      <c r="LC86" s="60"/>
      <c r="LD86" s="60"/>
      <c r="LE86" s="60"/>
      <c r="LF86" s="60"/>
      <c r="LG86" s="60"/>
      <c r="LH86" s="60"/>
      <c r="LI86" s="60"/>
      <c r="LJ86" s="60"/>
      <c r="LK86" s="60"/>
      <c r="LL86" s="60">
        <f t="shared" si="687"/>
        <v>0</v>
      </c>
      <c r="LM86" s="60">
        <f t="shared" si="687"/>
        <v>0</v>
      </c>
      <c r="LN86" s="60"/>
      <c r="LO86" s="60"/>
      <c r="LP86" s="60"/>
      <c r="LQ86" s="60"/>
      <c r="LR86" s="60"/>
      <c r="LS86" s="60"/>
      <c r="LT86" s="60"/>
      <c r="LU86" s="60">
        <v>548.79999999999995</v>
      </c>
      <c r="LV86" s="60">
        <v>548.79999999999995</v>
      </c>
      <c r="LW86" s="58">
        <f t="shared" si="656"/>
        <v>100</v>
      </c>
      <c r="LX86" s="60"/>
      <c r="LY86" s="60"/>
      <c r="LZ86" s="60"/>
      <c r="MA86" s="60"/>
      <c r="MB86" s="60"/>
      <c r="MC86" s="60"/>
      <c r="MD86" s="60"/>
      <c r="ME86" s="60"/>
      <c r="MF86" s="60"/>
    </row>
    <row r="87" spans="1:344" ht="13.5" customHeight="1">
      <c r="A87" s="3" t="s">
        <v>51</v>
      </c>
      <c r="B87" s="60">
        <f t="shared" si="660"/>
        <v>5081.0757699999995</v>
      </c>
      <c r="C87" s="60">
        <f t="shared" si="661"/>
        <v>5081.0757699999995</v>
      </c>
      <c r="D87" s="60">
        <f t="shared" si="526"/>
        <v>100</v>
      </c>
      <c r="E87" s="60">
        <v>0</v>
      </c>
      <c r="F87" s="60">
        <v>0</v>
      </c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>
        <v>0</v>
      </c>
      <c r="U87" s="60">
        <v>0</v>
      </c>
      <c r="V87" s="60"/>
      <c r="W87" s="60"/>
      <c r="X87" s="60"/>
      <c r="Y87" s="60"/>
      <c r="Z87" s="60"/>
      <c r="AA87" s="60"/>
      <c r="AB87" s="60"/>
      <c r="AC87" s="60">
        <v>0</v>
      </c>
      <c r="AD87" s="60">
        <v>0</v>
      </c>
      <c r="AE87" s="60"/>
      <c r="AF87" s="60"/>
      <c r="AG87" s="60"/>
      <c r="AH87" s="60"/>
      <c r="AI87" s="60"/>
      <c r="AJ87" s="60"/>
      <c r="AK87" s="60"/>
      <c r="AL87" s="60">
        <v>0</v>
      </c>
      <c r="AM87" s="60">
        <v>0</v>
      </c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>
        <v>0</v>
      </c>
      <c r="AY87" s="60">
        <v>0</v>
      </c>
      <c r="AZ87" s="60"/>
      <c r="BA87" s="60"/>
      <c r="BB87" s="60"/>
      <c r="BC87" s="60"/>
      <c r="BD87" s="60"/>
      <c r="BE87" s="60"/>
      <c r="BF87" s="60"/>
      <c r="BG87" s="60">
        <f t="shared" si="689"/>
        <v>2109.8139699999997</v>
      </c>
      <c r="BH87" s="60">
        <f t="shared" si="689"/>
        <v>2109.8139699999997</v>
      </c>
      <c r="BI87" s="60">
        <f t="shared" si="558"/>
        <v>100</v>
      </c>
      <c r="BJ87" s="60">
        <v>2067.6176799999998</v>
      </c>
      <c r="BK87" s="60">
        <v>2067.6176799999998</v>
      </c>
      <c r="BL87" s="60">
        <f t="shared" si="662"/>
        <v>100</v>
      </c>
      <c r="BM87" s="60">
        <v>42.196289999999998</v>
      </c>
      <c r="BN87" s="60">
        <v>42.196289999999998</v>
      </c>
      <c r="BO87" s="60">
        <f t="shared" si="663"/>
        <v>100</v>
      </c>
      <c r="BP87" s="60"/>
      <c r="BQ87" s="60"/>
      <c r="BR87" s="60"/>
      <c r="BS87" s="60">
        <f t="shared" si="664"/>
        <v>0</v>
      </c>
      <c r="BT87" s="60">
        <f t="shared" si="664"/>
        <v>0</v>
      </c>
      <c r="BU87" s="60"/>
      <c r="BV87" s="60"/>
      <c r="BW87" s="60">
        <v>0</v>
      </c>
      <c r="BX87" s="60"/>
      <c r="BY87" s="60"/>
      <c r="BZ87" s="60"/>
      <c r="CA87" s="60"/>
      <c r="CB87" s="60">
        <f t="shared" si="665"/>
        <v>0</v>
      </c>
      <c r="CC87" s="60">
        <f t="shared" si="666"/>
        <v>0</v>
      </c>
      <c r="CD87" s="60"/>
      <c r="CE87" s="60"/>
      <c r="CF87" s="60"/>
      <c r="CG87" s="60"/>
      <c r="CH87" s="60"/>
      <c r="CI87" s="60"/>
      <c r="CJ87" s="60"/>
      <c r="CK87" s="60">
        <v>0</v>
      </c>
      <c r="CL87" s="60">
        <v>0</v>
      </c>
      <c r="CM87" s="60"/>
      <c r="CN87" s="60"/>
      <c r="CO87" s="60"/>
      <c r="CP87" s="60"/>
      <c r="CQ87" s="60"/>
      <c r="CR87" s="60"/>
      <c r="CS87" s="60"/>
      <c r="CT87" s="60">
        <f t="shared" si="667"/>
        <v>0</v>
      </c>
      <c r="CU87" s="60">
        <f t="shared" si="667"/>
        <v>0</v>
      </c>
      <c r="CV87" s="60"/>
      <c r="CW87" s="60"/>
      <c r="CX87" s="60"/>
      <c r="CY87" s="60"/>
      <c r="CZ87" s="60"/>
      <c r="DA87" s="60"/>
      <c r="DB87" s="60"/>
      <c r="DC87" s="60">
        <f t="shared" si="668"/>
        <v>0</v>
      </c>
      <c r="DD87" s="60">
        <f t="shared" si="668"/>
        <v>0</v>
      </c>
      <c r="DE87" s="60"/>
      <c r="DF87" s="60"/>
      <c r="DG87" s="60"/>
      <c r="DH87" s="60"/>
      <c r="DI87" s="60"/>
      <c r="DJ87" s="60"/>
      <c r="DK87" s="60"/>
      <c r="DL87" s="60">
        <f t="shared" si="669"/>
        <v>0</v>
      </c>
      <c r="DM87" s="60">
        <f t="shared" si="669"/>
        <v>0</v>
      </c>
      <c r="DN87" s="60"/>
      <c r="DO87" s="60"/>
      <c r="DP87" s="60"/>
      <c r="DQ87" s="60"/>
      <c r="DR87" s="60"/>
      <c r="DS87" s="60"/>
      <c r="DT87" s="60"/>
      <c r="DU87" s="60">
        <v>0</v>
      </c>
      <c r="DV87" s="60">
        <v>0</v>
      </c>
      <c r="DW87" s="60"/>
      <c r="DX87" s="60"/>
      <c r="DY87" s="60"/>
      <c r="DZ87" s="60"/>
      <c r="EA87" s="60"/>
      <c r="EB87" s="60"/>
      <c r="EC87" s="60"/>
      <c r="ED87" s="60">
        <v>0</v>
      </c>
      <c r="EE87" s="60">
        <v>0</v>
      </c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>
        <f t="shared" si="670"/>
        <v>1470</v>
      </c>
      <c r="EQ87" s="60">
        <f t="shared" si="670"/>
        <v>1470</v>
      </c>
      <c r="ER87" s="60">
        <f t="shared" si="671"/>
        <v>100</v>
      </c>
      <c r="ES87" s="60">
        <v>1470</v>
      </c>
      <c r="ET87" s="60">
        <v>1470</v>
      </c>
      <c r="EU87" s="60">
        <f t="shared" si="688"/>
        <v>100</v>
      </c>
      <c r="EV87" s="60"/>
      <c r="EW87" s="60"/>
      <c r="EX87" s="60"/>
      <c r="EY87" s="60"/>
      <c r="EZ87" s="60"/>
      <c r="FA87" s="60"/>
      <c r="FB87" s="60">
        <v>0</v>
      </c>
      <c r="FC87" s="60">
        <v>0</v>
      </c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>
        <f t="shared" si="672"/>
        <v>0</v>
      </c>
      <c r="FX87" s="60">
        <f t="shared" si="672"/>
        <v>0</v>
      </c>
      <c r="FY87" s="60"/>
      <c r="FZ87" s="60"/>
      <c r="GA87" s="60"/>
      <c r="GB87" s="60"/>
      <c r="GC87" s="60"/>
      <c r="GD87" s="60"/>
      <c r="GE87" s="60"/>
      <c r="GF87" s="60">
        <f t="shared" si="673"/>
        <v>0</v>
      </c>
      <c r="GG87" s="60">
        <f t="shared" si="673"/>
        <v>0</v>
      </c>
      <c r="GH87" s="60"/>
      <c r="GI87" s="60"/>
      <c r="GJ87" s="60"/>
      <c r="GK87" s="60"/>
      <c r="GL87" s="60"/>
      <c r="GM87" s="60"/>
      <c r="GN87" s="60"/>
      <c r="GO87" s="60">
        <f t="shared" si="674"/>
        <v>0</v>
      </c>
      <c r="GP87" s="60">
        <f t="shared" si="674"/>
        <v>0</v>
      </c>
      <c r="GQ87" s="60"/>
      <c r="GR87" s="60"/>
      <c r="GS87" s="60"/>
      <c r="GT87" s="60"/>
      <c r="GU87" s="60"/>
      <c r="GV87" s="60"/>
      <c r="GW87" s="60"/>
      <c r="GX87" s="60">
        <f t="shared" si="675"/>
        <v>0</v>
      </c>
      <c r="GY87" s="60">
        <f t="shared" si="675"/>
        <v>0</v>
      </c>
      <c r="GZ87" s="60"/>
      <c r="HA87" s="60"/>
      <c r="HB87" s="60"/>
      <c r="HC87" s="60"/>
      <c r="HD87" s="60"/>
      <c r="HE87" s="60"/>
      <c r="HF87" s="60"/>
      <c r="HG87" s="60">
        <f t="shared" si="676"/>
        <v>0</v>
      </c>
      <c r="HH87" s="60">
        <f t="shared" si="676"/>
        <v>0</v>
      </c>
      <c r="HI87" s="60"/>
      <c r="HJ87" s="60"/>
      <c r="HK87" s="60"/>
      <c r="HL87" s="60"/>
      <c r="HM87" s="60"/>
      <c r="HN87" s="60"/>
      <c r="HO87" s="60"/>
      <c r="HP87" s="60">
        <f t="shared" si="677"/>
        <v>0</v>
      </c>
      <c r="HQ87" s="60">
        <f t="shared" si="677"/>
        <v>0</v>
      </c>
      <c r="HR87" s="60"/>
      <c r="HS87" s="60"/>
      <c r="HT87" s="60"/>
      <c r="HU87" s="60"/>
      <c r="HV87" s="60"/>
      <c r="HW87" s="60"/>
      <c r="HX87" s="60"/>
      <c r="HY87" s="60">
        <f t="shared" si="678"/>
        <v>0</v>
      </c>
      <c r="HZ87" s="60">
        <f t="shared" si="678"/>
        <v>0</v>
      </c>
      <c r="IA87" s="60"/>
      <c r="IB87" s="60"/>
      <c r="IC87" s="60"/>
      <c r="ID87" s="60"/>
      <c r="IE87" s="60"/>
      <c r="IF87" s="60"/>
      <c r="IG87" s="60"/>
      <c r="IH87" s="60">
        <f t="shared" si="679"/>
        <v>0</v>
      </c>
      <c r="II87" s="60">
        <f t="shared" si="679"/>
        <v>0</v>
      </c>
      <c r="IJ87" s="60"/>
      <c r="IK87" s="60"/>
      <c r="IL87" s="60"/>
      <c r="IM87" s="60"/>
      <c r="IN87" s="60"/>
      <c r="IO87" s="60"/>
      <c r="IP87" s="60"/>
      <c r="IQ87" s="60"/>
      <c r="IR87" s="60">
        <f t="shared" si="680"/>
        <v>0</v>
      </c>
      <c r="IS87" s="60">
        <f t="shared" si="680"/>
        <v>0</v>
      </c>
      <c r="IT87" s="60"/>
      <c r="IU87" s="60"/>
      <c r="IV87" s="60"/>
      <c r="IW87" s="60"/>
      <c r="IX87" s="60"/>
      <c r="IY87" s="60"/>
      <c r="IZ87" s="60"/>
      <c r="JA87" s="60">
        <f t="shared" si="681"/>
        <v>0</v>
      </c>
      <c r="JB87" s="60">
        <f t="shared" si="681"/>
        <v>0</v>
      </c>
      <c r="JC87" s="60"/>
      <c r="JD87" s="60"/>
      <c r="JE87" s="60"/>
      <c r="JF87" s="60"/>
      <c r="JG87" s="60"/>
      <c r="JH87" s="60"/>
      <c r="JI87" s="60"/>
      <c r="JJ87" s="60">
        <f t="shared" si="682"/>
        <v>0</v>
      </c>
      <c r="JK87" s="60">
        <f t="shared" si="682"/>
        <v>0</v>
      </c>
      <c r="JL87" s="60"/>
      <c r="JM87" s="60"/>
      <c r="JN87" s="60"/>
      <c r="JO87" s="60"/>
      <c r="JP87" s="60"/>
      <c r="JQ87" s="60"/>
      <c r="JR87" s="60"/>
      <c r="JS87" s="60">
        <f t="shared" si="683"/>
        <v>0</v>
      </c>
      <c r="JT87" s="60">
        <f t="shared" si="683"/>
        <v>0</v>
      </c>
      <c r="JU87" s="60"/>
      <c r="JV87" s="60"/>
      <c r="JW87" s="60"/>
      <c r="JX87" s="60"/>
      <c r="JY87" s="60"/>
      <c r="JZ87" s="60"/>
      <c r="KA87" s="60"/>
      <c r="KB87" s="60">
        <f t="shared" si="684"/>
        <v>0</v>
      </c>
      <c r="KC87" s="60">
        <f t="shared" si="684"/>
        <v>0</v>
      </c>
      <c r="KD87" s="60"/>
      <c r="KE87" s="60"/>
      <c r="KF87" s="60"/>
      <c r="KG87" s="60"/>
      <c r="KH87" s="60"/>
      <c r="KI87" s="60"/>
      <c r="KJ87" s="60"/>
      <c r="KK87" s="60">
        <f t="shared" si="685"/>
        <v>0</v>
      </c>
      <c r="KL87" s="60">
        <f t="shared" si="685"/>
        <v>0</v>
      </c>
      <c r="KM87" s="60"/>
      <c r="KN87" s="60"/>
      <c r="KO87" s="60"/>
      <c r="KP87" s="60"/>
      <c r="KQ87" s="60"/>
      <c r="KR87" s="60"/>
      <c r="KS87" s="60"/>
      <c r="KT87" s="60"/>
      <c r="KU87" s="60"/>
      <c r="KV87" s="60"/>
      <c r="KW87" s="60">
        <f t="shared" si="686"/>
        <v>1501.2618</v>
      </c>
      <c r="KX87" s="60">
        <f t="shared" si="686"/>
        <v>1501.2618</v>
      </c>
      <c r="KY87" s="58">
        <f>KX87/KW87*100</f>
        <v>100</v>
      </c>
      <c r="KZ87" s="60">
        <v>1486.24918</v>
      </c>
      <c r="LA87" s="60">
        <v>1486.24918</v>
      </c>
      <c r="LB87" s="60"/>
      <c r="LC87" s="60">
        <v>15.01262</v>
      </c>
      <c r="LD87" s="60">
        <v>15.01262</v>
      </c>
      <c r="LE87" s="60"/>
      <c r="LF87" s="60"/>
      <c r="LG87" s="60"/>
      <c r="LH87" s="60"/>
      <c r="LI87" s="60"/>
      <c r="LJ87" s="60"/>
      <c r="LK87" s="60"/>
      <c r="LL87" s="60">
        <f t="shared" si="687"/>
        <v>0</v>
      </c>
      <c r="LM87" s="60">
        <f t="shared" si="687"/>
        <v>0</v>
      </c>
      <c r="LN87" s="60"/>
      <c r="LO87" s="60"/>
      <c r="LP87" s="60"/>
      <c r="LQ87" s="60"/>
      <c r="LR87" s="60"/>
      <c r="LS87" s="60"/>
      <c r="LT87" s="60"/>
      <c r="LU87" s="60"/>
      <c r="LV87" s="60"/>
      <c r="LW87" s="58"/>
      <c r="LX87" s="60"/>
      <c r="LY87" s="60"/>
      <c r="LZ87" s="60"/>
      <c r="MA87" s="60"/>
      <c r="MB87" s="60"/>
      <c r="MC87" s="60"/>
      <c r="MD87" s="60"/>
      <c r="ME87" s="60"/>
      <c r="MF87" s="60"/>
    </row>
    <row r="88" spans="1:344" ht="13.5" customHeight="1">
      <c r="A88" s="3" t="s">
        <v>47</v>
      </c>
      <c r="B88" s="60">
        <f t="shared" si="660"/>
        <v>3192.3123400000004</v>
      </c>
      <c r="C88" s="60">
        <f t="shared" si="661"/>
        <v>3192.3123400000004</v>
      </c>
      <c r="D88" s="60">
        <f t="shared" si="526"/>
        <v>100</v>
      </c>
      <c r="E88" s="60">
        <v>0</v>
      </c>
      <c r="F88" s="60">
        <v>0</v>
      </c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>
        <v>0</v>
      </c>
      <c r="U88" s="60">
        <v>0</v>
      </c>
      <c r="V88" s="60"/>
      <c r="W88" s="60"/>
      <c r="X88" s="60"/>
      <c r="Y88" s="60"/>
      <c r="Z88" s="60"/>
      <c r="AA88" s="60"/>
      <c r="AB88" s="60"/>
      <c r="AC88" s="60">
        <v>0</v>
      </c>
      <c r="AD88" s="60">
        <v>0</v>
      </c>
      <c r="AE88" s="60"/>
      <c r="AF88" s="60"/>
      <c r="AG88" s="60"/>
      <c r="AH88" s="60"/>
      <c r="AI88" s="60"/>
      <c r="AJ88" s="60"/>
      <c r="AK88" s="60"/>
      <c r="AL88" s="60">
        <v>0</v>
      </c>
      <c r="AM88" s="60">
        <v>0</v>
      </c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>
        <v>0</v>
      </c>
      <c r="AY88" s="60">
        <v>0</v>
      </c>
      <c r="AZ88" s="60"/>
      <c r="BA88" s="60"/>
      <c r="BB88" s="60"/>
      <c r="BC88" s="60"/>
      <c r="BD88" s="60"/>
      <c r="BE88" s="60"/>
      <c r="BF88" s="60"/>
      <c r="BG88" s="60">
        <f t="shared" si="689"/>
        <v>803.73865999999998</v>
      </c>
      <c r="BH88" s="60">
        <f t="shared" si="689"/>
        <v>803.73865999999998</v>
      </c>
      <c r="BI88" s="60">
        <f t="shared" si="558"/>
        <v>100</v>
      </c>
      <c r="BJ88" s="60">
        <v>787.66387999999995</v>
      </c>
      <c r="BK88" s="60">
        <v>787.66387999999995</v>
      </c>
      <c r="BL88" s="60">
        <f t="shared" si="662"/>
        <v>100</v>
      </c>
      <c r="BM88" s="60">
        <v>16.074780000000001</v>
      </c>
      <c r="BN88" s="60">
        <v>16.074780000000001</v>
      </c>
      <c r="BO88" s="60">
        <f t="shared" si="663"/>
        <v>100</v>
      </c>
      <c r="BP88" s="60"/>
      <c r="BQ88" s="60"/>
      <c r="BR88" s="60"/>
      <c r="BS88" s="60">
        <f t="shared" si="664"/>
        <v>0</v>
      </c>
      <c r="BT88" s="60">
        <f t="shared" si="664"/>
        <v>0</v>
      </c>
      <c r="BU88" s="60"/>
      <c r="BV88" s="60"/>
      <c r="BW88" s="60">
        <v>0</v>
      </c>
      <c r="BX88" s="60"/>
      <c r="BY88" s="60"/>
      <c r="BZ88" s="60"/>
      <c r="CA88" s="60"/>
      <c r="CB88" s="60">
        <f t="shared" si="665"/>
        <v>0</v>
      </c>
      <c r="CC88" s="60">
        <f t="shared" si="666"/>
        <v>0</v>
      </c>
      <c r="CD88" s="60"/>
      <c r="CE88" s="60"/>
      <c r="CF88" s="60"/>
      <c r="CG88" s="60"/>
      <c r="CH88" s="60"/>
      <c r="CI88" s="60"/>
      <c r="CJ88" s="60"/>
      <c r="CK88" s="60">
        <v>0</v>
      </c>
      <c r="CL88" s="60">
        <v>0</v>
      </c>
      <c r="CM88" s="60"/>
      <c r="CN88" s="60"/>
      <c r="CO88" s="60"/>
      <c r="CP88" s="60"/>
      <c r="CQ88" s="60"/>
      <c r="CR88" s="60"/>
      <c r="CS88" s="60"/>
      <c r="CT88" s="60">
        <f t="shared" si="667"/>
        <v>0</v>
      </c>
      <c r="CU88" s="60">
        <f t="shared" si="667"/>
        <v>0</v>
      </c>
      <c r="CV88" s="60"/>
      <c r="CW88" s="60"/>
      <c r="CX88" s="60"/>
      <c r="CY88" s="60"/>
      <c r="CZ88" s="60"/>
      <c r="DA88" s="60"/>
      <c r="DB88" s="60"/>
      <c r="DC88" s="60">
        <f t="shared" si="668"/>
        <v>0</v>
      </c>
      <c r="DD88" s="60">
        <f t="shared" si="668"/>
        <v>0</v>
      </c>
      <c r="DE88" s="60"/>
      <c r="DF88" s="60"/>
      <c r="DG88" s="60"/>
      <c r="DH88" s="60"/>
      <c r="DI88" s="60"/>
      <c r="DJ88" s="60"/>
      <c r="DK88" s="60"/>
      <c r="DL88" s="60">
        <f t="shared" si="669"/>
        <v>214.81035</v>
      </c>
      <c r="DM88" s="60">
        <f t="shared" si="669"/>
        <v>214.81035</v>
      </c>
      <c r="DN88" s="60">
        <f>DM88/DL88*100</f>
        <v>100</v>
      </c>
      <c r="DO88" s="60">
        <v>210.51414</v>
      </c>
      <c r="DP88" s="60">
        <v>210.51414</v>
      </c>
      <c r="DQ88" s="60">
        <f>DP88/DO88*100</f>
        <v>100</v>
      </c>
      <c r="DR88" s="60">
        <v>4.2962100000000003</v>
      </c>
      <c r="DS88" s="60">
        <v>4.2962100000000003</v>
      </c>
      <c r="DT88" s="60">
        <f>DS88/DR88*100</f>
        <v>100</v>
      </c>
      <c r="DU88" s="60">
        <v>0</v>
      </c>
      <c r="DV88" s="60">
        <v>0</v>
      </c>
      <c r="DW88" s="60"/>
      <c r="DX88" s="60"/>
      <c r="DY88" s="60"/>
      <c r="DZ88" s="60"/>
      <c r="EA88" s="60"/>
      <c r="EB88" s="60"/>
      <c r="EC88" s="60"/>
      <c r="ED88" s="60">
        <v>0</v>
      </c>
      <c r="EE88" s="60">
        <v>0</v>
      </c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>
        <f t="shared" si="670"/>
        <v>2173.7633300000002</v>
      </c>
      <c r="EQ88" s="60">
        <f t="shared" si="670"/>
        <v>2173.7633300000002</v>
      </c>
      <c r="ER88" s="60">
        <f t="shared" si="671"/>
        <v>100</v>
      </c>
      <c r="ES88" s="60">
        <f>2187.329-13.56567</f>
        <v>2173.7633300000002</v>
      </c>
      <c r="ET88" s="60">
        <v>2173.7633300000002</v>
      </c>
      <c r="EU88" s="60">
        <f t="shared" si="688"/>
        <v>100</v>
      </c>
      <c r="EV88" s="60"/>
      <c r="EW88" s="60"/>
      <c r="EX88" s="60"/>
      <c r="EY88" s="60"/>
      <c r="EZ88" s="60"/>
      <c r="FA88" s="60"/>
      <c r="FB88" s="60">
        <v>0</v>
      </c>
      <c r="FC88" s="60">
        <v>0</v>
      </c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>
        <f t="shared" si="672"/>
        <v>0</v>
      </c>
      <c r="FX88" s="60">
        <f t="shared" si="672"/>
        <v>0</v>
      </c>
      <c r="FY88" s="60"/>
      <c r="FZ88" s="60"/>
      <c r="GA88" s="60"/>
      <c r="GB88" s="60"/>
      <c r="GC88" s="60"/>
      <c r="GD88" s="60"/>
      <c r="GE88" s="60"/>
      <c r="GF88" s="60">
        <f t="shared" si="673"/>
        <v>0</v>
      </c>
      <c r="GG88" s="60">
        <f t="shared" si="673"/>
        <v>0</v>
      </c>
      <c r="GH88" s="60"/>
      <c r="GI88" s="60"/>
      <c r="GJ88" s="60"/>
      <c r="GK88" s="60"/>
      <c r="GL88" s="60"/>
      <c r="GM88" s="60"/>
      <c r="GN88" s="60"/>
      <c r="GO88" s="60">
        <f t="shared" si="674"/>
        <v>0</v>
      </c>
      <c r="GP88" s="60">
        <f t="shared" si="674"/>
        <v>0</v>
      </c>
      <c r="GQ88" s="60"/>
      <c r="GR88" s="60"/>
      <c r="GS88" s="60"/>
      <c r="GT88" s="60"/>
      <c r="GU88" s="60"/>
      <c r="GV88" s="60"/>
      <c r="GW88" s="60"/>
      <c r="GX88" s="60">
        <f t="shared" si="675"/>
        <v>0</v>
      </c>
      <c r="GY88" s="60">
        <f t="shared" si="675"/>
        <v>0</v>
      </c>
      <c r="GZ88" s="60"/>
      <c r="HA88" s="60"/>
      <c r="HB88" s="60"/>
      <c r="HC88" s="60"/>
      <c r="HD88" s="60"/>
      <c r="HE88" s="60"/>
      <c r="HF88" s="60"/>
      <c r="HG88" s="60">
        <f t="shared" si="676"/>
        <v>0</v>
      </c>
      <c r="HH88" s="60">
        <f t="shared" si="676"/>
        <v>0</v>
      </c>
      <c r="HI88" s="60"/>
      <c r="HJ88" s="60"/>
      <c r="HK88" s="60"/>
      <c r="HL88" s="60"/>
      <c r="HM88" s="60"/>
      <c r="HN88" s="60"/>
      <c r="HO88" s="60"/>
      <c r="HP88" s="60">
        <f t="shared" si="677"/>
        <v>0</v>
      </c>
      <c r="HQ88" s="60">
        <f t="shared" si="677"/>
        <v>0</v>
      </c>
      <c r="HR88" s="60"/>
      <c r="HS88" s="60"/>
      <c r="HT88" s="60"/>
      <c r="HU88" s="60"/>
      <c r="HV88" s="60"/>
      <c r="HW88" s="60"/>
      <c r="HX88" s="60"/>
      <c r="HY88" s="60">
        <f t="shared" si="678"/>
        <v>0</v>
      </c>
      <c r="HZ88" s="60">
        <f t="shared" si="678"/>
        <v>0</v>
      </c>
      <c r="IA88" s="60"/>
      <c r="IB88" s="60"/>
      <c r="IC88" s="60"/>
      <c r="ID88" s="60"/>
      <c r="IE88" s="60"/>
      <c r="IF88" s="60"/>
      <c r="IG88" s="60"/>
      <c r="IH88" s="60">
        <f t="shared" si="679"/>
        <v>0</v>
      </c>
      <c r="II88" s="60">
        <f t="shared" si="679"/>
        <v>0</v>
      </c>
      <c r="IJ88" s="60"/>
      <c r="IK88" s="60"/>
      <c r="IL88" s="60"/>
      <c r="IM88" s="60"/>
      <c r="IN88" s="60"/>
      <c r="IO88" s="60"/>
      <c r="IP88" s="60"/>
      <c r="IQ88" s="60"/>
      <c r="IR88" s="60">
        <f t="shared" si="680"/>
        <v>0</v>
      </c>
      <c r="IS88" s="60">
        <f t="shared" si="680"/>
        <v>0</v>
      </c>
      <c r="IT88" s="60"/>
      <c r="IU88" s="60"/>
      <c r="IV88" s="60"/>
      <c r="IW88" s="60"/>
      <c r="IX88" s="60"/>
      <c r="IY88" s="60"/>
      <c r="IZ88" s="60"/>
      <c r="JA88" s="60">
        <f t="shared" si="681"/>
        <v>0</v>
      </c>
      <c r="JB88" s="60">
        <f t="shared" si="681"/>
        <v>0</v>
      </c>
      <c r="JC88" s="60"/>
      <c r="JD88" s="60"/>
      <c r="JE88" s="60"/>
      <c r="JF88" s="60"/>
      <c r="JG88" s="60"/>
      <c r="JH88" s="60"/>
      <c r="JI88" s="60"/>
      <c r="JJ88" s="60">
        <f t="shared" si="682"/>
        <v>0</v>
      </c>
      <c r="JK88" s="60">
        <f t="shared" si="682"/>
        <v>0</v>
      </c>
      <c r="JL88" s="60"/>
      <c r="JM88" s="60"/>
      <c r="JN88" s="60"/>
      <c r="JO88" s="60"/>
      <c r="JP88" s="60"/>
      <c r="JQ88" s="60"/>
      <c r="JR88" s="60"/>
      <c r="JS88" s="60">
        <f t="shared" si="683"/>
        <v>0</v>
      </c>
      <c r="JT88" s="60">
        <f t="shared" si="683"/>
        <v>0</v>
      </c>
      <c r="JU88" s="60"/>
      <c r="JV88" s="60"/>
      <c r="JW88" s="60"/>
      <c r="JX88" s="60"/>
      <c r="JY88" s="60"/>
      <c r="JZ88" s="60"/>
      <c r="KA88" s="60"/>
      <c r="KB88" s="60">
        <f t="shared" si="684"/>
        <v>0</v>
      </c>
      <c r="KC88" s="60">
        <f t="shared" si="684"/>
        <v>0</v>
      </c>
      <c r="KD88" s="60"/>
      <c r="KE88" s="60"/>
      <c r="KF88" s="60"/>
      <c r="KG88" s="60"/>
      <c r="KH88" s="60"/>
      <c r="KI88" s="60"/>
      <c r="KJ88" s="60"/>
      <c r="KK88" s="60">
        <f t="shared" si="685"/>
        <v>0</v>
      </c>
      <c r="KL88" s="60">
        <f t="shared" si="685"/>
        <v>0</v>
      </c>
      <c r="KM88" s="60"/>
      <c r="KN88" s="60"/>
      <c r="KO88" s="60"/>
      <c r="KP88" s="60"/>
      <c r="KQ88" s="60"/>
      <c r="KR88" s="60"/>
      <c r="KS88" s="60"/>
      <c r="KT88" s="60"/>
      <c r="KU88" s="60"/>
      <c r="KV88" s="60"/>
      <c r="KW88" s="60">
        <f t="shared" si="686"/>
        <v>0</v>
      </c>
      <c r="KX88" s="60">
        <f t="shared" si="686"/>
        <v>0</v>
      </c>
      <c r="KY88" s="60"/>
      <c r="KZ88" s="60"/>
      <c r="LA88" s="60"/>
      <c r="LB88" s="60"/>
      <c r="LC88" s="60"/>
      <c r="LD88" s="60"/>
      <c r="LE88" s="60"/>
      <c r="LF88" s="60"/>
      <c r="LG88" s="60"/>
      <c r="LH88" s="60"/>
      <c r="LI88" s="60"/>
      <c r="LJ88" s="60"/>
      <c r="LK88" s="60"/>
      <c r="LL88" s="60">
        <f t="shared" si="687"/>
        <v>0</v>
      </c>
      <c r="LM88" s="60">
        <f t="shared" si="687"/>
        <v>0</v>
      </c>
      <c r="LN88" s="60"/>
      <c r="LO88" s="60"/>
      <c r="LP88" s="60"/>
      <c r="LQ88" s="60"/>
      <c r="LR88" s="60"/>
      <c r="LS88" s="60"/>
      <c r="LT88" s="60"/>
      <c r="LU88" s="60"/>
      <c r="LV88" s="60"/>
      <c r="LW88" s="58"/>
      <c r="LX88" s="60"/>
      <c r="LY88" s="60"/>
      <c r="LZ88" s="60"/>
      <c r="MA88" s="60"/>
      <c r="MB88" s="60"/>
      <c r="MC88" s="60"/>
      <c r="MD88" s="60"/>
      <c r="ME88" s="60"/>
      <c r="MF88" s="60"/>
    </row>
    <row r="89" spans="1:344" ht="13.5" customHeight="1">
      <c r="A89" s="3" t="s">
        <v>52</v>
      </c>
      <c r="B89" s="60">
        <f t="shared" si="660"/>
        <v>4878.3717400000005</v>
      </c>
      <c r="C89" s="60">
        <f t="shared" si="661"/>
        <v>4877.8662899999999</v>
      </c>
      <c r="D89" s="60">
        <f t="shared" si="526"/>
        <v>99.989638960970197</v>
      </c>
      <c r="E89" s="60">
        <v>0</v>
      </c>
      <c r="F89" s="60">
        <v>0</v>
      </c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>
        <v>0</v>
      </c>
      <c r="U89" s="60">
        <v>0</v>
      </c>
      <c r="V89" s="60"/>
      <c r="W89" s="60"/>
      <c r="X89" s="60"/>
      <c r="Y89" s="60"/>
      <c r="Z89" s="60"/>
      <c r="AA89" s="60"/>
      <c r="AB89" s="60"/>
      <c r="AC89" s="60">
        <v>0</v>
      </c>
      <c r="AD89" s="60">
        <v>0</v>
      </c>
      <c r="AE89" s="60"/>
      <c r="AF89" s="60"/>
      <c r="AG89" s="60"/>
      <c r="AH89" s="60"/>
      <c r="AI89" s="60"/>
      <c r="AJ89" s="60"/>
      <c r="AK89" s="60"/>
      <c r="AL89" s="60">
        <v>0</v>
      </c>
      <c r="AM89" s="60">
        <v>0</v>
      </c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>
        <v>0</v>
      </c>
      <c r="AY89" s="60">
        <v>0</v>
      </c>
      <c r="AZ89" s="60"/>
      <c r="BA89" s="60"/>
      <c r="BB89" s="60"/>
      <c r="BC89" s="60"/>
      <c r="BD89" s="60"/>
      <c r="BE89" s="60"/>
      <c r="BF89" s="60"/>
      <c r="BG89" s="60">
        <f t="shared" si="689"/>
        <v>653.03765999999996</v>
      </c>
      <c r="BH89" s="60">
        <f t="shared" si="689"/>
        <v>653.03765999999996</v>
      </c>
      <c r="BI89" s="60">
        <f t="shared" si="558"/>
        <v>100</v>
      </c>
      <c r="BJ89" s="60">
        <v>639.9769</v>
      </c>
      <c r="BK89" s="60">
        <v>639.9769</v>
      </c>
      <c r="BL89" s="60">
        <f t="shared" si="662"/>
        <v>100</v>
      </c>
      <c r="BM89" s="60">
        <v>13.06076</v>
      </c>
      <c r="BN89" s="60">
        <v>13.06076</v>
      </c>
      <c r="BO89" s="60">
        <f t="shared" si="663"/>
        <v>100</v>
      </c>
      <c r="BP89" s="60"/>
      <c r="BQ89" s="60"/>
      <c r="BR89" s="60"/>
      <c r="BS89" s="60">
        <f t="shared" si="664"/>
        <v>0</v>
      </c>
      <c r="BT89" s="60">
        <f t="shared" si="664"/>
        <v>0</v>
      </c>
      <c r="BU89" s="60"/>
      <c r="BV89" s="60"/>
      <c r="BW89" s="60">
        <v>0</v>
      </c>
      <c r="BX89" s="60"/>
      <c r="BY89" s="60"/>
      <c r="BZ89" s="60"/>
      <c r="CA89" s="60"/>
      <c r="CB89" s="60">
        <f t="shared" si="665"/>
        <v>0</v>
      </c>
      <c r="CC89" s="60">
        <f t="shared" si="666"/>
        <v>0</v>
      </c>
      <c r="CD89" s="60"/>
      <c r="CE89" s="60"/>
      <c r="CF89" s="60"/>
      <c r="CG89" s="60"/>
      <c r="CH89" s="60"/>
      <c r="CI89" s="60"/>
      <c r="CJ89" s="60"/>
      <c r="CK89" s="60">
        <v>0</v>
      </c>
      <c r="CL89" s="60">
        <v>0</v>
      </c>
      <c r="CM89" s="60"/>
      <c r="CN89" s="60"/>
      <c r="CO89" s="60"/>
      <c r="CP89" s="60"/>
      <c r="CQ89" s="60"/>
      <c r="CR89" s="60"/>
      <c r="CS89" s="60"/>
      <c r="CT89" s="60">
        <f t="shared" si="667"/>
        <v>0</v>
      </c>
      <c r="CU89" s="60">
        <f t="shared" si="667"/>
        <v>0</v>
      </c>
      <c r="CV89" s="60"/>
      <c r="CW89" s="60"/>
      <c r="CX89" s="60"/>
      <c r="CY89" s="60"/>
      <c r="CZ89" s="60"/>
      <c r="DA89" s="60"/>
      <c r="DB89" s="60"/>
      <c r="DC89" s="60">
        <f t="shared" si="668"/>
        <v>0</v>
      </c>
      <c r="DD89" s="60">
        <f t="shared" si="668"/>
        <v>0</v>
      </c>
      <c r="DE89" s="60"/>
      <c r="DF89" s="60"/>
      <c r="DG89" s="60"/>
      <c r="DH89" s="60"/>
      <c r="DI89" s="60"/>
      <c r="DJ89" s="60"/>
      <c r="DK89" s="60"/>
      <c r="DL89" s="60">
        <f t="shared" si="669"/>
        <v>209.60310000000001</v>
      </c>
      <c r="DM89" s="60">
        <f t="shared" si="669"/>
        <v>209.60310000000001</v>
      </c>
      <c r="DN89" s="60">
        <f>DM89/DL89*100</f>
        <v>100</v>
      </c>
      <c r="DO89" s="60">
        <v>205.41103000000001</v>
      </c>
      <c r="DP89" s="60">
        <v>205.41103000000001</v>
      </c>
      <c r="DQ89" s="60">
        <f>DP89/DO89*100</f>
        <v>100</v>
      </c>
      <c r="DR89" s="60">
        <v>4.1920700000000002</v>
      </c>
      <c r="DS89" s="60">
        <v>4.1920700000000002</v>
      </c>
      <c r="DT89" s="60">
        <f>DS89/DR89*100</f>
        <v>100</v>
      </c>
      <c r="DU89" s="60">
        <v>0</v>
      </c>
      <c r="DV89" s="60">
        <v>0</v>
      </c>
      <c r="DW89" s="60"/>
      <c r="DX89" s="60"/>
      <c r="DY89" s="60"/>
      <c r="DZ89" s="60"/>
      <c r="EA89" s="60"/>
      <c r="EB89" s="60"/>
      <c r="EC89" s="60"/>
      <c r="ED89" s="60">
        <v>0</v>
      </c>
      <c r="EE89" s="60">
        <v>0</v>
      </c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>
        <f t="shared" si="670"/>
        <v>4015.7309800000003</v>
      </c>
      <c r="EQ89" s="60">
        <v>4015.2255300000002</v>
      </c>
      <c r="ER89" s="60">
        <f t="shared" si="671"/>
        <v>99.987413250476251</v>
      </c>
      <c r="ES89" s="60">
        <f>3840.927+174.80398</f>
        <v>4015.7309800000003</v>
      </c>
      <c r="ET89" s="60">
        <v>3840.9270000000001</v>
      </c>
      <c r="EU89" s="60">
        <f t="shared" si="688"/>
        <v>95.647019661660707</v>
      </c>
      <c r="EV89" s="60"/>
      <c r="EW89" s="60"/>
      <c r="EX89" s="60"/>
      <c r="EY89" s="60"/>
      <c r="EZ89" s="60"/>
      <c r="FA89" s="60"/>
      <c r="FB89" s="60">
        <v>0</v>
      </c>
      <c r="FC89" s="60">
        <v>0</v>
      </c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>
        <f t="shared" si="672"/>
        <v>0</v>
      </c>
      <c r="FX89" s="60">
        <f t="shared" si="672"/>
        <v>0</v>
      </c>
      <c r="FY89" s="60"/>
      <c r="FZ89" s="60"/>
      <c r="GA89" s="60"/>
      <c r="GB89" s="60"/>
      <c r="GC89" s="60"/>
      <c r="GD89" s="60"/>
      <c r="GE89" s="60"/>
      <c r="GF89" s="60">
        <f t="shared" si="673"/>
        <v>0</v>
      </c>
      <c r="GG89" s="60">
        <f t="shared" si="673"/>
        <v>0</v>
      </c>
      <c r="GH89" s="60"/>
      <c r="GI89" s="60"/>
      <c r="GJ89" s="60"/>
      <c r="GK89" s="60"/>
      <c r="GL89" s="60"/>
      <c r="GM89" s="60"/>
      <c r="GN89" s="60"/>
      <c r="GO89" s="60">
        <f t="shared" si="674"/>
        <v>0</v>
      </c>
      <c r="GP89" s="60">
        <f t="shared" si="674"/>
        <v>0</v>
      </c>
      <c r="GQ89" s="60"/>
      <c r="GR89" s="60"/>
      <c r="GS89" s="60"/>
      <c r="GT89" s="60"/>
      <c r="GU89" s="60"/>
      <c r="GV89" s="60"/>
      <c r="GW89" s="60"/>
      <c r="GX89" s="60">
        <f t="shared" si="675"/>
        <v>0</v>
      </c>
      <c r="GY89" s="60">
        <f t="shared" si="675"/>
        <v>0</v>
      </c>
      <c r="GZ89" s="60"/>
      <c r="HA89" s="60"/>
      <c r="HB89" s="60"/>
      <c r="HC89" s="60"/>
      <c r="HD89" s="60"/>
      <c r="HE89" s="60"/>
      <c r="HF89" s="60"/>
      <c r="HG89" s="60">
        <f t="shared" si="676"/>
        <v>0</v>
      </c>
      <c r="HH89" s="60">
        <f t="shared" si="676"/>
        <v>0</v>
      </c>
      <c r="HI89" s="60"/>
      <c r="HJ89" s="60"/>
      <c r="HK89" s="60"/>
      <c r="HL89" s="60"/>
      <c r="HM89" s="60"/>
      <c r="HN89" s="60"/>
      <c r="HO89" s="60"/>
      <c r="HP89" s="60">
        <f t="shared" si="677"/>
        <v>0</v>
      </c>
      <c r="HQ89" s="60">
        <f t="shared" si="677"/>
        <v>0</v>
      </c>
      <c r="HR89" s="60"/>
      <c r="HS89" s="60"/>
      <c r="HT89" s="60"/>
      <c r="HU89" s="60"/>
      <c r="HV89" s="60"/>
      <c r="HW89" s="60"/>
      <c r="HX89" s="60"/>
      <c r="HY89" s="60">
        <f t="shared" si="678"/>
        <v>0</v>
      </c>
      <c r="HZ89" s="60">
        <f t="shared" si="678"/>
        <v>0</v>
      </c>
      <c r="IA89" s="60"/>
      <c r="IB89" s="60"/>
      <c r="IC89" s="60"/>
      <c r="ID89" s="60"/>
      <c r="IE89" s="60"/>
      <c r="IF89" s="60"/>
      <c r="IG89" s="60"/>
      <c r="IH89" s="60">
        <f t="shared" si="679"/>
        <v>0</v>
      </c>
      <c r="II89" s="60">
        <f t="shared" si="679"/>
        <v>0</v>
      </c>
      <c r="IJ89" s="60"/>
      <c r="IK89" s="60"/>
      <c r="IL89" s="60"/>
      <c r="IM89" s="60"/>
      <c r="IN89" s="60"/>
      <c r="IO89" s="60"/>
      <c r="IP89" s="60"/>
      <c r="IQ89" s="60"/>
      <c r="IR89" s="60">
        <f t="shared" si="680"/>
        <v>0</v>
      </c>
      <c r="IS89" s="60">
        <f t="shared" si="680"/>
        <v>0</v>
      </c>
      <c r="IT89" s="60"/>
      <c r="IU89" s="60"/>
      <c r="IV89" s="60"/>
      <c r="IW89" s="60"/>
      <c r="IX89" s="60"/>
      <c r="IY89" s="60"/>
      <c r="IZ89" s="60"/>
      <c r="JA89" s="60">
        <f t="shared" si="681"/>
        <v>0</v>
      </c>
      <c r="JB89" s="60">
        <f t="shared" si="681"/>
        <v>0</v>
      </c>
      <c r="JC89" s="60"/>
      <c r="JD89" s="60"/>
      <c r="JE89" s="60"/>
      <c r="JF89" s="60"/>
      <c r="JG89" s="60"/>
      <c r="JH89" s="60"/>
      <c r="JI89" s="60"/>
      <c r="JJ89" s="60">
        <f t="shared" si="682"/>
        <v>0</v>
      </c>
      <c r="JK89" s="60">
        <f t="shared" si="682"/>
        <v>0</v>
      </c>
      <c r="JL89" s="60"/>
      <c r="JM89" s="60"/>
      <c r="JN89" s="60"/>
      <c r="JO89" s="60"/>
      <c r="JP89" s="60"/>
      <c r="JQ89" s="60"/>
      <c r="JR89" s="60"/>
      <c r="JS89" s="60">
        <f t="shared" si="683"/>
        <v>0</v>
      </c>
      <c r="JT89" s="60">
        <f t="shared" si="683"/>
        <v>0</v>
      </c>
      <c r="JU89" s="60"/>
      <c r="JV89" s="60"/>
      <c r="JW89" s="60"/>
      <c r="JX89" s="60"/>
      <c r="JY89" s="60"/>
      <c r="JZ89" s="60"/>
      <c r="KA89" s="60"/>
      <c r="KB89" s="60">
        <f t="shared" si="684"/>
        <v>0</v>
      </c>
      <c r="KC89" s="60">
        <f t="shared" si="684"/>
        <v>0</v>
      </c>
      <c r="KD89" s="60"/>
      <c r="KE89" s="60"/>
      <c r="KF89" s="60"/>
      <c r="KG89" s="60"/>
      <c r="KH89" s="60"/>
      <c r="KI89" s="60"/>
      <c r="KJ89" s="60"/>
      <c r="KK89" s="60">
        <f t="shared" si="685"/>
        <v>0</v>
      </c>
      <c r="KL89" s="60">
        <f t="shared" si="685"/>
        <v>0</v>
      </c>
      <c r="KM89" s="60"/>
      <c r="KN89" s="60"/>
      <c r="KO89" s="60"/>
      <c r="KP89" s="60"/>
      <c r="KQ89" s="60"/>
      <c r="KR89" s="60"/>
      <c r="KS89" s="60"/>
      <c r="KT89" s="60"/>
      <c r="KU89" s="60"/>
      <c r="KV89" s="60"/>
      <c r="KW89" s="60">
        <f t="shared" si="686"/>
        <v>0</v>
      </c>
      <c r="KX89" s="60">
        <f t="shared" si="686"/>
        <v>0</v>
      </c>
      <c r="KY89" s="60"/>
      <c r="KZ89" s="60"/>
      <c r="LA89" s="60"/>
      <c r="LB89" s="60"/>
      <c r="LC89" s="60"/>
      <c r="LD89" s="60"/>
      <c r="LE89" s="60"/>
      <c r="LF89" s="60"/>
      <c r="LG89" s="60"/>
      <c r="LH89" s="60"/>
      <c r="LI89" s="60"/>
      <c r="LJ89" s="60"/>
      <c r="LK89" s="60"/>
      <c r="LL89" s="60">
        <f t="shared" si="687"/>
        <v>0</v>
      </c>
      <c r="LM89" s="60">
        <f t="shared" si="687"/>
        <v>0</v>
      </c>
      <c r="LN89" s="60"/>
      <c r="LO89" s="60"/>
      <c r="LP89" s="60"/>
      <c r="LQ89" s="60"/>
      <c r="LR89" s="60"/>
      <c r="LS89" s="60"/>
      <c r="LT89" s="60"/>
      <c r="LU89" s="60"/>
      <c r="LV89" s="60"/>
      <c r="LW89" s="58"/>
      <c r="LX89" s="60"/>
      <c r="LY89" s="60"/>
      <c r="LZ89" s="60"/>
      <c r="MA89" s="60"/>
      <c r="MB89" s="60"/>
      <c r="MC89" s="60"/>
      <c r="MD89" s="60"/>
      <c r="ME89" s="60"/>
      <c r="MF89" s="60"/>
    </row>
    <row r="90" spans="1:344" ht="13.5" customHeight="1">
      <c r="A90" s="3" t="s">
        <v>53</v>
      </c>
      <c r="B90" s="60">
        <f t="shared" si="660"/>
        <v>1507.72866</v>
      </c>
      <c r="C90" s="60">
        <f t="shared" si="661"/>
        <v>1507.72866</v>
      </c>
      <c r="D90" s="60">
        <f t="shared" si="526"/>
        <v>100</v>
      </c>
      <c r="E90" s="60">
        <v>0</v>
      </c>
      <c r="F90" s="60">
        <v>0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>
        <v>0</v>
      </c>
      <c r="U90" s="60">
        <v>0</v>
      </c>
      <c r="V90" s="60"/>
      <c r="W90" s="60"/>
      <c r="X90" s="60"/>
      <c r="Y90" s="60"/>
      <c r="Z90" s="60"/>
      <c r="AA90" s="60"/>
      <c r="AB90" s="60"/>
      <c r="AC90" s="60">
        <v>0</v>
      </c>
      <c r="AD90" s="60">
        <v>0</v>
      </c>
      <c r="AE90" s="60"/>
      <c r="AF90" s="60"/>
      <c r="AG90" s="60"/>
      <c r="AH90" s="60"/>
      <c r="AI90" s="60"/>
      <c r="AJ90" s="60"/>
      <c r="AK90" s="60"/>
      <c r="AL90" s="60">
        <v>0</v>
      </c>
      <c r="AM90" s="60">
        <v>0</v>
      </c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>
        <v>0</v>
      </c>
      <c r="AY90" s="60">
        <v>0</v>
      </c>
      <c r="AZ90" s="60"/>
      <c r="BA90" s="60"/>
      <c r="BB90" s="60"/>
      <c r="BC90" s="60"/>
      <c r="BD90" s="60"/>
      <c r="BE90" s="60"/>
      <c r="BF90" s="60"/>
      <c r="BG90" s="60">
        <f t="shared" si="689"/>
        <v>954.43966</v>
      </c>
      <c r="BH90" s="60">
        <f t="shared" si="689"/>
        <v>954.43966</v>
      </c>
      <c r="BI90" s="60">
        <f t="shared" si="558"/>
        <v>100</v>
      </c>
      <c r="BJ90" s="60">
        <v>935.35086000000001</v>
      </c>
      <c r="BK90" s="60">
        <v>935.35086000000001</v>
      </c>
      <c r="BL90" s="60">
        <f t="shared" si="662"/>
        <v>100</v>
      </c>
      <c r="BM90" s="60">
        <v>19.088799999999999</v>
      </c>
      <c r="BN90" s="60">
        <v>19.088799999999999</v>
      </c>
      <c r="BO90" s="60">
        <f t="shared" si="663"/>
        <v>100</v>
      </c>
      <c r="BP90" s="60"/>
      <c r="BQ90" s="60"/>
      <c r="BR90" s="60"/>
      <c r="BS90" s="60">
        <f t="shared" si="664"/>
        <v>553.28899999999999</v>
      </c>
      <c r="BT90" s="60">
        <f t="shared" si="664"/>
        <v>553.28899999999999</v>
      </c>
      <c r="BU90" s="60">
        <f>BT90/BS90*100</f>
        <v>100</v>
      </c>
      <c r="BV90" s="60">
        <v>553.28899999999999</v>
      </c>
      <c r="BW90" s="60">
        <v>553.28899999999999</v>
      </c>
      <c r="BX90" s="60">
        <f>BW90/BV90*100</f>
        <v>100</v>
      </c>
      <c r="BY90" s="60"/>
      <c r="BZ90" s="60"/>
      <c r="CA90" s="60"/>
      <c r="CB90" s="60">
        <f t="shared" si="665"/>
        <v>0</v>
      </c>
      <c r="CC90" s="60">
        <f t="shared" si="666"/>
        <v>0</v>
      </c>
      <c r="CD90" s="60"/>
      <c r="CE90" s="60"/>
      <c r="CF90" s="60"/>
      <c r="CG90" s="60"/>
      <c r="CH90" s="60"/>
      <c r="CI90" s="60"/>
      <c r="CJ90" s="60"/>
      <c r="CK90" s="60">
        <v>0</v>
      </c>
      <c r="CL90" s="60">
        <v>0</v>
      </c>
      <c r="CM90" s="60"/>
      <c r="CN90" s="60"/>
      <c r="CO90" s="60"/>
      <c r="CP90" s="60"/>
      <c r="CQ90" s="60"/>
      <c r="CR90" s="60"/>
      <c r="CS90" s="60"/>
      <c r="CT90" s="60">
        <f t="shared" si="667"/>
        <v>0</v>
      </c>
      <c r="CU90" s="60">
        <f t="shared" si="667"/>
        <v>0</v>
      </c>
      <c r="CV90" s="60"/>
      <c r="CW90" s="60"/>
      <c r="CX90" s="60"/>
      <c r="CY90" s="60"/>
      <c r="CZ90" s="60"/>
      <c r="DA90" s="60"/>
      <c r="DB90" s="60"/>
      <c r="DC90" s="60">
        <f t="shared" si="668"/>
        <v>0</v>
      </c>
      <c r="DD90" s="60">
        <f t="shared" si="668"/>
        <v>0</v>
      </c>
      <c r="DE90" s="60"/>
      <c r="DF90" s="60"/>
      <c r="DG90" s="60"/>
      <c r="DH90" s="60"/>
      <c r="DI90" s="60"/>
      <c r="DJ90" s="60"/>
      <c r="DK90" s="60"/>
      <c r="DL90" s="60">
        <f t="shared" si="669"/>
        <v>0</v>
      </c>
      <c r="DM90" s="60">
        <f t="shared" si="669"/>
        <v>0</v>
      </c>
      <c r="DN90" s="60"/>
      <c r="DO90" s="60"/>
      <c r="DP90" s="60"/>
      <c r="DQ90" s="60"/>
      <c r="DR90" s="60"/>
      <c r="DS90" s="60"/>
      <c r="DT90" s="60"/>
      <c r="DU90" s="60">
        <v>0</v>
      </c>
      <c r="DV90" s="60">
        <v>0</v>
      </c>
      <c r="DW90" s="60"/>
      <c r="DX90" s="60"/>
      <c r="DY90" s="60"/>
      <c r="DZ90" s="60"/>
      <c r="EA90" s="60"/>
      <c r="EB90" s="60"/>
      <c r="EC90" s="60"/>
      <c r="ED90" s="60">
        <v>0</v>
      </c>
      <c r="EE90" s="60">
        <v>0</v>
      </c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>
        <f t="shared" si="670"/>
        <v>0</v>
      </c>
      <c r="EQ90" s="60">
        <f t="shared" si="670"/>
        <v>0</v>
      </c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>
        <v>0</v>
      </c>
      <c r="FC90" s="60">
        <v>0</v>
      </c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>
        <f t="shared" si="672"/>
        <v>0</v>
      </c>
      <c r="FX90" s="60">
        <f t="shared" si="672"/>
        <v>0</v>
      </c>
      <c r="FY90" s="60"/>
      <c r="FZ90" s="60"/>
      <c r="GA90" s="60"/>
      <c r="GB90" s="60"/>
      <c r="GC90" s="60"/>
      <c r="GD90" s="60"/>
      <c r="GE90" s="60"/>
      <c r="GF90" s="60">
        <f t="shared" si="673"/>
        <v>0</v>
      </c>
      <c r="GG90" s="60">
        <f t="shared" si="673"/>
        <v>0</v>
      </c>
      <c r="GH90" s="60"/>
      <c r="GI90" s="60"/>
      <c r="GJ90" s="60"/>
      <c r="GK90" s="60"/>
      <c r="GL90" s="60"/>
      <c r="GM90" s="60"/>
      <c r="GN90" s="60"/>
      <c r="GO90" s="60">
        <f t="shared" si="674"/>
        <v>0</v>
      </c>
      <c r="GP90" s="60">
        <f t="shared" si="674"/>
        <v>0</v>
      </c>
      <c r="GQ90" s="60"/>
      <c r="GR90" s="60"/>
      <c r="GS90" s="60"/>
      <c r="GT90" s="60"/>
      <c r="GU90" s="60"/>
      <c r="GV90" s="60"/>
      <c r="GW90" s="60"/>
      <c r="GX90" s="60">
        <f t="shared" si="675"/>
        <v>0</v>
      </c>
      <c r="GY90" s="60">
        <f t="shared" si="675"/>
        <v>0</v>
      </c>
      <c r="GZ90" s="60"/>
      <c r="HA90" s="60"/>
      <c r="HB90" s="60"/>
      <c r="HC90" s="60"/>
      <c r="HD90" s="60"/>
      <c r="HE90" s="60"/>
      <c r="HF90" s="60"/>
      <c r="HG90" s="60">
        <f t="shared" si="676"/>
        <v>0</v>
      </c>
      <c r="HH90" s="60">
        <f t="shared" si="676"/>
        <v>0</v>
      </c>
      <c r="HI90" s="60"/>
      <c r="HJ90" s="60"/>
      <c r="HK90" s="60"/>
      <c r="HL90" s="60"/>
      <c r="HM90" s="60"/>
      <c r="HN90" s="60"/>
      <c r="HO90" s="60"/>
      <c r="HP90" s="60">
        <f t="shared" si="677"/>
        <v>0</v>
      </c>
      <c r="HQ90" s="60">
        <f t="shared" si="677"/>
        <v>0</v>
      </c>
      <c r="HR90" s="60"/>
      <c r="HS90" s="60"/>
      <c r="HT90" s="60"/>
      <c r="HU90" s="60"/>
      <c r="HV90" s="60"/>
      <c r="HW90" s="60"/>
      <c r="HX90" s="60"/>
      <c r="HY90" s="60">
        <f t="shared" si="678"/>
        <v>0</v>
      </c>
      <c r="HZ90" s="60">
        <f t="shared" si="678"/>
        <v>0</v>
      </c>
      <c r="IA90" s="60"/>
      <c r="IB90" s="60"/>
      <c r="IC90" s="60"/>
      <c r="ID90" s="60"/>
      <c r="IE90" s="60"/>
      <c r="IF90" s="60"/>
      <c r="IG90" s="60"/>
      <c r="IH90" s="60">
        <f t="shared" si="679"/>
        <v>0</v>
      </c>
      <c r="II90" s="60">
        <f t="shared" si="679"/>
        <v>0</v>
      </c>
      <c r="IJ90" s="60"/>
      <c r="IK90" s="60"/>
      <c r="IL90" s="60"/>
      <c r="IM90" s="60"/>
      <c r="IN90" s="60"/>
      <c r="IO90" s="60"/>
      <c r="IP90" s="60"/>
      <c r="IQ90" s="60"/>
      <c r="IR90" s="60">
        <f t="shared" si="680"/>
        <v>0</v>
      </c>
      <c r="IS90" s="60">
        <f t="shared" si="680"/>
        <v>0</v>
      </c>
      <c r="IT90" s="60"/>
      <c r="IU90" s="60"/>
      <c r="IV90" s="60"/>
      <c r="IW90" s="60"/>
      <c r="IX90" s="60"/>
      <c r="IY90" s="60"/>
      <c r="IZ90" s="60"/>
      <c r="JA90" s="60">
        <f t="shared" si="681"/>
        <v>0</v>
      </c>
      <c r="JB90" s="60">
        <f t="shared" si="681"/>
        <v>0</v>
      </c>
      <c r="JC90" s="60"/>
      <c r="JD90" s="60"/>
      <c r="JE90" s="60"/>
      <c r="JF90" s="60"/>
      <c r="JG90" s="60"/>
      <c r="JH90" s="60"/>
      <c r="JI90" s="60"/>
      <c r="JJ90" s="60">
        <f t="shared" si="682"/>
        <v>0</v>
      </c>
      <c r="JK90" s="60">
        <f t="shared" si="682"/>
        <v>0</v>
      </c>
      <c r="JL90" s="60"/>
      <c r="JM90" s="60"/>
      <c r="JN90" s="60"/>
      <c r="JO90" s="60"/>
      <c r="JP90" s="60"/>
      <c r="JQ90" s="60"/>
      <c r="JR90" s="60"/>
      <c r="JS90" s="60">
        <f t="shared" si="683"/>
        <v>0</v>
      </c>
      <c r="JT90" s="60">
        <f t="shared" si="683"/>
        <v>0</v>
      </c>
      <c r="JU90" s="60"/>
      <c r="JV90" s="60"/>
      <c r="JW90" s="60"/>
      <c r="JX90" s="60"/>
      <c r="JY90" s="60"/>
      <c r="JZ90" s="60"/>
      <c r="KA90" s="60"/>
      <c r="KB90" s="60">
        <f t="shared" si="684"/>
        <v>0</v>
      </c>
      <c r="KC90" s="60">
        <f t="shared" si="684"/>
        <v>0</v>
      </c>
      <c r="KD90" s="60"/>
      <c r="KE90" s="60"/>
      <c r="KF90" s="60"/>
      <c r="KG90" s="60"/>
      <c r="KH90" s="60"/>
      <c r="KI90" s="60"/>
      <c r="KJ90" s="60"/>
      <c r="KK90" s="60">
        <f t="shared" si="685"/>
        <v>0</v>
      </c>
      <c r="KL90" s="60">
        <f t="shared" si="685"/>
        <v>0</v>
      </c>
      <c r="KM90" s="60"/>
      <c r="KN90" s="60"/>
      <c r="KO90" s="60"/>
      <c r="KP90" s="60"/>
      <c r="KQ90" s="60"/>
      <c r="KR90" s="60"/>
      <c r="KS90" s="60"/>
      <c r="KT90" s="60"/>
      <c r="KU90" s="60"/>
      <c r="KV90" s="60"/>
      <c r="KW90" s="60">
        <f t="shared" si="686"/>
        <v>0</v>
      </c>
      <c r="KX90" s="60">
        <f t="shared" si="686"/>
        <v>0</v>
      </c>
      <c r="KY90" s="60"/>
      <c r="KZ90" s="60"/>
      <c r="LA90" s="60"/>
      <c r="LB90" s="60"/>
      <c r="LC90" s="60"/>
      <c r="LD90" s="60"/>
      <c r="LE90" s="60"/>
      <c r="LF90" s="60"/>
      <c r="LG90" s="60"/>
      <c r="LH90" s="60"/>
      <c r="LI90" s="60"/>
      <c r="LJ90" s="60"/>
      <c r="LK90" s="60"/>
      <c r="LL90" s="60">
        <f t="shared" si="687"/>
        <v>0</v>
      </c>
      <c r="LM90" s="60">
        <f t="shared" si="687"/>
        <v>0</v>
      </c>
      <c r="LN90" s="60"/>
      <c r="LO90" s="60"/>
      <c r="LP90" s="60"/>
      <c r="LQ90" s="60"/>
      <c r="LR90" s="60"/>
      <c r="LS90" s="60"/>
      <c r="LT90" s="60"/>
      <c r="LU90" s="60"/>
      <c r="LV90" s="60"/>
      <c r="LW90" s="58"/>
      <c r="LX90" s="60"/>
      <c r="LY90" s="60"/>
      <c r="LZ90" s="60"/>
      <c r="MA90" s="60"/>
      <c r="MB90" s="60"/>
      <c r="MC90" s="60"/>
      <c r="MD90" s="60"/>
      <c r="ME90" s="60"/>
      <c r="MF90" s="60"/>
    </row>
    <row r="91" spans="1:344" ht="13.5" customHeight="1">
      <c r="A91" s="3" t="s">
        <v>54</v>
      </c>
      <c r="B91" s="60">
        <f t="shared" si="660"/>
        <v>3772.8759500000001</v>
      </c>
      <c r="C91" s="60">
        <f t="shared" si="661"/>
        <v>3772.8759500000001</v>
      </c>
      <c r="D91" s="60">
        <f t="shared" si="526"/>
        <v>100</v>
      </c>
      <c r="E91" s="60">
        <v>0</v>
      </c>
      <c r="F91" s="60">
        <v>0</v>
      </c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>
        <v>0</v>
      </c>
      <c r="U91" s="60">
        <v>0</v>
      </c>
      <c r="V91" s="60"/>
      <c r="W91" s="60"/>
      <c r="X91" s="60"/>
      <c r="Y91" s="60"/>
      <c r="Z91" s="60"/>
      <c r="AA91" s="60"/>
      <c r="AB91" s="60"/>
      <c r="AC91" s="60">
        <v>0</v>
      </c>
      <c r="AD91" s="60">
        <v>0</v>
      </c>
      <c r="AE91" s="60"/>
      <c r="AF91" s="60"/>
      <c r="AG91" s="60"/>
      <c r="AH91" s="60"/>
      <c r="AI91" s="60"/>
      <c r="AJ91" s="60"/>
      <c r="AK91" s="60"/>
      <c r="AL91" s="60">
        <v>0</v>
      </c>
      <c r="AM91" s="60">
        <v>0</v>
      </c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>
        <v>0</v>
      </c>
      <c r="AY91" s="60">
        <v>0</v>
      </c>
      <c r="AZ91" s="60"/>
      <c r="BA91" s="60"/>
      <c r="BB91" s="60"/>
      <c r="BC91" s="60"/>
      <c r="BD91" s="60"/>
      <c r="BE91" s="60"/>
      <c r="BF91" s="60"/>
      <c r="BG91" s="60">
        <f t="shared" si="689"/>
        <v>653.03765999999996</v>
      </c>
      <c r="BH91" s="60">
        <f t="shared" si="689"/>
        <v>653.03765999999996</v>
      </c>
      <c r="BI91" s="60">
        <f t="shared" si="558"/>
        <v>100</v>
      </c>
      <c r="BJ91" s="60">
        <v>639.9769</v>
      </c>
      <c r="BK91" s="60">
        <v>639.9769</v>
      </c>
      <c r="BL91" s="60">
        <f t="shared" si="662"/>
        <v>100</v>
      </c>
      <c r="BM91" s="60">
        <v>13.06076</v>
      </c>
      <c r="BN91" s="60">
        <v>13.06076</v>
      </c>
      <c r="BO91" s="60">
        <f t="shared" si="663"/>
        <v>100</v>
      </c>
      <c r="BP91" s="60"/>
      <c r="BQ91" s="60"/>
      <c r="BR91" s="60"/>
      <c r="BS91" s="60">
        <f t="shared" si="664"/>
        <v>0</v>
      </c>
      <c r="BT91" s="60">
        <f t="shared" si="664"/>
        <v>0</v>
      </c>
      <c r="BU91" s="60"/>
      <c r="BV91" s="60"/>
      <c r="BW91" s="60">
        <v>0</v>
      </c>
      <c r="BX91" s="60"/>
      <c r="BY91" s="60"/>
      <c r="BZ91" s="60"/>
      <c r="CA91" s="60"/>
      <c r="CB91" s="60">
        <f t="shared" si="665"/>
        <v>0</v>
      </c>
      <c r="CC91" s="60">
        <f t="shared" si="666"/>
        <v>0</v>
      </c>
      <c r="CD91" s="60"/>
      <c r="CE91" s="60"/>
      <c r="CF91" s="60"/>
      <c r="CG91" s="60"/>
      <c r="CH91" s="60"/>
      <c r="CI91" s="60"/>
      <c r="CJ91" s="60"/>
      <c r="CK91" s="60">
        <v>0</v>
      </c>
      <c r="CL91" s="60">
        <v>0</v>
      </c>
      <c r="CM91" s="60"/>
      <c r="CN91" s="60"/>
      <c r="CO91" s="60"/>
      <c r="CP91" s="60"/>
      <c r="CQ91" s="60"/>
      <c r="CR91" s="60"/>
      <c r="CS91" s="60"/>
      <c r="CT91" s="60">
        <f t="shared" si="667"/>
        <v>0</v>
      </c>
      <c r="CU91" s="60">
        <f t="shared" si="667"/>
        <v>0</v>
      </c>
      <c r="CV91" s="60"/>
      <c r="CW91" s="60"/>
      <c r="CX91" s="60"/>
      <c r="CY91" s="60"/>
      <c r="CZ91" s="60"/>
      <c r="DA91" s="60"/>
      <c r="DB91" s="60"/>
      <c r="DC91" s="60">
        <f t="shared" si="668"/>
        <v>0</v>
      </c>
      <c r="DD91" s="60">
        <f t="shared" si="668"/>
        <v>0</v>
      </c>
      <c r="DE91" s="60"/>
      <c r="DF91" s="60"/>
      <c r="DG91" s="60"/>
      <c r="DH91" s="60"/>
      <c r="DI91" s="60"/>
      <c r="DJ91" s="60"/>
      <c r="DK91" s="60"/>
      <c r="DL91" s="60">
        <f t="shared" si="669"/>
        <v>0</v>
      </c>
      <c r="DM91" s="60">
        <f t="shared" si="669"/>
        <v>0</v>
      </c>
      <c r="DN91" s="60"/>
      <c r="DO91" s="60"/>
      <c r="DP91" s="60"/>
      <c r="DQ91" s="60"/>
      <c r="DR91" s="60"/>
      <c r="DS91" s="60"/>
      <c r="DT91" s="60"/>
      <c r="DU91" s="60">
        <v>0</v>
      </c>
      <c r="DV91" s="60">
        <v>0</v>
      </c>
      <c r="DW91" s="60"/>
      <c r="DX91" s="60"/>
      <c r="DY91" s="60"/>
      <c r="DZ91" s="60"/>
      <c r="EA91" s="60"/>
      <c r="EB91" s="60"/>
      <c r="EC91" s="60"/>
      <c r="ED91" s="60">
        <v>0</v>
      </c>
      <c r="EE91" s="60">
        <v>0</v>
      </c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>
        <f t="shared" si="670"/>
        <v>3119.8382900000001</v>
      </c>
      <c r="EQ91" s="60">
        <f t="shared" si="670"/>
        <v>3119.8382900000001</v>
      </c>
      <c r="ER91" s="60">
        <f t="shared" si="671"/>
        <v>100</v>
      </c>
      <c r="ES91" s="60">
        <f>3136-16.16171</f>
        <v>3119.8382900000001</v>
      </c>
      <c r="ET91" s="60">
        <v>3119.8382900000001</v>
      </c>
      <c r="EU91" s="60">
        <f t="shared" si="688"/>
        <v>100</v>
      </c>
      <c r="EV91" s="60"/>
      <c r="EW91" s="60"/>
      <c r="EX91" s="60"/>
      <c r="EY91" s="60"/>
      <c r="EZ91" s="60"/>
      <c r="FA91" s="60"/>
      <c r="FB91" s="60">
        <v>0</v>
      </c>
      <c r="FC91" s="60">
        <v>0</v>
      </c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>
        <f t="shared" si="672"/>
        <v>0</v>
      </c>
      <c r="FX91" s="60">
        <f t="shared" si="672"/>
        <v>0</v>
      </c>
      <c r="FY91" s="60"/>
      <c r="FZ91" s="60"/>
      <c r="GA91" s="60"/>
      <c r="GB91" s="60"/>
      <c r="GC91" s="60"/>
      <c r="GD91" s="60"/>
      <c r="GE91" s="60"/>
      <c r="GF91" s="60">
        <f t="shared" si="673"/>
        <v>0</v>
      </c>
      <c r="GG91" s="60">
        <f t="shared" si="673"/>
        <v>0</v>
      </c>
      <c r="GH91" s="60"/>
      <c r="GI91" s="60"/>
      <c r="GJ91" s="60"/>
      <c r="GK91" s="60"/>
      <c r="GL91" s="60"/>
      <c r="GM91" s="60"/>
      <c r="GN91" s="60"/>
      <c r="GO91" s="60">
        <f t="shared" si="674"/>
        <v>0</v>
      </c>
      <c r="GP91" s="60">
        <f t="shared" si="674"/>
        <v>0</v>
      </c>
      <c r="GQ91" s="60"/>
      <c r="GR91" s="60"/>
      <c r="GS91" s="60"/>
      <c r="GT91" s="60"/>
      <c r="GU91" s="60"/>
      <c r="GV91" s="60"/>
      <c r="GW91" s="60"/>
      <c r="GX91" s="60">
        <f t="shared" si="675"/>
        <v>0</v>
      </c>
      <c r="GY91" s="60">
        <f t="shared" si="675"/>
        <v>0</v>
      </c>
      <c r="GZ91" s="60"/>
      <c r="HA91" s="60"/>
      <c r="HB91" s="60"/>
      <c r="HC91" s="60"/>
      <c r="HD91" s="60"/>
      <c r="HE91" s="60"/>
      <c r="HF91" s="60"/>
      <c r="HG91" s="60">
        <f t="shared" si="676"/>
        <v>0</v>
      </c>
      <c r="HH91" s="60">
        <f t="shared" si="676"/>
        <v>0</v>
      </c>
      <c r="HI91" s="60"/>
      <c r="HJ91" s="60"/>
      <c r="HK91" s="60"/>
      <c r="HL91" s="60"/>
      <c r="HM91" s="60"/>
      <c r="HN91" s="60"/>
      <c r="HO91" s="60"/>
      <c r="HP91" s="60">
        <f t="shared" si="677"/>
        <v>0</v>
      </c>
      <c r="HQ91" s="60">
        <f t="shared" si="677"/>
        <v>0</v>
      </c>
      <c r="HR91" s="60"/>
      <c r="HS91" s="60"/>
      <c r="HT91" s="60"/>
      <c r="HU91" s="60"/>
      <c r="HV91" s="60"/>
      <c r="HW91" s="60"/>
      <c r="HX91" s="60"/>
      <c r="HY91" s="60">
        <f t="shared" si="678"/>
        <v>0</v>
      </c>
      <c r="HZ91" s="60">
        <f t="shared" si="678"/>
        <v>0</v>
      </c>
      <c r="IA91" s="60"/>
      <c r="IB91" s="60"/>
      <c r="IC91" s="60"/>
      <c r="ID91" s="60"/>
      <c r="IE91" s="60"/>
      <c r="IF91" s="60"/>
      <c r="IG91" s="60"/>
      <c r="IH91" s="60">
        <f t="shared" si="679"/>
        <v>0</v>
      </c>
      <c r="II91" s="60">
        <f t="shared" si="679"/>
        <v>0</v>
      </c>
      <c r="IJ91" s="60"/>
      <c r="IK91" s="60"/>
      <c r="IL91" s="60"/>
      <c r="IM91" s="60"/>
      <c r="IN91" s="60"/>
      <c r="IO91" s="60"/>
      <c r="IP91" s="60"/>
      <c r="IQ91" s="60"/>
      <c r="IR91" s="60">
        <f t="shared" si="680"/>
        <v>0</v>
      </c>
      <c r="IS91" s="60">
        <f t="shared" si="680"/>
        <v>0</v>
      </c>
      <c r="IT91" s="60"/>
      <c r="IU91" s="60"/>
      <c r="IV91" s="60"/>
      <c r="IW91" s="60"/>
      <c r="IX91" s="60"/>
      <c r="IY91" s="60"/>
      <c r="IZ91" s="60"/>
      <c r="JA91" s="60">
        <f t="shared" si="681"/>
        <v>0</v>
      </c>
      <c r="JB91" s="60">
        <f t="shared" si="681"/>
        <v>0</v>
      </c>
      <c r="JC91" s="60"/>
      <c r="JD91" s="60"/>
      <c r="JE91" s="60"/>
      <c r="JF91" s="60"/>
      <c r="JG91" s="60"/>
      <c r="JH91" s="60"/>
      <c r="JI91" s="60"/>
      <c r="JJ91" s="60">
        <f t="shared" si="682"/>
        <v>0</v>
      </c>
      <c r="JK91" s="60">
        <f t="shared" si="682"/>
        <v>0</v>
      </c>
      <c r="JL91" s="60"/>
      <c r="JM91" s="60"/>
      <c r="JN91" s="60"/>
      <c r="JO91" s="60"/>
      <c r="JP91" s="60"/>
      <c r="JQ91" s="60"/>
      <c r="JR91" s="60"/>
      <c r="JS91" s="60">
        <f t="shared" si="683"/>
        <v>0</v>
      </c>
      <c r="JT91" s="60">
        <f t="shared" si="683"/>
        <v>0</v>
      </c>
      <c r="JU91" s="60"/>
      <c r="JV91" s="60"/>
      <c r="JW91" s="60"/>
      <c r="JX91" s="60"/>
      <c r="JY91" s="60"/>
      <c r="JZ91" s="60"/>
      <c r="KA91" s="60"/>
      <c r="KB91" s="60">
        <f t="shared" si="684"/>
        <v>0</v>
      </c>
      <c r="KC91" s="60">
        <f t="shared" si="684"/>
        <v>0</v>
      </c>
      <c r="KD91" s="60"/>
      <c r="KE91" s="60"/>
      <c r="KF91" s="60"/>
      <c r="KG91" s="60"/>
      <c r="KH91" s="60"/>
      <c r="KI91" s="60"/>
      <c r="KJ91" s="60"/>
      <c r="KK91" s="60">
        <f t="shared" si="685"/>
        <v>0</v>
      </c>
      <c r="KL91" s="60">
        <f t="shared" si="685"/>
        <v>0</v>
      </c>
      <c r="KM91" s="60"/>
      <c r="KN91" s="60"/>
      <c r="KO91" s="60"/>
      <c r="KP91" s="60"/>
      <c r="KQ91" s="60"/>
      <c r="KR91" s="60"/>
      <c r="KS91" s="60"/>
      <c r="KT91" s="60"/>
      <c r="KU91" s="60"/>
      <c r="KV91" s="60"/>
      <c r="KW91" s="60">
        <f t="shared" si="686"/>
        <v>0</v>
      </c>
      <c r="KX91" s="60">
        <f t="shared" si="686"/>
        <v>0</v>
      </c>
      <c r="KY91" s="60"/>
      <c r="KZ91" s="60"/>
      <c r="LA91" s="60"/>
      <c r="LB91" s="60"/>
      <c r="LC91" s="60"/>
      <c r="LD91" s="60"/>
      <c r="LE91" s="60"/>
      <c r="LF91" s="60"/>
      <c r="LG91" s="60"/>
      <c r="LH91" s="60"/>
      <c r="LI91" s="60"/>
      <c r="LJ91" s="60"/>
      <c r="LK91" s="60"/>
      <c r="LL91" s="60">
        <f t="shared" si="687"/>
        <v>0</v>
      </c>
      <c r="LM91" s="60">
        <f t="shared" si="687"/>
        <v>0</v>
      </c>
      <c r="LN91" s="60"/>
      <c r="LO91" s="60"/>
      <c r="LP91" s="60"/>
      <c r="LQ91" s="60"/>
      <c r="LR91" s="60"/>
      <c r="LS91" s="60"/>
      <c r="LT91" s="60"/>
      <c r="LU91" s="60"/>
      <c r="LV91" s="60"/>
      <c r="LW91" s="58"/>
      <c r="LX91" s="60"/>
      <c r="LY91" s="60"/>
      <c r="LZ91" s="60"/>
      <c r="MA91" s="60"/>
      <c r="MB91" s="60"/>
      <c r="MC91" s="60"/>
      <c r="MD91" s="60"/>
      <c r="ME91" s="60"/>
      <c r="MF91" s="60"/>
    </row>
    <row r="92" spans="1:344" ht="13.5" customHeight="1">
      <c r="A92" s="3" t="s">
        <v>113</v>
      </c>
      <c r="B92" s="60">
        <f t="shared" si="660"/>
        <v>2283.5902500000002</v>
      </c>
      <c r="C92" s="60">
        <f t="shared" si="661"/>
        <v>2283.5902500000002</v>
      </c>
      <c r="D92" s="60">
        <f t="shared" si="526"/>
        <v>100</v>
      </c>
      <c r="E92" s="60">
        <v>0</v>
      </c>
      <c r="F92" s="60">
        <v>0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>
        <v>0</v>
      </c>
      <c r="U92" s="60">
        <v>0</v>
      </c>
      <c r="V92" s="60"/>
      <c r="W92" s="60"/>
      <c r="X92" s="60"/>
      <c r="Y92" s="60"/>
      <c r="Z92" s="60"/>
      <c r="AA92" s="60"/>
      <c r="AB92" s="60"/>
      <c r="AC92" s="60">
        <v>0</v>
      </c>
      <c r="AD92" s="60">
        <v>0</v>
      </c>
      <c r="AE92" s="60"/>
      <c r="AF92" s="60"/>
      <c r="AG92" s="60"/>
      <c r="AH92" s="60"/>
      <c r="AI92" s="60"/>
      <c r="AJ92" s="60"/>
      <c r="AK92" s="60"/>
      <c r="AL92" s="60">
        <v>0</v>
      </c>
      <c r="AM92" s="60">
        <v>0</v>
      </c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>
        <v>0</v>
      </c>
      <c r="AY92" s="60">
        <v>0</v>
      </c>
      <c r="AZ92" s="60"/>
      <c r="BA92" s="60"/>
      <c r="BB92" s="60"/>
      <c r="BC92" s="60"/>
      <c r="BD92" s="60"/>
      <c r="BE92" s="60"/>
      <c r="BF92" s="60"/>
      <c r="BG92" s="60">
        <f t="shared" si="689"/>
        <v>803.73865999999998</v>
      </c>
      <c r="BH92" s="60">
        <f t="shared" si="689"/>
        <v>803.73865999999998</v>
      </c>
      <c r="BI92" s="60">
        <f t="shared" si="558"/>
        <v>100</v>
      </c>
      <c r="BJ92" s="60">
        <v>787.66387999999995</v>
      </c>
      <c r="BK92" s="60">
        <v>787.66387999999995</v>
      </c>
      <c r="BL92" s="60">
        <f t="shared" si="662"/>
        <v>100</v>
      </c>
      <c r="BM92" s="60">
        <v>16.074780000000001</v>
      </c>
      <c r="BN92" s="60">
        <v>16.074780000000001</v>
      </c>
      <c r="BO92" s="60">
        <f t="shared" si="663"/>
        <v>100</v>
      </c>
      <c r="BP92" s="60"/>
      <c r="BQ92" s="60"/>
      <c r="BR92" s="60"/>
      <c r="BS92" s="60">
        <f t="shared" si="664"/>
        <v>0</v>
      </c>
      <c r="BT92" s="60">
        <f t="shared" si="664"/>
        <v>0</v>
      </c>
      <c r="BU92" s="60"/>
      <c r="BV92" s="60"/>
      <c r="BW92" s="60">
        <v>0</v>
      </c>
      <c r="BX92" s="60"/>
      <c r="BY92" s="60"/>
      <c r="BZ92" s="60"/>
      <c r="CA92" s="60"/>
      <c r="CB92" s="60">
        <f t="shared" si="665"/>
        <v>0</v>
      </c>
      <c r="CC92" s="60">
        <f t="shared" si="666"/>
        <v>0</v>
      </c>
      <c r="CD92" s="60"/>
      <c r="CE92" s="60"/>
      <c r="CF92" s="60"/>
      <c r="CG92" s="60"/>
      <c r="CH92" s="60"/>
      <c r="CI92" s="60"/>
      <c r="CJ92" s="60"/>
      <c r="CK92" s="60">
        <v>0</v>
      </c>
      <c r="CL92" s="60">
        <v>0</v>
      </c>
      <c r="CM92" s="60"/>
      <c r="CN92" s="60"/>
      <c r="CO92" s="60"/>
      <c r="CP92" s="60"/>
      <c r="CQ92" s="60"/>
      <c r="CR92" s="60"/>
      <c r="CS92" s="60"/>
      <c r="CT92" s="60">
        <f t="shared" si="667"/>
        <v>0</v>
      </c>
      <c r="CU92" s="60">
        <f t="shared" si="667"/>
        <v>0</v>
      </c>
      <c r="CV92" s="60"/>
      <c r="CW92" s="60"/>
      <c r="CX92" s="60"/>
      <c r="CY92" s="60"/>
      <c r="CZ92" s="60"/>
      <c r="DA92" s="60"/>
      <c r="DB92" s="60"/>
      <c r="DC92" s="60">
        <f t="shared" si="668"/>
        <v>0</v>
      </c>
      <c r="DD92" s="60">
        <f t="shared" si="668"/>
        <v>0</v>
      </c>
      <c r="DE92" s="60"/>
      <c r="DF92" s="60"/>
      <c r="DG92" s="60"/>
      <c r="DH92" s="60"/>
      <c r="DI92" s="60"/>
      <c r="DJ92" s="60"/>
      <c r="DK92" s="60"/>
      <c r="DL92" s="60">
        <f t="shared" si="669"/>
        <v>0</v>
      </c>
      <c r="DM92" s="60">
        <f t="shared" si="669"/>
        <v>0</v>
      </c>
      <c r="DN92" s="60"/>
      <c r="DO92" s="60"/>
      <c r="DP92" s="60"/>
      <c r="DQ92" s="60"/>
      <c r="DR92" s="60"/>
      <c r="DS92" s="60"/>
      <c r="DT92" s="60"/>
      <c r="DU92" s="60">
        <v>0</v>
      </c>
      <c r="DV92" s="60">
        <v>0</v>
      </c>
      <c r="DW92" s="60"/>
      <c r="DX92" s="60"/>
      <c r="DY92" s="60"/>
      <c r="DZ92" s="60"/>
      <c r="EA92" s="60"/>
      <c r="EB92" s="60"/>
      <c r="EC92" s="60"/>
      <c r="ED92" s="60">
        <v>0</v>
      </c>
      <c r="EE92" s="60">
        <v>0</v>
      </c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>
        <f t="shared" si="670"/>
        <v>972.89696000000004</v>
      </c>
      <c r="EQ92" s="60">
        <f t="shared" si="670"/>
        <v>972.89696000000004</v>
      </c>
      <c r="ER92" s="60">
        <f t="shared" si="671"/>
        <v>100</v>
      </c>
      <c r="ES92" s="60">
        <f>980-7.10304</f>
        <v>972.89696000000004</v>
      </c>
      <c r="ET92" s="60">
        <v>972.89696000000004</v>
      </c>
      <c r="EU92" s="60">
        <f t="shared" si="688"/>
        <v>100</v>
      </c>
      <c r="EV92" s="60"/>
      <c r="EW92" s="60"/>
      <c r="EX92" s="60"/>
      <c r="EY92" s="60"/>
      <c r="EZ92" s="60"/>
      <c r="FA92" s="60"/>
      <c r="FB92" s="60">
        <v>0</v>
      </c>
      <c r="FC92" s="60">
        <v>0</v>
      </c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>
        <f t="shared" si="672"/>
        <v>0</v>
      </c>
      <c r="FX92" s="60">
        <f t="shared" si="672"/>
        <v>0</v>
      </c>
      <c r="FY92" s="60"/>
      <c r="FZ92" s="60"/>
      <c r="GA92" s="60"/>
      <c r="GB92" s="60"/>
      <c r="GC92" s="60"/>
      <c r="GD92" s="60"/>
      <c r="GE92" s="60"/>
      <c r="GF92" s="60">
        <f t="shared" si="673"/>
        <v>0</v>
      </c>
      <c r="GG92" s="60">
        <f t="shared" si="673"/>
        <v>0</v>
      </c>
      <c r="GH92" s="60"/>
      <c r="GI92" s="60"/>
      <c r="GJ92" s="60"/>
      <c r="GK92" s="60"/>
      <c r="GL92" s="60"/>
      <c r="GM92" s="60"/>
      <c r="GN92" s="60"/>
      <c r="GO92" s="60">
        <f t="shared" si="674"/>
        <v>0</v>
      </c>
      <c r="GP92" s="60">
        <f t="shared" si="674"/>
        <v>0</v>
      </c>
      <c r="GQ92" s="60"/>
      <c r="GR92" s="60"/>
      <c r="GS92" s="60"/>
      <c r="GT92" s="60"/>
      <c r="GU92" s="60"/>
      <c r="GV92" s="60"/>
      <c r="GW92" s="60"/>
      <c r="GX92" s="60">
        <f t="shared" si="675"/>
        <v>0</v>
      </c>
      <c r="GY92" s="60">
        <f t="shared" si="675"/>
        <v>0</v>
      </c>
      <c r="GZ92" s="60"/>
      <c r="HA92" s="60"/>
      <c r="HB92" s="60"/>
      <c r="HC92" s="60"/>
      <c r="HD92" s="60"/>
      <c r="HE92" s="60"/>
      <c r="HF92" s="60"/>
      <c r="HG92" s="60">
        <f t="shared" si="676"/>
        <v>0</v>
      </c>
      <c r="HH92" s="60">
        <f t="shared" si="676"/>
        <v>0</v>
      </c>
      <c r="HI92" s="60"/>
      <c r="HJ92" s="60"/>
      <c r="HK92" s="60"/>
      <c r="HL92" s="60"/>
      <c r="HM92" s="60"/>
      <c r="HN92" s="60"/>
      <c r="HO92" s="60"/>
      <c r="HP92" s="60">
        <f t="shared" si="677"/>
        <v>0</v>
      </c>
      <c r="HQ92" s="60">
        <f t="shared" si="677"/>
        <v>0</v>
      </c>
      <c r="HR92" s="60"/>
      <c r="HS92" s="60"/>
      <c r="HT92" s="60"/>
      <c r="HU92" s="60"/>
      <c r="HV92" s="60"/>
      <c r="HW92" s="60"/>
      <c r="HX92" s="60"/>
      <c r="HY92" s="60">
        <f t="shared" si="678"/>
        <v>0</v>
      </c>
      <c r="HZ92" s="60">
        <f t="shared" si="678"/>
        <v>0</v>
      </c>
      <c r="IA92" s="60"/>
      <c r="IB92" s="60"/>
      <c r="IC92" s="60"/>
      <c r="ID92" s="60"/>
      <c r="IE92" s="60"/>
      <c r="IF92" s="60"/>
      <c r="IG92" s="60"/>
      <c r="IH92" s="60">
        <f t="shared" si="679"/>
        <v>0</v>
      </c>
      <c r="II92" s="60">
        <f t="shared" si="679"/>
        <v>0</v>
      </c>
      <c r="IJ92" s="60"/>
      <c r="IK92" s="60"/>
      <c r="IL92" s="60"/>
      <c r="IM92" s="60"/>
      <c r="IN92" s="60"/>
      <c r="IO92" s="60"/>
      <c r="IP92" s="60"/>
      <c r="IQ92" s="60"/>
      <c r="IR92" s="60">
        <f t="shared" si="680"/>
        <v>0</v>
      </c>
      <c r="IS92" s="60">
        <f t="shared" si="680"/>
        <v>0</v>
      </c>
      <c r="IT92" s="60"/>
      <c r="IU92" s="60"/>
      <c r="IV92" s="60"/>
      <c r="IW92" s="60"/>
      <c r="IX92" s="60"/>
      <c r="IY92" s="60"/>
      <c r="IZ92" s="60"/>
      <c r="JA92" s="60">
        <f t="shared" si="681"/>
        <v>0</v>
      </c>
      <c r="JB92" s="60">
        <f t="shared" si="681"/>
        <v>0</v>
      </c>
      <c r="JC92" s="60"/>
      <c r="JD92" s="60"/>
      <c r="JE92" s="60"/>
      <c r="JF92" s="60"/>
      <c r="JG92" s="60"/>
      <c r="JH92" s="60"/>
      <c r="JI92" s="60"/>
      <c r="JJ92" s="60">
        <f t="shared" si="682"/>
        <v>0</v>
      </c>
      <c r="JK92" s="60">
        <f t="shared" si="682"/>
        <v>0</v>
      </c>
      <c r="JL92" s="60"/>
      <c r="JM92" s="60"/>
      <c r="JN92" s="60"/>
      <c r="JO92" s="60"/>
      <c r="JP92" s="60"/>
      <c r="JQ92" s="60"/>
      <c r="JR92" s="60"/>
      <c r="JS92" s="60">
        <f t="shared" si="683"/>
        <v>0</v>
      </c>
      <c r="JT92" s="60">
        <f t="shared" si="683"/>
        <v>0</v>
      </c>
      <c r="JU92" s="60"/>
      <c r="JV92" s="60"/>
      <c r="JW92" s="60"/>
      <c r="JX92" s="60"/>
      <c r="JY92" s="60"/>
      <c r="JZ92" s="60"/>
      <c r="KA92" s="60"/>
      <c r="KB92" s="60">
        <f t="shared" si="684"/>
        <v>0</v>
      </c>
      <c r="KC92" s="60">
        <f t="shared" si="684"/>
        <v>0</v>
      </c>
      <c r="KD92" s="60"/>
      <c r="KE92" s="60"/>
      <c r="KF92" s="60"/>
      <c r="KG92" s="60"/>
      <c r="KH92" s="60"/>
      <c r="KI92" s="60"/>
      <c r="KJ92" s="60"/>
      <c r="KK92" s="60">
        <f t="shared" si="685"/>
        <v>0</v>
      </c>
      <c r="KL92" s="60">
        <f t="shared" si="685"/>
        <v>0</v>
      </c>
      <c r="KM92" s="60"/>
      <c r="KN92" s="60"/>
      <c r="KO92" s="60"/>
      <c r="KP92" s="60"/>
      <c r="KQ92" s="60"/>
      <c r="KR92" s="60"/>
      <c r="KS92" s="60"/>
      <c r="KT92" s="60"/>
      <c r="KU92" s="60"/>
      <c r="KV92" s="60"/>
      <c r="KW92" s="60">
        <f t="shared" si="686"/>
        <v>0</v>
      </c>
      <c r="KX92" s="60">
        <f t="shared" si="686"/>
        <v>0</v>
      </c>
      <c r="KY92" s="60"/>
      <c r="KZ92" s="60"/>
      <c r="LA92" s="60"/>
      <c r="LB92" s="60"/>
      <c r="LC92" s="60"/>
      <c r="LD92" s="60"/>
      <c r="LE92" s="60"/>
      <c r="LF92" s="60"/>
      <c r="LG92" s="60"/>
      <c r="LH92" s="60"/>
      <c r="LI92" s="60"/>
      <c r="LJ92" s="60"/>
      <c r="LK92" s="60"/>
      <c r="LL92" s="60">
        <f t="shared" si="687"/>
        <v>0</v>
      </c>
      <c r="LM92" s="60">
        <f t="shared" si="687"/>
        <v>0</v>
      </c>
      <c r="LN92" s="60"/>
      <c r="LO92" s="60"/>
      <c r="LP92" s="60"/>
      <c r="LQ92" s="60"/>
      <c r="LR92" s="60"/>
      <c r="LS92" s="60"/>
      <c r="LT92" s="60"/>
      <c r="LU92" s="60">
        <v>506.95463000000001</v>
      </c>
      <c r="LV92" s="60">
        <v>506.95463000000001</v>
      </c>
      <c r="LW92" s="58">
        <f t="shared" si="656"/>
        <v>100</v>
      </c>
      <c r="LX92" s="60"/>
      <c r="LY92" s="60"/>
      <c r="LZ92" s="60"/>
      <c r="MA92" s="60"/>
      <c r="MB92" s="60"/>
      <c r="MC92" s="60"/>
      <c r="MD92" s="60"/>
      <c r="ME92" s="60"/>
      <c r="MF92" s="60"/>
    </row>
    <row r="93" spans="1:344" ht="13.5" customHeight="1">
      <c r="A93" s="3" t="s">
        <v>55</v>
      </c>
      <c r="B93" s="60">
        <f t="shared" si="660"/>
        <v>2764.9656</v>
      </c>
      <c r="C93" s="60">
        <f t="shared" si="661"/>
        <v>2764.9656</v>
      </c>
      <c r="D93" s="60">
        <f t="shared" si="526"/>
        <v>100</v>
      </c>
      <c r="E93" s="60">
        <v>0</v>
      </c>
      <c r="F93" s="60">
        <v>0</v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>
        <v>0</v>
      </c>
      <c r="U93" s="60">
        <v>0</v>
      </c>
      <c r="V93" s="60"/>
      <c r="W93" s="60"/>
      <c r="X93" s="60"/>
      <c r="Y93" s="60"/>
      <c r="Z93" s="60"/>
      <c r="AA93" s="60"/>
      <c r="AB93" s="60"/>
      <c r="AC93" s="60">
        <v>0</v>
      </c>
      <c r="AD93" s="60">
        <v>0</v>
      </c>
      <c r="AE93" s="60"/>
      <c r="AF93" s="60"/>
      <c r="AG93" s="60"/>
      <c r="AH93" s="60"/>
      <c r="AI93" s="60"/>
      <c r="AJ93" s="60"/>
      <c r="AK93" s="60"/>
      <c r="AL93" s="60">
        <v>0</v>
      </c>
      <c r="AM93" s="60">
        <v>0</v>
      </c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>
        <v>0</v>
      </c>
      <c r="AY93" s="60">
        <v>0</v>
      </c>
      <c r="AZ93" s="60"/>
      <c r="BA93" s="60"/>
      <c r="BB93" s="60"/>
      <c r="BC93" s="60"/>
      <c r="BD93" s="60"/>
      <c r="BE93" s="60"/>
      <c r="BF93" s="60"/>
      <c r="BG93" s="60">
        <f t="shared" si="689"/>
        <v>853.97231999999997</v>
      </c>
      <c r="BH93" s="60">
        <f t="shared" si="689"/>
        <v>853.97231999999997</v>
      </c>
      <c r="BI93" s="60">
        <f t="shared" si="558"/>
        <v>100</v>
      </c>
      <c r="BJ93" s="60">
        <v>836.89287000000002</v>
      </c>
      <c r="BK93" s="60">
        <v>836.89287000000002</v>
      </c>
      <c r="BL93" s="60">
        <f t="shared" si="662"/>
        <v>100</v>
      </c>
      <c r="BM93" s="60">
        <v>17.079450000000001</v>
      </c>
      <c r="BN93" s="60">
        <v>17.079450000000001</v>
      </c>
      <c r="BO93" s="60">
        <f t="shared" si="663"/>
        <v>100</v>
      </c>
      <c r="BP93" s="60"/>
      <c r="BQ93" s="60"/>
      <c r="BR93" s="60"/>
      <c r="BS93" s="60">
        <f t="shared" si="664"/>
        <v>0</v>
      </c>
      <c r="BT93" s="60">
        <f t="shared" si="664"/>
        <v>0</v>
      </c>
      <c r="BU93" s="60"/>
      <c r="BV93" s="60"/>
      <c r="BW93" s="60">
        <v>0</v>
      </c>
      <c r="BX93" s="60"/>
      <c r="BY93" s="60"/>
      <c r="BZ93" s="60"/>
      <c r="CA93" s="60"/>
      <c r="CB93" s="60">
        <f t="shared" si="665"/>
        <v>0</v>
      </c>
      <c r="CC93" s="60">
        <f t="shared" si="666"/>
        <v>0</v>
      </c>
      <c r="CD93" s="60"/>
      <c r="CE93" s="60"/>
      <c r="CF93" s="60"/>
      <c r="CG93" s="60"/>
      <c r="CH93" s="60"/>
      <c r="CI93" s="60"/>
      <c r="CJ93" s="60"/>
      <c r="CK93" s="60">
        <v>0</v>
      </c>
      <c r="CL93" s="60">
        <v>0</v>
      </c>
      <c r="CM93" s="60"/>
      <c r="CN93" s="60"/>
      <c r="CO93" s="60"/>
      <c r="CP93" s="60"/>
      <c r="CQ93" s="60"/>
      <c r="CR93" s="60"/>
      <c r="CS93" s="60"/>
      <c r="CT93" s="60">
        <f t="shared" si="667"/>
        <v>0</v>
      </c>
      <c r="CU93" s="60">
        <f t="shared" si="667"/>
        <v>0</v>
      </c>
      <c r="CV93" s="60"/>
      <c r="CW93" s="60"/>
      <c r="CX93" s="60"/>
      <c r="CY93" s="60"/>
      <c r="CZ93" s="60"/>
      <c r="DA93" s="60"/>
      <c r="DB93" s="60"/>
      <c r="DC93" s="60">
        <f t="shared" si="668"/>
        <v>0</v>
      </c>
      <c r="DD93" s="60">
        <f t="shared" si="668"/>
        <v>0</v>
      </c>
      <c r="DE93" s="60"/>
      <c r="DF93" s="60"/>
      <c r="DG93" s="60"/>
      <c r="DH93" s="60"/>
      <c r="DI93" s="60"/>
      <c r="DJ93" s="60"/>
      <c r="DK93" s="60"/>
      <c r="DL93" s="60">
        <f t="shared" si="669"/>
        <v>0</v>
      </c>
      <c r="DM93" s="60">
        <f t="shared" si="669"/>
        <v>0</v>
      </c>
      <c r="DN93" s="60"/>
      <c r="DO93" s="60"/>
      <c r="DP93" s="60"/>
      <c r="DQ93" s="60"/>
      <c r="DR93" s="60"/>
      <c r="DS93" s="60"/>
      <c r="DT93" s="60"/>
      <c r="DU93" s="60">
        <v>0</v>
      </c>
      <c r="DV93" s="60">
        <v>0</v>
      </c>
      <c r="DW93" s="60"/>
      <c r="DX93" s="60"/>
      <c r="DY93" s="60"/>
      <c r="DZ93" s="60"/>
      <c r="EA93" s="60"/>
      <c r="EB93" s="60"/>
      <c r="EC93" s="60"/>
      <c r="ED93" s="60">
        <v>0</v>
      </c>
      <c r="EE93" s="60">
        <v>0</v>
      </c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>
        <f t="shared" si="670"/>
        <v>1910.9932799999999</v>
      </c>
      <c r="EQ93" s="60">
        <f t="shared" si="670"/>
        <v>1910.9932799999999</v>
      </c>
      <c r="ER93" s="60">
        <f t="shared" si="671"/>
        <v>100</v>
      </c>
      <c r="ES93" s="60">
        <f>1960-49.00672</f>
        <v>1910.9932799999999</v>
      </c>
      <c r="ET93" s="60">
        <v>1910.9932799999999</v>
      </c>
      <c r="EU93" s="60">
        <f t="shared" si="688"/>
        <v>100</v>
      </c>
      <c r="EV93" s="60"/>
      <c r="EW93" s="60"/>
      <c r="EX93" s="60"/>
      <c r="EY93" s="60"/>
      <c r="EZ93" s="60"/>
      <c r="FA93" s="60"/>
      <c r="FB93" s="60">
        <v>0</v>
      </c>
      <c r="FC93" s="60">
        <v>0</v>
      </c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>
        <f t="shared" si="672"/>
        <v>0</v>
      </c>
      <c r="FX93" s="60">
        <f t="shared" si="672"/>
        <v>0</v>
      </c>
      <c r="FY93" s="60"/>
      <c r="FZ93" s="60"/>
      <c r="GA93" s="60"/>
      <c r="GB93" s="60"/>
      <c r="GC93" s="60"/>
      <c r="GD93" s="60"/>
      <c r="GE93" s="60"/>
      <c r="GF93" s="60">
        <f t="shared" si="673"/>
        <v>0</v>
      </c>
      <c r="GG93" s="60">
        <f t="shared" si="673"/>
        <v>0</v>
      </c>
      <c r="GH93" s="60"/>
      <c r="GI93" s="60"/>
      <c r="GJ93" s="60"/>
      <c r="GK93" s="60"/>
      <c r="GL93" s="60"/>
      <c r="GM93" s="60"/>
      <c r="GN93" s="60"/>
      <c r="GO93" s="60">
        <f t="shared" si="674"/>
        <v>0</v>
      </c>
      <c r="GP93" s="60">
        <f t="shared" si="674"/>
        <v>0</v>
      </c>
      <c r="GQ93" s="60"/>
      <c r="GR93" s="60"/>
      <c r="GS93" s="60"/>
      <c r="GT93" s="60"/>
      <c r="GU93" s="60"/>
      <c r="GV93" s="60"/>
      <c r="GW93" s="60"/>
      <c r="GX93" s="60">
        <f t="shared" si="675"/>
        <v>0</v>
      </c>
      <c r="GY93" s="60">
        <f t="shared" si="675"/>
        <v>0</v>
      </c>
      <c r="GZ93" s="60"/>
      <c r="HA93" s="60"/>
      <c r="HB93" s="60"/>
      <c r="HC93" s="60"/>
      <c r="HD93" s="60"/>
      <c r="HE93" s="60"/>
      <c r="HF93" s="60"/>
      <c r="HG93" s="60">
        <f t="shared" si="676"/>
        <v>0</v>
      </c>
      <c r="HH93" s="60">
        <f t="shared" si="676"/>
        <v>0</v>
      </c>
      <c r="HI93" s="60"/>
      <c r="HJ93" s="60"/>
      <c r="HK93" s="60"/>
      <c r="HL93" s="60"/>
      <c r="HM93" s="60"/>
      <c r="HN93" s="60"/>
      <c r="HO93" s="60"/>
      <c r="HP93" s="60">
        <f t="shared" si="677"/>
        <v>0</v>
      </c>
      <c r="HQ93" s="60">
        <f t="shared" si="677"/>
        <v>0</v>
      </c>
      <c r="HR93" s="60"/>
      <c r="HS93" s="60"/>
      <c r="HT93" s="60"/>
      <c r="HU93" s="60"/>
      <c r="HV93" s="60"/>
      <c r="HW93" s="60"/>
      <c r="HX93" s="60"/>
      <c r="HY93" s="60">
        <f t="shared" si="678"/>
        <v>0</v>
      </c>
      <c r="HZ93" s="60">
        <f t="shared" si="678"/>
        <v>0</v>
      </c>
      <c r="IA93" s="60"/>
      <c r="IB93" s="60"/>
      <c r="IC93" s="60"/>
      <c r="ID93" s="60"/>
      <c r="IE93" s="60"/>
      <c r="IF93" s="60"/>
      <c r="IG93" s="60"/>
      <c r="IH93" s="60">
        <f t="shared" si="679"/>
        <v>0</v>
      </c>
      <c r="II93" s="60">
        <f t="shared" si="679"/>
        <v>0</v>
      </c>
      <c r="IJ93" s="60"/>
      <c r="IK93" s="60"/>
      <c r="IL93" s="60"/>
      <c r="IM93" s="60"/>
      <c r="IN93" s="60"/>
      <c r="IO93" s="60"/>
      <c r="IP93" s="60"/>
      <c r="IQ93" s="60"/>
      <c r="IR93" s="60">
        <f t="shared" si="680"/>
        <v>0</v>
      </c>
      <c r="IS93" s="60">
        <f t="shared" si="680"/>
        <v>0</v>
      </c>
      <c r="IT93" s="60"/>
      <c r="IU93" s="60"/>
      <c r="IV93" s="60"/>
      <c r="IW93" s="60"/>
      <c r="IX93" s="60"/>
      <c r="IY93" s="60"/>
      <c r="IZ93" s="60"/>
      <c r="JA93" s="60">
        <f t="shared" si="681"/>
        <v>0</v>
      </c>
      <c r="JB93" s="60">
        <f t="shared" si="681"/>
        <v>0</v>
      </c>
      <c r="JC93" s="60"/>
      <c r="JD93" s="60"/>
      <c r="JE93" s="60"/>
      <c r="JF93" s="60"/>
      <c r="JG93" s="60"/>
      <c r="JH93" s="60"/>
      <c r="JI93" s="60"/>
      <c r="JJ93" s="60">
        <f t="shared" si="682"/>
        <v>0</v>
      </c>
      <c r="JK93" s="60">
        <f t="shared" si="682"/>
        <v>0</v>
      </c>
      <c r="JL93" s="60"/>
      <c r="JM93" s="60"/>
      <c r="JN93" s="60"/>
      <c r="JO93" s="60"/>
      <c r="JP93" s="60"/>
      <c r="JQ93" s="60"/>
      <c r="JR93" s="60"/>
      <c r="JS93" s="60">
        <f t="shared" si="683"/>
        <v>0</v>
      </c>
      <c r="JT93" s="60">
        <f t="shared" si="683"/>
        <v>0</v>
      </c>
      <c r="JU93" s="60"/>
      <c r="JV93" s="60"/>
      <c r="JW93" s="60"/>
      <c r="JX93" s="60"/>
      <c r="JY93" s="60"/>
      <c r="JZ93" s="60"/>
      <c r="KA93" s="60"/>
      <c r="KB93" s="60">
        <f t="shared" si="684"/>
        <v>0</v>
      </c>
      <c r="KC93" s="60">
        <f t="shared" si="684"/>
        <v>0</v>
      </c>
      <c r="KD93" s="60"/>
      <c r="KE93" s="60"/>
      <c r="KF93" s="60"/>
      <c r="KG93" s="60"/>
      <c r="KH93" s="60"/>
      <c r="KI93" s="60"/>
      <c r="KJ93" s="60"/>
      <c r="KK93" s="60">
        <f t="shared" si="685"/>
        <v>0</v>
      </c>
      <c r="KL93" s="60">
        <f t="shared" si="685"/>
        <v>0</v>
      </c>
      <c r="KM93" s="60"/>
      <c r="KN93" s="60"/>
      <c r="KO93" s="60"/>
      <c r="KP93" s="60"/>
      <c r="KQ93" s="60"/>
      <c r="KR93" s="60"/>
      <c r="KS93" s="60"/>
      <c r="KT93" s="60"/>
      <c r="KU93" s="60"/>
      <c r="KV93" s="60"/>
      <c r="KW93" s="60">
        <f t="shared" si="686"/>
        <v>0</v>
      </c>
      <c r="KX93" s="60">
        <f t="shared" si="686"/>
        <v>0</v>
      </c>
      <c r="KY93" s="60"/>
      <c r="KZ93" s="60"/>
      <c r="LA93" s="60"/>
      <c r="LB93" s="60"/>
      <c r="LC93" s="60"/>
      <c r="LD93" s="60"/>
      <c r="LE93" s="60"/>
      <c r="LF93" s="60"/>
      <c r="LG93" s="60"/>
      <c r="LH93" s="60"/>
      <c r="LI93" s="60"/>
      <c r="LJ93" s="60"/>
      <c r="LK93" s="60"/>
      <c r="LL93" s="60">
        <f t="shared" si="687"/>
        <v>0</v>
      </c>
      <c r="LM93" s="60">
        <f t="shared" si="687"/>
        <v>0</v>
      </c>
      <c r="LN93" s="60"/>
      <c r="LO93" s="60"/>
      <c r="LP93" s="60"/>
      <c r="LQ93" s="60"/>
      <c r="LR93" s="60"/>
      <c r="LS93" s="60"/>
      <c r="LT93" s="60"/>
      <c r="LU93" s="60"/>
      <c r="LV93" s="60"/>
      <c r="LW93" s="60"/>
      <c r="LX93" s="60"/>
      <c r="LY93" s="60"/>
      <c r="LZ93" s="60"/>
      <c r="MA93" s="60"/>
      <c r="MB93" s="60"/>
      <c r="MC93" s="60"/>
      <c r="MD93" s="60"/>
      <c r="ME93" s="60"/>
      <c r="MF93" s="60"/>
    </row>
    <row r="94" spans="1:344" ht="13.5" customHeight="1">
      <c r="A94" s="3" t="s">
        <v>56</v>
      </c>
      <c r="B94" s="60">
        <f t="shared" si="660"/>
        <v>4534.9528499999997</v>
      </c>
      <c r="C94" s="60">
        <f t="shared" si="661"/>
        <v>4534.9528399999999</v>
      </c>
      <c r="D94" s="60">
        <f t="shared" si="526"/>
        <v>99.999999779490551</v>
      </c>
      <c r="E94" s="60">
        <v>0</v>
      </c>
      <c r="F94" s="60">
        <v>0</v>
      </c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>
        <v>0</v>
      </c>
      <c r="U94" s="60">
        <v>0</v>
      </c>
      <c r="V94" s="60"/>
      <c r="W94" s="60"/>
      <c r="X94" s="60"/>
      <c r="Y94" s="60"/>
      <c r="Z94" s="60"/>
      <c r="AA94" s="60"/>
      <c r="AB94" s="60"/>
      <c r="AC94" s="60">
        <v>0</v>
      </c>
      <c r="AD94" s="60">
        <v>0</v>
      </c>
      <c r="AE94" s="60"/>
      <c r="AF94" s="60"/>
      <c r="AG94" s="60"/>
      <c r="AH94" s="60"/>
      <c r="AI94" s="60"/>
      <c r="AJ94" s="60"/>
      <c r="AK94" s="60"/>
      <c r="AL94" s="60">
        <v>0</v>
      </c>
      <c r="AM94" s="60">
        <v>0</v>
      </c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>
        <v>0</v>
      </c>
      <c r="AY94" s="60">
        <v>0</v>
      </c>
      <c r="AZ94" s="60"/>
      <c r="BA94" s="60"/>
      <c r="BB94" s="60"/>
      <c r="BC94" s="60"/>
      <c r="BD94" s="60"/>
      <c r="BE94" s="60"/>
      <c r="BF94" s="60"/>
      <c r="BG94" s="60">
        <f t="shared" si="689"/>
        <v>502.33665999999999</v>
      </c>
      <c r="BH94" s="60">
        <f t="shared" si="689"/>
        <v>502.33665999999999</v>
      </c>
      <c r="BI94" s="60">
        <f t="shared" si="558"/>
        <v>100</v>
      </c>
      <c r="BJ94" s="60">
        <v>492.28992</v>
      </c>
      <c r="BK94" s="60">
        <v>492.28992</v>
      </c>
      <c r="BL94" s="60">
        <f t="shared" si="662"/>
        <v>100</v>
      </c>
      <c r="BM94" s="60">
        <v>10.04674</v>
      </c>
      <c r="BN94" s="60">
        <v>10.04674</v>
      </c>
      <c r="BO94" s="60">
        <f t="shared" si="663"/>
        <v>100</v>
      </c>
      <c r="BP94" s="60"/>
      <c r="BQ94" s="60"/>
      <c r="BR94" s="60"/>
      <c r="BS94" s="60">
        <f t="shared" si="664"/>
        <v>0</v>
      </c>
      <c r="BT94" s="60">
        <f t="shared" si="664"/>
        <v>0</v>
      </c>
      <c r="BU94" s="60"/>
      <c r="BV94" s="60"/>
      <c r="BW94" s="60">
        <v>0</v>
      </c>
      <c r="BX94" s="60"/>
      <c r="BY94" s="60"/>
      <c r="BZ94" s="60"/>
      <c r="CA94" s="60"/>
      <c r="CB94" s="60">
        <f t="shared" si="665"/>
        <v>0</v>
      </c>
      <c r="CC94" s="60">
        <f t="shared" si="666"/>
        <v>0</v>
      </c>
      <c r="CD94" s="60"/>
      <c r="CE94" s="60"/>
      <c r="CF94" s="60"/>
      <c r="CG94" s="60"/>
      <c r="CH94" s="60"/>
      <c r="CI94" s="60"/>
      <c r="CJ94" s="60"/>
      <c r="CK94" s="60">
        <v>0</v>
      </c>
      <c r="CL94" s="60">
        <v>0</v>
      </c>
      <c r="CM94" s="60"/>
      <c r="CN94" s="60"/>
      <c r="CO94" s="60"/>
      <c r="CP94" s="60"/>
      <c r="CQ94" s="60"/>
      <c r="CR94" s="60"/>
      <c r="CS94" s="60"/>
      <c r="CT94" s="60">
        <f t="shared" si="667"/>
        <v>0</v>
      </c>
      <c r="CU94" s="60">
        <f t="shared" si="667"/>
        <v>0</v>
      </c>
      <c r="CV94" s="60"/>
      <c r="CW94" s="60"/>
      <c r="CX94" s="60"/>
      <c r="CY94" s="60"/>
      <c r="CZ94" s="60"/>
      <c r="DA94" s="60"/>
      <c r="DB94" s="60"/>
      <c r="DC94" s="60">
        <f t="shared" si="668"/>
        <v>0</v>
      </c>
      <c r="DD94" s="60">
        <f t="shared" si="668"/>
        <v>0</v>
      </c>
      <c r="DE94" s="60"/>
      <c r="DF94" s="60"/>
      <c r="DG94" s="60"/>
      <c r="DH94" s="60"/>
      <c r="DI94" s="60"/>
      <c r="DJ94" s="60"/>
      <c r="DK94" s="60"/>
      <c r="DL94" s="60">
        <f t="shared" si="669"/>
        <v>649.53210000000001</v>
      </c>
      <c r="DM94" s="60">
        <f t="shared" si="669"/>
        <v>649.53210000000001</v>
      </c>
      <c r="DN94" s="60">
        <f>DM94/DL94*100</f>
        <v>100</v>
      </c>
      <c r="DO94" s="60">
        <v>636.54145000000005</v>
      </c>
      <c r="DP94" s="60">
        <v>636.54145000000005</v>
      </c>
      <c r="DQ94" s="60">
        <f>DP94/DO94*100</f>
        <v>100</v>
      </c>
      <c r="DR94" s="60">
        <v>12.99065</v>
      </c>
      <c r="DS94" s="60">
        <v>12.99065</v>
      </c>
      <c r="DT94" s="60">
        <f>DS94/DR94*100</f>
        <v>100</v>
      </c>
      <c r="DU94" s="60">
        <v>0</v>
      </c>
      <c r="DV94" s="60">
        <v>0</v>
      </c>
      <c r="DW94" s="60"/>
      <c r="DX94" s="60"/>
      <c r="DY94" s="60"/>
      <c r="DZ94" s="60"/>
      <c r="EA94" s="60"/>
      <c r="EB94" s="60"/>
      <c r="EC94" s="60"/>
      <c r="ED94" s="60">
        <v>0</v>
      </c>
      <c r="EE94" s="60">
        <v>0</v>
      </c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>
        <f t="shared" si="670"/>
        <v>3383.0840899999998</v>
      </c>
      <c r="EQ94" s="60">
        <f t="shared" si="670"/>
        <v>3383.0840800000001</v>
      </c>
      <c r="ER94" s="60">
        <f t="shared" si="671"/>
        <v>99.999999704411735</v>
      </c>
      <c r="ES94" s="60">
        <f>3430-46.91591</f>
        <v>3383.0840899999998</v>
      </c>
      <c r="ET94" s="60">
        <v>3383.0840800000001</v>
      </c>
      <c r="EU94" s="60">
        <f t="shared" si="688"/>
        <v>99.999999704411735</v>
      </c>
      <c r="EV94" s="60"/>
      <c r="EW94" s="60"/>
      <c r="EX94" s="60"/>
      <c r="EY94" s="60"/>
      <c r="EZ94" s="60"/>
      <c r="FA94" s="60"/>
      <c r="FB94" s="60">
        <v>0</v>
      </c>
      <c r="FC94" s="60">
        <v>0</v>
      </c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>
        <f t="shared" si="672"/>
        <v>0</v>
      </c>
      <c r="FX94" s="60">
        <f t="shared" si="672"/>
        <v>0</v>
      </c>
      <c r="FY94" s="60"/>
      <c r="FZ94" s="60"/>
      <c r="GA94" s="60"/>
      <c r="GB94" s="60"/>
      <c r="GC94" s="60"/>
      <c r="GD94" s="60"/>
      <c r="GE94" s="60"/>
      <c r="GF94" s="60">
        <f t="shared" si="673"/>
        <v>0</v>
      </c>
      <c r="GG94" s="60">
        <f t="shared" si="673"/>
        <v>0</v>
      </c>
      <c r="GH94" s="60"/>
      <c r="GI94" s="60"/>
      <c r="GJ94" s="60"/>
      <c r="GK94" s="60"/>
      <c r="GL94" s="60"/>
      <c r="GM94" s="60"/>
      <c r="GN94" s="60"/>
      <c r="GO94" s="60">
        <f t="shared" si="674"/>
        <v>0</v>
      </c>
      <c r="GP94" s="60">
        <f t="shared" si="674"/>
        <v>0</v>
      </c>
      <c r="GQ94" s="60"/>
      <c r="GR94" s="60"/>
      <c r="GS94" s="60"/>
      <c r="GT94" s="60"/>
      <c r="GU94" s="60"/>
      <c r="GV94" s="60"/>
      <c r="GW94" s="60"/>
      <c r="GX94" s="60">
        <f t="shared" si="675"/>
        <v>0</v>
      </c>
      <c r="GY94" s="60">
        <f t="shared" si="675"/>
        <v>0</v>
      </c>
      <c r="GZ94" s="60"/>
      <c r="HA94" s="60"/>
      <c r="HB94" s="60"/>
      <c r="HC94" s="60"/>
      <c r="HD94" s="60"/>
      <c r="HE94" s="60"/>
      <c r="HF94" s="60"/>
      <c r="HG94" s="60">
        <f t="shared" si="676"/>
        <v>0</v>
      </c>
      <c r="HH94" s="60">
        <f t="shared" si="676"/>
        <v>0</v>
      </c>
      <c r="HI94" s="60"/>
      <c r="HJ94" s="60"/>
      <c r="HK94" s="60"/>
      <c r="HL94" s="60"/>
      <c r="HM94" s="60"/>
      <c r="HN94" s="60"/>
      <c r="HO94" s="60"/>
      <c r="HP94" s="60">
        <f t="shared" si="677"/>
        <v>0</v>
      </c>
      <c r="HQ94" s="60">
        <f t="shared" si="677"/>
        <v>0</v>
      </c>
      <c r="HR94" s="60"/>
      <c r="HS94" s="60"/>
      <c r="HT94" s="60"/>
      <c r="HU94" s="60"/>
      <c r="HV94" s="60"/>
      <c r="HW94" s="60"/>
      <c r="HX94" s="60"/>
      <c r="HY94" s="60">
        <f t="shared" si="678"/>
        <v>0</v>
      </c>
      <c r="HZ94" s="60">
        <f t="shared" si="678"/>
        <v>0</v>
      </c>
      <c r="IA94" s="60"/>
      <c r="IB94" s="60"/>
      <c r="IC94" s="60"/>
      <c r="ID94" s="60"/>
      <c r="IE94" s="60"/>
      <c r="IF94" s="60"/>
      <c r="IG94" s="60"/>
      <c r="IH94" s="60">
        <f t="shared" si="679"/>
        <v>0</v>
      </c>
      <c r="II94" s="60">
        <f t="shared" si="679"/>
        <v>0</v>
      </c>
      <c r="IJ94" s="60"/>
      <c r="IK94" s="60"/>
      <c r="IL94" s="60"/>
      <c r="IM94" s="60"/>
      <c r="IN94" s="60"/>
      <c r="IO94" s="60"/>
      <c r="IP94" s="60"/>
      <c r="IQ94" s="60"/>
      <c r="IR94" s="60">
        <f t="shared" si="680"/>
        <v>0</v>
      </c>
      <c r="IS94" s="60">
        <f t="shared" si="680"/>
        <v>0</v>
      </c>
      <c r="IT94" s="60"/>
      <c r="IU94" s="60"/>
      <c r="IV94" s="60"/>
      <c r="IW94" s="60"/>
      <c r="IX94" s="60"/>
      <c r="IY94" s="60"/>
      <c r="IZ94" s="60"/>
      <c r="JA94" s="60">
        <f t="shared" si="681"/>
        <v>0</v>
      </c>
      <c r="JB94" s="60">
        <f t="shared" si="681"/>
        <v>0</v>
      </c>
      <c r="JC94" s="60"/>
      <c r="JD94" s="60"/>
      <c r="JE94" s="60"/>
      <c r="JF94" s="60"/>
      <c r="JG94" s="60"/>
      <c r="JH94" s="60"/>
      <c r="JI94" s="60"/>
      <c r="JJ94" s="60">
        <f t="shared" si="682"/>
        <v>0</v>
      </c>
      <c r="JK94" s="60">
        <f t="shared" si="682"/>
        <v>0</v>
      </c>
      <c r="JL94" s="60"/>
      <c r="JM94" s="60"/>
      <c r="JN94" s="60"/>
      <c r="JO94" s="60"/>
      <c r="JP94" s="60"/>
      <c r="JQ94" s="60"/>
      <c r="JR94" s="60"/>
      <c r="JS94" s="60">
        <f t="shared" si="683"/>
        <v>0</v>
      </c>
      <c r="JT94" s="60">
        <f t="shared" si="683"/>
        <v>0</v>
      </c>
      <c r="JU94" s="60"/>
      <c r="JV94" s="60"/>
      <c r="JW94" s="60"/>
      <c r="JX94" s="60"/>
      <c r="JY94" s="60"/>
      <c r="JZ94" s="60"/>
      <c r="KA94" s="60"/>
      <c r="KB94" s="60">
        <f t="shared" si="684"/>
        <v>0</v>
      </c>
      <c r="KC94" s="60">
        <f t="shared" si="684"/>
        <v>0</v>
      </c>
      <c r="KD94" s="60"/>
      <c r="KE94" s="60"/>
      <c r="KF94" s="60"/>
      <c r="KG94" s="60"/>
      <c r="KH94" s="60"/>
      <c r="KI94" s="60"/>
      <c r="KJ94" s="60"/>
      <c r="KK94" s="60">
        <f t="shared" si="685"/>
        <v>0</v>
      </c>
      <c r="KL94" s="60">
        <f t="shared" si="685"/>
        <v>0</v>
      </c>
      <c r="KM94" s="60"/>
      <c r="KN94" s="60"/>
      <c r="KO94" s="60"/>
      <c r="KP94" s="60"/>
      <c r="KQ94" s="60"/>
      <c r="KR94" s="60"/>
      <c r="KS94" s="60"/>
      <c r="KT94" s="60"/>
      <c r="KU94" s="60"/>
      <c r="KV94" s="60"/>
      <c r="KW94" s="60">
        <f t="shared" si="686"/>
        <v>0</v>
      </c>
      <c r="KX94" s="60">
        <f t="shared" si="686"/>
        <v>0</v>
      </c>
      <c r="KY94" s="60"/>
      <c r="KZ94" s="60"/>
      <c r="LA94" s="60"/>
      <c r="LB94" s="60"/>
      <c r="LC94" s="60"/>
      <c r="LD94" s="60"/>
      <c r="LE94" s="60"/>
      <c r="LF94" s="60"/>
      <c r="LG94" s="60"/>
      <c r="LH94" s="60"/>
      <c r="LI94" s="60"/>
      <c r="LJ94" s="60"/>
      <c r="LK94" s="60"/>
      <c r="LL94" s="60">
        <f t="shared" si="687"/>
        <v>0</v>
      </c>
      <c r="LM94" s="60">
        <f t="shared" si="687"/>
        <v>0</v>
      </c>
      <c r="LN94" s="60"/>
      <c r="LO94" s="60"/>
      <c r="LP94" s="60"/>
      <c r="LQ94" s="60"/>
      <c r="LR94" s="60"/>
      <c r="LS94" s="60"/>
      <c r="LT94" s="60"/>
      <c r="LU94" s="60"/>
      <c r="LV94" s="60"/>
      <c r="LW94" s="60"/>
      <c r="LX94" s="60"/>
      <c r="LY94" s="60"/>
      <c r="LZ94" s="60"/>
      <c r="MA94" s="60"/>
      <c r="MB94" s="60"/>
      <c r="MC94" s="60"/>
      <c r="MD94" s="60"/>
      <c r="ME94" s="60"/>
      <c r="MF94" s="60"/>
    </row>
    <row r="95" spans="1:344" ht="13.5" customHeight="1">
      <c r="A95" s="3" t="s">
        <v>57</v>
      </c>
      <c r="B95" s="60">
        <f t="shared" si="660"/>
        <v>1561.73866</v>
      </c>
      <c r="C95" s="60">
        <f t="shared" si="661"/>
        <v>1561.73866</v>
      </c>
      <c r="D95" s="60">
        <f t="shared" si="526"/>
        <v>100</v>
      </c>
      <c r="E95" s="60">
        <v>0</v>
      </c>
      <c r="F95" s="60">
        <v>0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>
        <v>0</v>
      </c>
      <c r="U95" s="60">
        <v>0</v>
      </c>
      <c r="V95" s="60"/>
      <c r="W95" s="60"/>
      <c r="X95" s="60"/>
      <c r="Y95" s="60"/>
      <c r="Z95" s="60"/>
      <c r="AA95" s="60"/>
      <c r="AB95" s="60"/>
      <c r="AC95" s="60">
        <v>0</v>
      </c>
      <c r="AD95" s="60">
        <v>0</v>
      </c>
      <c r="AE95" s="60"/>
      <c r="AF95" s="60"/>
      <c r="AG95" s="60"/>
      <c r="AH95" s="60"/>
      <c r="AI95" s="60"/>
      <c r="AJ95" s="60"/>
      <c r="AK95" s="60"/>
      <c r="AL95" s="60">
        <v>0</v>
      </c>
      <c r="AM95" s="60">
        <v>0</v>
      </c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>
        <v>0</v>
      </c>
      <c r="AY95" s="60">
        <v>0</v>
      </c>
      <c r="AZ95" s="60"/>
      <c r="BA95" s="60"/>
      <c r="BB95" s="60"/>
      <c r="BC95" s="60"/>
      <c r="BD95" s="60"/>
      <c r="BE95" s="60"/>
      <c r="BF95" s="60"/>
      <c r="BG95" s="60">
        <f t="shared" si="689"/>
        <v>803.73865999999998</v>
      </c>
      <c r="BH95" s="60">
        <f t="shared" si="689"/>
        <v>803.73865999999998</v>
      </c>
      <c r="BI95" s="60">
        <f t="shared" si="558"/>
        <v>100</v>
      </c>
      <c r="BJ95" s="60">
        <v>787.66387999999995</v>
      </c>
      <c r="BK95" s="60">
        <v>787.66387999999995</v>
      </c>
      <c r="BL95" s="60">
        <f t="shared" si="662"/>
        <v>100</v>
      </c>
      <c r="BM95" s="60">
        <v>16.074780000000001</v>
      </c>
      <c r="BN95" s="60">
        <v>16.074780000000001</v>
      </c>
      <c r="BO95" s="60">
        <f t="shared" si="663"/>
        <v>100</v>
      </c>
      <c r="BP95" s="60"/>
      <c r="BQ95" s="60"/>
      <c r="BR95" s="60"/>
      <c r="BS95" s="60">
        <f t="shared" si="664"/>
        <v>758</v>
      </c>
      <c r="BT95" s="60">
        <f t="shared" si="664"/>
        <v>758</v>
      </c>
      <c r="BU95" s="60">
        <f>BT95/BS95*100</f>
        <v>100</v>
      </c>
      <c r="BV95" s="60">
        <v>758</v>
      </c>
      <c r="BW95" s="60">
        <v>758</v>
      </c>
      <c r="BX95" s="60">
        <f>BW95/BV95*100</f>
        <v>100</v>
      </c>
      <c r="BY95" s="60"/>
      <c r="BZ95" s="60"/>
      <c r="CA95" s="60"/>
      <c r="CB95" s="60">
        <f t="shared" si="665"/>
        <v>0</v>
      </c>
      <c r="CC95" s="60">
        <f t="shared" si="666"/>
        <v>0</v>
      </c>
      <c r="CD95" s="60"/>
      <c r="CE95" s="60"/>
      <c r="CF95" s="60"/>
      <c r="CG95" s="60"/>
      <c r="CH95" s="60"/>
      <c r="CI95" s="60"/>
      <c r="CJ95" s="60"/>
      <c r="CK95" s="60">
        <v>0</v>
      </c>
      <c r="CL95" s="60">
        <v>0</v>
      </c>
      <c r="CM95" s="60"/>
      <c r="CN95" s="60"/>
      <c r="CO95" s="60"/>
      <c r="CP95" s="60"/>
      <c r="CQ95" s="60"/>
      <c r="CR95" s="60"/>
      <c r="CS95" s="60"/>
      <c r="CT95" s="60">
        <f t="shared" si="667"/>
        <v>0</v>
      </c>
      <c r="CU95" s="60">
        <f t="shared" si="667"/>
        <v>0</v>
      </c>
      <c r="CV95" s="60"/>
      <c r="CW95" s="60"/>
      <c r="CX95" s="60"/>
      <c r="CY95" s="60"/>
      <c r="CZ95" s="60"/>
      <c r="DA95" s="60"/>
      <c r="DB95" s="60"/>
      <c r="DC95" s="60">
        <f t="shared" si="668"/>
        <v>0</v>
      </c>
      <c r="DD95" s="60">
        <f t="shared" si="668"/>
        <v>0</v>
      </c>
      <c r="DE95" s="60"/>
      <c r="DF95" s="60"/>
      <c r="DG95" s="60"/>
      <c r="DH95" s="60"/>
      <c r="DI95" s="60"/>
      <c r="DJ95" s="60"/>
      <c r="DK95" s="60"/>
      <c r="DL95" s="60">
        <f t="shared" si="669"/>
        <v>0</v>
      </c>
      <c r="DM95" s="60">
        <f t="shared" si="669"/>
        <v>0</v>
      </c>
      <c r="DN95" s="60"/>
      <c r="DO95" s="60"/>
      <c r="DP95" s="60"/>
      <c r="DQ95" s="60"/>
      <c r="DR95" s="60"/>
      <c r="DS95" s="60"/>
      <c r="DT95" s="60"/>
      <c r="DU95" s="60">
        <v>0</v>
      </c>
      <c r="DV95" s="60">
        <v>0</v>
      </c>
      <c r="DW95" s="60"/>
      <c r="DX95" s="60"/>
      <c r="DY95" s="60"/>
      <c r="DZ95" s="60"/>
      <c r="EA95" s="60"/>
      <c r="EB95" s="60"/>
      <c r="EC95" s="60"/>
      <c r="ED95" s="60">
        <v>0</v>
      </c>
      <c r="EE95" s="60">
        <v>0</v>
      </c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>
        <f t="shared" si="670"/>
        <v>0</v>
      </c>
      <c r="EQ95" s="60">
        <f t="shared" si="670"/>
        <v>0</v>
      </c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>
        <v>0</v>
      </c>
      <c r="FC95" s="60">
        <v>0</v>
      </c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>
        <f t="shared" si="672"/>
        <v>0</v>
      </c>
      <c r="FX95" s="60">
        <f t="shared" si="672"/>
        <v>0</v>
      </c>
      <c r="FY95" s="60"/>
      <c r="FZ95" s="60"/>
      <c r="GA95" s="60"/>
      <c r="GB95" s="60"/>
      <c r="GC95" s="60"/>
      <c r="GD95" s="60"/>
      <c r="GE95" s="60"/>
      <c r="GF95" s="60">
        <f t="shared" si="673"/>
        <v>0</v>
      </c>
      <c r="GG95" s="60">
        <f t="shared" si="673"/>
        <v>0</v>
      </c>
      <c r="GH95" s="60"/>
      <c r="GI95" s="60"/>
      <c r="GJ95" s="60"/>
      <c r="GK95" s="60"/>
      <c r="GL95" s="60"/>
      <c r="GM95" s="60"/>
      <c r="GN95" s="60"/>
      <c r="GO95" s="60">
        <f t="shared" si="674"/>
        <v>0</v>
      </c>
      <c r="GP95" s="60">
        <f t="shared" si="674"/>
        <v>0</v>
      </c>
      <c r="GQ95" s="60"/>
      <c r="GR95" s="60"/>
      <c r="GS95" s="60"/>
      <c r="GT95" s="60"/>
      <c r="GU95" s="60"/>
      <c r="GV95" s="60"/>
      <c r="GW95" s="60"/>
      <c r="GX95" s="60">
        <f t="shared" si="675"/>
        <v>0</v>
      </c>
      <c r="GY95" s="60">
        <f t="shared" si="675"/>
        <v>0</v>
      </c>
      <c r="GZ95" s="60"/>
      <c r="HA95" s="60"/>
      <c r="HB95" s="60"/>
      <c r="HC95" s="60"/>
      <c r="HD95" s="60"/>
      <c r="HE95" s="60"/>
      <c r="HF95" s="60"/>
      <c r="HG95" s="60">
        <f t="shared" si="676"/>
        <v>0</v>
      </c>
      <c r="HH95" s="60">
        <f t="shared" si="676"/>
        <v>0</v>
      </c>
      <c r="HI95" s="60"/>
      <c r="HJ95" s="60"/>
      <c r="HK95" s="60"/>
      <c r="HL95" s="60"/>
      <c r="HM95" s="60"/>
      <c r="HN95" s="60"/>
      <c r="HO95" s="60"/>
      <c r="HP95" s="60">
        <f t="shared" si="677"/>
        <v>0</v>
      </c>
      <c r="HQ95" s="60">
        <f t="shared" si="677"/>
        <v>0</v>
      </c>
      <c r="HR95" s="60"/>
      <c r="HS95" s="60"/>
      <c r="HT95" s="60"/>
      <c r="HU95" s="60"/>
      <c r="HV95" s="60"/>
      <c r="HW95" s="60"/>
      <c r="HX95" s="60"/>
      <c r="HY95" s="60">
        <f t="shared" si="678"/>
        <v>0</v>
      </c>
      <c r="HZ95" s="60">
        <f t="shared" si="678"/>
        <v>0</v>
      </c>
      <c r="IA95" s="60"/>
      <c r="IB95" s="60"/>
      <c r="IC95" s="60"/>
      <c r="ID95" s="60"/>
      <c r="IE95" s="60"/>
      <c r="IF95" s="60"/>
      <c r="IG95" s="60"/>
      <c r="IH95" s="60">
        <f t="shared" si="679"/>
        <v>0</v>
      </c>
      <c r="II95" s="60">
        <f t="shared" si="679"/>
        <v>0</v>
      </c>
      <c r="IJ95" s="60"/>
      <c r="IK95" s="60"/>
      <c r="IL95" s="60"/>
      <c r="IM95" s="60"/>
      <c r="IN95" s="60"/>
      <c r="IO95" s="60"/>
      <c r="IP95" s="60"/>
      <c r="IQ95" s="60"/>
      <c r="IR95" s="60">
        <f t="shared" si="680"/>
        <v>0</v>
      </c>
      <c r="IS95" s="60">
        <f t="shared" si="680"/>
        <v>0</v>
      </c>
      <c r="IT95" s="60"/>
      <c r="IU95" s="60"/>
      <c r="IV95" s="60"/>
      <c r="IW95" s="60"/>
      <c r="IX95" s="60"/>
      <c r="IY95" s="60"/>
      <c r="IZ95" s="60"/>
      <c r="JA95" s="60">
        <f t="shared" si="681"/>
        <v>0</v>
      </c>
      <c r="JB95" s="60">
        <f t="shared" si="681"/>
        <v>0</v>
      </c>
      <c r="JC95" s="60"/>
      <c r="JD95" s="60"/>
      <c r="JE95" s="60"/>
      <c r="JF95" s="60"/>
      <c r="JG95" s="60"/>
      <c r="JH95" s="60"/>
      <c r="JI95" s="60"/>
      <c r="JJ95" s="60">
        <f t="shared" si="682"/>
        <v>0</v>
      </c>
      <c r="JK95" s="60">
        <f t="shared" si="682"/>
        <v>0</v>
      </c>
      <c r="JL95" s="60"/>
      <c r="JM95" s="60"/>
      <c r="JN95" s="60"/>
      <c r="JO95" s="60"/>
      <c r="JP95" s="60"/>
      <c r="JQ95" s="60"/>
      <c r="JR95" s="60"/>
      <c r="JS95" s="60">
        <f t="shared" si="683"/>
        <v>0</v>
      </c>
      <c r="JT95" s="60">
        <f t="shared" si="683"/>
        <v>0</v>
      </c>
      <c r="JU95" s="60"/>
      <c r="JV95" s="60"/>
      <c r="JW95" s="60"/>
      <c r="JX95" s="60"/>
      <c r="JY95" s="60"/>
      <c r="JZ95" s="60"/>
      <c r="KA95" s="60"/>
      <c r="KB95" s="60">
        <f t="shared" si="684"/>
        <v>0</v>
      </c>
      <c r="KC95" s="60">
        <f t="shared" si="684"/>
        <v>0</v>
      </c>
      <c r="KD95" s="60"/>
      <c r="KE95" s="60"/>
      <c r="KF95" s="60"/>
      <c r="KG95" s="60"/>
      <c r="KH95" s="60"/>
      <c r="KI95" s="60"/>
      <c r="KJ95" s="60"/>
      <c r="KK95" s="60">
        <f t="shared" si="685"/>
        <v>0</v>
      </c>
      <c r="KL95" s="60">
        <f t="shared" si="685"/>
        <v>0</v>
      </c>
      <c r="KM95" s="60"/>
      <c r="KN95" s="60"/>
      <c r="KO95" s="60"/>
      <c r="KP95" s="60"/>
      <c r="KQ95" s="60"/>
      <c r="KR95" s="60"/>
      <c r="KS95" s="60"/>
      <c r="KT95" s="60"/>
      <c r="KU95" s="60"/>
      <c r="KV95" s="60"/>
      <c r="KW95" s="60">
        <f t="shared" si="686"/>
        <v>0</v>
      </c>
      <c r="KX95" s="60">
        <f t="shared" si="686"/>
        <v>0</v>
      </c>
      <c r="KY95" s="60"/>
      <c r="KZ95" s="60"/>
      <c r="LA95" s="60"/>
      <c r="LB95" s="60"/>
      <c r="LC95" s="60"/>
      <c r="LD95" s="60"/>
      <c r="LE95" s="60"/>
      <c r="LF95" s="60"/>
      <c r="LG95" s="60"/>
      <c r="LH95" s="60"/>
      <c r="LI95" s="60"/>
      <c r="LJ95" s="60"/>
      <c r="LK95" s="60"/>
      <c r="LL95" s="60">
        <f t="shared" si="687"/>
        <v>0</v>
      </c>
      <c r="LM95" s="60">
        <f t="shared" si="687"/>
        <v>0</v>
      </c>
      <c r="LN95" s="60"/>
      <c r="LO95" s="60"/>
      <c r="LP95" s="60"/>
      <c r="LQ95" s="60"/>
      <c r="LR95" s="60"/>
      <c r="LS95" s="60"/>
      <c r="LT95" s="60"/>
      <c r="LU95" s="60"/>
      <c r="LV95" s="60"/>
      <c r="LW95" s="60"/>
      <c r="LX95" s="60"/>
      <c r="LY95" s="60"/>
      <c r="LZ95" s="60"/>
      <c r="MA95" s="60"/>
      <c r="MB95" s="60"/>
      <c r="MC95" s="60"/>
      <c r="MD95" s="60"/>
      <c r="ME95" s="60"/>
      <c r="MF95" s="60"/>
    </row>
    <row r="96" spans="1:344" ht="13.5" customHeight="1">
      <c r="A96" s="3" t="s">
        <v>147</v>
      </c>
      <c r="B96" s="60">
        <f t="shared" si="660"/>
        <v>3515.7219700000001</v>
      </c>
      <c r="C96" s="60">
        <f t="shared" si="661"/>
        <v>3515.7219700000001</v>
      </c>
      <c r="D96" s="60">
        <f t="shared" si="526"/>
        <v>100</v>
      </c>
      <c r="E96" s="60">
        <v>0</v>
      </c>
      <c r="F96" s="60">
        <v>0</v>
      </c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0</v>
      </c>
      <c r="U96" s="60">
        <v>0</v>
      </c>
      <c r="V96" s="60"/>
      <c r="W96" s="60"/>
      <c r="X96" s="60"/>
      <c r="Y96" s="60"/>
      <c r="Z96" s="60"/>
      <c r="AA96" s="60"/>
      <c r="AB96" s="60"/>
      <c r="AC96" s="60">
        <v>0</v>
      </c>
      <c r="AD96" s="60">
        <v>0</v>
      </c>
      <c r="AE96" s="60"/>
      <c r="AF96" s="60"/>
      <c r="AG96" s="60"/>
      <c r="AH96" s="60"/>
      <c r="AI96" s="60"/>
      <c r="AJ96" s="60"/>
      <c r="AK96" s="60"/>
      <c r="AL96" s="60">
        <v>0</v>
      </c>
      <c r="AM96" s="60">
        <v>0</v>
      </c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>
        <v>0</v>
      </c>
      <c r="AY96" s="60">
        <v>0</v>
      </c>
      <c r="AZ96" s="60"/>
      <c r="BA96" s="60"/>
      <c r="BB96" s="60"/>
      <c r="BC96" s="60"/>
      <c r="BD96" s="60"/>
      <c r="BE96" s="60"/>
      <c r="BF96" s="60"/>
      <c r="BG96" s="60">
        <f t="shared" si="689"/>
        <v>200.93465999999998</v>
      </c>
      <c r="BH96" s="60">
        <f t="shared" si="689"/>
        <v>200.93465999999998</v>
      </c>
      <c r="BI96" s="60">
        <f t="shared" si="558"/>
        <v>100</v>
      </c>
      <c r="BJ96" s="60">
        <v>196.91596999999999</v>
      </c>
      <c r="BK96" s="60">
        <v>196.91596999999999</v>
      </c>
      <c r="BL96" s="60">
        <f t="shared" si="662"/>
        <v>100</v>
      </c>
      <c r="BM96" s="60">
        <v>4.0186900000000003</v>
      </c>
      <c r="BN96" s="60">
        <v>4.0186900000000003</v>
      </c>
      <c r="BO96" s="60">
        <f t="shared" si="663"/>
        <v>100</v>
      </c>
      <c r="BP96" s="60"/>
      <c r="BQ96" s="60"/>
      <c r="BR96" s="60"/>
      <c r="BS96" s="60">
        <f t="shared" si="664"/>
        <v>398.53899999999999</v>
      </c>
      <c r="BT96" s="60">
        <f t="shared" si="664"/>
        <v>398.53899999999999</v>
      </c>
      <c r="BU96" s="60">
        <f>BT96/BS96*100</f>
        <v>100</v>
      </c>
      <c r="BV96" s="60">
        <v>398.53899999999999</v>
      </c>
      <c r="BW96" s="60">
        <v>398.53899999999999</v>
      </c>
      <c r="BX96" s="60">
        <f>BW96/BV96*100</f>
        <v>100</v>
      </c>
      <c r="BY96" s="60"/>
      <c r="BZ96" s="60"/>
      <c r="CA96" s="60"/>
      <c r="CB96" s="60">
        <f t="shared" si="665"/>
        <v>0</v>
      </c>
      <c r="CC96" s="60">
        <f t="shared" si="666"/>
        <v>0</v>
      </c>
      <c r="CD96" s="60"/>
      <c r="CE96" s="60"/>
      <c r="CF96" s="60"/>
      <c r="CG96" s="60"/>
      <c r="CH96" s="60"/>
      <c r="CI96" s="60"/>
      <c r="CJ96" s="60"/>
      <c r="CK96" s="60">
        <v>0</v>
      </c>
      <c r="CL96" s="60">
        <v>0</v>
      </c>
      <c r="CM96" s="60"/>
      <c r="CN96" s="60"/>
      <c r="CO96" s="60"/>
      <c r="CP96" s="60"/>
      <c r="CQ96" s="60"/>
      <c r="CR96" s="60"/>
      <c r="CS96" s="60"/>
      <c r="CT96" s="60">
        <f t="shared" si="667"/>
        <v>0</v>
      </c>
      <c r="CU96" s="60">
        <f t="shared" si="667"/>
        <v>0</v>
      </c>
      <c r="CV96" s="60"/>
      <c r="CW96" s="60"/>
      <c r="CX96" s="60"/>
      <c r="CY96" s="60"/>
      <c r="CZ96" s="60"/>
      <c r="DA96" s="60"/>
      <c r="DB96" s="60"/>
      <c r="DC96" s="60">
        <f t="shared" si="668"/>
        <v>0</v>
      </c>
      <c r="DD96" s="60">
        <f t="shared" si="668"/>
        <v>0</v>
      </c>
      <c r="DE96" s="60"/>
      <c r="DF96" s="60"/>
      <c r="DG96" s="60"/>
      <c r="DH96" s="60"/>
      <c r="DI96" s="60"/>
      <c r="DJ96" s="60"/>
      <c r="DK96" s="60"/>
      <c r="DL96" s="60">
        <f t="shared" si="669"/>
        <v>181.83599999999998</v>
      </c>
      <c r="DM96" s="60">
        <f t="shared" si="669"/>
        <v>181.83599999999998</v>
      </c>
      <c r="DN96" s="60">
        <f>DM96/DL96*100</f>
        <v>100</v>
      </c>
      <c r="DO96" s="60">
        <v>178.19927999999999</v>
      </c>
      <c r="DP96" s="60">
        <v>178.19927999999999</v>
      </c>
      <c r="DQ96" s="60">
        <f>DP96/DO96*100</f>
        <v>100</v>
      </c>
      <c r="DR96" s="60">
        <v>3.63672</v>
      </c>
      <c r="DS96" s="60">
        <v>3.63672</v>
      </c>
      <c r="DT96" s="60">
        <f>DS96/DR96*100</f>
        <v>100</v>
      </c>
      <c r="DU96" s="60">
        <v>0</v>
      </c>
      <c r="DV96" s="60">
        <v>0</v>
      </c>
      <c r="DW96" s="60"/>
      <c r="DX96" s="60"/>
      <c r="DY96" s="60"/>
      <c r="DZ96" s="60"/>
      <c r="EA96" s="60"/>
      <c r="EB96" s="60"/>
      <c r="EC96" s="60"/>
      <c r="ED96" s="60">
        <v>0</v>
      </c>
      <c r="EE96" s="60">
        <v>0</v>
      </c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>
        <f t="shared" si="670"/>
        <v>2734.4123100000002</v>
      </c>
      <c r="EQ96" s="60">
        <f t="shared" si="670"/>
        <v>2734.4123100000002</v>
      </c>
      <c r="ER96" s="60">
        <f t="shared" si="671"/>
        <v>100</v>
      </c>
      <c r="ES96" s="60">
        <f>2744.275-9.86269</f>
        <v>2734.4123100000002</v>
      </c>
      <c r="ET96" s="60">
        <v>2734.4123100000002</v>
      </c>
      <c r="EU96" s="60">
        <f>ET96/ES96*100</f>
        <v>100</v>
      </c>
      <c r="EV96" s="60"/>
      <c r="EW96" s="60"/>
      <c r="EX96" s="60"/>
      <c r="EY96" s="60"/>
      <c r="EZ96" s="60"/>
      <c r="FA96" s="60"/>
      <c r="FB96" s="60">
        <v>0</v>
      </c>
      <c r="FC96" s="60">
        <v>0</v>
      </c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>
        <f t="shared" si="672"/>
        <v>0</v>
      </c>
      <c r="FX96" s="60">
        <f t="shared" si="672"/>
        <v>0</v>
      </c>
      <c r="FY96" s="60"/>
      <c r="FZ96" s="60"/>
      <c r="GA96" s="60"/>
      <c r="GB96" s="60"/>
      <c r="GC96" s="60"/>
      <c r="GD96" s="60"/>
      <c r="GE96" s="60"/>
      <c r="GF96" s="60">
        <f t="shared" si="673"/>
        <v>0</v>
      </c>
      <c r="GG96" s="60">
        <f t="shared" si="673"/>
        <v>0</v>
      </c>
      <c r="GH96" s="60"/>
      <c r="GI96" s="60"/>
      <c r="GJ96" s="60"/>
      <c r="GK96" s="60"/>
      <c r="GL96" s="60"/>
      <c r="GM96" s="60"/>
      <c r="GN96" s="60"/>
      <c r="GO96" s="60">
        <f t="shared" si="674"/>
        <v>0</v>
      </c>
      <c r="GP96" s="60">
        <f t="shared" si="674"/>
        <v>0</v>
      </c>
      <c r="GQ96" s="60"/>
      <c r="GR96" s="60"/>
      <c r="GS96" s="60"/>
      <c r="GT96" s="60"/>
      <c r="GU96" s="60"/>
      <c r="GV96" s="60"/>
      <c r="GW96" s="60"/>
      <c r="GX96" s="60">
        <f t="shared" si="675"/>
        <v>0</v>
      </c>
      <c r="GY96" s="60">
        <f t="shared" si="675"/>
        <v>0</v>
      </c>
      <c r="GZ96" s="60"/>
      <c r="HA96" s="60"/>
      <c r="HB96" s="60"/>
      <c r="HC96" s="60"/>
      <c r="HD96" s="60"/>
      <c r="HE96" s="60"/>
      <c r="HF96" s="60"/>
      <c r="HG96" s="60">
        <f t="shared" si="676"/>
        <v>0</v>
      </c>
      <c r="HH96" s="60">
        <f t="shared" si="676"/>
        <v>0</v>
      </c>
      <c r="HI96" s="60"/>
      <c r="HJ96" s="60"/>
      <c r="HK96" s="60"/>
      <c r="HL96" s="60"/>
      <c r="HM96" s="60"/>
      <c r="HN96" s="60"/>
      <c r="HO96" s="60"/>
      <c r="HP96" s="60">
        <f t="shared" si="677"/>
        <v>0</v>
      </c>
      <c r="HQ96" s="60">
        <f t="shared" si="677"/>
        <v>0</v>
      </c>
      <c r="HR96" s="60"/>
      <c r="HS96" s="60"/>
      <c r="HT96" s="60"/>
      <c r="HU96" s="60"/>
      <c r="HV96" s="60"/>
      <c r="HW96" s="60"/>
      <c r="HX96" s="60"/>
      <c r="HY96" s="60">
        <f t="shared" si="678"/>
        <v>0</v>
      </c>
      <c r="HZ96" s="60">
        <f t="shared" si="678"/>
        <v>0</v>
      </c>
      <c r="IA96" s="60"/>
      <c r="IB96" s="60"/>
      <c r="IC96" s="60"/>
      <c r="ID96" s="60"/>
      <c r="IE96" s="60"/>
      <c r="IF96" s="60"/>
      <c r="IG96" s="60"/>
      <c r="IH96" s="60">
        <f t="shared" si="679"/>
        <v>0</v>
      </c>
      <c r="II96" s="60">
        <f t="shared" si="679"/>
        <v>0</v>
      </c>
      <c r="IJ96" s="60"/>
      <c r="IK96" s="60"/>
      <c r="IL96" s="60"/>
      <c r="IM96" s="60"/>
      <c r="IN96" s="60"/>
      <c r="IO96" s="60"/>
      <c r="IP96" s="60"/>
      <c r="IQ96" s="60"/>
      <c r="IR96" s="60">
        <f t="shared" si="680"/>
        <v>0</v>
      </c>
      <c r="IS96" s="60">
        <f t="shared" si="680"/>
        <v>0</v>
      </c>
      <c r="IT96" s="60"/>
      <c r="IU96" s="60"/>
      <c r="IV96" s="60"/>
      <c r="IW96" s="60"/>
      <c r="IX96" s="60"/>
      <c r="IY96" s="60"/>
      <c r="IZ96" s="60"/>
      <c r="JA96" s="60">
        <f t="shared" si="681"/>
        <v>0</v>
      </c>
      <c r="JB96" s="60">
        <f t="shared" si="681"/>
        <v>0</v>
      </c>
      <c r="JC96" s="60"/>
      <c r="JD96" s="60"/>
      <c r="JE96" s="60"/>
      <c r="JF96" s="60"/>
      <c r="JG96" s="60"/>
      <c r="JH96" s="60"/>
      <c r="JI96" s="60"/>
      <c r="JJ96" s="60">
        <f t="shared" si="682"/>
        <v>0</v>
      </c>
      <c r="JK96" s="60">
        <f t="shared" si="682"/>
        <v>0</v>
      </c>
      <c r="JL96" s="60"/>
      <c r="JM96" s="60"/>
      <c r="JN96" s="60"/>
      <c r="JO96" s="60"/>
      <c r="JP96" s="60"/>
      <c r="JQ96" s="60"/>
      <c r="JR96" s="60"/>
      <c r="JS96" s="60">
        <f t="shared" si="683"/>
        <v>0</v>
      </c>
      <c r="JT96" s="60">
        <f t="shared" si="683"/>
        <v>0</v>
      </c>
      <c r="JU96" s="60"/>
      <c r="JV96" s="60"/>
      <c r="JW96" s="60"/>
      <c r="JX96" s="60"/>
      <c r="JY96" s="60"/>
      <c r="JZ96" s="60"/>
      <c r="KA96" s="60"/>
      <c r="KB96" s="60">
        <f t="shared" si="684"/>
        <v>0</v>
      </c>
      <c r="KC96" s="60">
        <f t="shared" si="684"/>
        <v>0</v>
      </c>
      <c r="KD96" s="60"/>
      <c r="KE96" s="60"/>
      <c r="KF96" s="60"/>
      <c r="KG96" s="60"/>
      <c r="KH96" s="60"/>
      <c r="KI96" s="60"/>
      <c r="KJ96" s="60"/>
      <c r="KK96" s="60">
        <f t="shared" si="685"/>
        <v>0</v>
      </c>
      <c r="KL96" s="60">
        <f t="shared" si="685"/>
        <v>0</v>
      </c>
      <c r="KM96" s="60"/>
      <c r="KN96" s="60"/>
      <c r="KO96" s="60"/>
      <c r="KP96" s="60"/>
      <c r="KQ96" s="60"/>
      <c r="KR96" s="60"/>
      <c r="KS96" s="60"/>
      <c r="KT96" s="60"/>
      <c r="KU96" s="60"/>
      <c r="KV96" s="60"/>
      <c r="KW96" s="60">
        <f t="shared" si="686"/>
        <v>0</v>
      </c>
      <c r="KX96" s="60">
        <f t="shared" si="686"/>
        <v>0</v>
      </c>
      <c r="KY96" s="60"/>
      <c r="KZ96" s="60"/>
      <c r="LA96" s="60"/>
      <c r="LB96" s="60"/>
      <c r="LC96" s="60"/>
      <c r="LD96" s="60"/>
      <c r="LE96" s="60"/>
      <c r="LF96" s="60"/>
      <c r="LG96" s="60"/>
      <c r="LH96" s="60"/>
      <c r="LI96" s="60"/>
      <c r="LJ96" s="60"/>
      <c r="LK96" s="60"/>
      <c r="LL96" s="60">
        <f t="shared" si="687"/>
        <v>0</v>
      </c>
      <c r="LM96" s="60">
        <f t="shared" si="687"/>
        <v>0</v>
      </c>
      <c r="LN96" s="60"/>
      <c r="LO96" s="60"/>
      <c r="LP96" s="60"/>
      <c r="LQ96" s="60"/>
      <c r="LR96" s="60"/>
      <c r="LS96" s="60"/>
      <c r="LT96" s="60"/>
      <c r="LU96" s="60"/>
      <c r="LV96" s="60"/>
      <c r="LW96" s="60"/>
      <c r="LX96" s="60"/>
      <c r="LY96" s="60"/>
      <c r="LZ96" s="60"/>
      <c r="MA96" s="60"/>
      <c r="MB96" s="60"/>
      <c r="MC96" s="60"/>
      <c r="MD96" s="60"/>
      <c r="ME96" s="60"/>
      <c r="MF96" s="60"/>
    </row>
    <row r="97" spans="1:345" ht="13.5" customHeight="1">
      <c r="A97" s="3" t="s">
        <v>116</v>
      </c>
      <c r="B97" s="60">
        <f t="shared" si="660"/>
        <v>25638.405620000001</v>
      </c>
      <c r="C97" s="60">
        <f t="shared" si="661"/>
        <v>25638.405620000001</v>
      </c>
      <c r="D97" s="60">
        <f t="shared" si="526"/>
        <v>100</v>
      </c>
      <c r="E97" s="60">
        <v>0</v>
      </c>
      <c r="F97" s="60">
        <v>0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>
        <v>0</v>
      </c>
      <c r="U97" s="60">
        <v>0</v>
      </c>
      <c r="V97" s="60"/>
      <c r="W97" s="60"/>
      <c r="X97" s="60"/>
      <c r="Y97" s="60"/>
      <c r="Z97" s="60"/>
      <c r="AA97" s="60"/>
      <c r="AB97" s="60"/>
      <c r="AC97" s="60">
        <v>0</v>
      </c>
      <c r="AD97" s="60">
        <v>0</v>
      </c>
      <c r="AE97" s="60"/>
      <c r="AF97" s="60"/>
      <c r="AG97" s="60"/>
      <c r="AH97" s="60"/>
      <c r="AI97" s="60"/>
      <c r="AJ97" s="60"/>
      <c r="AK97" s="60"/>
      <c r="AL97" s="60">
        <v>0</v>
      </c>
      <c r="AM97" s="60">
        <v>0</v>
      </c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>
        <v>0</v>
      </c>
      <c r="AY97" s="60">
        <v>0</v>
      </c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>
        <f t="shared" si="664"/>
        <v>0</v>
      </c>
      <c r="BT97" s="60">
        <f t="shared" si="664"/>
        <v>0</v>
      </c>
      <c r="BU97" s="60"/>
      <c r="BV97" s="60"/>
      <c r="BW97" s="60">
        <v>0</v>
      </c>
      <c r="BX97" s="60"/>
      <c r="BY97" s="60"/>
      <c r="BZ97" s="60"/>
      <c r="CA97" s="60"/>
      <c r="CB97" s="60">
        <f t="shared" si="665"/>
        <v>0</v>
      </c>
      <c r="CC97" s="60">
        <f t="shared" si="666"/>
        <v>0</v>
      </c>
      <c r="CD97" s="60"/>
      <c r="CE97" s="60"/>
      <c r="CF97" s="60"/>
      <c r="CG97" s="60"/>
      <c r="CH97" s="60"/>
      <c r="CI97" s="60"/>
      <c r="CJ97" s="60"/>
      <c r="CK97" s="60">
        <v>0</v>
      </c>
      <c r="CL97" s="60">
        <v>0</v>
      </c>
      <c r="CM97" s="60"/>
      <c r="CN97" s="60"/>
      <c r="CO97" s="60"/>
      <c r="CP97" s="60"/>
      <c r="CQ97" s="60"/>
      <c r="CR97" s="60"/>
      <c r="CS97" s="60"/>
      <c r="CT97" s="60">
        <f t="shared" si="667"/>
        <v>0</v>
      </c>
      <c r="CU97" s="60">
        <f t="shared" si="667"/>
        <v>0</v>
      </c>
      <c r="CV97" s="60"/>
      <c r="CW97" s="60"/>
      <c r="CX97" s="60"/>
      <c r="CY97" s="60"/>
      <c r="CZ97" s="60"/>
      <c r="DA97" s="60"/>
      <c r="DB97" s="60"/>
      <c r="DC97" s="60">
        <f t="shared" si="668"/>
        <v>0</v>
      </c>
      <c r="DD97" s="60">
        <f t="shared" si="668"/>
        <v>0</v>
      </c>
      <c r="DE97" s="60"/>
      <c r="DF97" s="60"/>
      <c r="DG97" s="60"/>
      <c r="DH97" s="60"/>
      <c r="DI97" s="60"/>
      <c r="DJ97" s="60"/>
      <c r="DK97" s="60"/>
      <c r="DL97" s="60">
        <f t="shared" si="669"/>
        <v>0</v>
      </c>
      <c r="DM97" s="60">
        <f t="shared" si="669"/>
        <v>0</v>
      </c>
      <c r="DN97" s="60"/>
      <c r="DO97" s="60"/>
      <c r="DP97" s="60"/>
      <c r="DQ97" s="60"/>
      <c r="DR97" s="60"/>
      <c r="DS97" s="60"/>
      <c r="DT97" s="60"/>
      <c r="DU97" s="60">
        <v>0</v>
      </c>
      <c r="DV97" s="60">
        <v>0</v>
      </c>
      <c r="DW97" s="60"/>
      <c r="DX97" s="60"/>
      <c r="DY97" s="60"/>
      <c r="DZ97" s="60"/>
      <c r="EA97" s="60"/>
      <c r="EB97" s="60"/>
      <c r="EC97" s="60"/>
      <c r="ED97" s="60">
        <v>0</v>
      </c>
      <c r="EE97" s="60">
        <v>0</v>
      </c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>
        <f t="shared" si="670"/>
        <v>25638.405620000001</v>
      </c>
      <c r="EQ97" s="60">
        <f t="shared" si="670"/>
        <v>25638.405620000001</v>
      </c>
      <c r="ER97" s="60">
        <f t="shared" si="671"/>
        <v>100</v>
      </c>
      <c r="ES97" s="60">
        <f>25728.843-90.43738</f>
        <v>25638.405620000001</v>
      </c>
      <c r="ET97" s="60">
        <v>25638.405620000001</v>
      </c>
      <c r="EU97" s="60">
        <f>ET97/ES97*100</f>
        <v>100</v>
      </c>
      <c r="EV97" s="60"/>
      <c r="EW97" s="60"/>
      <c r="EX97" s="60"/>
      <c r="EY97" s="60"/>
      <c r="EZ97" s="60"/>
      <c r="FA97" s="60"/>
      <c r="FB97" s="60">
        <v>0</v>
      </c>
      <c r="FC97" s="60">
        <v>0</v>
      </c>
      <c r="FD97" s="60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>
        <f t="shared" si="672"/>
        <v>0</v>
      </c>
      <c r="FX97" s="60">
        <f t="shared" si="672"/>
        <v>0</v>
      </c>
      <c r="FY97" s="60"/>
      <c r="FZ97" s="60"/>
      <c r="GA97" s="60"/>
      <c r="GB97" s="60"/>
      <c r="GC97" s="60"/>
      <c r="GD97" s="60"/>
      <c r="GE97" s="60"/>
      <c r="GF97" s="60">
        <f t="shared" si="673"/>
        <v>0</v>
      </c>
      <c r="GG97" s="60">
        <f t="shared" si="673"/>
        <v>0</v>
      </c>
      <c r="GH97" s="60"/>
      <c r="GI97" s="60"/>
      <c r="GJ97" s="60"/>
      <c r="GK97" s="60"/>
      <c r="GL97" s="60"/>
      <c r="GM97" s="60"/>
      <c r="GN97" s="60"/>
      <c r="GO97" s="60">
        <f t="shared" si="674"/>
        <v>0</v>
      </c>
      <c r="GP97" s="60">
        <f t="shared" si="674"/>
        <v>0</v>
      </c>
      <c r="GQ97" s="60"/>
      <c r="GR97" s="60"/>
      <c r="GS97" s="60"/>
      <c r="GT97" s="60"/>
      <c r="GU97" s="60"/>
      <c r="GV97" s="60"/>
      <c r="GW97" s="60"/>
      <c r="GX97" s="60">
        <f t="shared" si="675"/>
        <v>0</v>
      </c>
      <c r="GY97" s="60">
        <f t="shared" si="675"/>
        <v>0</v>
      </c>
      <c r="GZ97" s="60"/>
      <c r="HA97" s="60"/>
      <c r="HB97" s="60"/>
      <c r="HC97" s="60"/>
      <c r="HD97" s="60"/>
      <c r="HE97" s="60"/>
      <c r="HF97" s="60"/>
      <c r="HG97" s="60">
        <f t="shared" si="676"/>
        <v>0</v>
      </c>
      <c r="HH97" s="60">
        <f t="shared" si="676"/>
        <v>0</v>
      </c>
      <c r="HI97" s="60"/>
      <c r="HJ97" s="60"/>
      <c r="HK97" s="60"/>
      <c r="HL97" s="60"/>
      <c r="HM97" s="60"/>
      <c r="HN97" s="60"/>
      <c r="HO97" s="60"/>
      <c r="HP97" s="60">
        <f t="shared" si="677"/>
        <v>0</v>
      </c>
      <c r="HQ97" s="60">
        <f t="shared" si="677"/>
        <v>0</v>
      </c>
      <c r="HR97" s="60"/>
      <c r="HS97" s="60"/>
      <c r="HT97" s="60"/>
      <c r="HU97" s="60"/>
      <c r="HV97" s="60"/>
      <c r="HW97" s="60"/>
      <c r="HX97" s="60"/>
      <c r="HY97" s="60">
        <f t="shared" si="678"/>
        <v>0</v>
      </c>
      <c r="HZ97" s="60">
        <f t="shared" si="678"/>
        <v>0</v>
      </c>
      <c r="IA97" s="60"/>
      <c r="IB97" s="60"/>
      <c r="IC97" s="60"/>
      <c r="ID97" s="60"/>
      <c r="IE97" s="60"/>
      <c r="IF97" s="60"/>
      <c r="IG97" s="60"/>
      <c r="IH97" s="60">
        <f t="shared" si="679"/>
        <v>0</v>
      </c>
      <c r="II97" s="60">
        <f t="shared" si="679"/>
        <v>0</v>
      </c>
      <c r="IJ97" s="60"/>
      <c r="IK97" s="60"/>
      <c r="IL97" s="60"/>
      <c r="IM97" s="60"/>
      <c r="IN97" s="60"/>
      <c r="IO97" s="60"/>
      <c r="IP97" s="60"/>
      <c r="IQ97" s="60"/>
      <c r="IR97" s="60">
        <f t="shared" si="680"/>
        <v>0</v>
      </c>
      <c r="IS97" s="60">
        <f t="shared" si="680"/>
        <v>0</v>
      </c>
      <c r="IT97" s="60"/>
      <c r="IU97" s="60"/>
      <c r="IV97" s="60"/>
      <c r="IW97" s="60"/>
      <c r="IX97" s="60"/>
      <c r="IY97" s="60"/>
      <c r="IZ97" s="60"/>
      <c r="JA97" s="60">
        <f t="shared" si="681"/>
        <v>0</v>
      </c>
      <c r="JB97" s="60">
        <f t="shared" si="681"/>
        <v>0</v>
      </c>
      <c r="JC97" s="60"/>
      <c r="JD97" s="60"/>
      <c r="JE97" s="60"/>
      <c r="JF97" s="60"/>
      <c r="JG97" s="60"/>
      <c r="JH97" s="60"/>
      <c r="JI97" s="60"/>
      <c r="JJ97" s="60">
        <f t="shared" si="682"/>
        <v>0</v>
      </c>
      <c r="JK97" s="60">
        <f t="shared" si="682"/>
        <v>0</v>
      </c>
      <c r="JL97" s="60"/>
      <c r="JM97" s="60"/>
      <c r="JN97" s="60"/>
      <c r="JO97" s="60"/>
      <c r="JP97" s="60"/>
      <c r="JQ97" s="60"/>
      <c r="JR97" s="60"/>
      <c r="JS97" s="60">
        <f t="shared" si="683"/>
        <v>0</v>
      </c>
      <c r="JT97" s="60">
        <f t="shared" si="683"/>
        <v>0</v>
      </c>
      <c r="JU97" s="60"/>
      <c r="JV97" s="60"/>
      <c r="JW97" s="60"/>
      <c r="JX97" s="60"/>
      <c r="JY97" s="60"/>
      <c r="JZ97" s="60"/>
      <c r="KA97" s="60"/>
      <c r="KB97" s="60">
        <f t="shared" si="684"/>
        <v>0</v>
      </c>
      <c r="KC97" s="60">
        <f t="shared" si="684"/>
        <v>0</v>
      </c>
      <c r="KD97" s="60"/>
      <c r="KE97" s="60"/>
      <c r="KF97" s="60"/>
      <c r="KG97" s="60"/>
      <c r="KH97" s="60"/>
      <c r="KI97" s="60"/>
      <c r="KJ97" s="60"/>
      <c r="KK97" s="60">
        <f t="shared" si="685"/>
        <v>0</v>
      </c>
      <c r="KL97" s="60">
        <f t="shared" si="685"/>
        <v>0</v>
      </c>
      <c r="KM97" s="60"/>
      <c r="KN97" s="60"/>
      <c r="KO97" s="60"/>
      <c r="KP97" s="60"/>
      <c r="KQ97" s="60"/>
      <c r="KR97" s="60"/>
      <c r="KS97" s="60"/>
      <c r="KT97" s="60"/>
      <c r="KU97" s="60"/>
      <c r="KV97" s="60"/>
      <c r="KW97" s="60">
        <f t="shared" si="686"/>
        <v>0</v>
      </c>
      <c r="KX97" s="60">
        <f t="shared" si="686"/>
        <v>0</v>
      </c>
      <c r="KY97" s="60"/>
      <c r="KZ97" s="60"/>
      <c r="LA97" s="60"/>
      <c r="LB97" s="60"/>
      <c r="LC97" s="60"/>
      <c r="LD97" s="60"/>
      <c r="LE97" s="60"/>
      <c r="LF97" s="60"/>
      <c r="LG97" s="60"/>
      <c r="LH97" s="60"/>
      <c r="LI97" s="60"/>
      <c r="LJ97" s="60"/>
      <c r="LK97" s="60"/>
      <c r="LL97" s="60">
        <f t="shared" si="687"/>
        <v>0</v>
      </c>
      <c r="LM97" s="60">
        <f t="shared" si="687"/>
        <v>0</v>
      </c>
      <c r="LN97" s="60"/>
      <c r="LO97" s="60"/>
      <c r="LP97" s="60"/>
      <c r="LQ97" s="60"/>
      <c r="LR97" s="60"/>
      <c r="LS97" s="60"/>
      <c r="LT97" s="60"/>
      <c r="LU97" s="60"/>
      <c r="LV97" s="60"/>
      <c r="LW97" s="60"/>
      <c r="LX97" s="60"/>
      <c r="LY97" s="60"/>
      <c r="LZ97" s="60"/>
      <c r="MA97" s="60"/>
      <c r="MB97" s="60"/>
      <c r="MC97" s="60"/>
      <c r="MD97" s="60"/>
      <c r="ME97" s="60"/>
      <c r="MF97" s="60"/>
    </row>
    <row r="98" spans="1:345" ht="13.5" customHeight="1">
      <c r="A98" s="3" t="s">
        <v>115</v>
      </c>
      <c r="B98" s="60">
        <f t="shared" si="660"/>
        <v>672.42899999999997</v>
      </c>
      <c r="C98" s="60">
        <f t="shared" si="661"/>
        <v>672.42899999999997</v>
      </c>
      <c r="D98" s="60">
        <f t="shared" si="526"/>
        <v>100</v>
      </c>
      <c r="E98" s="60">
        <v>0</v>
      </c>
      <c r="F98" s="60">
        <v>0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>
        <v>0</v>
      </c>
      <c r="U98" s="60">
        <v>0</v>
      </c>
      <c r="V98" s="60"/>
      <c r="W98" s="60"/>
      <c r="X98" s="60"/>
      <c r="Y98" s="60"/>
      <c r="Z98" s="60"/>
      <c r="AA98" s="60"/>
      <c r="AB98" s="60"/>
      <c r="AC98" s="60">
        <v>0</v>
      </c>
      <c r="AD98" s="60">
        <v>0</v>
      </c>
      <c r="AE98" s="60"/>
      <c r="AF98" s="60"/>
      <c r="AG98" s="60"/>
      <c r="AH98" s="60"/>
      <c r="AI98" s="60"/>
      <c r="AJ98" s="60"/>
      <c r="AK98" s="60"/>
      <c r="AL98" s="60">
        <v>0</v>
      </c>
      <c r="AM98" s="60">
        <v>0</v>
      </c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>
        <v>0</v>
      </c>
      <c r="AY98" s="60">
        <v>0</v>
      </c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>
        <f t="shared" si="664"/>
        <v>294.029</v>
      </c>
      <c r="BT98" s="60">
        <f t="shared" si="664"/>
        <v>294.029</v>
      </c>
      <c r="BU98" s="60">
        <f>BT98/BS98*100</f>
        <v>100</v>
      </c>
      <c r="BV98" s="60">
        <v>294.029</v>
      </c>
      <c r="BW98" s="60">
        <v>294.029</v>
      </c>
      <c r="BX98" s="60">
        <f>BW98/BV98*100</f>
        <v>100</v>
      </c>
      <c r="BY98" s="60"/>
      <c r="BZ98" s="60"/>
      <c r="CA98" s="60"/>
      <c r="CB98" s="60">
        <f t="shared" si="665"/>
        <v>0</v>
      </c>
      <c r="CC98" s="60">
        <f t="shared" si="666"/>
        <v>0</v>
      </c>
      <c r="CD98" s="60"/>
      <c r="CE98" s="60"/>
      <c r="CF98" s="60"/>
      <c r="CG98" s="60"/>
      <c r="CH98" s="60"/>
      <c r="CI98" s="60"/>
      <c r="CJ98" s="60"/>
      <c r="CK98" s="60">
        <v>0</v>
      </c>
      <c r="CL98" s="60">
        <v>0</v>
      </c>
      <c r="CM98" s="60"/>
      <c r="CN98" s="60"/>
      <c r="CO98" s="60"/>
      <c r="CP98" s="60"/>
      <c r="CQ98" s="60"/>
      <c r="CR98" s="60"/>
      <c r="CS98" s="60"/>
      <c r="CT98" s="60">
        <f t="shared" si="667"/>
        <v>0</v>
      </c>
      <c r="CU98" s="60">
        <f t="shared" si="667"/>
        <v>0</v>
      </c>
      <c r="CV98" s="60"/>
      <c r="CW98" s="60"/>
      <c r="CX98" s="60"/>
      <c r="CY98" s="60"/>
      <c r="CZ98" s="60"/>
      <c r="DA98" s="60"/>
      <c r="DB98" s="60"/>
      <c r="DC98" s="60">
        <f t="shared" si="668"/>
        <v>0</v>
      </c>
      <c r="DD98" s="60">
        <f t="shared" si="668"/>
        <v>0</v>
      </c>
      <c r="DE98" s="60"/>
      <c r="DF98" s="60"/>
      <c r="DG98" s="60"/>
      <c r="DH98" s="60"/>
      <c r="DI98" s="60"/>
      <c r="DJ98" s="60"/>
      <c r="DK98" s="60"/>
      <c r="DL98" s="60">
        <f t="shared" si="669"/>
        <v>378.4</v>
      </c>
      <c r="DM98" s="60">
        <v>378.4</v>
      </c>
      <c r="DN98" s="60">
        <f>DM98/DL98*100</f>
        <v>100</v>
      </c>
      <c r="DO98" s="60">
        <v>370.83199999999999</v>
      </c>
      <c r="DP98" s="60">
        <v>370.83199999999999</v>
      </c>
      <c r="DQ98" s="60">
        <f>DP98/DO98*100</f>
        <v>100</v>
      </c>
      <c r="DR98" s="60">
        <v>7.5679999999999996</v>
      </c>
      <c r="DS98" s="60">
        <v>7.5679999999999996</v>
      </c>
      <c r="DT98" s="60">
        <f>DS98/DR98*100</f>
        <v>100</v>
      </c>
      <c r="DU98" s="60">
        <v>0</v>
      </c>
      <c r="DV98" s="60">
        <v>0</v>
      </c>
      <c r="DW98" s="60"/>
      <c r="DX98" s="60"/>
      <c r="DY98" s="60"/>
      <c r="DZ98" s="60"/>
      <c r="EA98" s="60"/>
      <c r="EB98" s="60"/>
      <c r="EC98" s="60"/>
      <c r="ED98" s="60">
        <v>0</v>
      </c>
      <c r="EE98" s="60">
        <v>0</v>
      </c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>
        <f t="shared" si="670"/>
        <v>0</v>
      </c>
      <c r="EQ98" s="60">
        <f t="shared" si="670"/>
        <v>0</v>
      </c>
      <c r="ER98" s="58"/>
      <c r="ES98" s="60"/>
      <c r="ET98" s="60"/>
      <c r="EU98" s="60"/>
      <c r="EV98" s="60"/>
      <c r="EW98" s="60"/>
      <c r="EX98" s="60"/>
      <c r="EY98" s="60"/>
      <c r="EZ98" s="60"/>
      <c r="FA98" s="60"/>
      <c r="FB98" s="60">
        <v>0</v>
      </c>
      <c r="FC98" s="60">
        <v>0</v>
      </c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>
        <f t="shared" si="672"/>
        <v>0</v>
      </c>
      <c r="FX98" s="60">
        <f t="shared" si="672"/>
        <v>0</v>
      </c>
      <c r="FY98" s="60"/>
      <c r="FZ98" s="60"/>
      <c r="GA98" s="60"/>
      <c r="GB98" s="60"/>
      <c r="GC98" s="60"/>
      <c r="GD98" s="60"/>
      <c r="GE98" s="60"/>
      <c r="GF98" s="60">
        <f t="shared" si="673"/>
        <v>0</v>
      </c>
      <c r="GG98" s="60">
        <f t="shared" si="673"/>
        <v>0</v>
      </c>
      <c r="GH98" s="60"/>
      <c r="GI98" s="60"/>
      <c r="GJ98" s="60"/>
      <c r="GK98" s="60"/>
      <c r="GL98" s="60"/>
      <c r="GM98" s="60"/>
      <c r="GN98" s="60"/>
      <c r="GO98" s="60">
        <f t="shared" si="674"/>
        <v>0</v>
      </c>
      <c r="GP98" s="60">
        <f t="shared" si="674"/>
        <v>0</v>
      </c>
      <c r="GQ98" s="60"/>
      <c r="GR98" s="60"/>
      <c r="GS98" s="60"/>
      <c r="GT98" s="60"/>
      <c r="GU98" s="60"/>
      <c r="GV98" s="60"/>
      <c r="GW98" s="60"/>
      <c r="GX98" s="60">
        <f t="shared" si="675"/>
        <v>0</v>
      </c>
      <c r="GY98" s="60">
        <f t="shared" si="675"/>
        <v>0</v>
      </c>
      <c r="GZ98" s="60"/>
      <c r="HA98" s="60"/>
      <c r="HB98" s="60"/>
      <c r="HC98" s="60"/>
      <c r="HD98" s="60"/>
      <c r="HE98" s="60"/>
      <c r="HF98" s="60"/>
      <c r="HG98" s="60">
        <f t="shared" si="676"/>
        <v>0</v>
      </c>
      <c r="HH98" s="60">
        <f t="shared" si="676"/>
        <v>0</v>
      </c>
      <c r="HI98" s="60"/>
      <c r="HJ98" s="60"/>
      <c r="HK98" s="60"/>
      <c r="HL98" s="60"/>
      <c r="HM98" s="60"/>
      <c r="HN98" s="60"/>
      <c r="HO98" s="60"/>
      <c r="HP98" s="60">
        <f t="shared" si="677"/>
        <v>0</v>
      </c>
      <c r="HQ98" s="60">
        <f t="shared" si="677"/>
        <v>0</v>
      </c>
      <c r="HR98" s="60"/>
      <c r="HS98" s="60"/>
      <c r="HT98" s="60"/>
      <c r="HU98" s="60"/>
      <c r="HV98" s="60"/>
      <c r="HW98" s="60"/>
      <c r="HX98" s="60"/>
      <c r="HY98" s="60">
        <f t="shared" si="678"/>
        <v>0</v>
      </c>
      <c r="HZ98" s="60">
        <f t="shared" si="678"/>
        <v>0</v>
      </c>
      <c r="IA98" s="60"/>
      <c r="IB98" s="60"/>
      <c r="IC98" s="60"/>
      <c r="ID98" s="60"/>
      <c r="IE98" s="60"/>
      <c r="IF98" s="60"/>
      <c r="IG98" s="60"/>
      <c r="IH98" s="60">
        <f t="shared" si="679"/>
        <v>0</v>
      </c>
      <c r="II98" s="60">
        <f t="shared" si="679"/>
        <v>0</v>
      </c>
      <c r="IJ98" s="60"/>
      <c r="IK98" s="60"/>
      <c r="IL98" s="60"/>
      <c r="IM98" s="60"/>
      <c r="IN98" s="60"/>
      <c r="IO98" s="60"/>
      <c r="IP98" s="60"/>
      <c r="IQ98" s="60"/>
      <c r="IR98" s="60">
        <f t="shared" si="680"/>
        <v>0</v>
      </c>
      <c r="IS98" s="60">
        <f t="shared" si="680"/>
        <v>0</v>
      </c>
      <c r="IT98" s="60"/>
      <c r="IU98" s="60"/>
      <c r="IV98" s="60"/>
      <c r="IW98" s="60"/>
      <c r="IX98" s="60"/>
      <c r="IY98" s="60"/>
      <c r="IZ98" s="60"/>
      <c r="JA98" s="60">
        <f t="shared" si="681"/>
        <v>0</v>
      </c>
      <c r="JB98" s="60">
        <f t="shared" si="681"/>
        <v>0</v>
      </c>
      <c r="JC98" s="60"/>
      <c r="JD98" s="60"/>
      <c r="JE98" s="60"/>
      <c r="JF98" s="60"/>
      <c r="JG98" s="60"/>
      <c r="JH98" s="60"/>
      <c r="JI98" s="60"/>
      <c r="JJ98" s="60">
        <f t="shared" si="682"/>
        <v>0</v>
      </c>
      <c r="JK98" s="60">
        <f t="shared" si="682"/>
        <v>0</v>
      </c>
      <c r="JL98" s="60"/>
      <c r="JM98" s="60"/>
      <c r="JN98" s="60"/>
      <c r="JO98" s="60"/>
      <c r="JP98" s="60"/>
      <c r="JQ98" s="60"/>
      <c r="JR98" s="60"/>
      <c r="JS98" s="60">
        <f t="shared" si="683"/>
        <v>0</v>
      </c>
      <c r="JT98" s="60">
        <f t="shared" si="683"/>
        <v>0</v>
      </c>
      <c r="JU98" s="60"/>
      <c r="JV98" s="60"/>
      <c r="JW98" s="60"/>
      <c r="JX98" s="60"/>
      <c r="JY98" s="60"/>
      <c r="JZ98" s="60"/>
      <c r="KA98" s="60"/>
      <c r="KB98" s="60">
        <f t="shared" si="684"/>
        <v>0</v>
      </c>
      <c r="KC98" s="60">
        <f t="shared" si="684"/>
        <v>0</v>
      </c>
      <c r="KD98" s="60"/>
      <c r="KE98" s="60"/>
      <c r="KF98" s="60"/>
      <c r="KG98" s="60"/>
      <c r="KH98" s="60"/>
      <c r="KI98" s="60"/>
      <c r="KJ98" s="60"/>
      <c r="KK98" s="60">
        <f t="shared" si="685"/>
        <v>0</v>
      </c>
      <c r="KL98" s="60">
        <f t="shared" si="685"/>
        <v>0</v>
      </c>
      <c r="KM98" s="60"/>
      <c r="KN98" s="60"/>
      <c r="KO98" s="60"/>
      <c r="KP98" s="60"/>
      <c r="KQ98" s="60"/>
      <c r="KR98" s="60"/>
      <c r="KS98" s="60"/>
      <c r="KT98" s="60"/>
      <c r="KU98" s="60"/>
      <c r="KV98" s="60"/>
      <c r="KW98" s="60">
        <f t="shared" si="686"/>
        <v>0</v>
      </c>
      <c r="KX98" s="60">
        <f t="shared" si="686"/>
        <v>0</v>
      </c>
      <c r="KY98" s="60"/>
      <c r="KZ98" s="60"/>
      <c r="LA98" s="60"/>
      <c r="LB98" s="60"/>
      <c r="LC98" s="60"/>
      <c r="LD98" s="60"/>
      <c r="LE98" s="60"/>
      <c r="LF98" s="60"/>
      <c r="LG98" s="60"/>
      <c r="LH98" s="60"/>
      <c r="LI98" s="60"/>
      <c r="LJ98" s="60"/>
      <c r="LK98" s="60"/>
      <c r="LL98" s="60">
        <f t="shared" si="687"/>
        <v>0</v>
      </c>
      <c r="LM98" s="60">
        <f t="shared" si="687"/>
        <v>0</v>
      </c>
      <c r="LN98" s="60"/>
      <c r="LO98" s="60"/>
      <c r="LP98" s="60"/>
      <c r="LQ98" s="60"/>
      <c r="LR98" s="60"/>
      <c r="LS98" s="60"/>
      <c r="LT98" s="60"/>
      <c r="LU98" s="60"/>
      <c r="LV98" s="60"/>
      <c r="LW98" s="60"/>
      <c r="LX98" s="60"/>
      <c r="LY98" s="60"/>
      <c r="LZ98" s="60"/>
      <c r="MA98" s="60"/>
      <c r="MB98" s="60"/>
      <c r="MC98" s="60"/>
      <c r="MD98" s="60"/>
      <c r="ME98" s="60"/>
      <c r="MF98" s="60"/>
    </row>
    <row r="99" spans="1:345" s="8" customFormat="1" ht="13.5" customHeight="1">
      <c r="A99" s="7" t="s">
        <v>348</v>
      </c>
      <c r="B99" s="58">
        <f>B101+B100</f>
        <v>269790.75477</v>
      </c>
      <c r="C99" s="58">
        <f>C101+C100</f>
        <v>269362.60136999999</v>
      </c>
      <c r="D99" s="58">
        <f t="shared" ref="D99:D110" si="690">C99/B99*100</f>
        <v>99.841301678270995</v>
      </c>
      <c r="E99" s="58">
        <f>E100+E101</f>
        <v>1077.7881</v>
      </c>
      <c r="F99" s="58">
        <f>F100+F101</f>
        <v>1077.7881</v>
      </c>
      <c r="G99" s="58">
        <f>F99/E99*100</f>
        <v>100</v>
      </c>
      <c r="H99" s="58">
        <f>H100+H101</f>
        <v>1067.0102199999999</v>
      </c>
      <c r="I99" s="58">
        <f>I100+I101</f>
        <v>1067.0102199999999</v>
      </c>
      <c r="J99" s="58">
        <f>I99/H99*100</f>
        <v>100</v>
      </c>
      <c r="K99" s="58">
        <f>K100+K101</f>
        <v>10.77788</v>
      </c>
      <c r="L99" s="58">
        <f>L100+L101</f>
        <v>10.77788</v>
      </c>
      <c r="M99" s="58">
        <f>L99/K99*100</f>
        <v>100</v>
      </c>
      <c r="N99" s="58">
        <f>N100+N101</f>
        <v>399</v>
      </c>
      <c r="O99" s="58">
        <f>O100+O101</f>
        <v>399</v>
      </c>
      <c r="P99" s="58">
        <f>O99/N99*100</f>
        <v>100</v>
      </c>
      <c r="Q99" s="58">
        <f>Q100+Q101</f>
        <v>0</v>
      </c>
      <c r="R99" s="58">
        <f>R100+R101</f>
        <v>0</v>
      </c>
      <c r="S99" s="58"/>
      <c r="T99" s="58">
        <f>T100+T101</f>
        <v>27127.266390000001</v>
      </c>
      <c r="U99" s="58">
        <f>U100+U101</f>
        <v>27127.266390000001</v>
      </c>
      <c r="V99" s="58">
        <f>U99/T99*100</f>
        <v>100</v>
      </c>
      <c r="W99" s="58">
        <f>W100+W101</f>
        <v>19086.398550000002</v>
      </c>
      <c r="X99" s="58">
        <f>X100+X101</f>
        <v>19086.398550000002</v>
      </c>
      <c r="Y99" s="58">
        <f>X99/W99*100</f>
        <v>100</v>
      </c>
      <c r="Z99" s="58">
        <f>Z100+Z101</f>
        <v>8040.8678399999999</v>
      </c>
      <c r="AA99" s="58">
        <f>AA100+AA101</f>
        <v>8040.8678399999999</v>
      </c>
      <c r="AB99" s="58">
        <f>AA99/Z99*100</f>
        <v>100</v>
      </c>
      <c r="AC99" s="58">
        <f>AC100+AC101</f>
        <v>0</v>
      </c>
      <c r="AD99" s="58">
        <f>AD100+AD101</f>
        <v>0</v>
      </c>
      <c r="AE99" s="58"/>
      <c r="AF99" s="58">
        <f>AF100+AF101</f>
        <v>0</v>
      </c>
      <c r="AG99" s="58">
        <f>AG100+AG101</f>
        <v>0</v>
      </c>
      <c r="AH99" s="58"/>
      <c r="AI99" s="58">
        <f>AI100+AI101</f>
        <v>0</v>
      </c>
      <c r="AJ99" s="58">
        <f>AJ100+AJ101</f>
        <v>0</v>
      </c>
      <c r="AK99" s="58"/>
      <c r="AL99" s="58">
        <f>AL100+AL101</f>
        <v>0</v>
      </c>
      <c r="AM99" s="58">
        <f>AM100+AM101</f>
        <v>0</v>
      </c>
      <c r="AN99" s="58"/>
      <c r="AO99" s="58">
        <f>AO100+AO101</f>
        <v>0</v>
      </c>
      <c r="AP99" s="58">
        <f>AP100+AP101</f>
        <v>0</v>
      </c>
      <c r="AQ99" s="58"/>
      <c r="AR99" s="58">
        <f>AR100+AR101</f>
        <v>0</v>
      </c>
      <c r="AS99" s="58">
        <f>AS100+AS101</f>
        <v>0</v>
      </c>
      <c r="AT99" s="58"/>
      <c r="AU99" s="58">
        <f>AU100+AU101</f>
        <v>0</v>
      </c>
      <c r="AV99" s="58">
        <f>AV100+AV101</f>
        <v>0</v>
      </c>
      <c r="AW99" s="58"/>
      <c r="AX99" s="58">
        <f>AX100+AX101</f>
        <v>0</v>
      </c>
      <c r="AY99" s="58">
        <f>AY100+AY101</f>
        <v>0</v>
      </c>
      <c r="AZ99" s="58"/>
      <c r="BA99" s="58">
        <f>BA100+BA101</f>
        <v>0</v>
      </c>
      <c r="BB99" s="58">
        <f>BB100+BB101</f>
        <v>0</v>
      </c>
      <c r="BC99" s="58"/>
      <c r="BD99" s="58">
        <f>BD100+BD101</f>
        <v>0</v>
      </c>
      <c r="BE99" s="58">
        <f>BE100+BE101</f>
        <v>0</v>
      </c>
      <c r="BF99" s="58"/>
      <c r="BG99" s="58">
        <f>BG100+BG101</f>
        <v>3415.8892900000001</v>
      </c>
      <c r="BH99" s="58">
        <f>BH100+BH101</f>
        <v>3415.8892900000001</v>
      </c>
      <c r="BI99" s="58">
        <f>BH99/BG99*100</f>
        <v>100</v>
      </c>
      <c r="BJ99" s="58">
        <f>BJ100+BJ101</f>
        <v>3347.5714899999998</v>
      </c>
      <c r="BK99" s="58">
        <f>BK100+BK101</f>
        <v>3347.5714899999998</v>
      </c>
      <c r="BL99" s="58">
        <f>BK99/BJ99*100</f>
        <v>100</v>
      </c>
      <c r="BM99" s="58">
        <f>BM100+BM101</f>
        <v>68.317800000000005</v>
      </c>
      <c r="BN99" s="58">
        <f>BN100+BN101</f>
        <v>68.317800000000005</v>
      </c>
      <c r="BO99" s="58">
        <f>BN99/BM99*100</f>
        <v>100</v>
      </c>
      <c r="BP99" s="58">
        <f>BP100+BP101</f>
        <v>0</v>
      </c>
      <c r="BQ99" s="58">
        <f>BQ100+BQ101</f>
        <v>0</v>
      </c>
      <c r="BR99" s="58"/>
      <c r="BS99" s="58">
        <f>BS100+BS101</f>
        <v>2333.8030400000002</v>
      </c>
      <c r="BT99" s="58">
        <f>BT100+BT101</f>
        <v>2333.8030400000002</v>
      </c>
      <c r="BU99" s="58">
        <f>BT99/BS99*100</f>
        <v>100</v>
      </c>
      <c r="BV99" s="58">
        <f>BV100+BV101</f>
        <v>1402.60304</v>
      </c>
      <c r="BW99" s="58">
        <f>BW100+BW101</f>
        <v>1402.60304</v>
      </c>
      <c r="BX99" s="58">
        <f>BW99/BV99*100</f>
        <v>100</v>
      </c>
      <c r="BY99" s="58">
        <f>BY100+BY101</f>
        <v>931.2</v>
      </c>
      <c r="BZ99" s="58">
        <f>BZ100+BZ101</f>
        <v>931.2</v>
      </c>
      <c r="CA99" s="60">
        <f>BZ99/BY99*100</f>
        <v>100</v>
      </c>
      <c r="CB99" s="58">
        <f>CB100+CB101</f>
        <v>35558.163269999997</v>
      </c>
      <c r="CC99" s="58">
        <f>CC100+CC101</f>
        <v>35557.943729999999</v>
      </c>
      <c r="CD99" s="60">
        <f t="shared" ref="CD99:CD100" si="691">CC99/CB99*100</f>
        <v>99.999382589032138</v>
      </c>
      <c r="CE99" s="58">
        <f>CE100+CE101</f>
        <v>34847</v>
      </c>
      <c r="CF99" s="58">
        <f>CF100+CF101</f>
        <v>34846.78486</v>
      </c>
      <c r="CG99" s="58">
        <f t="shared" ref="CG99" si="692">CF99/CE99*100</f>
        <v>99.999382615433177</v>
      </c>
      <c r="CH99" s="58">
        <f>CH100+CH101</f>
        <v>711.16327000000001</v>
      </c>
      <c r="CI99" s="58">
        <f>CI100+CI101</f>
        <v>711.15886999999998</v>
      </c>
      <c r="CJ99" s="60">
        <f t="shared" ref="CJ99:CJ100" si="693">CI99/CH99*100</f>
        <v>99.999381295381014</v>
      </c>
      <c r="CK99" s="58">
        <f>CK100+CK101</f>
        <v>0</v>
      </c>
      <c r="CL99" s="58">
        <f>CL100+CL101</f>
        <v>0</v>
      </c>
      <c r="CM99" s="58"/>
      <c r="CN99" s="58">
        <f>CN100+CN101</f>
        <v>0</v>
      </c>
      <c r="CO99" s="58">
        <f>CO100+CO101</f>
        <v>0</v>
      </c>
      <c r="CP99" s="58"/>
      <c r="CQ99" s="58">
        <f>CQ100+CQ101</f>
        <v>0</v>
      </c>
      <c r="CR99" s="58">
        <f>CR100+CR101</f>
        <v>0</v>
      </c>
      <c r="CS99" s="58"/>
      <c r="CT99" s="58">
        <f>CT100+CT101</f>
        <v>34480.189299999998</v>
      </c>
      <c r="CU99" s="58">
        <f>CU100+CU101</f>
        <v>34480.189299999998</v>
      </c>
      <c r="CV99" s="58"/>
      <c r="CW99" s="58"/>
      <c r="CX99" s="58"/>
      <c r="CY99" s="58"/>
      <c r="CZ99" s="58"/>
      <c r="DA99" s="58"/>
      <c r="DB99" s="58"/>
      <c r="DC99" s="58">
        <f t="shared" ref="DC99:DC100" si="694">DF99+DI99</f>
        <v>0</v>
      </c>
      <c r="DD99" s="58">
        <f t="shared" ref="DD99:DD100" si="695">DG99+DJ99</f>
        <v>0</v>
      </c>
      <c r="DE99" s="58"/>
      <c r="DF99" s="58"/>
      <c r="DG99" s="58"/>
      <c r="DH99" s="58"/>
      <c r="DI99" s="58"/>
      <c r="DJ99" s="58"/>
      <c r="DK99" s="58"/>
      <c r="DL99" s="58">
        <f t="shared" ref="DL99:DL100" si="696">DO99+DR99</f>
        <v>0</v>
      </c>
      <c r="DM99" s="58">
        <f t="shared" ref="DM99:DM100" si="697">DP99+DS99</f>
        <v>0</v>
      </c>
      <c r="DN99" s="58"/>
      <c r="DO99" s="58">
        <f>DO100+DO101</f>
        <v>0</v>
      </c>
      <c r="DP99" s="58">
        <f>DP100+DP101</f>
        <v>0</v>
      </c>
      <c r="DQ99" s="58"/>
      <c r="DR99" s="58">
        <f>DR100+DR101</f>
        <v>0</v>
      </c>
      <c r="DS99" s="58">
        <f>DS100+DS101</f>
        <v>0</v>
      </c>
      <c r="DT99" s="58"/>
      <c r="DU99" s="58">
        <f>DX99+EA99</f>
        <v>0</v>
      </c>
      <c r="DV99" s="58">
        <f>DY99+EB99</f>
        <v>0</v>
      </c>
      <c r="DW99" s="58"/>
      <c r="DX99" s="58"/>
      <c r="DY99" s="58"/>
      <c r="DZ99" s="58"/>
      <c r="EA99" s="58"/>
      <c r="EB99" s="58"/>
      <c r="EC99" s="58"/>
      <c r="ED99" s="58">
        <f>EG99+EJ99</f>
        <v>0</v>
      </c>
      <c r="EE99" s="58">
        <f>EH99+EK99</f>
        <v>0</v>
      </c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>
        <f>EP100+EP101</f>
        <v>13118.64508</v>
      </c>
      <c r="EQ99" s="58">
        <f>EQ100+EQ101</f>
        <v>13118.64508</v>
      </c>
      <c r="ER99" s="58">
        <f>EQ99/EP99*100</f>
        <v>100</v>
      </c>
      <c r="ES99" s="58">
        <f>ES100+ES101</f>
        <v>13118.64508</v>
      </c>
      <c r="ET99" s="58">
        <f>ET100+ET101</f>
        <v>13118.64508</v>
      </c>
      <c r="EU99" s="58">
        <f>ET99/ES99*100</f>
        <v>100</v>
      </c>
      <c r="EV99" s="58">
        <f>EV100+EV101</f>
        <v>0</v>
      </c>
      <c r="EW99" s="58">
        <f>EW100+EW101</f>
        <v>0</v>
      </c>
      <c r="EX99" s="58"/>
      <c r="EY99" s="58">
        <f>EY100+EY101</f>
        <v>12504.7</v>
      </c>
      <c r="EZ99" s="58">
        <f>EZ100+EZ101</f>
        <v>12504.7</v>
      </c>
      <c r="FA99" s="58">
        <f>EZ99/EY99*100</f>
        <v>100</v>
      </c>
      <c r="FB99" s="58">
        <f>FE99+FH99</f>
        <v>0</v>
      </c>
      <c r="FC99" s="58">
        <f>FF99+FI99</f>
        <v>0</v>
      </c>
      <c r="FD99" s="58"/>
      <c r="FE99" s="58"/>
      <c r="FF99" s="58"/>
      <c r="FG99" s="58"/>
      <c r="FH99" s="58">
        <f>FH100+FH101</f>
        <v>0</v>
      </c>
      <c r="FI99" s="58">
        <f>FI100+FI101</f>
        <v>0</v>
      </c>
      <c r="FJ99" s="58"/>
      <c r="FK99" s="58">
        <f>FK100+FK101</f>
        <v>0</v>
      </c>
      <c r="FL99" s="58"/>
      <c r="FM99" s="58"/>
      <c r="FN99" s="58">
        <f>FN100+FN101</f>
        <v>102.04082</v>
      </c>
      <c r="FO99" s="58">
        <f>FO100+FO101</f>
        <v>102.04082</v>
      </c>
      <c r="FP99" s="58">
        <f>FO99/FN99*100</f>
        <v>100</v>
      </c>
      <c r="FQ99" s="58">
        <f>FQ100+FQ101</f>
        <v>100</v>
      </c>
      <c r="FR99" s="58">
        <f>FR100+FR101</f>
        <v>100</v>
      </c>
      <c r="FS99" s="58">
        <f>FR99/FQ99*100</f>
        <v>100</v>
      </c>
      <c r="FT99" s="58">
        <f>FT100+FT101</f>
        <v>2.0408200000000001</v>
      </c>
      <c r="FU99" s="58">
        <f>FU100+FU101</f>
        <v>2.0408200000000001</v>
      </c>
      <c r="FV99" s="58">
        <f>FU99/FT99*100</f>
        <v>100</v>
      </c>
      <c r="FW99" s="58">
        <f>FW100+FW101</f>
        <v>112315.99407</v>
      </c>
      <c r="FX99" s="58">
        <f>FX100+FX101</f>
        <v>112315.99407</v>
      </c>
      <c r="FY99" s="58">
        <f t="shared" ref="FY99:FY100" si="698">FX99/FW99*100</f>
        <v>100</v>
      </c>
      <c r="FZ99" s="58">
        <f>FZ100+FZ101</f>
        <v>110069.67444</v>
      </c>
      <c r="GA99" s="58">
        <f>GA100+GA101</f>
        <v>110069.67444</v>
      </c>
      <c r="GB99" s="58">
        <f>GA99/FZ99*100</f>
        <v>100</v>
      </c>
      <c r="GC99" s="58">
        <f>GC100+GC101</f>
        <v>2246.31963</v>
      </c>
      <c r="GD99" s="58">
        <f>GD100+GD101</f>
        <v>2246.31963</v>
      </c>
      <c r="GE99" s="58">
        <f>GD99/GC99*100</f>
        <v>100</v>
      </c>
      <c r="GF99" s="58">
        <f t="shared" ref="GF99:GF100" si="699">GI99+GL99</f>
        <v>0</v>
      </c>
      <c r="GG99" s="58">
        <f t="shared" ref="GG99:GG100" si="700">GJ99+GM99</f>
        <v>0</v>
      </c>
      <c r="GH99" s="58"/>
      <c r="GI99" s="58">
        <f>GI100+GI101</f>
        <v>0</v>
      </c>
      <c r="GJ99" s="58">
        <f>GJ100+GJ101</f>
        <v>0</v>
      </c>
      <c r="GK99" s="58"/>
      <c r="GL99" s="58">
        <f>GL100+GL101</f>
        <v>0</v>
      </c>
      <c r="GM99" s="58">
        <f>GM100+GM101</f>
        <v>0</v>
      </c>
      <c r="GN99" s="58"/>
      <c r="GO99" s="58">
        <f>GO100+GO101</f>
        <v>0</v>
      </c>
      <c r="GP99" s="58">
        <f>GP100+GP101</f>
        <v>0</v>
      </c>
      <c r="GQ99" s="58"/>
      <c r="GR99" s="58">
        <f>GR100+GR101</f>
        <v>0</v>
      </c>
      <c r="GS99" s="58">
        <f>GS100+GS101</f>
        <v>0</v>
      </c>
      <c r="GT99" s="58"/>
      <c r="GU99" s="58">
        <f>GU100+GU101</f>
        <v>0</v>
      </c>
      <c r="GV99" s="58">
        <f>GV100+GV101</f>
        <v>0</v>
      </c>
      <c r="GW99" s="58"/>
      <c r="GX99" s="58">
        <f>GX100+GX101</f>
        <v>146.15006</v>
      </c>
      <c r="GY99" s="58">
        <f>GY100+GY101</f>
        <v>146.15006</v>
      </c>
      <c r="GZ99" s="58">
        <f t="shared" ref="GZ99:GZ120" si="701">GY99/GX99*100</f>
        <v>100</v>
      </c>
      <c r="HA99" s="58">
        <f>HA100+HA101</f>
        <v>144.68856</v>
      </c>
      <c r="HB99" s="58">
        <f>HB100+HB101</f>
        <v>144.68856</v>
      </c>
      <c r="HC99" s="58">
        <f>HB99/HA99*100</f>
        <v>100</v>
      </c>
      <c r="HD99" s="58">
        <f>HD100+HD101</f>
        <v>1.4615</v>
      </c>
      <c r="HE99" s="58">
        <f>HE100+HE101</f>
        <v>1.4615</v>
      </c>
      <c r="HF99" s="58">
        <f>HE99/HD99*100</f>
        <v>100</v>
      </c>
      <c r="HG99" s="58">
        <f>HG100+HG101</f>
        <v>4732.9932100000005</v>
      </c>
      <c r="HH99" s="58">
        <f>HH100+HH101</f>
        <v>4732.9932100000005</v>
      </c>
      <c r="HI99" s="58">
        <f t="shared" ref="HI99" si="702">HI100+HI101</f>
        <v>100</v>
      </c>
      <c r="HJ99" s="58">
        <f>HJ100+HJ101</f>
        <v>4638.3333400000001</v>
      </c>
      <c r="HK99" s="58">
        <f>HK100+HK101</f>
        <v>4638.3333400000001</v>
      </c>
      <c r="HL99" s="58">
        <f>HK99/HJ99*100</f>
        <v>100</v>
      </c>
      <c r="HM99" s="58">
        <f>HM100+HM101</f>
        <v>94.659869999999998</v>
      </c>
      <c r="HN99" s="58">
        <f>HN100+HN101</f>
        <v>94.659869999999998</v>
      </c>
      <c r="HO99" s="58">
        <f>HN99/HM99*100</f>
        <v>100</v>
      </c>
      <c r="HP99" s="58">
        <f>HP100+HP101</f>
        <v>14822.830100000001</v>
      </c>
      <c r="HQ99" s="58">
        <f>HQ100+HQ101</f>
        <v>14822.830100000001</v>
      </c>
      <c r="HR99" s="58">
        <f t="shared" ref="HR99:HR100" si="703">HQ99/HP99*100</f>
        <v>100</v>
      </c>
      <c r="HS99" s="58">
        <f>HS100+HS101</f>
        <v>14674.6018</v>
      </c>
      <c r="HT99" s="58">
        <f>HT100+HT101</f>
        <v>14674.6018</v>
      </c>
      <c r="HU99" s="58">
        <f>HT99/HS99*100</f>
        <v>100</v>
      </c>
      <c r="HV99" s="58">
        <f>HV100+HV101</f>
        <v>148.22829999999999</v>
      </c>
      <c r="HW99" s="58">
        <f>HW100+HW101</f>
        <v>148.22829999999999</v>
      </c>
      <c r="HX99" s="58">
        <f>HW99/HV99*100</f>
        <v>100</v>
      </c>
      <c r="HY99" s="58">
        <f>HY100+HY101</f>
        <v>0</v>
      </c>
      <c r="HZ99" s="58">
        <f>HZ100+HZ101</f>
        <v>0</v>
      </c>
      <c r="IA99" s="58"/>
      <c r="IB99" s="58">
        <f>IB100+IB101</f>
        <v>0</v>
      </c>
      <c r="IC99" s="58">
        <f>IC100+IC101</f>
        <v>0</v>
      </c>
      <c r="ID99" s="58"/>
      <c r="IE99" s="58">
        <f>IE100+IE101</f>
        <v>0</v>
      </c>
      <c r="IF99" s="58">
        <f>IF100+IF101</f>
        <v>0</v>
      </c>
      <c r="IG99" s="58"/>
      <c r="IH99" s="58">
        <f>IH100+IH101</f>
        <v>0</v>
      </c>
      <c r="II99" s="58">
        <f>II100+II101</f>
        <v>0</v>
      </c>
      <c r="IJ99" s="58"/>
      <c r="IK99" s="58">
        <f>IK100+IK101</f>
        <v>0</v>
      </c>
      <c r="IL99" s="58">
        <f>IL100+IL101</f>
        <v>0</v>
      </c>
      <c r="IM99" s="58"/>
      <c r="IN99" s="58">
        <f>IN100+IN101</f>
        <v>0</v>
      </c>
      <c r="IO99" s="58">
        <f>IO100+IO101</f>
        <v>0</v>
      </c>
      <c r="IP99" s="58"/>
      <c r="IQ99" s="58">
        <f>IQ100+IQ101</f>
        <v>0</v>
      </c>
      <c r="IR99" s="58">
        <f>IR100+IR101</f>
        <v>0</v>
      </c>
      <c r="IS99" s="58">
        <f>IS100+IS101</f>
        <v>0</v>
      </c>
      <c r="IT99" s="58"/>
      <c r="IU99" s="58">
        <f>IU100+IU101</f>
        <v>0</v>
      </c>
      <c r="IV99" s="58">
        <f>IV100+IV101</f>
        <v>0</v>
      </c>
      <c r="IW99" s="58"/>
      <c r="IX99" s="58">
        <f>IX100+IX101</f>
        <v>0</v>
      </c>
      <c r="IY99" s="58">
        <f>IY100+IY101</f>
        <v>0</v>
      </c>
      <c r="IZ99" s="58"/>
      <c r="JA99" s="58">
        <f>JA100+JA101</f>
        <v>0</v>
      </c>
      <c r="JB99" s="58">
        <f>JB100+JB101</f>
        <v>0</v>
      </c>
      <c r="JC99" s="58"/>
      <c r="JD99" s="58">
        <f>JD100+JD101</f>
        <v>0</v>
      </c>
      <c r="JE99" s="58">
        <f>JE100+JE101</f>
        <v>0</v>
      </c>
      <c r="JF99" s="58"/>
      <c r="JG99" s="58">
        <f>JG100+JG101</f>
        <v>0</v>
      </c>
      <c r="JH99" s="58">
        <f>JH100+JH101</f>
        <v>0</v>
      </c>
      <c r="JI99" s="58"/>
      <c r="JJ99" s="58">
        <f>JJ100+JJ101</f>
        <v>1259.874</v>
      </c>
      <c r="JK99" s="58">
        <f>JK100+JK101</f>
        <v>1259.8739500000001</v>
      </c>
      <c r="JL99" s="69">
        <f t="shared" ref="JL99:JL100" si="704">JK99/JJ99*100</f>
        <v>99.999996031349184</v>
      </c>
      <c r="JM99" s="58">
        <f>JM100+JM101</f>
        <v>1234.67652</v>
      </c>
      <c r="JN99" s="58">
        <f>JN100+JN101</f>
        <v>1234.6764700000001</v>
      </c>
      <c r="JO99" s="58">
        <f>JN99/JM99*100</f>
        <v>99.999995950356308</v>
      </c>
      <c r="JP99" s="58">
        <f>JP100+JP101</f>
        <v>25.197479999999999</v>
      </c>
      <c r="JQ99" s="58">
        <f>JQ100+JQ101</f>
        <v>25.197479999999999</v>
      </c>
      <c r="JR99" s="58">
        <f>JQ99/JP99*100</f>
        <v>100</v>
      </c>
      <c r="JS99" s="58">
        <f>JS100+JS101</f>
        <v>1543.6831500000001</v>
      </c>
      <c r="JT99" s="58">
        <f>JT100+JT101</f>
        <v>1543.6831400000001</v>
      </c>
      <c r="JU99" s="58">
        <f t="shared" ref="JU99:JU100" si="705">JT99/JS99*100</f>
        <v>99.999999352198671</v>
      </c>
      <c r="JV99" s="58">
        <f>JV100+JV101</f>
        <v>1512.8094900000001</v>
      </c>
      <c r="JW99" s="58">
        <f>JW100+JW101</f>
        <v>1512.8094900000001</v>
      </c>
      <c r="JX99" s="58">
        <f>JW99/JV99*100</f>
        <v>100</v>
      </c>
      <c r="JY99" s="58">
        <f>JY100+JY101</f>
        <v>30.873660000000001</v>
      </c>
      <c r="JZ99" s="58">
        <f>JZ100+JZ101</f>
        <v>30.873650000000001</v>
      </c>
      <c r="KA99" s="58">
        <f>JZ99/JY99*100</f>
        <v>99.99996760993028</v>
      </c>
      <c r="KB99" s="58">
        <f>KB100+KB101</f>
        <v>3137.4953599999999</v>
      </c>
      <c r="KC99" s="58">
        <f>KC100+KC101</f>
        <v>3137.4953599999999</v>
      </c>
      <c r="KD99" s="58">
        <f>KC99/KB99*100</f>
        <v>100</v>
      </c>
      <c r="KE99" s="58">
        <f>KE100+KE101</f>
        <v>3074.7454600000001</v>
      </c>
      <c r="KF99" s="58">
        <f>KF100+KF101</f>
        <v>3074.7454600000001</v>
      </c>
      <c r="KG99" s="58">
        <f>KF99/KE99*100</f>
        <v>100</v>
      </c>
      <c r="KH99" s="58">
        <f>KH100+KH101</f>
        <v>62.749899999999997</v>
      </c>
      <c r="KI99" s="58">
        <f>KI100+KI101</f>
        <v>62.749899999999997</v>
      </c>
      <c r="KJ99" s="58">
        <f>KI99/KH99*100</f>
        <v>100</v>
      </c>
      <c r="KK99" s="58">
        <f>KK100+KK101</f>
        <v>0</v>
      </c>
      <c r="KL99" s="58">
        <f>KL100+KL101</f>
        <v>0</v>
      </c>
      <c r="KM99" s="58"/>
      <c r="KN99" s="58">
        <f>KN100+KN101</f>
        <v>0</v>
      </c>
      <c r="KO99" s="58">
        <f>KO100+KO101</f>
        <v>0</v>
      </c>
      <c r="KP99" s="58"/>
      <c r="KQ99" s="58">
        <f>KQ100+KQ101</f>
        <v>0</v>
      </c>
      <c r="KR99" s="58">
        <f>KR100+KR101</f>
        <v>0</v>
      </c>
      <c r="KS99" s="58"/>
      <c r="KT99" s="58">
        <f>KT100+KT101</f>
        <v>0</v>
      </c>
      <c r="KU99" s="66">
        <f>KU100+KU101</f>
        <v>0</v>
      </c>
      <c r="KV99" s="58"/>
      <c r="KW99" s="58">
        <f>KW100+KW101</f>
        <v>0</v>
      </c>
      <c r="KX99" s="58">
        <f>KX100+KX101</f>
        <v>0</v>
      </c>
      <c r="KY99" s="58"/>
      <c r="KZ99" s="58">
        <f>KZ100+KZ101</f>
        <v>0</v>
      </c>
      <c r="LA99" s="58">
        <f>LA100+LA101</f>
        <v>0</v>
      </c>
      <c r="LB99" s="58"/>
      <c r="LC99" s="58">
        <f>LC100+LC101</f>
        <v>0</v>
      </c>
      <c r="LD99" s="58">
        <f>LD100+LD101</f>
        <v>0</v>
      </c>
      <c r="LE99" s="58"/>
      <c r="LF99" s="58">
        <f>LF100+LF101</f>
        <v>0</v>
      </c>
      <c r="LG99" s="66">
        <f>LG100+LG101</f>
        <v>0</v>
      </c>
      <c r="LH99" s="58"/>
      <c r="LI99" s="58">
        <f>LI100+LI101</f>
        <v>0</v>
      </c>
      <c r="LJ99" s="66">
        <f>LJ100+LJ101</f>
        <v>0</v>
      </c>
      <c r="LK99" s="58"/>
      <c r="LL99" s="58">
        <f>LL100+LL101</f>
        <v>0</v>
      </c>
      <c r="LM99" s="58">
        <f>LM100+LM101</f>
        <v>0</v>
      </c>
      <c r="LN99" s="58"/>
      <c r="LO99" s="58">
        <f>LO100+LO101</f>
        <v>0</v>
      </c>
      <c r="LP99" s="58">
        <f>LP100+LP101</f>
        <v>0</v>
      </c>
      <c r="LQ99" s="58"/>
      <c r="LR99" s="58">
        <f>LR100+LR101</f>
        <v>0</v>
      </c>
      <c r="LS99" s="58">
        <f>LS100+LS101</f>
        <v>0</v>
      </c>
      <c r="LT99" s="58"/>
      <c r="LU99" s="58">
        <f>LU100+LU101</f>
        <v>0</v>
      </c>
      <c r="LV99" s="66">
        <f>LV100+LV101</f>
        <v>0</v>
      </c>
      <c r="LW99" s="58"/>
      <c r="LX99" s="58">
        <f>LX100+LX101</f>
        <v>0</v>
      </c>
      <c r="LY99" s="66">
        <f>LY100+LY101</f>
        <v>0</v>
      </c>
      <c r="LZ99" s="58"/>
      <c r="MA99" s="58">
        <f>MA100+MA101</f>
        <v>1714.24953</v>
      </c>
      <c r="MB99" s="66">
        <f>MB100+MB101</f>
        <v>1286.31573</v>
      </c>
      <c r="MC99" s="60">
        <f>MB99/MA99*100</f>
        <v>75.036668086471636</v>
      </c>
      <c r="MD99" s="58">
        <f>MD100+MD101</f>
        <v>0</v>
      </c>
      <c r="ME99" s="66">
        <f>ME100+ME101</f>
        <v>0</v>
      </c>
      <c r="MF99" s="58"/>
    </row>
    <row r="100" spans="1:345" ht="13.5" customHeight="1">
      <c r="A100" s="3" t="s">
        <v>183</v>
      </c>
      <c r="B100" s="60">
        <f>E100+N100+Q100+T100+AC100+AU100+AX100+BG100+BP100+BS100+CB100+CK100+DL100+DU100+ED100+EM100+EP100+EY100+FB100+FW100+GF100+GO100+GX100+HP100+HG100+HY100+CT100+JJ100+JS100+DC100+FK100+FN100+IR100+KB100+KK100+KT100+LF100+LI100+LL100+IH100+JA100+KW100+LU100+LX100+MA100+MD100</f>
        <v>250922.41736000002</v>
      </c>
      <c r="C100" s="60">
        <f>F100+O100+R100+U100+AD100+AV100+AY100+BH100+BQ100+BT100+CC100+CL100+DM100+DV100+EE100+EN100+EQ100+EZ100+FC100+FX100+GG100+GP100+GY100+HQ100+HH100+HZ100+CU100+JK100+JT100+DD100+FL100+FO100+IS100+KC100+KL100+KU100+LG100+LJ100+LM100+II100+JB100+KX100+LV100+LY100+MB100+ME100</f>
        <v>250494.26396000001</v>
      </c>
      <c r="D100" s="60">
        <f t="shared" si="690"/>
        <v>99.829368214883033</v>
      </c>
      <c r="E100" s="60">
        <f>H100+K100</f>
        <v>1077.7881</v>
      </c>
      <c r="F100" s="60">
        <f>I100+L100</f>
        <v>1077.7881</v>
      </c>
      <c r="G100" s="60">
        <f>F100/E100*100</f>
        <v>100</v>
      </c>
      <c r="H100" s="60">
        <v>1067.0102199999999</v>
      </c>
      <c r="I100" s="60">
        <v>1067.0102199999999</v>
      </c>
      <c r="J100" s="60">
        <f>I100/H100*100</f>
        <v>100</v>
      </c>
      <c r="K100" s="60">
        <v>10.77788</v>
      </c>
      <c r="L100" s="60">
        <v>10.77788</v>
      </c>
      <c r="M100" s="60">
        <f>L100/K100*100</f>
        <v>100</v>
      </c>
      <c r="N100" s="60">
        <v>399</v>
      </c>
      <c r="O100" s="60">
        <v>399</v>
      </c>
      <c r="P100" s="60">
        <f>O100/N100*100</f>
        <v>100</v>
      </c>
      <c r="Q100" s="60"/>
      <c r="R100" s="60"/>
      <c r="S100" s="60"/>
      <c r="T100" s="60">
        <f>W100+Z100</f>
        <v>27127.266390000001</v>
      </c>
      <c r="U100" s="60">
        <f>X100+AA100</f>
        <v>27127.266390000001</v>
      </c>
      <c r="V100" s="60">
        <f>U100/T100*100</f>
        <v>100</v>
      </c>
      <c r="W100" s="60">
        <v>19086.398550000002</v>
      </c>
      <c r="X100" s="60">
        <v>19086.398550000002</v>
      </c>
      <c r="Y100" s="60">
        <f>X100/W100*100</f>
        <v>100</v>
      </c>
      <c r="Z100" s="60">
        <v>8040.8678399999999</v>
      </c>
      <c r="AA100" s="60">
        <v>8040.8678399999999</v>
      </c>
      <c r="AB100" s="60">
        <f>AA100/Z100*100</f>
        <v>100</v>
      </c>
      <c r="AC100" s="60">
        <f>AF100+AI100</f>
        <v>0</v>
      </c>
      <c r="AD100" s="60">
        <f>AG100+AJ100</f>
        <v>0</v>
      </c>
      <c r="AE100" s="60"/>
      <c r="AF100" s="60"/>
      <c r="AG100" s="60"/>
      <c r="AH100" s="60"/>
      <c r="AI100" s="60"/>
      <c r="AJ100" s="60"/>
      <c r="AK100" s="60"/>
      <c r="AL100" s="60">
        <f>AO100+AR100</f>
        <v>0</v>
      </c>
      <c r="AM100" s="60">
        <f>AP100+AS100</f>
        <v>0</v>
      </c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>
        <f>BA100+BD100</f>
        <v>0</v>
      </c>
      <c r="AY100" s="60">
        <f>BB100+BE100</f>
        <v>0</v>
      </c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>
        <f>BV100+BY100</f>
        <v>0</v>
      </c>
      <c r="BT100" s="60"/>
      <c r="BU100" s="60"/>
      <c r="BV100" s="60"/>
      <c r="BW100" s="60"/>
      <c r="BX100" s="60"/>
      <c r="BY100" s="60"/>
      <c r="BZ100" s="60"/>
      <c r="CA100" s="60"/>
      <c r="CB100" s="60">
        <f t="shared" ref="CB100" si="706">CE100+CH100</f>
        <v>35558.163269999997</v>
      </c>
      <c r="CC100" s="60">
        <f t="shared" ref="CC100" si="707">CF100+CI100</f>
        <v>35557.943729999999</v>
      </c>
      <c r="CD100" s="60">
        <f t="shared" si="691"/>
        <v>99.999382589032138</v>
      </c>
      <c r="CE100" s="60">
        <v>34847</v>
      </c>
      <c r="CF100" s="60">
        <v>34846.78486</v>
      </c>
      <c r="CG100" s="60">
        <f>CF100/CE100*100</f>
        <v>99.999382615433177</v>
      </c>
      <c r="CH100" s="60">
        <v>711.16327000000001</v>
      </c>
      <c r="CI100" s="60">
        <v>711.15886999999998</v>
      </c>
      <c r="CJ100" s="60">
        <f t="shared" si="693"/>
        <v>99.999381295381014</v>
      </c>
      <c r="CK100" s="60">
        <f>CN100+CQ100</f>
        <v>0</v>
      </c>
      <c r="CL100" s="60">
        <f>CO100+CR100</f>
        <v>0</v>
      </c>
      <c r="CM100" s="60"/>
      <c r="CN100" s="60"/>
      <c r="CO100" s="60"/>
      <c r="CP100" s="60"/>
      <c r="CQ100" s="60"/>
      <c r="CR100" s="60"/>
      <c r="CS100" s="60"/>
      <c r="CT100" s="60">
        <f>CW100+CZ100</f>
        <v>34480.189299999998</v>
      </c>
      <c r="CU100" s="60">
        <f t="shared" ref="CU100" si="708">CX100+DA100</f>
        <v>34480.189299999998</v>
      </c>
      <c r="CV100" s="60">
        <v>33610.106630000002</v>
      </c>
      <c r="CW100" s="60">
        <f>23019.8+10770.7</f>
        <v>33790.5</v>
      </c>
      <c r="CX100" s="60">
        <f>23019.8+10770.7</f>
        <v>33790.5</v>
      </c>
      <c r="CY100" s="60">
        <f t="shared" ref="CY100" si="709">CX100/CW100*100</f>
        <v>100</v>
      </c>
      <c r="CZ100" s="60">
        <f>469.80392+219.88538</f>
        <v>689.6893</v>
      </c>
      <c r="DA100" s="60">
        <f>469.80392+219.88538</f>
        <v>689.6893</v>
      </c>
      <c r="DB100" s="58">
        <f>DA100/CZ100*100</f>
        <v>100</v>
      </c>
      <c r="DC100" s="60">
        <f t="shared" si="694"/>
        <v>0</v>
      </c>
      <c r="DD100" s="60">
        <f t="shared" si="695"/>
        <v>0</v>
      </c>
      <c r="DE100" s="60"/>
      <c r="DF100" s="60"/>
      <c r="DG100" s="60"/>
      <c r="DH100" s="60"/>
      <c r="DI100" s="60"/>
      <c r="DJ100" s="60"/>
      <c r="DK100" s="60"/>
      <c r="DL100" s="60">
        <f t="shared" si="696"/>
        <v>0</v>
      </c>
      <c r="DM100" s="60">
        <f t="shared" si="697"/>
        <v>0</v>
      </c>
      <c r="DN100" s="60"/>
      <c r="DO100" s="60"/>
      <c r="DP100" s="60"/>
      <c r="DQ100" s="60"/>
      <c r="DR100" s="60"/>
      <c r="DS100" s="60"/>
      <c r="DT100" s="60"/>
      <c r="DU100" s="60">
        <f>DX100+EA100</f>
        <v>0</v>
      </c>
      <c r="DV100" s="60">
        <f>DY100+EB100</f>
        <v>0</v>
      </c>
      <c r="DW100" s="60"/>
      <c r="DX100" s="60"/>
      <c r="DY100" s="60"/>
      <c r="DZ100" s="60"/>
      <c r="EA100" s="60"/>
      <c r="EB100" s="60"/>
      <c r="EC100" s="60"/>
      <c r="ED100" s="60">
        <f>EG100+EJ100</f>
        <v>0</v>
      </c>
      <c r="EE100" s="60">
        <f>EH100+EK100</f>
        <v>0</v>
      </c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>
        <f t="shared" ref="EP100:EQ100" si="710">ES100+EV100</f>
        <v>0</v>
      </c>
      <c r="EQ100" s="60">
        <f t="shared" si="710"/>
        <v>0</v>
      </c>
      <c r="ER100" s="60"/>
      <c r="ES100" s="60"/>
      <c r="ET100" s="60"/>
      <c r="EU100" s="60"/>
      <c r="EV100" s="60"/>
      <c r="EW100" s="60"/>
      <c r="EX100" s="60"/>
      <c r="EY100" s="60">
        <v>12504.7</v>
      </c>
      <c r="EZ100" s="60">
        <v>12504.7</v>
      </c>
      <c r="FA100" s="60">
        <f>EZ100/EY100*100</f>
        <v>100</v>
      </c>
      <c r="FB100" s="60">
        <f>FE100+FH100</f>
        <v>0</v>
      </c>
      <c r="FC100" s="60">
        <f>FF100+FI100</f>
        <v>0</v>
      </c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>
        <f>FQ100+FT100</f>
        <v>102.04082</v>
      </c>
      <c r="FO100" s="60">
        <f>FR100+FU100</f>
        <v>102.04082</v>
      </c>
      <c r="FP100" s="60">
        <f>FO100/FN100*100</f>
        <v>100</v>
      </c>
      <c r="FQ100" s="60">
        <v>100</v>
      </c>
      <c r="FR100" s="60">
        <v>100</v>
      </c>
      <c r="FS100" s="60">
        <f>FR100/FQ100*100</f>
        <v>100</v>
      </c>
      <c r="FT100" s="60">
        <v>2.0408200000000001</v>
      </c>
      <c r="FU100" s="60">
        <v>2.0408200000000001</v>
      </c>
      <c r="FV100" s="60">
        <f>FU100/FT100*100</f>
        <v>100</v>
      </c>
      <c r="FW100" s="60">
        <f t="shared" ref="FW100:FX100" si="711">FZ100+GC100</f>
        <v>112315.99407</v>
      </c>
      <c r="FX100" s="60">
        <f t="shared" si="711"/>
        <v>112315.99407</v>
      </c>
      <c r="FY100" s="58">
        <f t="shared" si="698"/>
        <v>100</v>
      </c>
      <c r="FZ100" s="60">
        <f>66475.78069+43593.89375</f>
        <v>110069.67444</v>
      </c>
      <c r="GA100" s="60">
        <f>66475.78069+43593.89375</f>
        <v>110069.67444</v>
      </c>
      <c r="GB100" s="60">
        <f>GA100/FZ100*100</f>
        <v>100</v>
      </c>
      <c r="GC100" s="60">
        <f>1356.64878+889.67085</f>
        <v>2246.31963</v>
      </c>
      <c r="GD100" s="60">
        <f>1356.64878+889.67085</f>
        <v>2246.31963</v>
      </c>
      <c r="GE100" s="60">
        <f>GD100/GC100*100</f>
        <v>100</v>
      </c>
      <c r="GF100" s="60">
        <f t="shared" si="699"/>
        <v>0</v>
      </c>
      <c r="GG100" s="60">
        <f t="shared" si="700"/>
        <v>0</v>
      </c>
      <c r="GH100" s="60"/>
      <c r="GI100" s="60"/>
      <c r="GJ100" s="60"/>
      <c r="GK100" s="60"/>
      <c r="GL100" s="60"/>
      <c r="GM100" s="60"/>
      <c r="GN100" s="60"/>
      <c r="GO100" s="60">
        <f>GR100+GU100</f>
        <v>0</v>
      </c>
      <c r="GP100" s="60">
        <f>GS100+GV100</f>
        <v>0</v>
      </c>
      <c r="GQ100" s="60"/>
      <c r="GR100" s="60"/>
      <c r="GS100" s="60"/>
      <c r="GT100" s="60"/>
      <c r="GU100" s="60"/>
      <c r="GV100" s="60"/>
      <c r="GW100" s="60"/>
      <c r="GX100" s="60">
        <f>HA100+HD100</f>
        <v>146.15006</v>
      </c>
      <c r="GY100" s="60">
        <f>HB100+HE100</f>
        <v>146.15006</v>
      </c>
      <c r="GZ100" s="58">
        <f t="shared" si="701"/>
        <v>100</v>
      </c>
      <c r="HA100" s="60">
        <v>144.68856</v>
      </c>
      <c r="HB100" s="60">
        <v>144.68856</v>
      </c>
      <c r="HC100" s="60">
        <f>HB100/HA100*100</f>
        <v>100</v>
      </c>
      <c r="HD100" s="60">
        <v>1.4615</v>
      </c>
      <c r="HE100" s="60">
        <v>1.4615</v>
      </c>
      <c r="HF100" s="60">
        <f>HE100/HD100*100</f>
        <v>100</v>
      </c>
      <c r="HG100" s="60">
        <f>HJ100+HM100</f>
        <v>4732.9932100000005</v>
      </c>
      <c r="HH100" s="60">
        <f>HK100+HN100</f>
        <v>4732.9932100000005</v>
      </c>
      <c r="HI100" s="60">
        <f>HH100/HG100*100</f>
        <v>100</v>
      </c>
      <c r="HJ100" s="60">
        <v>4638.3333400000001</v>
      </c>
      <c r="HK100" s="60">
        <v>4638.3333400000001</v>
      </c>
      <c r="HL100" s="60">
        <f>HK100/HJ100*100</f>
        <v>100</v>
      </c>
      <c r="HM100" s="60">
        <v>94.659869999999998</v>
      </c>
      <c r="HN100" s="60">
        <v>94.659869999999998</v>
      </c>
      <c r="HO100" s="60">
        <f>HN100/HM100*100</f>
        <v>100</v>
      </c>
      <c r="HP100" s="60">
        <f>HS100+HV100</f>
        <v>14822.830100000001</v>
      </c>
      <c r="HQ100" s="60">
        <f>HT100+HW100</f>
        <v>14822.830100000001</v>
      </c>
      <c r="HR100" s="58">
        <f t="shared" si="703"/>
        <v>100</v>
      </c>
      <c r="HS100" s="60">
        <v>14674.6018</v>
      </c>
      <c r="HT100" s="60">
        <v>14674.6018</v>
      </c>
      <c r="HU100" s="60">
        <f>HT100/HS100*100</f>
        <v>100</v>
      </c>
      <c r="HV100" s="60">
        <v>148.22829999999999</v>
      </c>
      <c r="HW100" s="60">
        <v>148.22829999999999</v>
      </c>
      <c r="HX100" s="60">
        <f>HW100/HV100*100</f>
        <v>100</v>
      </c>
      <c r="HY100" s="60">
        <f>IB100+IE100</f>
        <v>0</v>
      </c>
      <c r="HZ100" s="60">
        <f>IC100+IF100</f>
        <v>0</v>
      </c>
      <c r="IA100" s="60"/>
      <c r="IB100" s="60"/>
      <c r="IC100" s="60"/>
      <c r="ID100" s="60"/>
      <c r="IE100" s="60"/>
      <c r="IF100" s="60"/>
      <c r="IG100" s="60"/>
      <c r="IH100" s="60">
        <f>IK100+IN100</f>
        <v>0</v>
      </c>
      <c r="II100" s="60">
        <f>IL100+IO100</f>
        <v>0</v>
      </c>
      <c r="IJ100" s="60"/>
      <c r="IK100" s="60"/>
      <c r="IL100" s="60"/>
      <c r="IM100" s="60"/>
      <c r="IN100" s="60"/>
      <c r="IO100" s="60"/>
      <c r="IP100" s="60"/>
      <c r="IQ100" s="60"/>
      <c r="IR100" s="60">
        <f>IU100+IX100</f>
        <v>0</v>
      </c>
      <c r="IS100" s="60">
        <f>IV100+IY100</f>
        <v>0</v>
      </c>
      <c r="IT100" s="60"/>
      <c r="IU100" s="60"/>
      <c r="IV100" s="60"/>
      <c r="IW100" s="60"/>
      <c r="IX100" s="60"/>
      <c r="IY100" s="60"/>
      <c r="IZ100" s="60"/>
      <c r="JA100" s="60">
        <f>JD100+JG100</f>
        <v>0</v>
      </c>
      <c r="JB100" s="60">
        <f>JE100+JH100</f>
        <v>0</v>
      </c>
      <c r="JC100" s="60"/>
      <c r="JD100" s="60"/>
      <c r="JE100" s="60"/>
      <c r="JF100" s="60"/>
      <c r="JG100" s="60"/>
      <c r="JH100" s="60"/>
      <c r="JI100" s="60"/>
      <c r="JJ100" s="60">
        <f>JM100+JP100</f>
        <v>1259.874</v>
      </c>
      <c r="JK100" s="60">
        <f>JN100+JQ100</f>
        <v>1259.8739500000001</v>
      </c>
      <c r="JL100" s="69">
        <f t="shared" si="704"/>
        <v>99.999996031349184</v>
      </c>
      <c r="JM100" s="60">
        <v>1234.67652</v>
      </c>
      <c r="JN100" s="60">
        <v>1234.6764700000001</v>
      </c>
      <c r="JO100" s="60">
        <f>JN100/JM100*100</f>
        <v>99.999995950356308</v>
      </c>
      <c r="JP100" s="60">
        <v>25.197479999999999</v>
      </c>
      <c r="JQ100" s="60">
        <v>25.197479999999999</v>
      </c>
      <c r="JR100" s="60">
        <f>JQ100/JP100*100</f>
        <v>100</v>
      </c>
      <c r="JS100" s="60">
        <f>JV100+JY100</f>
        <v>1543.6831500000001</v>
      </c>
      <c r="JT100" s="60">
        <f>JW100+JZ100</f>
        <v>1543.6831400000001</v>
      </c>
      <c r="JU100" s="58">
        <f t="shared" si="705"/>
        <v>99.999999352198671</v>
      </c>
      <c r="JV100" s="60">
        <v>1512.8094900000001</v>
      </c>
      <c r="JW100" s="60">
        <v>1512.8094900000001</v>
      </c>
      <c r="JX100" s="60">
        <f>JW100/JV100*100</f>
        <v>100</v>
      </c>
      <c r="JY100" s="60">
        <v>30.873660000000001</v>
      </c>
      <c r="JZ100" s="60">
        <v>30.873650000000001</v>
      </c>
      <c r="KA100" s="60">
        <f>JZ100/JY100*100</f>
        <v>99.99996760993028</v>
      </c>
      <c r="KB100" s="60">
        <f>KE100+KH100</f>
        <v>3137.4953599999999</v>
      </c>
      <c r="KC100" s="60">
        <f>KF100+KI100</f>
        <v>3137.4953599999999</v>
      </c>
      <c r="KD100" s="58">
        <f>KC100/KB100*100</f>
        <v>100</v>
      </c>
      <c r="KE100" s="60">
        <v>3074.7454600000001</v>
      </c>
      <c r="KF100" s="60">
        <v>3074.7454600000001</v>
      </c>
      <c r="KG100" s="60">
        <f>KF100/KE100*100</f>
        <v>100</v>
      </c>
      <c r="KH100" s="60">
        <v>62.749899999999997</v>
      </c>
      <c r="KI100" s="60">
        <v>62.749899999999997</v>
      </c>
      <c r="KJ100" s="60">
        <f>KI100/KH100*100</f>
        <v>100</v>
      </c>
      <c r="KK100" s="60">
        <f>KN100+KQ100</f>
        <v>0</v>
      </c>
      <c r="KL100" s="60">
        <f>KO100+KR100</f>
        <v>0</v>
      </c>
      <c r="KM100" s="60"/>
      <c r="KN100" s="60"/>
      <c r="KO100" s="60"/>
      <c r="KP100" s="60"/>
      <c r="KQ100" s="60"/>
      <c r="KR100" s="60"/>
      <c r="KS100" s="60"/>
      <c r="KT100" s="60"/>
      <c r="KU100" s="67"/>
      <c r="KV100" s="60"/>
      <c r="KW100" s="60">
        <f>KZ100+LC100</f>
        <v>0</v>
      </c>
      <c r="KX100" s="60">
        <f>LA100+LD100</f>
        <v>0</v>
      </c>
      <c r="KY100" s="60"/>
      <c r="KZ100" s="60"/>
      <c r="LA100" s="60"/>
      <c r="LB100" s="60"/>
      <c r="LC100" s="60"/>
      <c r="LD100" s="60"/>
      <c r="LE100" s="60"/>
      <c r="LF100" s="60"/>
      <c r="LG100" s="67"/>
      <c r="LH100" s="60"/>
      <c r="LI100" s="60"/>
      <c r="LJ100" s="67"/>
      <c r="LK100" s="60"/>
      <c r="LL100" s="60">
        <f>LO100+LR100</f>
        <v>0</v>
      </c>
      <c r="LM100" s="60">
        <f>LP100+LS100</f>
        <v>0</v>
      </c>
      <c r="LN100" s="60"/>
      <c r="LO100" s="60"/>
      <c r="LP100" s="60"/>
      <c r="LQ100" s="60"/>
      <c r="LR100" s="60"/>
      <c r="LS100" s="60"/>
      <c r="LT100" s="60"/>
      <c r="LU100" s="60"/>
      <c r="LV100" s="67"/>
      <c r="LW100" s="60"/>
      <c r="LX100" s="60"/>
      <c r="LY100" s="67"/>
      <c r="LZ100" s="60"/>
      <c r="MA100" s="60">
        <v>1714.24953</v>
      </c>
      <c r="MB100" s="67">
        <v>1286.31573</v>
      </c>
      <c r="MC100" s="60">
        <f>MB100/MA100*100</f>
        <v>75.036668086471636</v>
      </c>
      <c r="MD100" s="60"/>
      <c r="ME100" s="67"/>
      <c r="MF100" s="60"/>
      <c r="MG100" s="9"/>
    </row>
    <row r="101" spans="1:345" s="8" customFormat="1" ht="13.5" customHeight="1">
      <c r="A101" s="7" t="s">
        <v>189</v>
      </c>
      <c r="B101" s="58">
        <f>SUM(B102:B111)</f>
        <v>18868.33741</v>
      </c>
      <c r="C101" s="58">
        <f>SUM(C102:C111)</f>
        <v>18868.33741</v>
      </c>
      <c r="D101" s="58">
        <f t="shared" si="690"/>
        <v>100</v>
      </c>
      <c r="E101" s="58">
        <f>SUM(E102:E111)</f>
        <v>0</v>
      </c>
      <c r="F101" s="58">
        <f>SUM(F102:F111)</f>
        <v>0</v>
      </c>
      <c r="G101" s="58"/>
      <c r="H101" s="58">
        <f>SUM(H102:H111)</f>
        <v>0</v>
      </c>
      <c r="I101" s="58">
        <f>SUM(I102:I111)</f>
        <v>0</v>
      </c>
      <c r="J101" s="58"/>
      <c r="K101" s="58">
        <f>SUM(K102:K111)</f>
        <v>0</v>
      </c>
      <c r="L101" s="58">
        <f>SUM(L102:L111)</f>
        <v>0</v>
      </c>
      <c r="M101" s="58"/>
      <c r="N101" s="58">
        <f>SUM(N102:N111)</f>
        <v>0</v>
      </c>
      <c r="O101" s="58">
        <f>SUM(O102:O111)</f>
        <v>0</v>
      </c>
      <c r="P101" s="58"/>
      <c r="Q101" s="58">
        <f>SUM(Q102:Q111)</f>
        <v>0</v>
      </c>
      <c r="R101" s="58">
        <f>SUM(R102:R111)</f>
        <v>0</v>
      </c>
      <c r="S101" s="58"/>
      <c r="T101" s="58">
        <f>SUM(T102:T111)</f>
        <v>0</v>
      </c>
      <c r="U101" s="58">
        <f>SUM(U102:U111)</f>
        <v>0</v>
      </c>
      <c r="V101" s="58"/>
      <c r="W101" s="58">
        <f>SUM(W102:W111)</f>
        <v>0</v>
      </c>
      <c r="X101" s="58">
        <f>SUM(X102:X111)</f>
        <v>0</v>
      </c>
      <c r="Y101" s="58"/>
      <c r="Z101" s="58">
        <f>SUM(Z102:Z111)</f>
        <v>0</v>
      </c>
      <c r="AA101" s="58">
        <f>SUM(AA102:AA111)</f>
        <v>0</v>
      </c>
      <c r="AB101" s="58"/>
      <c r="AC101" s="58">
        <f>SUM(AC102:AC111)</f>
        <v>0</v>
      </c>
      <c r="AD101" s="58">
        <f>SUM(AD102:AD111)</f>
        <v>0</v>
      </c>
      <c r="AE101" s="58"/>
      <c r="AF101" s="58">
        <f>SUM(AF102:AF111)</f>
        <v>0</v>
      </c>
      <c r="AG101" s="58">
        <f>SUM(AG102:AG111)</f>
        <v>0</v>
      </c>
      <c r="AH101" s="58"/>
      <c r="AI101" s="58">
        <f>SUM(AI102:AI111)</f>
        <v>0</v>
      </c>
      <c r="AJ101" s="58">
        <f>SUM(AJ102:AJ111)</f>
        <v>0</v>
      </c>
      <c r="AK101" s="58"/>
      <c r="AL101" s="58">
        <f>SUM(AL102:AL111)</f>
        <v>0</v>
      </c>
      <c r="AM101" s="58">
        <f>SUM(AM102:AM111)</f>
        <v>0</v>
      </c>
      <c r="AN101" s="58"/>
      <c r="AO101" s="58">
        <f>SUM(AO102:AO111)</f>
        <v>0</v>
      </c>
      <c r="AP101" s="58">
        <f>SUM(AP102:AP111)</f>
        <v>0</v>
      </c>
      <c r="AQ101" s="58"/>
      <c r="AR101" s="58">
        <f>SUM(AR102:AR111)</f>
        <v>0</v>
      </c>
      <c r="AS101" s="58">
        <f>SUM(AS102:AS111)</f>
        <v>0</v>
      </c>
      <c r="AT101" s="58"/>
      <c r="AU101" s="58">
        <f>SUM(AU102:AU111)</f>
        <v>0</v>
      </c>
      <c r="AV101" s="58">
        <f>SUM(AV102:AV111)</f>
        <v>0</v>
      </c>
      <c r="AW101" s="58"/>
      <c r="AX101" s="58">
        <f>SUM(AX102:AX111)</f>
        <v>0</v>
      </c>
      <c r="AY101" s="58">
        <f>SUM(AY102:AY111)</f>
        <v>0</v>
      </c>
      <c r="AZ101" s="58"/>
      <c r="BA101" s="58">
        <f>SUM(BA102:BA111)</f>
        <v>0</v>
      </c>
      <c r="BB101" s="58">
        <f>SUM(BB102:BB111)</f>
        <v>0</v>
      </c>
      <c r="BC101" s="58"/>
      <c r="BD101" s="58">
        <f>SUM(BD102:BD111)</f>
        <v>0</v>
      </c>
      <c r="BE101" s="58">
        <f>SUM(BE102:BE111)</f>
        <v>0</v>
      </c>
      <c r="BF101" s="58"/>
      <c r="BG101" s="58">
        <f>SUM(BG102:BG111)</f>
        <v>3415.8892900000001</v>
      </c>
      <c r="BH101" s="58">
        <f>SUM(BH102:BH111)</f>
        <v>3415.8892900000001</v>
      </c>
      <c r="BI101" s="58">
        <f>BH101/BG101*100</f>
        <v>100</v>
      </c>
      <c r="BJ101" s="58">
        <f>SUM(BJ102:BJ111)</f>
        <v>3347.5714899999998</v>
      </c>
      <c r="BK101" s="58">
        <f>SUM(BK102:BK111)</f>
        <v>3347.5714899999998</v>
      </c>
      <c r="BL101" s="58">
        <f>BK101/BJ101*100</f>
        <v>100</v>
      </c>
      <c r="BM101" s="58">
        <f>SUM(BM102:BM111)</f>
        <v>68.317800000000005</v>
      </c>
      <c r="BN101" s="58">
        <f>SUM(BN102:BN111)</f>
        <v>68.317800000000005</v>
      </c>
      <c r="BO101" s="58">
        <f>BN101/BM101*100</f>
        <v>100</v>
      </c>
      <c r="BP101" s="58">
        <f>SUM(BP102:BP111)</f>
        <v>0</v>
      </c>
      <c r="BQ101" s="58">
        <f>SUM(BQ102:BQ111)</f>
        <v>0</v>
      </c>
      <c r="BR101" s="58"/>
      <c r="BS101" s="58">
        <f>SUM(BS102:BS111)</f>
        <v>2333.8030400000002</v>
      </c>
      <c r="BT101" s="58">
        <f>SUM(BT102:BT111)</f>
        <v>2333.8030400000002</v>
      </c>
      <c r="BU101" s="58">
        <f>BT101/BS101*100</f>
        <v>100</v>
      </c>
      <c r="BV101" s="58">
        <f>SUM(BV102:BV111)</f>
        <v>1402.60304</v>
      </c>
      <c r="BW101" s="58">
        <f>SUM(BW102:BW111)</f>
        <v>1402.60304</v>
      </c>
      <c r="BX101" s="58">
        <f>BW101/BV101*100</f>
        <v>100</v>
      </c>
      <c r="BY101" s="58">
        <f>SUM(BY102:BY111)</f>
        <v>931.2</v>
      </c>
      <c r="BZ101" s="58">
        <f>SUM(BZ102:BZ111)</f>
        <v>931.2</v>
      </c>
      <c r="CA101" s="58">
        <f>BZ101/BY101*100</f>
        <v>100</v>
      </c>
      <c r="CB101" s="58">
        <f>SUM(CB102:CB111)</f>
        <v>0</v>
      </c>
      <c r="CC101" s="58">
        <f>SUM(CC102:CC111)</f>
        <v>0</v>
      </c>
      <c r="CD101" s="58"/>
      <c r="CE101" s="58">
        <f>SUM(CE102:CE111)</f>
        <v>0</v>
      </c>
      <c r="CF101" s="58">
        <f>SUM(CF102:CF111)</f>
        <v>0</v>
      </c>
      <c r="CG101" s="58"/>
      <c r="CH101" s="58">
        <f>SUM(CH102:CH111)</f>
        <v>0</v>
      </c>
      <c r="CI101" s="58">
        <f>SUM(CI102:CI111)</f>
        <v>0</v>
      </c>
      <c r="CJ101" s="58"/>
      <c r="CK101" s="58">
        <f>SUM(CK102:CK111)</f>
        <v>0</v>
      </c>
      <c r="CL101" s="58">
        <f>SUM(CL102:CL111)</f>
        <v>0</v>
      </c>
      <c r="CM101" s="58"/>
      <c r="CN101" s="58">
        <f>SUM(CN102:CN111)</f>
        <v>0</v>
      </c>
      <c r="CO101" s="58">
        <f>SUM(CO102:CO111)</f>
        <v>0</v>
      </c>
      <c r="CP101" s="58"/>
      <c r="CQ101" s="58">
        <f>SUM(CQ102:CQ111)</f>
        <v>0</v>
      </c>
      <c r="CR101" s="58">
        <f>SUM(CR102:CR111)</f>
        <v>0</v>
      </c>
      <c r="CS101" s="58"/>
      <c r="CT101" s="58">
        <f>SUM(CT102:CT111)</f>
        <v>0</v>
      </c>
      <c r="CU101" s="58">
        <f>SUM(CU102:CU111)</f>
        <v>0</v>
      </c>
      <c r="CV101" s="58"/>
      <c r="CW101" s="58"/>
      <c r="CX101" s="58"/>
      <c r="CY101" s="58"/>
      <c r="CZ101" s="58"/>
      <c r="DA101" s="58"/>
      <c r="DB101" s="58"/>
      <c r="DC101" s="58">
        <f>SUM(DC102:DC111)</f>
        <v>0</v>
      </c>
      <c r="DD101" s="58">
        <f>SUM(DD102:DD111)</f>
        <v>0</v>
      </c>
      <c r="DE101" s="58"/>
      <c r="DF101" s="58"/>
      <c r="DG101" s="58"/>
      <c r="DH101" s="58"/>
      <c r="DI101" s="58"/>
      <c r="DJ101" s="58"/>
      <c r="DK101" s="58"/>
      <c r="DL101" s="58">
        <f>SUM(DL102:DL111)</f>
        <v>0</v>
      </c>
      <c r="DM101" s="58">
        <f>SUM(DM102:DM111)</f>
        <v>0</v>
      </c>
      <c r="DN101" s="58"/>
      <c r="DO101" s="58">
        <f>SUM(DO102:DO111)</f>
        <v>0</v>
      </c>
      <c r="DP101" s="58">
        <v>0</v>
      </c>
      <c r="DQ101" s="58"/>
      <c r="DR101" s="58">
        <f>SUM(DR102:DR111)</f>
        <v>0</v>
      </c>
      <c r="DS101" s="58">
        <f>SUM(DS102:DS111)</f>
        <v>0</v>
      </c>
      <c r="DT101" s="58"/>
      <c r="DU101" s="58">
        <f>SUM(DU102:DU111)</f>
        <v>0</v>
      </c>
      <c r="DV101" s="58">
        <f>SUM(DV102:DV111)</f>
        <v>0</v>
      </c>
      <c r="DW101" s="58"/>
      <c r="DX101" s="58">
        <f>SUM(DX102:DX111)</f>
        <v>0</v>
      </c>
      <c r="DY101" s="58">
        <f>SUM(DY102:DY111)</f>
        <v>0</v>
      </c>
      <c r="DZ101" s="58"/>
      <c r="EA101" s="58">
        <f>SUM(EA102:EA111)</f>
        <v>0</v>
      </c>
      <c r="EB101" s="58">
        <f>SUM(EB102:EB111)</f>
        <v>0</v>
      </c>
      <c r="EC101" s="58"/>
      <c r="ED101" s="58">
        <f>SUM(ED102:ED111)</f>
        <v>0</v>
      </c>
      <c r="EE101" s="58">
        <f>SUM(EE102:EE111)</f>
        <v>0</v>
      </c>
      <c r="EF101" s="58"/>
      <c r="EG101" s="58">
        <f>SUM(EG102:EG111)</f>
        <v>0</v>
      </c>
      <c r="EH101" s="58">
        <f>SUM(EH102:EH111)</f>
        <v>0</v>
      </c>
      <c r="EI101" s="58"/>
      <c r="EJ101" s="58">
        <f>SUM(EJ102:EJ111)</f>
        <v>0</v>
      </c>
      <c r="EK101" s="58">
        <f>SUM(EK102:EK111)</f>
        <v>0</v>
      </c>
      <c r="EL101" s="58"/>
      <c r="EM101" s="58">
        <f>SUM(EM102:EM111)</f>
        <v>0</v>
      </c>
      <c r="EN101" s="58">
        <f>SUM(EN102:EN111)</f>
        <v>0</v>
      </c>
      <c r="EO101" s="58"/>
      <c r="EP101" s="58">
        <f>SUM(EP102:EP111)</f>
        <v>13118.64508</v>
      </c>
      <c r="EQ101" s="58">
        <f>SUM(EQ102:EQ111)</f>
        <v>13118.64508</v>
      </c>
      <c r="ER101" s="58">
        <f>EQ101/EP101*100</f>
        <v>100</v>
      </c>
      <c r="ES101" s="58">
        <f>SUM(ES102:ES111)</f>
        <v>13118.64508</v>
      </c>
      <c r="ET101" s="58">
        <f>SUM(ET102:ET111)</f>
        <v>13118.64508</v>
      </c>
      <c r="EU101" s="58">
        <f>ET101/ES101*100</f>
        <v>100</v>
      </c>
      <c r="EV101" s="58">
        <f>SUM(EV102:EV111)</f>
        <v>0</v>
      </c>
      <c r="EW101" s="58">
        <f>SUM(EW102:EW111)</f>
        <v>0</v>
      </c>
      <c r="EX101" s="58"/>
      <c r="EY101" s="58">
        <f>SUM(EY102:EY111)</f>
        <v>0</v>
      </c>
      <c r="EZ101" s="58">
        <f>SUM(EZ102:EZ111)</f>
        <v>0</v>
      </c>
      <c r="FA101" s="58"/>
      <c r="FB101" s="58">
        <f>SUM(FB102:FB111)</f>
        <v>0</v>
      </c>
      <c r="FC101" s="58">
        <f>SUM(FC102:FC111)</f>
        <v>0</v>
      </c>
      <c r="FD101" s="58"/>
      <c r="FE101" s="58">
        <f>SUM(FE102:FE111)</f>
        <v>0</v>
      </c>
      <c r="FF101" s="58">
        <f>SUM(FF102:FF111)</f>
        <v>0</v>
      </c>
      <c r="FG101" s="58"/>
      <c r="FH101" s="58">
        <f>SUM(FH102:FH111)</f>
        <v>0</v>
      </c>
      <c r="FI101" s="58">
        <f>SUM(FI102:FI111)</f>
        <v>0</v>
      </c>
      <c r="FJ101" s="58"/>
      <c r="FK101" s="58">
        <f>FK102+FK103</f>
        <v>0</v>
      </c>
      <c r="FL101" s="58"/>
      <c r="FM101" s="58"/>
      <c r="FN101" s="58">
        <f>FN102+FN103</f>
        <v>0</v>
      </c>
      <c r="FO101" s="58">
        <f>FO102+FO103</f>
        <v>0</v>
      </c>
      <c r="FP101" s="58"/>
      <c r="FQ101" s="58">
        <f>FQ102+FQ103</f>
        <v>0</v>
      </c>
      <c r="FR101" s="58">
        <f>FR102+FR103</f>
        <v>0</v>
      </c>
      <c r="FS101" s="58"/>
      <c r="FT101" s="58">
        <f>FT102+FT103</f>
        <v>0</v>
      </c>
      <c r="FU101" s="58">
        <f>FU102+FU103</f>
        <v>0</v>
      </c>
      <c r="FV101" s="58"/>
      <c r="FW101" s="58">
        <f>SUM(FW102:FW111)</f>
        <v>0</v>
      </c>
      <c r="FX101" s="58">
        <f>SUM(FX102:FX111)</f>
        <v>0</v>
      </c>
      <c r="FY101" s="58"/>
      <c r="FZ101" s="58">
        <f>FZ102+FZ103</f>
        <v>0</v>
      </c>
      <c r="GA101" s="58">
        <f>GA102+GA103</f>
        <v>0</v>
      </c>
      <c r="GB101" s="58"/>
      <c r="GC101" s="58">
        <f>GC102+GC103</f>
        <v>0</v>
      </c>
      <c r="GD101" s="58">
        <f>GD102+GD103</f>
        <v>0</v>
      </c>
      <c r="GE101" s="58"/>
      <c r="GF101" s="58">
        <f>SUM(GF102:GF111)</f>
        <v>0</v>
      </c>
      <c r="GG101" s="58">
        <f>SUM(GG102:GG111)</f>
        <v>0</v>
      </c>
      <c r="GH101" s="58"/>
      <c r="GI101" s="58">
        <f>GI102+GI103</f>
        <v>0</v>
      </c>
      <c r="GJ101" s="58">
        <f>GJ102+GJ103</f>
        <v>0</v>
      </c>
      <c r="GK101" s="58"/>
      <c r="GL101" s="58">
        <f>GL102+GL103</f>
        <v>0</v>
      </c>
      <c r="GM101" s="58">
        <f>GM102+GM103</f>
        <v>0</v>
      </c>
      <c r="GN101" s="58"/>
      <c r="GO101" s="58">
        <f>SUM(GO102:GO111)</f>
        <v>0</v>
      </c>
      <c r="GP101" s="58">
        <f>SUM(GP102:GP111)</f>
        <v>0</v>
      </c>
      <c r="GQ101" s="58"/>
      <c r="GR101" s="58">
        <f>GR102+GR103</f>
        <v>0</v>
      </c>
      <c r="GS101" s="58">
        <f>GS102+GS103</f>
        <v>0</v>
      </c>
      <c r="GT101" s="58"/>
      <c r="GU101" s="58">
        <f>GU102+GU103</f>
        <v>0</v>
      </c>
      <c r="GV101" s="58">
        <f>GV102+GV103</f>
        <v>0</v>
      </c>
      <c r="GW101" s="58"/>
      <c r="GX101" s="58">
        <f>SUM(GX102:GX111)</f>
        <v>0</v>
      </c>
      <c r="GY101" s="58">
        <f>SUM(GY102:GY111)</f>
        <v>0</v>
      </c>
      <c r="GZ101" s="58"/>
      <c r="HA101" s="58">
        <f>HA102+HA103</f>
        <v>0</v>
      </c>
      <c r="HB101" s="58">
        <f>HB102+HB103</f>
        <v>0</v>
      </c>
      <c r="HC101" s="58"/>
      <c r="HD101" s="58">
        <f>HD102+HD103</f>
        <v>0</v>
      </c>
      <c r="HE101" s="58">
        <f>HE102+HE103</f>
        <v>0</v>
      </c>
      <c r="HF101" s="58"/>
      <c r="HG101" s="58">
        <f>SUM(HG102:HG111)</f>
        <v>0</v>
      </c>
      <c r="HH101" s="58">
        <f>SUM(HH102:HH111)</f>
        <v>0</v>
      </c>
      <c r="HI101" s="58"/>
      <c r="HJ101" s="58">
        <f>HJ102+HJ103</f>
        <v>0</v>
      </c>
      <c r="HK101" s="58">
        <f>HK102+HK103</f>
        <v>0</v>
      </c>
      <c r="HL101" s="58"/>
      <c r="HM101" s="58">
        <f>HM102+HM103</f>
        <v>0</v>
      </c>
      <c r="HN101" s="58">
        <f>HN102+HN103</f>
        <v>0</v>
      </c>
      <c r="HO101" s="58"/>
      <c r="HP101" s="58">
        <f>SUM(HP102:HP111)</f>
        <v>0</v>
      </c>
      <c r="HQ101" s="58">
        <f>SUM(HQ102:HQ111)</f>
        <v>0</v>
      </c>
      <c r="HR101" s="58"/>
      <c r="HS101" s="58">
        <f>HS102+HS103</f>
        <v>0</v>
      </c>
      <c r="HT101" s="58">
        <f>HT102+HT103</f>
        <v>0</v>
      </c>
      <c r="HU101" s="58"/>
      <c r="HV101" s="58">
        <f>HV102+HV103</f>
        <v>0</v>
      </c>
      <c r="HW101" s="58">
        <f>HW102+HW103</f>
        <v>0</v>
      </c>
      <c r="HX101" s="58"/>
      <c r="HY101" s="58">
        <f>SUM(HY102:HY111)</f>
        <v>0</v>
      </c>
      <c r="HZ101" s="58">
        <f>SUM(HZ102:HZ111)</f>
        <v>0</v>
      </c>
      <c r="IA101" s="58"/>
      <c r="IB101" s="58">
        <f>IB102+IB103</f>
        <v>0</v>
      </c>
      <c r="IC101" s="58">
        <f>IC102+IC103</f>
        <v>0</v>
      </c>
      <c r="ID101" s="58"/>
      <c r="IE101" s="58">
        <f>IE102+IE103</f>
        <v>0</v>
      </c>
      <c r="IF101" s="58">
        <f>IF102+IF103</f>
        <v>0</v>
      </c>
      <c r="IG101" s="58"/>
      <c r="IH101" s="58">
        <f>SUM(IH102:IH111)</f>
        <v>0</v>
      </c>
      <c r="II101" s="58">
        <f>SUM(II102:II111)</f>
        <v>0</v>
      </c>
      <c r="IJ101" s="58"/>
      <c r="IK101" s="58">
        <f>IK102+IK103</f>
        <v>0</v>
      </c>
      <c r="IL101" s="58">
        <f>IL102+IL103</f>
        <v>0</v>
      </c>
      <c r="IM101" s="58"/>
      <c r="IN101" s="58">
        <f>IN102+IN103</f>
        <v>0</v>
      </c>
      <c r="IO101" s="58">
        <f>IO102+IO103</f>
        <v>0</v>
      </c>
      <c r="IP101" s="58"/>
      <c r="IQ101" s="58">
        <f>SUM(IQ102:IQ111)</f>
        <v>0</v>
      </c>
      <c r="IR101" s="58">
        <f>SUM(IR102:IR111)</f>
        <v>0</v>
      </c>
      <c r="IS101" s="58">
        <f>SUM(IS102:IS111)</f>
        <v>0</v>
      </c>
      <c r="IT101" s="58"/>
      <c r="IU101" s="58">
        <f>IU102+IU103</f>
        <v>0</v>
      </c>
      <c r="IV101" s="58">
        <f>IV102+IV103</f>
        <v>0</v>
      </c>
      <c r="IW101" s="58"/>
      <c r="IX101" s="58">
        <f>IX102+IX103</f>
        <v>0</v>
      </c>
      <c r="IY101" s="58">
        <f>IY102+IY103</f>
        <v>0</v>
      </c>
      <c r="IZ101" s="58"/>
      <c r="JA101" s="58">
        <f>SUM(JA102:JA111)</f>
        <v>0</v>
      </c>
      <c r="JB101" s="58">
        <f>SUM(JB102:JB111)</f>
        <v>0</v>
      </c>
      <c r="JC101" s="58"/>
      <c r="JD101" s="58">
        <f>JD102+JD103</f>
        <v>0</v>
      </c>
      <c r="JE101" s="58">
        <f>JE102+JE103</f>
        <v>0</v>
      </c>
      <c r="JF101" s="58"/>
      <c r="JG101" s="58">
        <f>JG102+JG103</f>
        <v>0</v>
      </c>
      <c r="JH101" s="58">
        <f>JH102+JH103</f>
        <v>0</v>
      </c>
      <c r="JI101" s="58"/>
      <c r="JJ101" s="58">
        <f>SUM(JJ102:JJ111)</f>
        <v>0</v>
      </c>
      <c r="JK101" s="58">
        <f>SUM(JK102:JK111)</f>
        <v>0</v>
      </c>
      <c r="JL101" s="58"/>
      <c r="JM101" s="58">
        <f>JM102+JM103</f>
        <v>0</v>
      </c>
      <c r="JN101" s="58">
        <f>JN102+JN103</f>
        <v>0</v>
      </c>
      <c r="JO101" s="58"/>
      <c r="JP101" s="58">
        <f>JP102+JP103</f>
        <v>0</v>
      </c>
      <c r="JQ101" s="58">
        <f>JQ102+JQ103</f>
        <v>0</v>
      </c>
      <c r="JR101" s="58"/>
      <c r="JS101" s="58">
        <f>SUM(JS102:JS111)</f>
        <v>0</v>
      </c>
      <c r="JT101" s="58">
        <f>SUM(JT102:JT111)</f>
        <v>0</v>
      </c>
      <c r="JU101" s="58"/>
      <c r="JV101" s="58">
        <f>JV102+JV103</f>
        <v>0</v>
      </c>
      <c r="JW101" s="58">
        <f>JW102+JW103</f>
        <v>0</v>
      </c>
      <c r="JX101" s="58"/>
      <c r="JY101" s="58">
        <f>JY102+JY103</f>
        <v>0</v>
      </c>
      <c r="JZ101" s="58">
        <f>JZ102+JZ103</f>
        <v>0</v>
      </c>
      <c r="KA101" s="58"/>
      <c r="KB101" s="58">
        <f>SUM(KB102:KB111)</f>
        <v>0</v>
      </c>
      <c r="KC101" s="58">
        <f>SUM(KC102:KC111)</f>
        <v>0</v>
      </c>
      <c r="KD101" s="58"/>
      <c r="KE101" s="58">
        <f>KE102+KE103</f>
        <v>0</v>
      </c>
      <c r="KF101" s="58">
        <f>KF102+KF103</f>
        <v>0</v>
      </c>
      <c r="KG101" s="58"/>
      <c r="KH101" s="58">
        <f>KH102+KH103</f>
        <v>0</v>
      </c>
      <c r="KI101" s="58">
        <f>KI102+KI103</f>
        <v>0</v>
      </c>
      <c r="KJ101" s="58"/>
      <c r="KK101" s="58">
        <f>SUM(KK102:KK111)</f>
        <v>0</v>
      </c>
      <c r="KL101" s="58">
        <f>SUM(KL102:KL111)</f>
        <v>0</v>
      </c>
      <c r="KM101" s="58"/>
      <c r="KN101" s="58">
        <f>KN102+KN103</f>
        <v>0</v>
      </c>
      <c r="KO101" s="58">
        <f>KO102+KO103</f>
        <v>0</v>
      </c>
      <c r="KP101" s="58"/>
      <c r="KQ101" s="58">
        <f>KQ102+KQ103</f>
        <v>0</v>
      </c>
      <c r="KR101" s="58">
        <f>KR102+KR103</f>
        <v>0</v>
      </c>
      <c r="KS101" s="58"/>
      <c r="KT101" s="58">
        <f>SUM(KT102:KT111)</f>
        <v>0</v>
      </c>
      <c r="KU101" s="66">
        <f>SUM(KU102:KU111)</f>
        <v>0</v>
      </c>
      <c r="KV101" s="58"/>
      <c r="KW101" s="58">
        <f>SUM(KW102:KW111)</f>
        <v>0</v>
      </c>
      <c r="KX101" s="58">
        <f>SUM(KX102:KX111)</f>
        <v>0</v>
      </c>
      <c r="KY101" s="58"/>
      <c r="KZ101" s="58">
        <f>KZ102+KZ103</f>
        <v>0</v>
      </c>
      <c r="LA101" s="58">
        <f>LA102+LA103</f>
        <v>0</v>
      </c>
      <c r="LB101" s="58"/>
      <c r="LC101" s="58">
        <f>LC102+LC103</f>
        <v>0</v>
      </c>
      <c r="LD101" s="58">
        <f>LD102+LD103</f>
        <v>0</v>
      </c>
      <c r="LE101" s="58"/>
      <c r="LF101" s="58">
        <f>SUM(LF102:LF111)</f>
        <v>0</v>
      </c>
      <c r="LG101" s="66">
        <f>SUM(LG102:LG111)</f>
        <v>0</v>
      </c>
      <c r="LH101" s="58"/>
      <c r="LI101" s="58">
        <f>SUM(LI102:LI111)</f>
        <v>0</v>
      </c>
      <c r="LJ101" s="66">
        <f>SUM(LJ102:LJ111)</f>
        <v>0</v>
      </c>
      <c r="LK101" s="58"/>
      <c r="LL101" s="58">
        <f>SUM(LL102:LL111)</f>
        <v>0</v>
      </c>
      <c r="LM101" s="58">
        <f>SUM(LM102:LM111)</f>
        <v>0</v>
      </c>
      <c r="LN101" s="58"/>
      <c r="LO101" s="58">
        <f>LO102+LO103</f>
        <v>0</v>
      </c>
      <c r="LP101" s="58">
        <f>LP102+LP103</f>
        <v>0</v>
      </c>
      <c r="LQ101" s="58"/>
      <c r="LR101" s="58">
        <f>LR102+LR103</f>
        <v>0</v>
      </c>
      <c r="LS101" s="58">
        <f>LS102+LS103</f>
        <v>0</v>
      </c>
      <c r="LT101" s="58"/>
      <c r="LU101" s="58">
        <f>SUM(LU102:LU111)</f>
        <v>0</v>
      </c>
      <c r="LV101" s="66">
        <f>SUM(LV102:LV111)</f>
        <v>0</v>
      </c>
      <c r="LW101" s="58"/>
      <c r="LX101" s="58">
        <f>SUM(LX102:LX111)</f>
        <v>0</v>
      </c>
      <c r="LY101" s="66">
        <f>SUM(LY102:LY111)</f>
        <v>0</v>
      </c>
      <c r="LZ101" s="58"/>
      <c r="MA101" s="58">
        <f>SUM(MA102:MA111)</f>
        <v>0</v>
      </c>
      <c r="MB101" s="66">
        <f>SUM(MB102:MB111)</f>
        <v>0</v>
      </c>
      <c r="MC101" s="58"/>
      <c r="MD101" s="58">
        <f>SUM(MD102:MD111)</f>
        <v>0</v>
      </c>
      <c r="ME101" s="66">
        <f>SUM(ME102:ME111)</f>
        <v>0</v>
      </c>
      <c r="MF101" s="58"/>
    </row>
    <row r="102" spans="1:345" ht="13.5" customHeight="1">
      <c r="A102" s="3" t="s">
        <v>43</v>
      </c>
      <c r="B102" s="60">
        <f t="shared" ref="B102:B111" si="712">E102+N102+Q102+T102+AC102+AU102+AX102+BG102+BP102+BS102+CB102+CK102+DL102+DU102+ED102+EM102+EP102+EY102+FB102+FW102+GF102+GO102+GX102+HP102+HG102+HY102+CT102+JJ102+JS102+DC102+FK102+FN102+IR102+KB102+KK102+KT102+LF102+LI102+LL102+IH102+JA102+KW102+LU102+LX102+MA102+MD102</f>
        <v>15183.83337</v>
      </c>
      <c r="C102" s="60">
        <f t="shared" ref="C102:C111" si="713">F102+O102+R102+U102+AD102+AV102+AY102+BH102+BQ102+BT102+CC102+CL102+DM102+DV102+EE102+EN102+EQ102+EZ102+FC102+FX102+GG102+GP102+GY102+HQ102+HH102+HZ102+CU102+JK102+JT102+DD102+FL102+FO102+IS102+KC102+KL102+KU102+LG102+LJ102+LM102+II102+JB102+KX102+LV102+LY102+MB102+ME102</f>
        <v>15183.83337</v>
      </c>
      <c r="D102" s="60">
        <f t="shared" si="690"/>
        <v>100</v>
      </c>
      <c r="E102" s="60">
        <f t="shared" ref="E102:F111" si="714">H102+K102</f>
        <v>0</v>
      </c>
      <c r="F102" s="60">
        <f t="shared" si="714"/>
        <v>0</v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>
        <f t="shared" ref="T102:U111" si="715">W102+Z102</f>
        <v>0</v>
      </c>
      <c r="U102" s="60">
        <f t="shared" si="715"/>
        <v>0</v>
      </c>
      <c r="V102" s="60"/>
      <c r="W102" s="60"/>
      <c r="X102" s="60"/>
      <c r="Y102" s="60"/>
      <c r="Z102" s="60"/>
      <c r="AA102" s="60"/>
      <c r="AB102" s="60"/>
      <c r="AC102" s="60">
        <f t="shared" ref="AC102:AD111" si="716">AF102+AI102</f>
        <v>0</v>
      </c>
      <c r="AD102" s="60">
        <f t="shared" si="716"/>
        <v>0</v>
      </c>
      <c r="AE102" s="60"/>
      <c r="AF102" s="60"/>
      <c r="AG102" s="60"/>
      <c r="AH102" s="60"/>
      <c r="AI102" s="60"/>
      <c r="AJ102" s="60"/>
      <c r="AK102" s="60"/>
      <c r="AL102" s="60">
        <f t="shared" ref="AL102:AM111" si="717">AO102+AR102</f>
        <v>0</v>
      </c>
      <c r="AM102" s="60">
        <f t="shared" si="717"/>
        <v>0</v>
      </c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>
        <f t="shared" ref="AX102:AY111" si="718">BA102+BD102</f>
        <v>0</v>
      </c>
      <c r="AY102" s="60">
        <f t="shared" si="718"/>
        <v>0</v>
      </c>
      <c r="AZ102" s="60"/>
      <c r="BA102" s="60"/>
      <c r="BB102" s="60"/>
      <c r="BC102" s="60"/>
      <c r="BD102" s="60"/>
      <c r="BE102" s="60"/>
      <c r="BF102" s="60"/>
      <c r="BG102" s="60">
        <f t="shared" ref="BG102:BH105" si="719">BJ102+BM102</f>
        <v>3265.1882900000001</v>
      </c>
      <c r="BH102" s="60">
        <f t="shared" si="719"/>
        <v>3265.1882900000001</v>
      </c>
      <c r="BI102" s="60">
        <f>BH102/BG102*100</f>
        <v>100</v>
      </c>
      <c r="BJ102" s="60">
        <v>3199.8845099999999</v>
      </c>
      <c r="BK102" s="60">
        <v>3199.8845099999999</v>
      </c>
      <c r="BL102" s="60">
        <f>BK102/BJ102*100</f>
        <v>100</v>
      </c>
      <c r="BM102" s="60">
        <v>65.303780000000003</v>
      </c>
      <c r="BN102" s="60">
        <v>65.303780000000003</v>
      </c>
      <c r="BO102" s="60">
        <f>BN102/BM102*100</f>
        <v>100</v>
      </c>
      <c r="BP102" s="60"/>
      <c r="BQ102" s="60"/>
      <c r="BR102" s="60"/>
      <c r="BS102" s="60">
        <f t="shared" ref="BS102:BS111" si="720">BV102+BY102</f>
        <v>0</v>
      </c>
      <c r="BT102" s="60"/>
      <c r="BU102" s="60"/>
      <c r="BV102" s="60"/>
      <c r="BW102" s="60"/>
      <c r="BX102" s="60"/>
      <c r="BY102" s="60"/>
      <c r="BZ102" s="60"/>
      <c r="CA102" s="60"/>
      <c r="CB102" s="60">
        <f t="shared" ref="CB102:CB111" si="721">CE102+CH102</f>
        <v>0</v>
      </c>
      <c r="CC102" s="60">
        <f t="shared" ref="CC102:CC111" si="722">CF102+CI102</f>
        <v>0</v>
      </c>
      <c r="CD102" s="60"/>
      <c r="CE102" s="60"/>
      <c r="CF102" s="60"/>
      <c r="CG102" s="60"/>
      <c r="CH102" s="60"/>
      <c r="CI102" s="60"/>
      <c r="CJ102" s="60"/>
      <c r="CK102" s="60">
        <f t="shared" ref="CK102:CL111" si="723">CN102+CQ102</f>
        <v>0</v>
      </c>
      <c r="CL102" s="60">
        <f t="shared" si="723"/>
        <v>0</v>
      </c>
      <c r="CM102" s="60"/>
      <c r="CN102" s="60"/>
      <c r="CO102" s="60"/>
      <c r="CP102" s="60"/>
      <c r="CQ102" s="60"/>
      <c r="CR102" s="60"/>
      <c r="CS102" s="60"/>
      <c r="CT102" s="60">
        <f t="shared" ref="CT102:CU111" si="724">CW102+CZ102</f>
        <v>0</v>
      </c>
      <c r="CU102" s="60">
        <f t="shared" si="724"/>
        <v>0</v>
      </c>
      <c r="CV102" s="60"/>
      <c r="CW102" s="60"/>
      <c r="CX102" s="60"/>
      <c r="CY102" s="60"/>
      <c r="CZ102" s="60"/>
      <c r="DA102" s="60"/>
      <c r="DB102" s="60"/>
      <c r="DC102" s="60">
        <f t="shared" ref="DC102:DD111" si="725">DF102+DI102</f>
        <v>0</v>
      </c>
      <c r="DD102" s="60">
        <f t="shared" si="725"/>
        <v>0</v>
      </c>
      <c r="DE102" s="60"/>
      <c r="DF102" s="60"/>
      <c r="DG102" s="60"/>
      <c r="DH102" s="60"/>
      <c r="DI102" s="60"/>
      <c r="DJ102" s="60"/>
      <c r="DK102" s="60"/>
      <c r="DL102" s="60">
        <f t="shared" ref="DL102:DM111" si="726">DO102+DR102</f>
        <v>0</v>
      </c>
      <c r="DM102" s="60">
        <f t="shared" si="726"/>
        <v>0</v>
      </c>
      <c r="DN102" s="60"/>
      <c r="DO102" s="60"/>
      <c r="DP102" s="60"/>
      <c r="DQ102" s="60"/>
      <c r="DR102" s="60"/>
      <c r="DS102" s="60"/>
      <c r="DT102" s="60"/>
      <c r="DU102" s="60">
        <f t="shared" ref="DU102:DV111" si="727">DX102+EA102</f>
        <v>0</v>
      </c>
      <c r="DV102" s="60">
        <f t="shared" si="727"/>
        <v>0</v>
      </c>
      <c r="DW102" s="60"/>
      <c r="DX102" s="60"/>
      <c r="DY102" s="60"/>
      <c r="DZ102" s="60"/>
      <c r="EA102" s="60"/>
      <c r="EB102" s="60"/>
      <c r="EC102" s="60"/>
      <c r="ED102" s="60">
        <f t="shared" ref="ED102:EE111" si="728">EG102+EJ102</f>
        <v>0</v>
      </c>
      <c r="EE102" s="60">
        <f t="shared" si="728"/>
        <v>0</v>
      </c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>
        <f t="shared" ref="EP102:EQ111" si="729">ES102+EV102</f>
        <v>11918.64508</v>
      </c>
      <c r="EQ102" s="60">
        <f t="shared" si="729"/>
        <v>11918.64508</v>
      </c>
      <c r="ER102" s="60">
        <f>EQ102/EP102*100</f>
        <v>100</v>
      </c>
      <c r="ES102" s="60">
        <v>11918.64508</v>
      </c>
      <c r="ET102" s="60">
        <v>11918.64508</v>
      </c>
      <c r="EU102" s="58">
        <f t="shared" ref="EU102" si="730">ET102/ES102*100</f>
        <v>100</v>
      </c>
      <c r="EV102" s="60"/>
      <c r="EW102" s="60"/>
      <c r="EX102" s="60"/>
      <c r="EY102" s="60"/>
      <c r="EZ102" s="60"/>
      <c r="FA102" s="60"/>
      <c r="FB102" s="60">
        <f t="shared" ref="FB102:FC111" si="731">FE102+FH102</f>
        <v>0</v>
      </c>
      <c r="FC102" s="60">
        <f t="shared" si="731"/>
        <v>0</v>
      </c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>
        <f t="shared" ref="FW102:FX111" si="732">FZ102+GC102</f>
        <v>0</v>
      </c>
      <c r="FX102" s="60">
        <f t="shared" si="732"/>
        <v>0</v>
      </c>
      <c r="FY102" s="60"/>
      <c r="FZ102" s="60"/>
      <c r="GA102" s="60"/>
      <c r="GB102" s="60"/>
      <c r="GC102" s="60"/>
      <c r="GD102" s="60"/>
      <c r="GE102" s="60"/>
      <c r="GF102" s="60">
        <f t="shared" ref="GF102:GG111" si="733">GI102+GL102</f>
        <v>0</v>
      </c>
      <c r="GG102" s="60">
        <f t="shared" si="733"/>
        <v>0</v>
      </c>
      <c r="GH102" s="60"/>
      <c r="GI102" s="60"/>
      <c r="GJ102" s="60"/>
      <c r="GK102" s="60"/>
      <c r="GL102" s="60"/>
      <c r="GM102" s="60"/>
      <c r="GN102" s="60"/>
      <c r="GO102" s="60">
        <f t="shared" ref="GO102:GP111" si="734">GR102+GU102</f>
        <v>0</v>
      </c>
      <c r="GP102" s="60">
        <f t="shared" si="734"/>
        <v>0</v>
      </c>
      <c r="GQ102" s="60"/>
      <c r="GR102" s="60"/>
      <c r="GS102" s="60"/>
      <c r="GT102" s="60"/>
      <c r="GU102" s="60"/>
      <c r="GV102" s="60"/>
      <c r="GW102" s="60"/>
      <c r="GX102" s="60">
        <f t="shared" ref="GX102:GY111" si="735">HA102+HD102</f>
        <v>0</v>
      </c>
      <c r="GY102" s="60">
        <f t="shared" si="735"/>
        <v>0</v>
      </c>
      <c r="GZ102" s="58"/>
      <c r="HA102" s="60"/>
      <c r="HB102" s="60"/>
      <c r="HC102" s="60"/>
      <c r="HD102" s="60"/>
      <c r="HE102" s="60"/>
      <c r="HF102" s="60"/>
      <c r="HG102" s="60">
        <f t="shared" ref="HG102:HH111" si="736">HJ102+HM102</f>
        <v>0</v>
      </c>
      <c r="HH102" s="60">
        <f t="shared" si="736"/>
        <v>0</v>
      </c>
      <c r="HI102" s="60"/>
      <c r="HJ102" s="60"/>
      <c r="HK102" s="60"/>
      <c r="HL102" s="60"/>
      <c r="HM102" s="60"/>
      <c r="HN102" s="60"/>
      <c r="HO102" s="60"/>
      <c r="HP102" s="60">
        <f t="shared" ref="HP102:HQ111" si="737">HS102+HV102</f>
        <v>0</v>
      </c>
      <c r="HQ102" s="60">
        <f t="shared" si="737"/>
        <v>0</v>
      </c>
      <c r="HR102" s="60"/>
      <c r="HS102" s="60"/>
      <c r="HT102" s="60"/>
      <c r="HU102" s="60"/>
      <c r="HV102" s="60"/>
      <c r="HW102" s="60"/>
      <c r="HX102" s="60"/>
      <c r="HY102" s="60">
        <f t="shared" ref="HY102:HZ111" si="738">IB102+IE102</f>
        <v>0</v>
      </c>
      <c r="HZ102" s="60">
        <f t="shared" si="738"/>
        <v>0</v>
      </c>
      <c r="IA102" s="60"/>
      <c r="IB102" s="60"/>
      <c r="IC102" s="60"/>
      <c r="ID102" s="60"/>
      <c r="IE102" s="60"/>
      <c r="IF102" s="60"/>
      <c r="IG102" s="60"/>
      <c r="IH102" s="60">
        <f t="shared" ref="IH102:II111" si="739">IK102+IN102</f>
        <v>0</v>
      </c>
      <c r="II102" s="60">
        <f t="shared" si="739"/>
        <v>0</v>
      </c>
      <c r="IJ102" s="60"/>
      <c r="IK102" s="60"/>
      <c r="IL102" s="60"/>
      <c r="IM102" s="60"/>
      <c r="IN102" s="60"/>
      <c r="IO102" s="60"/>
      <c r="IP102" s="60"/>
      <c r="IQ102" s="60"/>
      <c r="IR102" s="60">
        <f t="shared" ref="IR102:IS111" si="740">IU102+IX102</f>
        <v>0</v>
      </c>
      <c r="IS102" s="60">
        <f t="shared" si="740"/>
        <v>0</v>
      </c>
      <c r="IT102" s="60"/>
      <c r="IU102" s="60"/>
      <c r="IV102" s="60"/>
      <c r="IW102" s="60"/>
      <c r="IX102" s="60"/>
      <c r="IY102" s="60"/>
      <c r="IZ102" s="60"/>
      <c r="JA102" s="60">
        <f t="shared" ref="JA102:JB111" si="741">JD102+JG102</f>
        <v>0</v>
      </c>
      <c r="JB102" s="60">
        <f t="shared" si="741"/>
        <v>0</v>
      </c>
      <c r="JC102" s="60"/>
      <c r="JD102" s="60"/>
      <c r="JE102" s="60"/>
      <c r="JF102" s="60"/>
      <c r="JG102" s="60"/>
      <c r="JH102" s="60"/>
      <c r="JI102" s="60"/>
      <c r="JJ102" s="60">
        <f t="shared" ref="JJ102:JK111" si="742">JM102+JP102</f>
        <v>0</v>
      </c>
      <c r="JK102" s="60">
        <f t="shared" si="742"/>
        <v>0</v>
      </c>
      <c r="JL102" s="60"/>
      <c r="JM102" s="60"/>
      <c r="JN102" s="60"/>
      <c r="JO102" s="60"/>
      <c r="JP102" s="60"/>
      <c r="JQ102" s="60"/>
      <c r="JR102" s="60"/>
      <c r="JS102" s="60">
        <f t="shared" ref="JS102:JT111" si="743">JV102+JY102</f>
        <v>0</v>
      </c>
      <c r="JT102" s="60">
        <f t="shared" si="743"/>
        <v>0</v>
      </c>
      <c r="JU102" s="60"/>
      <c r="JV102" s="60"/>
      <c r="JW102" s="60"/>
      <c r="JX102" s="60"/>
      <c r="JY102" s="60"/>
      <c r="JZ102" s="60"/>
      <c r="KA102" s="60"/>
      <c r="KB102" s="60">
        <f t="shared" ref="KB102:KC111" si="744">KE102+KH102</f>
        <v>0</v>
      </c>
      <c r="KC102" s="60">
        <f t="shared" si="744"/>
        <v>0</v>
      </c>
      <c r="KD102" s="60"/>
      <c r="KE102" s="60"/>
      <c r="KF102" s="60"/>
      <c r="KG102" s="60"/>
      <c r="KH102" s="60"/>
      <c r="KI102" s="60"/>
      <c r="KJ102" s="60"/>
      <c r="KK102" s="60">
        <f t="shared" ref="KK102:KL111" si="745">KN102+KQ102</f>
        <v>0</v>
      </c>
      <c r="KL102" s="60">
        <f t="shared" si="745"/>
        <v>0</v>
      </c>
      <c r="KM102" s="60"/>
      <c r="KN102" s="60"/>
      <c r="KO102" s="60"/>
      <c r="KP102" s="60"/>
      <c r="KQ102" s="60"/>
      <c r="KR102" s="60"/>
      <c r="KS102" s="60"/>
      <c r="KT102" s="60"/>
      <c r="KU102" s="67"/>
      <c r="KV102" s="60"/>
      <c r="KW102" s="60">
        <f t="shared" ref="KW102:KX111" si="746">KZ102+LC102</f>
        <v>0</v>
      </c>
      <c r="KX102" s="60">
        <f t="shared" si="746"/>
        <v>0</v>
      </c>
      <c r="KY102" s="60"/>
      <c r="KZ102" s="60"/>
      <c r="LA102" s="60"/>
      <c r="LB102" s="60"/>
      <c r="LC102" s="60"/>
      <c r="LD102" s="60"/>
      <c r="LE102" s="60"/>
      <c r="LF102" s="60"/>
      <c r="LG102" s="67"/>
      <c r="LH102" s="60"/>
      <c r="LI102" s="60"/>
      <c r="LJ102" s="67"/>
      <c r="LK102" s="60"/>
      <c r="LL102" s="60">
        <f t="shared" ref="LL102:LM111" si="747">LO102+LR102</f>
        <v>0</v>
      </c>
      <c r="LM102" s="60">
        <f t="shared" si="747"/>
        <v>0</v>
      </c>
      <c r="LN102" s="60"/>
      <c r="LO102" s="60"/>
      <c r="LP102" s="60"/>
      <c r="LQ102" s="60"/>
      <c r="LR102" s="60"/>
      <c r="LS102" s="60"/>
      <c r="LT102" s="60"/>
      <c r="LU102" s="60"/>
      <c r="LV102" s="67"/>
      <c r="LW102" s="60"/>
      <c r="LX102" s="60"/>
      <c r="LY102" s="67"/>
      <c r="LZ102" s="60"/>
      <c r="MA102" s="60"/>
      <c r="MB102" s="67"/>
      <c r="MC102" s="60"/>
      <c r="MD102" s="60"/>
      <c r="ME102" s="67"/>
      <c r="MF102" s="60"/>
      <c r="MG102" s="9"/>
    </row>
    <row r="103" spans="1:345" ht="13.5" customHeight="1">
      <c r="A103" s="3" t="s">
        <v>138</v>
      </c>
      <c r="B103" s="60">
        <f t="shared" si="712"/>
        <v>0</v>
      </c>
      <c r="C103" s="60">
        <f t="shared" si="713"/>
        <v>0</v>
      </c>
      <c r="D103" s="60"/>
      <c r="E103" s="60">
        <f t="shared" si="714"/>
        <v>0</v>
      </c>
      <c r="F103" s="60">
        <f t="shared" si="714"/>
        <v>0</v>
      </c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>
        <f t="shared" si="715"/>
        <v>0</v>
      </c>
      <c r="U103" s="60">
        <f t="shared" si="715"/>
        <v>0</v>
      </c>
      <c r="V103" s="60"/>
      <c r="W103" s="60"/>
      <c r="X103" s="60"/>
      <c r="Y103" s="60"/>
      <c r="Z103" s="60"/>
      <c r="AA103" s="60"/>
      <c r="AB103" s="60"/>
      <c r="AC103" s="60">
        <f t="shared" si="716"/>
        <v>0</v>
      </c>
      <c r="AD103" s="60">
        <f t="shared" si="716"/>
        <v>0</v>
      </c>
      <c r="AE103" s="58"/>
      <c r="AF103" s="60"/>
      <c r="AG103" s="60"/>
      <c r="AH103" s="60"/>
      <c r="AI103" s="60"/>
      <c r="AJ103" s="60"/>
      <c r="AK103" s="60"/>
      <c r="AL103" s="60">
        <f t="shared" si="717"/>
        <v>0</v>
      </c>
      <c r="AM103" s="60">
        <f t="shared" si="717"/>
        <v>0</v>
      </c>
      <c r="AN103" s="58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>
        <f t="shared" si="718"/>
        <v>0</v>
      </c>
      <c r="AY103" s="60">
        <f t="shared" si="718"/>
        <v>0</v>
      </c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>
        <f t="shared" si="720"/>
        <v>0</v>
      </c>
      <c r="BT103" s="60"/>
      <c r="BU103" s="60"/>
      <c r="BV103" s="60"/>
      <c r="BW103" s="60"/>
      <c r="BX103" s="60"/>
      <c r="BY103" s="60"/>
      <c r="BZ103" s="60"/>
      <c r="CA103" s="60"/>
      <c r="CB103" s="60">
        <f t="shared" si="721"/>
        <v>0</v>
      </c>
      <c r="CC103" s="60">
        <f t="shared" si="722"/>
        <v>0</v>
      </c>
      <c r="CD103" s="60"/>
      <c r="CE103" s="60"/>
      <c r="CF103" s="60"/>
      <c r="CG103" s="60"/>
      <c r="CH103" s="60"/>
      <c r="CI103" s="60"/>
      <c r="CJ103" s="60"/>
      <c r="CK103" s="60">
        <f t="shared" si="723"/>
        <v>0</v>
      </c>
      <c r="CL103" s="60">
        <f t="shared" si="723"/>
        <v>0</v>
      </c>
      <c r="CM103" s="60"/>
      <c r="CN103" s="60"/>
      <c r="CO103" s="60"/>
      <c r="CP103" s="60"/>
      <c r="CQ103" s="60"/>
      <c r="CR103" s="60"/>
      <c r="CS103" s="60"/>
      <c r="CT103" s="60">
        <f t="shared" si="724"/>
        <v>0</v>
      </c>
      <c r="CU103" s="60">
        <f t="shared" si="724"/>
        <v>0</v>
      </c>
      <c r="CV103" s="60"/>
      <c r="CW103" s="60"/>
      <c r="CX103" s="60"/>
      <c r="CY103" s="60"/>
      <c r="CZ103" s="60"/>
      <c r="DA103" s="60"/>
      <c r="DB103" s="60"/>
      <c r="DC103" s="60">
        <f t="shared" si="725"/>
        <v>0</v>
      </c>
      <c r="DD103" s="60">
        <f t="shared" si="725"/>
        <v>0</v>
      </c>
      <c r="DE103" s="60"/>
      <c r="DF103" s="60"/>
      <c r="DG103" s="60"/>
      <c r="DH103" s="60"/>
      <c r="DI103" s="60"/>
      <c r="DJ103" s="60"/>
      <c r="DK103" s="60"/>
      <c r="DL103" s="60">
        <f t="shared" si="726"/>
        <v>0</v>
      </c>
      <c r="DM103" s="60">
        <f t="shared" si="726"/>
        <v>0</v>
      </c>
      <c r="DN103" s="60"/>
      <c r="DO103" s="60"/>
      <c r="DP103" s="60"/>
      <c r="DQ103" s="60"/>
      <c r="DR103" s="60"/>
      <c r="DS103" s="60"/>
      <c r="DT103" s="60"/>
      <c r="DU103" s="60">
        <f t="shared" si="727"/>
        <v>0</v>
      </c>
      <c r="DV103" s="60">
        <f t="shared" si="727"/>
        <v>0</v>
      </c>
      <c r="DW103" s="60"/>
      <c r="DX103" s="60"/>
      <c r="DY103" s="60"/>
      <c r="DZ103" s="60"/>
      <c r="EA103" s="60"/>
      <c r="EB103" s="60"/>
      <c r="EC103" s="60"/>
      <c r="ED103" s="60">
        <f t="shared" si="728"/>
        <v>0</v>
      </c>
      <c r="EE103" s="60">
        <f t="shared" si="728"/>
        <v>0</v>
      </c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>
        <f t="shared" si="729"/>
        <v>0</v>
      </c>
      <c r="EQ103" s="60">
        <f t="shared" si="729"/>
        <v>0</v>
      </c>
      <c r="ER103" s="60"/>
      <c r="ES103" s="60"/>
      <c r="ET103" s="60"/>
      <c r="EU103" s="58"/>
      <c r="EV103" s="60"/>
      <c r="EW103" s="60"/>
      <c r="EX103" s="60"/>
      <c r="EY103" s="60"/>
      <c r="EZ103" s="60"/>
      <c r="FA103" s="60"/>
      <c r="FB103" s="60">
        <f t="shared" si="731"/>
        <v>0</v>
      </c>
      <c r="FC103" s="60">
        <f t="shared" si="731"/>
        <v>0</v>
      </c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>
        <f t="shared" si="732"/>
        <v>0</v>
      </c>
      <c r="FX103" s="60">
        <f t="shared" si="732"/>
        <v>0</v>
      </c>
      <c r="FY103" s="60"/>
      <c r="FZ103" s="60"/>
      <c r="GA103" s="60"/>
      <c r="GB103" s="60"/>
      <c r="GC103" s="60"/>
      <c r="GD103" s="60"/>
      <c r="GE103" s="60"/>
      <c r="GF103" s="60">
        <f t="shared" si="733"/>
        <v>0</v>
      </c>
      <c r="GG103" s="60">
        <f t="shared" si="733"/>
        <v>0</v>
      </c>
      <c r="GH103" s="60"/>
      <c r="GI103" s="60"/>
      <c r="GJ103" s="60"/>
      <c r="GK103" s="60"/>
      <c r="GL103" s="60"/>
      <c r="GM103" s="60"/>
      <c r="GN103" s="60"/>
      <c r="GO103" s="60">
        <f t="shared" si="734"/>
        <v>0</v>
      </c>
      <c r="GP103" s="60">
        <f t="shared" si="734"/>
        <v>0</v>
      </c>
      <c r="GQ103" s="60"/>
      <c r="GR103" s="60"/>
      <c r="GS103" s="60"/>
      <c r="GT103" s="60"/>
      <c r="GU103" s="60"/>
      <c r="GV103" s="60"/>
      <c r="GW103" s="60"/>
      <c r="GX103" s="60">
        <f t="shared" si="735"/>
        <v>0</v>
      </c>
      <c r="GY103" s="60">
        <f t="shared" si="735"/>
        <v>0</v>
      </c>
      <c r="GZ103" s="58"/>
      <c r="HA103" s="60"/>
      <c r="HB103" s="60"/>
      <c r="HC103" s="60"/>
      <c r="HD103" s="60"/>
      <c r="HE103" s="60"/>
      <c r="HF103" s="60"/>
      <c r="HG103" s="60">
        <f t="shared" si="736"/>
        <v>0</v>
      </c>
      <c r="HH103" s="60">
        <f t="shared" si="736"/>
        <v>0</v>
      </c>
      <c r="HI103" s="60"/>
      <c r="HJ103" s="60"/>
      <c r="HK103" s="60"/>
      <c r="HL103" s="60"/>
      <c r="HM103" s="60"/>
      <c r="HN103" s="60"/>
      <c r="HO103" s="60"/>
      <c r="HP103" s="60">
        <f t="shared" si="737"/>
        <v>0</v>
      </c>
      <c r="HQ103" s="60">
        <f t="shared" si="737"/>
        <v>0</v>
      </c>
      <c r="HR103" s="60"/>
      <c r="HS103" s="60"/>
      <c r="HT103" s="60"/>
      <c r="HU103" s="60"/>
      <c r="HV103" s="60"/>
      <c r="HW103" s="60"/>
      <c r="HX103" s="60"/>
      <c r="HY103" s="60">
        <f t="shared" si="738"/>
        <v>0</v>
      </c>
      <c r="HZ103" s="60">
        <f t="shared" si="738"/>
        <v>0</v>
      </c>
      <c r="IA103" s="60"/>
      <c r="IB103" s="60"/>
      <c r="IC103" s="60"/>
      <c r="ID103" s="60"/>
      <c r="IE103" s="60"/>
      <c r="IF103" s="60"/>
      <c r="IG103" s="60"/>
      <c r="IH103" s="60">
        <f t="shared" si="739"/>
        <v>0</v>
      </c>
      <c r="II103" s="60">
        <f t="shared" si="739"/>
        <v>0</v>
      </c>
      <c r="IJ103" s="60"/>
      <c r="IK103" s="60"/>
      <c r="IL103" s="60"/>
      <c r="IM103" s="60"/>
      <c r="IN103" s="60"/>
      <c r="IO103" s="60"/>
      <c r="IP103" s="60"/>
      <c r="IQ103" s="60"/>
      <c r="IR103" s="60">
        <f t="shared" si="740"/>
        <v>0</v>
      </c>
      <c r="IS103" s="60">
        <f t="shared" si="740"/>
        <v>0</v>
      </c>
      <c r="IT103" s="60"/>
      <c r="IU103" s="60"/>
      <c r="IV103" s="60"/>
      <c r="IW103" s="60"/>
      <c r="IX103" s="60"/>
      <c r="IY103" s="60"/>
      <c r="IZ103" s="60"/>
      <c r="JA103" s="60">
        <f t="shared" si="741"/>
        <v>0</v>
      </c>
      <c r="JB103" s="60">
        <f t="shared" si="741"/>
        <v>0</v>
      </c>
      <c r="JC103" s="60"/>
      <c r="JD103" s="60"/>
      <c r="JE103" s="60"/>
      <c r="JF103" s="60"/>
      <c r="JG103" s="60"/>
      <c r="JH103" s="60"/>
      <c r="JI103" s="60"/>
      <c r="JJ103" s="60">
        <f t="shared" si="742"/>
        <v>0</v>
      </c>
      <c r="JK103" s="60">
        <f t="shared" si="742"/>
        <v>0</v>
      </c>
      <c r="JL103" s="60"/>
      <c r="JM103" s="60"/>
      <c r="JN103" s="60"/>
      <c r="JO103" s="60"/>
      <c r="JP103" s="60"/>
      <c r="JQ103" s="60"/>
      <c r="JR103" s="60"/>
      <c r="JS103" s="60">
        <f t="shared" si="743"/>
        <v>0</v>
      </c>
      <c r="JT103" s="60">
        <f t="shared" si="743"/>
        <v>0</v>
      </c>
      <c r="JU103" s="60"/>
      <c r="JV103" s="60"/>
      <c r="JW103" s="60"/>
      <c r="JX103" s="60"/>
      <c r="JY103" s="60"/>
      <c r="JZ103" s="60"/>
      <c r="KA103" s="60"/>
      <c r="KB103" s="60">
        <f t="shared" si="744"/>
        <v>0</v>
      </c>
      <c r="KC103" s="60">
        <f t="shared" si="744"/>
        <v>0</v>
      </c>
      <c r="KD103" s="60"/>
      <c r="KE103" s="60"/>
      <c r="KF103" s="60"/>
      <c r="KG103" s="60"/>
      <c r="KH103" s="60"/>
      <c r="KI103" s="60"/>
      <c r="KJ103" s="60"/>
      <c r="KK103" s="60">
        <f t="shared" si="745"/>
        <v>0</v>
      </c>
      <c r="KL103" s="60">
        <f t="shared" si="745"/>
        <v>0</v>
      </c>
      <c r="KM103" s="60"/>
      <c r="KN103" s="60"/>
      <c r="KO103" s="60"/>
      <c r="KP103" s="60"/>
      <c r="KQ103" s="60"/>
      <c r="KR103" s="60"/>
      <c r="KS103" s="60"/>
      <c r="KT103" s="60"/>
      <c r="KU103" s="67"/>
      <c r="KV103" s="60"/>
      <c r="KW103" s="60">
        <f t="shared" si="746"/>
        <v>0</v>
      </c>
      <c r="KX103" s="60">
        <f t="shared" si="746"/>
        <v>0</v>
      </c>
      <c r="KY103" s="60"/>
      <c r="KZ103" s="60"/>
      <c r="LA103" s="60"/>
      <c r="LB103" s="60"/>
      <c r="LC103" s="60"/>
      <c r="LD103" s="60"/>
      <c r="LE103" s="60"/>
      <c r="LF103" s="60"/>
      <c r="LG103" s="67"/>
      <c r="LH103" s="60"/>
      <c r="LI103" s="60"/>
      <c r="LJ103" s="67"/>
      <c r="LK103" s="60"/>
      <c r="LL103" s="60">
        <f t="shared" si="747"/>
        <v>0</v>
      </c>
      <c r="LM103" s="60">
        <f t="shared" si="747"/>
        <v>0</v>
      </c>
      <c r="LN103" s="60"/>
      <c r="LO103" s="60"/>
      <c r="LP103" s="60"/>
      <c r="LQ103" s="60"/>
      <c r="LR103" s="60"/>
      <c r="LS103" s="60"/>
      <c r="LT103" s="60"/>
      <c r="LU103" s="60"/>
      <c r="LV103" s="67"/>
      <c r="LW103" s="60"/>
      <c r="LX103" s="60"/>
      <c r="LY103" s="67"/>
      <c r="LZ103" s="60"/>
      <c r="MA103" s="60"/>
      <c r="MB103" s="67"/>
      <c r="MC103" s="60"/>
      <c r="MD103" s="60"/>
      <c r="ME103" s="67"/>
      <c r="MF103" s="60"/>
      <c r="MG103" s="9"/>
    </row>
    <row r="104" spans="1:345" ht="13.5" customHeight="1">
      <c r="A104" s="3" t="s">
        <v>34</v>
      </c>
      <c r="B104" s="60">
        <f t="shared" si="712"/>
        <v>970.76</v>
      </c>
      <c r="C104" s="60">
        <f t="shared" si="713"/>
        <v>970.76</v>
      </c>
      <c r="D104" s="60">
        <f t="shared" si="690"/>
        <v>100</v>
      </c>
      <c r="E104" s="60">
        <f t="shared" si="714"/>
        <v>0</v>
      </c>
      <c r="F104" s="60">
        <f t="shared" si="714"/>
        <v>0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>
        <f t="shared" si="715"/>
        <v>0</v>
      </c>
      <c r="U104" s="60">
        <f t="shared" si="715"/>
        <v>0</v>
      </c>
      <c r="V104" s="60"/>
      <c r="W104" s="60"/>
      <c r="X104" s="60"/>
      <c r="Y104" s="60"/>
      <c r="Z104" s="60"/>
      <c r="AA104" s="60"/>
      <c r="AB104" s="60"/>
      <c r="AC104" s="60">
        <f t="shared" si="716"/>
        <v>0</v>
      </c>
      <c r="AD104" s="60">
        <f t="shared" si="716"/>
        <v>0</v>
      </c>
      <c r="AE104" s="60"/>
      <c r="AF104" s="60"/>
      <c r="AG104" s="60"/>
      <c r="AH104" s="60"/>
      <c r="AI104" s="60"/>
      <c r="AJ104" s="60"/>
      <c r="AK104" s="60"/>
      <c r="AL104" s="60">
        <f t="shared" si="717"/>
        <v>0</v>
      </c>
      <c r="AM104" s="60">
        <f t="shared" si="717"/>
        <v>0</v>
      </c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>
        <f t="shared" si="718"/>
        <v>0</v>
      </c>
      <c r="AY104" s="60">
        <f t="shared" si="718"/>
        <v>0</v>
      </c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>
        <f t="shared" si="720"/>
        <v>370.76</v>
      </c>
      <c r="BT104" s="60">
        <f>BW104+BZ104</f>
        <v>370.76</v>
      </c>
      <c r="BU104" s="60">
        <f>BT104/BS104*100</f>
        <v>100</v>
      </c>
      <c r="BV104" s="60">
        <v>370.76</v>
      </c>
      <c r="BW104" s="60">
        <v>370.76</v>
      </c>
      <c r="BX104" s="60">
        <f>BW104/BV104*100</f>
        <v>100</v>
      </c>
      <c r="BY104" s="60"/>
      <c r="BZ104" s="60"/>
      <c r="CA104" s="60"/>
      <c r="CB104" s="60">
        <f t="shared" si="721"/>
        <v>0</v>
      </c>
      <c r="CC104" s="60">
        <f t="shared" si="722"/>
        <v>0</v>
      </c>
      <c r="CD104" s="60"/>
      <c r="CE104" s="60"/>
      <c r="CF104" s="60"/>
      <c r="CG104" s="60"/>
      <c r="CH104" s="60"/>
      <c r="CI104" s="60"/>
      <c r="CJ104" s="60"/>
      <c r="CK104" s="60">
        <f t="shared" si="723"/>
        <v>0</v>
      </c>
      <c r="CL104" s="60">
        <f t="shared" si="723"/>
        <v>0</v>
      </c>
      <c r="CM104" s="60"/>
      <c r="CN104" s="60"/>
      <c r="CO104" s="60"/>
      <c r="CP104" s="60"/>
      <c r="CQ104" s="60"/>
      <c r="CR104" s="60"/>
      <c r="CS104" s="60"/>
      <c r="CT104" s="60">
        <f t="shared" si="724"/>
        <v>0</v>
      </c>
      <c r="CU104" s="60">
        <f t="shared" si="724"/>
        <v>0</v>
      </c>
      <c r="CV104" s="60"/>
      <c r="CW104" s="60"/>
      <c r="CX104" s="60"/>
      <c r="CY104" s="60"/>
      <c r="CZ104" s="60"/>
      <c r="DA104" s="60"/>
      <c r="DB104" s="60"/>
      <c r="DC104" s="60">
        <f t="shared" si="725"/>
        <v>0</v>
      </c>
      <c r="DD104" s="60">
        <f t="shared" si="725"/>
        <v>0</v>
      </c>
      <c r="DE104" s="60"/>
      <c r="DF104" s="60"/>
      <c r="DG104" s="60"/>
      <c r="DH104" s="60"/>
      <c r="DI104" s="60"/>
      <c r="DJ104" s="60"/>
      <c r="DK104" s="60"/>
      <c r="DL104" s="60">
        <f t="shared" si="726"/>
        <v>0</v>
      </c>
      <c r="DM104" s="60">
        <f t="shared" si="726"/>
        <v>0</v>
      </c>
      <c r="DN104" s="60"/>
      <c r="DO104" s="60"/>
      <c r="DP104" s="60"/>
      <c r="DQ104" s="60"/>
      <c r="DR104" s="60"/>
      <c r="DS104" s="60"/>
      <c r="DT104" s="60"/>
      <c r="DU104" s="60">
        <f t="shared" si="727"/>
        <v>0</v>
      </c>
      <c r="DV104" s="60">
        <f t="shared" si="727"/>
        <v>0</v>
      </c>
      <c r="DW104" s="60"/>
      <c r="DX104" s="60"/>
      <c r="DY104" s="60"/>
      <c r="DZ104" s="60"/>
      <c r="EA104" s="60"/>
      <c r="EB104" s="60"/>
      <c r="EC104" s="60"/>
      <c r="ED104" s="60">
        <f t="shared" si="728"/>
        <v>0</v>
      </c>
      <c r="EE104" s="60">
        <f t="shared" si="728"/>
        <v>0</v>
      </c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>
        <f t="shared" si="729"/>
        <v>600</v>
      </c>
      <c r="EQ104" s="60">
        <f t="shared" si="729"/>
        <v>600</v>
      </c>
      <c r="ER104" s="60">
        <f>EQ104/EP104*100</f>
        <v>100</v>
      </c>
      <c r="ES104" s="60">
        <v>600</v>
      </c>
      <c r="ET104" s="60">
        <v>600</v>
      </c>
      <c r="EU104" s="60">
        <f>ET104/ES104*100</f>
        <v>100</v>
      </c>
      <c r="EV104" s="60"/>
      <c r="EW104" s="60"/>
      <c r="EX104" s="60"/>
      <c r="EY104" s="60"/>
      <c r="EZ104" s="60"/>
      <c r="FA104" s="60"/>
      <c r="FB104" s="60">
        <f t="shared" si="731"/>
        <v>0</v>
      </c>
      <c r="FC104" s="60">
        <f t="shared" si="731"/>
        <v>0</v>
      </c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>
        <f t="shared" si="732"/>
        <v>0</v>
      </c>
      <c r="FX104" s="60">
        <f t="shared" si="732"/>
        <v>0</v>
      </c>
      <c r="FY104" s="60"/>
      <c r="FZ104" s="60"/>
      <c r="GA104" s="60"/>
      <c r="GB104" s="60"/>
      <c r="GC104" s="60"/>
      <c r="GD104" s="60"/>
      <c r="GE104" s="60"/>
      <c r="GF104" s="60">
        <f t="shared" si="733"/>
        <v>0</v>
      </c>
      <c r="GG104" s="60">
        <f t="shared" si="733"/>
        <v>0</v>
      </c>
      <c r="GH104" s="60"/>
      <c r="GI104" s="60"/>
      <c r="GJ104" s="60"/>
      <c r="GK104" s="60"/>
      <c r="GL104" s="60"/>
      <c r="GM104" s="60"/>
      <c r="GN104" s="60"/>
      <c r="GO104" s="60">
        <f t="shared" si="734"/>
        <v>0</v>
      </c>
      <c r="GP104" s="60">
        <f t="shared" si="734"/>
        <v>0</v>
      </c>
      <c r="GQ104" s="60"/>
      <c r="GR104" s="60"/>
      <c r="GS104" s="60"/>
      <c r="GT104" s="60"/>
      <c r="GU104" s="60"/>
      <c r="GV104" s="60"/>
      <c r="GW104" s="60"/>
      <c r="GX104" s="60">
        <f t="shared" si="735"/>
        <v>0</v>
      </c>
      <c r="GY104" s="60">
        <f t="shared" si="735"/>
        <v>0</v>
      </c>
      <c r="GZ104" s="58"/>
      <c r="HA104" s="60"/>
      <c r="HB104" s="60"/>
      <c r="HC104" s="60"/>
      <c r="HD104" s="60"/>
      <c r="HE104" s="60"/>
      <c r="HF104" s="60"/>
      <c r="HG104" s="60">
        <f t="shared" si="736"/>
        <v>0</v>
      </c>
      <c r="HH104" s="60">
        <f t="shared" si="736"/>
        <v>0</v>
      </c>
      <c r="HI104" s="60"/>
      <c r="HJ104" s="60"/>
      <c r="HK104" s="60"/>
      <c r="HL104" s="60"/>
      <c r="HM104" s="60"/>
      <c r="HN104" s="60"/>
      <c r="HO104" s="60"/>
      <c r="HP104" s="60">
        <f t="shared" si="737"/>
        <v>0</v>
      </c>
      <c r="HQ104" s="60">
        <f t="shared" si="737"/>
        <v>0</v>
      </c>
      <c r="HR104" s="60"/>
      <c r="HS104" s="60"/>
      <c r="HT104" s="60"/>
      <c r="HU104" s="60"/>
      <c r="HV104" s="60"/>
      <c r="HW104" s="60"/>
      <c r="HX104" s="60"/>
      <c r="HY104" s="60">
        <f t="shared" si="738"/>
        <v>0</v>
      </c>
      <c r="HZ104" s="60">
        <f t="shared" si="738"/>
        <v>0</v>
      </c>
      <c r="IA104" s="60"/>
      <c r="IB104" s="60"/>
      <c r="IC104" s="60"/>
      <c r="ID104" s="60"/>
      <c r="IE104" s="60"/>
      <c r="IF104" s="60"/>
      <c r="IG104" s="60"/>
      <c r="IH104" s="60">
        <f t="shared" si="739"/>
        <v>0</v>
      </c>
      <c r="II104" s="60">
        <f t="shared" si="739"/>
        <v>0</v>
      </c>
      <c r="IJ104" s="60"/>
      <c r="IK104" s="60"/>
      <c r="IL104" s="60"/>
      <c r="IM104" s="60"/>
      <c r="IN104" s="60"/>
      <c r="IO104" s="60"/>
      <c r="IP104" s="60"/>
      <c r="IQ104" s="60"/>
      <c r="IR104" s="60">
        <f t="shared" si="740"/>
        <v>0</v>
      </c>
      <c r="IS104" s="60">
        <f t="shared" si="740"/>
        <v>0</v>
      </c>
      <c r="IT104" s="60"/>
      <c r="IU104" s="60"/>
      <c r="IV104" s="60"/>
      <c r="IW104" s="60"/>
      <c r="IX104" s="60"/>
      <c r="IY104" s="60"/>
      <c r="IZ104" s="60"/>
      <c r="JA104" s="60">
        <f t="shared" si="741"/>
        <v>0</v>
      </c>
      <c r="JB104" s="60">
        <f t="shared" si="741"/>
        <v>0</v>
      </c>
      <c r="JC104" s="60"/>
      <c r="JD104" s="60"/>
      <c r="JE104" s="60"/>
      <c r="JF104" s="60"/>
      <c r="JG104" s="60"/>
      <c r="JH104" s="60"/>
      <c r="JI104" s="60"/>
      <c r="JJ104" s="60">
        <f t="shared" si="742"/>
        <v>0</v>
      </c>
      <c r="JK104" s="60">
        <f t="shared" si="742"/>
        <v>0</v>
      </c>
      <c r="JL104" s="60"/>
      <c r="JM104" s="60"/>
      <c r="JN104" s="60"/>
      <c r="JO104" s="60"/>
      <c r="JP104" s="60"/>
      <c r="JQ104" s="60"/>
      <c r="JR104" s="60"/>
      <c r="JS104" s="60">
        <f t="shared" si="743"/>
        <v>0</v>
      </c>
      <c r="JT104" s="60">
        <f t="shared" si="743"/>
        <v>0</v>
      </c>
      <c r="JU104" s="60"/>
      <c r="JV104" s="60"/>
      <c r="JW104" s="60"/>
      <c r="JX104" s="60"/>
      <c r="JY104" s="60"/>
      <c r="JZ104" s="60"/>
      <c r="KA104" s="60"/>
      <c r="KB104" s="60">
        <f t="shared" si="744"/>
        <v>0</v>
      </c>
      <c r="KC104" s="60">
        <f t="shared" si="744"/>
        <v>0</v>
      </c>
      <c r="KD104" s="60"/>
      <c r="KE104" s="60"/>
      <c r="KF104" s="60"/>
      <c r="KG104" s="60"/>
      <c r="KH104" s="60"/>
      <c r="KI104" s="60"/>
      <c r="KJ104" s="60"/>
      <c r="KK104" s="60">
        <f t="shared" si="745"/>
        <v>0</v>
      </c>
      <c r="KL104" s="60">
        <f t="shared" si="745"/>
        <v>0</v>
      </c>
      <c r="KM104" s="60"/>
      <c r="KN104" s="60"/>
      <c r="KO104" s="60"/>
      <c r="KP104" s="60"/>
      <c r="KQ104" s="60"/>
      <c r="KR104" s="60"/>
      <c r="KS104" s="60"/>
      <c r="KT104" s="60"/>
      <c r="KU104" s="67"/>
      <c r="KV104" s="60"/>
      <c r="KW104" s="60">
        <f t="shared" si="746"/>
        <v>0</v>
      </c>
      <c r="KX104" s="60">
        <f t="shared" si="746"/>
        <v>0</v>
      </c>
      <c r="KY104" s="60"/>
      <c r="KZ104" s="60"/>
      <c r="LA104" s="60"/>
      <c r="LB104" s="60"/>
      <c r="LC104" s="60"/>
      <c r="LD104" s="60"/>
      <c r="LE104" s="60"/>
      <c r="LF104" s="60"/>
      <c r="LG104" s="67"/>
      <c r="LH104" s="60"/>
      <c r="LI104" s="60"/>
      <c r="LJ104" s="67"/>
      <c r="LK104" s="60"/>
      <c r="LL104" s="60">
        <f t="shared" si="747"/>
        <v>0</v>
      </c>
      <c r="LM104" s="60">
        <f t="shared" si="747"/>
        <v>0</v>
      </c>
      <c r="LN104" s="60"/>
      <c r="LO104" s="60"/>
      <c r="LP104" s="60"/>
      <c r="LQ104" s="60"/>
      <c r="LR104" s="60"/>
      <c r="LS104" s="60"/>
      <c r="LT104" s="60"/>
      <c r="LU104" s="60"/>
      <c r="LV104" s="67"/>
      <c r="LW104" s="60"/>
      <c r="LX104" s="60"/>
      <c r="LY104" s="67"/>
      <c r="LZ104" s="60"/>
      <c r="MA104" s="60"/>
      <c r="MB104" s="67"/>
      <c r="MC104" s="60"/>
      <c r="MD104" s="60"/>
      <c r="ME104" s="67"/>
      <c r="MF104" s="60"/>
      <c r="MG104" s="9"/>
    </row>
    <row r="105" spans="1:345" ht="13.5" customHeight="1">
      <c r="A105" s="3" t="s">
        <v>69</v>
      </c>
      <c r="B105" s="60">
        <f t="shared" si="712"/>
        <v>150.70099999999999</v>
      </c>
      <c r="C105" s="60">
        <f t="shared" si="713"/>
        <v>150.70099999999999</v>
      </c>
      <c r="D105" s="60">
        <f t="shared" si="690"/>
        <v>100</v>
      </c>
      <c r="E105" s="60">
        <f t="shared" si="714"/>
        <v>0</v>
      </c>
      <c r="F105" s="60">
        <f t="shared" si="714"/>
        <v>0</v>
      </c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>
        <f t="shared" si="715"/>
        <v>0</v>
      </c>
      <c r="U105" s="60">
        <f t="shared" si="715"/>
        <v>0</v>
      </c>
      <c r="V105" s="60"/>
      <c r="W105" s="60"/>
      <c r="X105" s="60"/>
      <c r="Y105" s="60"/>
      <c r="Z105" s="60"/>
      <c r="AA105" s="60"/>
      <c r="AB105" s="60"/>
      <c r="AC105" s="60">
        <f t="shared" si="716"/>
        <v>0</v>
      </c>
      <c r="AD105" s="60">
        <f t="shared" si="716"/>
        <v>0</v>
      </c>
      <c r="AE105" s="60"/>
      <c r="AF105" s="60"/>
      <c r="AG105" s="60"/>
      <c r="AH105" s="60"/>
      <c r="AI105" s="60"/>
      <c r="AJ105" s="60"/>
      <c r="AK105" s="60"/>
      <c r="AL105" s="60">
        <f t="shared" si="717"/>
        <v>0</v>
      </c>
      <c r="AM105" s="60">
        <f t="shared" si="717"/>
        <v>0</v>
      </c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>
        <f t="shared" si="718"/>
        <v>0</v>
      </c>
      <c r="AY105" s="60">
        <f t="shared" si="718"/>
        <v>0</v>
      </c>
      <c r="AZ105" s="60"/>
      <c r="BA105" s="60"/>
      <c r="BB105" s="60"/>
      <c r="BC105" s="60"/>
      <c r="BD105" s="60"/>
      <c r="BE105" s="60"/>
      <c r="BF105" s="60"/>
      <c r="BG105" s="60">
        <f t="shared" si="719"/>
        <v>150.70099999999999</v>
      </c>
      <c r="BH105" s="60">
        <f t="shared" si="719"/>
        <v>150.70099999999999</v>
      </c>
      <c r="BI105" s="60">
        <f>BH105/BG105*100</f>
        <v>100</v>
      </c>
      <c r="BJ105" s="60">
        <v>147.68698000000001</v>
      </c>
      <c r="BK105" s="60">
        <v>147.68698000000001</v>
      </c>
      <c r="BL105" s="60">
        <f>BK105/BJ105*100</f>
        <v>100</v>
      </c>
      <c r="BM105" s="60">
        <v>3.0140199999999999</v>
      </c>
      <c r="BN105" s="60">
        <v>3.0140199999999999</v>
      </c>
      <c r="BO105" s="60">
        <f>BN105/BM105*100</f>
        <v>100</v>
      </c>
      <c r="BP105" s="60"/>
      <c r="BQ105" s="60"/>
      <c r="BR105" s="60"/>
      <c r="BS105" s="60">
        <f t="shared" si="720"/>
        <v>0</v>
      </c>
      <c r="BT105" s="60"/>
      <c r="BU105" s="60"/>
      <c r="BV105" s="60"/>
      <c r="BW105" s="60"/>
      <c r="BX105" s="60"/>
      <c r="BY105" s="60"/>
      <c r="BZ105" s="60"/>
      <c r="CA105" s="60"/>
      <c r="CB105" s="60">
        <f t="shared" si="721"/>
        <v>0</v>
      </c>
      <c r="CC105" s="60">
        <f t="shared" si="722"/>
        <v>0</v>
      </c>
      <c r="CD105" s="60"/>
      <c r="CE105" s="60"/>
      <c r="CF105" s="60"/>
      <c r="CG105" s="60"/>
      <c r="CH105" s="60"/>
      <c r="CI105" s="60"/>
      <c r="CJ105" s="60"/>
      <c r="CK105" s="60">
        <f t="shared" si="723"/>
        <v>0</v>
      </c>
      <c r="CL105" s="60">
        <f t="shared" si="723"/>
        <v>0</v>
      </c>
      <c r="CM105" s="60"/>
      <c r="CN105" s="60"/>
      <c r="CO105" s="60"/>
      <c r="CP105" s="60"/>
      <c r="CQ105" s="60"/>
      <c r="CR105" s="60"/>
      <c r="CS105" s="60"/>
      <c r="CT105" s="60">
        <f t="shared" si="724"/>
        <v>0</v>
      </c>
      <c r="CU105" s="60">
        <f t="shared" si="724"/>
        <v>0</v>
      </c>
      <c r="CV105" s="60"/>
      <c r="CW105" s="60"/>
      <c r="CX105" s="60"/>
      <c r="CY105" s="60"/>
      <c r="CZ105" s="60"/>
      <c r="DA105" s="60"/>
      <c r="DB105" s="60"/>
      <c r="DC105" s="60">
        <f t="shared" si="725"/>
        <v>0</v>
      </c>
      <c r="DD105" s="60">
        <f t="shared" si="725"/>
        <v>0</v>
      </c>
      <c r="DE105" s="60"/>
      <c r="DF105" s="60"/>
      <c r="DG105" s="60"/>
      <c r="DH105" s="60"/>
      <c r="DI105" s="60"/>
      <c r="DJ105" s="60"/>
      <c r="DK105" s="60"/>
      <c r="DL105" s="60">
        <f t="shared" si="726"/>
        <v>0</v>
      </c>
      <c r="DM105" s="60">
        <f t="shared" si="726"/>
        <v>0</v>
      </c>
      <c r="DN105" s="60"/>
      <c r="DO105" s="60"/>
      <c r="DP105" s="60"/>
      <c r="DQ105" s="60"/>
      <c r="DR105" s="60"/>
      <c r="DS105" s="60"/>
      <c r="DT105" s="60"/>
      <c r="DU105" s="60">
        <f t="shared" si="727"/>
        <v>0</v>
      </c>
      <c r="DV105" s="60">
        <f t="shared" si="727"/>
        <v>0</v>
      </c>
      <c r="DW105" s="60"/>
      <c r="DX105" s="60"/>
      <c r="DY105" s="60"/>
      <c r="DZ105" s="60"/>
      <c r="EA105" s="60"/>
      <c r="EB105" s="60"/>
      <c r="EC105" s="60"/>
      <c r="ED105" s="60">
        <f t="shared" si="728"/>
        <v>0</v>
      </c>
      <c r="EE105" s="60">
        <f t="shared" si="728"/>
        <v>0</v>
      </c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>
        <f t="shared" si="729"/>
        <v>0</v>
      </c>
      <c r="EQ105" s="60">
        <f t="shared" si="729"/>
        <v>0</v>
      </c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>
        <f t="shared" si="731"/>
        <v>0</v>
      </c>
      <c r="FC105" s="60">
        <f t="shared" si="731"/>
        <v>0</v>
      </c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>
        <f t="shared" si="732"/>
        <v>0</v>
      </c>
      <c r="FX105" s="60">
        <f t="shared" si="732"/>
        <v>0</v>
      </c>
      <c r="FY105" s="60"/>
      <c r="FZ105" s="60"/>
      <c r="GA105" s="60"/>
      <c r="GB105" s="60"/>
      <c r="GC105" s="60"/>
      <c r="GD105" s="60"/>
      <c r="GE105" s="60"/>
      <c r="GF105" s="60">
        <f t="shared" si="733"/>
        <v>0</v>
      </c>
      <c r="GG105" s="60">
        <f t="shared" si="733"/>
        <v>0</v>
      </c>
      <c r="GH105" s="60"/>
      <c r="GI105" s="60"/>
      <c r="GJ105" s="60"/>
      <c r="GK105" s="60"/>
      <c r="GL105" s="60"/>
      <c r="GM105" s="60"/>
      <c r="GN105" s="60"/>
      <c r="GO105" s="60">
        <f t="shared" si="734"/>
        <v>0</v>
      </c>
      <c r="GP105" s="60">
        <f t="shared" si="734"/>
        <v>0</v>
      </c>
      <c r="GQ105" s="60"/>
      <c r="GR105" s="60"/>
      <c r="GS105" s="60"/>
      <c r="GT105" s="60"/>
      <c r="GU105" s="60"/>
      <c r="GV105" s="60"/>
      <c r="GW105" s="60"/>
      <c r="GX105" s="60">
        <f t="shared" si="735"/>
        <v>0</v>
      </c>
      <c r="GY105" s="60">
        <f t="shared" si="735"/>
        <v>0</v>
      </c>
      <c r="GZ105" s="58"/>
      <c r="HA105" s="60"/>
      <c r="HB105" s="60"/>
      <c r="HC105" s="60"/>
      <c r="HD105" s="60"/>
      <c r="HE105" s="60"/>
      <c r="HF105" s="60"/>
      <c r="HG105" s="60">
        <f t="shared" si="736"/>
        <v>0</v>
      </c>
      <c r="HH105" s="60">
        <f t="shared" si="736"/>
        <v>0</v>
      </c>
      <c r="HI105" s="60"/>
      <c r="HJ105" s="60"/>
      <c r="HK105" s="60"/>
      <c r="HL105" s="60"/>
      <c r="HM105" s="60"/>
      <c r="HN105" s="60"/>
      <c r="HO105" s="60"/>
      <c r="HP105" s="60">
        <f t="shared" si="737"/>
        <v>0</v>
      </c>
      <c r="HQ105" s="60">
        <f t="shared" si="737"/>
        <v>0</v>
      </c>
      <c r="HR105" s="60"/>
      <c r="HS105" s="60"/>
      <c r="HT105" s="60"/>
      <c r="HU105" s="60"/>
      <c r="HV105" s="60"/>
      <c r="HW105" s="60"/>
      <c r="HX105" s="60"/>
      <c r="HY105" s="60">
        <f t="shared" si="738"/>
        <v>0</v>
      </c>
      <c r="HZ105" s="60">
        <f t="shared" si="738"/>
        <v>0</v>
      </c>
      <c r="IA105" s="60"/>
      <c r="IB105" s="60"/>
      <c r="IC105" s="60"/>
      <c r="ID105" s="60"/>
      <c r="IE105" s="60"/>
      <c r="IF105" s="60"/>
      <c r="IG105" s="60"/>
      <c r="IH105" s="60">
        <f t="shared" si="739"/>
        <v>0</v>
      </c>
      <c r="II105" s="60">
        <f t="shared" si="739"/>
        <v>0</v>
      </c>
      <c r="IJ105" s="60"/>
      <c r="IK105" s="60"/>
      <c r="IL105" s="60"/>
      <c r="IM105" s="60"/>
      <c r="IN105" s="60"/>
      <c r="IO105" s="60"/>
      <c r="IP105" s="60"/>
      <c r="IQ105" s="60"/>
      <c r="IR105" s="60">
        <f t="shared" si="740"/>
        <v>0</v>
      </c>
      <c r="IS105" s="60">
        <f t="shared" si="740"/>
        <v>0</v>
      </c>
      <c r="IT105" s="60"/>
      <c r="IU105" s="60"/>
      <c r="IV105" s="60"/>
      <c r="IW105" s="60"/>
      <c r="IX105" s="60"/>
      <c r="IY105" s="60"/>
      <c r="IZ105" s="60"/>
      <c r="JA105" s="60">
        <f t="shared" si="741"/>
        <v>0</v>
      </c>
      <c r="JB105" s="60">
        <f t="shared" si="741"/>
        <v>0</v>
      </c>
      <c r="JC105" s="60"/>
      <c r="JD105" s="60"/>
      <c r="JE105" s="60"/>
      <c r="JF105" s="60"/>
      <c r="JG105" s="60"/>
      <c r="JH105" s="60"/>
      <c r="JI105" s="60"/>
      <c r="JJ105" s="60">
        <f t="shared" si="742"/>
        <v>0</v>
      </c>
      <c r="JK105" s="60">
        <f t="shared" si="742"/>
        <v>0</v>
      </c>
      <c r="JL105" s="60"/>
      <c r="JM105" s="60"/>
      <c r="JN105" s="60"/>
      <c r="JO105" s="60"/>
      <c r="JP105" s="60"/>
      <c r="JQ105" s="60"/>
      <c r="JR105" s="60"/>
      <c r="JS105" s="60">
        <f t="shared" si="743"/>
        <v>0</v>
      </c>
      <c r="JT105" s="60">
        <f t="shared" si="743"/>
        <v>0</v>
      </c>
      <c r="JU105" s="60"/>
      <c r="JV105" s="60"/>
      <c r="JW105" s="60"/>
      <c r="JX105" s="60"/>
      <c r="JY105" s="60"/>
      <c r="JZ105" s="60"/>
      <c r="KA105" s="60"/>
      <c r="KB105" s="60">
        <f t="shared" si="744"/>
        <v>0</v>
      </c>
      <c r="KC105" s="60">
        <f t="shared" si="744"/>
        <v>0</v>
      </c>
      <c r="KD105" s="60"/>
      <c r="KE105" s="60"/>
      <c r="KF105" s="60"/>
      <c r="KG105" s="60"/>
      <c r="KH105" s="60"/>
      <c r="KI105" s="60"/>
      <c r="KJ105" s="60"/>
      <c r="KK105" s="60">
        <f t="shared" si="745"/>
        <v>0</v>
      </c>
      <c r="KL105" s="60">
        <f t="shared" si="745"/>
        <v>0</v>
      </c>
      <c r="KM105" s="60"/>
      <c r="KN105" s="60"/>
      <c r="KO105" s="60"/>
      <c r="KP105" s="60"/>
      <c r="KQ105" s="60"/>
      <c r="KR105" s="60"/>
      <c r="KS105" s="60"/>
      <c r="KT105" s="60"/>
      <c r="KU105" s="67"/>
      <c r="KV105" s="60"/>
      <c r="KW105" s="60">
        <f t="shared" si="746"/>
        <v>0</v>
      </c>
      <c r="KX105" s="60">
        <f t="shared" si="746"/>
        <v>0</v>
      </c>
      <c r="KY105" s="60"/>
      <c r="KZ105" s="60"/>
      <c r="LA105" s="60"/>
      <c r="LB105" s="60"/>
      <c r="LC105" s="60"/>
      <c r="LD105" s="60"/>
      <c r="LE105" s="60"/>
      <c r="LF105" s="60"/>
      <c r="LG105" s="67"/>
      <c r="LH105" s="60"/>
      <c r="LI105" s="60"/>
      <c r="LJ105" s="67"/>
      <c r="LK105" s="60"/>
      <c r="LL105" s="60">
        <f t="shared" si="747"/>
        <v>0</v>
      </c>
      <c r="LM105" s="60">
        <f t="shared" si="747"/>
        <v>0</v>
      </c>
      <c r="LN105" s="60"/>
      <c r="LO105" s="60"/>
      <c r="LP105" s="60"/>
      <c r="LQ105" s="60"/>
      <c r="LR105" s="60"/>
      <c r="LS105" s="60"/>
      <c r="LT105" s="60"/>
      <c r="LU105" s="60"/>
      <c r="LV105" s="67"/>
      <c r="LW105" s="60"/>
      <c r="LX105" s="60"/>
      <c r="LY105" s="67"/>
      <c r="LZ105" s="60"/>
      <c r="MA105" s="60"/>
      <c r="MB105" s="67"/>
      <c r="MC105" s="60"/>
      <c r="MD105" s="60"/>
      <c r="ME105" s="67"/>
      <c r="MF105" s="60"/>
      <c r="MG105" s="9"/>
    </row>
    <row r="106" spans="1:345" ht="13.5" customHeight="1">
      <c r="A106" s="3" t="s">
        <v>96</v>
      </c>
      <c r="B106" s="60">
        <f t="shared" si="712"/>
        <v>931.2</v>
      </c>
      <c r="C106" s="60">
        <f t="shared" si="713"/>
        <v>931.2</v>
      </c>
      <c r="D106" s="60">
        <f t="shared" si="690"/>
        <v>100</v>
      </c>
      <c r="E106" s="60">
        <f t="shared" si="714"/>
        <v>0</v>
      </c>
      <c r="F106" s="60">
        <f t="shared" si="714"/>
        <v>0</v>
      </c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>
        <f t="shared" si="715"/>
        <v>0</v>
      </c>
      <c r="U106" s="60">
        <f t="shared" si="715"/>
        <v>0</v>
      </c>
      <c r="V106" s="60"/>
      <c r="W106" s="60"/>
      <c r="X106" s="60"/>
      <c r="Y106" s="60"/>
      <c r="Z106" s="60"/>
      <c r="AA106" s="60"/>
      <c r="AB106" s="60"/>
      <c r="AC106" s="60">
        <f t="shared" si="716"/>
        <v>0</v>
      </c>
      <c r="AD106" s="60">
        <f t="shared" si="716"/>
        <v>0</v>
      </c>
      <c r="AE106" s="60"/>
      <c r="AF106" s="60"/>
      <c r="AG106" s="60"/>
      <c r="AH106" s="60"/>
      <c r="AI106" s="60"/>
      <c r="AJ106" s="60"/>
      <c r="AK106" s="60"/>
      <c r="AL106" s="60">
        <f t="shared" si="717"/>
        <v>0</v>
      </c>
      <c r="AM106" s="60">
        <f t="shared" si="717"/>
        <v>0</v>
      </c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>
        <f t="shared" si="718"/>
        <v>0</v>
      </c>
      <c r="AY106" s="60">
        <f t="shared" si="718"/>
        <v>0</v>
      </c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>
        <f t="shared" si="720"/>
        <v>931.2</v>
      </c>
      <c r="BT106" s="60">
        <f>BW106+BZ106</f>
        <v>931.2</v>
      </c>
      <c r="BU106" s="60">
        <f>BT106/BS106*100</f>
        <v>100</v>
      </c>
      <c r="BV106" s="60"/>
      <c r="BW106" s="60"/>
      <c r="BX106" s="60" t="e">
        <f>BW106/BV106*100</f>
        <v>#DIV/0!</v>
      </c>
      <c r="BY106" s="60">
        <v>931.2</v>
      </c>
      <c r="BZ106" s="60">
        <v>931.2</v>
      </c>
      <c r="CA106" s="60"/>
      <c r="CB106" s="60">
        <f t="shared" si="721"/>
        <v>0</v>
      </c>
      <c r="CC106" s="60">
        <f t="shared" si="722"/>
        <v>0</v>
      </c>
      <c r="CD106" s="60"/>
      <c r="CE106" s="60"/>
      <c r="CF106" s="60"/>
      <c r="CG106" s="60"/>
      <c r="CH106" s="60"/>
      <c r="CI106" s="60"/>
      <c r="CJ106" s="60"/>
      <c r="CK106" s="60">
        <f t="shared" si="723"/>
        <v>0</v>
      </c>
      <c r="CL106" s="60">
        <f t="shared" si="723"/>
        <v>0</v>
      </c>
      <c r="CM106" s="60"/>
      <c r="CN106" s="60"/>
      <c r="CO106" s="60"/>
      <c r="CP106" s="60"/>
      <c r="CQ106" s="60"/>
      <c r="CR106" s="60"/>
      <c r="CS106" s="60"/>
      <c r="CT106" s="60">
        <f t="shared" si="724"/>
        <v>0</v>
      </c>
      <c r="CU106" s="60">
        <f t="shared" si="724"/>
        <v>0</v>
      </c>
      <c r="CV106" s="60"/>
      <c r="CW106" s="60"/>
      <c r="CX106" s="60"/>
      <c r="CY106" s="60"/>
      <c r="CZ106" s="60"/>
      <c r="DA106" s="60"/>
      <c r="DB106" s="60"/>
      <c r="DC106" s="60">
        <f t="shared" si="725"/>
        <v>0</v>
      </c>
      <c r="DD106" s="60">
        <f t="shared" si="725"/>
        <v>0</v>
      </c>
      <c r="DE106" s="60"/>
      <c r="DF106" s="60"/>
      <c r="DG106" s="60"/>
      <c r="DH106" s="60"/>
      <c r="DI106" s="60"/>
      <c r="DJ106" s="60"/>
      <c r="DK106" s="60"/>
      <c r="DL106" s="60">
        <f t="shared" si="726"/>
        <v>0</v>
      </c>
      <c r="DM106" s="60">
        <f t="shared" si="726"/>
        <v>0</v>
      </c>
      <c r="DN106" s="60"/>
      <c r="DO106" s="60"/>
      <c r="DP106" s="60"/>
      <c r="DQ106" s="60"/>
      <c r="DR106" s="60"/>
      <c r="DS106" s="60"/>
      <c r="DT106" s="60"/>
      <c r="DU106" s="60">
        <f t="shared" si="727"/>
        <v>0</v>
      </c>
      <c r="DV106" s="60">
        <f t="shared" si="727"/>
        <v>0</v>
      </c>
      <c r="DW106" s="60"/>
      <c r="DX106" s="60"/>
      <c r="DY106" s="60"/>
      <c r="DZ106" s="60"/>
      <c r="EA106" s="60"/>
      <c r="EB106" s="60"/>
      <c r="EC106" s="60"/>
      <c r="ED106" s="60">
        <f t="shared" si="728"/>
        <v>0</v>
      </c>
      <c r="EE106" s="60">
        <f t="shared" si="728"/>
        <v>0</v>
      </c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>
        <f t="shared" si="729"/>
        <v>0</v>
      </c>
      <c r="EQ106" s="60">
        <f t="shared" si="729"/>
        <v>0</v>
      </c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>
        <f t="shared" si="731"/>
        <v>0</v>
      </c>
      <c r="FC106" s="60">
        <f t="shared" si="731"/>
        <v>0</v>
      </c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>
        <f t="shared" si="732"/>
        <v>0</v>
      </c>
      <c r="FX106" s="60">
        <f t="shared" si="732"/>
        <v>0</v>
      </c>
      <c r="FY106" s="60"/>
      <c r="FZ106" s="60"/>
      <c r="GA106" s="60"/>
      <c r="GB106" s="60"/>
      <c r="GC106" s="60"/>
      <c r="GD106" s="60"/>
      <c r="GE106" s="60"/>
      <c r="GF106" s="60">
        <f t="shared" si="733"/>
        <v>0</v>
      </c>
      <c r="GG106" s="60">
        <f t="shared" si="733"/>
        <v>0</v>
      </c>
      <c r="GH106" s="60"/>
      <c r="GI106" s="60"/>
      <c r="GJ106" s="60"/>
      <c r="GK106" s="60"/>
      <c r="GL106" s="60"/>
      <c r="GM106" s="60"/>
      <c r="GN106" s="60"/>
      <c r="GO106" s="60">
        <f t="shared" si="734"/>
        <v>0</v>
      </c>
      <c r="GP106" s="60">
        <f t="shared" si="734"/>
        <v>0</v>
      </c>
      <c r="GQ106" s="60"/>
      <c r="GR106" s="60"/>
      <c r="GS106" s="60"/>
      <c r="GT106" s="60"/>
      <c r="GU106" s="60"/>
      <c r="GV106" s="60"/>
      <c r="GW106" s="60"/>
      <c r="GX106" s="60">
        <f t="shared" si="735"/>
        <v>0</v>
      </c>
      <c r="GY106" s="60">
        <f t="shared" si="735"/>
        <v>0</v>
      </c>
      <c r="GZ106" s="58"/>
      <c r="HA106" s="60"/>
      <c r="HB106" s="60"/>
      <c r="HC106" s="60"/>
      <c r="HD106" s="60"/>
      <c r="HE106" s="60"/>
      <c r="HF106" s="60"/>
      <c r="HG106" s="60">
        <f t="shared" si="736"/>
        <v>0</v>
      </c>
      <c r="HH106" s="60">
        <f t="shared" si="736"/>
        <v>0</v>
      </c>
      <c r="HI106" s="60"/>
      <c r="HJ106" s="60"/>
      <c r="HK106" s="60"/>
      <c r="HL106" s="60"/>
      <c r="HM106" s="60"/>
      <c r="HN106" s="60"/>
      <c r="HO106" s="60"/>
      <c r="HP106" s="60">
        <f t="shared" si="737"/>
        <v>0</v>
      </c>
      <c r="HQ106" s="60">
        <f t="shared" si="737"/>
        <v>0</v>
      </c>
      <c r="HR106" s="60"/>
      <c r="HS106" s="60"/>
      <c r="HT106" s="60"/>
      <c r="HU106" s="60"/>
      <c r="HV106" s="60"/>
      <c r="HW106" s="60"/>
      <c r="HX106" s="60"/>
      <c r="HY106" s="60">
        <f t="shared" si="738"/>
        <v>0</v>
      </c>
      <c r="HZ106" s="60">
        <f t="shared" si="738"/>
        <v>0</v>
      </c>
      <c r="IA106" s="60"/>
      <c r="IB106" s="60"/>
      <c r="IC106" s="60"/>
      <c r="ID106" s="60"/>
      <c r="IE106" s="60"/>
      <c r="IF106" s="60"/>
      <c r="IG106" s="60"/>
      <c r="IH106" s="60">
        <f t="shared" si="739"/>
        <v>0</v>
      </c>
      <c r="II106" s="60">
        <f t="shared" si="739"/>
        <v>0</v>
      </c>
      <c r="IJ106" s="60"/>
      <c r="IK106" s="60"/>
      <c r="IL106" s="60"/>
      <c r="IM106" s="60"/>
      <c r="IN106" s="60"/>
      <c r="IO106" s="60"/>
      <c r="IP106" s="60"/>
      <c r="IQ106" s="60"/>
      <c r="IR106" s="60">
        <f t="shared" si="740"/>
        <v>0</v>
      </c>
      <c r="IS106" s="60">
        <f t="shared" si="740"/>
        <v>0</v>
      </c>
      <c r="IT106" s="60"/>
      <c r="IU106" s="60"/>
      <c r="IV106" s="60"/>
      <c r="IW106" s="60"/>
      <c r="IX106" s="60"/>
      <c r="IY106" s="60"/>
      <c r="IZ106" s="60"/>
      <c r="JA106" s="60">
        <f t="shared" si="741"/>
        <v>0</v>
      </c>
      <c r="JB106" s="60">
        <f t="shared" si="741"/>
        <v>0</v>
      </c>
      <c r="JC106" s="60"/>
      <c r="JD106" s="60"/>
      <c r="JE106" s="60"/>
      <c r="JF106" s="60"/>
      <c r="JG106" s="60"/>
      <c r="JH106" s="60"/>
      <c r="JI106" s="60"/>
      <c r="JJ106" s="60">
        <f t="shared" si="742"/>
        <v>0</v>
      </c>
      <c r="JK106" s="60">
        <f t="shared" si="742"/>
        <v>0</v>
      </c>
      <c r="JL106" s="60"/>
      <c r="JM106" s="60"/>
      <c r="JN106" s="60"/>
      <c r="JO106" s="60"/>
      <c r="JP106" s="60"/>
      <c r="JQ106" s="60"/>
      <c r="JR106" s="60"/>
      <c r="JS106" s="60">
        <f t="shared" si="743"/>
        <v>0</v>
      </c>
      <c r="JT106" s="60">
        <f t="shared" si="743"/>
        <v>0</v>
      </c>
      <c r="JU106" s="60"/>
      <c r="JV106" s="60"/>
      <c r="JW106" s="60"/>
      <c r="JX106" s="60"/>
      <c r="JY106" s="60"/>
      <c r="JZ106" s="60"/>
      <c r="KA106" s="60"/>
      <c r="KB106" s="60">
        <f t="shared" si="744"/>
        <v>0</v>
      </c>
      <c r="KC106" s="60">
        <f t="shared" si="744"/>
        <v>0</v>
      </c>
      <c r="KD106" s="60"/>
      <c r="KE106" s="60"/>
      <c r="KF106" s="60"/>
      <c r="KG106" s="60"/>
      <c r="KH106" s="60"/>
      <c r="KI106" s="60"/>
      <c r="KJ106" s="60"/>
      <c r="KK106" s="60">
        <f t="shared" si="745"/>
        <v>0</v>
      </c>
      <c r="KL106" s="60">
        <f t="shared" si="745"/>
        <v>0</v>
      </c>
      <c r="KM106" s="60"/>
      <c r="KN106" s="60"/>
      <c r="KO106" s="60"/>
      <c r="KP106" s="60"/>
      <c r="KQ106" s="60"/>
      <c r="KR106" s="60"/>
      <c r="KS106" s="60"/>
      <c r="KT106" s="60"/>
      <c r="KU106" s="67"/>
      <c r="KV106" s="60"/>
      <c r="KW106" s="60">
        <f t="shared" si="746"/>
        <v>0</v>
      </c>
      <c r="KX106" s="60">
        <f t="shared" si="746"/>
        <v>0</v>
      </c>
      <c r="KY106" s="60"/>
      <c r="KZ106" s="60"/>
      <c r="LA106" s="60"/>
      <c r="LB106" s="60"/>
      <c r="LC106" s="60"/>
      <c r="LD106" s="60"/>
      <c r="LE106" s="60"/>
      <c r="LF106" s="60"/>
      <c r="LG106" s="67"/>
      <c r="LH106" s="60"/>
      <c r="LI106" s="60"/>
      <c r="LJ106" s="67"/>
      <c r="LK106" s="60"/>
      <c r="LL106" s="60">
        <f t="shared" si="747"/>
        <v>0</v>
      </c>
      <c r="LM106" s="60">
        <f t="shared" si="747"/>
        <v>0</v>
      </c>
      <c r="LN106" s="60"/>
      <c r="LO106" s="60"/>
      <c r="LP106" s="60"/>
      <c r="LQ106" s="60"/>
      <c r="LR106" s="60"/>
      <c r="LS106" s="60"/>
      <c r="LT106" s="60"/>
      <c r="LU106" s="60"/>
      <c r="LV106" s="67"/>
      <c r="LW106" s="60"/>
      <c r="LX106" s="60"/>
      <c r="LY106" s="67"/>
      <c r="LZ106" s="60"/>
      <c r="MA106" s="60"/>
      <c r="MB106" s="67"/>
      <c r="MC106" s="60"/>
      <c r="MD106" s="60"/>
      <c r="ME106" s="67"/>
      <c r="MF106" s="60"/>
      <c r="MG106" s="9"/>
    </row>
    <row r="107" spans="1:345" ht="13.5" customHeight="1">
      <c r="A107" s="3" t="s">
        <v>139</v>
      </c>
      <c r="B107" s="60">
        <f t="shared" si="712"/>
        <v>547.62995000000001</v>
      </c>
      <c r="C107" s="60">
        <f t="shared" si="713"/>
        <v>547.62995000000001</v>
      </c>
      <c r="D107" s="60">
        <f t="shared" ref="D107" si="748">C107/B107*100</f>
        <v>100</v>
      </c>
      <c r="E107" s="60">
        <f t="shared" si="714"/>
        <v>0</v>
      </c>
      <c r="F107" s="60">
        <f t="shared" si="714"/>
        <v>0</v>
      </c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>
        <f t="shared" si="715"/>
        <v>0</v>
      </c>
      <c r="U107" s="60">
        <f t="shared" si="715"/>
        <v>0</v>
      </c>
      <c r="V107" s="60"/>
      <c r="W107" s="60"/>
      <c r="X107" s="60"/>
      <c r="Y107" s="60"/>
      <c r="Z107" s="60"/>
      <c r="AA107" s="60"/>
      <c r="AB107" s="60"/>
      <c r="AC107" s="60">
        <f t="shared" si="716"/>
        <v>0</v>
      </c>
      <c r="AD107" s="60">
        <f t="shared" si="716"/>
        <v>0</v>
      </c>
      <c r="AE107" s="60"/>
      <c r="AF107" s="60"/>
      <c r="AG107" s="60"/>
      <c r="AH107" s="60"/>
      <c r="AI107" s="60"/>
      <c r="AJ107" s="60"/>
      <c r="AK107" s="60"/>
      <c r="AL107" s="60">
        <f t="shared" si="717"/>
        <v>0</v>
      </c>
      <c r="AM107" s="60">
        <f t="shared" si="717"/>
        <v>0</v>
      </c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>
        <f t="shared" si="718"/>
        <v>0</v>
      </c>
      <c r="AY107" s="60">
        <f t="shared" si="718"/>
        <v>0</v>
      </c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>
        <f t="shared" si="720"/>
        <v>547.62995000000001</v>
      </c>
      <c r="BT107" s="60">
        <f>BW107+BZ107</f>
        <v>547.62995000000001</v>
      </c>
      <c r="BU107" s="60">
        <f>BT107/BS107*100</f>
        <v>100</v>
      </c>
      <c r="BV107" s="60">
        <v>547.62995000000001</v>
      </c>
      <c r="BW107" s="60">
        <v>547.62995000000001</v>
      </c>
      <c r="BX107" s="60">
        <f>BW107/BV107*100</f>
        <v>100</v>
      </c>
      <c r="BY107" s="60"/>
      <c r="BZ107" s="60"/>
      <c r="CA107" s="60"/>
      <c r="CB107" s="60">
        <f t="shared" si="721"/>
        <v>0</v>
      </c>
      <c r="CC107" s="60">
        <f t="shared" si="722"/>
        <v>0</v>
      </c>
      <c r="CD107" s="60"/>
      <c r="CE107" s="60"/>
      <c r="CF107" s="60"/>
      <c r="CG107" s="60"/>
      <c r="CH107" s="60"/>
      <c r="CI107" s="60"/>
      <c r="CJ107" s="60"/>
      <c r="CK107" s="60">
        <f t="shared" si="723"/>
        <v>0</v>
      </c>
      <c r="CL107" s="60">
        <f t="shared" si="723"/>
        <v>0</v>
      </c>
      <c r="CM107" s="60"/>
      <c r="CN107" s="60"/>
      <c r="CO107" s="60"/>
      <c r="CP107" s="60"/>
      <c r="CQ107" s="60"/>
      <c r="CR107" s="60"/>
      <c r="CS107" s="60"/>
      <c r="CT107" s="60">
        <f t="shared" si="724"/>
        <v>0</v>
      </c>
      <c r="CU107" s="60">
        <f t="shared" si="724"/>
        <v>0</v>
      </c>
      <c r="CV107" s="60"/>
      <c r="CW107" s="60"/>
      <c r="CX107" s="60"/>
      <c r="CY107" s="60"/>
      <c r="CZ107" s="60"/>
      <c r="DA107" s="60"/>
      <c r="DB107" s="60"/>
      <c r="DC107" s="60">
        <f t="shared" si="725"/>
        <v>0</v>
      </c>
      <c r="DD107" s="60">
        <f t="shared" si="725"/>
        <v>0</v>
      </c>
      <c r="DE107" s="60"/>
      <c r="DF107" s="60"/>
      <c r="DG107" s="60"/>
      <c r="DH107" s="60"/>
      <c r="DI107" s="60"/>
      <c r="DJ107" s="60"/>
      <c r="DK107" s="60"/>
      <c r="DL107" s="60">
        <f t="shared" si="726"/>
        <v>0</v>
      </c>
      <c r="DM107" s="60">
        <f t="shared" si="726"/>
        <v>0</v>
      </c>
      <c r="DN107" s="60"/>
      <c r="DO107" s="60"/>
      <c r="DP107" s="60"/>
      <c r="DQ107" s="60"/>
      <c r="DR107" s="60"/>
      <c r="DS107" s="60"/>
      <c r="DT107" s="60"/>
      <c r="DU107" s="60">
        <f t="shared" si="727"/>
        <v>0</v>
      </c>
      <c r="DV107" s="60">
        <f t="shared" si="727"/>
        <v>0</v>
      </c>
      <c r="DW107" s="60"/>
      <c r="DX107" s="60"/>
      <c r="DY107" s="60"/>
      <c r="DZ107" s="60"/>
      <c r="EA107" s="60"/>
      <c r="EB107" s="60"/>
      <c r="EC107" s="60"/>
      <c r="ED107" s="60">
        <f t="shared" si="728"/>
        <v>0</v>
      </c>
      <c r="EE107" s="60">
        <f t="shared" si="728"/>
        <v>0</v>
      </c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>
        <f t="shared" si="729"/>
        <v>0</v>
      </c>
      <c r="EQ107" s="60">
        <f t="shared" si="729"/>
        <v>0</v>
      </c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>
        <f t="shared" si="731"/>
        <v>0</v>
      </c>
      <c r="FC107" s="60">
        <f t="shared" si="731"/>
        <v>0</v>
      </c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>
        <f t="shared" si="732"/>
        <v>0</v>
      </c>
      <c r="FX107" s="60">
        <f t="shared" si="732"/>
        <v>0</v>
      </c>
      <c r="FY107" s="60"/>
      <c r="FZ107" s="60"/>
      <c r="GA107" s="60"/>
      <c r="GB107" s="60"/>
      <c r="GC107" s="60"/>
      <c r="GD107" s="60"/>
      <c r="GE107" s="60"/>
      <c r="GF107" s="60">
        <f t="shared" si="733"/>
        <v>0</v>
      </c>
      <c r="GG107" s="60">
        <f t="shared" si="733"/>
        <v>0</v>
      </c>
      <c r="GH107" s="60"/>
      <c r="GI107" s="60"/>
      <c r="GJ107" s="60"/>
      <c r="GK107" s="60"/>
      <c r="GL107" s="60"/>
      <c r="GM107" s="60"/>
      <c r="GN107" s="60"/>
      <c r="GO107" s="60">
        <f t="shared" si="734"/>
        <v>0</v>
      </c>
      <c r="GP107" s="60">
        <f t="shared" si="734"/>
        <v>0</v>
      </c>
      <c r="GQ107" s="60"/>
      <c r="GR107" s="60"/>
      <c r="GS107" s="60"/>
      <c r="GT107" s="60"/>
      <c r="GU107" s="60"/>
      <c r="GV107" s="60"/>
      <c r="GW107" s="60"/>
      <c r="GX107" s="60">
        <f t="shared" si="735"/>
        <v>0</v>
      </c>
      <c r="GY107" s="60">
        <f t="shared" si="735"/>
        <v>0</v>
      </c>
      <c r="GZ107" s="58"/>
      <c r="HA107" s="60"/>
      <c r="HB107" s="60"/>
      <c r="HC107" s="60"/>
      <c r="HD107" s="60"/>
      <c r="HE107" s="60"/>
      <c r="HF107" s="60"/>
      <c r="HG107" s="60">
        <f t="shared" si="736"/>
        <v>0</v>
      </c>
      <c r="HH107" s="60">
        <f t="shared" si="736"/>
        <v>0</v>
      </c>
      <c r="HI107" s="60"/>
      <c r="HJ107" s="60"/>
      <c r="HK107" s="60"/>
      <c r="HL107" s="60"/>
      <c r="HM107" s="60"/>
      <c r="HN107" s="60"/>
      <c r="HO107" s="60"/>
      <c r="HP107" s="60">
        <f t="shared" si="737"/>
        <v>0</v>
      </c>
      <c r="HQ107" s="60">
        <f t="shared" si="737"/>
        <v>0</v>
      </c>
      <c r="HR107" s="60"/>
      <c r="HS107" s="60"/>
      <c r="HT107" s="60"/>
      <c r="HU107" s="60"/>
      <c r="HV107" s="60"/>
      <c r="HW107" s="60"/>
      <c r="HX107" s="60"/>
      <c r="HY107" s="60">
        <f t="shared" si="738"/>
        <v>0</v>
      </c>
      <c r="HZ107" s="60">
        <f t="shared" si="738"/>
        <v>0</v>
      </c>
      <c r="IA107" s="60"/>
      <c r="IB107" s="60"/>
      <c r="IC107" s="60"/>
      <c r="ID107" s="60"/>
      <c r="IE107" s="60"/>
      <c r="IF107" s="60"/>
      <c r="IG107" s="60"/>
      <c r="IH107" s="60">
        <f t="shared" si="739"/>
        <v>0</v>
      </c>
      <c r="II107" s="60">
        <f t="shared" si="739"/>
        <v>0</v>
      </c>
      <c r="IJ107" s="60"/>
      <c r="IK107" s="60"/>
      <c r="IL107" s="60"/>
      <c r="IM107" s="60"/>
      <c r="IN107" s="60"/>
      <c r="IO107" s="60"/>
      <c r="IP107" s="60"/>
      <c r="IQ107" s="60"/>
      <c r="IR107" s="60">
        <f t="shared" si="740"/>
        <v>0</v>
      </c>
      <c r="IS107" s="60">
        <f t="shared" si="740"/>
        <v>0</v>
      </c>
      <c r="IT107" s="60"/>
      <c r="IU107" s="60"/>
      <c r="IV107" s="60"/>
      <c r="IW107" s="60"/>
      <c r="IX107" s="60"/>
      <c r="IY107" s="60"/>
      <c r="IZ107" s="60"/>
      <c r="JA107" s="60">
        <f t="shared" si="741"/>
        <v>0</v>
      </c>
      <c r="JB107" s="60">
        <f t="shared" si="741"/>
        <v>0</v>
      </c>
      <c r="JC107" s="60"/>
      <c r="JD107" s="60"/>
      <c r="JE107" s="60"/>
      <c r="JF107" s="60"/>
      <c r="JG107" s="60"/>
      <c r="JH107" s="60"/>
      <c r="JI107" s="60"/>
      <c r="JJ107" s="60">
        <f t="shared" si="742"/>
        <v>0</v>
      </c>
      <c r="JK107" s="60">
        <f t="shared" si="742"/>
        <v>0</v>
      </c>
      <c r="JL107" s="60"/>
      <c r="JM107" s="60"/>
      <c r="JN107" s="60"/>
      <c r="JO107" s="60"/>
      <c r="JP107" s="60"/>
      <c r="JQ107" s="60"/>
      <c r="JR107" s="60"/>
      <c r="JS107" s="60">
        <f t="shared" si="743"/>
        <v>0</v>
      </c>
      <c r="JT107" s="60">
        <f t="shared" si="743"/>
        <v>0</v>
      </c>
      <c r="JU107" s="60"/>
      <c r="JV107" s="60"/>
      <c r="JW107" s="60"/>
      <c r="JX107" s="60"/>
      <c r="JY107" s="60"/>
      <c r="JZ107" s="60"/>
      <c r="KA107" s="60"/>
      <c r="KB107" s="60">
        <f t="shared" si="744"/>
        <v>0</v>
      </c>
      <c r="KC107" s="60">
        <f t="shared" si="744"/>
        <v>0</v>
      </c>
      <c r="KD107" s="60"/>
      <c r="KE107" s="60"/>
      <c r="KF107" s="60"/>
      <c r="KG107" s="60"/>
      <c r="KH107" s="60"/>
      <c r="KI107" s="60"/>
      <c r="KJ107" s="60"/>
      <c r="KK107" s="60">
        <f t="shared" si="745"/>
        <v>0</v>
      </c>
      <c r="KL107" s="60">
        <f t="shared" si="745"/>
        <v>0</v>
      </c>
      <c r="KM107" s="60"/>
      <c r="KN107" s="60"/>
      <c r="KO107" s="60"/>
      <c r="KP107" s="60"/>
      <c r="KQ107" s="60"/>
      <c r="KR107" s="60"/>
      <c r="KS107" s="60"/>
      <c r="KT107" s="60"/>
      <c r="KU107" s="67"/>
      <c r="KV107" s="60"/>
      <c r="KW107" s="60">
        <f t="shared" si="746"/>
        <v>0</v>
      </c>
      <c r="KX107" s="60">
        <f t="shared" si="746"/>
        <v>0</v>
      </c>
      <c r="KY107" s="60"/>
      <c r="KZ107" s="60"/>
      <c r="LA107" s="60"/>
      <c r="LB107" s="60"/>
      <c r="LC107" s="60"/>
      <c r="LD107" s="60"/>
      <c r="LE107" s="60"/>
      <c r="LF107" s="60"/>
      <c r="LG107" s="67"/>
      <c r="LH107" s="60"/>
      <c r="LI107" s="60"/>
      <c r="LJ107" s="67"/>
      <c r="LK107" s="60"/>
      <c r="LL107" s="60">
        <f t="shared" si="747"/>
        <v>0</v>
      </c>
      <c r="LM107" s="60">
        <f t="shared" si="747"/>
        <v>0</v>
      </c>
      <c r="LN107" s="60"/>
      <c r="LO107" s="60"/>
      <c r="LP107" s="60"/>
      <c r="LQ107" s="60"/>
      <c r="LR107" s="60"/>
      <c r="LS107" s="60"/>
      <c r="LT107" s="60"/>
      <c r="LU107" s="60"/>
      <c r="LV107" s="67"/>
      <c r="LW107" s="60"/>
      <c r="LX107" s="60"/>
      <c r="LY107" s="67"/>
      <c r="LZ107" s="60"/>
      <c r="MA107" s="60"/>
      <c r="MB107" s="67"/>
      <c r="MC107" s="60"/>
      <c r="MD107" s="60"/>
      <c r="ME107" s="67"/>
      <c r="MF107" s="60"/>
      <c r="MG107" s="9"/>
    </row>
    <row r="108" spans="1:345" ht="13.5" customHeight="1">
      <c r="A108" s="3" t="s">
        <v>70</v>
      </c>
      <c r="B108" s="60">
        <f t="shared" si="712"/>
        <v>600</v>
      </c>
      <c r="C108" s="60">
        <f t="shared" si="713"/>
        <v>600</v>
      </c>
      <c r="D108" s="60">
        <f t="shared" si="690"/>
        <v>100</v>
      </c>
      <c r="E108" s="60">
        <f t="shared" si="714"/>
        <v>0</v>
      </c>
      <c r="F108" s="60">
        <f t="shared" si="714"/>
        <v>0</v>
      </c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>
        <f t="shared" si="715"/>
        <v>0</v>
      </c>
      <c r="U108" s="60">
        <f t="shared" si="715"/>
        <v>0</v>
      </c>
      <c r="V108" s="60"/>
      <c r="W108" s="60"/>
      <c r="X108" s="60"/>
      <c r="Y108" s="60"/>
      <c r="Z108" s="60"/>
      <c r="AA108" s="60"/>
      <c r="AB108" s="60"/>
      <c r="AC108" s="60">
        <f t="shared" si="716"/>
        <v>0</v>
      </c>
      <c r="AD108" s="60">
        <f t="shared" si="716"/>
        <v>0</v>
      </c>
      <c r="AE108" s="60"/>
      <c r="AF108" s="60"/>
      <c r="AG108" s="60"/>
      <c r="AH108" s="60"/>
      <c r="AI108" s="60"/>
      <c r="AJ108" s="60"/>
      <c r="AK108" s="60"/>
      <c r="AL108" s="60">
        <f t="shared" si="717"/>
        <v>0</v>
      </c>
      <c r="AM108" s="60">
        <f t="shared" si="717"/>
        <v>0</v>
      </c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>
        <f t="shared" si="718"/>
        <v>0</v>
      </c>
      <c r="AY108" s="60">
        <f t="shared" si="718"/>
        <v>0</v>
      </c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>
        <f t="shared" si="720"/>
        <v>0</v>
      </c>
      <c r="BT108" s="60"/>
      <c r="BU108" s="60"/>
      <c r="BV108" s="60"/>
      <c r="BW108" s="60"/>
      <c r="BX108" s="60"/>
      <c r="BY108" s="60"/>
      <c r="BZ108" s="60"/>
      <c r="CA108" s="60"/>
      <c r="CB108" s="60">
        <f t="shared" si="721"/>
        <v>0</v>
      </c>
      <c r="CC108" s="60">
        <f t="shared" si="722"/>
        <v>0</v>
      </c>
      <c r="CD108" s="60"/>
      <c r="CE108" s="60"/>
      <c r="CF108" s="60"/>
      <c r="CG108" s="60"/>
      <c r="CH108" s="60"/>
      <c r="CI108" s="60"/>
      <c r="CJ108" s="60"/>
      <c r="CK108" s="60">
        <f t="shared" si="723"/>
        <v>0</v>
      </c>
      <c r="CL108" s="60">
        <f t="shared" si="723"/>
        <v>0</v>
      </c>
      <c r="CM108" s="60"/>
      <c r="CN108" s="60"/>
      <c r="CO108" s="60"/>
      <c r="CP108" s="60"/>
      <c r="CQ108" s="60"/>
      <c r="CR108" s="60"/>
      <c r="CS108" s="60"/>
      <c r="CT108" s="60">
        <f t="shared" si="724"/>
        <v>0</v>
      </c>
      <c r="CU108" s="60">
        <f t="shared" si="724"/>
        <v>0</v>
      </c>
      <c r="CV108" s="60"/>
      <c r="CW108" s="60"/>
      <c r="CX108" s="60"/>
      <c r="CY108" s="60"/>
      <c r="CZ108" s="60"/>
      <c r="DA108" s="60"/>
      <c r="DB108" s="60"/>
      <c r="DC108" s="60">
        <f t="shared" si="725"/>
        <v>0</v>
      </c>
      <c r="DD108" s="60">
        <f t="shared" si="725"/>
        <v>0</v>
      </c>
      <c r="DE108" s="60"/>
      <c r="DF108" s="60"/>
      <c r="DG108" s="60"/>
      <c r="DH108" s="60"/>
      <c r="DI108" s="60"/>
      <c r="DJ108" s="60"/>
      <c r="DK108" s="60"/>
      <c r="DL108" s="60">
        <f t="shared" si="726"/>
        <v>0</v>
      </c>
      <c r="DM108" s="60">
        <f t="shared" si="726"/>
        <v>0</v>
      </c>
      <c r="DN108" s="60"/>
      <c r="DO108" s="60"/>
      <c r="DP108" s="60"/>
      <c r="DQ108" s="60"/>
      <c r="DR108" s="60"/>
      <c r="DS108" s="60"/>
      <c r="DT108" s="60"/>
      <c r="DU108" s="60">
        <f t="shared" si="727"/>
        <v>0</v>
      </c>
      <c r="DV108" s="60">
        <f t="shared" si="727"/>
        <v>0</v>
      </c>
      <c r="DW108" s="60"/>
      <c r="DX108" s="60"/>
      <c r="DY108" s="60"/>
      <c r="DZ108" s="60"/>
      <c r="EA108" s="60"/>
      <c r="EB108" s="60"/>
      <c r="EC108" s="60"/>
      <c r="ED108" s="60">
        <f t="shared" si="728"/>
        <v>0</v>
      </c>
      <c r="EE108" s="60">
        <f t="shared" si="728"/>
        <v>0</v>
      </c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>
        <f t="shared" si="729"/>
        <v>600</v>
      </c>
      <c r="EQ108" s="60">
        <f t="shared" si="729"/>
        <v>600</v>
      </c>
      <c r="ER108" s="60">
        <f>EQ108/EP108*100</f>
        <v>100</v>
      </c>
      <c r="ES108" s="60">
        <v>600</v>
      </c>
      <c r="ET108" s="60">
        <v>600</v>
      </c>
      <c r="EU108" s="60">
        <f>ET108/ES108*100</f>
        <v>100</v>
      </c>
      <c r="EV108" s="60"/>
      <c r="EW108" s="60"/>
      <c r="EX108" s="60"/>
      <c r="EY108" s="60"/>
      <c r="EZ108" s="60"/>
      <c r="FA108" s="60"/>
      <c r="FB108" s="60">
        <f t="shared" si="731"/>
        <v>0</v>
      </c>
      <c r="FC108" s="60">
        <f t="shared" si="731"/>
        <v>0</v>
      </c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>
        <f t="shared" si="732"/>
        <v>0</v>
      </c>
      <c r="FX108" s="60">
        <f t="shared" si="732"/>
        <v>0</v>
      </c>
      <c r="FY108" s="60"/>
      <c r="FZ108" s="60"/>
      <c r="GA108" s="60"/>
      <c r="GB108" s="60"/>
      <c r="GC108" s="60"/>
      <c r="GD108" s="60"/>
      <c r="GE108" s="60"/>
      <c r="GF108" s="60">
        <f t="shared" si="733"/>
        <v>0</v>
      </c>
      <c r="GG108" s="60">
        <f t="shared" si="733"/>
        <v>0</v>
      </c>
      <c r="GH108" s="60"/>
      <c r="GI108" s="60"/>
      <c r="GJ108" s="60"/>
      <c r="GK108" s="60"/>
      <c r="GL108" s="60"/>
      <c r="GM108" s="60"/>
      <c r="GN108" s="60"/>
      <c r="GO108" s="60">
        <f t="shared" si="734"/>
        <v>0</v>
      </c>
      <c r="GP108" s="60">
        <f t="shared" si="734"/>
        <v>0</v>
      </c>
      <c r="GQ108" s="60"/>
      <c r="GR108" s="60"/>
      <c r="GS108" s="60"/>
      <c r="GT108" s="60"/>
      <c r="GU108" s="60"/>
      <c r="GV108" s="60"/>
      <c r="GW108" s="60"/>
      <c r="GX108" s="60">
        <f t="shared" si="735"/>
        <v>0</v>
      </c>
      <c r="GY108" s="60">
        <f t="shared" si="735"/>
        <v>0</v>
      </c>
      <c r="GZ108" s="58"/>
      <c r="HA108" s="60"/>
      <c r="HB108" s="60"/>
      <c r="HC108" s="60"/>
      <c r="HD108" s="60"/>
      <c r="HE108" s="60"/>
      <c r="HF108" s="60"/>
      <c r="HG108" s="60">
        <f t="shared" si="736"/>
        <v>0</v>
      </c>
      <c r="HH108" s="60">
        <f t="shared" si="736"/>
        <v>0</v>
      </c>
      <c r="HI108" s="60"/>
      <c r="HJ108" s="60"/>
      <c r="HK108" s="60"/>
      <c r="HL108" s="60"/>
      <c r="HM108" s="60"/>
      <c r="HN108" s="60"/>
      <c r="HO108" s="60"/>
      <c r="HP108" s="60">
        <f t="shared" si="737"/>
        <v>0</v>
      </c>
      <c r="HQ108" s="60">
        <f t="shared" si="737"/>
        <v>0</v>
      </c>
      <c r="HR108" s="60"/>
      <c r="HS108" s="60"/>
      <c r="HT108" s="60"/>
      <c r="HU108" s="60"/>
      <c r="HV108" s="60"/>
      <c r="HW108" s="60"/>
      <c r="HX108" s="60"/>
      <c r="HY108" s="60">
        <f t="shared" si="738"/>
        <v>0</v>
      </c>
      <c r="HZ108" s="60">
        <f t="shared" si="738"/>
        <v>0</v>
      </c>
      <c r="IA108" s="60"/>
      <c r="IB108" s="60"/>
      <c r="IC108" s="60"/>
      <c r="ID108" s="60"/>
      <c r="IE108" s="60"/>
      <c r="IF108" s="60"/>
      <c r="IG108" s="60"/>
      <c r="IH108" s="60">
        <f t="shared" si="739"/>
        <v>0</v>
      </c>
      <c r="II108" s="60">
        <f t="shared" si="739"/>
        <v>0</v>
      </c>
      <c r="IJ108" s="60"/>
      <c r="IK108" s="60"/>
      <c r="IL108" s="60"/>
      <c r="IM108" s="60"/>
      <c r="IN108" s="60"/>
      <c r="IO108" s="60"/>
      <c r="IP108" s="60"/>
      <c r="IQ108" s="60"/>
      <c r="IR108" s="60">
        <f t="shared" si="740"/>
        <v>0</v>
      </c>
      <c r="IS108" s="60">
        <f t="shared" si="740"/>
        <v>0</v>
      </c>
      <c r="IT108" s="60"/>
      <c r="IU108" s="60"/>
      <c r="IV108" s="60"/>
      <c r="IW108" s="60"/>
      <c r="IX108" s="60"/>
      <c r="IY108" s="60"/>
      <c r="IZ108" s="60"/>
      <c r="JA108" s="60">
        <f t="shared" si="741"/>
        <v>0</v>
      </c>
      <c r="JB108" s="60">
        <f t="shared" si="741"/>
        <v>0</v>
      </c>
      <c r="JC108" s="60"/>
      <c r="JD108" s="60"/>
      <c r="JE108" s="60"/>
      <c r="JF108" s="60"/>
      <c r="JG108" s="60"/>
      <c r="JH108" s="60"/>
      <c r="JI108" s="60"/>
      <c r="JJ108" s="60">
        <f t="shared" si="742"/>
        <v>0</v>
      </c>
      <c r="JK108" s="60">
        <f t="shared" si="742"/>
        <v>0</v>
      </c>
      <c r="JL108" s="60"/>
      <c r="JM108" s="60"/>
      <c r="JN108" s="60"/>
      <c r="JO108" s="60"/>
      <c r="JP108" s="60"/>
      <c r="JQ108" s="60"/>
      <c r="JR108" s="60"/>
      <c r="JS108" s="60">
        <f t="shared" si="743"/>
        <v>0</v>
      </c>
      <c r="JT108" s="60">
        <f t="shared" si="743"/>
        <v>0</v>
      </c>
      <c r="JU108" s="60"/>
      <c r="JV108" s="60"/>
      <c r="JW108" s="60"/>
      <c r="JX108" s="60"/>
      <c r="JY108" s="60"/>
      <c r="JZ108" s="60"/>
      <c r="KA108" s="60"/>
      <c r="KB108" s="60">
        <f t="shared" si="744"/>
        <v>0</v>
      </c>
      <c r="KC108" s="60">
        <f t="shared" si="744"/>
        <v>0</v>
      </c>
      <c r="KD108" s="60"/>
      <c r="KE108" s="60"/>
      <c r="KF108" s="60"/>
      <c r="KG108" s="60"/>
      <c r="KH108" s="60"/>
      <c r="KI108" s="60"/>
      <c r="KJ108" s="60"/>
      <c r="KK108" s="60">
        <f t="shared" si="745"/>
        <v>0</v>
      </c>
      <c r="KL108" s="60">
        <f t="shared" si="745"/>
        <v>0</v>
      </c>
      <c r="KM108" s="60"/>
      <c r="KN108" s="60"/>
      <c r="KO108" s="60"/>
      <c r="KP108" s="60"/>
      <c r="KQ108" s="60"/>
      <c r="KR108" s="60"/>
      <c r="KS108" s="60"/>
      <c r="KT108" s="60"/>
      <c r="KU108" s="67"/>
      <c r="KV108" s="60"/>
      <c r="KW108" s="60">
        <f t="shared" si="746"/>
        <v>0</v>
      </c>
      <c r="KX108" s="60">
        <f t="shared" si="746"/>
        <v>0</v>
      </c>
      <c r="KY108" s="60"/>
      <c r="KZ108" s="60"/>
      <c r="LA108" s="60"/>
      <c r="LB108" s="60"/>
      <c r="LC108" s="60"/>
      <c r="LD108" s="60"/>
      <c r="LE108" s="60"/>
      <c r="LF108" s="60"/>
      <c r="LG108" s="67"/>
      <c r="LH108" s="60"/>
      <c r="LI108" s="60"/>
      <c r="LJ108" s="67"/>
      <c r="LK108" s="60"/>
      <c r="LL108" s="60">
        <f t="shared" si="747"/>
        <v>0</v>
      </c>
      <c r="LM108" s="60">
        <f t="shared" si="747"/>
        <v>0</v>
      </c>
      <c r="LN108" s="60"/>
      <c r="LO108" s="60"/>
      <c r="LP108" s="60"/>
      <c r="LQ108" s="60"/>
      <c r="LR108" s="60"/>
      <c r="LS108" s="60"/>
      <c r="LT108" s="60"/>
      <c r="LU108" s="60"/>
      <c r="LV108" s="67"/>
      <c r="LW108" s="60"/>
      <c r="LX108" s="60"/>
      <c r="LY108" s="67"/>
      <c r="LZ108" s="60"/>
      <c r="MA108" s="60"/>
      <c r="MB108" s="67"/>
      <c r="MC108" s="60"/>
      <c r="MD108" s="60"/>
      <c r="ME108" s="67"/>
      <c r="MF108" s="60"/>
      <c r="MG108" s="9"/>
    </row>
    <row r="109" spans="1:345" ht="13.5" customHeight="1">
      <c r="A109" s="3" t="s">
        <v>71</v>
      </c>
      <c r="B109" s="60">
        <f t="shared" si="712"/>
        <v>0</v>
      </c>
      <c r="C109" s="60">
        <f t="shared" si="713"/>
        <v>0</v>
      </c>
      <c r="D109" s="60"/>
      <c r="E109" s="60">
        <f t="shared" si="714"/>
        <v>0</v>
      </c>
      <c r="F109" s="60">
        <f t="shared" si="714"/>
        <v>0</v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>
        <f t="shared" si="715"/>
        <v>0</v>
      </c>
      <c r="U109" s="60">
        <f t="shared" si="715"/>
        <v>0</v>
      </c>
      <c r="V109" s="60"/>
      <c r="W109" s="60"/>
      <c r="X109" s="60"/>
      <c r="Y109" s="60"/>
      <c r="Z109" s="60"/>
      <c r="AA109" s="60"/>
      <c r="AB109" s="60"/>
      <c r="AC109" s="60">
        <f t="shared" si="716"/>
        <v>0</v>
      </c>
      <c r="AD109" s="60">
        <f t="shared" si="716"/>
        <v>0</v>
      </c>
      <c r="AE109" s="60"/>
      <c r="AF109" s="60"/>
      <c r="AG109" s="60"/>
      <c r="AH109" s="60"/>
      <c r="AI109" s="60"/>
      <c r="AJ109" s="60"/>
      <c r="AK109" s="60"/>
      <c r="AL109" s="60">
        <f t="shared" si="717"/>
        <v>0</v>
      </c>
      <c r="AM109" s="60">
        <f t="shared" si="717"/>
        <v>0</v>
      </c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>
        <f t="shared" si="718"/>
        <v>0</v>
      </c>
      <c r="AY109" s="60">
        <f t="shared" si="718"/>
        <v>0</v>
      </c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>
        <f t="shared" si="720"/>
        <v>0</v>
      </c>
      <c r="BT109" s="60"/>
      <c r="BU109" s="60"/>
      <c r="BV109" s="60"/>
      <c r="BW109" s="60"/>
      <c r="BX109" s="60"/>
      <c r="BY109" s="60"/>
      <c r="BZ109" s="60"/>
      <c r="CA109" s="60"/>
      <c r="CB109" s="60">
        <f t="shared" si="721"/>
        <v>0</v>
      </c>
      <c r="CC109" s="60">
        <f t="shared" si="722"/>
        <v>0</v>
      </c>
      <c r="CD109" s="60"/>
      <c r="CE109" s="60"/>
      <c r="CF109" s="60"/>
      <c r="CG109" s="60"/>
      <c r="CH109" s="60"/>
      <c r="CI109" s="60"/>
      <c r="CJ109" s="60"/>
      <c r="CK109" s="60">
        <f t="shared" si="723"/>
        <v>0</v>
      </c>
      <c r="CL109" s="60">
        <f t="shared" si="723"/>
        <v>0</v>
      </c>
      <c r="CM109" s="60"/>
      <c r="CN109" s="60"/>
      <c r="CO109" s="60"/>
      <c r="CP109" s="60"/>
      <c r="CQ109" s="60"/>
      <c r="CR109" s="60"/>
      <c r="CS109" s="60"/>
      <c r="CT109" s="60">
        <f t="shared" si="724"/>
        <v>0</v>
      </c>
      <c r="CU109" s="60">
        <f t="shared" si="724"/>
        <v>0</v>
      </c>
      <c r="CV109" s="60"/>
      <c r="CW109" s="60"/>
      <c r="CX109" s="60"/>
      <c r="CY109" s="60"/>
      <c r="CZ109" s="60"/>
      <c r="DA109" s="60"/>
      <c r="DB109" s="60"/>
      <c r="DC109" s="60">
        <f t="shared" si="725"/>
        <v>0</v>
      </c>
      <c r="DD109" s="60">
        <f t="shared" si="725"/>
        <v>0</v>
      </c>
      <c r="DE109" s="60"/>
      <c r="DF109" s="60"/>
      <c r="DG109" s="60"/>
      <c r="DH109" s="60"/>
      <c r="DI109" s="60"/>
      <c r="DJ109" s="60"/>
      <c r="DK109" s="60"/>
      <c r="DL109" s="60">
        <f t="shared" si="726"/>
        <v>0</v>
      </c>
      <c r="DM109" s="60">
        <f t="shared" si="726"/>
        <v>0</v>
      </c>
      <c r="DN109" s="60"/>
      <c r="DO109" s="60"/>
      <c r="DP109" s="60"/>
      <c r="DQ109" s="60"/>
      <c r="DR109" s="60"/>
      <c r="DS109" s="60"/>
      <c r="DT109" s="60"/>
      <c r="DU109" s="60">
        <f t="shared" si="727"/>
        <v>0</v>
      </c>
      <c r="DV109" s="60">
        <f t="shared" si="727"/>
        <v>0</v>
      </c>
      <c r="DW109" s="60"/>
      <c r="DX109" s="60"/>
      <c r="DY109" s="60"/>
      <c r="DZ109" s="60"/>
      <c r="EA109" s="60"/>
      <c r="EB109" s="60"/>
      <c r="EC109" s="60"/>
      <c r="ED109" s="60">
        <f t="shared" si="728"/>
        <v>0</v>
      </c>
      <c r="EE109" s="60">
        <f t="shared" si="728"/>
        <v>0</v>
      </c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>
        <f t="shared" si="729"/>
        <v>0</v>
      </c>
      <c r="EQ109" s="60">
        <f t="shared" si="729"/>
        <v>0</v>
      </c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>
        <f t="shared" si="731"/>
        <v>0</v>
      </c>
      <c r="FC109" s="60">
        <f t="shared" si="731"/>
        <v>0</v>
      </c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>
        <f t="shared" si="732"/>
        <v>0</v>
      </c>
      <c r="FX109" s="60">
        <f t="shared" si="732"/>
        <v>0</v>
      </c>
      <c r="FY109" s="60"/>
      <c r="FZ109" s="60"/>
      <c r="GA109" s="60"/>
      <c r="GB109" s="60"/>
      <c r="GC109" s="60"/>
      <c r="GD109" s="60"/>
      <c r="GE109" s="60"/>
      <c r="GF109" s="60">
        <f t="shared" si="733"/>
        <v>0</v>
      </c>
      <c r="GG109" s="60">
        <f t="shared" si="733"/>
        <v>0</v>
      </c>
      <c r="GH109" s="60"/>
      <c r="GI109" s="60"/>
      <c r="GJ109" s="60"/>
      <c r="GK109" s="60"/>
      <c r="GL109" s="60"/>
      <c r="GM109" s="60"/>
      <c r="GN109" s="60"/>
      <c r="GO109" s="60">
        <f t="shared" si="734"/>
        <v>0</v>
      </c>
      <c r="GP109" s="60">
        <f t="shared" si="734"/>
        <v>0</v>
      </c>
      <c r="GQ109" s="60"/>
      <c r="GR109" s="60"/>
      <c r="GS109" s="60"/>
      <c r="GT109" s="60"/>
      <c r="GU109" s="60"/>
      <c r="GV109" s="60"/>
      <c r="GW109" s="60"/>
      <c r="GX109" s="60">
        <f t="shared" si="735"/>
        <v>0</v>
      </c>
      <c r="GY109" s="60">
        <f t="shared" si="735"/>
        <v>0</v>
      </c>
      <c r="GZ109" s="58"/>
      <c r="HA109" s="60"/>
      <c r="HB109" s="60"/>
      <c r="HC109" s="60"/>
      <c r="HD109" s="60"/>
      <c r="HE109" s="60"/>
      <c r="HF109" s="60"/>
      <c r="HG109" s="60">
        <f t="shared" si="736"/>
        <v>0</v>
      </c>
      <c r="HH109" s="60">
        <f t="shared" si="736"/>
        <v>0</v>
      </c>
      <c r="HI109" s="60"/>
      <c r="HJ109" s="60"/>
      <c r="HK109" s="60"/>
      <c r="HL109" s="60"/>
      <c r="HM109" s="60"/>
      <c r="HN109" s="60"/>
      <c r="HO109" s="60"/>
      <c r="HP109" s="60">
        <f t="shared" si="737"/>
        <v>0</v>
      </c>
      <c r="HQ109" s="60">
        <f t="shared" si="737"/>
        <v>0</v>
      </c>
      <c r="HR109" s="60"/>
      <c r="HS109" s="60"/>
      <c r="HT109" s="60"/>
      <c r="HU109" s="60"/>
      <c r="HV109" s="60"/>
      <c r="HW109" s="60"/>
      <c r="HX109" s="60"/>
      <c r="HY109" s="60">
        <f t="shared" si="738"/>
        <v>0</v>
      </c>
      <c r="HZ109" s="60">
        <f t="shared" si="738"/>
        <v>0</v>
      </c>
      <c r="IA109" s="60"/>
      <c r="IB109" s="60"/>
      <c r="IC109" s="60"/>
      <c r="ID109" s="60"/>
      <c r="IE109" s="60"/>
      <c r="IF109" s="60"/>
      <c r="IG109" s="60"/>
      <c r="IH109" s="60">
        <f t="shared" si="739"/>
        <v>0</v>
      </c>
      <c r="II109" s="60">
        <f t="shared" si="739"/>
        <v>0</v>
      </c>
      <c r="IJ109" s="60"/>
      <c r="IK109" s="60"/>
      <c r="IL109" s="60"/>
      <c r="IM109" s="60"/>
      <c r="IN109" s="60"/>
      <c r="IO109" s="60"/>
      <c r="IP109" s="60"/>
      <c r="IQ109" s="60"/>
      <c r="IR109" s="60">
        <f t="shared" si="740"/>
        <v>0</v>
      </c>
      <c r="IS109" s="60">
        <f t="shared" si="740"/>
        <v>0</v>
      </c>
      <c r="IT109" s="60"/>
      <c r="IU109" s="60"/>
      <c r="IV109" s="60"/>
      <c r="IW109" s="60"/>
      <c r="IX109" s="60"/>
      <c r="IY109" s="60"/>
      <c r="IZ109" s="60"/>
      <c r="JA109" s="60">
        <f t="shared" si="741"/>
        <v>0</v>
      </c>
      <c r="JB109" s="60">
        <f t="shared" si="741"/>
        <v>0</v>
      </c>
      <c r="JC109" s="60"/>
      <c r="JD109" s="60"/>
      <c r="JE109" s="60"/>
      <c r="JF109" s="60"/>
      <c r="JG109" s="60"/>
      <c r="JH109" s="60"/>
      <c r="JI109" s="60"/>
      <c r="JJ109" s="60">
        <f t="shared" si="742"/>
        <v>0</v>
      </c>
      <c r="JK109" s="60">
        <f t="shared" si="742"/>
        <v>0</v>
      </c>
      <c r="JL109" s="60"/>
      <c r="JM109" s="60"/>
      <c r="JN109" s="60"/>
      <c r="JO109" s="60"/>
      <c r="JP109" s="60"/>
      <c r="JQ109" s="60"/>
      <c r="JR109" s="60"/>
      <c r="JS109" s="60">
        <f t="shared" si="743"/>
        <v>0</v>
      </c>
      <c r="JT109" s="60">
        <f t="shared" si="743"/>
        <v>0</v>
      </c>
      <c r="JU109" s="60"/>
      <c r="JV109" s="60"/>
      <c r="JW109" s="60"/>
      <c r="JX109" s="60"/>
      <c r="JY109" s="60"/>
      <c r="JZ109" s="60"/>
      <c r="KA109" s="60"/>
      <c r="KB109" s="60">
        <f t="shared" si="744"/>
        <v>0</v>
      </c>
      <c r="KC109" s="60">
        <f t="shared" si="744"/>
        <v>0</v>
      </c>
      <c r="KD109" s="60"/>
      <c r="KE109" s="60"/>
      <c r="KF109" s="60"/>
      <c r="KG109" s="60"/>
      <c r="KH109" s="60"/>
      <c r="KI109" s="60"/>
      <c r="KJ109" s="60"/>
      <c r="KK109" s="60">
        <f t="shared" si="745"/>
        <v>0</v>
      </c>
      <c r="KL109" s="60">
        <f t="shared" si="745"/>
        <v>0</v>
      </c>
      <c r="KM109" s="60"/>
      <c r="KN109" s="60"/>
      <c r="KO109" s="60"/>
      <c r="KP109" s="60"/>
      <c r="KQ109" s="60"/>
      <c r="KR109" s="60"/>
      <c r="KS109" s="60"/>
      <c r="KT109" s="60"/>
      <c r="KU109" s="67"/>
      <c r="KV109" s="60"/>
      <c r="KW109" s="60">
        <f t="shared" si="746"/>
        <v>0</v>
      </c>
      <c r="KX109" s="60">
        <f t="shared" si="746"/>
        <v>0</v>
      </c>
      <c r="KY109" s="60"/>
      <c r="KZ109" s="60"/>
      <c r="LA109" s="60"/>
      <c r="LB109" s="60"/>
      <c r="LC109" s="60"/>
      <c r="LD109" s="60"/>
      <c r="LE109" s="60"/>
      <c r="LF109" s="60"/>
      <c r="LG109" s="67"/>
      <c r="LH109" s="60"/>
      <c r="LI109" s="60"/>
      <c r="LJ109" s="67"/>
      <c r="LK109" s="60"/>
      <c r="LL109" s="60">
        <f t="shared" si="747"/>
        <v>0</v>
      </c>
      <c r="LM109" s="60">
        <f t="shared" si="747"/>
        <v>0</v>
      </c>
      <c r="LN109" s="60"/>
      <c r="LO109" s="60"/>
      <c r="LP109" s="60"/>
      <c r="LQ109" s="60"/>
      <c r="LR109" s="60"/>
      <c r="LS109" s="60"/>
      <c r="LT109" s="60"/>
      <c r="LU109" s="60"/>
      <c r="LV109" s="67"/>
      <c r="LW109" s="60"/>
      <c r="LX109" s="60"/>
      <c r="LY109" s="67"/>
      <c r="LZ109" s="60"/>
      <c r="MA109" s="60"/>
      <c r="MB109" s="67"/>
      <c r="MC109" s="60"/>
      <c r="MD109" s="60"/>
      <c r="ME109" s="67"/>
      <c r="MF109" s="60"/>
      <c r="MG109" s="9"/>
    </row>
    <row r="110" spans="1:345" ht="13.5" customHeight="1">
      <c r="A110" s="3" t="s">
        <v>85</v>
      </c>
      <c r="B110" s="60">
        <f t="shared" si="712"/>
        <v>484.21309000000002</v>
      </c>
      <c r="C110" s="60">
        <f t="shared" si="713"/>
        <v>484.21309000000002</v>
      </c>
      <c r="D110" s="60">
        <f t="shared" si="690"/>
        <v>100</v>
      </c>
      <c r="E110" s="60">
        <f t="shared" si="714"/>
        <v>0</v>
      </c>
      <c r="F110" s="60">
        <f t="shared" si="714"/>
        <v>0</v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>
        <f t="shared" si="715"/>
        <v>0</v>
      </c>
      <c r="U110" s="60">
        <f t="shared" si="715"/>
        <v>0</v>
      </c>
      <c r="V110" s="60"/>
      <c r="W110" s="60"/>
      <c r="X110" s="60"/>
      <c r="Y110" s="60"/>
      <c r="Z110" s="60"/>
      <c r="AA110" s="60"/>
      <c r="AB110" s="60"/>
      <c r="AC110" s="60">
        <f t="shared" si="716"/>
        <v>0</v>
      </c>
      <c r="AD110" s="60">
        <f t="shared" si="716"/>
        <v>0</v>
      </c>
      <c r="AE110" s="60"/>
      <c r="AF110" s="60"/>
      <c r="AG110" s="60"/>
      <c r="AH110" s="60"/>
      <c r="AI110" s="60"/>
      <c r="AJ110" s="60"/>
      <c r="AK110" s="60"/>
      <c r="AL110" s="60">
        <f t="shared" si="717"/>
        <v>0</v>
      </c>
      <c r="AM110" s="60">
        <f t="shared" si="717"/>
        <v>0</v>
      </c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>
        <f t="shared" si="718"/>
        <v>0</v>
      </c>
      <c r="AY110" s="60">
        <f t="shared" si="718"/>
        <v>0</v>
      </c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>
        <f t="shared" si="720"/>
        <v>484.21309000000002</v>
      </c>
      <c r="BT110" s="60">
        <f>BW110+BZ110</f>
        <v>484.21309000000002</v>
      </c>
      <c r="BU110" s="60">
        <f>BT110/BS110*100</f>
        <v>100</v>
      </c>
      <c r="BV110" s="60">
        <v>484.21309000000002</v>
      </c>
      <c r="BW110" s="60">
        <v>484.21309000000002</v>
      </c>
      <c r="BX110" s="60">
        <f>BW110/BV110*100</f>
        <v>100</v>
      </c>
      <c r="BY110" s="60"/>
      <c r="BZ110" s="60"/>
      <c r="CA110" s="60"/>
      <c r="CB110" s="60">
        <f t="shared" si="721"/>
        <v>0</v>
      </c>
      <c r="CC110" s="60">
        <f t="shared" si="722"/>
        <v>0</v>
      </c>
      <c r="CD110" s="60"/>
      <c r="CE110" s="60"/>
      <c r="CF110" s="60"/>
      <c r="CG110" s="60"/>
      <c r="CH110" s="60"/>
      <c r="CI110" s="60"/>
      <c r="CJ110" s="60"/>
      <c r="CK110" s="60">
        <f t="shared" si="723"/>
        <v>0</v>
      </c>
      <c r="CL110" s="60">
        <f t="shared" si="723"/>
        <v>0</v>
      </c>
      <c r="CM110" s="60"/>
      <c r="CN110" s="60"/>
      <c r="CO110" s="60"/>
      <c r="CP110" s="60"/>
      <c r="CQ110" s="60"/>
      <c r="CR110" s="60"/>
      <c r="CS110" s="60"/>
      <c r="CT110" s="60">
        <f t="shared" si="724"/>
        <v>0</v>
      </c>
      <c r="CU110" s="60">
        <f t="shared" si="724"/>
        <v>0</v>
      </c>
      <c r="CV110" s="60"/>
      <c r="CW110" s="60"/>
      <c r="CX110" s="60"/>
      <c r="CY110" s="60"/>
      <c r="CZ110" s="60"/>
      <c r="DA110" s="60"/>
      <c r="DB110" s="60"/>
      <c r="DC110" s="60">
        <f t="shared" si="725"/>
        <v>0</v>
      </c>
      <c r="DD110" s="60">
        <f t="shared" si="725"/>
        <v>0</v>
      </c>
      <c r="DE110" s="60"/>
      <c r="DF110" s="60"/>
      <c r="DG110" s="60"/>
      <c r="DH110" s="60"/>
      <c r="DI110" s="60"/>
      <c r="DJ110" s="60"/>
      <c r="DK110" s="60"/>
      <c r="DL110" s="60">
        <f t="shared" si="726"/>
        <v>0</v>
      </c>
      <c r="DM110" s="60">
        <f t="shared" si="726"/>
        <v>0</v>
      </c>
      <c r="DN110" s="60"/>
      <c r="DO110" s="60"/>
      <c r="DP110" s="60"/>
      <c r="DQ110" s="60"/>
      <c r="DR110" s="60"/>
      <c r="DS110" s="60"/>
      <c r="DT110" s="60"/>
      <c r="DU110" s="60">
        <f t="shared" si="727"/>
        <v>0</v>
      </c>
      <c r="DV110" s="60">
        <f t="shared" si="727"/>
        <v>0</v>
      </c>
      <c r="DW110" s="60"/>
      <c r="DX110" s="60"/>
      <c r="DY110" s="60"/>
      <c r="DZ110" s="60"/>
      <c r="EA110" s="60"/>
      <c r="EB110" s="60"/>
      <c r="EC110" s="60"/>
      <c r="ED110" s="60">
        <f t="shared" si="728"/>
        <v>0</v>
      </c>
      <c r="EE110" s="60">
        <f t="shared" si="728"/>
        <v>0</v>
      </c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>
        <f t="shared" si="729"/>
        <v>0</v>
      </c>
      <c r="EQ110" s="60">
        <f t="shared" si="729"/>
        <v>0</v>
      </c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>
        <f t="shared" si="731"/>
        <v>0</v>
      </c>
      <c r="FC110" s="60">
        <f t="shared" si="731"/>
        <v>0</v>
      </c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>
        <f t="shared" si="732"/>
        <v>0</v>
      </c>
      <c r="FX110" s="60">
        <f t="shared" si="732"/>
        <v>0</v>
      </c>
      <c r="FY110" s="60"/>
      <c r="FZ110" s="60"/>
      <c r="GA110" s="60"/>
      <c r="GB110" s="60"/>
      <c r="GC110" s="60"/>
      <c r="GD110" s="60"/>
      <c r="GE110" s="60"/>
      <c r="GF110" s="60">
        <f t="shared" si="733"/>
        <v>0</v>
      </c>
      <c r="GG110" s="60">
        <f t="shared" si="733"/>
        <v>0</v>
      </c>
      <c r="GH110" s="60"/>
      <c r="GI110" s="60"/>
      <c r="GJ110" s="60"/>
      <c r="GK110" s="60"/>
      <c r="GL110" s="60"/>
      <c r="GM110" s="60"/>
      <c r="GN110" s="60"/>
      <c r="GO110" s="60">
        <f t="shared" si="734"/>
        <v>0</v>
      </c>
      <c r="GP110" s="60">
        <f t="shared" si="734"/>
        <v>0</v>
      </c>
      <c r="GQ110" s="60"/>
      <c r="GR110" s="60"/>
      <c r="GS110" s="60"/>
      <c r="GT110" s="60"/>
      <c r="GU110" s="60"/>
      <c r="GV110" s="60"/>
      <c r="GW110" s="60"/>
      <c r="GX110" s="60">
        <f t="shared" si="735"/>
        <v>0</v>
      </c>
      <c r="GY110" s="60">
        <f t="shared" si="735"/>
        <v>0</v>
      </c>
      <c r="GZ110" s="58"/>
      <c r="HA110" s="60"/>
      <c r="HB110" s="60"/>
      <c r="HC110" s="60"/>
      <c r="HD110" s="60"/>
      <c r="HE110" s="60"/>
      <c r="HF110" s="60"/>
      <c r="HG110" s="60">
        <f t="shared" si="736"/>
        <v>0</v>
      </c>
      <c r="HH110" s="60">
        <f t="shared" si="736"/>
        <v>0</v>
      </c>
      <c r="HI110" s="60"/>
      <c r="HJ110" s="60"/>
      <c r="HK110" s="60"/>
      <c r="HL110" s="60"/>
      <c r="HM110" s="60"/>
      <c r="HN110" s="60"/>
      <c r="HO110" s="60"/>
      <c r="HP110" s="60">
        <f t="shared" si="737"/>
        <v>0</v>
      </c>
      <c r="HQ110" s="60">
        <f t="shared" si="737"/>
        <v>0</v>
      </c>
      <c r="HR110" s="60"/>
      <c r="HS110" s="60"/>
      <c r="HT110" s="60"/>
      <c r="HU110" s="60"/>
      <c r="HV110" s="60"/>
      <c r="HW110" s="60"/>
      <c r="HX110" s="60"/>
      <c r="HY110" s="60">
        <f t="shared" si="738"/>
        <v>0</v>
      </c>
      <c r="HZ110" s="60">
        <f t="shared" si="738"/>
        <v>0</v>
      </c>
      <c r="IA110" s="60"/>
      <c r="IB110" s="60"/>
      <c r="IC110" s="60"/>
      <c r="ID110" s="60"/>
      <c r="IE110" s="60"/>
      <c r="IF110" s="60"/>
      <c r="IG110" s="60"/>
      <c r="IH110" s="60">
        <f t="shared" si="739"/>
        <v>0</v>
      </c>
      <c r="II110" s="60">
        <f t="shared" si="739"/>
        <v>0</v>
      </c>
      <c r="IJ110" s="60"/>
      <c r="IK110" s="60"/>
      <c r="IL110" s="60"/>
      <c r="IM110" s="60"/>
      <c r="IN110" s="60"/>
      <c r="IO110" s="60"/>
      <c r="IP110" s="60"/>
      <c r="IQ110" s="60"/>
      <c r="IR110" s="60">
        <f t="shared" si="740"/>
        <v>0</v>
      </c>
      <c r="IS110" s="60">
        <f t="shared" si="740"/>
        <v>0</v>
      </c>
      <c r="IT110" s="60"/>
      <c r="IU110" s="60"/>
      <c r="IV110" s="60"/>
      <c r="IW110" s="60"/>
      <c r="IX110" s="60"/>
      <c r="IY110" s="60"/>
      <c r="IZ110" s="60"/>
      <c r="JA110" s="60">
        <f t="shared" si="741"/>
        <v>0</v>
      </c>
      <c r="JB110" s="60">
        <f t="shared" si="741"/>
        <v>0</v>
      </c>
      <c r="JC110" s="60"/>
      <c r="JD110" s="60"/>
      <c r="JE110" s="60"/>
      <c r="JF110" s="60"/>
      <c r="JG110" s="60"/>
      <c r="JH110" s="60"/>
      <c r="JI110" s="60"/>
      <c r="JJ110" s="60">
        <f t="shared" si="742"/>
        <v>0</v>
      </c>
      <c r="JK110" s="60">
        <f t="shared" si="742"/>
        <v>0</v>
      </c>
      <c r="JL110" s="60"/>
      <c r="JM110" s="60"/>
      <c r="JN110" s="60"/>
      <c r="JO110" s="60"/>
      <c r="JP110" s="60"/>
      <c r="JQ110" s="60"/>
      <c r="JR110" s="60"/>
      <c r="JS110" s="60">
        <f t="shared" si="743"/>
        <v>0</v>
      </c>
      <c r="JT110" s="60">
        <f t="shared" si="743"/>
        <v>0</v>
      </c>
      <c r="JU110" s="60"/>
      <c r="JV110" s="60"/>
      <c r="JW110" s="60"/>
      <c r="JX110" s="60"/>
      <c r="JY110" s="60"/>
      <c r="JZ110" s="60"/>
      <c r="KA110" s="60"/>
      <c r="KB110" s="60">
        <f t="shared" si="744"/>
        <v>0</v>
      </c>
      <c r="KC110" s="60">
        <f t="shared" si="744"/>
        <v>0</v>
      </c>
      <c r="KD110" s="60"/>
      <c r="KE110" s="60"/>
      <c r="KF110" s="60"/>
      <c r="KG110" s="60"/>
      <c r="KH110" s="60"/>
      <c r="KI110" s="60"/>
      <c r="KJ110" s="60"/>
      <c r="KK110" s="60">
        <f t="shared" si="745"/>
        <v>0</v>
      </c>
      <c r="KL110" s="60">
        <f t="shared" si="745"/>
        <v>0</v>
      </c>
      <c r="KM110" s="60"/>
      <c r="KN110" s="60"/>
      <c r="KO110" s="60"/>
      <c r="KP110" s="60"/>
      <c r="KQ110" s="60"/>
      <c r="KR110" s="60"/>
      <c r="KS110" s="60"/>
      <c r="KT110" s="60"/>
      <c r="KU110" s="67"/>
      <c r="KV110" s="60"/>
      <c r="KW110" s="60">
        <f t="shared" si="746"/>
        <v>0</v>
      </c>
      <c r="KX110" s="60">
        <f t="shared" si="746"/>
        <v>0</v>
      </c>
      <c r="KY110" s="60"/>
      <c r="KZ110" s="60"/>
      <c r="LA110" s="60"/>
      <c r="LB110" s="60"/>
      <c r="LC110" s="60"/>
      <c r="LD110" s="60"/>
      <c r="LE110" s="60"/>
      <c r="LF110" s="60"/>
      <c r="LG110" s="67"/>
      <c r="LH110" s="60"/>
      <c r="LI110" s="60"/>
      <c r="LJ110" s="67"/>
      <c r="LK110" s="60"/>
      <c r="LL110" s="60">
        <f t="shared" si="747"/>
        <v>0</v>
      </c>
      <c r="LM110" s="60">
        <f t="shared" si="747"/>
        <v>0</v>
      </c>
      <c r="LN110" s="60"/>
      <c r="LO110" s="60"/>
      <c r="LP110" s="60"/>
      <c r="LQ110" s="60"/>
      <c r="LR110" s="60"/>
      <c r="LS110" s="60"/>
      <c r="LT110" s="60"/>
      <c r="LU110" s="60"/>
      <c r="LV110" s="67"/>
      <c r="LW110" s="60"/>
      <c r="LX110" s="60"/>
      <c r="LY110" s="67"/>
      <c r="LZ110" s="60"/>
      <c r="MA110" s="60"/>
      <c r="MB110" s="67"/>
      <c r="MC110" s="60"/>
      <c r="MD110" s="60"/>
      <c r="ME110" s="67"/>
      <c r="MF110" s="60"/>
      <c r="MG110" s="9"/>
    </row>
    <row r="111" spans="1:345" ht="13.5" customHeight="1">
      <c r="A111" s="3" t="s">
        <v>140</v>
      </c>
      <c r="B111" s="60">
        <f t="shared" si="712"/>
        <v>0</v>
      </c>
      <c r="C111" s="60">
        <f t="shared" si="713"/>
        <v>0</v>
      </c>
      <c r="D111" s="60"/>
      <c r="E111" s="60">
        <f t="shared" si="714"/>
        <v>0</v>
      </c>
      <c r="F111" s="60">
        <f t="shared" si="714"/>
        <v>0</v>
      </c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>
        <f t="shared" si="715"/>
        <v>0</v>
      </c>
      <c r="U111" s="60">
        <f t="shared" si="715"/>
        <v>0</v>
      </c>
      <c r="V111" s="60"/>
      <c r="W111" s="60"/>
      <c r="X111" s="60"/>
      <c r="Y111" s="60"/>
      <c r="Z111" s="60"/>
      <c r="AA111" s="60"/>
      <c r="AB111" s="60"/>
      <c r="AC111" s="60">
        <f t="shared" si="716"/>
        <v>0</v>
      </c>
      <c r="AD111" s="60">
        <f t="shared" si="716"/>
        <v>0</v>
      </c>
      <c r="AE111" s="60"/>
      <c r="AF111" s="60"/>
      <c r="AG111" s="60"/>
      <c r="AH111" s="60"/>
      <c r="AI111" s="60"/>
      <c r="AJ111" s="60"/>
      <c r="AK111" s="60"/>
      <c r="AL111" s="60">
        <f t="shared" si="717"/>
        <v>0</v>
      </c>
      <c r="AM111" s="60">
        <f t="shared" si="717"/>
        <v>0</v>
      </c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>
        <f t="shared" si="718"/>
        <v>0</v>
      </c>
      <c r="AY111" s="60">
        <f t="shared" si="718"/>
        <v>0</v>
      </c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>
        <f t="shared" si="720"/>
        <v>0</v>
      </c>
      <c r="BT111" s="60"/>
      <c r="BU111" s="60"/>
      <c r="BV111" s="60"/>
      <c r="BW111" s="60"/>
      <c r="BX111" s="60"/>
      <c r="BY111" s="60"/>
      <c r="BZ111" s="60"/>
      <c r="CA111" s="60"/>
      <c r="CB111" s="60">
        <f t="shared" si="721"/>
        <v>0</v>
      </c>
      <c r="CC111" s="60">
        <f t="shared" si="722"/>
        <v>0</v>
      </c>
      <c r="CD111" s="60"/>
      <c r="CE111" s="60"/>
      <c r="CF111" s="60"/>
      <c r="CG111" s="60"/>
      <c r="CH111" s="60"/>
      <c r="CI111" s="60"/>
      <c r="CJ111" s="60"/>
      <c r="CK111" s="60">
        <f t="shared" si="723"/>
        <v>0</v>
      </c>
      <c r="CL111" s="60">
        <f t="shared" si="723"/>
        <v>0</v>
      </c>
      <c r="CM111" s="60"/>
      <c r="CN111" s="60"/>
      <c r="CO111" s="60"/>
      <c r="CP111" s="60"/>
      <c r="CQ111" s="60"/>
      <c r="CR111" s="60"/>
      <c r="CS111" s="60"/>
      <c r="CT111" s="60">
        <f t="shared" si="724"/>
        <v>0</v>
      </c>
      <c r="CU111" s="60">
        <f t="shared" si="724"/>
        <v>0</v>
      </c>
      <c r="CV111" s="60"/>
      <c r="CW111" s="60"/>
      <c r="CX111" s="60"/>
      <c r="CY111" s="60"/>
      <c r="CZ111" s="60"/>
      <c r="DA111" s="60"/>
      <c r="DB111" s="60"/>
      <c r="DC111" s="60">
        <f t="shared" si="725"/>
        <v>0</v>
      </c>
      <c r="DD111" s="60">
        <f t="shared" si="725"/>
        <v>0</v>
      </c>
      <c r="DE111" s="60"/>
      <c r="DF111" s="60"/>
      <c r="DG111" s="60"/>
      <c r="DH111" s="60"/>
      <c r="DI111" s="60"/>
      <c r="DJ111" s="60"/>
      <c r="DK111" s="60"/>
      <c r="DL111" s="60">
        <f t="shared" si="726"/>
        <v>0</v>
      </c>
      <c r="DM111" s="60">
        <f t="shared" si="726"/>
        <v>0</v>
      </c>
      <c r="DN111" s="60"/>
      <c r="DO111" s="60"/>
      <c r="DP111" s="60"/>
      <c r="DQ111" s="60"/>
      <c r="DR111" s="60"/>
      <c r="DS111" s="60"/>
      <c r="DT111" s="60"/>
      <c r="DU111" s="60">
        <f t="shared" si="727"/>
        <v>0</v>
      </c>
      <c r="DV111" s="60">
        <f t="shared" si="727"/>
        <v>0</v>
      </c>
      <c r="DW111" s="60"/>
      <c r="DX111" s="60"/>
      <c r="DY111" s="60"/>
      <c r="DZ111" s="60"/>
      <c r="EA111" s="60"/>
      <c r="EB111" s="60"/>
      <c r="EC111" s="60"/>
      <c r="ED111" s="60">
        <f t="shared" si="728"/>
        <v>0</v>
      </c>
      <c r="EE111" s="60">
        <f t="shared" si="728"/>
        <v>0</v>
      </c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>
        <f t="shared" si="729"/>
        <v>0</v>
      </c>
      <c r="EQ111" s="60">
        <f t="shared" si="729"/>
        <v>0</v>
      </c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>
        <f t="shared" si="731"/>
        <v>0</v>
      </c>
      <c r="FC111" s="60">
        <f t="shared" si="731"/>
        <v>0</v>
      </c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>
        <f t="shared" si="732"/>
        <v>0</v>
      </c>
      <c r="FX111" s="60">
        <f t="shared" si="732"/>
        <v>0</v>
      </c>
      <c r="FY111" s="60"/>
      <c r="FZ111" s="60"/>
      <c r="GA111" s="60"/>
      <c r="GB111" s="60"/>
      <c r="GC111" s="60"/>
      <c r="GD111" s="60"/>
      <c r="GE111" s="60"/>
      <c r="GF111" s="60">
        <f t="shared" si="733"/>
        <v>0</v>
      </c>
      <c r="GG111" s="60">
        <f t="shared" si="733"/>
        <v>0</v>
      </c>
      <c r="GH111" s="60"/>
      <c r="GI111" s="60"/>
      <c r="GJ111" s="60"/>
      <c r="GK111" s="60"/>
      <c r="GL111" s="60"/>
      <c r="GM111" s="60"/>
      <c r="GN111" s="60"/>
      <c r="GO111" s="60">
        <f t="shared" si="734"/>
        <v>0</v>
      </c>
      <c r="GP111" s="60">
        <f t="shared" si="734"/>
        <v>0</v>
      </c>
      <c r="GQ111" s="60"/>
      <c r="GR111" s="60"/>
      <c r="GS111" s="60"/>
      <c r="GT111" s="60"/>
      <c r="GU111" s="60"/>
      <c r="GV111" s="60"/>
      <c r="GW111" s="60"/>
      <c r="GX111" s="60">
        <f t="shared" si="735"/>
        <v>0</v>
      </c>
      <c r="GY111" s="60">
        <f t="shared" si="735"/>
        <v>0</v>
      </c>
      <c r="GZ111" s="58"/>
      <c r="HA111" s="60"/>
      <c r="HB111" s="60"/>
      <c r="HC111" s="60"/>
      <c r="HD111" s="60"/>
      <c r="HE111" s="60"/>
      <c r="HF111" s="60"/>
      <c r="HG111" s="60">
        <f t="shared" si="736"/>
        <v>0</v>
      </c>
      <c r="HH111" s="60">
        <f t="shared" si="736"/>
        <v>0</v>
      </c>
      <c r="HI111" s="60"/>
      <c r="HJ111" s="60"/>
      <c r="HK111" s="60"/>
      <c r="HL111" s="60"/>
      <c r="HM111" s="60"/>
      <c r="HN111" s="60"/>
      <c r="HO111" s="60"/>
      <c r="HP111" s="60">
        <f t="shared" si="737"/>
        <v>0</v>
      </c>
      <c r="HQ111" s="60">
        <f t="shared" si="737"/>
        <v>0</v>
      </c>
      <c r="HR111" s="60"/>
      <c r="HS111" s="60"/>
      <c r="HT111" s="60"/>
      <c r="HU111" s="60"/>
      <c r="HV111" s="60"/>
      <c r="HW111" s="60"/>
      <c r="HX111" s="60"/>
      <c r="HY111" s="60">
        <f t="shared" si="738"/>
        <v>0</v>
      </c>
      <c r="HZ111" s="60">
        <f t="shared" si="738"/>
        <v>0</v>
      </c>
      <c r="IA111" s="60"/>
      <c r="IB111" s="60"/>
      <c r="IC111" s="60"/>
      <c r="ID111" s="60"/>
      <c r="IE111" s="60"/>
      <c r="IF111" s="60"/>
      <c r="IG111" s="60"/>
      <c r="IH111" s="60">
        <f t="shared" si="739"/>
        <v>0</v>
      </c>
      <c r="II111" s="60">
        <f t="shared" si="739"/>
        <v>0</v>
      </c>
      <c r="IJ111" s="60"/>
      <c r="IK111" s="60"/>
      <c r="IL111" s="60"/>
      <c r="IM111" s="60"/>
      <c r="IN111" s="60"/>
      <c r="IO111" s="60"/>
      <c r="IP111" s="60"/>
      <c r="IQ111" s="60"/>
      <c r="IR111" s="60">
        <f t="shared" si="740"/>
        <v>0</v>
      </c>
      <c r="IS111" s="60">
        <f t="shared" si="740"/>
        <v>0</v>
      </c>
      <c r="IT111" s="60"/>
      <c r="IU111" s="60"/>
      <c r="IV111" s="60"/>
      <c r="IW111" s="60"/>
      <c r="IX111" s="60"/>
      <c r="IY111" s="60"/>
      <c r="IZ111" s="60"/>
      <c r="JA111" s="60">
        <f t="shared" si="741"/>
        <v>0</v>
      </c>
      <c r="JB111" s="60">
        <f t="shared" si="741"/>
        <v>0</v>
      </c>
      <c r="JC111" s="60"/>
      <c r="JD111" s="60"/>
      <c r="JE111" s="60"/>
      <c r="JF111" s="60"/>
      <c r="JG111" s="60"/>
      <c r="JH111" s="60"/>
      <c r="JI111" s="60"/>
      <c r="JJ111" s="60">
        <f t="shared" si="742"/>
        <v>0</v>
      </c>
      <c r="JK111" s="60">
        <f t="shared" si="742"/>
        <v>0</v>
      </c>
      <c r="JL111" s="60"/>
      <c r="JM111" s="60"/>
      <c r="JN111" s="60"/>
      <c r="JO111" s="60"/>
      <c r="JP111" s="60"/>
      <c r="JQ111" s="60"/>
      <c r="JR111" s="60"/>
      <c r="JS111" s="60">
        <f t="shared" si="743"/>
        <v>0</v>
      </c>
      <c r="JT111" s="60">
        <f t="shared" si="743"/>
        <v>0</v>
      </c>
      <c r="JU111" s="60"/>
      <c r="JV111" s="60"/>
      <c r="JW111" s="60"/>
      <c r="JX111" s="60"/>
      <c r="JY111" s="60"/>
      <c r="JZ111" s="60"/>
      <c r="KA111" s="60"/>
      <c r="KB111" s="60">
        <f t="shared" si="744"/>
        <v>0</v>
      </c>
      <c r="KC111" s="60">
        <f t="shared" si="744"/>
        <v>0</v>
      </c>
      <c r="KD111" s="60"/>
      <c r="KE111" s="60"/>
      <c r="KF111" s="60"/>
      <c r="KG111" s="60"/>
      <c r="KH111" s="60"/>
      <c r="KI111" s="60"/>
      <c r="KJ111" s="60"/>
      <c r="KK111" s="60">
        <f t="shared" si="745"/>
        <v>0</v>
      </c>
      <c r="KL111" s="60">
        <f t="shared" si="745"/>
        <v>0</v>
      </c>
      <c r="KM111" s="60"/>
      <c r="KN111" s="60"/>
      <c r="KO111" s="60"/>
      <c r="KP111" s="60"/>
      <c r="KQ111" s="60"/>
      <c r="KR111" s="60"/>
      <c r="KS111" s="60"/>
      <c r="KT111" s="60"/>
      <c r="KU111" s="67"/>
      <c r="KV111" s="60"/>
      <c r="KW111" s="60">
        <f t="shared" si="746"/>
        <v>0</v>
      </c>
      <c r="KX111" s="60">
        <f t="shared" si="746"/>
        <v>0</v>
      </c>
      <c r="KY111" s="60"/>
      <c r="KZ111" s="60"/>
      <c r="LA111" s="60"/>
      <c r="LB111" s="60"/>
      <c r="LC111" s="60"/>
      <c r="LD111" s="60"/>
      <c r="LE111" s="60"/>
      <c r="LF111" s="60"/>
      <c r="LG111" s="67"/>
      <c r="LH111" s="60"/>
      <c r="LI111" s="60"/>
      <c r="LJ111" s="67"/>
      <c r="LK111" s="60"/>
      <c r="LL111" s="60">
        <f t="shared" si="747"/>
        <v>0</v>
      </c>
      <c r="LM111" s="60">
        <f t="shared" si="747"/>
        <v>0</v>
      </c>
      <c r="LN111" s="60"/>
      <c r="LO111" s="60"/>
      <c r="LP111" s="60"/>
      <c r="LQ111" s="60"/>
      <c r="LR111" s="60"/>
      <c r="LS111" s="60"/>
      <c r="LT111" s="60"/>
      <c r="LU111" s="60"/>
      <c r="LV111" s="67"/>
      <c r="LW111" s="60"/>
      <c r="LX111" s="60"/>
      <c r="LY111" s="67"/>
      <c r="LZ111" s="60"/>
      <c r="MA111" s="60"/>
      <c r="MB111" s="67"/>
      <c r="MC111" s="60"/>
      <c r="MD111" s="60"/>
      <c r="ME111" s="67"/>
      <c r="MF111" s="60"/>
      <c r="MG111" s="9"/>
    </row>
    <row r="112" spans="1:345" s="8" customFormat="1" ht="13.5" customHeight="1">
      <c r="A112" s="7" t="s">
        <v>162</v>
      </c>
      <c r="B112" s="58">
        <f>B114+B113</f>
        <v>145995.00683</v>
      </c>
      <c r="C112" s="58">
        <f>C114+C113</f>
        <v>141107.05531</v>
      </c>
      <c r="D112" s="58">
        <f t="shared" ref="D112:D113" si="749">C112/B112*100</f>
        <v>96.65197349818159</v>
      </c>
      <c r="E112" s="58">
        <f>E113+E114</f>
        <v>808.34106999999995</v>
      </c>
      <c r="F112" s="58">
        <f>F113+F114</f>
        <v>808.34106999999995</v>
      </c>
      <c r="G112" s="58">
        <f>F112/E112*100</f>
        <v>100</v>
      </c>
      <c r="H112" s="58">
        <f>H113+H114</f>
        <v>800.25765999999999</v>
      </c>
      <c r="I112" s="58">
        <f>I113+I114</f>
        <v>800.25765999999999</v>
      </c>
      <c r="J112" s="58">
        <f>I112/H112*100</f>
        <v>100</v>
      </c>
      <c r="K112" s="58">
        <f>K113+K114</f>
        <v>8.0834100000000007</v>
      </c>
      <c r="L112" s="58">
        <f>L113+L114</f>
        <v>8.0834100000000007</v>
      </c>
      <c r="M112" s="58">
        <f>L112/K112*100</f>
        <v>100</v>
      </c>
      <c r="N112" s="58">
        <f>N113+N114</f>
        <v>478.8</v>
      </c>
      <c r="O112" s="58">
        <f>O113+O114</f>
        <v>478.8</v>
      </c>
      <c r="P112" s="58">
        <f>O112/N112*100</f>
        <v>100</v>
      </c>
      <c r="Q112" s="58">
        <f>Q113+Q114</f>
        <v>0</v>
      </c>
      <c r="R112" s="58">
        <f>R113+R114</f>
        <v>0</v>
      </c>
      <c r="S112" s="58"/>
      <c r="T112" s="58">
        <f>T113+T114</f>
        <v>10504.742539999999</v>
      </c>
      <c r="U112" s="58">
        <f>U113+U114</f>
        <v>10504.742539999999</v>
      </c>
      <c r="V112" s="58">
        <f>U112/T112*100</f>
        <v>100</v>
      </c>
      <c r="W112" s="58">
        <f>W113+W114</f>
        <v>7391.0028300000004</v>
      </c>
      <c r="X112" s="58">
        <f>X113+X114</f>
        <v>7391.0028300000004</v>
      </c>
      <c r="Y112" s="58">
        <f>X112/W112*100</f>
        <v>100</v>
      </c>
      <c r="Z112" s="58">
        <f>Z113+Z114</f>
        <v>3113.7397099999998</v>
      </c>
      <c r="AA112" s="58">
        <f>AA113+AA114</f>
        <v>3113.7397099999998</v>
      </c>
      <c r="AB112" s="58">
        <f>AA112/Z112*100</f>
        <v>100</v>
      </c>
      <c r="AC112" s="58">
        <f>AC113+AC114</f>
        <v>0</v>
      </c>
      <c r="AD112" s="58">
        <f>AD113+AD114</f>
        <v>0</v>
      </c>
      <c r="AE112" s="58"/>
      <c r="AF112" s="58">
        <f>AF113+AF114</f>
        <v>0</v>
      </c>
      <c r="AG112" s="58">
        <f>AG113+AG114</f>
        <v>0</v>
      </c>
      <c r="AH112" s="58"/>
      <c r="AI112" s="58">
        <f>AI113+AI114</f>
        <v>0</v>
      </c>
      <c r="AJ112" s="58">
        <f>AJ113+AJ114</f>
        <v>0</v>
      </c>
      <c r="AK112" s="58"/>
      <c r="AL112" s="58">
        <f>AL113+AL114</f>
        <v>0</v>
      </c>
      <c r="AM112" s="58">
        <f>AM113+AM114</f>
        <v>0</v>
      </c>
      <c r="AN112" s="58"/>
      <c r="AO112" s="58">
        <f>AO113+AO114</f>
        <v>0</v>
      </c>
      <c r="AP112" s="58">
        <f>AP113+AP114</f>
        <v>0</v>
      </c>
      <c r="AQ112" s="58"/>
      <c r="AR112" s="58">
        <f>AR113+AR114</f>
        <v>0</v>
      </c>
      <c r="AS112" s="58">
        <f>AS113+AS114</f>
        <v>0</v>
      </c>
      <c r="AT112" s="58"/>
      <c r="AU112" s="58">
        <f>AU113+AU114</f>
        <v>0</v>
      </c>
      <c r="AV112" s="58">
        <f>AV113+AV114</f>
        <v>0</v>
      </c>
      <c r="AW112" s="58"/>
      <c r="AX112" s="58">
        <f>AX113+AX114</f>
        <v>0</v>
      </c>
      <c r="AY112" s="58">
        <f>AY113+AY114</f>
        <v>0</v>
      </c>
      <c r="AZ112" s="58"/>
      <c r="BA112" s="58">
        <f>BA113+BA114</f>
        <v>0</v>
      </c>
      <c r="BB112" s="58">
        <f>BB113+BB114</f>
        <v>0</v>
      </c>
      <c r="BC112" s="58"/>
      <c r="BD112" s="58">
        <f>BD113+BD114</f>
        <v>0</v>
      </c>
      <c r="BE112" s="58">
        <f>BE113+BE114</f>
        <v>0</v>
      </c>
      <c r="BF112" s="58"/>
      <c r="BG112" s="58">
        <f>BG113+BG114</f>
        <v>4320.0952799999995</v>
      </c>
      <c r="BH112" s="58">
        <f>BH113+BH114</f>
        <v>4320.0952799999995</v>
      </c>
      <c r="BI112" s="58">
        <f>BH112/BG112*100</f>
        <v>100</v>
      </c>
      <c r="BJ112" s="58">
        <f>BJ113+BJ114</f>
        <v>4233.6933499999996</v>
      </c>
      <c r="BK112" s="58">
        <f>BK113+BK114</f>
        <v>4233.6933499999996</v>
      </c>
      <c r="BL112" s="58">
        <f>BK112/BJ112*100</f>
        <v>100</v>
      </c>
      <c r="BM112" s="58">
        <f>BM113+BM114</f>
        <v>86.401930000000007</v>
      </c>
      <c r="BN112" s="58">
        <f>BN113+BN114</f>
        <v>86.401930000000007</v>
      </c>
      <c r="BO112" s="58">
        <f>BN112/BM112*100</f>
        <v>100</v>
      </c>
      <c r="BP112" s="58">
        <f>BP113+BP114</f>
        <v>0</v>
      </c>
      <c r="BQ112" s="58">
        <f>BQ113+BQ114</f>
        <v>0</v>
      </c>
      <c r="BR112" s="58"/>
      <c r="BS112" s="58">
        <f>BS113+BS114</f>
        <v>1720.5102000000002</v>
      </c>
      <c r="BT112" s="58">
        <f>BT113+BT114</f>
        <v>1720.5102000000002</v>
      </c>
      <c r="BU112" s="58">
        <f>BT112/BS112*100</f>
        <v>100</v>
      </c>
      <c r="BV112" s="58">
        <f>BV113+BV114</f>
        <v>1720.5102000000002</v>
      </c>
      <c r="BW112" s="58">
        <f>BW113+BW114</f>
        <v>1720.5102000000002</v>
      </c>
      <c r="BX112" s="58">
        <f>BW112/BV112*100</f>
        <v>100</v>
      </c>
      <c r="BY112" s="58">
        <f>BY113+BY114</f>
        <v>0</v>
      </c>
      <c r="BZ112" s="58">
        <f>BZ113+BZ114</f>
        <v>0</v>
      </c>
      <c r="CA112" s="58"/>
      <c r="CB112" s="58">
        <f>CB113+CB114</f>
        <v>45256.151139999994</v>
      </c>
      <c r="CC112" s="58">
        <f>CC113+CC114</f>
        <v>40368.199619999999</v>
      </c>
      <c r="CD112" s="60">
        <f t="shared" ref="CD112:CD113" si="750">CC112/CB112*100</f>
        <v>89.19936539702833</v>
      </c>
      <c r="CE112" s="58">
        <f>CE113+CE114</f>
        <v>44351.028119999995</v>
      </c>
      <c r="CF112" s="58">
        <f>CF113+CF114</f>
        <v>39560.835650000001</v>
      </c>
      <c r="CG112" s="58">
        <f t="shared" ref="CG112" si="751">CF112/CE112*100</f>
        <v>89.199365441903097</v>
      </c>
      <c r="CH112" s="58">
        <f>CH113+CH114</f>
        <v>905.12302</v>
      </c>
      <c r="CI112" s="58">
        <f>CI113+CI114</f>
        <v>807.36396999999999</v>
      </c>
      <c r="CJ112" s="60">
        <f t="shared" ref="CJ112:CJ113" si="752">CI112/CH112*100</f>
        <v>89.199363198165031</v>
      </c>
      <c r="CK112" s="58">
        <f>CK113+CK114</f>
        <v>0</v>
      </c>
      <c r="CL112" s="58">
        <f>CL113+CL114</f>
        <v>0</v>
      </c>
      <c r="CM112" s="58"/>
      <c r="CN112" s="58">
        <f>CN113+CN114</f>
        <v>0</v>
      </c>
      <c r="CO112" s="58">
        <f>CO113+CO114</f>
        <v>0</v>
      </c>
      <c r="CP112" s="58"/>
      <c r="CQ112" s="58">
        <f>CQ113+CQ114</f>
        <v>0</v>
      </c>
      <c r="CR112" s="58">
        <f>CR113+CR114</f>
        <v>0</v>
      </c>
      <c r="CS112" s="58"/>
      <c r="CT112" s="58">
        <f>CT113+CT114</f>
        <v>0</v>
      </c>
      <c r="CU112" s="58">
        <f>CU113+CU114</f>
        <v>0</v>
      </c>
      <c r="CV112" s="58"/>
      <c r="CW112" s="58"/>
      <c r="CX112" s="58"/>
      <c r="CY112" s="58"/>
      <c r="CZ112" s="58"/>
      <c r="DA112" s="58"/>
      <c r="DB112" s="58"/>
      <c r="DC112" s="58">
        <f>DC113+DC114</f>
        <v>0</v>
      </c>
      <c r="DD112" s="58">
        <f>DD113+DD114</f>
        <v>0</v>
      </c>
      <c r="DE112" s="58"/>
      <c r="DF112" s="58"/>
      <c r="DG112" s="58"/>
      <c r="DH112" s="58"/>
      <c r="DI112" s="58"/>
      <c r="DJ112" s="58"/>
      <c r="DK112" s="58"/>
      <c r="DL112" s="58">
        <f>DL113+DL114</f>
        <v>0</v>
      </c>
      <c r="DM112" s="58">
        <f>DM113+DM114</f>
        <v>0</v>
      </c>
      <c r="DN112" s="58"/>
      <c r="DO112" s="58">
        <f>DO113+DO114</f>
        <v>0</v>
      </c>
      <c r="DP112" s="58">
        <f>DP113+DP114</f>
        <v>0</v>
      </c>
      <c r="DQ112" s="58"/>
      <c r="DR112" s="58">
        <f>DR113+DR114</f>
        <v>0</v>
      </c>
      <c r="DS112" s="58">
        <f>DS113+DS114</f>
        <v>0</v>
      </c>
      <c r="DT112" s="58"/>
      <c r="DU112" s="58">
        <f>DU113+DU114</f>
        <v>0</v>
      </c>
      <c r="DV112" s="58">
        <f>DV113+DV114</f>
        <v>0</v>
      </c>
      <c r="DW112" s="58"/>
      <c r="DX112" s="58">
        <f>DX113+DX114</f>
        <v>0</v>
      </c>
      <c r="DY112" s="58">
        <f>DY113+DY114</f>
        <v>0</v>
      </c>
      <c r="DZ112" s="58"/>
      <c r="EA112" s="58">
        <f>EA113+EA114</f>
        <v>0</v>
      </c>
      <c r="EB112" s="58">
        <f>EB113+EB114</f>
        <v>0</v>
      </c>
      <c r="EC112" s="58"/>
      <c r="ED112" s="58">
        <f>ED113+ED114</f>
        <v>0</v>
      </c>
      <c r="EE112" s="58">
        <f>EE113+EE114</f>
        <v>0</v>
      </c>
      <c r="EF112" s="58"/>
      <c r="EG112" s="58">
        <f>EG113+EG114</f>
        <v>0</v>
      </c>
      <c r="EH112" s="58">
        <f>EH113+EH114</f>
        <v>0</v>
      </c>
      <c r="EI112" s="58"/>
      <c r="EJ112" s="58">
        <f>EJ113+EJ114</f>
        <v>0</v>
      </c>
      <c r="EK112" s="58">
        <f>EK113+EK114</f>
        <v>0</v>
      </c>
      <c r="EL112" s="58"/>
      <c r="EM112" s="58">
        <f>EM113+EM114</f>
        <v>0</v>
      </c>
      <c r="EN112" s="58">
        <f>EN113+EN114</f>
        <v>0</v>
      </c>
      <c r="EO112" s="58"/>
      <c r="EP112" s="58">
        <f>EP113+EP114</f>
        <v>20946.304</v>
      </c>
      <c r="EQ112" s="58">
        <f>EQ113+EQ114</f>
        <v>20946.304</v>
      </c>
      <c r="ER112" s="58">
        <f>EQ112/EP112*100</f>
        <v>100</v>
      </c>
      <c r="ES112" s="58">
        <f>ES113+ES114</f>
        <v>20946.304</v>
      </c>
      <c r="ET112" s="58">
        <f>ET113+ET114</f>
        <v>20946.304</v>
      </c>
      <c r="EU112" s="58">
        <f>ET112/ES112*100</f>
        <v>100</v>
      </c>
      <c r="EV112" s="58">
        <f>EV113+EV114</f>
        <v>0</v>
      </c>
      <c r="EW112" s="58">
        <f>EW113+EW114</f>
        <v>0</v>
      </c>
      <c r="EX112" s="58"/>
      <c r="EY112" s="58">
        <f>EY113+EY114</f>
        <v>9887.4</v>
      </c>
      <c r="EZ112" s="58">
        <f>EZ113+EZ114</f>
        <v>9887.4</v>
      </c>
      <c r="FA112" s="58">
        <f>EZ112/EY112*100</f>
        <v>100</v>
      </c>
      <c r="FB112" s="58">
        <f>FB113+FB114</f>
        <v>0</v>
      </c>
      <c r="FC112" s="58">
        <f>FC113+FC114</f>
        <v>0</v>
      </c>
      <c r="FD112" s="58"/>
      <c r="FE112" s="58">
        <f>FE113+FE114</f>
        <v>0</v>
      </c>
      <c r="FF112" s="58">
        <f>FF113+FF114</f>
        <v>0</v>
      </c>
      <c r="FG112" s="58"/>
      <c r="FH112" s="58">
        <f>FH113+FH114</f>
        <v>0</v>
      </c>
      <c r="FI112" s="58">
        <f>FI113+FI114</f>
        <v>0</v>
      </c>
      <c r="FJ112" s="58"/>
      <c r="FK112" s="58">
        <f>FK113+FK114</f>
        <v>0</v>
      </c>
      <c r="FL112" s="58"/>
      <c r="FM112" s="58"/>
      <c r="FN112" s="58">
        <f>FN113+FN114</f>
        <v>0</v>
      </c>
      <c r="FO112" s="58">
        <f>FO113+FO114</f>
        <v>0</v>
      </c>
      <c r="FP112" s="58"/>
      <c r="FQ112" s="58">
        <f>FQ113+FQ114</f>
        <v>0</v>
      </c>
      <c r="FR112" s="58">
        <f>FR113+FR114</f>
        <v>0</v>
      </c>
      <c r="FS112" s="58"/>
      <c r="FT112" s="58">
        <f>FT113+FT114</f>
        <v>0</v>
      </c>
      <c r="FU112" s="58">
        <f>FU113+FU114</f>
        <v>0</v>
      </c>
      <c r="FV112" s="58"/>
      <c r="FW112" s="58">
        <f>FW113+FW114</f>
        <v>0</v>
      </c>
      <c r="FX112" s="58">
        <f>FX113+FX114</f>
        <v>0</v>
      </c>
      <c r="FY112" s="58"/>
      <c r="FZ112" s="58">
        <f>FZ113+FZ114</f>
        <v>0</v>
      </c>
      <c r="GA112" s="58">
        <f>GA113+GA114</f>
        <v>0</v>
      </c>
      <c r="GB112" s="58"/>
      <c r="GC112" s="58">
        <f>GC113+GC114</f>
        <v>0</v>
      </c>
      <c r="GD112" s="58">
        <f>GD113+GD114</f>
        <v>0</v>
      </c>
      <c r="GE112" s="58"/>
      <c r="GF112" s="58">
        <f>GF113+GF114</f>
        <v>0</v>
      </c>
      <c r="GG112" s="58">
        <f>GG113+GG114</f>
        <v>0</v>
      </c>
      <c r="GH112" s="58"/>
      <c r="GI112" s="58">
        <f>GI113+GI114</f>
        <v>0</v>
      </c>
      <c r="GJ112" s="58">
        <f>GJ113+GJ114</f>
        <v>0</v>
      </c>
      <c r="GK112" s="58"/>
      <c r="GL112" s="58">
        <f>GL113+GL114</f>
        <v>0</v>
      </c>
      <c r="GM112" s="58">
        <f>GM113+GM114</f>
        <v>0</v>
      </c>
      <c r="GN112" s="58"/>
      <c r="GO112" s="58">
        <f>GO113+GO114</f>
        <v>21513.673470000002</v>
      </c>
      <c r="GP112" s="58">
        <f>GP113+GP114</f>
        <v>21513.673470000002</v>
      </c>
      <c r="GQ112" s="58">
        <f t="shared" ref="GQ112:GQ113" si="753">GP112/GO112*100</f>
        <v>100</v>
      </c>
      <c r="GR112" s="58">
        <f>GR113+GR114</f>
        <v>21083.4</v>
      </c>
      <c r="GS112" s="58">
        <f>GS113+GS114</f>
        <v>21083.4</v>
      </c>
      <c r="GT112" s="60">
        <f>GS112/GR112*100</f>
        <v>100</v>
      </c>
      <c r="GU112" s="58">
        <f>GU113+GU114</f>
        <v>430.27346999999997</v>
      </c>
      <c r="GV112" s="58">
        <f>GV113+GV114</f>
        <v>430.27346999999997</v>
      </c>
      <c r="GW112" s="60">
        <f>GV112/GU112*100</f>
        <v>100</v>
      </c>
      <c r="GX112" s="58">
        <f>GX113+GX114</f>
        <v>75.869950000000003</v>
      </c>
      <c r="GY112" s="58">
        <f>GY113+GY114</f>
        <v>75.869950000000003</v>
      </c>
      <c r="GZ112" s="58">
        <f t="shared" si="701"/>
        <v>100</v>
      </c>
      <c r="HA112" s="58">
        <f>HA113+HA114</f>
        <v>75.111249999999998</v>
      </c>
      <c r="HB112" s="58">
        <f>HB113+HB114</f>
        <v>75.111249999999998</v>
      </c>
      <c r="HC112" s="60">
        <f t="shared" ref="HC112:HC113" si="754">HB112/HA112*100</f>
        <v>100</v>
      </c>
      <c r="HD112" s="58">
        <f>HD113+HD114</f>
        <v>0.75870000000000004</v>
      </c>
      <c r="HE112" s="58">
        <f>HE113+HE114</f>
        <v>0.75870000000000004</v>
      </c>
      <c r="HF112" s="58">
        <f t="shared" ref="HF112" si="755">HF113+HF114</f>
        <v>100</v>
      </c>
      <c r="HG112" s="58">
        <f>HG113+HG114</f>
        <v>4732.9931900000001</v>
      </c>
      <c r="HH112" s="58">
        <f>HH113+HH114</f>
        <v>4732.9931900000001</v>
      </c>
      <c r="HI112" s="58">
        <f t="shared" ref="HI112" si="756">HI113+HI114</f>
        <v>100</v>
      </c>
      <c r="HJ112" s="58">
        <f>HJ113+HJ114</f>
        <v>4638.3333300000004</v>
      </c>
      <c r="HK112" s="58">
        <f>HK113+HK114</f>
        <v>4638.3333300000004</v>
      </c>
      <c r="HL112" s="60">
        <f>HK112/HJ112*100</f>
        <v>100</v>
      </c>
      <c r="HM112" s="58">
        <f>HM113+HM114</f>
        <v>94.659859999999995</v>
      </c>
      <c r="HN112" s="58">
        <f>HN113+HN114</f>
        <v>94.659859999999995</v>
      </c>
      <c r="HO112" s="60">
        <f>HN112/HM112*100</f>
        <v>100</v>
      </c>
      <c r="HP112" s="58">
        <f>HP113+HP114</f>
        <v>5876.7064499999997</v>
      </c>
      <c r="HQ112" s="58">
        <f>HQ113+HQ114</f>
        <v>5876.7064499999997</v>
      </c>
      <c r="HR112" s="58">
        <f t="shared" ref="HR112:HR113" si="757">HQ112/HP112*100</f>
        <v>100</v>
      </c>
      <c r="HS112" s="58">
        <f>HS113+HS114</f>
        <v>5817.9393899999995</v>
      </c>
      <c r="HT112" s="58">
        <f>HT113+HT114</f>
        <v>5817.9393899999995</v>
      </c>
      <c r="HU112" s="58">
        <f>HT112/HS112*100</f>
        <v>100</v>
      </c>
      <c r="HV112" s="58">
        <f>HV113+HV114</f>
        <v>58.767060000000001</v>
      </c>
      <c r="HW112" s="58">
        <f>HW113+HW114</f>
        <v>58.767060000000001</v>
      </c>
      <c r="HX112" s="58">
        <f>HW112/HV112*100</f>
        <v>100</v>
      </c>
      <c r="HY112" s="58">
        <f>HY113+HY114</f>
        <v>0</v>
      </c>
      <c r="HZ112" s="58">
        <f>HZ113+HZ114</f>
        <v>0</v>
      </c>
      <c r="IA112" s="58"/>
      <c r="IB112" s="58">
        <f>IB113+IB114</f>
        <v>0</v>
      </c>
      <c r="IC112" s="58">
        <f>IC113+IC114</f>
        <v>0</v>
      </c>
      <c r="ID112" s="58"/>
      <c r="IE112" s="58">
        <f>IE113+IE114</f>
        <v>0</v>
      </c>
      <c r="IF112" s="58">
        <f>IF113+IF114</f>
        <v>0</v>
      </c>
      <c r="IG112" s="58"/>
      <c r="IH112" s="58">
        <f>IH113+IH114</f>
        <v>0</v>
      </c>
      <c r="II112" s="58">
        <f>II113+II114</f>
        <v>0</v>
      </c>
      <c r="IJ112" s="58"/>
      <c r="IK112" s="58">
        <f>IK113+IK114</f>
        <v>0</v>
      </c>
      <c r="IL112" s="58">
        <f>IL113+IL114</f>
        <v>0</v>
      </c>
      <c r="IM112" s="58"/>
      <c r="IN112" s="58">
        <f>IN113+IN114</f>
        <v>0</v>
      </c>
      <c r="IO112" s="58">
        <f>IO113+IO114</f>
        <v>0</v>
      </c>
      <c r="IP112" s="58"/>
      <c r="IQ112" s="58">
        <f>IQ113+IQ114</f>
        <v>0</v>
      </c>
      <c r="IR112" s="58">
        <f>IR113+IR114</f>
        <v>0</v>
      </c>
      <c r="IS112" s="58">
        <f>IS113+IS114</f>
        <v>0</v>
      </c>
      <c r="IT112" s="58"/>
      <c r="IU112" s="58">
        <f>IU113+IU114</f>
        <v>0</v>
      </c>
      <c r="IV112" s="58">
        <f>IV113+IV114</f>
        <v>0</v>
      </c>
      <c r="IW112" s="58"/>
      <c r="IX112" s="58">
        <f>IX113+IX114</f>
        <v>0</v>
      </c>
      <c r="IY112" s="58">
        <f>IY113+IY114</f>
        <v>0</v>
      </c>
      <c r="IZ112" s="58"/>
      <c r="JA112" s="58">
        <f>JA113+JA114</f>
        <v>0</v>
      </c>
      <c r="JB112" s="58">
        <f>JB113+JB114</f>
        <v>0</v>
      </c>
      <c r="JC112" s="58"/>
      <c r="JD112" s="58">
        <f>JD113+JD114</f>
        <v>0</v>
      </c>
      <c r="JE112" s="58">
        <f>JE113+JE114</f>
        <v>0</v>
      </c>
      <c r="JF112" s="58"/>
      <c r="JG112" s="58">
        <f>JG113+JG114</f>
        <v>0</v>
      </c>
      <c r="JH112" s="58">
        <f>JH113+JH114</f>
        <v>0</v>
      </c>
      <c r="JI112" s="58"/>
      <c r="JJ112" s="58">
        <f>JJ113+JJ114</f>
        <v>1227.453</v>
      </c>
      <c r="JK112" s="58">
        <f>JK113+JK114</f>
        <v>1227.453</v>
      </c>
      <c r="JL112" s="69">
        <f t="shared" ref="JL112:JL113" si="758">JK112/JJ112*100</f>
        <v>100</v>
      </c>
      <c r="JM112" s="58">
        <f>JM113+JM114</f>
        <v>1202.9039399999999</v>
      </c>
      <c r="JN112" s="58">
        <f>JN113+JN114</f>
        <v>1202.9039399999999</v>
      </c>
      <c r="JO112" s="60">
        <f>JN112/JM112*100</f>
        <v>100</v>
      </c>
      <c r="JP112" s="58">
        <f>JP113+JP114</f>
        <v>24.549060000000001</v>
      </c>
      <c r="JQ112" s="58">
        <f>JQ113+JQ114</f>
        <v>24.549060000000001</v>
      </c>
      <c r="JR112" s="60">
        <f>JQ112/JP112*100</f>
        <v>100</v>
      </c>
      <c r="JS112" s="58">
        <f>JS113+JS114</f>
        <v>2083.9722499999998</v>
      </c>
      <c r="JT112" s="58">
        <f>JT113+JT114</f>
        <v>2083.9722499999998</v>
      </c>
      <c r="JU112" s="58">
        <f t="shared" ref="JU112:JU113" si="759">JT112/JS112*100</f>
        <v>100</v>
      </c>
      <c r="JV112" s="58">
        <f>JV113+JV114</f>
        <v>2042.2927999999999</v>
      </c>
      <c r="JW112" s="58">
        <f>JW113+JW114</f>
        <v>2042.2927999999999</v>
      </c>
      <c r="JX112" s="60">
        <f>JW112/JV112*100</f>
        <v>100</v>
      </c>
      <c r="JY112" s="58">
        <f>JY113+JY114</f>
        <v>41.679450000000003</v>
      </c>
      <c r="JZ112" s="58">
        <f>JZ113+JZ114</f>
        <v>41.679450000000003</v>
      </c>
      <c r="KA112" s="60">
        <f>JZ112/JY112*100</f>
        <v>100</v>
      </c>
      <c r="KB112" s="58">
        <f>KB113+KB114</f>
        <v>1568.7476799999999</v>
      </c>
      <c r="KC112" s="58">
        <f>KC113+KC114</f>
        <v>1568.7476799999999</v>
      </c>
      <c r="KD112" s="58">
        <f>KC112/KB112*100</f>
        <v>100</v>
      </c>
      <c r="KE112" s="58">
        <f>KE113+KE114</f>
        <v>1537.37273</v>
      </c>
      <c r="KF112" s="58">
        <f>KF113+KF114</f>
        <v>1537.37273</v>
      </c>
      <c r="KG112" s="60">
        <f>KF112/KE112*100</f>
        <v>100</v>
      </c>
      <c r="KH112" s="58">
        <f>KH113+KH114</f>
        <v>31.374949999999998</v>
      </c>
      <c r="KI112" s="58">
        <f>KI113+KI114</f>
        <v>31.374949999999998</v>
      </c>
      <c r="KJ112" s="58"/>
      <c r="KK112" s="58">
        <f>KK113+KK114</f>
        <v>0</v>
      </c>
      <c r="KL112" s="58">
        <f>KL113+KL114</f>
        <v>0</v>
      </c>
      <c r="KM112" s="58"/>
      <c r="KN112" s="58">
        <f>KN113+KN114</f>
        <v>0</v>
      </c>
      <c r="KO112" s="58">
        <f>KO113+KO114</f>
        <v>0</v>
      </c>
      <c r="KP112" s="58"/>
      <c r="KQ112" s="58">
        <f>KQ113+KQ114</f>
        <v>0</v>
      </c>
      <c r="KR112" s="58">
        <f>KR113+KR114</f>
        <v>0</v>
      </c>
      <c r="KS112" s="58"/>
      <c r="KT112" s="58">
        <f>KT113+KT114</f>
        <v>0</v>
      </c>
      <c r="KU112" s="66">
        <f>KU113+KU114</f>
        <v>0</v>
      </c>
      <c r="KV112" s="58"/>
      <c r="KW112" s="58">
        <f>KW113+KW114</f>
        <v>0</v>
      </c>
      <c r="KX112" s="58">
        <f>KX113+KX114</f>
        <v>0</v>
      </c>
      <c r="KY112" s="58"/>
      <c r="KZ112" s="58">
        <f>KZ113+KZ114</f>
        <v>0</v>
      </c>
      <c r="LA112" s="58">
        <f>LA113+LA114</f>
        <v>0</v>
      </c>
      <c r="LB112" s="58"/>
      <c r="LC112" s="58">
        <f>LC113+LC114</f>
        <v>0</v>
      </c>
      <c r="LD112" s="58">
        <f>LD113+LD114</f>
        <v>0</v>
      </c>
      <c r="LE112" s="58"/>
      <c r="LF112" s="58">
        <f>LF113+LF114</f>
        <v>10401.85428</v>
      </c>
      <c r="LG112" s="66">
        <f>LG113+LG114</f>
        <v>10401.85428</v>
      </c>
      <c r="LH112" s="60">
        <f>LG112/LF112*100</f>
        <v>100</v>
      </c>
      <c r="LI112" s="58">
        <f>LI113+LI114</f>
        <v>0</v>
      </c>
      <c r="LJ112" s="66">
        <f>LJ113+LJ114</f>
        <v>0</v>
      </c>
      <c r="LK112" s="58"/>
      <c r="LL112" s="58">
        <f>LL113+LL114</f>
        <v>0</v>
      </c>
      <c r="LM112" s="58">
        <f>LM113+LM114</f>
        <v>0</v>
      </c>
      <c r="LN112" s="58"/>
      <c r="LO112" s="58">
        <f>LO113+LO114</f>
        <v>0</v>
      </c>
      <c r="LP112" s="58">
        <f>LP113+LP114</f>
        <v>0</v>
      </c>
      <c r="LQ112" s="58"/>
      <c r="LR112" s="58">
        <f>LR113+LR114</f>
        <v>0</v>
      </c>
      <c r="LS112" s="58">
        <f>LS113+LS114</f>
        <v>0</v>
      </c>
      <c r="LT112" s="58"/>
      <c r="LU112" s="58">
        <f>LU113+LU114</f>
        <v>1397.48</v>
      </c>
      <c r="LV112" s="66">
        <f>LV113+LV114</f>
        <v>1397.48</v>
      </c>
      <c r="LW112" s="58">
        <f t="shared" ref="LW112:LW123" si="760">LV112/LU112*100</f>
        <v>100</v>
      </c>
      <c r="LX112" s="58">
        <f>LX113+LX114</f>
        <v>2336.78757</v>
      </c>
      <c r="LY112" s="66">
        <f>LY113+LY114</f>
        <v>2336.78757</v>
      </c>
      <c r="LZ112" s="58"/>
      <c r="MA112" s="58">
        <f>MA113+MA114</f>
        <v>857.12476000000004</v>
      </c>
      <c r="MB112" s="66">
        <f>MB113+MB114</f>
        <v>857.12476000000004</v>
      </c>
      <c r="MC112" s="60">
        <f>MB112/MA112*100</f>
        <v>100</v>
      </c>
      <c r="MD112" s="58">
        <f>MD113+MD114</f>
        <v>0</v>
      </c>
      <c r="ME112" s="66">
        <f>ME113+ME114</f>
        <v>0</v>
      </c>
      <c r="MF112" s="58"/>
    </row>
    <row r="113" spans="1:345" ht="13.5" customHeight="1">
      <c r="A113" s="3" t="s">
        <v>163</v>
      </c>
      <c r="B113" s="60">
        <f>E113+N113+Q113+T113+AC113+AU113+AX113+BG113+BP113+BS113+CB113+CK113+DL113+DU113+ED113+EM113+EP113+EY113+FB113+FW113+GF113+GO113+GX113+HP113+HG113+HY113+CT113+JJ113+JS113+DC113+FK113+FN113+IR113+KB113+KK113+KT113+LF113+LI113+LL113+IH113+JA113+KW113+LU113+LX113+MA113+MD113</f>
        <v>117610.61734999999</v>
      </c>
      <c r="C113" s="60">
        <f>F113+O113+R113+U113+AD113+AV113+AY113+BH113+BQ113+BT113+CC113+CL113+DM113+DV113+EE113+EN113+EQ113+EZ113+FC113+FX113+GG113+GP113+GY113+HQ113+HH113+HZ113+CU113+JK113+JT113+DD113+FL113+FO113+IS113+KC113+KL113+KU113+LG113+LJ113+LM113+II113+JB113+KX113+LV113+LY113+MB113+ME113</f>
        <v>112722.66582999998</v>
      </c>
      <c r="D113" s="60">
        <f t="shared" si="749"/>
        <v>95.843953862214804</v>
      </c>
      <c r="E113" s="60">
        <f>H113+K113</f>
        <v>808.34106999999995</v>
      </c>
      <c r="F113" s="60">
        <f>I113+L113</f>
        <v>808.34106999999995</v>
      </c>
      <c r="G113" s="60">
        <f>F113/E113*100</f>
        <v>100</v>
      </c>
      <c r="H113" s="60">
        <v>800.25765999999999</v>
      </c>
      <c r="I113" s="60">
        <v>800.25765999999999</v>
      </c>
      <c r="J113" s="60">
        <f>I113/H113*100</f>
        <v>100</v>
      </c>
      <c r="K113" s="60">
        <v>8.0834100000000007</v>
      </c>
      <c r="L113" s="60">
        <v>8.0834100000000007</v>
      </c>
      <c r="M113" s="60">
        <f>L113/K113*100</f>
        <v>100</v>
      </c>
      <c r="N113" s="60">
        <v>478.8</v>
      </c>
      <c r="O113" s="60">
        <v>478.8</v>
      </c>
      <c r="P113" s="60">
        <f>O113/N113*100</f>
        <v>100</v>
      </c>
      <c r="Q113" s="60"/>
      <c r="R113" s="60"/>
      <c r="S113" s="60"/>
      <c r="T113" s="60">
        <f>W113+Z113</f>
        <v>10504.742539999999</v>
      </c>
      <c r="U113" s="60">
        <f>X113+AA113</f>
        <v>10504.742539999999</v>
      </c>
      <c r="V113" s="60">
        <f>U113/T113*100</f>
        <v>100</v>
      </c>
      <c r="W113" s="60">
        <v>7391.0028300000004</v>
      </c>
      <c r="X113" s="60">
        <v>7391.0028300000004</v>
      </c>
      <c r="Y113" s="60">
        <f>X113/W113*100</f>
        <v>100</v>
      </c>
      <c r="Z113" s="60">
        <v>3113.7397099999998</v>
      </c>
      <c r="AA113" s="60">
        <v>3113.7397099999998</v>
      </c>
      <c r="AB113" s="60">
        <f>AA113/Z113*100</f>
        <v>100</v>
      </c>
      <c r="AC113" s="60">
        <f>AF113+AI113</f>
        <v>0</v>
      </c>
      <c r="AD113" s="60">
        <f>AG113+AJ113</f>
        <v>0</v>
      </c>
      <c r="AE113" s="60"/>
      <c r="AF113" s="60"/>
      <c r="AG113" s="60"/>
      <c r="AH113" s="60"/>
      <c r="AI113" s="60"/>
      <c r="AJ113" s="60"/>
      <c r="AK113" s="60"/>
      <c r="AL113" s="60">
        <f>AO113+AR113</f>
        <v>0</v>
      </c>
      <c r="AM113" s="60">
        <f>AP113+AS113</f>
        <v>0</v>
      </c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>
        <f>BA113+BD113</f>
        <v>0</v>
      </c>
      <c r="AY113" s="60">
        <f>BB113+BE113</f>
        <v>0</v>
      </c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>
        <f>BV113+BY113</f>
        <v>0</v>
      </c>
      <c r="BT113" s="60"/>
      <c r="BU113" s="60"/>
      <c r="BV113" s="60"/>
      <c r="BW113" s="60"/>
      <c r="BX113" s="60"/>
      <c r="BY113" s="60"/>
      <c r="BZ113" s="60"/>
      <c r="CA113" s="60"/>
      <c r="CB113" s="60">
        <f t="shared" ref="CB113" si="761">CE113+CH113</f>
        <v>45256.151139999994</v>
      </c>
      <c r="CC113" s="60">
        <f t="shared" ref="CC113" si="762">CF113+CI113</f>
        <v>40368.199619999999</v>
      </c>
      <c r="CD113" s="60">
        <f t="shared" si="750"/>
        <v>89.19936539702833</v>
      </c>
      <c r="CE113" s="60">
        <v>44351.028119999995</v>
      </c>
      <c r="CF113" s="60">
        <v>39560.835650000001</v>
      </c>
      <c r="CG113" s="60">
        <f>CF113/CE113*100</f>
        <v>89.199365441903097</v>
      </c>
      <c r="CH113" s="60">
        <v>905.12302</v>
      </c>
      <c r="CI113" s="60">
        <v>807.36396999999999</v>
      </c>
      <c r="CJ113" s="60">
        <f t="shared" si="752"/>
        <v>89.199363198165031</v>
      </c>
      <c r="CK113" s="60">
        <f>CN113+CQ113</f>
        <v>0</v>
      </c>
      <c r="CL113" s="60">
        <f>CO113+CR113</f>
        <v>0</v>
      </c>
      <c r="CM113" s="60"/>
      <c r="CN113" s="60"/>
      <c r="CO113" s="60"/>
      <c r="CP113" s="60"/>
      <c r="CQ113" s="60"/>
      <c r="CR113" s="60"/>
      <c r="CS113" s="60"/>
      <c r="CT113" s="60">
        <f>CW113+CZ113</f>
        <v>0</v>
      </c>
      <c r="CU113" s="60">
        <f>CX113+DA113</f>
        <v>0</v>
      </c>
      <c r="CV113" s="60"/>
      <c r="CW113" s="60"/>
      <c r="CX113" s="60"/>
      <c r="CY113" s="60"/>
      <c r="CZ113" s="60"/>
      <c r="DA113" s="60"/>
      <c r="DB113" s="60"/>
      <c r="DC113" s="60">
        <f>DF113+DI113</f>
        <v>0</v>
      </c>
      <c r="DD113" s="60">
        <f>DG113+DJ113</f>
        <v>0</v>
      </c>
      <c r="DE113" s="60"/>
      <c r="DF113" s="60"/>
      <c r="DG113" s="60"/>
      <c r="DH113" s="60"/>
      <c r="DI113" s="60"/>
      <c r="DJ113" s="60"/>
      <c r="DK113" s="60"/>
      <c r="DL113" s="60">
        <f>DO113+DR113</f>
        <v>0</v>
      </c>
      <c r="DM113" s="60">
        <f>DP113+DS113</f>
        <v>0</v>
      </c>
      <c r="DN113" s="60"/>
      <c r="DO113" s="60"/>
      <c r="DP113" s="60"/>
      <c r="DQ113" s="60"/>
      <c r="DR113" s="60"/>
      <c r="DS113" s="60"/>
      <c r="DT113" s="60"/>
      <c r="DU113" s="60">
        <f>DX113+EA113</f>
        <v>0</v>
      </c>
      <c r="DV113" s="60">
        <f>DY113+EB113</f>
        <v>0</v>
      </c>
      <c r="DW113" s="60"/>
      <c r="DX113" s="60"/>
      <c r="DY113" s="60"/>
      <c r="DZ113" s="60"/>
      <c r="EA113" s="60"/>
      <c r="EB113" s="60"/>
      <c r="EC113" s="60"/>
      <c r="ED113" s="60">
        <f>EG113+EJ113</f>
        <v>0</v>
      </c>
      <c r="EE113" s="60">
        <f>EH113+EK113</f>
        <v>0</v>
      </c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>
        <f t="shared" ref="EP113:EQ113" si="763">ES113+EV113</f>
        <v>0</v>
      </c>
      <c r="EQ113" s="60">
        <f t="shared" si="763"/>
        <v>0</v>
      </c>
      <c r="ER113" s="60"/>
      <c r="ES113" s="60"/>
      <c r="ET113" s="60"/>
      <c r="EU113" s="60"/>
      <c r="EV113" s="60"/>
      <c r="EW113" s="60"/>
      <c r="EX113" s="60"/>
      <c r="EY113" s="60">
        <v>9887.4</v>
      </c>
      <c r="EZ113" s="60">
        <v>9887.4</v>
      </c>
      <c r="FA113" s="60">
        <f>EZ113/EY113*100</f>
        <v>100</v>
      </c>
      <c r="FB113" s="60">
        <f>FE113+FH113</f>
        <v>0</v>
      </c>
      <c r="FC113" s="60">
        <f>FF113+FI113</f>
        <v>0</v>
      </c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>
        <f t="shared" ref="FW113:FX113" si="764">FZ113+GC113</f>
        <v>0</v>
      </c>
      <c r="FX113" s="60">
        <f t="shared" si="764"/>
        <v>0</v>
      </c>
      <c r="FY113" s="60"/>
      <c r="FZ113" s="60"/>
      <c r="GA113" s="60"/>
      <c r="GB113" s="60"/>
      <c r="GC113" s="60"/>
      <c r="GD113" s="60"/>
      <c r="GE113" s="60"/>
      <c r="GF113" s="60">
        <f>GI113+GL113</f>
        <v>0</v>
      </c>
      <c r="GG113" s="60">
        <f>GJ113+GM113</f>
        <v>0</v>
      </c>
      <c r="GH113" s="60"/>
      <c r="GI113" s="60"/>
      <c r="GJ113" s="60"/>
      <c r="GK113" s="60"/>
      <c r="GL113" s="60"/>
      <c r="GM113" s="60"/>
      <c r="GN113" s="60"/>
      <c r="GO113" s="60">
        <f>GR113+GU113</f>
        <v>21513.673470000002</v>
      </c>
      <c r="GP113" s="60">
        <f>GS113+GV113</f>
        <v>21513.673470000002</v>
      </c>
      <c r="GQ113" s="58">
        <f t="shared" si="753"/>
        <v>100</v>
      </c>
      <c r="GR113" s="60">
        <v>21083.4</v>
      </c>
      <c r="GS113" s="60">
        <v>21083.4</v>
      </c>
      <c r="GT113" s="60">
        <f>GS113/GR113*100</f>
        <v>100</v>
      </c>
      <c r="GU113" s="60">
        <v>430.27346999999997</v>
      </c>
      <c r="GV113" s="60">
        <v>430.27346999999997</v>
      </c>
      <c r="GW113" s="60">
        <f>GV113/GU113*100</f>
        <v>100</v>
      </c>
      <c r="GX113" s="60">
        <f>HA113+HD113</f>
        <v>75.869950000000003</v>
      </c>
      <c r="GY113" s="60">
        <f>HB113+HE113</f>
        <v>75.869950000000003</v>
      </c>
      <c r="GZ113" s="58">
        <f t="shared" si="701"/>
        <v>100</v>
      </c>
      <c r="HA113" s="60">
        <v>75.111249999999998</v>
      </c>
      <c r="HB113" s="60">
        <v>75.111249999999998</v>
      </c>
      <c r="HC113" s="60">
        <f t="shared" si="754"/>
        <v>100</v>
      </c>
      <c r="HD113" s="60">
        <v>0.75870000000000004</v>
      </c>
      <c r="HE113" s="60">
        <v>0.75870000000000004</v>
      </c>
      <c r="HF113" s="60">
        <f>HE113/HD113*100</f>
        <v>100</v>
      </c>
      <c r="HG113" s="60">
        <f>HJ113+HM113</f>
        <v>4732.9931900000001</v>
      </c>
      <c r="HH113" s="60">
        <f>HK113+HN113</f>
        <v>4732.9931900000001</v>
      </c>
      <c r="HI113" s="60">
        <f>HH113/HG113*100</f>
        <v>100</v>
      </c>
      <c r="HJ113" s="60">
        <v>4638.3333300000004</v>
      </c>
      <c r="HK113" s="60">
        <v>4638.3333300000004</v>
      </c>
      <c r="HL113" s="60">
        <f>HK113/HJ113*100</f>
        <v>100</v>
      </c>
      <c r="HM113" s="60">
        <v>94.659859999999995</v>
      </c>
      <c r="HN113" s="60">
        <v>94.659859999999995</v>
      </c>
      <c r="HO113" s="60">
        <f>HN113/HM113*100</f>
        <v>100</v>
      </c>
      <c r="HP113" s="60">
        <f>HS113+HV113</f>
        <v>5876.7064499999997</v>
      </c>
      <c r="HQ113" s="60">
        <f>HT113+HW113</f>
        <v>5876.7064499999997</v>
      </c>
      <c r="HR113" s="58">
        <f t="shared" si="757"/>
        <v>100</v>
      </c>
      <c r="HS113" s="60">
        <v>5817.9393899999995</v>
      </c>
      <c r="HT113" s="60">
        <v>5817.9393899999995</v>
      </c>
      <c r="HU113" s="60">
        <f>HT113/HS113*100</f>
        <v>100</v>
      </c>
      <c r="HV113" s="60">
        <v>58.767060000000001</v>
      </c>
      <c r="HW113" s="60">
        <v>58.767060000000001</v>
      </c>
      <c r="HX113" s="60">
        <f>HW113/HV113*100</f>
        <v>100</v>
      </c>
      <c r="HY113" s="60">
        <f>IB113+IE113</f>
        <v>0</v>
      </c>
      <c r="HZ113" s="60">
        <f>IC113+IF113</f>
        <v>0</v>
      </c>
      <c r="IA113" s="60"/>
      <c r="IB113" s="60"/>
      <c r="IC113" s="60"/>
      <c r="ID113" s="60"/>
      <c r="IE113" s="60"/>
      <c r="IF113" s="60"/>
      <c r="IG113" s="60"/>
      <c r="IH113" s="60">
        <f>IK113+IN113</f>
        <v>0</v>
      </c>
      <c r="II113" s="60">
        <f>IL113+IO113</f>
        <v>0</v>
      </c>
      <c r="IJ113" s="60"/>
      <c r="IK113" s="60"/>
      <c r="IL113" s="60"/>
      <c r="IM113" s="60"/>
      <c r="IN113" s="60"/>
      <c r="IO113" s="60"/>
      <c r="IP113" s="60"/>
      <c r="IQ113" s="60"/>
      <c r="IR113" s="60">
        <f>IU113+IX113</f>
        <v>0</v>
      </c>
      <c r="IS113" s="60">
        <f>IV113+IY113</f>
        <v>0</v>
      </c>
      <c r="IT113" s="60"/>
      <c r="IU113" s="60"/>
      <c r="IV113" s="60"/>
      <c r="IW113" s="60"/>
      <c r="IX113" s="60"/>
      <c r="IY113" s="60"/>
      <c r="IZ113" s="60"/>
      <c r="JA113" s="60">
        <f>JD113+JG113</f>
        <v>0</v>
      </c>
      <c r="JB113" s="60">
        <f>JE113+JH113</f>
        <v>0</v>
      </c>
      <c r="JC113" s="60"/>
      <c r="JD113" s="60"/>
      <c r="JE113" s="60"/>
      <c r="JF113" s="60"/>
      <c r="JG113" s="60"/>
      <c r="JH113" s="60"/>
      <c r="JI113" s="60"/>
      <c r="JJ113" s="60">
        <f>JM113+JP113</f>
        <v>1227.453</v>
      </c>
      <c r="JK113" s="60">
        <f>JN113+JQ113</f>
        <v>1227.453</v>
      </c>
      <c r="JL113" s="69">
        <f t="shared" si="758"/>
        <v>100</v>
      </c>
      <c r="JM113" s="60">
        <v>1202.9039399999999</v>
      </c>
      <c r="JN113" s="60">
        <v>1202.9039399999999</v>
      </c>
      <c r="JO113" s="60">
        <f>JN113/JM113*100</f>
        <v>100</v>
      </c>
      <c r="JP113" s="60">
        <v>24.549060000000001</v>
      </c>
      <c r="JQ113" s="60">
        <v>24.549060000000001</v>
      </c>
      <c r="JR113" s="60">
        <f>JQ113/JP113*100</f>
        <v>100</v>
      </c>
      <c r="JS113" s="60">
        <f>JV113+JY113</f>
        <v>2083.9722499999998</v>
      </c>
      <c r="JT113" s="60">
        <f>JW113+JZ113</f>
        <v>2083.9722499999998</v>
      </c>
      <c r="JU113" s="58">
        <f t="shared" si="759"/>
        <v>100</v>
      </c>
      <c r="JV113" s="60">
        <v>2042.2927999999999</v>
      </c>
      <c r="JW113" s="60">
        <v>2042.2927999999999</v>
      </c>
      <c r="JX113" s="60">
        <f>JW113/JV113*100</f>
        <v>100</v>
      </c>
      <c r="JY113" s="60">
        <v>41.679450000000003</v>
      </c>
      <c r="JZ113" s="60">
        <v>41.679450000000003</v>
      </c>
      <c r="KA113" s="60">
        <f>JZ113/JY113*100</f>
        <v>100</v>
      </c>
      <c r="KB113" s="60">
        <f>KE113+KH113</f>
        <v>1568.7476799999999</v>
      </c>
      <c r="KC113" s="60">
        <f>KF113+KI113</f>
        <v>1568.7476799999999</v>
      </c>
      <c r="KD113" s="58">
        <f>KC113/KB113*100</f>
        <v>100</v>
      </c>
      <c r="KE113" s="60">
        <v>1537.37273</v>
      </c>
      <c r="KF113" s="60">
        <v>1537.37273</v>
      </c>
      <c r="KG113" s="60">
        <f>KF113/KE113*100</f>
        <v>100</v>
      </c>
      <c r="KH113" s="60">
        <v>31.374949999999998</v>
      </c>
      <c r="KI113" s="60">
        <v>31.374949999999998</v>
      </c>
      <c r="KJ113" s="60">
        <f>KI113/KH113*100</f>
        <v>100</v>
      </c>
      <c r="KK113" s="60">
        <f>KN113+KQ113</f>
        <v>0</v>
      </c>
      <c r="KL113" s="60">
        <f>KO113+KR113</f>
        <v>0</v>
      </c>
      <c r="KM113" s="60"/>
      <c r="KN113" s="60"/>
      <c r="KO113" s="60"/>
      <c r="KP113" s="60"/>
      <c r="KQ113" s="60"/>
      <c r="KR113" s="60"/>
      <c r="KS113" s="60"/>
      <c r="KT113" s="60"/>
      <c r="KU113" s="67"/>
      <c r="KV113" s="60"/>
      <c r="KW113" s="60">
        <f>KZ113+LC113</f>
        <v>0</v>
      </c>
      <c r="KX113" s="60">
        <f>LA113+LD113</f>
        <v>0</v>
      </c>
      <c r="KY113" s="60"/>
      <c r="KZ113" s="60"/>
      <c r="LA113" s="60"/>
      <c r="LB113" s="60"/>
      <c r="LC113" s="60"/>
      <c r="LD113" s="60"/>
      <c r="LE113" s="60"/>
      <c r="LF113" s="60">
        <v>10401.85428</v>
      </c>
      <c r="LG113" s="67">
        <v>10401.85428</v>
      </c>
      <c r="LH113" s="60">
        <f>LG113/LF113*100</f>
        <v>100</v>
      </c>
      <c r="LI113" s="60"/>
      <c r="LJ113" s="67"/>
      <c r="LK113" s="60"/>
      <c r="LL113" s="60">
        <f>LO113+LR113</f>
        <v>0</v>
      </c>
      <c r="LM113" s="60">
        <f>LP113+LS113</f>
        <v>0</v>
      </c>
      <c r="LN113" s="60"/>
      <c r="LO113" s="60"/>
      <c r="LP113" s="60"/>
      <c r="LQ113" s="60"/>
      <c r="LR113" s="60"/>
      <c r="LS113" s="60"/>
      <c r="LT113" s="60"/>
      <c r="LU113" s="60"/>
      <c r="LV113" s="67"/>
      <c r="LW113" s="58"/>
      <c r="LX113" s="60">
        <v>2336.78757</v>
      </c>
      <c r="LY113" s="60">
        <v>2336.78757</v>
      </c>
      <c r="LZ113" s="60">
        <f>LY113/LX113*100</f>
        <v>100</v>
      </c>
      <c r="MA113" s="60">
        <v>857.12476000000004</v>
      </c>
      <c r="MB113" s="60">
        <v>857.12476000000004</v>
      </c>
      <c r="MC113" s="60">
        <f>MB113/MA113*100</f>
        <v>100</v>
      </c>
      <c r="MD113" s="60"/>
      <c r="ME113" s="60"/>
      <c r="MF113" s="60"/>
      <c r="MG113" s="9"/>
    </row>
    <row r="114" spans="1:345" s="8" customFormat="1" ht="13.5" customHeight="1">
      <c r="A114" s="7" t="s">
        <v>189</v>
      </c>
      <c r="B114" s="58">
        <f>SUM(B115:B119)</f>
        <v>28384.389480000002</v>
      </c>
      <c r="C114" s="58">
        <f>SUM(C115:C119)</f>
        <v>28384.389480000002</v>
      </c>
      <c r="D114" s="58">
        <f t="shared" ref="D114:D119" si="765">C114/B114*100</f>
        <v>100</v>
      </c>
      <c r="E114" s="58">
        <v>0</v>
      </c>
      <c r="F114" s="58">
        <v>0</v>
      </c>
      <c r="G114" s="58"/>
      <c r="H114" s="58">
        <f>H115+H116+H117+H119+H118</f>
        <v>0</v>
      </c>
      <c r="I114" s="58">
        <f>I115+I116+I117+I119+I118</f>
        <v>0</v>
      </c>
      <c r="J114" s="58"/>
      <c r="K114" s="58">
        <f>K115+K116+K117+K119+K118</f>
        <v>0</v>
      </c>
      <c r="L114" s="58">
        <f>L115+L116+L117+L119+L118</f>
        <v>0</v>
      </c>
      <c r="M114" s="58"/>
      <c r="N114" s="58">
        <f>N115+N116+N117+N118+N119</f>
        <v>0</v>
      </c>
      <c r="O114" s="58">
        <f>O115+O116+O117+O118+O119</f>
        <v>0</v>
      </c>
      <c r="P114" s="58"/>
      <c r="Q114" s="58">
        <f>Q115+Q116+Q117+Q118+Q119</f>
        <v>0</v>
      </c>
      <c r="R114" s="58">
        <f>R115+R116+R117+R118+R119</f>
        <v>0</v>
      </c>
      <c r="S114" s="58"/>
      <c r="T114" s="58">
        <f>T115+T116+T117+T118+T119</f>
        <v>0</v>
      </c>
      <c r="U114" s="58">
        <f>U115+U116+U117+U118+U119</f>
        <v>0</v>
      </c>
      <c r="V114" s="58"/>
      <c r="W114" s="58">
        <f>W115+W116+W117+W118+W119</f>
        <v>0</v>
      </c>
      <c r="X114" s="58">
        <f>X115+X116+X117+X118+X119</f>
        <v>0</v>
      </c>
      <c r="Y114" s="58"/>
      <c r="Z114" s="58">
        <f>Z115+Z116+Z117+Z118+Z119</f>
        <v>0</v>
      </c>
      <c r="AA114" s="58">
        <f>AA115+AA116+AA117+AA118+AA119</f>
        <v>0</v>
      </c>
      <c r="AB114" s="58"/>
      <c r="AC114" s="58">
        <f>AC115+AC116+AC117+AC118+AC119</f>
        <v>0</v>
      </c>
      <c r="AD114" s="58">
        <f>AD115+AD116+AD117+AD118+AD119</f>
        <v>0</v>
      </c>
      <c r="AE114" s="58"/>
      <c r="AF114" s="58">
        <f>AF115+AF116+AF117+AF118+AF119</f>
        <v>0</v>
      </c>
      <c r="AG114" s="58">
        <f>AG115+AG116+AG117+AG119</f>
        <v>0</v>
      </c>
      <c r="AH114" s="58"/>
      <c r="AI114" s="58">
        <f>AI115+AI116+AI117+AI118+AI119</f>
        <v>0</v>
      </c>
      <c r="AJ114" s="58">
        <f>AJ115+AJ116+AJ117+AJ118+AJ119</f>
        <v>0</v>
      </c>
      <c r="AK114" s="58"/>
      <c r="AL114" s="58">
        <f>AL115+AL116+AL117+AL118+AL119</f>
        <v>0</v>
      </c>
      <c r="AM114" s="58">
        <f>AM115+AM116+AM117+AM118+AM119</f>
        <v>0</v>
      </c>
      <c r="AN114" s="58"/>
      <c r="AO114" s="58">
        <f>AO115+AO116+AO117+AO118+AO119</f>
        <v>0</v>
      </c>
      <c r="AP114" s="58">
        <f>AP115+AP116+AP117+AP119</f>
        <v>0</v>
      </c>
      <c r="AQ114" s="58"/>
      <c r="AR114" s="58">
        <f>AR115+AR116+AR117+AR118+AR119</f>
        <v>0</v>
      </c>
      <c r="AS114" s="58">
        <f>AS115+AS116+AS117+AS118+AS119</f>
        <v>0</v>
      </c>
      <c r="AT114" s="58"/>
      <c r="AU114" s="58">
        <f>AU115+AU116+AU117+AU118+AU119</f>
        <v>0</v>
      </c>
      <c r="AV114" s="58">
        <f>AV115+AV116+AV117+AV118+AV119</f>
        <v>0</v>
      </c>
      <c r="AW114" s="58"/>
      <c r="AX114" s="58">
        <f>AX116+AX115+AX117+AX118+AX119</f>
        <v>0</v>
      </c>
      <c r="AY114" s="58">
        <f>AY115+AY116+AY117+AY118+AY119</f>
        <v>0</v>
      </c>
      <c r="AZ114" s="58"/>
      <c r="BA114" s="58">
        <f>BA115+BA116+BA117+BA118+BA119</f>
        <v>0</v>
      </c>
      <c r="BB114" s="58">
        <f>BB115+BB116+BB117+BB118+BB119</f>
        <v>0</v>
      </c>
      <c r="BC114" s="58"/>
      <c r="BD114" s="58">
        <f>BD115+BD116+BD117+BD118+BD119</f>
        <v>0</v>
      </c>
      <c r="BE114" s="58">
        <f>BE115+BE116+BE117+BE118+BE119</f>
        <v>0</v>
      </c>
      <c r="BF114" s="58"/>
      <c r="BG114" s="58">
        <f>BG115+BG116+BG117+BG118+BG119</f>
        <v>4320.0952799999995</v>
      </c>
      <c r="BH114" s="58">
        <f>BH115+BH116+BH117+BH118+BH119</f>
        <v>4320.0952799999995</v>
      </c>
      <c r="BI114" s="58">
        <f>BH114/BG114*100</f>
        <v>100</v>
      </c>
      <c r="BJ114" s="58">
        <f>BJ115+BJ116+BJ117+BJ118+BJ119</f>
        <v>4233.6933499999996</v>
      </c>
      <c r="BK114" s="58">
        <f>BK115+BK116+BK117+BK118+BK119</f>
        <v>4233.6933499999996</v>
      </c>
      <c r="BL114" s="58">
        <f>BK114/BJ114*100</f>
        <v>100</v>
      </c>
      <c r="BM114" s="58">
        <f>BM115+BM116+BM117+BM118+BM119</f>
        <v>86.401930000000007</v>
      </c>
      <c r="BN114" s="58">
        <f>BN115+BN116+BN117+BN118+BN119</f>
        <v>86.401930000000007</v>
      </c>
      <c r="BO114" s="58">
        <f>BN114/BM114*100</f>
        <v>100</v>
      </c>
      <c r="BP114" s="58">
        <f>BP115+BP116+BP117+BP118+BP119</f>
        <v>0</v>
      </c>
      <c r="BQ114" s="58">
        <f>BQ115+BQ116+BQ117+BQ118+BQ119</f>
        <v>0</v>
      </c>
      <c r="BR114" s="58"/>
      <c r="BS114" s="58">
        <f>BS115+BS116+BS117+BS118+BS119</f>
        <v>1720.5102000000002</v>
      </c>
      <c r="BT114" s="58">
        <f>BT115+BT116+BT117+BT118+BT119</f>
        <v>1720.5102000000002</v>
      </c>
      <c r="BU114" s="58">
        <f>BT114/BS114*100</f>
        <v>100</v>
      </c>
      <c r="BV114" s="58">
        <f>BV115+BV116+BV117+BV118+BV119</f>
        <v>1720.5102000000002</v>
      </c>
      <c r="BW114" s="58">
        <f>BW115+BW116+BW117+BW118+BW119</f>
        <v>1720.5102000000002</v>
      </c>
      <c r="BX114" s="58">
        <f>BW114/BV114*100</f>
        <v>100</v>
      </c>
      <c r="BY114" s="58">
        <f>BY115+BY116+BY117+BY118+BY119</f>
        <v>0</v>
      </c>
      <c r="BZ114" s="58">
        <f>BZ115+BZ116+BZ117+BZ118+BZ119</f>
        <v>0</v>
      </c>
      <c r="CA114" s="58"/>
      <c r="CB114" s="58">
        <f>CB115+CB116+CB118+CB117+CB119</f>
        <v>0</v>
      </c>
      <c r="CC114" s="58">
        <f>CC115+CC116+CC117+CC118+CC119</f>
        <v>0</v>
      </c>
      <c r="CD114" s="58"/>
      <c r="CE114" s="58">
        <f>CE115+CE116+CE117+CE118+CE119</f>
        <v>0</v>
      </c>
      <c r="CF114" s="58">
        <f>CF115+CF116+CF117+CF118+CF119</f>
        <v>0</v>
      </c>
      <c r="CG114" s="58"/>
      <c r="CH114" s="58">
        <v>0</v>
      </c>
      <c r="CI114" s="58">
        <f>CI115+CI116+CI117+CI118+CI119</f>
        <v>0</v>
      </c>
      <c r="CJ114" s="58"/>
      <c r="CK114" s="58">
        <f>CK115+CK116+CK117+CK118+CK119</f>
        <v>0</v>
      </c>
      <c r="CL114" s="58">
        <f>CL115+CL116+CL117+CL118+CL119</f>
        <v>0</v>
      </c>
      <c r="CM114" s="58"/>
      <c r="CN114" s="58">
        <f>CN115+CN116+CN117+CN118+CN119</f>
        <v>0</v>
      </c>
      <c r="CO114" s="58">
        <f>CO115+CO116+CO117+CO118+CO119</f>
        <v>0</v>
      </c>
      <c r="CP114" s="58"/>
      <c r="CQ114" s="58">
        <f>CQ115+CQ116+CQ117+CQ118+CQ119</f>
        <v>0</v>
      </c>
      <c r="CR114" s="58">
        <f>CR115+CR116+CR117+CR118+CR119</f>
        <v>0</v>
      </c>
      <c r="CS114" s="58"/>
      <c r="CT114" s="58">
        <f>CT115+CT116+CT117+CT118+CT119</f>
        <v>0</v>
      </c>
      <c r="CU114" s="58">
        <f>CU115+CU116+CU117+CU118+CU119</f>
        <v>0</v>
      </c>
      <c r="CV114" s="58"/>
      <c r="CW114" s="58"/>
      <c r="CX114" s="58"/>
      <c r="CY114" s="58"/>
      <c r="CZ114" s="58"/>
      <c r="DA114" s="58"/>
      <c r="DB114" s="58"/>
      <c r="DC114" s="58">
        <f>DC115+DC116+DC117+DC118+DC119</f>
        <v>0</v>
      </c>
      <c r="DD114" s="58">
        <f>DD115+DD116+DD117+DD118+DD119</f>
        <v>0</v>
      </c>
      <c r="DE114" s="58"/>
      <c r="DF114" s="58"/>
      <c r="DG114" s="58"/>
      <c r="DH114" s="58"/>
      <c r="DI114" s="58"/>
      <c r="DJ114" s="58"/>
      <c r="DK114" s="58"/>
      <c r="DL114" s="58">
        <f>DL115+DL116+DL117+DL118+DL119</f>
        <v>0</v>
      </c>
      <c r="DM114" s="58">
        <f>DM115+DM116+DM117+DM118+DM119</f>
        <v>0</v>
      </c>
      <c r="DN114" s="58"/>
      <c r="DO114" s="58">
        <f>DO115+DO116+DO117+DO118+DO119</f>
        <v>0</v>
      </c>
      <c r="DP114" s="58">
        <f>DP115+DP116+DP117+DP118+DP119</f>
        <v>0</v>
      </c>
      <c r="DQ114" s="58"/>
      <c r="DR114" s="58">
        <f>DR115+DR116+DR117+DR118+DR119</f>
        <v>0</v>
      </c>
      <c r="DS114" s="58">
        <f>DS115+DS116+DS117+DS118+DS119</f>
        <v>0</v>
      </c>
      <c r="DT114" s="58"/>
      <c r="DU114" s="58">
        <f>DU115+DU116+DU117+DU118+DU119</f>
        <v>0</v>
      </c>
      <c r="DV114" s="58">
        <f>DV115+DV116+DV117+DV118+DV119</f>
        <v>0</v>
      </c>
      <c r="DW114" s="58"/>
      <c r="DX114" s="58">
        <f>DX115+DX116+DX117+DX118+DX119</f>
        <v>0</v>
      </c>
      <c r="DY114" s="58">
        <f>DY115+DY116+DY117+DY118+DY119</f>
        <v>0</v>
      </c>
      <c r="DZ114" s="58"/>
      <c r="EA114" s="58">
        <f>EA115+EA116+EA117+EA118+EA119</f>
        <v>0</v>
      </c>
      <c r="EB114" s="58">
        <f>EB115+EB116+EB117+EB118+EB119</f>
        <v>0</v>
      </c>
      <c r="EC114" s="58"/>
      <c r="ED114" s="58">
        <f>ED115+ED116+ED117+ED118+ED119</f>
        <v>0</v>
      </c>
      <c r="EE114" s="58">
        <f>EE115+EE116+EE117+EE118+EE119</f>
        <v>0</v>
      </c>
      <c r="EF114" s="58"/>
      <c r="EG114" s="58">
        <f>EG115+EG116+EG117+EG118+EG119</f>
        <v>0</v>
      </c>
      <c r="EH114" s="58">
        <f>EH115+EH116+EH117+EH118+EH119</f>
        <v>0</v>
      </c>
      <c r="EI114" s="58"/>
      <c r="EJ114" s="58">
        <f>EJ115+EJ116+EJ117+EJ118+EJ119</f>
        <v>0</v>
      </c>
      <c r="EK114" s="58">
        <f>EK115+EK116+EK117+EK118+EK119</f>
        <v>0</v>
      </c>
      <c r="EL114" s="58"/>
      <c r="EM114" s="58">
        <f>EM115+EM116+EM117+EM118+EM119</f>
        <v>0</v>
      </c>
      <c r="EN114" s="58">
        <f>EN115+EN116+EN117+EN118+EN119</f>
        <v>0</v>
      </c>
      <c r="EO114" s="58"/>
      <c r="EP114" s="58">
        <f>EP115+EP116+EP117+EP118+EP119</f>
        <v>20946.304</v>
      </c>
      <c r="EQ114" s="58">
        <f>EQ115+EQ116+EQ117+EQ118+EQ119</f>
        <v>20946.304</v>
      </c>
      <c r="ER114" s="58">
        <f>EQ114/EP114*100</f>
        <v>100</v>
      </c>
      <c r="ES114" s="58">
        <f>ES115+ES116+ES117+ES118+ES119</f>
        <v>20946.304</v>
      </c>
      <c r="ET114" s="58">
        <f>ET115+ET116+ET117+ET118+ET119</f>
        <v>20946.304</v>
      </c>
      <c r="EU114" s="58">
        <f>ET114/ES114*100</f>
        <v>100</v>
      </c>
      <c r="EV114" s="58">
        <f>EV115+EV116+EV117+EV118+EV119</f>
        <v>0</v>
      </c>
      <c r="EW114" s="58">
        <f>EW115+EW116+EW117+EW118+EW119</f>
        <v>0</v>
      </c>
      <c r="EX114" s="58"/>
      <c r="EY114" s="58">
        <f>EY115+EY116+EY117+EY118+EY119</f>
        <v>0</v>
      </c>
      <c r="EZ114" s="58">
        <f>EZ115+EZ116+EZ117+EZ118+EZ119</f>
        <v>0</v>
      </c>
      <c r="FA114" s="58"/>
      <c r="FB114" s="58">
        <f>FB115+FB116+FB117+FB118+FB119</f>
        <v>0</v>
      </c>
      <c r="FC114" s="58">
        <f>FC115+FC116+FC117+FC118+FC119</f>
        <v>0</v>
      </c>
      <c r="FD114" s="58"/>
      <c r="FE114" s="58">
        <f>FE115+FE116+FE117+FE118+FE119</f>
        <v>0</v>
      </c>
      <c r="FF114" s="58">
        <f>FF115+FF116+FF117+FF118+FF119</f>
        <v>0</v>
      </c>
      <c r="FG114" s="58"/>
      <c r="FH114" s="58">
        <f>FH115+FH116+FH117+FH118+FH119</f>
        <v>0</v>
      </c>
      <c r="FI114" s="58">
        <f>FI115+FI116+FI117+FI118+FI119</f>
        <v>0</v>
      </c>
      <c r="FJ114" s="58"/>
      <c r="FK114" s="58">
        <f>FK115+FK116</f>
        <v>0</v>
      </c>
      <c r="FL114" s="58"/>
      <c r="FM114" s="58"/>
      <c r="FN114" s="58">
        <f>FN115+FN116</f>
        <v>0</v>
      </c>
      <c r="FO114" s="58">
        <f>FO115+FO116</f>
        <v>0</v>
      </c>
      <c r="FP114" s="58"/>
      <c r="FQ114" s="58">
        <f>FQ115+FQ116</f>
        <v>0</v>
      </c>
      <c r="FR114" s="58">
        <f>FR115+FR116</f>
        <v>0</v>
      </c>
      <c r="FS114" s="58"/>
      <c r="FT114" s="58">
        <f>FT115+FT116</f>
        <v>0</v>
      </c>
      <c r="FU114" s="58">
        <f>FU115+FU116</f>
        <v>0</v>
      </c>
      <c r="FV114" s="58"/>
      <c r="FW114" s="58">
        <f>FW115+FW116+FW117+FW118+FW119</f>
        <v>0</v>
      </c>
      <c r="FX114" s="58">
        <f>FX115+FX116+FX117+FX118+FX119</f>
        <v>0</v>
      </c>
      <c r="FY114" s="58"/>
      <c r="FZ114" s="58">
        <f>FZ115+FZ116</f>
        <v>0</v>
      </c>
      <c r="GA114" s="58">
        <f>GA115+GA116</f>
        <v>0</v>
      </c>
      <c r="GB114" s="58"/>
      <c r="GC114" s="58">
        <f>GC115+GC116</f>
        <v>0</v>
      </c>
      <c r="GD114" s="58">
        <f>GD115+GD116</f>
        <v>0</v>
      </c>
      <c r="GE114" s="58"/>
      <c r="GF114" s="58">
        <f>GF115+GF116+GF117+GF118+GF119</f>
        <v>0</v>
      </c>
      <c r="GG114" s="58">
        <f>GG115+GG116+GG117+GG118+GG119</f>
        <v>0</v>
      </c>
      <c r="GH114" s="58"/>
      <c r="GI114" s="58">
        <f>GI115+GI116</f>
        <v>0</v>
      </c>
      <c r="GJ114" s="58">
        <f>GJ115+GJ116</f>
        <v>0</v>
      </c>
      <c r="GK114" s="58"/>
      <c r="GL114" s="58">
        <f>GL115+GL116</f>
        <v>0</v>
      </c>
      <c r="GM114" s="58">
        <f>GM115+GM116</f>
        <v>0</v>
      </c>
      <c r="GN114" s="58"/>
      <c r="GO114" s="58">
        <f>GO115+GO116+GO117+GO118+GO119</f>
        <v>0</v>
      </c>
      <c r="GP114" s="58">
        <f>GP115+GP116+GP117+GP118+GP119</f>
        <v>0</v>
      </c>
      <c r="GQ114" s="58"/>
      <c r="GR114" s="58">
        <f>GR115+GR116</f>
        <v>0</v>
      </c>
      <c r="GS114" s="58">
        <f>GS115+GS116</f>
        <v>0</v>
      </c>
      <c r="GT114" s="58"/>
      <c r="GU114" s="58">
        <f>GU115+GU116</f>
        <v>0</v>
      </c>
      <c r="GV114" s="58">
        <f>GV115+GV116</f>
        <v>0</v>
      </c>
      <c r="GW114" s="58"/>
      <c r="GX114" s="58">
        <f>GX115+GX116+GX117+GX118+GX119</f>
        <v>0</v>
      </c>
      <c r="GY114" s="58">
        <f>GY115+GY116+GY117+GY118+GY119</f>
        <v>0</v>
      </c>
      <c r="GZ114" s="58"/>
      <c r="HA114" s="58">
        <f>HA115+HA116</f>
        <v>0</v>
      </c>
      <c r="HB114" s="58">
        <f>HB115+HB116</f>
        <v>0</v>
      </c>
      <c r="HC114" s="58"/>
      <c r="HD114" s="58">
        <f>HD115+HD116</f>
        <v>0</v>
      </c>
      <c r="HE114" s="58">
        <f>HE115+HE116</f>
        <v>0</v>
      </c>
      <c r="HF114" s="58"/>
      <c r="HG114" s="58">
        <f>HG115+HG116+HG117+HG118+HG119</f>
        <v>0</v>
      </c>
      <c r="HH114" s="58">
        <f>HH115+HH116+HH117+HH118+HH119</f>
        <v>0</v>
      </c>
      <c r="HI114" s="58"/>
      <c r="HJ114" s="58">
        <f>HJ115+HJ116</f>
        <v>0</v>
      </c>
      <c r="HK114" s="58">
        <f>HK115+HK116</f>
        <v>0</v>
      </c>
      <c r="HL114" s="58"/>
      <c r="HM114" s="58">
        <f>HM115+HM116</f>
        <v>0</v>
      </c>
      <c r="HN114" s="58">
        <f>HN115+HN116</f>
        <v>0</v>
      </c>
      <c r="HO114" s="58"/>
      <c r="HP114" s="58">
        <f>HP115+HP116+HP117+HP118+HP119</f>
        <v>0</v>
      </c>
      <c r="HQ114" s="58">
        <f>HQ115+HQ116+HQ117+HQ118+HQ119</f>
        <v>0</v>
      </c>
      <c r="HR114" s="58"/>
      <c r="HS114" s="58">
        <f>HS115+HS116</f>
        <v>0</v>
      </c>
      <c r="HT114" s="58">
        <f>HT115+HT116</f>
        <v>0</v>
      </c>
      <c r="HU114" s="58"/>
      <c r="HV114" s="58">
        <f>HV115+HV116</f>
        <v>0</v>
      </c>
      <c r="HW114" s="58">
        <f>HW115+HW116</f>
        <v>0</v>
      </c>
      <c r="HX114" s="58"/>
      <c r="HY114" s="58">
        <f>HY115+HY116+HY117+HY118+HY119</f>
        <v>0</v>
      </c>
      <c r="HZ114" s="58">
        <f>HZ115+HZ116+HZ117+HZ118+HZ119</f>
        <v>0</v>
      </c>
      <c r="IA114" s="58"/>
      <c r="IB114" s="58">
        <f>IB115+IB116</f>
        <v>0</v>
      </c>
      <c r="IC114" s="58">
        <f>IC115+IC116</f>
        <v>0</v>
      </c>
      <c r="ID114" s="58"/>
      <c r="IE114" s="58">
        <f>IE115+IE116</f>
        <v>0</v>
      </c>
      <c r="IF114" s="58">
        <f>IF115+IF116</f>
        <v>0</v>
      </c>
      <c r="IG114" s="58"/>
      <c r="IH114" s="58">
        <f>IH115+IH116+IH117+IH118+IH119</f>
        <v>0</v>
      </c>
      <c r="II114" s="58">
        <f>II115+II116+II117+II118+II119</f>
        <v>0</v>
      </c>
      <c r="IJ114" s="58"/>
      <c r="IK114" s="58">
        <f>IK115+IK116</f>
        <v>0</v>
      </c>
      <c r="IL114" s="58">
        <f>IL115+IL116</f>
        <v>0</v>
      </c>
      <c r="IM114" s="58"/>
      <c r="IN114" s="58">
        <f>IN115+IN116</f>
        <v>0</v>
      </c>
      <c r="IO114" s="58">
        <f>IO115+IO116</f>
        <v>0</v>
      </c>
      <c r="IP114" s="58"/>
      <c r="IQ114" s="58">
        <f>IQ115+IQ116+IQ117+IQ118+IQ119</f>
        <v>0</v>
      </c>
      <c r="IR114" s="58">
        <f>IR115+IR116+IR117+IR118+IR119</f>
        <v>0</v>
      </c>
      <c r="IS114" s="58">
        <f>IS115+IS116+IS117+IS118+IS119</f>
        <v>0</v>
      </c>
      <c r="IT114" s="58"/>
      <c r="IU114" s="58">
        <f>IU115+IU116</f>
        <v>0</v>
      </c>
      <c r="IV114" s="58">
        <f>IV115+IV116</f>
        <v>0</v>
      </c>
      <c r="IW114" s="58"/>
      <c r="IX114" s="58">
        <f>IX115+IX116</f>
        <v>0</v>
      </c>
      <c r="IY114" s="58">
        <f>IY115+IY116</f>
        <v>0</v>
      </c>
      <c r="IZ114" s="58"/>
      <c r="JA114" s="58">
        <f>JA115+JA116+JA117+JA118+JA119</f>
        <v>0</v>
      </c>
      <c r="JB114" s="58">
        <f>JB115+JB116+JB117+JB118+JB119</f>
        <v>0</v>
      </c>
      <c r="JC114" s="58"/>
      <c r="JD114" s="58">
        <f>JD115+JD116</f>
        <v>0</v>
      </c>
      <c r="JE114" s="58">
        <f>JE115+JE116</f>
        <v>0</v>
      </c>
      <c r="JF114" s="58"/>
      <c r="JG114" s="58">
        <f>JG115+JG116</f>
        <v>0</v>
      </c>
      <c r="JH114" s="58">
        <f>JH115+JH116</f>
        <v>0</v>
      </c>
      <c r="JI114" s="58"/>
      <c r="JJ114" s="58">
        <f>JJ115+JJ116+JJ117+JJ118+JJ119</f>
        <v>0</v>
      </c>
      <c r="JK114" s="58">
        <f>JK115+JK116+JK117+JK118+JK119</f>
        <v>0</v>
      </c>
      <c r="JL114" s="58"/>
      <c r="JM114" s="58">
        <f>JM115+JM116</f>
        <v>0</v>
      </c>
      <c r="JN114" s="58">
        <f>JN115+JN116</f>
        <v>0</v>
      </c>
      <c r="JO114" s="58"/>
      <c r="JP114" s="58">
        <f>JP115+JP116</f>
        <v>0</v>
      </c>
      <c r="JQ114" s="58">
        <f>JQ115+JQ116</f>
        <v>0</v>
      </c>
      <c r="JR114" s="58"/>
      <c r="JS114" s="58">
        <f>JS115+JS116+JS117+JS118+JS119</f>
        <v>0</v>
      </c>
      <c r="JT114" s="58">
        <f>JT115+JT116+JT117+JT118+JT119</f>
        <v>0</v>
      </c>
      <c r="JU114" s="58"/>
      <c r="JV114" s="58">
        <f>JV115+JV116</f>
        <v>0</v>
      </c>
      <c r="JW114" s="58">
        <f>JW115+JW116</f>
        <v>0</v>
      </c>
      <c r="JX114" s="58"/>
      <c r="JY114" s="58">
        <f>JY115+JY116</f>
        <v>0</v>
      </c>
      <c r="JZ114" s="58">
        <f>JZ115+JZ116</f>
        <v>0</v>
      </c>
      <c r="KA114" s="58"/>
      <c r="KB114" s="58">
        <f>KB115+KB116+KB117+KB118+KB119</f>
        <v>0</v>
      </c>
      <c r="KC114" s="58">
        <f>KC115+KC116+KC117+KC118+KC119</f>
        <v>0</v>
      </c>
      <c r="KD114" s="58"/>
      <c r="KE114" s="58">
        <f>KE115+KE116</f>
        <v>0</v>
      </c>
      <c r="KF114" s="58">
        <f>KF115+KF116</f>
        <v>0</v>
      </c>
      <c r="KG114" s="58"/>
      <c r="KH114" s="58">
        <f>KH115+KH116</f>
        <v>0</v>
      </c>
      <c r="KI114" s="58">
        <f>KI115+KI116</f>
        <v>0</v>
      </c>
      <c r="KJ114" s="58"/>
      <c r="KK114" s="58">
        <f>KK115+KK116+KK117+KK118+KK119</f>
        <v>0</v>
      </c>
      <c r="KL114" s="58">
        <f>KL115+KL116+KL117+KL118+KL119</f>
        <v>0</v>
      </c>
      <c r="KM114" s="58"/>
      <c r="KN114" s="58">
        <f>KN115+KN116</f>
        <v>0</v>
      </c>
      <c r="KO114" s="58">
        <f>KO115+KO116</f>
        <v>0</v>
      </c>
      <c r="KP114" s="58"/>
      <c r="KQ114" s="58">
        <f>KQ115+KQ116</f>
        <v>0</v>
      </c>
      <c r="KR114" s="58">
        <f>KR115+KR116</f>
        <v>0</v>
      </c>
      <c r="KS114" s="58"/>
      <c r="KT114" s="58">
        <f>KT115+KT116+KT117+KT118+KT119</f>
        <v>0</v>
      </c>
      <c r="KU114" s="66">
        <f>KU115+KU116+KU117+KU118+KU119</f>
        <v>0</v>
      </c>
      <c r="KV114" s="58"/>
      <c r="KW114" s="58">
        <f>KW115+KW116+KW117+KW118+KW119</f>
        <v>0</v>
      </c>
      <c r="KX114" s="58">
        <f>KX115+KX116+KX117+KX118+KX119</f>
        <v>0</v>
      </c>
      <c r="KY114" s="58"/>
      <c r="KZ114" s="58">
        <f>KZ115+KZ116</f>
        <v>0</v>
      </c>
      <c r="LA114" s="58">
        <f>LA115+LA116</f>
        <v>0</v>
      </c>
      <c r="LB114" s="58"/>
      <c r="LC114" s="58">
        <f>LC115+LC116</f>
        <v>0</v>
      </c>
      <c r="LD114" s="58">
        <f>LD115+LD116</f>
        <v>0</v>
      </c>
      <c r="LE114" s="58"/>
      <c r="LF114" s="58">
        <f>LF115+LF116+LF117+LF118+LF119</f>
        <v>0</v>
      </c>
      <c r="LG114" s="66">
        <f>LG115+LG116+LG117+LG118+LG119</f>
        <v>0</v>
      </c>
      <c r="LH114" s="58"/>
      <c r="LI114" s="58">
        <f>LI115+LI116+LI117+LI118+LI119</f>
        <v>0</v>
      </c>
      <c r="LJ114" s="66">
        <f>LJ115+LJ116+LJ117+LJ118+LJ119</f>
        <v>0</v>
      </c>
      <c r="LK114" s="58"/>
      <c r="LL114" s="58">
        <f>LL115+LL116+LL117+LL118+LL119</f>
        <v>0</v>
      </c>
      <c r="LM114" s="58">
        <f>LM115+LM116+LM117+LM118+LM119</f>
        <v>0</v>
      </c>
      <c r="LN114" s="58"/>
      <c r="LO114" s="58">
        <f>LO115+LO116</f>
        <v>0</v>
      </c>
      <c r="LP114" s="58">
        <f>LP115+LP116</f>
        <v>0</v>
      </c>
      <c r="LQ114" s="58"/>
      <c r="LR114" s="58">
        <f>LR115+LR116</f>
        <v>0</v>
      </c>
      <c r="LS114" s="58">
        <f>LS115+LS116</f>
        <v>0</v>
      </c>
      <c r="LT114" s="58"/>
      <c r="LU114" s="58">
        <f>LU115+LU116+LU117+LU118+LU119</f>
        <v>1397.48</v>
      </c>
      <c r="LV114" s="66">
        <f>LV115+LV116+LV117+LV118+LV119</f>
        <v>1397.48</v>
      </c>
      <c r="LW114" s="58">
        <f t="shared" si="760"/>
        <v>100</v>
      </c>
      <c r="LX114" s="58">
        <f>LX115+LX116+LX117+LX118+LX119</f>
        <v>0</v>
      </c>
      <c r="LY114" s="66">
        <f>LY115+LY116+LY117+LY118+LY119</f>
        <v>0</v>
      </c>
      <c r="LZ114" s="58"/>
      <c r="MA114" s="58">
        <f>MA115+MA116+MA117+MA118+MA119</f>
        <v>0</v>
      </c>
      <c r="MB114" s="66">
        <f>MB115+MB116+MB117+MB118+MB119</f>
        <v>0</v>
      </c>
      <c r="MC114" s="58"/>
      <c r="MD114" s="58">
        <f>MD115+MD116+MD117+MD118+MD119</f>
        <v>0</v>
      </c>
      <c r="ME114" s="66">
        <f>ME115+ME116+ME117+ME118+ME119</f>
        <v>0</v>
      </c>
      <c r="MF114" s="58"/>
    </row>
    <row r="115" spans="1:345" ht="13.5" customHeight="1">
      <c r="A115" s="3" t="s">
        <v>196</v>
      </c>
      <c r="B115" s="60">
        <f t="shared" ref="B115:C119" si="766">E115+N115+Q115+T115+AC115+AU115+AX115+BG115+BP115+BS115+CB115+CK115+DL115+DU115+ED115+EM115+EP115+EY115+FB115+FW115+GF115+GO115+GX115+HP115+HG115+HY115+CT115+JJ115+JS115+DC115+FK115+FN115+IR115+KB115+KK115+KT115+LF115+LI115+LL115+IH115+JA115+KW115+LU115+LX115+MA115+MD115</f>
        <v>13933.821619999999</v>
      </c>
      <c r="C115" s="60">
        <f t="shared" si="766"/>
        <v>13933.821619999999</v>
      </c>
      <c r="D115" s="60">
        <f t="shared" si="765"/>
        <v>100</v>
      </c>
      <c r="E115" s="60">
        <f t="shared" ref="E115:F119" si="767">H115+K115</f>
        <v>0</v>
      </c>
      <c r="F115" s="60">
        <f t="shared" si="767"/>
        <v>0</v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>
        <f t="shared" ref="T115:U119" si="768">W115+Z115</f>
        <v>0</v>
      </c>
      <c r="U115" s="60">
        <f t="shared" si="768"/>
        <v>0</v>
      </c>
      <c r="V115" s="60"/>
      <c r="W115" s="60"/>
      <c r="X115" s="60"/>
      <c r="Y115" s="60"/>
      <c r="Z115" s="60"/>
      <c r="AA115" s="60"/>
      <c r="AB115" s="60"/>
      <c r="AC115" s="60">
        <f t="shared" ref="AC115:AD119" si="769">AF115+AI115</f>
        <v>0</v>
      </c>
      <c r="AD115" s="60">
        <f t="shared" si="769"/>
        <v>0</v>
      </c>
      <c r="AE115" s="60"/>
      <c r="AF115" s="60"/>
      <c r="AG115" s="60"/>
      <c r="AH115" s="60"/>
      <c r="AI115" s="60"/>
      <c r="AJ115" s="60"/>
      <c r="AK115" s="60"/>
      <c r="AL115" s="60">
        <f t="shared" ref="AL115:AM119" si="770">AO115+AR115</f>
        <v>0</v>
      </c>
      <c r="AM115" s="60">
        <f t="shared" si="770"/>
        <v>0</v>
      </c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>
        <f t="shared" ref="AX115:AY119" si="771">BA115+BD115</f>
        <v>0</v>
      </c>
      <c r="AY115" s="60">
        <f t="shared" si="771"/>
        <v>0</v>
      </c>
      <c r="AZ115" s="60"/>
      <c r="BA115" s="60"/>
      <c r="BB115" s="60"/>
      <c r="BC115" s="60"/>
      <c r="BD115" s="60"/>
      <c r="BE115" s="60"/>
      <c r="BF115" s="60"/>
      <c r="BG115" s="60">
        <f t="shared" ref="BG115:BH117" si="772">BJ115+BM115</f>
        <v>3667.05762</v>
      </c>
      <c r="BH115" s="60">
        <f t="shared" si="772"/>
        <v>3667.05762</v>
      </c>
      <c r="BI115" s="60">
        <f>BH115/BG115*100</f>
        <v>100</v>
      </c>
      <c r="BJ115" s="60">
        <v>3593.7164499999999</v>
      </c>
      <c r="BK115" s="60">
        <v>3593.7164499999999</v>
      </c>
      <c r="BL115" s="60">
        <f>BK115/BJ115*100</f>
        <v>100</v>
      </c>
      <c r="BM115" s="60">
        <v>73.341170000000005</v>
      </c>
      <c r="BN115" s="60">
        <v>73.341170000000005</v>
      </c>
      <c r="BO115" s="60">
        <f>BN115/BM115*100</f>
        <v>100</v>
      </c>
      <c r="BP115" s="60"/>
      <c r="BQ115" s="60"/>
      <c r="BR115" s="60"/>
      <c r="BS115" s="60">
        <f>BV115+BY115</f>
        <v>0</v>
      </c>
      <c r="BT115" s="60"/>
      <c r="BU115" s="60"/>
      <c r="BV115" s="60"/>
      <c r="BW115" s="60"/>
      <c r="BX115" s="60"/>
      <c r="BY115" s="60"/>
      <c r="BZ115" s="60"/>
      <c r="CA115" s="60"/>
      <c r="CB115" s="60">
        <f t="shared" ref="CB115:CB119" si="773">CE115+CH115</f>
        <v>0</v>
      </c>
      <c r="CC115" s="60">
        <f t="shared" ref="CC115:CC119" si="774">CF115+CI115</f>
        <v>0</v>
      </c>
      <c r="CD115" s="60"/>
      <c r="CE115" s="60"/>
      <c r="CF115" s="60"/>
      <c r="CG115" s="60"/>
      <c r="CH115" s="60"/>
      <c r="CI115" s="60"/>
      <c r="CJ115" s="60"/>
      <c r="CK115" s="60">
        <f t="shared" ref="CK115:CL119" si="775">CN115+CQ115</f>
        <v>0</v>
      </c>
      <c r="CL115" s="60">
        <f t="shared" si="775"/>
        <v>0</v>
      </c>
      <c r="CM115" s="60"/>
      <c r="CN115" s="60"/>
      <c r="CO115" s="60"/>
      <c r="CP115" s="60"/>
      <c r="CQ115" s="60"/>
      <c r="CR115" s="60"/>
      <c r="CS115" s="60"/>
      <c r="CT115" s="60">
        <f t="shared" ref="CT115:CU119" si="776">CW115+CZ115</f>
        <v>0</v>
      </c>
      <c r="CU115" s="60">
        <f t="shared" si="776"/>
        <v>0</v>
      </c>
      <c r="CV115" s="60"/>
      <c r="CW115" s="60"/>
      <c r="CX115" s="60"/>
      <c r="CY115" s="60"/>
      <c r="CZ115" s="60"/>
      <c r="DA115" s="60"/>
      <c r="DB115" s="60"/>
      <c r="DC115" s="60">
        <f t="shared" ref="DC115:DD119" si="777">DF115+DI115</f>
        <v>0</v>
      </c>
      <c r="DD115" s="60">
        <f t="shared" si="777"/>
        <v>0</v>
      </c>
      <c r="DE115" s="60"/>
      <c r="DF115" s="60"/>
      <c r="DG115" s="60"/>
      <c r="DH115" s="60"/>
      <c r="DI115" s="60"/>
      <c r="DJ115" s="60"/>
      <c r="DK115" s="60"/>
      <c r="DL115" s="60">
        <f t="shared" ref="DL115:DM119" si="778">DO115+DR115</f>
        <v>0</v>
      </c>
      <c r="DM115" s="60">
        <f t="shared" si="778"/>
        <v>0</v>
      </c>
      <c r="DN115" s="60"/>
      <c r="DO115" s="60"/>
      <c r="DP115" s="60"/>
      <c r="DQ115" s="60"/>
      <c r="DR115" s="60"/>
      <c r="DS115" s="60"/>
      <c r="DT115" s="60"/>
      <c r="DU115" s="60">
        <f t="shared" ref="DU115:DV119" si="779">DX115+EA115</f>
        <v>0</v>
      </c>
      <c r="DV115" s="60">
        <f t="shared" si="779"/>
        <v>0</v>
      </c>
      <c r="DW115" s="60"/>
      <c r="DX115" s="60"/>
      <c r="DY115" s="60"/>
      <c r="DZ115" s="60"/>
      <c r="EA115" s="60"/>
      <c r="EB115" s="60"/>
      <c r="EC115" s="60"/>
      <c r="ED115" s="60">
        <f t="shared" ref="ED115:EE119" si="780">EG115+EJ115</f>
        <v>0</v>
      </c>
      <c r="EE115" s="60">
        <f t="shared" si="780"/>
        <v>0</v>
      </c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>
        <f t="shared" ref="EP115:EQ119" si="781">ES115+EV115</f>
        <v>9946.3040000000001</v>
      </c>
      <c r="EQ115" s="60">
        <f t="shared" si="781"/>
        <v>9946.3040000000001</v>
      </c>
      <c r="ER115" s="60">
        <f>EQ115/EP115*100</f>
        <v>100</v>
      </c>
      <c r="ES115" s="60">
        <v>9946.3040000000001</v>
      </c>
      <c r="ET115" s="60">
        <v>9946.3040000000001</v>
      </c>
      <c r="EU115" s="60">
        <f>ET115/ES115*100</f>
        <v>100</v>
      </c>
      <c r="EV115" s="60"/>
      <c r="EW115" s="60"/>
      <c r="EX115" s="60"/>
      <c r="EY115" s="60"/>
      <c r="EZ115" s="60"/>
      <c r="FA115" s="60"/>
      <c r="FB115" s="60">
        <f t="shared" ref="FB115:FC119" si="782">FE115+FH115</f>
        <v>0</v>
      </c>
      <c r="FC115" s="60">
        <f t="shared" si="782"/>
        <v>0</v>
      </c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>
        <f t="shared" ref="FW115:FX119" si="783">FZ115+GC115</f>
        <v>0</v>
      </c>
      <c r="FX115" s="60">
        <f t="shared" si="783"/>
        <v>0</v>
      </c>
      <c r="FY115" s="60"/>
      <c r="FZ115" s="60"/>
      <c r="GA115" s="60"/>
      <c r="GB115" s="60"/>
      <c r="GC115" s="60"/>
      <c r="GD115" s="60"/>
      <c r="GE115" s="60"/>
      <c r="GF115" s="60">
        <f t="shared" ref="GF115:GG119" si="784">GI115+GL115</f>
        <v>0</v>
      </c>
      <c r="GG115" s="60">
        <f t="shared" si="784"/>
        <v>0</v>
      </c>
      <c r="GH115" s="60"/>
      <c r="GI115" s="60"/>
      <c r="GJ115" s="60"/>
      <c r="GK115" s="60"/>
      <c r="GL115" s="60"/>
      <c r="GM115" s="60"/>
      <c r="GN115" s="60"/>
      <c r="GO115" s="60">
        <f t="shared" ref="GO115:GP119" si="785">GR115+GU115</f>
        <v>0</v>
      </c>
      <c r="GP115" s="60">
        <f t="shared" si="785"/>
        <v>0</v>
      </c>
      <c r="GQ115" s="60"/>
      <c r="GR115" s="60"/>
      <c r="GS115" s="60"/>
      <c r="GT115" s="60"/>
      <c r="GU115" s="60"/>
      <c r="GV115" s="60"/>
      <c r="GW115" s="60"/>
      <c r="GX115" s="60">
        <f t="shared" ref="GX115:GY119" si="786">HA115+HD115</f>
        <v>0</v>
      </c>
      <c r="GY115" s="60">
        <f t="shared" si="786"/>
        <v>0</v>
      </c>
      <c r="GZ115" s="58"/>
      <c r="HA115" s="60"/>
      <c r="HB115" s="60"/>
      <c r="HC115" s="60"/>
      <c r="HD115" s="60"/>
      <c r="HE115" s="60"/>
      <c r="HF115" s="60"/>
      <c r="HG115" s="60">
        <f t="shared" ref="HG115:HH119" si="787">HJ115+HM115</f>
        <v>0</v>
      </c>
      <c r="HH115" s="60">
        <f t="shared" si="787"/>
        <v>0</v>
      </c>
      <c r="HI115" s="60"/>
      <c r="HJ115" s="60"/>
      <c r="HK115" s="60"/>
      <c r="HL115" s="60"/>
      <c r="HM115" s="60"/>
      <c r="HN115" s="60"/>
      <c r="HO115" s="60"/>
      <c r="HP115" s="60">
        <f t="shared" ref="HP115:HQ119" si="788">HS115+HV115</f>
        <v>0</v>
      </c>
      <c r="HQ115" s="60">
        <f t="shared" si="788"/>
        <v>0</v>
      </c>
      <c r="HR115" s="60"/>
      <c r="HS115" s="60"/>
      <c r="HT115" s="60"/>
      <c r="HU115" s="60"/>
      <c r="HV115" s="60"/>
      <c r="HW115" s="60"/>
      <c r="HX115" s="60"/>
      <c r="HY115" s="60">
        <f t="shared" ref="HY115:HZ119" si="789">IB115+IE115</f>
        <v>0</v>
      </c>
      <c r="HZ115" s="60">
        <f t="shared" si="789"/>
        <v>0</v>
      </c>
      <c r="IA115" s="60"/>
      <c r="IB115" s="60"/>
      <c r="IC115" s="60"/>
      <c r="ID115" s="60"/>
      <c r="IE115" s="60"/>
      <c r="IF115" s="60"/>
      <c r="IG115" s="60"/>
      <c r="IH115" s="60">
        <f t="shared" ref="IH115:II119" si="790">IK115+IN115</f>
        <v>0</v>
      </c>
      <c r="II115" s="60">
        <f t="shared" si="790"/>
        <v>0</v>
      </c>
      <c r="IJ115" s="60"/>
      <c r="IK115" s="60"/>
      <c r="IL115" s="60"/>
      <c r="IM115" s="60"/>
      <c r="IN115" s="60"/>
      <c r="IO115" s="60"/>
      <c r="IP115" s="60"/>
      <c r="IQ115" s="60"/>
      <c r="IR115" s="60">
        <f t="shared" ref="IR115:IS119" si="791">IU115+IX115</f>
        <v>0</v>
      </c>
      <c r="IS115" s="60">
        <f t="shared" si="791"/>
        <v>0</v>
      </c>
      <c r="IT115" s="60"/>
      <c r="IU115" s="60"/>
      <c r="IV115" s="60"/>
      <c r="IW115" s="60"/>
      <c r="IX115" s="60"/>
      <c r="IY115" s="60"/>
      <c r="IZ115" s="60"/>
      <c r="JA115" s="60">
        <f t="shared" ref="JA115:JB119" si="792">JD115+JG115</f>
        <v>0</v>
      </c>
      <c r="JB115" s="60">
        <f t="shared" si="792"/>
        <v>0</v>
      </c>
      <c r="JC115" s="60"/>
      <c r="JD115" s="60"/>
      <c r="JE115" s="60"/>
      <c r="JF115" s="60"/>
      <c r="JG115" s="60"/>
      <c r="JH115" s="60"/>
      <c r="JI115" s="60"/>
      <c r="JJ115" s="60">
        <f t="shared" ref="JJ115:JK119" si="793">JM115+JP115</f>
        <v>0</v>
      </c>
      <c r="JK115" s="60">
        <f t="shared" si="793"/>
        <v>0</v>
      </c>
      <c r="JL115" s="60"/>
      <c r="JM115" s="60"/>
      <c r="JN115" s="60"/>
      <c r="JO115" s="60"/>
      <c r="JP115" s="60"/>
      <c r="JQ115" s="60"/>
      <c r="JR115" s="60"/>
      <c r="JS115" s="60">
        <f t="shared" ref="JS115:JT119" si="794">JV115+JY115</f>
        <v>0</v>
      </c>
      <c r="JT115" s="60">
        <f t="shared" si="794"/>
        <v>0</v>
      </c>
      <c r="JU115" s="60"/>
      <c r="JV115" s="60"/>
      <c r="JW115" s="60"/>
      <c r="JX115" s="60"/>
      <c r="JY115" s="60"/>
      <c r="JZ115" s="60"/>
      <c r="KA115" s="60"/>
      <c r="KB115" s="60">
        <f t="shared" ref="KB115:KC119" si="795">KE115+KH115</f>
        <v>0</v>
      </c>
      <c r="KC115" s="60">
        <f t="shared" si="795"/>
        <v>0</v>
      </c>
      <c r="KD115" s="60"/>
      <c r="KE115" s="60"/>
      <c r="KF115" s="60"/>
      <c r="KG115" s="60"/>
      <c r="KH115" s="60"/>
      <c r="KI115" s="60"/>
      <c r="KJ115" s="60"/>
      <c r="KK115" s="60">
        <f t="shared" ref="KK115:KL119" si="796">KN115+KQ115</f>
        <v>0</v>
      </c>
      <c r="KL115" s="60">
        <f t="shared" si="796"/>
        <v>0</v>
      </c>
      <c r="KM115" s="60"/>
      <c r="KN115" s="60"/>
      <c r="KO115" s="60"/>
      <c r="KP115" s="60"/>
      <c r="KQ115" s="60"/>
      <c r="KR115" s="60"/>
      <c r="KS115" s="60"/>
      <c r="KT115" s="60"/>
      <c r="KU115" s="67"/>
      <c r="KV115" s="60"/>
      <c r="KW115" s="60">
        <f t="shared" ref="KW115:KX119" si="797">KZ115+LC115</f>
        <v>0</v>
      </c>
      <c r="KX115" s="60">
        <f t="shared" si="797"/>
        <v>0</v>
      </c>
      <c r="KY115" s="60"/>
      <c r="KZ115" s="60"/>
      <c r="LA115" s="60"/>
      <c r="LB115" s="60"/>
      <c r="LC115" s="60"/>
      <c r="LD115" s="60"/>
      <c r="LE115" s="60"/>
      <c r="LF115" s="60"/>
      <c r="LG115" s="67"/>
      <c r="LH115" s="60"/>
      <c r="LI115" s="60"/>
      <c r="LJ115" s="67"/>
      <c r="LK115" s="60"/>
      <c r="LL115" s="60">
        <f t="shared" ref="LL115:LM119" si="798">LO115+LR115</f>
        <v>0</v>
      </c>
      <c r="LM115" s="60">
        <f t="shared" si="798"/>
        <v>0</v>
      </c>
      <c r="LN115" s="60"/>
      <c r="LO115" s="60"/>
      <c r="LP115" s="60"/>
      <c r="LQ115" s="60"/>
      <c r="LR115" s="60"/>
      <c r="LS115" s="60"/>
      <c r="LT115" s="60"/>
      <c r="LU115" s="60">
        <v>320.45999999999998</v>
      </c>
      <c r="LV115" s="67">
        <v>320.45999999999998</v>
      </c>
      <c r="LW115" s="58">
        <f t="shared" si="760"/>
        <v>100</v>
      </c>
      <c r="LX115" s="60"/>
      <c r="LY115" s="67"/>
      <c r="LZ115" s="60"/>
      <c r="MA115" s="60"/>
      <c r="MB115" s="67"/>
      <c r="MC115" s="60"/>
      <c r="MD115" s="60"/>
      <c r="ME115" s="67"/>
      <c r="MF115" s="60"/>
      <c r="MG115" s="9"/>
    </row>
    <row r="116" spans="1:345" ht="13.5" customHeight="1">
      <c r="A116" s="3" t="s">
        <v>110</v>
      </c>
      <c r="B116" s="60">
        <f t="shared" si="766"/>
        <v>3717.06</v>
      </c>
      <c r="C116" s="60">
        <f t="shared" si="766"/>
        <v>3717.06</v>
      </c>
      <c r="D116" s="60">
        <f t="shared" si="765"/>
        <v>100</v>
      </c>
      <c r="E116" s="60">
        <f t="shared" si="767"/>
        <v>0</v>
      </c>
      <c r="F116" s="60">
        <f t="shared" si="767"/>
        <v>0</v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>
        <f t="shared" si="768"/>
        <v>0</v>
      </c>
      <c r="U116" s="60">
        <f t="shared" si="768"/>
        <v>0</v>
      </c>
      <c r="V116" s="60"/>
      <c r="W116" s="60"/>
      <c r="X116" s="60"/>
      <c r="Y116" s="60"/>
      <c r="Z116" s="60"/>
      <c r="AA116" s="60"/>
      <c r="AB116" s="60"/>
      <c r="AC116" s="60">
        <f t="shared" si="769"/>
        <v>0</v>
      </c>
      <c r="AD116" s="60">
        <f t="shared" si="769"/>
        <v>0</v>
      </c>
      <c r="AE116" s="60"/>
      <c r="AF116" s="60"/>
      <c r="AG116" s="60"/>
      <c r="AH116" s="60"/>
      <c r="AI116" s="60"/>
      <c r="AJ116" s="60"/>
      <c r="AK116" s="60"/>
      <c r="AL116" s="60">
        <f t="shared" si="770"/>
        <v>0</v>
      </c>
      <c r="AM116" s="60">
        <f t="shared" si="770"/>
        <v>0</v>
      </c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>
        <f t="shared" si="771"/>
        <v>0</v>
      </c>
      <c r="AY116" s="60">
        <f t="shared" si="771"/>
        <v>0</v>
      </c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>
        <f>BV116+BY116</f>
        <v>725</v>
      </c>
      <c r="BT116" s="60">
        <f>BW116+BZ116</f>
        <v>725</v>
      </c>
      <c r="BU116" s="60"/>
      <c r="BV116" s="60">
        <v>725</v>
      </c>
      <c r="BW116" s="60">
        <v>725</v>
      </c>
      <c r="BX116" s="60">
        <f>BW116/BV116*100</f>
        <v>100</v>
      </c>
      <c r="BY116" s="60"/>
      <c r="BZ116" s="60"/>
      <c r="CA116" s="60"/>
      <c r="CB116" s="60">
        <f t="shared" si="773"/>
        <v>0</v>
      </c>
      <c r="CC116" s="60">
        <f t="shared" si="774"/>
        <v>0</v>
      </c>
      <c r="CD116" s="60"/>
      <c r="CE116" s="60"/>
      <c r="CF116" s="60"/>
      <c r="CG116" s="60"/>
      <c r="CH116" s="60"/>
      <c r="CI116" s="60"/>
      <c r="CJ116" s="60"/>
      <c r="CK116" s="60">
        <f t="shared" si="775"/>
        <v>0</v>
      </c>
      <c r="CL116" s="60">
        <f t="shared" si="775"/>
        <v>0</v>
      </c>
      <c r="CM116" s="60"/>
      <c r="CN116" s="60"/>
      <c r="CO116" s="60"/>
      <c r="CP116" s="60"/>
      <c r="CQ116" s="60"/>
      <c r="CR116" s="60"/>
      <c r="CS116" s="60"/>
      <c r="CT116" s="60">
        <f>CW116+CZ116</f>
        <v>0</v>
      </c>
      <c r="CU116" s="60">
        <f>CX116+DA116</f>
        <v>0</v>
      </c>
      <c r="CV116" s="60"/>
      <c r="CW116" s="60"/>
      <c r="CX116" s="60"/>
      <c r="CY116" s="60"/>
      <c r="CZ116" s="60"/>
      <c r="DA116" s="60"/>
      <c r="DB116" s="60"/>
      <c r="DC116" s="60">
        <f t="shared" si="777"/>
        <v>0</v>
      </c>
      <c r="DD116" s="60">
        <f t="shared" si="777"/>
        <v>0</v>
      </c>
      <c r="DE116" s="60"/>
      <c r="DF116" s="60"/>
      <c r="DG116" s="60"/>
      <c r="DH116" s="60"/>
      <c r="DI116" s="60"/>
      <c r="DJ116" s="60"/>
      <c r="DK116" s="60"/>
      <c r="DL116" s="60">
        <f t="shared" si="778"/>
        <v>0</v>
      </c>
      <c r="DM116" s="60">
        <f t="shared" si="778"/>
        <v>0</v>
      </c>
      <c r="DN116" s="60"/>
      <c r="DO116" s="60"/>
      <c r="DP116" s="60"/>
      <c r="DQ116" s="60"/>
      <c r="DR116" s="60"/>
      <c r="DS116" s="60"/>
      <c r="DT116" s="60"/>
      <c r="DU116" s="60">
        <f t="shared" si="779"/>
        <v>0</v>
      </c>
      <c r="DV116" s="60">
        <f t="shared" si="779"/>
        <v>0</v>
      </c>
      <c r="DW116" s="60"/>
      <c r="DX116" s="60"/>
      <c r="DY116" s="60"/>
      <c r="DZ116" s="60"/>
      <c r="EA116" s="60"/>
      <c r="EB116" s="60"/>
      <c r="EC116" s="60"/>
      <c r="ED116" s="60">
        <f t="shared" si="780"/>
        <v>0</v>
      </c>
      <c r="EE116" s="60">
        <f t="shared" si="780"/>
        <v>0</v>
      </c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>
        <f t="shared" si="781"/>
        <v>2750</v>
      </c>
      <c r="EQ116" s="60">
        <f t="shared" si="781"/>
        <v>2750</v>
      </c>
      <c r="ER116" s="60">
        <f t="shared" ref="ER116:ER119" si="799">EQ116/EP116*100</f>
        <v>100</v>
      </c>
      <c r="ES116" s="60">
        <v>2750</v>
      </c>
      <c r="ET116" s="60">
        <v>2750</v>
      </c>
      <c r="EU116" s="60">
        <f t="shared" ref="EU116:EU119" si="800">ET116/ES116*100</f>
        <v>100</v>
      </c>
      <c r="EV116" s="60"/>
      <c r="EW116" s="60"/>
      <c r="EX116" s="60"/>
      <c r="EY116" s="60"/>
      <c r="EZ116" s="60"/>
      <c r="FA116" s="60"/>
      <c r="FB116" s="60">
        <f t="shared" si="782"/>
        <v>0</v>
      </c>
      <c r="FC116" s="60">
        <f t="shared" si="782"/>
        <v>0</v>
      </c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>
        <f t="shared" si="783"/>
        <v>0</v>
      </c>
      <c r="FX116" s="60">
        <f t="shared" si="783"/>
        <v>0</v>
      </c>
      <c r="FY116" s="60"/>
      <c r="FZ116" s="60"/>
      <c r="GA116" s="60"/>
      <c r="GB116" s="60"/>
      <c r="GC116" s="60"/>
      <c r="GD116" s="60"/>
      <c r="GE116" s="60"/>
      <c r="GF116" s="60">
        <f t="shared" si="784"/>
        <v>0</v>
      </c>
      <c r="GG116" s="60">
        <f t="shared" si="784"/>
        <v>0</v>
      </c>
      <c r="GH116" s="60"/>
      <c r="GI116" s="60"/>
      <c r="GJ116" s="60"/>
      <c r="GK116" s="60"/>
      <c r="GL116" s="60"/>
      <c r="GM116" s="60"/>
      <c r="GN116" s="60"/>
      <c r="GO116" s="60">
        <f t="shared" si="785"/>
        <v>0</v>
      </c>
      <c r="GP116" s="60">
        <f t="shared" si="785"/>
        <v>0</v>
      </c>
      <c r="GQ116" s="60"/>
      <c r="GR116" s="60"/>
      <c r="GS116" s="60"/>
      <c r="GT116" s="60"/>
      <c r="GU116" s="60"/>
      <c r="GV116" s="60"/>
      <c r="GW116" s="60"/>
      <c r="GX116" s="60">
        <f t="shared" si="786"/>
        <v>0</v>
      </c>
      <c r="GY116" s="60">
        <f t="shared" si="786"/>
        <v>0</v>
      </c>
      <c r="GZ116" s="58"/>
      <c r="HA116" s="60"/>
      <c r="HB116" s="60"/>
      <c r="HC116" s="60"/>
      <c r="HD116" s="60"/>
      <c r="HE116" s="60"/>
      <c r="HF116" s="60"/>
      <c r="HG116" s="60">
        <f t="shared" si="787"/>
        <v>0</v>
      </c>
      <c r="HH116" s="60">
        <f t="shared" si="787"/>
        <v>0</v>
      </c>
      <c r="HI116" s="60"/>
      <c r="HJ116" s="60"/>
      <c r="HK116" s="60"/>
      <c r="HL116" s="60"/>
      <c r="HM116" s="60"/>
      <c r="HN116" s="60"/>
      <c r="HO116" s="60"/>
      <c r="HP116" s="60">
        <f t="shared" si="788"/>
        <v>0</v>
      </c>
      <c r="HQ116" s="60">
        <f t="shared" si="788"/>
        <v>0</v>
      </c>
      <c r="HR116" s="60"/>
      <c r="HS116" s="60"/>
      <c r="HT116" s="60"/>
      <c r="HU116" s="60"/>
      <c r="HV116" s="60"/>
      <c r="HW116" s="60"/>
      <c r="HX116" s="60"/>
      <c r="HY116" s="60">
        <f t="shared" si="789"/>
        <v>0</v>
      </c>
      <c r="HZ116" s="60">
        <f t="shared" si="789"/>
        <v>0</v>
      </c>
      <c r="IA116" s="60"/>
      <c r="IB116" s="60"/>
      <c r="IC116" s="60"/>
      <c r="ID116" s="60"/>
      <c r="IE116" s="60"/>
      <c r="IF116" s="60"/>
      <c r="IG116" s="60"/>
      <c r="IH116" s="60">
        <f t="shared" si="790"/>
        <v>0</v>
      </c>
      <c r="II116" s="60">
        <f t="shared" si="790"/>
        <v>0</v>
      </c>
      <c r="IJ116" s="60"/>
      <c r="IK116" s="60"/>
      <c r="IL116" s="60"/>
      <c r="IM116" s="60"/>
      <c r="IN116" s="60"/>
      <c r="IO116" s="60"/>
      <c r="IP116" s="60"/>
      <c r="IQ116" s="60"/>
      <c r="IR116" s="60">
        <f t="shared" si="791"/>
        <v>0</v>
      </c>
      <c r="IS116" s="60">
        <f t="shared" si="791"/>
        <v>0</v>
      </c>
      <c r="IT116" s="60"/>
      <c r="IU116" s="60"/>
      <c r="IV116" s="60"/>
      <c r="IW116" s="60"/>
      <c r="IX116" s="60"/>
      <c r="IY116" s="60"/>
      <c r="IZ116" s="60"/>
      <c r="JA116" s="60">
        <f t="shared" si="792"/>
        <v>0</v>
      </c>
      <c r="JB116" s="60">
        <f t="shared" si="792"/>
        <v>0</v>
      </c>
      <c r="JC116" s="60"/>
      <c r="JD116" s="60"/>
      <c r="JE116" s="60"/>
      <c r="JF116" s="60"/>
      <c r="JG116" s="60"/>
      <c r="JH116" s="60"/>
      <c r="JI116" s="60"/>
      <c r="JJ116" s="60">
        <f t="shared" si="793"/>
        <v>0</v>
      </c>
      <c r="JK116" s="60">
        <f t="shared" si="793"/>
        <v>0</v>
      </c>
      <c r="JL116" s="60"/>
      <c r="JM116" s="60"/>
      <c r="JN116" s="60"/>
      <c r="JO116" s="60"/>
      <c r="JP116" s="60"/>
      <c r="JQ116" s="60"/>
      <c r="JR116" s="60"/>
      <c r="JS116" s="60">
        <f t="shared" si="794"/>
        <v>0</v>
      </c>
      <c r="JT116" s="60">
        <f t="shared" si="794"/>
        <v>0</v>
      </c>
      <c r="JU116" s="60"/>
      <c r="JV116" s="60"/>
      <c r="JW116" s="60"/>
      <c r="JX116" s="60"/>
      <c r="JY116" s="60"/>
      <c r="JZ116" s="60"/>
      <c r="KA116" s="60"/>
      <c r="KB116" s="60">
        <f t="shared" si="795"/>
        <v>0</v>
      </c>
      <c r="KC116" s="60">
        <f t="shared" si="795"/>
        <v>0</v>
      </c>
      <c r="KD116" s="60"/>
      <c r="KE116" s="60"/>
      <c r="KF116" s="60"/>
      <c r="KG116" s="60"/>
      <c r="KH116" s="60"/>
      <c r="KI116" s="60"/>
      <c r="KJ116" s="60"/>
      <c r="KK116" s="60">
        <f t="shared" si="796"/>
        <v>0</v>
      </c>
      <c r="KL116" s="60">
        <f t="shared" si="796"/>
        <v>0</v>
      </c>
      <c r="KM116" s="60"/>
      <c r="KN116" s="60"/>
      <c r="KO116" s="60"/>
      <c r="KP116" s="60"/>
      <c r="KQ116" s="60"/>
      <c r="KR116" s="60"/>
      <c r="KS116" s="60"/>
      <c r="KT116" s="60"/>
      <c r="KU116" s="67"/>
      <c r="KV116" s="60"/>
      <c r="KW116" s="60">
        <f t="shared" si="797"/>
        <v>0</v>
      </c>
      <c r="KX116" s="60">
        <f t="shared" si="797"/>
        <v>0</v>
      </c>
      <c r="KY116" s="60"/>
      <c r="KZ116" s="60"/>
      <c r="LA116" s="60"/>
      <c r="LB116" s="60"/>
      <c r="LC116" s="60"/>
      <c r="LD116" s="60"/>
      <c r="LE116" s="60"/>
      <c r="LF116" s="60"/>
      <c r="LG116" s="67"/>
      <c r="LH116" s="60"/>
      <c r="LI116" s="60"/>
      <c r="LJ116" s="67"/>
      <c r="LK116" s="60"/>
      <c r="LL116" s="60">
        <f t="shared" si="798"/>
        <v>0</v>
      </c>
      <c r="LM116" s="60">
        <f t="shared" si="798"/>
        <v>0</v>
      </c>
      <c r="LN116" s="60"/>
      <c r="LO116" s="60"/>
      <c r="LP116" s="60"/>
      <c r="LQ116" s="60"/>
      <c r="LR116" s="60"/>
      <c r="LS116" s="60"/>
      <c r="LT116" s="60"/>
      <c r="LU116" s="60">
        <v>242.06</v>
      </c>
      <c r="LV116" s="67">
        <v>242.06</v>
      </c>
      <c r="LW116" s="58">
        <f t="shared" si="760"/>
        <v>100</v>
      </c>
      <c r="LX116" s="60"/>
      <c r="LY116" s="67"/>
      <c r="LZ116" s="60"/>
      <c r="MA116" s="60"/>
      <c r="MB116" s="67"/>
      <c r="MC116" s="60"/>
      <c r="MD116" s="60"/>
      <c r="ME116" s="67"/>
      <c r="MF116" s="60"/>
      <c r="MG116" s="9"/>
    </row>
    <row r="117" spans="1:345" ht="13.5" customHeight="1">
      <c r="A117" s="3" t="s">
        <v>112</v>
      </c>
      <c r="B117" s="60">
        <f t="shared" si="766"/>
        <v>3692.1376599999999</v>
      </c>
      <c r="C117" s="60">
        <f t="shared" si="766"/>
        <v>3692.1376599999999</v>
      </c>
      <c r="D117" s="60">
        <f t="shared" si="765"/>
        <v>100</v>
      </c>
      <c r="E117" s="60">
        <f t="shared" si="767"/>
        <v>0</v>
      </c>
      <c r="F117" s="60">
        <f t="shared" si="767"/>
        <v>0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>
        <f t="shared" si="768"/>
        <v>0</v>
      </c>
      <c r="U117" s="60">
        <f t="shared" si="768"/>
        <v>0</v>
      </c>
      <c r="V117" s="60"/>
      <c r="W117" s="60"/>
      <c r="X117" s="60"/>
      <c r="Y117" s="60"/>
      <c r="Z117" s="60"/>
      <c r="AA117" s="60"/>
      <c r="AB117" s="60"/>
      <c r="AC117" s="60">
        <f t="shared" si="769"/>
        <v>0</v>
      </c>
      <c r="AD117" s="60">
        <f t="shared" si="769"/>
        <v>0</v>
      </c>
      <c r="AE117" s="60"/>
      <c r="AF117" s="60"/>
      <c r="AG117" s="60"/>
      <c r="AH117" s="60"/>
      <c r="AI117" s="60"/>
      <c r="AJ117" s="60"/>
      <c r="AK117" s="60"/>
      <c r="AL117" s="60">
        <f t="shared" si="770"/>
        <v>0</v>
      </c>
      <c r="AM117" s="60">
        <f t="shared" si="770"/>
        <v>0</v>
      </c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>
        <f t="shared" si="771"/>
        <v>0</v>
      </c>
      <c r="AY117" s="60">
        <f t="shared" si="771"/>
        <v>0</v>
      </c>
      <c r="AZ117" s="60"/>
      <c r="BA117" s="60"/>
      <c r="BB117" s="60"/>
      <c r="BC117" s="60"/>
      <c r="BD117" s="60"/>
      <c r="BE117" s="60"/>
      <c r="BF117" s="60"/>
      <c r="BG117" s="60">
        <f t="shared" si="772"/>
        <v>653.03765999999996</v>
      </c>
      <c r="BH117" s="60">
        <f>BK117+BN117</f>
        <v>653.03765999999996</v>
      </c>
      <c r="BI117" s="60">
        <f>BH117/BG117*100</f>
        <v>100</v>
      </c>
      <c r="BJ117" s="60">
        <v>639.9769</v>
      </c>
      <c r="BK117" s="60">
        <v>639.9769</v>
      </c>
      <c r="BL117" s="60">
        <f>BK117/BJ117*100</f>
        <v>100</v>
      </c>
      <c r="BM117" s="60">
        <v>13.06076</v>
      </c>
      <c r="BN117" s="60">
        <v>13.06076</v>
      </c>
      <c r="BO117" s="60">
        <f>BN117/BM117*100</f>
        <v>100</v>
      </c>
      <c r="BP117" s="60"/>
      <c r="BQ117" s="60"/>
      <c r="BR117" s="60"/>
      <c r="BS117" s="60">
        <f>BV117+BY117</f>
        <v>0</v>
      </c>
      <c r="BT117" s="60"/>
      <c r="BU117" s="60"/>
      <c r="BV117" s="60"/>
      <c r="BW117" s="60"/>
      <c r="BX117" s="60"/>
      <c r="BY117" s="60"/>
      <c r="BZ117" s="60"/>
      <c r="CA117" s="60"/>
      <c r="CB117" s="60">
        <f t="shared" si="773"/>
        <v>0</v>
      </c>
      <c r="CC117" s="60">
        <f t="shared" si="774"/>
        <v>0</v>
      </c>
      <c r="CD117" s="60"/>
      <c r="CE117" s="60"/>
      <c r="CF117" s="60"/>
      <c r="CG117" s="60"/>
      <c r="CH117" s="60"/>
      <c r="CI117" s="60"/>
      <c r="CJ117" s="60"/>
      <c r="CK117" s="60">
        <f t="shared" si="775"/>
        <v>0</v>
      </c>
      <c r="CL117" s="60">
        <f t="shared" si="775"/>
        <v>0</v>
      </c>
      <c r="CM117" s="60"/>
      <c r="CN117" s="60"/>
      <c r="CO117" s="60"/>
      <c r="CP117" s="60"/>
      <c r="CQ117" s="60"/>
      <c r="CR117" s="60"/>
      <c r="CS117" s="60"/>
      <c r="CT117" s="60">
        <f t="shared" si="776"/>
        <v>0</v>
      </c>
      <c r="CU117" s="60">
        <f t="shared" si="776"/>
        <v>0</v>
      </c>
      <c r="CV117" s="60"/>
      <c r="CW117" s="60"/>
      <c r="CX117" s="60"/>
      <c r="CY117" s="60"/>
      <c r="CZ117" s="60"/>
      <c r="DA117" s="60"/>
      <c r="DB117" s="60"/>
      <c r="DC117" s="60">
        <f t="shared" si="777"/>
        <v>0</v>
      </c>
      <c r="DD117" s="60">
        <f t="shared" si="777"/>
        <v>0</v>
      </c>
      <c r="DE117" s="60"/>
      <c r="DF117" s="60"/>
      <c r="DG117" s="60"/>
      <c r="DH117" s="60"/>
      <c r="DI117" s="60"/>
      <c r="DJ117" s="60"/>
      <c r="DK117" s="60"/>
      <c r="DL117" s="60">
        <f t="shared" si="778"/>
        <v>0</v>
      </c>
      <c r="DM117" s="60">
        <f t="shared" si="778"/>
        <v>0</v>
      </c>
      <c r="DN117" s="60"/>
      <c r="DO117" s="60"/>
      <c r="DP117" s="60"/>
      <c r="DQ117" s="60"/>
      <c r="DR117" s="60"/>
      <c r="DS117" s="60"/>
      <c r="DT117" s="60"/>
      <c r="DU117" s="60">
        <f t="shared" si="779"/>
        <v>0</v>
      </c>
      <c r="DV117" s="60">
        <f t="shared" si="779"/>
        <v>0</v>
      </c>
      <c r="DW117" s="60"/>
      <c r="DX117" s="60"/>
      <c r="DY117" s="60"/>
      <c r="DZ117" s="60"/>
      <c r="EA117" s="60"/>
      <c r="EB117" s="60"/>
      <c r="EC117" s="60"/>
      <c r="ED117" s="60">
        <f t="shared" si="780"/>
        <v>0</v>
      </c>
      <c r="EE117" s="60">
        <f t="shared" si="780"/>
        <v>0</v>
      </c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>
        <f t="shared" si="781"/>
        <v>2750</v>
      </c>
      <c r="EQ117" s="60">
        <f t="shared" si="781"/>
        <v>2750</v>
      </c>
      <c r="ER117" s="60">
        <f t="shared" si="799"/>
        <v>100</v>
      </c>
      <c r="ES117" s="60">
        <v>2750</v>
      </c>
      <c r="ET117" s="60">
        <v>2750</v>
      </c>
      <c r="EU117" s="60">
        <f t="shared" si="800"/>
        <v>100</v>
      </c>
      <c r="EV117" s="60"/>
      <c r="EW117" s="60"/>
      <c r="EX117" s="60"/>
      <c r="EY117" s="60"/>
      <c r="EZ117" s="60"/>
      <c r="FA117" s="60"/>
      <c r="FB117" s="60">
        <f t="shared" si="782"/>
        <v>0</v>
      </c>
      <c r="FC117" s="60">
        <f t="shared" si="782"/>
        <v>0</v>
      </c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>
        <f t="shared" si="783"/>
        <v>0</v>
      </c>
      <c r="FX117" s="60">
        <f t="shared" si="783"/>
        <v>0</v>
      </c>
      <c r="FY117" s="60"/>
      <c r="FZ117" s="60"/>
      <c r="GA117" s="60"/>
      <c r="GB117" s="60"/>
      <c r="GC117" s="60"/>
      <c r="GD117" s="60"/>
      <c r="GE117" s="60"/>
      <c r="GF117" s="60">
        <f t="shared" si="784"/>
        <v>0</v>
      </c>
      <c r="GG117" s="60">
        <f t="shared" si="784"/>
        <v>0</v>
      </c>
      <c r="GH117" s="60"/>
      <c r="GI117" s="60"/>
      <c r="GJ117" s="60"/>
      <c r="GK117" s="60"/>
      <c r="GL117" s="60"/>
      <c r="GM117" s="60"/>
      <c r="GN117" s="60"/>
      <c r="GO117" s="60">
        <f t="shared" si="785"/>
        <v>0</v>
      </c>
      <c r="GP117" s="60">
        <f t="shared" si="785"/>
        <v>0</v>
      </c>
      <c r="GQ117" s="60"/>
      <c r="GR117" s="60"/>
      <c r="GS117" s="60"/>
      <c r="GT117" s="60"/>
      <c r="GU117" s="60"/>
      <c r="GV117" s="60"/>
      <c r="GW117" s="60"/>
      <c r="GX117" s="60">
        <f t="shared" si="786"/>
        <v>0</v>
      </c>
      <c r="GY117" s="60">
        <f t="shared" si="786"/>
        <v>0</v>
      </c>
      <c r="GZ117" s="58"/>
      <c r="HA117" s="60"/>
      <c r="HB117" s="60"/>
      <c r="HC117" s="60"/>
      <c r="HD117" s="60"/>
      <c r="HE117" s="60"/>
      <c r="HF117" s="60"/>
      <c r="HG117" s="60">
        <f t="shared" si="787"/>
        <v>0</v>
      </c>
      <c r="HH117" s="60">
        <f t="shared" si="787"/>
        <v>0</v>
      </c>
      <c r="HI117" s="60"/>
      <c r="HJ117" s="60"/>
      <c r="HK117" s="60"/>
      <c r="HL117" s="60"/>
      <c r="HM117" s="60"/>
      <c r="HN117" s="60"/>
      <c r="HO117" s="60"/>
      <c r="HP117" s="60">
        <f t="shared" si="788"/>
        <v>0</v>
      </c>
      <c r="HQ117" s="60">
        <f t="shared" si="788"/>
        <v>0</v>
      </c>
      <c r="HR117" s="60"/>
      <c r="HS117" s="60"/>
      <c r="HT117" s="60"/>
      <c r="HU117" s="60"/>
      <c r="HV117" s="60"/>
      <c r="HW117" s="60"/>
      <c r="HX117" s="60"/>
      <c r="HY117" s="60">
        <f t="shared" si="789"/>
        <v>0</v>
      </c>
      <c r="HZ117" s="60">
        <f t="shared" si="789"/>
        <v>0</v>
      </c>
      <c r="IA117" s="60"/>
      <c r="IB117" s="60"/>
      <c r="IC117" s="60"/>
      <c r="ID117" s="60"/>
      <c r="IE117" s="60"/>
      <c r="IF117" s="60"/>
      <c r="IG117" s="60"/>
      <c r="IH117" s="60">
        <f t="shared" si="790"/>
        <v>0</v>
      </c>
      <c r="II117" s="60">
        <f t="shared" si="790"/>
        <v>0</v>
      </c>
      <c r="IJ117" s="60"/>
      <c r="IK117" s="60"/>
      <c r="IL117" s="60"/>
      <c r="IM117" s="60"/>
      <c r="IN117" s="60"/>
      <c r="IO117" s="60"/>
      <c r="IP117" s="60"/>
      <c r="IQ117" s="60"/>
      <c r="IR117" s="60">
        <f t="shared" si="791"/>
        <v>0</v>
      </c>
      <c r="IS117" s="60">
        <f t="shared" si="791"/>
        <v>0</v>
      </c>
      <c r="IT117" s="60"/>
      <c r="IU117" s="60"/>
      <c r="IV117" s="60"/>
      <c r="IW117" s="60"/>
      <c r="IX117" s="60"/>
      <c r="IY117" s="60"/>
      <c r="IZ117" s="60"/>
      <c r="JA117" s="60">
        <f t="shared" si="792"/>
        <v>0</v>
      </c>
      <c r="JB117" s="60">
        <f t="shared" si="792"/>
        <v>0</v>
      </c>
      <c r="JC117" s="60"/>
      <c r="JD117" s="60"/>
      <c r="JE117" s="60"/>
      <c r="JF117" s="60"/>
      <c r="JG117" s="60"/>
      <c r="JH117" s="60"/>
      <c r="JI117" s="60"/>
      <c r="JJ117" s="60">
        <f t="shared" si="793"/>
        <v>0</v>
      </c>
      <c r="JK117" s="60">
        <f t="shared" si="793"/>
        <v>0</v>
      </c>
      <c r="JL117" s="60"/>
      <c r="JM117" s="60"/>
      <c r="JN117" s="60"/>
      <c r="JO117" s="60"/>
      <c r="JP117" s="60"/>
      <c r="JQ117" s="60"/>
      <c r="JR117" s="60"/>
      <c r="JS117" s="60">
        <f t="shared" si="794"/>
        <v>0</v>
      </c>
      <c r="JT117" s="60">
        <f t="shared" si="794"/>
        <v>0</v>
      </c>
      <c r="JU117" s="60"/>
      <c r="JV117" s="60"/>
      <c r="JW117" s="60"/>
      <c r="JX117" s="60"/>
      <c r="JY117" s="60"/>
      <c r="JZ117" s="60"/>
      <c r="KA117" s="60"/>
      <c r="KB117" s="60">
        <f t="shared" si="795"/>
        <v>0</v>
      </c>
      <c r="KC117" s="60">
        <f t="shared" si="795"/>
        <v>0</v>
      </c>
      <c r="KD117" s="60"/>
      <c r="KE117" s="60"/>
      <c r="KF117" s="60"/>
      <c r="KG117" s="60"/>
      <c r="KH117" s="60"/>
      <c r="KI117" s="60"/>
      <c r="KJ117" s="60"/>
      <c r="KK117" s="60">
        <f t="shared" si="796"/>
        <v>0</v>
      </c>
      <c r="KL117" s="60">
        <f t="shared" si="796"/>
        <v>0</v>
      </c>
      <c r="KM117" s="60"/>
      <c r="KN117" s="60"/>
      <c r="KO117" s="60"/>
      <c r="KP117" s="60"/>
      <c r="KQ117" s="60"/>
      <c r="KR117" s="60"/>
      <c r="KS117" s="60"/>
      <c r="KT117" s="60"/>
      <c r="KU117" s="67"/>
      <c r="KV117" s="60"/>
      <c r="KW117" s="60">
        <f t="shared" si="797"/>
        <v>0</v>
      </c>
      <c r="KX117" s="60">
        <f t="shared" si="797"/>
        <v>0</v>
      </c>
      <c r="KY117" s="60"/>
      <c r="KZ117" s="60"/>
      <c r="LA117" s="60"/>
      <c r="LB117" s="60"/>
      <c r="LC117" s="60"/>
      <c r="LD117" s="60"/>
      <c r="LE117" s="60"/>
      <c r="LF117" s="60"/>
      <c r="LG117" s="67"/>
      <c r="LH117" s="60"/>
      <c r="LI117" s="60"/>
      <c r="LJ117" s="67"/>
      <c r="LK117" s="60"/>
      <c r="LL117" s="60">
        <f t="shared" si="798"/>
        <v>0</v>
      </c>
      <c r="LM117" s="60">
        <f t="shared" si="798"/>
        <v>0</v>
      </c>
      <c r="LN117" s="60"/>
      <c r="LO117" s="60"/>
      <c r="LP117" s="60"/>
      <c r="LQ117" s="60"/>
      <c r="LR117" s="60"/>
      <c r="LS117" s="60"/>
      <c r="LT117" s="60"/>
      <c r="LU117" s="60">
        <v>289.10000000000002</v>
      </c>
      <c r="LV117" s="67">
        <v>289.10000000000002</v>
      </c>
      <c r="LW117" s="58">
        <f t="shared" si="760"/>
        <v>100</v>
      </c>
      <c r="LX117" s="60"/>
      <c r="LY117" s="67"/>
      <c r="LZ117" s="60"/>
      <c r="MA117" s="60"/>
      <c r="MB117" s="67"/>
      <c r="MC117" s="60"/>
      <c r="MD117" s="60"/>
      <c r="ME117" s="67"/>
      <c r="MF117" s="60"/>
      <c r="MG117" s="9"/>
    </row>
    <row r="118" spans="1:345" ht="13.5" customHeight="1">
      <c r="A118" s="3" t="s">
        <v>197</v>
      </c>
      <c r="B118" s="60">
        <f t="shared" si="766"/>
        <v>3024.4</v>
      </c>
      <c r="C118" s="60">
        <f t="shared" si="766"/>
        <v>3024.4</v>
      </c>
      <c r="D118" s="60">
        <f t="shared" si="765"/>
        <v>100</v>
      </c>
      <c r="E118" s="60">
        <f t="shared" si="767"/>
        <v>0</v>
      </c>
      <c r="F118" s="60">
        <f t="shared" si="767"/>
        <v>0</v>
      </c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>
        <f t="shared" si="768"/>
        <v>0</v>
      </c>
      <c r="U118" s="60">
        <f t="shared" si="768"/>
        <v>0</v>
      </c>
      <c r="V118" s="60"/>
      <c r="W118" s="60"/>
      <c r="X118" s="60"/>
      <c r="Y118" s="60"/>
      <c r="Z118" s="60"/>
      <c r="AA118" s="60"/>
      <c r="AB118" s="60"/>
      <c r="AC118" s="60">
        <f t="shared" si="769"/>
        <v>0</v>
      </c>
      <c r="AD118" s="60">
        <f t="shared" si="769"/>
        <v>0</v>
      </c>
      <c r="AE118" s="60"/>
      <c r="AF118" s="60"/>
      <c r="AG118" s="60"/>
      <c r="AH118" s="60"/>
      <c r="AI118" s="60"/>
      <c r="AJ118" s="60"/>
      <c r="AK118" s="60"/>
      <c r="AL118" s="60">
        <f t="shared" si="770"/>
        <v>0</v>
      </c>
      <c r="AM118" s="60">
        <f t="shared" si="770"/>
        <v>0</v>
      </c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>
        <f t="shared" si="771"/>
        <v>0</v>
      </c>
      <c r="AY118" s="60">
        <f t="shared" si="771"/>
        <v>0</v>
      </c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>
        <f>BV118+BY118</f>
        <v>0</v>
      </c>
      <c r="BT118" s="60"/>
      <c r="BU118" s="60"/>
      <c r="BV118" s="60"/>
      <c r="BW118" s="60"/>
      <c r="BX118" s="60"/>
      <c r="BY118" s="60"/>
      <c r="BZ118" s="60"/>
      <c r="CA118" s="60"/>
      <c r="CB118" s="60">
        <f t="shared" si="773"/>
        <v>0</v>
      </c>
      <c r="CC118" s="60">
        <f t="shared" si="774"/>
        <v>0</v>
      </c>
      <c r="CD118" s="60"/>
      <c r="CE118" s="60"/>
      <c r="CF118" s="60"/>
      <c r="CG118" s="60"/>
      <c r="CH118" s="60"/>
      <c r="CI118" s="60"/>
      <c r="CJ118" s="60"/>
      <c r="CK118" s="60">
        <f t="shared" si="775"/>
        <v>0</v>
      </c>
      <c r="CL118" s="60">
        <f t="shared" si="775"/>
        <v>0</v>
      </c>
      <c r="CM118" s="60"/>
      <c r="CN118" s="60"/>
      <c r="CO118" s="60"/>
      <c r="CP118" s="60"/>
      <c r="CQ118" s="60"/>
      <c r="CR118" s="60"/>
      <c r="CS118" s="60"/>
      <c r="CT118" s="60">
        <f t="shared" si="776"/>
        <v>0</v>
      </c>
      <c r="CU118" s="60">
        <f t="shared" si="776"/>
        <v>0</v>
      </c>
      <c r="CV118" s="60"/>
      <c r="CW118" s="60"/>
      <c r="CX118" s="60"/>
      <c r="CY118" s="60"/>
      <c r="CZ118" s="60"/>
      <c r="DA118" s="60"/>
      <c r="DB118" s="60"/>
      <c r="DC118" s="60">
        <f t="shared" si="777"/>
        <v>0</v>
      </c>
      <c r="DD118" s="60">
        <f t="shared" si="777"/>
        <v>0</v>
      </c>
      <c r="DE118" s="60"/>
      <c r="DF118" s="60"/>
      <c r="DG118" s="60"/>
      <c r="DH118" s="60"/>
      <c r="DI118" s="60"/>
      <c r="DJ118" s="60"/>
      <c r="DK118" s="60"/>
      <c r="DL118" s="60">
        <f t="shared" si="778"/>
        <v>0</v>
      </c>
      <c r="DM118" s="60">
        <f t="shared" si="778"/>
        <v>0</v>
      </c>
      <c r="DN118" s="60"/>
      <c r="DO118" s="60"/>
      <c r="DP118" s="60"/>
      <c r="DQ118" s="60"/>
      <c r="DR118" s="60"/>
      <c r="DS118" s="60"/>
      <c r="DT118" s="60"/>
      <c r="DU118" s="60">
        <f t="shared" si="779"/>
        <v>0</v>
      </c>
      <c r="DV118" s="60">
        <f t="shared" si="779"/>
        <v>0</v>
      </c>
      <c r="DW118" s="60"/>
      <c r="DX118" s="60"/>
      <c r="DY118" s="60"/>
      <c r="DZ118" s="60"/>
      <c r="EA118" s="60"/>
      <c r="EB118" s="60"/>
      <c r="EC118" s="60"/>
      <c r="ED118" s="60">
        <f t="shared" si="780"/>
        <v>0</v>
      </c>
      <c r="EE118" s="60">
        <f t="shared" si="780"/>
        <v>0</v>
      </c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>
        <f t="shared" si="781"/>
        <v>2750</v>
      </c>
      <c r="EQ118" s="60">
        <f t="shared" si="781"/>
        <v>2750</v>
      </c>
      <c r="ER118" s="60">
        <f t="shared" si="799"/>
        <v>100</v>
      </c>
      <c r="ES118" s="60">
        <v>2750</v>
      </c>
      <c r="ET118" s="60">
        <v>2750</v>
      </c>
      <c r="EU118" s="60">
        <f t="shared" si="800"/>
        <v>100</v>
      </c>
      <c r="EV118" s="60"/>
      <c r="EW118" s="60"/>
      <c r="EX118" s="60"/>
      <c r="EY118" s="60"/>
      <c r="EZ118" s="60"/>
      <c r="FA118" s="60"/>
      <c r="FB118" s="60">
        <f t="shared" si="782"/>
        <v>0</v>
      </c>
      <c r="FC118" s="60">
        <f t="shared" si="782"/>
        <v>0</v>
      </c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>
        <f t="shared" si="783"/>
        <v>0</v>
      </c>
      <c r="FX118" s="60">
        <f t="shared" si="783"/>
        <v>0</v>
      </c>
      <c r="FY118" s="60"/>
      <c r="FZ118" s="60"/>
      <c r="GA118" s="60"/>
      <c r="GB118" s="60"/>
      <c r="GC118" s="60"/>
      <c r="GD118" s="60"/>
      <c r="GE118" s="60"/>
      <c r="GF118" s="60">
        <f t="shared" si="784"/>
        <v>0</v>
      </c>
      <c r="GG118" s="60">
        <f t="shared" si="784"/>
        <v>0</v>
      </c>
      <c r="GH118" s="60"/>
      <c r="GI118" s="60"/>
      <c r="GJ118" s="60"/>
      <c r="GK118" s="60"/>
      <c r="GL118" s="60"/>
      <c r="GM118" s="60"/>
      <c r="GN118" s="60"/>
      <c r="GO118" s="60">
        <f t="shared" si="785"/>
        <v>0</v>
      </c>
      <c r="GP118" s="60">
        <f t="shared" si="785"/>
        <v>0</v>
      </c>
      <c r="GQ118" s="60"/>
      <c r="GR118" s="60"/>
      <c r="GS118" s="60"/>
      <c r="GT118" s="60"/>
      <c r="GU118" s="60"/>
      <c r="GV118" s="60"/>
      <c r="GW118" s="60"/>
      <c r="GX118" s="60">
        <f t="shared" si="786"/>
        <v>0</v>
      </c>
      <c r="GY118" s="60">
        <f t="shared" si="786"/>
        <v>0</v>
      </c>
      <c r="GZ118" s="58"/>
      <c r="HA118" s="60"/>
      <c r="HB118" s="60"/>
      <c r="HC118" s="60"/>
      <c r="HD118" s="60"/>
      <c r="HE118" s="60"/>
      <c r="HF118" s="60"/>
      <c r="HG118" s="60">
        <f t="shared" si="787"/>
        <v>0</v>
      </c>
      <c r="HH118" s="60">
        <f t="shared" si="787"/>
        <v>0</v>
      </c>
      <c r="HI118" s="60"/>
      <c r="HJ118" s="60"/>
      <c r="HK118" s="60"/>
      <c r="HL118" s="60"/>
      <c r="HM118" s="60"/>
      <c r="HN118" s="60"/>
      <c r="HO118" s="60"/>
      <c r="HP118" s="60">
        <f t="shared" si="788"/>
        <v>0</v>
      </c>
      <c r="HQ118" s="60">
        <f t="shared" si="788"/>
        <v>0</v>
      </c>
      <c r="HR118" s="60"/>
      <c r="HS118" s="60"/>
      <c r="HT118" s="60"/>
      <c r="HU118" s="60"/>
      <c r="HV118" s="60"/>
      <c r="HW118" s="60"/>
      <c r="HX118" s="60"/>
      <c r="HY118" s="60">
        <f t="shared" si="789"/>
        <v>0</v>
      </c>
      <c r="HZ118" s="60">
        <f t="shared" si="789"/>
        <v>0</v>
      </c>
      <c r="IA118" s="60"/>
      <c r="IB118" s="60"/>
      <c r="IC118" s="60"/>
      <c r="ID118" s="60"/>
      <c r="IE118" s="60"/>
      <c r="IF118" s="60"/>
      <c r="IG118" s="60"/>
      <c r="IH118" s="60">
        <f t="shared" si="790"/>
        <v>0</v>
      </c>
      <c r="II118" s="60">
        <f t="shared" si="790"/>
        <v>0</v>
      </c>
      <c r="IJ118" s="60"/>
      <c r="IK118" s="60"/>
      <c r="IL118" s="60"/>
      <c r="IM118" s="60"/>
      <c r="IN118" s="60"/>
      <c r="IO118" s="60"/>
      <c r="IP118" s="60"/>
      <c r="IQ118" s="60"/>
      <c r="IR118" s="60">
        <f t="shared" si="791"/>
        <v>0</v>
      </c>
      <c r="IS118" s="60">
        <f t="shared" si="791"/>
        <v>0</v>
      </c>
      <c r="IT118" s="60"/>
      <c r="IU118" s="60"/>
      <c r="IV118" s="60"/>
      <c r="IW118" s="60"/>
      <c r="IX118" s="60"/>
      <c r="IY118" s="60"/>
      <c r="IZ118" s="60"/>
      <c r="JA118" s="60">
        <f t="shared" si="792"/>
        <v>0</v>
      </c>
      <c r="JB118" s="60">
        <f t="shared" si="792"/>
        <v>0</v>
      </c>
      <c r="JC118" s="60"/>
      <c r="JD118" s="60"/>
      <c r="JE118" s="60"/>
      <c r="JF118" s="60"/>
      <c r="JG118" s="60"/>
      <c r="JH118" s="60"/>
      <c r="JI118" s="60"/>
      <c r="JJ118" s="60">
        <f t="shared" si="793"/>
        <v>0</v>
      </c>
      <c r="JK118" s="60">
        <f t="shared" si="793"/>
        <v>0</v>
      </c>
      <c r="JL118" s="60"/>
      <c r="JM118" s="60"/>
      <c r="JN118" s="60"/>
      <c r="JO118" s="60"/>
      <c r="JP118" s="60"/>
      <c r="JQ118" s="60"/>
      <c r="JR118" s="60"/>
      <c r="JS118" s="60">
        <f t="shared" si="794"/>
        <v>0</v>
      </c>
      <c r="JT118" s="60">
        <f t="shared" si="794"/>
        <v>0</v>
      </c>
      <c r="JU118" s="60"/>
      <c r="JV118" s="60"/>
      <c r="JW118" s="60"/>
      <c r="JX118" s="60"/>
      <c r="JY118" s="60"/>
      <c r="JZ118" s="60"/>
      <c r="KA118" s="60"/>
      <c r="KB118" s="60">
        <f t="shared" si="795"/>
        <v>0</v>
      </c>
      <c r="KC118" s="60">
        <f t="shared" si="795"/>
        <v>0</v>
      </c>
      <c r="KD118" s="60"/>
      <c r="KE118" s="60"/>
      <c r="KF118" s="60"/>
      <c r="KG118" s="60"/>
      <c r="KH118" s="60"/>
      <c r="KI118" s="60"/>
      <c r="KJ118" s="60"/>
      <c r="KK118" s="60">
        <f t="shared" si="796"/>
        <v>0</v>
      </c>
      <c r="KL118" s="60">
        <f t="shared" si="796"/>
        <v>0</v>
      </c>
      <c r="KM118" s="60"/>
      <c r="KN118" s="60"/>
      <c r="KO118" s="60"/>
      <c r="KP118" s="60"/>
      <c r="KQ118" s="60"/>
      <c r="KR118" s="60"/>
      <c r="KS118" s="60"/>
      <c r="KT118" s="60"/>
      <c r="KU118" s="67"/>
      <c r="KV118" s="60"/>
      <c r="KW118" s="60">
        <f t="shared" si="797"/>
        <v>0</v>
      </c>
      <c r="KX118" s="60">
        <f t="shared" si="797"/>
        <v>0</v>
      </c>
      <c r="KY118" s="60"/>
      <c r="KZ118" s="60"/>
      <c r="LA118" s="60"/>
      <c r="LB118" s="60"/>
      <c r="LC118" s="60"/>
      <c r="LD118" s="60"/>
      <c r="LE118" s="60"/>
      <c r="LF118" s="60"/>
      <c r="LG118" s="67"/>
      <c r="LH118" s="60"/>
      <c r="LI118" s="60"/>
      <c r="LJ118" s="67"/>
      <c r="LK118" s="60"/>
      <c r="LL118" s="60">
        <f t="shared" si="798"/>
        <v>0</v>
      </c>
      <c r="LM118" s="60">
        <f t="shared" si="798"/>
        <v>0</v>
      </c>
      <c r="LN118" s="60"/>
      <c r="LO118" s="60"/>
      <c r="LP118" s="60"/>
      <c r="LQ118" s="60"/>
      <c r="LR118" s="60"/>
      <c r="LS118" s="60"/>
      <c r="LT118" s="60"/>
      <c r="LU118" s="60">
        <v>274.39999999999998</v>
      </c>
      <c r="LV118" s="67">
        <v>274.39999999999998</v>
      </c>
      <c r="LW118" s="58">
        <f t="shared" si="760"/>
        <v>100</v>
      </c>
      <c r="LX118" s="60"/>
      <c r="LY118" s="67"/>
      <c r="LZ118" s="60"/>
      <c r="MA118" s="60"/>
      <c r="MB118" s="67"/>
      <c r="MC118" s="60"/>
      <c r="MD118" s="60"/>
      <c r="ME118" s="67"/>
      <c r="MF118" s="60"/>
      <c r="MG118" s="9"/>
    </row>
    <row r="119" spans="1:345" ht="13.5" customHeight="1">
      <c r="A119" s="3" t="s">
        <v>119</v>
      </c>
      <c r="B119" s="60">
        <f t="shared" si="766"/>
        <v>4016.9702000000002</v>
      </c>
      <c r="C119" s="60">
        <f t="shared" si="766"/>
        <v>4016.9702000000002</v>
      </c>
      <c r="D119" s="60">
        <f t="shared" si="765"/>
        <v>100</v>
      </c>
      <c r="E119" s="60">
        <f t="shared" si="767"/>
        <v>0</v>
      </c>
      <c r="F119" s="60">
        <f t="shared" si="767"/>
        <v>0</v>
      </c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>
        <f t="shared" si="768"/>
        <v>0</v>
      </c>
      <c r="U119" s="60">
        <f t="shared" si="768"/>
        <v>0</v>
      </c>
      <c r="V119" s="60"/>
      <c r="W119" s="60"/>
      <c r="X119" s="60"/>
      <c r="Y119" s="60"/>
      <c r="Z119" s="60"/>
      <c r="AA119" s="60"/>
      <c r="AB119" s="60"/>
      <c r="AC119" s="60">
        <f t="shared" si="769"/>
        <v>0</v>
      </c>
      <c r="AD119" s="60">
        <f t="shared" si="769"/>
        <v>0</v>
      </c>
      <c r="AE119" s="60"/>
      <c r="AF119" s="60"/>
      <c r="AG119" s="60"/>
      <c r="AH119" s="60"/>
      <c r="AI119" s="60"/>
      <c r="AJ119" s="60"/>
      <c r="AK119" s="60"/>
      <c r="AL119" s="60">
        <f t="shared" si="770"/>
        <v>0</v>
      </c>
      <c r="AM119" s="60">
        <f t="shared" si="770"/>
        <v>0</v>
      </c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>
        <f t="shared" si="771"/>
        <v>0</v>
      </c>
      <c r="AY119" s="60">
        <f t="shared" si="771"/>
        <v>0</v>
      </c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>
        <f>BV119+BY119</f>
        <v>995.51020000000005</v>
      </c>
      <c r="BT119" s="60">
        <f>BW119+BZ119</f>
        <v>995.51020000000005</v>
      </c>
      <c r="BU119" s="60"/>
      <c r="BV119" s="60">
        <v>995.51020000000005</v>
      </c>
      <c r="BW119" s="60">
        <v>995.51020000000005</v>
      </c>
      <c r="BX119" s="60">
        <f>BW119/BV119*100</f>
        <v>100</v>
      </c>
      <c r="BY119" s="60"/>
      <c r="BZ119" s="60"/>
      <c r="CA119" s="60"/>
      <c r="CB119" s="60">
        <f t="shared" si="773"/>
        <v>0</v>
      </c>
      <c r="CC119" s="60">
        <f t="shared" si="774"/>
        <v>0</v>
      </c>
      <c r="CD119" s="60"/>
      <c r="CE119" s="60"/>
      <c r="CF119" s="60"/>
      <c r="CG119" s="60"/>
      <c r="CH119" s="60"/>
      <c r="CI119" s="60"/>
      <c r="CJ119" s="60"/>
      <c r="CK119" s="60">
        <f t="shared" si="775"/>
        <v>0</v>
      </c>
      <c r="CL119" s="60">
        <f t="shared" si="775"/>
        <v>0</v>
      </c>
      <c r="CM119" s="60"/>
      <c r="CN119" s="60"/>
      <c r="CO119" s="60"/>
      <c r="CP119" s="60"/>
      <c r="CQ119" s="60"/>
      <c r="CR119" s="60"/>
      <c r="CS119" s="60"/>
      <c r="CT119" s="60">
        <f t="shared" si="776"/>
        <v>0</v>
      </c>
      <c r="CU119" s="60">
        <f t="shared" si="776"/>
        <v>0</v>
      </c>
      <c r="CV119" s="60"/>
      <c r="CW119" s="60"/>
      <c r="CX119" s="60"/>
      <c r="CY119" s="60"/>
      <c r="CZ119" s="60"/>
      <c r="DA119" s="60"/>
      <c r="DB119" s="60"/>
      <c r="DC119" s="60">
        <f t="shared" si="777"/>
        <v>0</v>
      </c>
      <c r="DD119" s="60">
        <f t="shared" si="777"/>
        <v>0</v>
      </c>
      <c r="DE119" s="60"/>
      <c r="DF119" s="60"/>
      <c r="DG119" s="60"/>
      <c r="DH119" s="60"/>
      <c r="DI119" s="60"/>
      <c r="DJ119" s="60"/>
      <c r="DK119" s="60"/>
      <c r="DL119" s="60">
        <f t="shared" si="778"/>
        <v>0</v>
      </c>
      <c r="DM119" s="60">
        <f t="shared" si="778"/>
        <v>0</v>
      </c>
      <c r="DN119" s="60"/>
      <c r="DO119" s="60"/>
      <c r="DP119" s="60"/>
      <c r="DQ119" s="60"/>
      <c r="DR119" s="60"/>
      <c r="DS119" s="60"/>
      <c r="DT119" s="60"/>
      <c r="DU119" s="60">
        <f t="shared" si="779"/>
        <v>0</v>
      </c>
      <c r="DV119" s="60">
        <f t="shared" si="779"/>
        <v>0</v>
      </c>
      <c r="DW119" s="60"/>
      <c r="DX119" s="60"/>
      <c r="DY119" s="60"/>
      <c r="DZ119" s="60"/>
      <c r="EA119" s="60"/>
      <c r="EB119" s="60"/>
      <c r="EC119" s="60"/>
      <c r="ED119" s="60">
        <f t="shared" si="780"/>
        <v>0</v>
      </c>
      <c r="EE119" s="60">
        <f t="shared" si="780"/>
        <v>0</v>
      </c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>
        <f t="shared" si="781"/>
        <v>2750</v>
      </c>
      <c r="EQ119" s="60">
        <f t="shared" si="781"/>
        <v>2750</v>
      </c>
      <c r="ER119" s="60">
        <f t="shared" si="799"/>
        <v>100</v>
      </c>
      <c r="ES119" s="60">
        <v>2750</v>
      </c>
      <c r="ET119" s="60">
        <v>2750</v>
      </c>
      <c r="EU119" s="60">
        <f t="shared" si="800"/>
        <v>100</v>
      </c>
      <c r="EV119" s="60"/>
      <c r="EW119" s="60"/>
      <c r="EX119" s="60"/>
      <c r="EY119" s="60"/>
      <c r="EZ119" s="60"/>
      <c r="FA119" s="60"/>
      <c r="FB119" s="60">
        <f t="shared" si="782"/>
        <v>0</v>
      </c>
      <c r="FC119" s="60">
        <f t="shared" si="782"/>
        <v>0</v>
      </c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>
        <f t="shared" si="783"/>
        <v>0</v>
      </c>
      <c r="FX119" s="60">
        <f t="shared" si="783"/>
        <v>0</v>
      </c>
      <c r="FY119" s="60"/>
      <c r="FZ119" s="60"/>
      <c r="GA119" s="60"/>
      <c r="GB119" s="60"/>
      <c r="GC119" s="60"/>
      <c r="GD119" s="60"/>
      <c r="GE119" s="60"/>
      <c r="GF119" s="60">
        <f t="shared" si="784"/>
        <v>0</v>
      </c>
      <c r="GG119" s="60">
        <f t="shared" si="784"/>
        <v>0</v>
      </c>
      <c r="GH119" s="60"/>
      <c r="GI119" s="60"/>
      <c r="GJ119" s="60"/>
      <c r="GK119" s="60"/>
      <c r="GL119" s="60"/>
      <c r="GM119" s="60"/>
      <c r="GN119" s="60"/>
      <c r="GO119" s="60">
        <f t="shared" si="785"/>
        <v>0</v>
      </c>
      <c r="GP119" s="60">
        <f t="shared" si="785"/>
        <v>0</v>
      </c>
      <c r="GQ119" s="60"/>
      <c r="GR119" s="60"/>
      <c r="GS119" s="60"/>
      <c r="GT119" s="60"/>
      <c r="GU119" s="60"/>
      <c r="GV119" s="60"/>
      <c r="GW119" s="60"/>
      <c r="GX119" s="60">
        <f t="shared" si="786"/>
        <v>0</v>
      </c>
      <c r="GY119" s="60">
        <f t="shared" si="786"/>
        <v>0</v>
      </c>
      <c r="GZ119" s="58"/>
      <c r="HA119" s="60"/>
      <c r="HB119" s="60"/>
      <c r="HC119" s="60"/>
      <c r="HD119" s="60"/>
      <c r="HE119" s="60"/>
      <c r="HF119" s="60"/>
      <c r="HG119" s="60">
        <f t="shared" si="787"/>
        <v>0</v>
      </c>
      <c r="HH119" s="60">
        <f t="shared" si="787"/>
        <v>0</v>
      </c>
      <c r="HI119" s="60"/>
      <c r="HJ119" s="60"/>
      <c r="HK119" s="60"/>
      <c r="HL119" s="60"/>
      <c r="HM119" s="60"/>
      <c r="HN119" s="60"/>
      <c r="HO119" s="60"/>
      <c r="HP119" s="60">
        <f t="shared" si="788"/>
        <v>0</v>
      </c>
      <c r="HQ119" s="60">
        <f t="shared" si="788"/>
        <v>0</v>
      </c>
      <c r="HR119" s="60"/>
      <c r="HS119" s="60"/>
      <c r="HT119" s="60"/>
      <c r="HU119" s="60"/>
      <c r="HV119" s="60"/>
      <c r="HW119" s="60"/>
      <c r="HX119" s="60"/>
      <c r="HY119" s="60">
        <f t="shared" si="789"/>
        <v>0</v>
      </c>
      <c r="HZ119" s="60">
        <f t="shared" si="789"/>
        <v>0</v>
      </c>
      <c r="IA119" s="60"/>
      <c r="IB119" s="60"/>
      <c r="IC119" s="60"/>
      <c r="ID119" s="60"/>
      <c r="IE119" s="60"/>
      <c r="IF119" s="60"/>
      <c r="IG119" s="60"/>
      <c r="IH119" s="60">
        <f t="shared" si="790"/>
        <v>0</v>
      </c>
      <c r="II119" s="60">
        <f t="shared" si="790"/>
        <v>0</v>
      </c>
      <c r="IJ119" s="60"/>
      <c r="IK119" s="60"/>
      <c r="IL119" s="60"/>
      <c r="IM119" s="60"/>
      <c r="IN119" s="60"/>
      <c r="IO119" s="60"/>
      <c r="IP119" s="60"/>
      <c r="IQ119" s="60"/>
      <c r="IR119" s="60">
        <f t="shared" si="791"/>
        <v>0</v>
      </c>
      <c r="IS119" s="60">
        <f t="shared" si="791"/>
        <v>0</v>
      </c>
      <c r="IT119" s="60"/>
      <c r="IU119" s="60"/>
      <c r="IV119" s="60"/>
      <c r="IW119" s="60"/>
      <c r="IX119" s="60"/>
      <c r="IY119" s="60"/>
      <c r="IZ119" s="60"/>
      <c r="JA119" s="60">
        <f t="shared" si="792"/>
        <v>0</v>
      </c>
      <c r="JB119" s="60">
        <f t="shared" si="792"/>
        <v>0</v>
      </c>
      <c r="JC119" s="60"/>
      <c r="JD119" s="60"/>
      <c r="JE119" s="60"/>
      <c r="JF119" s="60"/>
      <c r="JG119" s="60"/>
      <c r="JH119" s="60"/>
      <c r="JI119" s="60"/>
      <c r="JJ119" s="60">
        <f t="shared" si="793"/>
        <v>0</v>
      </c>
      <c r="JK119" s="60">
        <f t="shared" si="793"/>
        <v>0</v>
      </c>
      <c r="JL119" s="60"/>
      <c r="JM119" s="60"/>
      <c r="JN119" s="60"/>
      <c r="JO119" s="60"/>
      <c r="JP119" s="60"/>
      <c r="JQ119" s="60"/>
      <c r="JR119" s="60"/>
      <c r="JS119" s="60">
        <f t="shared" si="794"/>
        <v>0</v>
      </c>
      <c r="JT119" s="60">
        <f t="shared" si="794"/>
        <v>0</v>
      </c>
      <c r="JU119" s="60"/>
      <c r="JV119" s="60"/>
      <c r="JW119" s="60"/>
      <c r="JX119" s="60"/>
      <c r="JY119" s="60"/>
      <c r="JZ119" s="60"/>
      <c r="KA119" s="60"/>
      <c r="KB119" s="60">
        <f t="shared" si="795"/>
        <v>0</v>
      </c>
      <c r="KC119" s="60">
        <f t="shared" si="795"/>
        <v>0</v>
      </c>
      <c r="KD119" s="60"/>
      <c r="KE119" s="60"/>
      <c r="KF119" s="60"/>
      <c r="KG119" s="60"/>
      <c r="KH119" s="60"/>
      <c r="KI119" s="60"/>
      <c r="KJ119" s="60"/>
      <c r="KK119" s="60">
        <f t="shared" si="796"/>
        <v>0</v>
      </c>
      <c r="KL119" s="60">
        <f t="shared" si="796"/>
        <v>0</v>
      </c>
      <c r="KM119" s="60"/>
      <c r="KN119" s="60"/>
      <c r="KO119" s="60"/>
      <c r="KP119" s="60"/>
      <c r="KQ119" s="60"/>
      <c r="KR119" s="60"/>
      <c r="KS119" s="60"/>
      <c r="KT119" s="60"/>
      <c r="KU119" s="67"/>
      <c r="KV119" s="60"/>
      <c r="KW119" s="60">
        <f t="shared" si="797"/>
        <v>0</v>
      </c>
      <c r="KX119" s="60">
        <f t="shared" si="797"/>
        <v>0</v>
      </c>
      <c r="KY119" s="60"/>
      <c r="KZ119" s="60"/>
      <c r="LA119" s="60"/>
      <c r="LB119" s="60"/>
      <c r="LC119" s="60"/>
      <c r="LD119" s="60"/>
      <c r="LE119" s="60"/>
      <c r="LF119" s="60"/>
      <c r="LG119" s="67"/>
      <c r="LH119" s="60"/>
      <c r="LI119" s="60"/>
      <c r="LJ119" s="67"/>
      <c r="LK119" s="60"/>
      <c r="LL119" s="60">
        <f t="shared" si="798"/>
        <v>0</v>
      </c>
      <c r="LM119" s="60">
        <f t="shared" si="798"/>
        <v>0</v>
      </c>
      <c r="LN119" s="60"/>
      <c r="LO119" s="60"/>
      <c r="LP119" s="60"/>
      <c r="LQ119" s="60"/>
      <c r="LR119" s="60"/>
      <c r="LS119" s="60"/>
      <c r="LT119" s="60"/>
      <c r="LU119" s="60">
        <v>271.45999999999998</v>
      </c>
      <c r="LV119" s="67">
        <v>271.45999999999998</v>
      </c>
      <c r="LW119" s="58">
        <f t="shared" si="760"/>
        <v>100</v>
      </c>
      <c r="LX119" s="60"/>
      <c r="LY119" s="67"/>
      <c r="LZ119" s="60"/>
      <c r="MA119" s="60"/>
      <c r="MB119" s="67"/>
      <c r="MC119" s="60"/>
      <c r="MD119" s="60"/>
      <c r="ME119" s="67"/>
      <c r="MF119" s="60"/>
      <c r="MG119" s="9"/>
    </row>
    <row r="120" spans="1:345" s="8" customFormat="1" ht="13.5" customHeight="1">
      <c r="A120" s="7" t="s">
        <v>165</v>
      </c>
      <c r="B120" s="58">
        <f>B121+B122</f>
        <v>139162.51094999997</v>
      </c>
      <c r="C120" s="58">
        <f>C121+C122</f>
        <v>137664.69128999999</v>
      </c>
      <c r="D120" s="58">
        <f t="shared" ref="D120" si="801">C120/B120*100</f>
        <v>98.923690259844378</v>
      </c>
      <c r="E120" s="58">
        <f>E121+E122</f>
        <v>673.61757</v>
      </c>
      <c r="F120" s="58">
        <f>F121+F122</f>
        <v>673.61757</v>
      </c>
      <c r="G120" s="58">
        <f>F120/E120*100</f>
        <v>100</v>
      </c>
      <c r="H120" s="58">
        <f>H121+H122</f>
        <v>666.88139000000001</v>
      </c>
      <c r="I120" s="58">
        <f>I121+I122</f>
        <v>666.88139000000001</v>
      </c>
      <c r="J120" s="58">
        <f>I120/H120*100</f>
        <v>100</v>
      </c>
      <c r="K120" s="58">
        <f>K121+K122</f>
        <v>6.7361800000000001</v>
      </c>
      <c r="L120" s="58">
        <f>L121+L122</f>
        <v>6.7361800000000001</v>
      </c>
      <c r="M120" s="58">
        <f>L120/K120*100</f>
        <v>100</v>
      </c>
      <c r="N120" s="58">
        <f>N121+N122</f>
        <v>351.1</v>
      </c>
      <c r="O120" s="58">
        <f>O121+O122</f>
        <v>351.1</v>
      </c>
      <c r="P120" s="58">
        <f>O120/N120*100</f>
        <v>100</v>
      </c>
      <c r="Q120" s="58">
        <f>Q121+Q122</f>
        <v>3479</v>
      </c>
      <c r="R120" s="58">
        <f>R121+R122</f>
        <v>3479</v>
      </c>
      <c r="S120" s="58">
        <f>R120/Q120*100</f>
        <v>100</v>
      </c>
      <c r="T120" s="58">
        <f>T121+T122</f>
        <v>6030.7657200000003</v>
      </c>
      <c r="U120" s="58">
        <f>U121+U122</f>
        <v>6030.7657200000003</v>
      </c>
      <c r="V120" s="58">
        <f>U120/T120*100</f>
        <v>100</v>
      </c>
      <c r="W120" s="58">
        <f>W121+W122</f>
        <v>4243.1698200000001</v>
      </c>
      <c r="X120" s="58">
        <f>X121+X122</f>
        <v>4243.1698200000001</v>
      </c>
      <c r="Y120" s="58">
        <f>X120/W120*100</f>
        <v>100</v>
      </c>
      <c r="Z120" s="58">
        <f>Z121+Z122</f>
        <v>1787.5959</v>
      </c>
      <c r="AA120" s="58">
        <f>AA121+AA122</f>
        <v>1787.5959</v>
      </c>
      <c r="AB120" s="58">
        <f>AA120/Z120*100</f>
        <v>100</v>
      </c>
      <c r="AC120" s="58">
        <f>AC121+AC122</f>
        <v>0</v>
      </c>
      <c r="AD120" s="58">
        <f>AD121+AD122</f>
        <v>0</v>
      </c>
      <c r="AE120" s="58"/>
      <c r="AF120" s="58">
        <f>AF121+AF122</f>
        <v>0</v>
      </c>
      <c r="AG120" s="58">
        <f>AG121+AG122</f>
        <v>0</v>
      </c>
      <c r="AH120" s="58"/>
      <c r="AI120" s="58">
        <f>AI121+AI122</f>
        <v>0</v>
      </c>
      <c r="AJ120" s="58">
        <f>AJ121+AJ122</f>
        <v>0</v>
      </c>
      <c r="AK120" s="58"/>
      <c r="AL120" s="58">
        <f>AL121+AL122</f>
        <v>0</v>
      </c>
      <c r="AM120" s="58">
        <f>AM121+AM122</f>
        <v>0</v>
      </c>
      <c r="AN120" s="58"/>
      <c r="AO120" s="58">
        <f>AO121+AO122</f>
        <v>0</v>
      </c>
      <c r="AP120" s="58">
        <f>AP121+AP122</f>
        <v>0</v>
      </c>
      <c r="AQ120" s="58"/>
      <c r="AR120" s="58">
        <f>AR121+AR122</f>
        <v>0</v>
      </c>
      <c r="AS120" s="58">
        <f>AS121+AS122</f>
        <v>0</v>
      </c>
      <c r="AT120" s="58"/>
      <c r="AU120" s="58">
        <f>AU121+AU122</f>
        <v>0</v>
      </c>
      <c r="AV120" s="58">
        <f>AV121+AV122</f>
        <v>0</v>
      </c>
      <c r="AW120" s="58"/>
      <c r="AX120" s="58">
        <f>AX121+AX122</f>
        <v>0</v>
      </c>
      <c r="AY120" s="58">
        <f>AY121+AY122</f>
        <v>0</v>
      </c>
      <c r="AZ120" s="58"/>
      <c r="BA120" s="58">
        <f>BA121+BA122</f>
        <v>0</v>
      </c>
      <c r="BB120" s="58">
        <f>BB121+BB122</f>
        <v>0</v>
      </c>
      <c r="BC120" s="58"/>
      <c r="BD120" s="58">
        <f>BD121+BD122</f>
        <v>0</v>
      </c>
      <c r="BE120" s="58">
        <f>BE121+BE122</f>
        <v>0</v>
      </c>
      <c r="BF120" s="58"/>
      <c r="BG120" s="58">
        <f>BG121+BG122</f>
        <v>2863.3189599999996</v>
      </c>
      <c r="BH120" s="58">
        <f>BH121+BH122</f>
        <v>2863.3189599999996</v>
      </c>
      <c r="BI120" s="58">
        <f>BH120/BG120*100</f>
        <v>100</v>
      </c>
      <c r="BJ120" s="58">
        <f>BJ121+BJ122</f>
        <v>2806.0525699999998</v>
      </c>
      <c r="BK120" s="58">
        <f>BK121+BK122</f>
        <v>2806.0525699999998</v>
      </c>
      <c r="BL120" s="58">
        <f>BK120/BJ120*100</f>
        <v>100</v>
      </c>
      <c r="BM120" s="58">
        <f>BM121+BM122</f>
        <v>57.266390000000001</v>
      </c>
      <c r="BN120" s="58">
        <f>BN121+BN122</f>
        <v>57.266390000000001</v>
      </c>
      <c r="BO120" s="58">
        <f>BN120/BM120*100</f>
        <v>100</v>
      </c>
      <c r="BP120" s="58">
        <f>BP121+BP122</f>
        <v>0</v>
      </c>
      <c r="BQ120" s="58">
        <f>BQ121+BQ122</f>
        <v>0</v>
      </c>
      <c r="BR120" s="58"/>
      <c r="BS120" s="58">
        <f>BS121+BS122</f>
        <v>643.72933999999998</v>
      </c>
      <c r="BT120" s="58">
        <f>BT121+BT122</f>
        <v>643.72933999999998</v>
      </c>
      <c r="BU120" s="58">
        <f>BT120/BS120*100</f>
        <v>100</v>
      </c>
      <c r="BV120" s="58">
        <f>BV121+BV122</f>
        <v>643.72933999999998</v>
      </c>
      <c r="BW120" s="58">
        <f>BW121+BW122</f>
        <v>643.72933999999998</v>
      </c>
      <c r="BX120" s="58">
        <f>BW120/BV120*100</f>
        <v>100</v>
      </c>
      <c r="BY120" s="58">
        <f>BY121+BY122</f>
        <v>0</v>
      </c>
      <c r="BZ120" s="58">
        <f>BZ121+BZ122</f>
        <v>0</v>
      </c>
      <c r="CA120" s="58"/>
      <c r="CB120" s="58">
        <f>CB121+CB122</f>
        <v>60997.897789999995</v>
      </c>
      <c r="CC120" s="58">
        <f>CC121+CC122</f>
        <v>59501.454789999996</v>
      </c>
      <c r="CD120" s="60">
        <f t="shared" ref="CD120:CD121" si="802">CC120/CB120*100</f>
        <v>97.546730208388709</v>
      </c>
      <c r="CE120" s="58">
        <f>CE121+CE122</f>
        <v>59777.939829999996</v>
      </c>
      <c r="CF120" s="58">
        <f>CF121+CF122</f>
        <v>58311.425689999996</v>
      </c>
      <c r="CG120" s="58">
        <f t="shared" ref="CG120" si="803">CF120/CE120*100</f>
        <v>97.546730208216346</v>
      </c>
      <c r="CH120" s="58">
        <f>CH121+CH122</f>
        <v>1219.95796</v>
      </c>
      <c r="CI120" s="58">
        <f>CI121+CI122</f>
        <v>1190.0291</v>
      </c>
      <c r="CJ120" s="60">
        <f t="shared" ref="CJ120:CJ121" si="804">CI120/CH120*100</f>
        <v>97.546730216834689</v>
      </c>
      <c r="CK120" s="58">
        <f>CK121+CK122</f>
        <v>0</v>
      </c>
      <c r="CL120" s="58">
        <f>CL121+CL122</f>
        <v>0</v>
      </c>
      <c r="CM120" s="58"/>
      <c r="CN120" s="58">
        <f>CN121+CN122</f>
        <v>0</v>
      </c>
      <c r="CO120" s="58">
        <f>CO121+CO122</f>
        <v>0</v>
      </c>
      <c r="CP120" s="58"/>
      <c r="CQ120" s="58">
        <f>CQ121+CQ122</f>
        <v>0</v>
      </c>
      <c r="CR120" s="58">
        <f>CR121+CR122</f>
        <v>0</v>
      </c>
      <c r="CS120" s="58"/>
      <c r="CT120" s="58">
        <f>CT121+CT122</f>
        <v>0</v>
      </c>
      <c r="CU120" s="58">
        <f>CU121+CU122</f>
        <v>0</v>
      </c>
      <c r="CV120" s="58"/>
      <c r="CW120" s="58"/>
      <c r="CX120" s="58"/>
      <c r="CY120" s="58"/>
      <c r="CZ120" s="58"/>
      <c r="DA120" s="58"/>
      <c r="DB120" s="58"/>
      <c r="DC120" s="58">
        <f>DC121+DC122</f>
        <v>0</v>
      </c>
      <c r="DD120" s="58">
        <f>DD121+DD122</f>
        <v>0</v>
      </c>
      <c r="DE120" s="58"/>
      <c r="DF120" s="58"/>
      <c r="DG120" s="58"/>
      <c r="DH120" s="58"/>
      <c r="DI120" s="58"/>
      <c r="DJ120" s="58"/>
      <c r="DK120" s="58"/>
      <c r="DL120" s="58">
        <f>DL121+DL122</f>
        <v>0</v>
      </c>
      <c r="DM120" s="58">
        <f>DM121+DM122</f>
        <v>0</v>
      </c>
      <c r="DN120" s="58"/>
      <c r="DO120" s="58">
        <f>DO121+DO122</f>
        <v>0</v>
      </c>
      <c r="DP120" s="58">
        <v>0</v>
      </c>
      <c r="DQ120" s="58"/>
      <c r="DR120" s="58">
        <f>DR121+DR122</f>
        <v>0</v>
      </c>
      <c r="DS120" s="58">
        <f>DS121+DS122</f>
        <v>0</v>
      </c>
      <c r="DT120" s="58"/>
      <c r="DU120" s="58">
        <f>DU121+DU122</f>
        <v>0</v>
      </c>
      <c r="DV120" s="58">
        <f>DV121+DV122</f>
        <v>0</v>
      </c>
      <c r="DW120" s="58"/>
      <c r="DX120" s="58">
        <f>DX121+DX122</f>
        <v>0</v>
      </c>
      <c r="DY120" s="58">
        <f>DY121+DY122</f>
        <v>0</v>
      </c>
      <c r="DZ120" s="58"/>
      <c r="EA120" s="58">
        <f>EA121+EA122</f>
        <v>0</v>
      </c>
      <c r="EB120" s="58">
        <f>EB121+EB122</f>
        <v>0</v>
      </c>
      <c r="EC120" s="58"/>
      <c r="ED120" s="58">
        <f>ED121+ED122</f>
        <v>0</v>
      </c>
      <c r="EE120" s="58">
        <f>EE121+EE122</f>
        <v>0</v>
      </c>
      <c r="EF120" s="58"/>
      <c r="EG120" s="58">
        <f>EG121+EG122</f>
        <v>0</v>
      </c>
      <c r="EH120" s="58">
        <f>EH121+EH122</f>
        <v>0</v>
      </c>
      <c r="EI120" s="58"/>
      <c r="EJ120" s="58">
        <f>EJ121+EJ122</f>
        <v>0</v>
      </c>
      <c r="EK120" s="58">
        <f>EK121+EK122</f>
        <v>0</v>
      </c>
      <c r="EL120" s="58"/>
      <c r="EM120" s="58">
        <f>EM121+EM122</f>
        <v>0</v>
      </c>
      <c r="EN120" s="58">
        <f>EN121+EN122</f>
        <v>0</v>
      </c>
      <c r="EO120" s="58"/>
      <c r="EP120" s="58">
        <f>EP121+EP122</f>
        <v>10200.039000000001</v>
      </c>
      <c r="EQ120" s="58">
        <f>EQ121+EQ122</f>
        <v>10198.662339999999</v>
      </c>
      <c r="ER120" s="58">
        <f>EQ120/EP120*100</f>
        <v>99.986503384938018</v>
      </c>
      <c r="ES120" s="58">
        <f>ES121+ES122</f>
        <v>10200.039000000001</v>
      </c>
      <c r="ET120" s="58">
        <f>ET121+ET122</f>
        <v>10198.662339999999</v>
      </c>
      <c r="EU120" s="58">
        <f>ET120/ES120*100</f>
        <v>99.986503384938018</v>
      </c>
      <c r="EV120" s="58">
        <f>EV121+EV122</f>
        <v>0</v>
      </c>
      <c r="EW120" s="58">
        <f>EW121+EW122</f>
        <v>0</v>
      </c>
      <c r="EX120" s="58"/>
      <c r="EY120" s="58">
        <f>EY121+EY122</f>
        <v>2467.1999999999998</v>
      </c>
      <c r="EZ120" s="58">
        <f>EZ121+EZ122</f>
        <v>2467.1999999999998</v>
      </c>
      <c r="FA120" s="58">
        <f>EZ120/EY120*100</f>
        <v>100</v>
      </c>
      <c r="FB120" s="58">
        <f>FB121+FB122</f>
        <v>0</v>
      </c>
      <c r="FC120" s="58">
        <f>FC121+FC122</f>
        <v>0</v>
      </c>
      <c r="FD120" s="58"/>
      <c r="FE120" s="58">
        <f>FE121+FE122</f>
        <v>0</v>
      </c>
      <c r="FF120" s="58">
        <f>FF121+FF122</f>
        <v>0</v>
      </c>
      <c r="FG120" s="58"/>
      <c r="FH120" s="58">
        <f>FH121+FH122</f>
        <v>0</v>
      </c>
      <c r="FI120" s="58">
        <f>FI121+FI122</f>
        <v>0</v>
      </c>
      <c r="FJ120" s="58"/>
      <c r="FK120" s="58">
        <f>FK121+FK122</f>
        <v>34255.264000000003</v>
      </c>
      <c r="FL120" s="58">
        <f>FL121+FL122</f>
        <v>34255.264000000003</v>
      </c>
      <c r="FM120" s="58">
        <f>FL120/FK120*100</f>
        <v>100</v>
      </c>
      <c r="FN120" s="58">
        <f t="shared" ref="FN120:FV120" si="805">FN121+FN122</f>
        <v>102.04082</v>
      </c>
      <c r="FO120" s="58">
        <f t="shared" si="805"/>
        <v>102.04082</v>
      </c>
      <c r="FP120" s="58">
        <f t="shared" si="805"/>
        <v>100</v>
      </c>
      <c r="FQ120" s="58">
        <f t="shared" si="805"/>
        <v>100</v>
      </c>
      <c r="FR120" s="58">
        <f t="shared" si="805"/>
        <v>100</v>
      </c>
      <c r="FS120" s="58">
        <f t="shared" si="805"/>
        <v>100</v>
      </c>
      <c r="FT120" s="58">
        <f t="shared" si="805"/>
        <v>2.0408200000000001</v>
      </c>
      <c r="FU120" s="58">
        <f t="shared" si="805"/>
        <v>2.0408200000000001</v>
      </c>
      <c r="FV120" s="58">
        <f t="shared" si="805"/>
        <v>100</v>
      </c>
      <c r="FW120" s="58">
        <f>FW121+FW122</f>
        <v>0</v>
      </c>
      <c r="FX120" s="58">
        <f>FX121+FX122</f>
        <v>0</v>
      </c>
      <c r="FY120" s="58"/>
      <c r="FZ120" s="58">
        <f t="shared" ref="FZ120:GD120" si="806">FZ121+FZ122</f>
        <v>0</v>
      </c>
      <c r="GA120" s="58">
        <f t="shared" si="806"/>
        <v>0</v>
      </c>
      <c r="GB120" s="58"/>
      <c r="GC120" s="58">
        <f t="shared" si="806"/>
        <v>0</v>
      </c>
      <c r="GD120" s="58">
        <f t="shared" si="806"/>
        <v>0</v>
      </c>
      <c r="GE120" s="58"/>
      <c r="GF120" s="58">
        <f>GF121+GF122</f>
        <v>0</v>
      </c>
      <c r="GG120" s="58">
        <f>GG121+GG122</f>
        <v>0</v>
      </c>
      <c r="GH120" s="58"/>
      <c r="GI120" s="58">
        <f t="shared" ref="GI120:GM120" si="807">GI121+GI122</f>
        <v>0</v>
      </c>
      <c r="GJ120" s="58">
        <f t="shared" si="807"/>
        <v>0</v>
      </c>
      <c r="GK120" s="58"/>
      <c r="GL120" s="58">
        <f t="shared" si="807"/>
        <v>0</v>
      </c>
      <c r="GM120" s="58">
        <f t="shared" si="807"/>
        <v>0</v>
      </c>
      <c r="GN120" s="58"/>
      <c r="GO120" s="58">
        <f>GO121+GO122</f>
        <v>0</v>
      </c>
      <c r="GP120" s="58">
        <f>GP121+GP122</f>
        <v>0</v>
      </c>
      <c r="GQ120" s="58"/>
      <c r="GR120" s="58">
        <f t="shared" ref="GR120:GV120" si="808">GR121+GR122</f>
        <v>0</v>
      </c>
      <c r="GS120" s="58">
        <f t="shared" si="808"/>
        <v>0</v>
      </c>
      <c r="GT120" s="58"/>
      <c r="GU120" s="58">
        <f t="shared" si="808"/>
        <v>0</v>
      </c>
      <c r="GV120" s="58">
        <f t="shared" si="808"/>
        <v>0</v>
      </c>
      <c r="GW120" s="58"/>
      <c r="GX120" s="58">
        <f>GX121+GX122</f>
        <v>70.057600000000008</v>
      </c>
      <c r="GY120" s="58">
        <f>GY121+GY122</f>
        <v>70.057600000000008</v>
      </c>
      <c r="GZ120" s="58">
        <f t="shared" si="701"/>
        <v>100</v>
      </c>
      <c r="HA120" s="58">
        <f t="shared" ref="HA120:HF120" si="809">HA121+HA122</f>
        <v>69.357020000000006</v>
      </c>
      <c r="HB120" s="58">
        <f t="shared" si="809"/>
        <v>69.357020000000006</v>
      </c>
      <c r="HC120" s="58">
        <f t="shared" si="809"/>
        <v>100</v>
      </c>
      <c r="HD120" s="58">
        <f t="shared" si="809"/>
        <v>0.70057999999999998</v>
      </c>
      <c r="HE120" s="58">
        <f t="shared" si="809"/>
        <v>0.70057999999999998</v>
      </c>
      <c r="HF120" s="58">
        <f t="shared" si="809"/>
        <v>100</v>
      </c>
      <c r="HG120" s="58">
        <f>HG121+HG122</f>
        <v>0</v>
      </c>
      <c r="HH120" s="58">
        <f>HH121+HH122</f>
        <v>0</v>
      </c>
      <c r="HI120" s="58"/>
      <c r="HJ120" s="58">
        <f t="shared" ref="HJ120:HN120" si="810">HJ121+HJ122</f>
        <v>0</v>
      </c>
      <c r="HK120" s="58">
        <f t="shared" si="810"/>
        <v>0</v>
      </c>
      <c r="HL120" s="58"/>
      <c r="HM120" s="58">
        <f t="shared" si="810"/>
        <v>0</v>
      </c>
      <c r="HN120" s="58">
        <f t="shared" si="810"/>
        <v>0</v>
      </c>
      <c r="HO120" s="58"/>
      <c r="HP120" s="58">
        <f>HP121+HP122</f>
        <v>7014.9344499999997</v>
      </c>
      <c r="HQ120" s="58">
        <f>HQ121+HQ122</f>
        <v>7014.9344499999997</v>
      </c>
      <c r="HR120" s="58">
        <f t="shared" ref="HR120:HR121" si="811">HQ120/HP120*100</f>
        <v>100</v>
      </c>
      <c r="HS120" s="58">
        <f t="shared" ref="HS120:HX120" si="812">HS121+HS122</f>
        <v>6944.7851099999998</v>
      </c>
      <c r="HT120" s="58">
        <f t="shared" si="812"/>
        <v>6944.7851099999998</v>
      </c>
      <c r="HU120" s="58">
        <f t="shared" si="812"/>
        <v>100</v>
      </c>
      <c r="HV120" s="58">
        <f t="shared" si="812"/>
        <v>70.149339999999995</v>
      </c>
      <c r="HW120" s="58">
        <f t="shared" si="812"/>
        <v>70.149339999999995</v>
      </c>
      <c r="HX120" s="58">
        <f t="shared" si="812"/>
        <v>100</v>
      </c>
      <c r="HY120" s="58">
        <f>HY121+HY122</f>
        <v>4015.5101999999997</v>
      </c>
      <c r="HZ120" s="58">
        <f>HZ121+HZ122</f>
        <v>4015.5101999999997</v>
      </c>
      <c r="IA120" s="58">
        <f>HZ120/HY120*100</f>
        <v>100</v>
      </c>
      <c r="IB120" s="58">
        <f t="shared" ref="IB120:IG120" si="813">IB121+IB122</f>
        <v>3935.2</v>
      </c>
      <c r="IC120" s="58">
        <f t="shared" si="813"/>
        <v>3935.2</v>
      </c>
      <c r="ID120" s="58">
        <f t="shared" si="813"/>
        <v>100</v>
      </c>
      <c r="IE120" s="58">
        <f t="shared" si="813"/>
        <v>80.310199999999995</v>
      </c>
      <c r="IF120" s="58">
        <f t="shared" si="813"/>
        <v>80.310199999999995</v>
      </c>
      <c r="IG120" s="58">
        <f t="shared" si="813"/>
        <v>100</v>
      </c>
      <c r="IH120" s="58">
        <f>IH121+IH122</f>
        <v>0</v>
      </c>
      <c r="II120" s="58">
        <f>II121+II122</f>
        <v>0</v>
      </c>
      <c r="IJ120" s="58"/>
      <c r="IK120" s="58">
        <f t="shared" ref="IK120:IO120" si="814">IK121+IK122</f>
        <v>0</v>
      </c>
      <c r="IL120" s="58">
        <f t="shared" si="814"/>
        <v>0</v>
      </c>
      <c r="IM120" s="58"/>
      <c r="IN120" s="58">
        <f t="shared" si="814"/>
        <v>0</v>
      </c>
      <c r="IO120" s="58">
        <f t="shared" si="814"/>
        <v>0</v>
      </c>
      <c r="IP120" s="58"/>
      <c r="IQ120" s="58">
        <f>IQ121+IQ122</f>
        <v>0</v>
      </c>
      <c r="IR120" s="58">
        <f>IR121+IR122</f>
        <v>0</v>
      </c>
      <c r="IS120" s="58">
        <f>IS121+IS122</f>
        <v>0</v>
      </c>
      <c r="IT120" s="58"/>
      <c r="IU120" s="58">
        <f t="shared" ref="IU120:IY120" si="815">IU121+IU122</f>
        <v>0</v>
      </c>
      <c r="IV120" s="58">
        <f t="shared" si="815"/>
        <v>0</v>
      </c>
      <c r="IW120" s="58"/>
      <c r="IX120" s="58">
        <f t="shared" si="815"/>
        <v>0</v>
      </c>
      <c r="IY120" s="58">
        <f t="shared" si="815"/>
        <v>0</v>
      </c>
      <c r="IZ120" s="58"/>
      <c r="JA120" s="58">
        <f>JA121+JA122</f>
        <v>0</v>
      </c>
      <c r="JB120" s="58">
        <f>JB121+JB122</f>
        <v>0</v>
      </c>
      <c r="JC120" s="58"/>
      <c r="JD120" s="58">
        <f t="shared" ref="JD120:JH120" si="816">JD121+JD122</f>
        <v>0</v>
      </c>
      <c r="JE120" s="58">
        <f t="shared" si="816"/>
        <v>0</v>
      </c>
      <c r="JF120" s="58"/>
      <c r="JG120" s="58">
        <f t="shared" si="816"/>
        <v>0</v>
      </c>
      <c r="JH120" s="58">
        <f t="shared" si="816"/>
        <v>0</v>
      </c>
      <c r="JI120" s="58"/>
      <c r="JJ120" s="58">
        <f>JJ121+JJ122</f>
        <v>1259.874</v>
      </c>
      <c r="JK120" s="58">
        <f>JK121+JK122</f>
        <v>1259.874</v>
      </c>
      <c r="JL120" s="69">
        <f t="shared" ref="JL120:JL121" si="817">JK120/JJ120*100</f>
        <v>100</v>
      </c>
      <c r="JM120" s="58">
        <f t="shared" ref="JM120:JR120" si="818">JM121+JM122</f>
        <v>1234.67652</v>
      </c>
      <c r="JN120" s="58">
        <f t="shared" si="818"/>
        <v>1234.67652</v>
      </c>
      <c r="JO120" s="58">
        <f t="shared" si="818"/>
        <v>100</v>
      </c>
      <c r="JP120" s="58">
        <f t="shared" si="818"/>
        <v>25.197479999999999</v>
      </c>
      <c r="JQ120" s="58">
        <f t="shared" si="818"/>
        <v>25.197479999999999</v>
      </c>
      <c r="JR120" s="58">
        <f t="shared" si="818"/>
        <v>100</v>
      </c>
      <c r="JS120" s="58">
        <f>JS121+JS122</f>
        <v>2855.8138200000003</v>
      </c>
      <c r="JT120" s="58">
        <f>JT121+JT122</f>
        <v>2855.8138200000003</v>
      </c>
      <c r="JU120" s="58">
        <f t="shared" ref="JU120:JU121" si="819">JT120/JS120*100</f>
        <v>100</v>
      </c>
      <c r="JV120" s="58">
        <f t="shared" ref="JV120:KA120" si="820">JV121+JV122</f>
        <v>2798.6975400000001</v>
      </c>
      <c r="JW120" s="58">
        <f t="shared" si="820"/>
        <v>2798.6975400000001</v>
      </c>
      <c r="JX120" s="58">
        <f t="shared" si="820"/>
        <v>100</v>
      </c>
      <c r="JY120" s="58">
        <f t="shared" si="820"/>
        <v>57.116280000000003</v>
      </c>
      <c r="JZ120" s="58">
        <f t="shared" si="820"/>
        <v>57.116280000000003</v>
      </c>
      <c r="KA120" s="58">
        <f t="shared" si="820"/>
        <v>100</v>
      </c>
      <c r="KB120" s="58">
        <f>KB121+KB122</f>
        <v>1568.7476799999999</v>
      </c>
      <c r="KC120" s="58">
        <f>KC121+KC122</f>
        <v>1568.7476799999999</v>
      </c>
      <c r="KD120" s="58">
        <f>KC120/KB120*100</f>
        <v>100</v>
      </c>
      <c r="KE120" s="58">
        <f t="shared" ref="KE120:KJ120" si="821">KE121+KE122</f>
        <v>1537.37273</v>
      </c>
      <c r="KF120" s="58">
        <f t="shared" si="821"/>
        <v>1537.37273</v>
      </c>
      <c r="KG120" s="58">
        <f t="shared" si="821"/>
        <v>100</v>
      </c>
      <c r="KH120" s="58">
        <f t="shared" si="821"/>
        <v>31.374949999999998</v>
      </c>
      <c r="KI120" s="58">
        <f t="shared" si="821"/>
        <v>31.374949999999998</v>
      </c>
      <c r="KJ120" s="58">
        <f t="shared" si="821"/>
        <v>100</v>
      </c>
      <c r="KK120" s="58">
        <f>KK121+KK122</f>
        <v>0</v>
      </c>
      <c r="KL120" s="58">
        <f>KL121+KL122</f>
        <v>0</v>
      </c>
      <c r="KM120" s="58"/>
      <c r="KN120" s="58">
        <f t="shared" ref="KN120:KR120" si="822">KN121+KN122</f>
        <v>0</v>
      </c>
      <c r="KO120" s="58">
        <f t="shared" si="822"/>
        <v>0</v>
      </c>
      <c r="KP120" s="58"/>
      <c r="KQ120" s="58">
        <f t="shared" si="822"/>
        <v>0</v>
      </c>
      <c r="KR120" s="58">
        <f t="shared" si="822"/>
        <v>0</v>
      </c>
      <c r="KS120" s="58"/>
      <c r="KT120" s="58">
        <f>KT121+KT122</f>
        <v>0</v>
      </c>
      <c r="KU120" s="66">
        <f>KU121+KU122</f>
        <v>0</v>
      </c>
      <c r="KV120" s="58"/>
      <c r="KW120" s="58">
        <f>KW121+KW122</f>
        <v>0</v>
      </c>
      <c r="KX120" s="58">
        <f>KX121+KX122</f>
        <v>0</v>
      </c>
      <c r="KY120" s="58"/>
      <c r="KZ120" s="58">
        <f t="shared" ref="KZ120:LD120" si="823">KZ121+KZ122</f>
        <v>0</v>
      </c>
      <c r="LA120" s="58">
        <f t="shared" si="823"/>
        <v>0</v>
      </c>
      <c r="LB120" s="58"/>
      <c r="LC120" s="58">
        <f t="shared" si="823"/>
        <v>0</v>
      </c>
      <c r="LD120" s="58">
        <f t="shared" si="823"/>
        <v>0</v>
      </c>
      <c r="LE120" s="58"/>
      <c r="LF120" s="58">
        <f>LF121+LF122</f>
        <v>0</v>
      </c>
      <c r="LG120" s="66">
        <f>LG121+LG122</f>
        <v>0</v>
      </c>
      <c r="LH120" s="58"/>
      <c r="LI120" s="58">
        <f>LI121+LI122</f>
        <v>0</v>
      </c>
      <c r="LJ120" s="66">
        <f>LJ121+LJ122</f>
        <v>0</v>
      </c>
      <c r="LK120" s="58"/>
      <c r="LL120" s="58">
        <f>LL121+LL122</f>
        <v>0</v>
      </c>
      <c r="LM120" s="58">
        <f>LM121+LM122</f>
        <v>0</v>
      </c>
      <c r="LN120" s="58"/>
      <c r="LO120" s="58">
        <f t="shared" ref="LO120:LS120" si="824">LO121+LO122</f>
        <v>0</v>
      </c>
      <c r="LP120" s="58">
        <f t="shared" si="824"/>
        <v>0</v>
      </c>
      <c r="LQ120" s="58"/>
      <c r="LR120" s="58">
        <f t="shared" si="824"/>
        <v>0</v>
      </c>
      <c r="LS120" s="58">
        <f t="shared" si="824"/>
        <v>0</v>
      </c>
      <c r="LT120" s="58"/>
      <c r="LU120" s="58">
        <f>LU121+LU122</f>
        <v>313.60000000000002</v>
      </c>
      <c r="LV120" s="66">
        <f>LV121+LV122</f>
        <v>313.60000000000002</v>
      </c>
      <c r="LW120" s="58">
        <f t="shared" si="760"/>
        <v>100</v>
      </c>
      <c r="LX120" s="58">
        <f>LX121+LX122</f>
        <v>0</v>
      </c>
      <c r="LY120" s="66">
        <f>LY121+LY122</f>
        <v>0</v>
      </c>
      <c r="LZ120" s="58"/>
      <c r="MA120" s="58">
        <f>MA121+MA122</f>
        <v>0</v>
      </c>
      <c r="MB120" s="66">
        <f>MB121+MB122</f>
        <v>0</v>
      </c>
      <c r="MC120" s="58"/>
      <c r="MD120" s="58">
        <f>MD121+MD122</f>
        <v>0</v>
      </c>
      <c r="ME120" s="66">
        <f>ME121+ME122</f>
        <v>0</v>
      </c>
      <c r="MF120" s="58"/>
    </row>
    <row r="121" spans="1:345" ht="13.5" customHeight="1">
      <c r="A121" s="3" t="s">
        <v>164</v>
      </c>
      <c r="B121" s="60">
        <f>E121+N121+Q121+T121+AC121+AU121+AX121+BG121+BP121+BS121+CB121+CK121+DL121+DU121+ED121+EM121+EP121+EY121+FB121+FW121+GF121+GO121+GX121+HP121+HG121+HY121+CT121+JJ121+JS121+DC121+FK121+FN121+IR121+KB121+KK121+KT121+LF121+LI121+LL121+IH121+JA121+KW121+LU121+LX121+MA121+MD121</f>
        <v>125141.82364999998</v>
      </c>
      <c r="C121" s="60">
        <f>F121+O121+R121+U121+AD121+AV121+AY121+BH121+BQ121+BT121+CC121+CL121+DM121+DV121+EE121+EN121+EQ121+EZ121+FC121+FX121+GG121+GP121+GY121+HQ121+HH121+HZ121+CU121+JK121+JT121+DD121+FL121+FO121+IS121+KC121+KL121+KU121+LG121+LJ121+LM121+II121+JB121+KX121+LV121+LY121+MB121+ME121</f>
        <v>123645.38064999998</v>
      </c>
      <c r="D121" s="60">
        <v>36.027948983200943</v>
      </c>
      <c r="E121" s="60">
        <f t="shared" ref="E121:F121" si="825">H121+K121</f>
        <v>673.61757</v>
      </c>
      <c r="F121" s="60">
        <f t="shared" si="825"/>
        <v>673.61757</v>
      </c>
      <c r="G121" s="60">
        <v>100</v>
      </c>
      <c r="H121" s="60">
        <v>666.88139000000001</v>
      </c>
      <c r="I121" s="60">
        <v>666.88139000000001</v>
      </c>
      <c r="J121" s="60">
        <v>100</v>
      </c>
      <c r="K121" s="60">
        <v>6.7361800000000001</v>
      </c>
      <c r="L121" s="60">
        <v>6.7361800000000001</v>
      </c>
      <c r="M121" s="60">
        <v>100</v>
      </c>
      <c r="N121" s="60">
        <v>351.1</v>
      </c>
      <c r="O121" s="60">
        <v>351.1</v>
      </c>
      <c r="P121" s="60">
        <v>100</v>
      </c>
      <c r="Q121" s="60">
        <v>3479</v>
      </c>
      <c r="R121" s="60">
        <v>3479</v>
      </c>
      <c r="S121" s="60">
        <v>100</v>
      </c>
      <c r="T121" s="60">
        <f t="shared" ref="T121:U121" si="826">W121+Z121</f>
        <v>6030.7657200000003</v>
      </c>
      <c r="U121" s="60">
        <f t="shared" si="826"/>
        <v>6030.7657200000003</v>
      </c>
      <c r="V121" s="60">
        <v>58.335065881572298</v>
      </c>
      <c r="W121" s="60">
        <v>4243.1698200000001</v>
      </c>
      <c r="X121" s="60">
        <v>4243.1698200000001</v>
      </c>
      <c r="Y121" s="60">
        <f>X121/W121*100</f>
        <v>100</v>
      </c>
      <c r="Z121" s="60">
        <v>1787.5959</v>
      </c>
      <c r="AA121" s="60">
        <v>1787.5959</v>
      </c>
      <c r="AB121" s="60">
        <f>AA121/Z121*100</f>
        <v>100</v>
      </c>
      <c r="AC121" s="60">
        <f t="shared" ref="AC121:AD121" si="827">AF121+AI121</f>
        <v>0</v>
      </c>
      <c r="AD121" s="60">
        <f t="shared" si="827"/>
        <v>0</v>
      </c>
      <c r="AE121" s="60"/>
      <c r="AF121" s="60"/>
      <c r="AG121" s="60"/>
      <c r="AH121" s="60"/>
      <c r="AI121" s="60"/>
      <c r="AJ121" s="60"/>
      <c r="AK121" s="60"/>
      <c r="AL121" s="60">
        <f t="shared" ref="AL121:AM121" si="828">AO121+AR121</f>
        <v>0</v>
      </c>
      <c r="AM121" s="60">
        <f t="shared" si="828"/>
        <v>0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>
        <f t="shared" ref="AX121:AY121" si="829">BA121+BD121</f>
        <v>0</v>
      </c>
      <c r="AY121" s="60">
        <f t="shared" si="829"/>
        <v>0</v>
      </c>
      <c r="AZ121" s="60"/>
      <c r="BA121" s="60"/>
      <c r="BB121" s="60"/>
      <c r="BC121" s="60"/>
      <c r="BD121" s="60"/>
      <c r="BE121" s="60"/>
      <c r="BF121" s="60"/>
      <c r="BG121" s="60">
        <f t="shared" ref="BG121:BH121" si="830">BJ121+BM121</f>
        <v>0</v>
      </c>
      <c r="BH121" s="60">
        <f t="shared" si="830"/>
        <v>0</v>
      </c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>
        <f t="shared" ref="BS121:BT121" si="831">BV121+BY121</f>
        <v>0</v>
      </c>
      <c r="BT121" s="60">
        <f t="shared" si="831"/>
        <v>0</v>
      </c>
      <c r="BU121" s="60"/>
      <c r="BV121" s="60"/>
      <c r="BW121" s="60"/>
      <c r="BX121" s="60"/>
      <c r="BY121" s="60"/>
      <c r="BZ121" s="60"/>
      <c r="CA121" s="60"/>
      <c r="CB121" s="60">
        <f t="shared" ref="CB121" si="832">CE121+CH121</f>
        <v>60997.897789999995</v>
      </c>
      <c r="CC121" s="60">
        <f t="shared" ref="CC121" si="833">CF121+CI121</f>
        <v>59501.454789999996</v>
      </c>
      <c r="CD121" s="60">
        <f t="shared" si="802"/>
        <v>97.546730208388709</v>
      </c>
      <c r="CE121" s="60">
        <v>59777.939829999996</v>
      </c>
      <c r="CF121" s="60">
        <v>58311.425689999996</v>
      </c>
      <c r="CG121" s="60">
        <v>4.6486411903876439</v>
      </c>
      <c r="CH121" s="60">
        <v>1219.95796</v>
      </c>
      <c r="CI121" s="60">
        <v>1190.0291</v>
      </c>
      <c r="CJ121" s="60">
        <f t="shared" si="804"/>
        <v>97.546730216834689</v>
      </c>
      <c r="CK121" s="60">
        <f t="shared" ref="CK121:CL121" si="834">CN121+CQ121</f>
        <v>0</v>
      </c>
      <c r="CL121" s="60">
        <f t="shared" si="834"/>
        <v>0</v>
      </c>
      <c r="CM121" s="60"/>
      <c r="CN121" s="60"/>
      <c r="CO121" s="60"/>
      <c r="CP121" s="60"/>
      <c r="CQ121" s="60"/>
      <c r="CR121" s="60"/>
      <c r="CS121" s="60"/>
      <c r="CT121" s="60">
        <f>CW121+CZ121</f>
        <v>0</v>
      </c>
      <c r="CU121" s="60">
        <f>CX121+DA121</f>
        <v>0</v>
      </c>
      <c r="CV121" s="60"/>
      <c r="CW121" s="60"/>
      <c r="CX121" s="60"/>
      <c r="CY121" s="60"/>
      <c r="CZ121" s="60"/>
      <c r="DA121" s="60"/>
      <c r="DB121" s="60"/>
      <c r="DC121" s="60">
        <f>DF121+DI121</f>
        <v>0</v>
      </c>
      <c r="DD121" s="60">
        <f>DG121+DJ121</f>
        <v>0</v>
      </c>
      <c r="DE121" s="60"/>
      <c r="DF121" s="60"/>
      <c r="DG121" s="60"/>
      <c r="DH121" s="60"/>
      <c r="DI121" s="60"/>
      <c r="DJ121" s="60"/>
      <c r="DK121" s="60"/>
      <c r="DL121" s="60">
        <f t="shared" ref="DL121:DM121" si="835">DO121+DR121</f>
        <v>0</v>
      </c>
      <c r="DM121" s="60">
        <f t="shared" si="835"/>
        <v>0</v>
      </c>
      <c r="DN121" s="60"/>
      <c r="DO121" s="60"/>
      <c r="DP121" s="60"/>
      <c r="DQ121" s="60"/>
      <c r="DR121" s="60"/>
      <c r="DS121" s="60"/>
      <c r="DT121" s="60"/>
      <c r="DU121" s="60">
        <f t="shared" ref="DU121:DV121" si="836">DX121+EA121</f>
        <v>0</v>
      </c>
      <c r="DV121" s="60">
        <f t="shared" si="836"/>
        <v>0</v>
      </c>
      <c r="DW121" s="60"/>
      <c r="DX121" s="60"/>
      <c r="DY121" s="60"/>
      <c r="DZ121" s="60"/>
      <c r="EA121" s="60"/>
      <c r="EB121" s="60"/>
      <c r="EC121" s="60"/>
      <c r="ED121" s="60">
        <f t="shared" ref="ED121:EE121" si="837">EG121+EJ121</f>
        <v>0</v>
      </c>
      <c r="EE121" s="60">
        <f t="shared" si="837"/>
        <v>0</v>
      </c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>
        <f t="shared" ref="EP121:EQ121" si="838">ES121+EV121</f>
        <v>0</v>
      </c>
      <c r="EQ121" s="60">
        <f t="shared" si="838"/>
        <v>0</v>
      </c>
      <c r="ER121" s="60"/>
      <c r="ES121" s="60"/>
      <c r="ET121" s="60"/>
      <c r="EU121" s="60"/>
      <c r="EV121" s="60"/>
      <c r="EW121" s="60"/>
      <c r="EX121" s="60"/>
      <c r="EY121" s="60">
        <v>2467.1999999999998</v>
      </c>
      <c r="EZ121" s="60">
        <v>2467.1999999999998</v>
      </c>
      <c r="FA121" s="60">
        <v>54.547665369649813</v>
      </c>
      <c r="FB121" s="60">
        <f t="shared" ref="FB121:FC121" si="839">FE121+FH121</f>
        <v>0</v>
      </c>
      <c r="FC121" s="60">
        <f t="shared" si="839"/>
        <v>0</v>
      </c>
      <c r="FD121" s="60"/>
      <c r="FE121" s="60"/>
      <c r="FF121" s="60"/>
      <c r="FG121" s="60"/>
      <c r="FH121" s="60"/>
      <c r="FI121" s="60"/>
      <c r="FJ121" s="60"/>
      <c r="FK121" s="60">
        <v>34255.264000000003</v>
      </c>
      <c r="FL121" s="60">
        <v>34255.264000000003</v>
      </c>
      <c r="FM121" s="60">
        <f>FL121/FK121*100</f>
        <v>100</v>
      </c>
      <c r="FN121" s="60">
        <f>FQ121+FT121</f>
        <v>102.04082</v>
      </c>
      <c r="FO121" s="60">
        <f>FR121+FU121</f>
        <v>102.04082</v>
      </c>
      <c r="FP121" s="60">
        <v>100</v>
      </c>
      <c r="FQ121" s="60">
        <v>100</v>
      </c>
      <c r="FR121" s="60">
        <v>100</v>
      </c>
      <c r="FS121" s="60">
        <v>100</v>
      </c>
      <c r="FT121" s="60">
        <v>2.0408200000000001</v>
      </c>
      <c r="FU121" s="60">
        <v>2.0408200000000001</v>
      </c>
      <c r="FV121" s="60">
        <v>100</v>
      </c>
      <c r="FW121" s="60">
        <f t="shared" ref="FW121:FX121" si="840">FZ121+GC121</f>
        <v>0</v>
      </c>
      <c r="FX121" s="60">
        <f t="shared" si="840"/>
        <v>0</v>
      </c>
      <c r="FY121" s="60"/>
      <c r="FZ121" s="60"/>
      <c r="GA121" s="60"/>
      <c r="GB121" s="60"/>
      <c r="GC121" s="60"/>
      <c r="GD121" s="60"/>
      <c r="GE121" s="60"/>
      <c r="GF121" s="60">
        <f>GI121+GL121</f>
        <v>0</v>
      </c>
      <c r="GG121" s="60">
        <f>GJ121+GM121</f>
        <v>0</v>
      </c>
      <c r="GH121" s="60"/>
      <c r="GI121" s="60"/>
      <c r="GJ121" s="60"/>
      <c r="GK121" s="60"/>
      <c r="GL121" s="60"/>
      <c r="GM121" s="60"/>
      <c r="GN121" s="60"/>
      <c r="GO121" s="60">
        <f>GR121+GU121</f>
        <v>0</v>
      </c>
      <c r="GP121" s="60">
        <f>GS121+GV121</f>
        <v>0</v>
      </c>
      <c r="GQ121" s="60"/>
      <c r="GR121" s="60"/>
      <c r="GS121" s="60"/>
      <c r="GT121" s="60"/>
      <c r="GU121" s="60"/>
      <c r="GV121" s="60"/>
      <c r="GW121" s="60"/>
      <c r="GX121" s="60">
        <f>HA121+HD121</f>
        <v>70.057600000000008</v>
      </c>
      <c r="GY121" s="60">
        <f>HB121+HE121</f>
        <v>70.057600000000008</v>
      </c>
      <c r="GZ121" s="60">
        <v>100</v>
      </c>
      <c r="HA121" s="60">
        <v>69.357020000000006</v>
      </c>
      <c r="HB121" s="60">
        <v>69.357020000000006</v>
      </c>
      <c r="HC121" s="60">
        <v>100</v>
      </c>
      <c r="HD121" s="60">
        <v>0.70057999999999998</v>
      </c>
      <c r="HE121" s="60">
        <v>0.70057999999999998</v>
      </c>
      <c r="HF121" s="60">
        <v>100</v>
      </c>
      <c r="HG121" s="60">
        <f>HJ121+HM121</f>
        <v>0</v>
      </c>
      <c r="HH121" s="60">
        <f>HK121+HN121</f>
        <v>0</v>
      </c>
      <c r="HI121" s="60"/>
      <c r="HJ121" s="60"/>
      <c r="HK121" s="60"/>
      <c r="HL121" s="60"/>
      <c r="HM121" s="60"/>
      <c r="HN121" s="60"/>
      <c r="HO121" s="60"/>
      <c r="HP121" s="60">
        <f>HS121+HV121</f>
        <v>7014.9344499999997</v>
      </c>
      <c r="HQ121" s="60">
        <f>HT121+HW121</f>
        <v>7014.9344499999997</v>
      </c>
      <c r="HR121" s="58">
        <f t="shared" si="811"/>
        <v>100</v>
      </c>
      <c r="HS121" s="60">
        <v>6944.7851099999998</v>
      </c>
      <c r="HT121" s="60">
        <v>6944.7851099999998</v>
      </c>
      <c r="HU121" s="60">
        <v>100</v>
      </c>
      <c r="HV121" s="60">
        <v>70.149339999999995</v>
      </c>
      <c r="HW121" s="60">
        <v>70.149339999999995</v>
      </c>
      <c r="HX121" s="60">
        <v>100</v>
      </c>
      <c r="HY121" s="60">
        <f>IB121+IE121</f>
        <v>4015.5101999999997</v>
      </c>
      <c r="HZ121" s="60">
        <f>IC121+IF121</f>
        <v>4015.5101999999997</v>
      </c>
      <c r="IA121" s="58">
        <f>HZ121/HY121*100</f>
        <v>100</v>
      </c>
      <c r="IB121" s="60">
        <v>3935.2</v>
      </c>
      <c r="IC121" s="60">
        <v>3935.2</v>
      </c>
      <c r="ID121" s="60">
        <v>100</v>
      </c>
      <c r="IE121" s="60">
        <v>80.310199999999995</v>
      </c>
      <c r="IF121" s="60">
        <v>80.310199999999995</v>
      </c>
      <c r="IG121" s="60">
        <v>100</v>
      </c>
      <c r="IH121" s="60">
        <f>IK121+IN121</f>
        <v>0</v>
      </c>
      <c r="II121" s="60">
        <f>IL121+IO121</f>
        <v>0</v>
      </c>
      <c r="IJ121" s="60"/>
      <c r="IK121" s="60"/>
      <c r="IL121" s="60"/>
      <c r="IM121" s="60"/>
      <c r="IN121" s="60"/>
      <c r="IO121" s="60"/>
      <c r="IP121" s="60"/>
      <c r="IQ121" s="60"/>
      <c r="IR121" s="60">
        <f>IU121+IX121</f>
        <v>0</v>
      </c>
      <c r="IS121" s="60">
        <f>IV121+IY121</f>
        <v>0</v>
      </c>
      <c r="IT121" s="60"/>
      <c r="IU121" s="60"/>
      <c r="IV121" s="60"/>
      <c r="IW121" s="60"/>
      <c r="IX121" s="60"/>
      <c r="IY121" s="60"/>
      <c r="IZ121" s="60"/>
      <c r="JA121" s="60">
        <f>JD121+JG121</f>
        <v>0</v>
      </c>
      <c r="JB121" s="60">
        <f>JE121+JH121</f>
        <v>0</v>
      </c>
      <c r="JC121" s="60"/>
      <c r="JD121" s="60"/>
      <c r="JE121" s="60"/>
      <c r="JF121" s="60"/>
      <c r="JG121" s="60"/>
      <c r="JH121" s="60"/>
      <c r="JI121" s="60"/>
      <c r="JJ121" s="60">
        <f>JM121+JP121</f>
        <v>1259.874</v>
      </c>
      <c r="JK121" s="60">
        <f>JN121+JQ121</f>
        <v>1259.874</v>
      </c>
      <c r="JL121" s="69">
        <f t="shared" si="817"/>
        <v>100</v>
      </c>
      <c r="JM121" s="60">
        <v>1234.67652</v>
      </c>
      <c r="JN121" s="60">
        <v>1234.67652</v>
      </c>
      <c r="JO121" s="60">
        <v>100</v>
      </c>
      <c r="JP121" s="60">
        <v>25.197479999999999</v>
      </c>
      <c r="JQ121" s="60">
        <v>25.197479999999999</v>
      </c>
      <c r="JR121" s="60">
        <v>100</v>
      </c>
      <c r="JS121" s="60">
        <f>JV121+JY121</f>
        <v>2855.8138200000003</v>
      </c>
      <c r="JT121" s="60">
        <f>JW121+JZ121</f>
        <v>2855.8138200000003</v>
      </c>
      <c r="JU121" s="58">
        <f t="shared" si="819"/>
        <v>100</v>
      </c>
      <c r="JV121" s="60">
        <v>2798.6975400000001</v>
      </c>
      <c r="JW121" s="60">
        <v>2798.6975400000001</v>
      </c>
      <c r="JX121" s="60">
        <v>100</v>
      </c>
      <c r="JY121" s="60">
        <v>57.116280000000003</v>
      </c>
      <c r="JZ121" s="60">
        <v>57.116280000000003</v>
      </c>
      <c r="KA121" s="60">
        <v>100</v>
      </c>
      <c r="KB121" s="60">
        <f>KE121+KH121</f>
        <v>1568.7476799999999</v>
      </c>
      <c r="KC121" s="60">
        <f>KF121+KI121</f>
        <v>1568.7476799999999</v>
      </c>
      <c r="KD121" s="58">
        <f>KC121/KB121*100</f>
        <v>100</v>
      </c>
      <c r="KE121" s="60">
        <v>1537.37273</v>
      </c>
      <c r="KF121" s="60">
        <v>1537.37273</v>
      </c>
      <c r="KG121" s="60">
        <v>100</v>
      </c>
      <c r="KH121" s="60">
        <v>31.374949999999998</v>
      </c>
      <c r="KI121" s="60">
        <v>31.374949999999998</v>
      </c>
      <c r="KJ121" s="60">
        <v>100</v>
      </c>
      <c r="KK121" s="60">
        <f>KN121+KQ121</f>
        <v>0</v>
      </c>
      <c r="KL121" s="60">
        <f>KO121+KR121</f>
        <v>0</v>
      </c>
      <c r="KM121" s="60"/>
      <c r="KN121" s="60"/>
      <c r="KO121" s="60"/>
      <c r="KP121" s="60"/>
      <c r="KQ121" s="60"/>
      <c r="KR121" s="60"/>
      <c r="KS121" s="60"/>
      <c r="KT121" s="60"/>
      <c r="KU121" s="60"/>
      <c r="KV121" s="60"/>
      <c r="KW121" s="60">
        <f>KZ121+LC121</f>
        <v>0</v>
      </c>
      <c r="KX121" s="60">
        <f>LA121+LD121</f>
        <v>0</v>
      </c>
      <c r="KY121" s="60"/>
      <c r="KZ121" s="60"/>
      <c r="LA121" s="60"/>
      <c r="LB121" s="60"/>
      <c r="LC121" s="60"/>
      <c r="LD121" s="60"/>
      <c r="LE121" s="60"/>
      <c r="LF121" s="60"/>
      <c r="LG121" s="60"/>
      <c r="LH121" s="60"/>
      <c r="LI121" s="60"/>
      <c r="LJ121" s="60"/>
      <c r="LK121" s="60"/>
      <c r="LL121" s="60">
        <f>LO121+LR121</f>
        <v>0</v>
      </c>
      <c r="LM121" s="60">
        <f>LP121+LS121</f>
        <v>0</v>
      </c>
      <c r="LN121" s="60"/>
      <c r="LO121" s="60"/>
      <c r="LP121" s="60"/>
      <c r="LQ121" s="60"/>
      <c r="LR121" s="60"/>
      <c r="LS121" s="60"/>
      <c r="LT121" s="60"/>
      <c r="LU121" s="60"/>
      <c r="LV121" s="60"/>
      <c r="LW121" s="58"/>
      <c r="LX121" s="60"/>
      <c r="LY121" s="60"/>
      <c r="LZ121" s="60"/>
      <c r="MA121" s="60"/>
      <c r="MB121" s="60"/>
      <c r="MC121" s="60"/>
      <c r="MD121" s="60"/>
      <c r="ME121" s="60"/>
      <c r="MF121" s="60"/>
    </row>
    <row r="122" spans="1:345" s="8" customFormat="1" ht="13.5" customHeight="1">
      <c r="A122" s="7" t="s">
        <v>189</v>
      </c>
      <c r="B122" s="58">
        <f>SUM(B123:B126)</f>
        <v>14020.687300000001</v>
      </c>
      <c r="C122" s="58">
        <f>SUM(C123:C126)</f>
        <v>14019.31064</v>
      </c>
      <c r="D122" s="58">
        <v>3.6082015761291606</v>
      </c>
      <c r="E122" s="58">
        <f t="shared" ref="E122:F122" si="841">SUM(E123:E126)</f>
        <v>0</v>
      </c>
      <c r="F122" s="58">
        <f t="shared" si="841"/>
        <v>0</v>
      </c>
      <c r="G122" s="58"/>
      <c r="H122" s="58">
        <f t="shared" ref="H122:I122" si="842">SUM(H123:H126)</f>
        <v>0</v>
      </c>
      <c r="I122" s="58">
        <f t="shared" si="842"/>
        <v>0</v>
      </c>
      <c r="J122" s="58"/>
      <c r="K122" s="58">
        <f t="shared" ref="K122:L122" si="843">SUM(K123:K126)</f>
        <v>0</v>
      </c>
      <c r="L122" s="58">
        <f t="shared" si="843"/>
        <v>0</v>
      </c>
      <c r="M122" s="58"/>
      <c r="N122" s="58">
        <f t="shared" ref="N122:O122" si="844">SUM(N123:N126)</f>
        <v>0</v>
      </c>
      <c r="O122" s="58">
        <f t="shared" si="844"/>
        <v>0</v>
      </c>
      <c r="P122" s="58"/>
      <c r="Q122" s="58">
        <f t="shared" ref="Q122:R122" si="845">SUM(Q123:Q126)</f>
        <v>0</v>
      </c>
      <c r="R122" s="58">
        <f t="shared" si="845"/>
        <v>0</v>
      </c>
      <c r="S122" s="58"/>
      <c r="T122" s="58">
        <f t="shared" ref="T122:U122" si="846">SUM(T123:T126)</f>
        <v>0</v>
      </c>
      <c r="U122" s="58">
        <f t="shared" si="846"/>
        <v>0</v>
      </c>
      <c r="V122" s="58"/>
      <c r="W122" s="58">
        <f t="shared" ref="W122:X122" si="847">SUM(W123:W126)</f>
        <v>0</v>
      </c>
      <c r="X122" s="58">
        <f t="shared" si="847"/>
        <v>0</v>
      </c>
      <c r="Y122" s="58"/>
      <c r="Z122" s="58">
        <f t="shared" ref="Z122:AA122" si="848">SUM(Z123:Z126)</f>
        <v>0</v>
      </c>
      <c r="AA122" s="58">
        <f t="shared" si="848"/>
        <v>0</v>
      </c>
      <c r="AB122" s="58"/>
      <c r="AC122" s="58">
        <f t="shared" ref="AC122:AD122" si="849">SUM(AC123:AC126)</f>
        <v>0</v>
      </c>
      <c r="AD122" s="58">
        <f t="shared" si="849"/>
        <v>0</v>
      </c>
      <c r="AE122" s="58"/>
      <c r="AF122" s="58">
        <f t="shared" ref="AF122:AG122" si="850">SUM(AF123:AF126)</f>
        <v>0</v>
      </c>
      <c r="AG122" s="58">
        <f t="shared" si="850"/>
        <v>0</v>
      </c>
      <c r="AH122" s="58"/>
      <c r="AI122" s="58">
        <f t="shared" ref="AI122:AJ122" si="851">SUM(AI123:AI126)</f>
        <v>0</v>
      </c>
      <c r="AJ122" s="58">
        <f t="shared" si="851"/>
        <v>0</v>
      </c>
      <c r="AK122" s="58"/>
      <c r="AL122" s="58">
        <f t="shared" ref="AL122:AM122" si="852">SUM(AL123:AL126)</f>
        <v>0</v>
      </c>
      <c r="AM122" s="58">
        <f t="shared" si="852"/>
        <v>0</v>
      </c>
      <c r="AN122" s="58"/>
      <c r="AO122" s="58">
        <f t="shared" ref="AO122:AP122" si="853">SUM(AO123:AO126)</f>
        <v>0</v>
      </c>
      <c r="AP122" s="58">
        <f t="shared" si="853"/>
        <v>0</v>
      </c>
      <c r="AQ122" s="58"/>
      <c r="AR122" s="58">
        <f t="shared" ref="AR122:AS122" si="854">SUM(AR123:AR126)</f>
        <v>0</v>
      </c>
      <c r="AS122" s="58">
        <f t="shared" si="854"/>
        <v>0</v>
      </c>
      <c r="AT122" s="58"/>
      <c r="AU122" s="58">
        <f t="shared" ref="AU122:AV122" si="855">SUM(AU123:AU126)</f>
        <v>0</v>
      </c>
      <c r="AV122" s="58">
        <f t="shared" si="855"/>
        <v>0</v>
      </c>
      <c r="AW122" s="58"/>
      <c r="AX122" s="58">
        <f t="shared" ref="AX122:AY122" si="856">SUM(AX123:AX126)</f>
        <v>0</v>
      </c>
      <c r="AY122" s="58">
        <f t="shared" si="856"/>
        <v>0</v>
      </c>
      <c r="AZ122" s="58"/>
      <c r="BA122" s="58">
        <f t="shared" ref="BA122:BB122" si="857">SUM(BA123:BA126)</f>
        <v>0</v>
      </c>
      <c r="BB122" s="58">
        <f t="shared" si="857"/>
        <v>0</v>
      </c>
      <c r="BC122" s="58"/>
      <c r="BD122" s="58">
        <f t="shared" ref="BD122:BH122" si="858">SUM(BD123:BD126)</f>
        <v>0</v>
      </c>
      <c r="BE122" s="58">
        <f t="shared" si="858"/>
        <v>0</v>
      </c>
      <c r="BF122" s="58"/>
      <c r="BG122" s="58">
        <f t="shared" si="858"/>
        <v>2863.3189599999996</v>
      </c>
      <c r="BH122" s="58">
        <f t="shared" si="858"/>
        <v>2863.3189599999996</v>
      </c>
      <c r="BI122" s="58">
        <v>0</v>
      </c>
      <c r="BJ122" s="58">
        <f t="shared" ref="BJ122:BK122" si="859">SUM(BJ123:BJ126)</f>
        <v>2806.0525699999998</v>
      </c>
      <c r="BK122" s="58">
        <f t="shared" si="859"/>
        <v>2806.0525699999998</v>
      </c>
      <c r="BL122" s="58">
        <v>0</v>
      </c>
      <c r="BM122" s="58">
        <f t="shared" ref="BM122:BN122" si="860">SUM(BM123:BM126)</f>
        <v>57.266390000000001</v>
      </c>
      <c r="BN122" s="58">
        <f t="shared" si="860"/>
        <v>57.266390000000001</v>
      </c>
      <c r="BO122" s="58">
        <v>0</v>
      </c>
      <c r="BP122" s="58">
        <f t="shared" ref="BP122:BQ122" si="861">SUM(BP123:BP126)</f>
        <v>0</v>
      </c>
      <c r="BQ122" s="58">
        <f t="shared" si="861"/>
        <v>0</v>
      </c>
      <c r="BR122" s="58"/>
      <c r="BS122" s="58">
        <f t="shared" ref="BS122:BX122" si="862">SUM(BS123:BS126)</f>
        <v>643.72933999999998</v>
      </c>
      <c r="BT122" s="58">
        <f t="shared" si="862"/>
        <v>643.72933999999998</v>
      </c>
      <c r="BU122" s="58">
        <f t="shared" si="862"/>
        <v>100</v>
      </c>
      <c r="BV122" s="58">
        <f t="shared" si="862"/>
        <v>643.72933999999998</v>
      </c>
      <c r="BW122" s="58">
        <f t="shared" si="862"/>
        <v>643.72933999999998</v>
      </c>
      <c r="BX122" s="58">
        <f t="shared" si="862"/>
        <v>200</v>
      </c>
      <c r="BY122" s="58">
        <v>0</v>
      </c>
      <c r="BZ122" s="58">
        <v>0</v>
      </c>
      <c r="CA122" s="58"/>
      <c r="CB122" s="58">
        <f t="shared" ref="CB122:CC122" si="863">SUM(CB123:CB126)</f>
        <v>0</v>
      </c>
      <c r="CC122" s="58">
        <f t="shared" si="863"/>
        <v>0</v>
      </c>
      <c r="CD122" s="58"/>
      <c r="CE122" s="58">
        <f t="shared" ref="CE122:CF122" si="864">SUM(CE123:CE126)</f>
        <v>0</v>
      </c>
      <c r="CF122" s="58">
        <f t="shared" si="864"/>
        <v>0</v>
      </c>
      <c r="CG122" s="58"/>
      <c r="CH122" s="58">
        <f t="shared" ref="CH122:CI122" si="865">SUM(CH123:CH126)</f>
        <v>0</v>
      </c>
      <c r="CI122" s="58">
        <f t="shared" si="865"/>
        <v>0</v>
      </c>
      <c r="CJ122" s="58"/>
      <c r="CK122" s="58">
        <f t="shared" ref="CK122:CL122" si="866">SUM(CK123:CK126)</f>
        <v>0</v>
      </c>
      <c r="CL122" s="58">
        <f t="shared" si="866"/>
        <v>0</v>
      </c>
      <c r="CM122" s="58"/>
      <c r="CN122" s="58">
        <f t="shared" ref="CN122:CO122" si="867">SUM(CN123:CN126)</f>
        <v>0</v>
      </c>
      <c r="CO122" s="58">
        <f t="shared" si="867"/>
        <v>0</v>
      </c>
      <c r="CP122" s="58"/>
      <c r="CQ122" s="58">
        <f t="shared" ref="CQ122:CU122" si="868">SUM(CQ123:CQ126)</f>
        <v>0</v>
      </c>
      <c r="CR122" s="58">
        <f t="shared" si="868"/>
        <v>0</v>
      </c>
      <c r="CS122" s="58"/>
      <c r="CT122" s="58">
        <f t="shared" si="868"/>
        <v>0</v>
      </c>
      <c r="CU122" s="58">
        <f t="shared" si="868"/>
        <v>0</v>
      </c>
      <c r="CV122" s="58"/>
      <c r="CW122" s="58"/>
      <c r="CX122" s="58"/>
      <c r="CY122" s="58"/>
      <c r="CZ122" s="58"/>
      <c r="DA122" s="58"/>
      <c r="DB122" s="58"/>
      <c r="DC122" s="58">
        <f t="shared" ref="DC122:DD122" si="869">SUM(DC123:DC126)</f>
        <v>0</v>
      </c>
      <c r="DD122" s="58">
        <f t="shared" si="869"/>
        <v>0</v>
      </c>
      <c r="DE122" s="58"/>
      <c r="DF122" s="58"/>
      <c r="DG122" s="58"/>
      <c r="DH122" s="58"/>
      <c r="DI122" s="58"/>
      <c r="DJ122" s="58"/>
      <c r="DK122" s="58"/>
      <c r="DL122" s="58">
        <f t="shared" ref="DL122:DM122" si="870">SUM(DL123:DL126)</f>
        <v>0</v>
      </c>
      <c r="DM122" s="58">
        <f t="shared" si="870"/>
        <v>0</v>
      </c>
      <c r="DN122" s="58"/>
      <c r="DO122" s="58">
        <f t="shared" ref="DO122:DP122" si="871">SUM(DO123:DO126)</f>
        <v>0</v>
      </c>
      <c r="DP122" s="58">
        <f t="shared" si="871"/>
        <v>0</v>
      </c>
      <c r="DQ122" s="58"/>
      <c r="DR122" s="58">
        <f t="shared" ref="DR122:DS122" si="872">SUM(DR123:DR126)</f>
        <v>0</v>
      </c>
      <c r="DS122" s="58">
        <f t="shared" si="872"/>
        <v>0</v>
      </c>
      <c r="DT122" s="58"/>
      <c r="DU122" s="58">
        <f t="shared" ref="DU122:DV122" si="873">SUM(DU123:DU126)</f>
        <v>0</v>
      </c>
      <c r="DV122" s="58">
        <f t="shared" si="873"/>
        <v>0</v>
      </c>
      <c r="DW122" s="58"/>
      <c r="DX122" s="58">
        <f t="shared" ref="DX122:DY122" si="874">SUM(DX123:DX126)</f>
        <v>0</v>
      </c>
      <c r="DY122" s="58">
        <f t="shared" si="874"/>
        <v>0</v>
      </c>
      <c r="DZ122" s="58"/>
      <c r="EA122" s="58">
        <f t="shared" ref="EA122:EB122" si="875">SUM(EA123:EA126)</f>
        <v>0</v>
      </c>
      <c r="EB122" s="58">
        <f t="shared" si="875"/>
        <v>0</v>
      </c>
      <c r="EC122" s="58"/>
      <c r="ED122" s="58">
        <f t="shared" ref="ED122:EE122" si="876">SUM(ED123:ED126)</f>
        <v>0</v>
      </c>
      <c r="EE122" s="58">
        <f t="shared" si="876"/>
        <v>0</v>
      </c>
      <c r="EF122" s="58"/>
      <c r="EG122" s="58">
        <f t="shared" ref="EG122:EH122" si="877">SUM(EG123:EG126)</f>
        <v>0</v>
      </c>
      <c r="EH122" s="58">
        <f t="shared" si="877"/>
        <v>0</v>
      </c>
      <c r="EI122" s="58"/>
      <c r="EJ122" s="58">
        <f t="shared" ref="EJ122:EK122" si="878">SUM(EJ123:EJ126)</f>
        <v>0</v>
      </c>
      <c r="EK122" s="58">
        <f t="shared" si="878"/>
        <v>0</v>
      </c>
      <c r="EL122" s="58"/>
      <c r="EM122" s="58">
        <f>SUM(EM123:EM126)</f>
        <v>0</v>
      </c>
      <c r="EN122" s="58">
        <f>SUM(EN123:EN126)</f>
        <v>0</v>
      </c>
      <c r="EO122" s="58"/>
      <c r="EP122" s="58">
        <f t="shared" ref="EP122:EQ122" si="879">SUM(EP123:EP126)</f>
        <v>10200.039000000001</v>
      </c>
      <c r="EQ122" s="58">
        <f t="shared" si="879"/>
        <v>10198.662339999999</v>
      </c>
      <c r="ER122" s="60">
        <f t="shared" ref="ER122:ER126" si="880">EQ122/EP122*100</f>
        <v>99.986503384938018</v>
      </c>
      <c r="ES122" s="58">
        <f t="shared" ref="ES122:EU122" si="881">SUM(ES123:ES126)</f>
        <v>10200.039000000001</v>
      </c>
      <c r="ET122" s="58">
        <f t="shared" si="881"/>
        <v>10198.662339999999</v>
      </c>
      <c r="EU122" s="58">
        <f t="shared" si="881"/>
        <v>399.9065964485672</v>
      </c>
      <c r="EV122" s="58">
        <v>0</v>
      </c>
      <c r="EW122" s="58">
        <v>0</v>
      </c>
      <c r="EX122" s="58"/>
      <c r="EY122" s="58">
        <f t="shared" ref="EY122:EZ122" si="882">SUM(EY123:EY126)</f>
        <v>0</v>
      </c>
      <c r="EZ122" s="58">
        <f t="shared" si="882"/>
        <v>0</v>
      </c>
      <c r="FA122" s="58"/>
      <c r="FB122" s="58">
        <f t="shared" ref="FB122:FC122" si="883">SUM(FB123:FB126)</f>
        <v>0</v>
      </c>
      <c r="FC122" s="58">
        <f t="shared" si="883"/>
        <v>0</v>
      </c>
      <c r="FD122" s="58"/>
      <c r="FE122" s="58">
        <f t="shared" ref="FE122:FF122" si="884">SUM(FE123:FE126)</f>
        <v>0</v>
      </c>
      <c r="FF122" s="58">
        <f t="shared" si="884"/>
        <v>0</v>
      </c>
      <c r="FG122" s="58"/>
      <c r="FH122" s="58">
        <f t="shared" ref="FH122:FL122" si="885">SUM(FH123:FH126)</f>
        <v>0</v>
      </c>
      <c r="FI122" s="58">
        <f t="shared" si="885"/>
        <v>0</v>
      </c>
      <c r="FJ122" s="58"/>
      <c r="FK122" s="58">
        <f t="shared" si="885"/>
        <v>0</v>
      </c>
      <c r="FL122" s="58">
        <f t="shared" si="885"/>
        <v>0</v>
      </c>
      <c r="FM122" s="58"/>
      <c r="FN122" s="58">
        <f t="shared" ref="FN122:FO122" si="886">SUM(FN123:FN126)</f>
        <v>0</v>
      </c>
      <c r="FO122" s="58">
        <f t="shared" si="886"/>
        <v>0</v>
      </c>
      <c r="FP122" s="58"/>
      <c r="FQ122" s="58">
        <f t="shared" ref="FQ122:FR122" si="887">SUM(FQ123:FQ126)</f>
        <v>0</v>
      </c>
      <c r="FR122" s="58">
        <f t="shared" si="887"/>
        <v>0</v>
      </c>
      <c r="FS122" s="58"/>
      <c r="FT122" s="58">
        <f t="shared" ref="FT122:FU122" si="888">SUM(FT123:FT126)</f>
        <v>0</v>
      </c>
      <c r="FU122" s="58">
        <f t="shared" si="888"/>
        <v>0</v>
      </c>
      <c r="FV122" s="58"/>
      <c r="FW122" s="58">
        <f t="shared" ref="FW122:FX122" si="889">SUM(FW123:FW126)</f>
        <v>0</v>
      </c>
      <c r="FX122" s="58">
        <f t="shared" si="889"/>
        <v>0</v>
      </c>
      <c r="FY122" s="58"/>
      <c r="FZ122" s="58">
        <f t="shared" ref="FZ122:GA122" si="890">SUM(FZ123:FZ126)</f>
        <v>0</v>
      </c>
      <c r="GA122" s="58">
        <f t="shared" si="890"/>
        <v>0</v>
      </c>
      <c r="GB122" s="58"/>
      <c r="GC122" s="58">
        <f t="shared" ref="GC122:GD122" si="891">SUM(GC123:GC126)</f>
        <v>0</v>
      </c>
      <c r="GD122" s="58">
        <f t="shared" si="891"/>
        <v>0</v>
      </c>
      <c r="GE122" s="58"/>
      <c r="GF122" s="58">
        <f t="shared" ref="GF122:GG122" si="892">SUM(GF123:GF126)</f>
        <v>0</v>
      </c>
      <c r="GG122" s="58">
        <f t="shared" si="892"/>
        <v>0</v>
      </c>
      <c r="GH122" s="58"/>
      <c r="GI122" s="58">
        <f t="shared" ref="GI122:GJ122" si="893">SUM(GI123:GI126)</f>
        <v>0</v>
      </c>
      <c r="GJ122" s="58">
        <f t="shared" si="893"/>
        <v>0</v>
      </c>
      <c r="GK122" s="58"/>
      <c r="GL122" s="58">
        <f t="shared" ref="GL122:GM122" si="894">SUM(GL123:GL126)</f>
        <v>0</v>
      </c>
      <c r="GM122" s="58">
        <f t="shared" si="894"/>
        <v>0</v>
      </c>
      <c r="GN122" s="58"/>
      <c r="GO122" s="58">
        <f t="shared" ref="GO122:GP122" si="895">SUM(GO123:GO126)</f>
        <v>0</v>
      </c>
      <c r="GP122" s="58">
        <f t="shared" si="895"/>
        <v>0</v>
      </c>
      <c r="GQ122" s="58"/>
      <c r="GR122" s="58">
        <f t="shared" ref="GR122:GS122" si="896">SUM(GR123:GR126)</f>
        <v>0</v>
      </c>
      <c r="GS122" s="58">
        <f t="shared" si="896"/>
        <v>0</v>
      </c>
      <c r="GT122" s="58"/>
      <c r="GU122" s="58">
        <f t="shared" ref="GU122:GV122" si="897">SUM(GU123:GU126)</f>
        <v>0</v>
      </c>
      <c r="GV122" s="58">
        <f t="shared" si="897"/>
        <v>0</v>
      </c>
      <c r="GW122" s="58"/>
      <c r="GX122" s="58">
        <f t="shared" ref="GX122:GY122" si="898">SUM(GX123:GX126)</f>
        <v>0</v>
      </c>
      <c r="GY122" s="58">
        <f t="shared" si="898"/>
        <v>0</v>
      </c>
      <c r="GZ122" s="58"/>
      <c r="HA122" s="58">
        <f t="shared" ref="HA122:HB122" si="899">SUM(HA123:HA126)</f>
        <v>0</v>
      </c>
      <c r="HB122" s="58">
        <f t="shared" si="899"/>
        <v>0</v>
      </c>
      <c r="HC122" s="58"/>
      <c r="HD122" s="58">
        <f t="shared" ref="HD122:HE122" si="900">SUM(HD123:HD126)</f>
        <v>0</v>
      </c>
      <c r="HE122" s="58">
        <f t="shared" si="900"/>
        <v>0</v>
      </c>
      <c r="HF122" s="58"/>
      <c r="HG122" s="58">
        <f t="shared" ref="HG122:HH122" si="901">SUM(HG123:HG126)</f>
        <v>0</v>
      </c>
      <c r="HH122" s="58">
        <f t="shared" si="901"/>
        <v>0</v>
      </c>
      <c r="HI122" s="58"/>
      <c r="HJ122" s="58">
        <f t="shared" ref="HJ122:HK122" si="902">SUM(HJ123:HJ126)</f>
        <v>0</v>
      </c>
      <c r="HK122" s="58">
        <f t="shared" si="902"/>
        <v>0</v>
      </c>
      <c r="HL122" s="58"/>
      <c r="HM122" s="58">
        <f t="shared" ref="HM122:HN122" si="903">SUM(HM123:HM126)</f>
        <v>0</v>
      </c>
      <c r="HN122" s="58">
        <f t="shared" si="903"/>
        <v>0</v>
      </c>
      <c r="HO122" s="58"/>
      <c r="HP122" s="58">
        <f t="shared" ref="HP122:HQ122" si="904">SUM(HP123:HP126)</f>
        <v>0</v>
      </c>
      <c r="HQ122" s="58">
        <f t="shared" si="904"/>
        <v>0</v>
      </c>
      <c r="HR122" s="58"/>
      <c r="HS122" s="58">
        <f t="shared" ref="HS122:HT122" si="905">SUM(HS123:HS126)</f>
        <v>0</v>
      </c>
      <c r="HT122" s="58">
        <f t="shared" si="905"/>
        <v>0</v>
      </c>
      <c r="HU122" s="58"/>
      <c r="HV122" s="58">
        <f t="shared" ref="HV122:HW122" si="906">SUM(HV123:HV126)</f>
        <v>0</v>
      </c>
      <c r="HW122" s="58">
        <f t="shared" si="906"/>
        <v>0</v>
      </c>
      <c r="HX122" s="58"/>
      <c r="HY122" s="58">
        <f t="shared" ref="HY122:HZ122" si="907">SUM(HY123:HY126)</f>
        <v>0</v>
      </c>
      <c r="HZ122" s="58">
        <f t="shared" si="907"/>
        <v>0</v>
      </c>
      <c r="IA122" s="58"/>
      <c r="IB122" s="58">
        <f t="shared" ref="IB122:IC122" si="908">SUM(IB123:IB126)</f>
        <v>0</v>
      </c>
      <c r="IC122" s="58">
        <f t="shared" si="908"/>
        <v>0</v>
      </c>
      <c r="ID122" s="58"/>
      <c r="IE122" s="58">
        <f t="shared" ref="IE122:IF122" si="909">SUM(IE123:IE126)</f>
        <v>0</v>
      </c>
      <c r="IF122" s="58">
        <f t="shared" si="909"/>
        <v>0</v>
      </c>
      <c r="IG122" s="58"/>
      <c r="IH122" s="58">
        <f t="shared" ref="IH122:II122" si="910">SUM(IH123:IH126)</f>
        <v>0</v>
      </c>
      <c r="II122" s="58">
        <f t="shared" si="910"/>
        <v>0</v>
      </c>
      <c r="IJ122" s="58"/>
      <c r="IK122" s="58">
        <f t="shared" ref="IK122:IL122" si="911">SUM(IK123:IK126)</f>
        <v>0</v>
      </c>
      <c r="IL122" s="58">
        <f t="shared" si="911"/>
        <v>0</v>
      </c>
      <c r="IM122" s="58"/>
      <c r="IN122" s="58">
        <f t="shared" ref="IN122:IO122" si="912">SUM(IN123:IN126)</f>
        <v>0</v>
      </c>
      <c r="IO122" s="58">
        <f t="shared" si="912"/>
        <v>0</v>
      </c>
      <c r="IP122" s="58"/>
      <c r="IQ122" s="58">
        <f t="shared" ref="IQ122:IS122" si="913">SUM(IQ123:IQ126)</f>
        <v>0</v>
      </c>
      <c r="IR122" s="58">
        <f t="shared" si="913"/>
        <v>0</v>
      </c>
      <c r="IS122" s="58">
        <f t="shared" si="913"/>
        <v>0</v>
      </c>
      <c r="IT122" s="58"/>
      <c r="IU122" s="58">
        <f t="shared" ref="IU122:IV122" si="914">SUM(IU123:IU126)</f>
        <v>0</v>
      </c>
      <c r="IV122" s="58">
        <f t="shared" si="914"/>
        <v>0</v>
      </c>
      <c r="IW122" s="58"/>
      <c r="IX122" s="58">
        <f t="shared" ref="IX122:IY122" si="915">SUM(IX123:IX126)</f>
        <v>0</v>
      </c>
      <c r="IY122" s="58">
        <f t="shared" si="915"/>
        <v>0</v>
      </c>
      <c r="IZ122" s="58"/>
      <c r="JA122" s="58">
        <f t="shared" ref="JA122:JB122" si="916">SUM(JA123:JA126)</f>
        <v>0</v>
      </c>
      <c r="JB122" s="58">
        <f t="shared" si="916"/>
        <v>0</v>
      </c>
      <c r="JC122" s="58"/>
      <c r="JD122" s="58">
        <f t="shared" ref="JD122:JE122" si="917">SUM(JD123:JD126)</f>
        <v>0</v>
      </c>
      <c r="JE122" s="58">
        <f t="shared" si="917"/>
        <v>0</v>
      </c>
      <c r="JF122" s="58"/>
      <c r="JG122" s="58">
        <f t="shared" ref="JG122:JH122" si="918">SUM(JG123:JG126)</f>
        <v>0</v>
      </c>
      <c r="JH122" s="58">
        <f t="shared" si="918"/>
        <v>0</v>
      </c>
      <c r="JI122" s="58"/>
      <c r="JJ122" s="58">
        <f t="shared" ref="JJ122:JK122" si="919">SUM(JJ123:JJ126)</f>
        <v>0</v>
      </c>
      <c r="JK122" s="58">
        <f t="shared" si="919"/>
        <v>0</v>
      </c>
      <c r="JL122" s="58"/>
      <c r="JM122" s="58">
        <f t="shared" ref="JM122:JN122" si="920">SUM(JM123:JM126)</f>
        <v>0</v>
      </c>
      <c r="JN122" s="58">
        <f t="shared" si="920"/>
        <v>0</v>
      </c>
      <c r="JO122" s="58"/>
      <c r="JP122" s="58">
        <f t="shared" ref="JP122:JQ122" si="921">SUM(JP123:JP126)</f>
        <v>0</v>
      </c>
      <c r="JQ122" s="58">
        <f t="shared" si="921"/>
        <v>0</v>
      </c>
      <c r="JR122" s="58"/>
      <c r="JS122" s="58">
        <f t="shared" ref="JS122:JT122" si="922">SUM(JS123:JS126)</f>
        <v>0</v>
      </c>
      <c r="JT122" s="58">
        <f t="shared" si="922"/>
        <v>0</v>
      </c>
      <c r="JU122" s="58"/>
      <c r="JV122" s="58">
        <f t="shared" ref="JV122:JW122" si="923">SUM(JV123:JV126)</f>
        <v>0</v>
      </c>
      <c r="JW122" s="58">
        <f t="shared" si="923"/>
        <v>0</v>
      </c>
      <c r="JX122" s="58"/>
      <c r="JY122" s="58">
        <f t="shared" ref="JY122:JZ122" si="924">SUM(JY123:JY126)</f>
        <v>0</v>
      </c>
      <c r="JZ122" s="58">
        <f t="shared" si="924"/>
        <v>0</v>
      </c>
      <c r="KA122" s="58"/>
      <c r="KB122" s="58">
        <f t="shared" ref="KB122:KC122" si="925">SUM(KB123:KB126)</f>
        <v>0</v>
      </c>
      <c r="KC122" s="58">
        <f t="shared" si="925"/>
        <v>0</v>
      </c>
      <c r="KD122" s="58"/>
      <c r="KE122" s="58">
        <f t="shared" ref="KE122:KF122" si="926">SUM(KE123:KE126)</f>
        <v>0</v>
      </c>
      <c r="KF122" s="58">
        <f t="shared" si="926"/>
        <v>0</v>
      </c>
      <c r="KG122" s="58"/>
      <c r="KH122" s="58">
        <f t="shared" ref="KH122:KI122" si="927">SUM(KH123:KH126)</f>
        <v>0</v>
      </c>
      <c r="KI122" s="58">
        <f t="shared" si="927"/>
        <v>0</v>
      </c>
      <c r="KJ122" s="58"/>
      <c r="KK122" s="58">
        <f t="shared" ref="KK122:KL122" si="928">SUM(KK123:KK126)</f>
        <v>0</v>
      </c>
      <c r="KL122" s="58">
        <f t="shared" si="928"/>
        <v>0</v>
      </c>
      <c r="KM122" s="58"/>
      <c r="KN122" s="58">
        <f t="shared" ref="KN122:KO122" si="929">SUM(KN123:KN126)</f>
        <v>0</v>
      </c>
      <c r="KO122" s="58">
        <f t="shared" si="929"/>
        <v>0</v>
      </c>
      <c r="KP122" s="58"/>
      <c r="KQ122" s="58">
        <f t="shared" ref="KQ122:KR122" si="930">SUM(KQ123:KQ126)</f>
        <v>0</v>
      </c>
      <c r="KR122" s="58">
        <f t="shared" si="930"/>
        <v>0</v>
      </c>
      <c r="KS122" s="58"/>
      <c r="KT122" s="58">
        <f t="shared" ref="KT122:KU122" si="931">SUM(KT123:KT126)</f>
        <v>0</v>
      </c>
      <c r="KU122" s="66">
        <f t="shared" si="931"/>
        <v>0</v>
      </c>
      <c r="KV122" s="58"/>
      <c r="KW122" s="58">
        <f>SUM(KW123:KW126)</f>
        <v>0</v>
      </c>
      <c r="KX122" s="58">
        <f t="shared" ref="KX122" si="932">SUM(KX123:KX126)</f>
        <v>0</v>
      </c>
      <c r="KY122" s="58"/>
      <c r="KZ122" s="58">
        <f t="shared" ref="KZ122:LA122" si="933">SUM(KZ123:KZ126)</f>
        <v>0</v>
      </c>
      <c r="LA122" s="58">
        <f t="shared" si="933"/>
        <v>0</v>
      </c>
      <c r="LB122" s="58"/>
      <c r="LC122" s="58">
        <f t="shared" ref="LC122:LD122" si="934">SUM(LC123:LC126)</f>
        <v>0</v>
      </c>
      <c r="LD122" s="58">
        <f t="shared" si="934"/>
        <v>0</v>
      </c>
      <c r="LE122" s="58"/>
      <c r="LF122" s="58">
        <f t="shared" ref="LF122:LG122" si="935">SUM(LF123:LF126)</f>
        <v>0</v>
      </c>
      <c r="LG122" s="66">
        <f t="shared" si="935"/>
        <v>0</v>
      </c>
      <c r="LH122" s="58"/>
      <c r="LI122" s="58">
        <f t="shared" ref="LI122:LJ122" si="936">SUM(LI123:LI126)</f>
        <v>0</v>
      </c>
      <c r="LJ122" s="66">
        <f t="shared" si="936"/>
        <v>0</v>
      </c>
      <c r="LK122" s="58"/>
      <c r="LL122" s="58">
        <f t="shared" ref="LL122:LM122" si="937">SUM(LL123:LL126)</f>
        <v>0</v>
      </c>
      <c r="LM122" s="58">
        <f t="shared" si="937"/>
        <v>0</v>
      </c>
      <c r="LN122" s="58"/>
      <c r="LO122" s="58">
        <f t="shared" ref="LO122:LP122" si="938">SUM(LO123:LO126)</f>
        <v>0</v>
      </c>
      <c r="LP122" s="58">
        <f t="shared" si="938"/>
        <v>0</v>
      </c>
      <c r="LQ122" s="58"/>
      <c r="LR122" s="58">
        <f t="shared" ref="LR122:LS122" si="939">SUM(LR123:LR126)</f>
        <v>0</v>
      </c>
      <c r="LS122" s="58">
        <f t="shared" si="939"/>
        <v>0</v>
      </c>
      <c r="LT122" s="58"/>
      <c r="LU122" s="58">
        <f t="shared" ref="LU122:LV122" si="940">SUM(LU123:LU126)</f>
        <v>313.60000000000002</v>
      </c>
      <c r="LV122" s="66">
        <f t="shared" si="940"/>
        <v>313.60000000000002</v>
      </c>
      <c r="LW122" s="58">
        <f t="shared" si="760"/>
        <v>100</v>
      </c>
      <c r="LX122" s="58">
        <f t="shared" ref="LX122:LY122" si="941">SUM(LX123:LX126)</f>
        <v>0</v>
      </c>
      <c r="LY122" s="66">
        <f t="shared" si="941"/>
        <v>0</v>
      </c>
      <c r="LZ122" s="58"/>
      <c r="MA122" s="58">
        <f t="shared" ref="MA122:MB122" si="942">SUM(MA123:MA126)</f>
        <v>0</v>
      </c>
      <c r="MB122" s="66">
        <f t="shared" si="942"/>
        <v>0</v>
      </c>
      <c r="MC122" s="58"/>
      <c r="MD122" s="58">
        <f t="shared" ref="MD122:ME122" si="943">SUM(MD123:MD126)</f>
        <v>0</v>
      </c>
      <c r="ME122" s="66">
        <f t="shared" si="943"/>
        <v>0</v>
      </c>
      <c r="MF122" s="58"/>
    </row>
    <row r="123" spans="1:345" ht="13.5" customHeight="1">
      <c r="A123" s="3" t="s">
        <v>37</v>
      </c>
      <c r="B123" s="60">
        <f t="shared" ref="B123:C126" si="944">E123+N123+Q123+T123+AC123+AU123+AX123+BG123+BP123+BS123+CB123+CK123+DL123+DU123+ED123+EM123+EP123+EY123+FB123+FW123+GF123+GO123+GX123+HP123+HG123+HY123+CT123+JJ123+JS123+DC123+FK123+FN123+IR123+KB123+KK123+KT123+LF123+LI123+LL123+IH123+JA123+KW123+LU123+LX123+MA123+MD123</f>
        <v>4671.4983000000002</v>
      </c>
      <c r="C123" s="60">
        <f t="shared" si="944"/>
        <v>4671.4983000000002</v>
      </c>
      <c r="D123" s="60">
        <v>11.349033546744311</v>
      </c>
      <c r="E123" s="60">
        <f t="shared" ref="E123:F126" si="945">H123+K123</f>
        <v>0</v>
      </c>
      <c r="F123" s="60">
        <f t="shared" si="945"/>
        <v>0</v>
      </c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>
        <f t="shared" ref="T123:U126" si="946">W123+Z123</f>
        <v>0</v>
      </c>
      <c r="U123" s="60">
        <f t="shared" si="946"/>
        <v>0</v>
      </c>
      <c r="V123" s="60"/>
      <c r="W123" s="60"/>
      <c r="X123" s="60"/>
      <c r="Y123" s="60"/>
      <c r="Z123" s="60"/>
      <c r="AA123" s="60"/>
      <c r="AB123" s="60"/>
      <c r="AC123" s="60">
        <f t="shared" ref="AC123:AD126" si="947">AF123+AI123</f>
        <v>0</v>
      </c>
      <c r="AD123" s="60">
        <f t="shared" si="947"/>
        <v>0</v>
      </c>
      <c r="AE123" s="60"/>
      <c r="AF123" s="60"/>
      <c r="AG123" s="60"/>
      <c r="AH123" s="60"/>
      <c r="AI123" s="60"/>
      <c r="AJ123" s="60"/>
      <c r="AK123" s="60"/>
      <c r="AL123" s="60">
        <f t="shared" ref="AL123:AM126" si="948">AO123+AR123</f>
        <v>0</v>
      </c>
      <c r="AM123" s="60">
        <f t="shared" si="948"/>
        <v>0</v>
      </c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>
        <f t="shared" ref="AX123:AY126" si="949">BA123+BD123</f>
        <v>0</v>
      </c>
      <c r="AY123" s="60">
        <f t="shared" si="949"/>
        <v>0</v>
      </c>
      <c r="AZ123" s="60"/>
      <c r="BA123" s="60"/>
      <c r="BB123" s="60"/>
      <c r="BC123" s="60"/>
      <c r="BD123" s="60"/>
      <c r="BE123" s="60"/>
      <c r="BF123" s="60"/>
      <c r="BG123" s="60">
        <f t="shared" ref="BG123:BH126" si="950">BJ123+BM123</f>
        <v>2863.3189599999996</v>
      </c>
      <c r="BH123" s="60">
        <f t="shared" si="950"/>
        <v>2863.3189599999996</v>
      </c>
      <c r="BI123" s="60">
        <v>0</v>
      </c>
      <c r="BJ123" s="60">
        <v>2806.0525699999998</v>
      </c>
      <c r="BK123" s="60">
        <v>2806.0525699999998</v>
      </c>
      <c r="BL123" s="60">
        <f>BK123/BJ123*100</f>
        <v>100</v>
      </c>
      <c r="BM123" s="60">
        <v>57.266390000000001</v>
      </c>
      <c r="BN123" s="60">
        <v>57.266390000000001</v>
      </c>
      <c r="BO123" s="60">
        <f>BN123/BM123*100</f>
        <v>100</v>
      </c>
      <c r="BP123" s="60"/>
      <c r="BQ123" s="60"/>
      <c r="BR123" s="60"/>
      <c r="BS123" s="60">
        <f t="shared" ref="BS123:BT126" si="951">BV123+BY123</f>
        <v>494.57934</v>
      </c>
      <c r="BT123" s="60">
        <f t="shared" si="951"/>
        <v>494.57934</v>
      </c>
      <c r="BU123" s="60">
        <v>100</v>
      </c>
      <c r="BV123" s="60">
        <v>494.57934</v>
      </c>
      <c r="BW123" s="60">
        <v>494.57934</v>
      </c>
      <c r="BX123" s="60">
        <f>BW123/BV123*100</f>
        <v>100</v>
      </c>
      <c r="BY123" s="60"/>
      <c r="BZ123" s="60"/>
      <c r="CA123" s="60"/>
      <c r="CB123" s="60">
        <f t="shared" ref="CB123:CB126" si="952">CE123+CH123</f>
        <v>0</v>
      </c>
      <c r="CC123" s="60">
        <f t="shared" ref="CC123:CC126" si="953">CF123+CI123</f>
        <v>0</v>
      </c>
      <c r="CD123" s="60"/>
      <c r="CE123" s="60"/>
      <c r="CF123" s="60"/>
      <c r="CG123" s="60"/>
      <c r="CH123" s="60"/>
      <c r="CI123" s="60"/>
      <c r="CJ123" s="58"/>
      <c r="CK123" s="60">
        <f t="shared" ref="CK123:CL126" si="954">CN123+CQ123</f>
        <v>0</v>
      </c>
      <c r="CL123" s="60">
        <f t="shared" si="954"/>
        <v>0</v>
      </c>
      <c r="CM123" s="60"/>
      <c r="CN123" s="60"/>
      <c r="CO123" s="60"/>
      <c r="CP123" s="60"/>
      <c r="CQ123" s="60"/>
      <c r="CR123" s="60"/>
      <c r="CS123" s="60"/>
      <c r="CT123" s="60">
        <f t="shared" ref="CT123:CU126" si="955">CW123+CZ123</f>
        <v>0</v>
      </c>
      <c r="CU123" s="60">
        <f t="shared" si="955"/>
        <v>0</v>
      </c>
      <c r="CV123" s="60"/>
      <c r="CW123" s="60"/>
      <c r="CX123" s="60"/>
      <c r="CY123" s="60"/>
      <c r="CZ123" s="60"/>
      <c r="DA123" s="60"/>
      <c r="DB123" s="60"/>
      <c r="DC123" s="60">
        <f t="shared" ref="DC123:DD126" si="956">DF123+DI123</f>
        <v>0</v>
      </c>
      <c r="DD123" s="60">
        <f t="shared" si="956"/>
        <v>0</v>
      </c>
      <c r="DE123" s="60"/>
      <c r="DF123" s="60"/>
      <c r="DG123" s="60"/>
      <c r="DH123" s="60"/>
      <c r="DI123" s="60"/>
      <c r="DJ123" s="60"/>
      <c r="DK123" s="60"/>
      <c r="DL123" s="60">
        <f t="shared" ref="DL123:DM126" si="957">DO123+DR123</f>
        <v>0</v>
      </c>
      <c r="DM123" s="60">
        <f t="shared" si="957"/>
        <v>0</v>
      </c>
      <c r="DN123" s="60"/>
      <c r="DO123" s="60"/>
      <c r="DP123" s="60"/>
      <c r="DQ123" s="60"/>
      <c r="DR123" s="60"/>
      <c r="DS123" s="60"/>
      <c r="DT123" s="60"/>
      <c r="DU123" s="60">
        <f t="shared" ref="DU123:DV126" si="958">DX123+EA123</f>
        <v>0</v>
      </c>
      <c r="DV123" s="60">
        <f t="shared" si="958"/>
        <v>0</v>
      </c>
      <c r="DW123" s="60"/>
      <c r="DX123" s="60"/>
      <c r="DY123" s="60"/>
      <c r="DZ123" s="60"/>
      <c r="EA123" s="60"/>
      <c r="EB123" s="60"/>
      <c r="EC123" s="60"/>
      <c r="ED123" s="60">
        <f t="shared" ref="ED123:EE126" si="959">EG123+EJ123</f>
        <v>0</v>
      </c>
      <c r="EE123" s="60">
        <f t="shared" si="959"/>
        <v>0</v>
      </c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>
        <f t="shared" ref="EP123:EQ126" si="960">ES123+EV123</f>
        <v>1000</v>
      </c>
      <c r="EQ123" s="60">
        <f t="shared" si="960"/>
        <v>1000</v>
      </c>
      <c r="ER123" s="60">
        <f t="shared" si="880"/>
        <v>100</v>
      </c>
      <c r="ES123" s="60">
        <v>1000</v>
      </c>
      <c r="ET123" s="60">
        <v>1000</v>
      </c>
      <c r="EU123" s="60">
        <f t="shared" ref="EU123:EU126" si="961">ET123/ES123*100</f>
        <v>100</v>
      </c>
      <c r="EV123" s="60"/>
      <c r="EW123" s="60"/>
      <c r="EX123" s="60"/>
      <c r="EY123" s="60"/>
      <c r="EZ123" s="60"/>
      <c r="FA123" s="60"/>
      <c r="FB123" s="60">
        <f t="shared" ref="FB123:FC126" si="962">FE123+FH123</f>
        <v>0</v>
      </c>
      <c r="FC123" s="60">
        <f t="shared" si="962"/>
        <v>0</v>
      </c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>
        <f t="shared" ref="FW123:FX126" si="963">FZ123+GC123</f>
        <v>0</v>
      </c>
      <c r="FX123" s="60">
        <f t="shared" si="963"/>
        <v>0</v>
      </c>
      <c r="FY123" s="60"/>
      <c r="FZ123" s="60"/>
      <c r="GA123" s="60"/>
      <c r="GB123" s="60"/>
      <c r="GC123" s="60"/>
      <c r="GD123" s="60"/>
      <c r="GE123" s="60"/>
      <c r="GF123" s="60">
        <f t="shared" ref="GF123:GG126" si="964">GI123+GL123</f>
        <v>0</v>
      </c>
      <c r="GG123" s="60">
        <f t="shared" si="964"/>
        <v>0</v>
      </c>
      <c r="GH123" s="60"/>
      <c r="GI123" s="60"/>
      <c r="GJ123" s="60"/>
      <c r="GK123" s="60"/>
      <c r="GL123" s="60"/>
      <c r="GM123" s="60"/>
      <c r="GN123" s="60"/>
      <c r="GO123" s="60">
        <f t="shared" ref="GO123:GP126" si="965">GR123+GU123</f>
        <v>0</v>
      </c>
      <c r="GP123" s="60">
        <f t="shared" si="965"/>
        <v>0</v>
      </c>
      <c r="GQ123" s="60"/>
      <c r="GR123" s="60"/>
      <c r="GS123" s="60"/>
      <c r="GT123" s="60"/>
      <c r="GU123" s="60"/>
      <c r="GV123" s="60"/>
      <c r="GW123" s="60"/>
      <c r="GX123" s="60">
        <f t="shared" ref="GX123:GY126" si="966">HA123+HD123</f>
        <v>0</v>
      </c>
      <c r="GY123" s="60">
        <f t="shared" si="966"/>
        <v>0</v>
      </c>
      <c r="GZ123" s="60"/>
      <c r="HA123" s="60"/>
      <c r="HB123" s="60"/>
      <c r="HC123" s="60"/>
      <c r="HD123" s="60"/>
      <c r="HE123" s="60"/>
      <c r="HF123" s="60"/>
      <c r="HG123" s="60">
        <f t="shared" ref="HG123:HH126" si="967">HJ123+HM123</f>
        <v>0</v>
      </c>
      <c r="HH123" s="60">
        <f t="shared" si="967"/>
        <v>0</v>
      </c>
      <c r="HI123" s="60"/>
      <c r="HJ123" s="60"/>
      <c r="HK123" s="60"/>
      <c r="HL123" s="60"/>
      <c r="HM123" s="60"/>
      <c r="HN123" s="60"/>
      <c r="HO123" s="60"/>
      <c r="HP123" s="60">
        <f t="shared" ref="HP123:HQ126" si="968">HS123+HV123</f>
        <v>0</v>
      </c>
      <c r="HQ123" s="60">
        <f t="shared" si="968"/>
        <v>0</v>
      </c>
      <c r="HR123" s="60"/>
      <c r="HS123" s="60"/>
      <c r="HT123" s="60"/>
      <c r="HU123" s="60"/>
      <c r="HV123" s="60"/>
      <c r="HW123" s="60"/>
      <c r="HX123" s="60"/>
      <c r="HY123" s="60">
        <f t="shared" ref="HY123:HZ126" si="969">IB123+IE123</f>
        <v>0</v>
      </c>
      <c r="HZ123" s="60">
        <f t="shared" si="969"/>
        <v>0</v>
      </c>
      <c r="IA123" s="60"/>
      <c r="IB123" s="60"/>
      <c r="IC123" s="60"/>
      <c r="ID123" s="60"/>
      <c r="IE123" s="60"/>
      <c r="IF123" s="60"/>
      <c r="IG123" s="60"/>
      <c r="IH123" s="60">
        <f t="shared" ref="IH123:II126" si="970">IK123+IN123</f>
        <v>0</v>
      </c>
      <c r="II123" s="60">
        <f t="shared" si="970"/>
        <v>0</v>
      </c>
      <c r="IJ123" s="60"/>
      <c r="IK123" s="60"/>
      <c r="IL123" s="60"/>
      <c r="IM123" s="60"/>
      <c r="IN123" s="60"/>
      <c r="IO123" s="60"/>
      <c r="IP123" s="60"/>
      <c r="IQ123" s="60"/>
      <c r="IR123" s="60">
        <f t="shared" ref="IR123:IS126" si="971">IU123+IX123</f>
        <v>0</v>
      </c>
      <c r="IS123" s="60">
        <f t="shared" si="971"/>
        <v>0</v>
      </c>
      <c r="IT123" s="60"/>
      <c r="IU123" s="60"/>
      <c r="IV123" s="60"/>
      <c r="IW123" s="60"/>
      <c r="IX123" s="60"/>
      <c r="IY123" s="60"/>
      <c r="IZ123" s="60"/>
      <c r="JA123" s="60">
        <f t="shared" ref="JA123:JB126" si="972">JD123+JG123</f>
        <v>0</v>
      </c>
      <c r="JB123" s="60">
        <f t="shared" si="972"/>
        <v>0</v>
      </c>
      <c r="JC123" s="60"/>
      <c r="JD123" s="60"/>
      <c r="JE123" s="60"/>
      <c r="JF123" s="60"/>
      <c r="JG123" s="60"/>
      <c r="JH123" s="60"/>
      <c r="JI123" s="60"/>
      <c r="JJ123" s="60">
        <f t="shared" ref="JJ123:JK126" si="973">JM123+JP123</f>
        <v>0</v>
      </c>
      <c r="JK123" s="60">
        <f t="shared" si="973"/>
        <v>0</v>
      </c>
      <c r="JL123" s="60"/>
      <c r="JM123" s="60"/>
      <c r="JN123" s="60"/>
      <c r="JO123" s="60"/>
      <c r="JP123" s="60"/>
      <c r="JQ123" s="60"/>
      <c r="JR123" s="60"/>
      <c r="JS123" s="60">
        <f t="shared" ref="JS123:JT126" si="974">JV123+JY123</f>
        <v>0</v>
      </c>
      <c r="JT123" s="60">
        <f t="shared" si="974"/>
        <v>0</v>
      </c>
      <c r="JU123" s="60"/>
      <c r="JV123" s="60"/>
      <c r="JW123" s="60"/>
      <c r="JX123" s="60"/>
      <c r="JY123" s="60"/>
      <c r="JZ123" s="60"/>
      <c r="KA123" s="60"/>
      <c r="KB123" s="60">
        <f t="shared" ref="KB123:KC126" si="975">KE123+KH123</f>
        <v>0</v>
      </c>
      <c r="KC123" s="60">
        <f t="shared" si="975"/>
        <v>0</v>
      </c>
      <c r="KD123" s="60"/>
      <c r="KE123" s="60"/>
      <c r="KF123" s="60"/>
      <c r="KG123" s="60"/>
      <c r="KH123" s="60"/>
      <c r="KI123" s="60"/>
      <c r="KJ123" s="60"/>
      <c r="KK123" s="60">
        <f t="shared" ref="KK123:KL126" si="976">KN123+KQ123</f>
        <v>0</v>
      </c>
      <c r="KL123" s="60">
        <f t="shared" si="976"/>
        <v>0</v>
      </c>
      <c r="KM123" s="60"/>
      <c r="KN123" s="60"/>
      <c r="KO123" s="60"/>
      <c r="KP123" s="60"/>
      <c r="KQ123" s="60"/>
      <c r="KR123" s="60"/>
      <c r="KS123" s="60"/>
      <c r="KT123" s="60"/>
      <c r="KU123" s="60"/>
      <c r="KV123" s="60"/>
      <c r="KW123" s="60">
        <f t="shared" ref="KW123:KX126" si="977">KZ123+LC123</f>
        <v>0</v>
      </c>
      <c r="KX123" s="60">
        <f t="shared" si="977"/>
        <v>0</v>
      </c>
      <c r="KY123" s="60"/>
      <c r="KZ123" s="60"/>
      <c r="LA123" s="60"/>
      <c r="LB123" s="60"/>
      <c r="LC123" s="60"/>
      <c r="LD123" s="60"/>
      <c r="LE123" s="60"/>
      <c r="LF123" s="60"/>
      <c r="LG123" s="60"/>
      <c r="LH123" s="60"/>
      <c r="LI123" s="60"/>
      <c r="LJ123" s="60"/>
      <c r="LK123" s="60"/>
      <c r="LL123" s="60">
        <f t="shared" ref="LL123:LM126" si="978">LO123+LR123</f>
        <v>0</v>
      </c>
      <c r="LM123" s="60">
        <f t="shared" si="978"/>
        <v>0</v>
      </c>
      <c r="LN123" s="60"/>
      <c r="LO123" s="60"/>
      <c r="LP123" s="60"/>
      <c r="LQ123" s="60"/>
      <c r="LR123" s="60"/>
      <c r="LS123" s="60"/>
      <c r="LT123" s="60"/>
      <c r="LU123" s="60">
        <v>313.60000000000002</v>
      </c>
      <c r="LV123" s="60">
        <v>313.60000000000002</v>
      </c>
      <c r="LW123" s="58">
        <f t="shared" si="760"/>
        <v>100</v>
      </c>
      <c r="LX123" s="60"/>
      <c r="LY123" s="60"/>
      <c r="LZ123" s="60"/>
      <c r="MA123" s="60"/>
      <c r="MB123" s="60"/>
      <c r="MC123" s="60"/>
      <c r="MD123" s="60"/>
      <c r="ME123" s="60"/>
      <c r="MF123" s="60"/>
    </row>
    <row r="124" spans="1:345" ht="13.5" customHeight="1">
      <c r="A124" s="3" t="s">
        <v>88</v>
      </c>
      <c r="B124" s="60">
        <f t="shared" si="944"/>
        <v>2946</v>
      </c>
      <c r="C124" s="60">
        <f t="shared" si="944"/>
        <v>2946</v>
      </c>
      <c r="D124" s="60">
        <v>0</v>
      </c>
      <c r="E124" s="60">
        <f t="shared" si="945"/>
        <v>0</v>
      </c>
      <c r="F124" s="60">
        <f t="shared" si="945"/>
        <v>0</v>
      </c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>
        <f t="shared" si="946"/>
        <v>0</v>
      </c>
      <c r="U124" s="60">
        <f t="shared" si="946"/>
        <v>0</v>
      </c>
      <c r="V124" s="60"/>
      <c r="W124" s="60"/>
      <c r="X124" s="60"/>
      <c r="Y124" s="60"/>
      <c r="Z124" s="60"/>
      <c r="AA124" s="60"/>
      <c r="AB124" s="60"/>
      <c r="AC124" s="60">
        <f t="shared" si="947"/>
        <v>0</v>
      </c>
      <c r="AD124" s="60">
        <f t="shared" si="947"/>
        <v>0</v>
      </c>
      <c r="AE124" s="60"/>
      <c r="AF124" s="60"/>
      <c r="AG124" s="60"/>
      <c r="AH124" s="60"/>
      <c r="AI124" s="60"/>
      <c r="AJ124" s="60"/>
      <c r="AK124" s="60"/>
      <c r="AL124" s="60">
        <f t="shared" si="948"/>
        <v>0</v>
      </c>
      <c r="AM124" s="60">
        <f t="shared" si="948"/>
        <v>0</v>
      </c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>
        <f t="shared" si="949"/>
        <v>0</v>
      </c>
      <c r="AY124" s="60">
        <f t="shared" si="949"/>
        <v>0</v>
      </c>
      <c r="AZ124" s="60"/>
      <c r="BA124" s="60"/>
      <c r="BB124" s="60"/>
      <c r="BC124" s="60"/>
      <c r="BD124" s="60"/>
      <c r="BE124" s="60"/>
      <c r="BF124" s="60"/>
      <c r="BG124" s="60">
        <f t="shared" si="950"/>
        <v>0</v>
      </c>
      <c r="BH124" s="60">
        <f t="shared" si="950"/>
        <v>0</v>
      </c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>
        <f t="shared" si="951"/>
        <v>0</v>
      </c>
      <c r="BT124" s="60">
        <f t="shared" si="951"/>
        <v>0</v>
      </c>
      <c r="BU124" s="60"/>
      <c r="BV124" s="60"/>
      <c r="BW124" s="60"/>
      <c r="BX124" s="60"/>
      <c r="BY124" s="60"/>
      <c r="BZ124" s="60"/>
      <c r="CA124" s="60"/>
      <c r="CB124" s="60">
        <f t="shared" si="952"/>
        <v>0</v>
      </c>
      <c r="CC124" s="60">
        <f t="shared" si="953"/>
        <v>0</v>
      </c>
      <c r="CD124" s="60"/>
      <c r="CE124" s="60"/>
      <c r="CF124" s="60"/>
      <c r="CG124" s="60"/>
      <c r="CH124" s="60"/>
      <c r="CI124" s="60"/>
      <c r="CJ124" s="60"/>
      <c r="CK124" s="60">
        <f t="shared" si="954"/>
        <v>0</v>
      </c>
      <c r="CL124" s="60">
        <f t="shared" si="954"/>
        <v>0</v>
      </c>
      <c r="CM124" s="60"/>
      <c r="CN124" s="60"/>
      <c r="CO124" s="60"/>
      <c r="CP124" s="60"/>
      <c r="CQ124" s="60"/>
      <c r="CR124" s="60"/>
      <c r="CS124" s="60"/>
      <c r="CT124" s="60">
        <f t="shared" si="955"/>
        <v>0</v>
      </c>
      <c r="CU124" s="60">
        <f t="shared" si="955"/>
        <v>0</v>
      </c>
      <c r="CV124" s="60"/>
      <c r="CW124" s="60"/>
      <c r="CX124" s="60"/>
      <c r="CY124" s="60"/>
      <c r="CZ124" s="60"/>
      <c r="DA124" s="60"/>
      <c r="DB124" s="60"/>
      <c r="DC124" s="60">
        <f t="shared" si="956"/>
        <v>0</v>
      </c>
      <c r="DD124" s="60">
        <f t="shared" si="956"/>
        <v>0</v>
      </c>
      <c r="DE124" s="60"/>
      <c r="DF124" s="60"/>
      <c r="DG124" s="60"/>
      <c r="DH124" s="60"/>
      <c r="DI124" s="60"/>
      <c r="DJ124" s="60"/>
      <c r="DK124" s="60"/>
      <c r="DL124" s="60">
        <f t="shared" si="957"/>
        <v>0</v>
      </c>
      <c r="DM124" s="60">
        <f t="shared" si="957"/>
        <v>0</v>
      </c>
      <c r="DN124" s="60"/>
      <c r="DO124" s="60"/>
      <c r="DP124" s="60"/>
      <c r="DQ124" s="60"/>
      <c r="DR124" s="60"/>
      <c r="DS124" s="60"/>
      <c r="DT124" s="60"/>
      <c r="DU124" s="60">
        <f t="shared" si="958"/>
        <v>0</v>
      </c>
      <c r="DV124" s="60">
        <f t="shared" si="958"/>
        <v>0</v>
      </c>
      <c r="DW124" s="60"/>
      <c r="DX124" s="60"/>
      <c r="DY124" s="60"/>
      <c r="DZ124" s="60"/>
      <c r="EA124" s="60"/>
      <c r="EB124" s="60"/>
      <c r="EC124" s="60"/>
      <c r="ED124" s="60">
        <f t="shared" si="959"/>
        <v>0</v>
      </c>
      <c r="EE124" s="60">
        <f t="shared" si="959"/>
        <v>0</v>
      </c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>
        <f t="shared" si="960"/>
        <v>2946</v>
      </c>
      <c r="EQ124" s="60">
        <f t="shared" si="960"/>
        <v>2946</v>
      </c>
      <c r="ER124" s="60">
        <f t="shared" si="880"/>
        <v>100</v>
      </c>
      <c r="ES124" s="60">
        <v>2946</v>
      </c>
      <c r="ET124" s="60">
        <v>2946</v>
      </c>
      <c r="EU124" s="60">
        <f t="shared" si="961"/>
        <v>100</v>
      </c>
      <c r="EV124" s="60"/>
      <c r="EW124" s="60"/>
      <c r="EX124" s="60"/>
      <c r="EY124" s="60"/>
      <c r="EZ124" s="60"/>
      <c r="FA124" s="60"/>
      <c r="FB124" s="60">
        <f t="shared" si="962"/>
        <v>0</v>
      </c>
      <c r="FC124" s="60">
        <f t="shared" si="962"/>
        <v>0</v>
      </c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>
        <f t="shared" si="963"/>
        <v>0</v>
      </c>
      <c r="FX124" s="60">
        <f t="shared" si="963"/>
        <v>0</v>
      </c>
      <c r="FY124" s="60"/>
      <c r="FZ124" s="60"/>
      <c r="GA124" s="60"/>
      <c r="GB124" s="60"/>
      <c r="GC124" s="60"/>
      <c r="GD124" s="60"/>
      <c r="GE124" s="60"/>
      <c r="GF124" s="60">
        <f t="shared" si="964"/>
        <v>0</v>
      </c>
      <c r="GG124" s="60">
        <f t="shared" si="964"/>
        <v>0</v>
      </c>
      <c r="GH124" s="60"/>
      <c r="GI124" s="60"/>
      <c r="GJ124" s="60"/>
      <c r="GK124" s="60"/>
      <c r="GL124" s="60"/>
      <c r="GM124" s="60"/>
      <c r="GN124" s="60"/>
      <c r="GO124" s="60">
        <f t="shared" si="965"/>
        <v>0</v>
      </c>
      <c r="GP124" s="60">
        <f t="shared" si="965"/>
        <v>0</v>
      </c>
      <c r="GQ124" s="60"/>
      <c r="GR124" s="60"/>
      <c r="GS124" s="60"/>
      <c r="GT124" s="60"/>
      <c r="GU124" s="60"/>
      <c r="GV124" s="60"/>
      <c r="GW124" s="60"/>
      <c r="GX124" s="60">
        <f t="shared" si="966"/>
        <v>0</v>
      </c>
      <c r="GY124" s="60">
        <f t="shared" si="966"/>
        <v>0</v>
      </c>
      <c r="GZ124" s="60"/>
      <c r="HA124" s="60"/>
      <c r="HB124" s="60"/>
      <c r="HC124" s="60"/>
      <c r="HD124" s="60"/>
      <c r="HE124" s="60"/>
      <c r="HF124" s="60"/>
      <c r="HG124" s="60">
        <f t="shared" si="967"/>
        <v>0</v>
      </c>
      <c r="HH124" s="60">
        <f t="shared" si="967"/>
        <v>0</v>
      </c>
      <c r="HI124" s="60"/>
      <c r="HJ124" s="60"/>
      <c r="HK124" s="60"/>
      <c r="HL124" s="60"/>
      <c r="HM124" s="60"/>
      <c r="HN124" s="60"/>
      <c r="HO124" s="60"/>
      <c r="HP124" s="60">
        <f t="shared" si="968"/>
        <v>0</v>
      </c>
      <c r="HQ124" s="60">
        <f t="shared" si="968"/>
        <v>0</v>
      </c>
      <c r="HR124" s="60"/>
      <c r="HS124" s="60"/>
      <c r="HT124" s="60"/>
      <c r="HU124" s="60"/>
      <c r="HV124" s="60"/>
      <c r="HW124" s="60"/>
      <c r="HX124" s="60"/>
      <c r="HY124" s="60">
        <f t="shared" si="969"/>
        <v>0</v>
      </c>
      <c r="HZ124" s="60">
        <f t="shared" si="969"/>
        <v>0</v>
      </c>
      <c r="IA124" s="60"/>
      <c r="IB124" s="60"/>
      <c r="IC124" s="60"/>
      <c r="ID124" s="60"/>
      <c r="IE124" s="60"/>
      <c r="IF124" s="60"/>
      <c r="IG124" s="60"/>
      <c r="IH124" s="60">
        <f t="shared" si="970"/>
        <v>0</v>
      </c>
      <c r="II124" s="60">
        <f t="shared" si="970"/>
        <v>0</v>
      </c>
      <c r="IJ124" s="60"/>
      <c r="IK124" s="60"/>
      <c r="IL124" s="60"/>
      <c r="IM124" s="60"/>
      <c r="IN124" s="60"/>
      <c r="IO124" s="60"/>
      <c r="IP124" s="60"/>
      <c r="IQ124" s="60"/>
      <c r="IR124" s="60">
        <f t="shared" si="971"/>
        <v>0</v>
      </c>
      <c r="IS124" s="60">
        <f t="shared" si="971"/>
        <v>0</v>
      </c>
      <c r="IT124" s="60"/>
      <c r="IU124" s="60"/>
      <c r="IV124" s="60"/>
      <c r="IW124" s="60"/>
      <c r="IX124" s="60"/>
      <c r="IY124" s="60"/>
      <c r="IZ124" s="60"/>
      <c r="JA124" s="60">
        <f t="shared" si="972"/>
        <v>0</v>
      </c>
      <c r="JB124" s="60">
        <f t="shared" si="972"/>
        <v>0</v>
      </c>
      <c r="JC124" s="60"/>
      <c r="JD124" s="60"/>
      <c r="JE124" s="60"/>
      <c r="JF124" s="60"/>
      <c r="JG124" s="60"/>
      <c r="JH124" s="60"/>
      <c r="JI124" s="60"/>
      <c r="JJ124" s="60">
        <f t="shared" si="973"/>
        <v>0</v>
      </c>
      <c r="JK124" s="60">
        <f t="shared" si="973"/>
        <v>0</v>
      </c>
      <c r="JL124" s="60"/>
      <c r="JM124" s="60"/>
      <c r="JN124" s="60"/>
      <c r="JO124" s="60"/>
      <c r="JP124" s="60"/>
      <c r="JQ124" s="60"/>
      <c r="JR124" s="60"/>
      <c r="JS124" s="60">
        <f t="shared" si="974"/>
        <v>0</v>
      </c>
      <c r="JT124" s="60">
        <f t="shared" si="974"/>
        <v>0</v>
      </c>
      <c r="JU124" s="60"/>
      <c r="JV124" s="60"/>
      <c r="JW124" s="60"/>
      <c r="JX124" s="60"/>
      <c r="JY124" s="60"/>
      <c r="JZ124" s="60"/>
      <c r="KA124" s="60"/>
      <c r="KB124" s="60">
        <f t="shared" si="975"/>
        <v>0</v>
      </c>
      <c r="KC124" s="60">
        <f t="shared" si="975"/>
        <v>0</v>
      </c>
      <c r="KD124" s="60"/>
      <c r="KE124" s="60"/>
      <c r="KF124" s="60"/>
      <c r="KG124" s="60"/>
      <c r="KH124" s="60"/>
      <c r="KI124" s="60"/>
      <c r="KJ124" s="60"/>
      <c r="KK124" s="60">
        <f t="shared" si="976"/>
        <v>0</v>
      </c>
      <c r="KL124" s="60">
        <f t="shared" si="976"/>
        <v>0</v>
      </c>
      <c r="KM124" s="60"/>
      <c r="KN124" s="60"/>
      <c r="KO124" s="60"/>
      <c r="KP124" s="60"/>
      <c r="KQ124" s="60"/>
      <c r="KR124" s="60"/>
      <c r="KS124" s="60"/>
      <c r="KT124" s="60"/>
      <c r="KU124" s="60"/>
      <c r="KV124" s="60"/>
      <c r="KW124" s="60">
        <f t="shared" si="977"/>
        <v>0</v>
      </c>
      <c r="KX124" s="60">
        <f t="shared" si="977"/>
        <v>0</v>
      </c>
      <c r="KY124" s="60"/>
      <c r="KZ124" s="60"/>
      <c r="LA124" s="60"/>
      <c r="LB124" s="60"/>
      <c r="LC124" s="60"/>
      <c r="LD124" s="60"/>
      <c r="LE124" s="60"/>
      <c r="LF124" s="60"/>
      <c r="LG124" s="60"/>
      <c r="LH124" s="60"/>
      <c r="LI124" s="60"/>
      <c r="LJ124" s="60"/>
      <c r="LK124" s="60"/>
      <c r="LL124" s="60">
        <f t="shared" si="978"/>
        <v>0</v>
      </c>
      <c r="LM124" s="60">
        <f t="shared" si="978"/>
        <v>0</v>
      </c>
      <c r="LN124" s="60"/>
      <c r="LO124" s="60"/>
      <c r="LP124" s="60"/>
      <c r="LQ124" s="60"/>
      <c r="LR124" s="60"/>
      <c r="LS124" s="60"/>
      <c r="LT124" s="60"/>
      <c r="LU124" s="60"/>
      <c r="LV124" s="60"/>
      <c r="LW124" s="60"/>
      <c r="LX124" s="60"/>
      <c r="LY124" s="60"/>
      <c r="LZ124" s="60"/>
      <c r="MA124" s="60"/>
      <c r="MB124" s="60"/>
      <c r="MC124" s="60"/>
      <c r="MD124" s="60"/>
      <c r="ME124" s="60"/>
      <c r="MF124" s="60"/>
    </row>
    <row r="125" spans="1:345" ht="13.5" customHeight="1">
      <c r="A125" s="3" t="s">
        <v>148</v>
      </c>
      <c r="B125" s="60">
        <f t="shared" si="944"/>
        <v>1623.0340000000001</v>
      </c>
      <c r="C125" s="60">
        <f t="shared" si="944"/>
        <v>1621.6573400000002</v>
      </c>
      <c r="D125" s="60">
        <v>0</v>
      </c>
      <c r="E125" s="60">
        <f t="shared" si="945"/>
        <v>0</v>
      </c>
      <c r="F125" s="60">
        <f t="shared" si="945"/>
        <v>0</v>
      </c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>
        <f t="shared" si="946"/>
        <v>0</v>
      </c>
      <c r="U125" s="60">
        <f t="shared" si="946"/>
        <v>0</v>
      </c>
      <c r="V125" s="60"/>
      <c r="W125" s="60"/>
      <c r="X125" s="60"/>
      <c r="Y125" s="60"/>
      <c r="Z125" s="60"/>
      <c r="AA125" s="60"/>
      <c r="AB125" s="60"/>
      <c r="AC125" s="60">
        <f t="shared" si="947"/>
        <v>0</v>
      </c>
      <c r="AD125" s="60">
        <f t="shared" si="947"/>
        <v>0</v>
      </c>
      <c r="AE125" s="60"/>
      <c r="AF125" s="60"/>
      <c r="AG125" s="60"/>
      <c r="AH125" s="60"/>
      <c r="AI125" s="60"/>
      <c r="AJ125" s="60"/>
      <c r="AK125" s="60"/>
      <c r="AL125" s="60">
        <f t="shared" si="948"/>
        <v>0</v>
      </c>
      <c r="AM125" s="60">
        <f t="shared" si="948"/>
        <v>0</v>
      </c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>
        <f t="shared" si="949"/>
        <v>0</v>
      </c>
      <c r="AY125" s="60">
        <f t="shared" si="949"/>
        <v>0</v>
      </c>
      <c r="AZ125" s="60"/>
      <c r="BA125" s="60"/>
      <c r="BB125" s="60"/>
      <c r="BC125" s="60"/>
      <c r="BD125" s="60"/>
      <c r="BE125" s="60"/>
      <c r="BF125" s="60"/>
      <c r="BG125" s="60">
        <f t="shared" si="950"/>
        <v>0</v>
      </c>
      <c r="BH125" s="60">
        <f t="shared" si="950"/>
        <v>0</v>
      </c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>
        <f t="shared" si="951"/>
        <v>149.15</v>
      </c>
      <c r="BT125" s="60">
        <f t="shared" si="951"/>
        <v>149.15</v>
      </c>
      <c r="BU125" s="60">
        <v>0</v>
      </c>
      <c r="BV125" s="60">
        <v>149.15</v>
      </c>
      <c r="BW125" s="60">
        <v>149.15</v>
      </c>
      <c r="BX125" s="60">
        <f>BW125/BV125*100</f>
        <v>100</v>
      </c>
      <c r="BY125" s="60"/>
      <c r="BZ125" s="60"/>
      <c r="CA125" s="60"/>
      <c r="CB125" s="60">
        <f t="shared" si="952"/>
        <v>0</v>
      </c>
      <c r="CC125" s="60">
        <f t="shared" si="953"/>
        <v>0</v>
      </c>
      <c r="CD125" s="60"/>
      <c r="CE125" s="60"/>
      <c r="CF125" s="60"/>
      <c r="CG125" s="60"/>
      <c r="CH125" s="60"/>
      <c r="CI125" s="60"/>
      <c r="CJ125" s="60"/>
      <c r="CK125" s="60">
        <f t="shared" si="954"/>
        <v>0</v>
      </c>
      <c r="CL125" s="60">
        <f t="shared" si="954"/>
        <v>0</v>
      </c>
      <c r="CM125" s="60"/>
      <c r="CN125" s="60"/>
      <c r="CO125" s="60"/>
      <c r="CP125" s="60"/>
      <c r="CQ125" s="60"/>
      <c r="CR125" s="60"/>
      <c r="CS125" s="60"/>
      <c r="CT125" s="60">
        <f t="shared" si="955"/>
        <v>0</v>
      </c>
      <c r="CU125" s="60">
        <f t="shared" si="955"/>
        <v>0</v>
      </c>
      <c r="CV125" s="60"/>
      <c r="CW125" s="60"/>
      <c r="CX125" s="60"/>
      <c r="CY125" s="60"/>
      <c r="CZ125" s="60"/>
      <c r="DA125" s="60"/>
      <c r="DB125" s="60"/>
      <c r="DC125" s="60">
        <f t="shared" si="956"/>
        <v>0</v>
      </c>
      <c r="DD125" s="60">
        <f t="shared" si="956"/>
        <v>0</v>
      </c>
      <c r="DE125" s="60"/>
      <c r="DF125" s="60"/>
      <c r="DG125" s="60"/>
      <c r="DH125" s="60"/>
      <c r="DI125" s="60"/>
      <c r="DJ125" s="60"/>
      <c r="DK125" s="60"/>
      <c r="DL125" s="60">
        <f t="shared" si="957"/>
        <v>0</v>
      </c>
      <c r="DM125" s="60">
        <f t="shared" si="957"/>
        <v>0</v>
      </c>
      <c r="DN125" s="60"/>
      <c r="DO125" s="60"/>
      <c r="DP125" s="60"/>
      <c r="DQ125" s="60"/>
      <c r="DR125" s="60"/>
      <c r="DS125" s="60"/>
      <c r="DT125" s="60"/>
      <c r="DU125" s="60">
        <f t="shared" si="958"/>
        <v>0</v>
      </c>
      <c r="DV125" s="60">
        <f t="shared" si="958"/>
        <v>0</v>
      </c>
      <c r="DW125" s="60"/>
      <c r="DX125" s="60"/>
      <c r="DY125" s="60"/>
      <c r="DZ125" s="60"/>
      <c r="EA125" s="60"/>
      <c r="EB125" s="60"/>
      <c r="EC125" s="60"/>
      <c r="ED125" s="60">
        <f t="shared" si="959"/>
        <v>0</v>
      </c>
      <c r="EE125" s="60">
        <f t="shared" si="959"/>
        <v>0</v>
      </c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>
        <f t="shared" si="960"/>
        <v>1473.884</v>
      </c>
      <c r="EQ125" s="60">
        <f t="shared" si="960"/>
        <v>1472.5073400000001</v>
      </c>
      <c r="ER125" s="60">
        <f t="shared" si="880"/>
        <v>99.9065964485672</v>
      </c>
      <c r="ES125" s="60">
        <v>1473.884</v>
      </c>
      <c r="ET125" s="60">
        <v>1472.5073400000001</v>
      </c>
      <c r="EU125" s="60">
        <f t="shared" si="961"/>
        <v>99.9065964485672</v>
      </c>
      <c r="EV125" s="60"/>
      <c r="EW125" s="60"/>
      <c r="EX125" s="60"/>
      <c r="EY125" s="60"/>
      <c r="EZ125" s="60"/>
      <c r="FA125" s="60"/>
      <c r="FB125" s="60">
        <f t="shared" si="962"/>
        <v>0</v>
      </c>
      <c r="FC125" s="60">
        <f t="shared" si="962"/>
        <v>0</v>
      </c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>
        <f t="shared" si="963"/>
        <v>0</v>
      </c>
      <c r="FX125" s="60">
        <f t="shared" si="963"/>
        <v>0</v>
      </c>
      <c r="FY125" s="60"/>
      <c r="FZ125" s="60"/>
      <c r="GA125" s="60"/>
      <c r="GB125" s="60"/>
      <c r="GC125" s="60"/>
      <c r="GD125" s="60"/>
      <c r="GE125" s="60"/>
      <c r="GF125" s="60">
        <f t="shared" si="964"/>
        <v>0</v>
      </c>
      <c r="GG125" s="60">
        <f t="shared" si="964"/>
        <v>0</v>
      </c>
      <c r="GH125" s="60"/>
      <c r="GI125" s="60"/>
      <c r="GJ125" s="60"/>
      <c r="GK125" s="60"/>
      <c r="GL125" s="60"/>
      <c r="GM125" s="60"/>
      <c r="GN125" s="60"/>
      <c r="GO125" s="60">
        <f t="shared" si="965"/>
        <v>0</v>
      </c>
      <c r="GP125" s="60">
        <f t="shared" si="965"/>
        <v>0</v>
      </c>
      <c r="GQ125" s="60"/>
      <c r="GR125" s="60"/>
      <c r="GS125" s="60"/>
      <c r="GT125" s="60"/>
      <c r="GU125" s="60"/>
      <c r="GV125" s="60"/>
      <c r="GW125" s="60"/>
      <c r="GX125" s="60">
        <f t="shared" si="966"/>
        <v>0</v>
      </c>
      <c r="GY125" s="60">
        <f t="shared" si="966"/>
        <v>0</v>
      </c>
      <c r="GZ125" s="60"/>
      <c r="HA125" s="60"/>
      <c r="HB125" s="60"/>
      <c r="HC125" s="60"/>
      <c r="HD125" s="60"/>
      <c r="HE125" s="60"/>
      <c r="HF125" s="60"/>
      <c r="HG125" s="60">
        <f t="shared" si="967"/>
        <v>0</v>
      </c>
      <c r="HH125" s="60">
        <f t="shared" si="967"/>
        <v>0</v>
      </c>
      <c r="HI125" s="60"/>
      <c r="HJ125" s="60"/>
      <c r="HK125" s="60"/>
      <c r="HL125" s="60"/>
      <c r="HM125" s="60"/>
      <c r="HN125" s="60"/>
      <c r="HO125" s="60"/>
      <c r="HP125" s="60">
        <f t="shared" si="968"/>
        <v>0</v>
      </c>
      <c r="HQ125" s="60">
        <f t="shared" si="968"/>
        <v>0</v>
      </c>
      <c r="HR125" s="60"/>
      <c r="HS125" s="60"/>
      <c r="HT125" s="60"/>
      <c r="HU125" s="60"/>
      <c r="HV125" s="60"/>
      <c r="HW125" s="60"/>
      <c r="HX125" s="60"/>
      <c r="HY125" s="60">
        <f t="shared" si="969"/>
        <v>0</v>
      </c>
      <c r="HZ125" s="60">
        <f t="shared" si="969"/>
        <v>0</v>
      </c>
      <c r="IA125" s="60"/>
      <c r="IB125" s="60"/>
      <c r="IC125" s="60"/>
      <c r="ID125" s="60"/>
      <c r="IE125" s="60"/>
      <c r="IF125" s="60"/>
      <c r="IG125" s="60"/>
      <c r="IH125" s="60">
        <f t="shared" si="970"/>
        <v>0</v>
      </c>
      <c r="II125" s="60">
        <f t="shared" si="970"/>
        <v>0</v>
      </c>
      <c r="IJ125" s="60"/>
      <c r="IK125" s="60"/>
      <c r="IL125" s="60"/>
      <c r="IM125" s="60"/>
      <c r="IN125" s="60"/>
      <c r="IO125" s="60"/>
      <c r="IP125" s="60"/>
      <c r="IQ125" s="60"/>
      <c r="IR125" s="60">
        <f t="shared" si="971"/>
        <v>0</v>
      </c>
      <c r="IS125" s="60">
        <f t="shared" si="971"/>
        <v>0</v>
      </c>
      <c r="IT125" s="60"/>
      <c r="IU125" s="60"/>
      <c r="IV125" s="60"/>
      <c r="IW125" s="60"/>
      <c r="IX125" s="60"/>
      <c r="IY125" s="60"/>
      <c r="IZ125" s="60"/>
      <c r="JA125" s="60">
        <f t="shared" si="972"/>
        <v>0</v>
      </c>
      <c r="JB125" s="60">
        <f t="shared" si="972"/>
        <v>0</v>
      </c>
      <c r="JC125" s="60"/>
      <c r="JD125" s="60"/>
      <c r="JE125" s="60"/>
      <c r="JF125" s="60"/>
      <c r="JG125" s="60"/>
      <c r="JH125" s="60"/>
      <c r="JI125" s="60"/>
      <c r="JJ125" s="60">
        <f t="shared" si="973"/>
        <v>0</v>
      </c>
      <c r="JK125" s="60">
        <f t="shared" si="973"/>
        <v>0</v>
      </c>
      <c r="JL125" s="60"/>
      <c r="JM125" s="60"/>
      <c r="JN125" s="60"/>
      <c r="JO125" s="60"/>
      <c r="JP125" s="60"/>
      <c r="JQ125" s="60"/>
      <c r="JR125" s="60"/>
      <c r="JS125" s="60">
        <f t="shared" si="974"/>
        <v>0</v>
      </c>
      <c r="JT125" s="60">
        <f t="shared" si="974"/>
        <v>0</v>
      </c>
      <c r="JU125" s="60"/>
      <c r="JV125" s="60"/>
      <c r="JW125" s="60"/>
      <c r="JX125" s="60"/>
      <c r="JY125" s="60"/>
      <c r="JZ125" s="60"/>
      <c r="KA125" s="60"/>
      <c r="KB125" s="60">
        <f t="shared" si="975"/>
        <v>0</v>
      </c>
      <c r="KC125" s="60">
        <f t="shared" si="975"/>
        <v>0</v>
      </c>
      <c r="KD125" s="60"/>
      <c r="KE125" s="60"/>
      <c r="KF125" s="60"/>
      <c r="KG125" s="60"/>
      <c r="KH125" s="60"/>
      <c r="KI125" s="60"/>
      <c r="KJ125" s="60"/>
      <c r="KK125" s="60">
        <f t="shared" si="976"/>
        <v>0</v>
      </c>
      <c r="KL125" s="60">
        <f t="shared" si="976"/>
        <v>0</v>
      </c>
      <c r="KM125" s="60"/>
      <c r="KN125" s="60"/>
      <c r="KO125" s="60"/>
      <c r="KP125" s="60"/>
      <c r="KQ125" s="60"/>
      <c r="KR125" s="60"/>
      <c r="KS125" s="60"/>
      <c r="KT125" s="60"/>
      <c r="KU125" s="60"/>
      <c r="KV125" s="60"/>
      <c r="KW125" s="60">
        <f t="shared" si="977"/>
        <v>0</v>
      </c>
      <c r="KX125" s="60">
        <f t="shared" si="977"/>
        <v>0</v>
      </c>
      <c r="KY125" s="60"/>
      <c r="KZ125" s="60"/>
      <c r="LA125" s="60"/>
      <c r="LB125" s="60"/>
      <c r="LC125" s="60"/>
      <c r="LD125" s="60"/>
      <c r="LE125" s="60"/>
      <c r="LF125" s="60"/>
      <c r="LG125" s="60"/>
      <c r="LH125" s="60"/>
      <c r="LI125" s="60"/>
      <c r="LJ125" s="60"/>
      <c r="LK125" s="60"/>
      <c r="LL125" s="60">
        <f t="shared" si="978"/>
        <v>0</v>
      </c>
      <c r="LM125" s="60">
        <f t="shared" si="978"/>
        <v>0</v>
      </c>
      <c r="LN125" s="60"/>
      <c r="LO125" s="60"/>
      <c r="LP125" s="60"/>
      <c r="LQ125" s="60"/>
      <c r="LR125" s="60"/>
      <c r="LS125" s="60"/>
      <c r="LT125" s="60"/>
      <c r="LU125" s="60"/>
      <c r="LV125" s="60"/>
      <c r="LW125" s="60"/>
      <c r="LX125" s="60"/>
      <c r="LY125" s="60"/>
      <c r="LZ125" s="60"/>
      <c r="MA125" s="60"/>
      <c r="MB125" s="60"/>
      <c r="MC125" s="60"/>
      <c r="MD125" s="60"/>
      <c r="ME125" s="60"/>
      <c r="MF125" s="60"/>
    </row>
    <row r="126" spans="1:345" ht="13.5" customHeight="1">
      <c r="A126" s="3" t="s">
        <v>146</v>
      </c>
      <c r="B126" s="60">
        <f t="shared" si="944"/>
        <v>4780.1549999999997</v>
      </c>
      <c r="C126" s="60">
        <f t="shared" si="944"/>
        <v>4780.1549999999997</v>
      </c>
      <c r="D126" s="60">
        <v>0</v>
      </c>
      <c r="E126" s="60">
        <f t="shared" si="945"/>
        <v>0</v>
      </c>
      <c r="F126" s="60">
        <f t="shared" si="945"/>
        <v>0</v>
      </c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>
        <f t="shared" si="946"/>
        <v>0</v>
      </c>
      <c r="U126" s="60">
        <f t="shared" si="946"/>
        <v>0</v>
      </c>
      <c r="V126" s="60"/>
      <c r="W126" s="60"/>
      <c r="X126" s="60"/>
      <c r="Y126" s="60"/>
      <c r="Z126" s="60"/>
      <c r="AA126" s="60"/>
      <c r="AB126" s="60"/>
      <c r="AC126" s="60">
        <f t="shared" si="947"/>
        <v>0</v>
      </c>
      <c r="AD126" s="60">
        <f t="shared" si="947"/>
        <v>0</v>
      </c>
      <c r="AE126" s="60"/>
      <c r="AF126" s="60"/>
      <c r="AG126" s="60"/>
      <c r="AH126" s="60"/>
      <c r="AI126" s="60"/>
      <c r="AJ126" s="60"/>
      <c r="AK126" s="60"/>
      <c r="AL126" s="60">
        <f t="shared" si="948"/>
        <v>0</v>
      </c>
      <c r="AM126" s="60">
        <f t="shared" si="948"/>
        <v>0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>
        <f t="shared" si="949"/>
        <v>0</v>
      </c>
      <c r="AY126" s="60">
        <f t="shared" si="949"/>
        <v>0</v>
      </c>
      <c r="AZ126" s="60"/>
      <c r="BA126" s="60"/>
      <c r="BB126" s="60"/>
      <c r="BC126" s="60"/>
      <c r="BD126" s="60"/>
      <c r="BE126" s="60"/>
      <c r="BF126" s="60"/>
      <c r="BG126" s="60">
        <f t="shared" si="950"/>
        <v>0</v>
      </c>
      <c r="BH126" s="60">
        <f t="shared" si="950"/>
        <v>0</v>
      </c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>
        <f t="shared" si="951"/>
        <v>0</v>
      </c>
      <c r="BT126" s="60">
        <f t="shared" si="951"/>
        <v>0</v>
      </c>
      <c r="BU126" s="60"/>
      <c r="BV126" s="60"/>
      <c r="BW126" s="60"/>
      <c r="BX126" s="60"/>
      <c r="BY126" s="60"/>
      <c r="BZ126" s="60"/>
      <c r="CA126" s="60"/>
      <c r="CB126" s="60">
        <f t="shared" si="952"/>
        <v>0</v>
      </c>
      <c r="CC126" s="60">
        <f t="shared" si="953"/>
        <v>0</v>
      </c>
      <c r="CD126" s="60"/>
      <c r="CE126" s="60"/>
      <c r="CF126" s="60"/>
      <c r="CG126" s="60"/>
      <c r="CH126" s="60"/>
      <c r="CI126" s="60"/>
      <c r="CJ126" s="60"/>
      <c r="CK126" s="60">
        <f t="shared" si="954"/>
        <v>0</v>
      </c>
      <c r="CL126" s="60">
        <f t="shared" si="954"/>
        <v>0</v>
      </c>
      <c r="CM126" s="60"/>
      <c r="CN126" s="60"/>
      <c r="CO126" s="60"/>
      <c r="CP126" s="60"/>
      <c r="CQ126" s="60"/>
      <c r="CR126" s="60"/>
      <c r="CS126" s="60"/>
      <c r="CT126" s="60">
        <f t="shared" si="955"/>
        <v>0</v>
      </c>
      <c r="CU126" s="60">
        <f t="shared" si="955"/>
        <v>0</v>
      </c>
      <c r="CV126" s="60"/>
      <c r="CW126" s="60"/>
      <c r="CX126" s="60"/>
      <c r="CY126" s="60"/>
      <c r="CZ126" s="60"/>
      <c r="DA126" s="60"/>
      <c r="DB126" s="60"/>
      <c r="DC126" s="60">
        <f t="shared" si="956"/>
        <v>0</v>
      </c>
      <c r="DD126" s="60">
        <f t="shared" si="956"/>
        <v>0</v>
      </c>
      <c r="DE126" s="60"/>
      <c r="DF126" s="60"/>
      <c r="DG126" s="60"/>
      <c r="DH126" s="60"/>
      <c r="DI126" s="60"/>
      <c r="DJ126" s="60"/>
      <c r="DK126" s="60"/>
      <c r="DL126" s="60">
        <f t="shared" si="957"/>
        <v>0</v>
      </c>
      <c r="DM126" s="60">
        <f t="shared" si="957"/>
        <v>0</v>
      </c>
      <c r="DN126" s="60"/>
      <c r="DO126" s="60"/>
      <c r="DP126" s="60"/>
      <c r="DQ126" s="60"/>
      <c r="DR126" s="60"/>
      <c r="DS126" s="60"/>
      <c r="DT126" s="60"/>
      <c r="DU126" s="60">
        <f t="shared" si="958"/>
        <v>0</v>
      </c>
      <c r="DV126" s="60">
        <f t="shared" si="958"/>
        <v>0</v>
      </c>
      <c r="DW126" s="60"/>
      <c r="DX126" s="60"/>
      <c r="DY126" s="60"/>
      <c r="DZ126" s="60"/>
      <c r="EA126" s="60"/>
      <c r="EB126" s="60"/>
      <c r="EC126" s="60"/>
      <c r="ED126" s="60">
        <f t="shared" si="959"/>
        <v>0</v>
      </c>
      <c r="EE126" s="60">
        <f t="shared" si="959"/>
        <v>0</v>
      </c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>
        <f t="shared" si="960"/>
        <v>4780.1549999999997</v>
      </c>
      <c r="EQ126" s="60">
        <f t="shared" si="960"/>
        <v>4780.1549999999997</v>
      </c>
      <c r="ER126" s="60">
        <f t="shared" si="880"/>
        <v>100</v>
      </c>
      <c r="ES126" s="60">
        <v>4780.1549999999997</v>
      </c>
      <c r="ET126" s="60">
        <v>4780.1549999999997</v>
      </c>
      <c r="EU126" s="60">
        <f t="shared" si="961"/>
        <v>100</v>
      </c>
      <c r="EV126" s="60"/>
      <c r="EW126" s="60"/>
      <c r="EX126" s="60"/>
      <c r="EY126" s="60"/>
      <c r="EZ126" s="60"/>
      <c r="FA126" s="60"/>
      <c r="FB126" s="60">
        <f t="shared" si="962"/>
        <v>0</v>
      </c>
      <c r="FC126" s="60">
        <f t="shared" si="962"/>
        <v>0</v>
      </c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>
        <f t="shared" si="963"/>
        <v>0</v>
      </c>
      <c r="FX126" s="60">
        <f t="shared" si="963"/>
        <v>0</v>
      </c>
      <c r="FY126" s="60"/>
      <c r="FZ126" s="60"/>
      <c r="GA126" s="60"/>
      <c r="GB126" s="60"/>
      <c r="GC126" s="60"/>
      <c r="GD126" s="60"/>
      <c r="GE126" s="60"/>
      <c r="GF126" s="60">
        <f t="shared" si="964"/>
        <v>0</v>
      </c>
      <c r="GG126" s="60">
        <f t="shared" si="964"/>
        <v>0</v>
      </c>
      <c r="GH126" s="60"/>
      <c r="GI126" s="60"/>
      <c r="GJ126" s="60"/>
      <c r="GK126" s="60"/>
      <c r="GL126" s="60"/>
      <c r="GM126" s="60"/>
      <c r="GN126" s="60"/>
      <c r="GO126" s="60">
        <f t="shared" si="965"/>
        <v>0</v>
      </c>
      <c r="GP126" s="60">
        <f t="shared" si="965"/>
        <v>0</v>
      </c>
      <c r="GQ126" s="60"/>
      <c r="GR126" s="60"/>
      <c r="GS126" s="60"/>
      <c r="GT126" s="60"/>
      <c r="GU126" s="60"/>
      <c r="GV126" s="60"/>
      <c r="GW126" s="60"/>
      <c r="GX126" s="60">
        <f t="shared" si="966"/>
        <v>0</v>
      </c>
      <c r="GY126" s="60">
        <f t="shared" si="966"/>
        <v>0</v>
      </c>
      <c r="GZ126" s="58"/>
      <c r="HA126" s="60"/>
      <c r="HB126" s="60"/>
      <c r="HC126" s="60"/>
      <c r="HD126" s="60"/>
      <c r="HE126" s="60"/>
      <c r="HF126" s="60"/>
      <c r="HG126" s="60">
        <f t="shared" si="967"/>
        <v>0</v>
      </c>
      <c r="HH126" s="60">
        <f t="shared" si="967"/>
        <v>0</v>
      </c>
      <c r="HI126" s="60"/>
      <c r="HJ126" s="60"/>
      <c r="HK126" s="60"/>
      <c r="HL126" s="60"/>
      <c r="HM126" s="60"/>
      <c r="HN126" s="60"/>
      <c r="HO126" s="60"/>
      <c r="HP126" s="60">
        <f t="shared" si="968"/>
        <v>0</v>
      </c>
      <c r="HQ126" s="60">
        <f t="shared" si="968"/>
        <v>0</v>
      </c>
      <c r="HR126" s="60"/>
      <c r="HS126" s="60"/>
      <c r="HT126" s="60"/>
      <c r="HU126" s="60"/>
      <c r="HV126" s="60"/>
      <c r="HW126" s="60"/>
      <c r="HX126" s="60"/>
      <c r="HY126" s="60">
        <f t="shared" si="969"/>
        <v>0</v>
      </c>
      <c r="HZ126" s="60">
        <f t="shared" si="969"/>
        <v>0</v>
      </c>
      <c r="IA126" s="60"/>
      <c r="IB126" s="60"/>
      <c r="IC126" s="60"/>
      <c r="ID126" s="60"/>
      <c r="IE126" s="60"/>
      <c r="IF126" s="60"/>
      <c r="IG126" s="60"/>
      <c r="IH126" s="60">
        <f t="shared" si="970"/>
        <v>0</v>
      </c>
      <c r="II126" s="60">
        <f t="shared" si="970"/>
        <v>0</v>
      </c>
      <c r="IJ126" s="60"/>
      <c r="IK126" s="60"/>
      <c r="IL126" s="60"/>
      <c r="IM126" s="60"/>
      <c r="IN126" s="60"/>
      <c r="IO126" s="60"/>
      <c r="IP126" s="60"/>
      <c r="IQ126" s="60"/>
      <c r="IR126" s="60">
        <f t="shared" si="971"/>
        <v>0</v>
      </c>
      <c r="IS126" s="60">
        <f t="shared" si="971"/>
        <v>0</v>
      </c>
      <c r="IT126" s="60"/>
      <c r="IU126" s="60"/>
      <c r="IV126" s="60"/>
      <c r="IW126" s="60"/>
      <c r="IX126" s="60"/>
      <c r="IY126" s="60"/>
      <c r="IZ126" s="60"/>
      <c r="JA126" s="60">
        <f t="shared" si="972"/>
        <v>0</v>
      </c>
      <c r="JB126" s="60">
        <f t="shared" si="972"/>
        <v>0</v>
      </c>
      <c r="JC126" s="60"/>
      <c r="JD126" s="60"/>
      <c r="JE126" s="60"/>
      <c r="JF126" s="60"/>
      <c r="JG126" s="60"/>
      <c r="JH126" s="60"/>
      <c r="JI126" s="60"/>
      <c r="JJ126" s="60">
        <f t="shared" si="973"/>
        <v>0</v>
      </c>
      <c r="JK126" s="60">
        <f t="shared" si="973"/>
        <v>0</v>
      </c>
      <c r="JL126" s="60"/>
      <c r="JM126" s="60"/>
      <c r="JN126" s="60"/>
      <c r="JO126" s="60"/>
      <c r="JP126" s="60"/>
      <c r="JQ126" s="60"/>
      <c r="JR126" s="60"/>
      <c r="JS126" s="60">
        <f t="shared" si="974"/>
        <v>0</v>
      </c>
      <c r="JT126" s="60">
        <f t="shared" si="974"/>
        <v>0</v>
      </c>
      <c r="JU126" s="60"/>
      <c r="JV126" s="60"/>
      <c r="JW126" s="60"/>
      <c r="JX126" s="60"/>
      <c r="JY126" s="60"/>
      <c r="JZ126" s="60"/>
      <c r="KA126" s="60"/>
      <c r="KB126" s="60">
        <f t="shared" si="975"/>
        <v>0</v>
      </c>
      <c r="KC126" s="60">
        <f t="shared" si="975"/>
        <v>0</v>
      </c>
      <c r="KD126" s="60"/>
      <c r="KE126" s="60"/>
      <c r="KF126" s="60"/>
      <c r="KG126" s="60"/>
      <c r="KH126" s="60"/>
      <c r="KI126" s="60"/>
      <c r="KJ126" s="60"/>
      <c r="KK126" s="60">
        <f t="shared" si="976"/>
        <v>0</v>
      </c>
      <c r="KL126" s="60">
        <f t="shared" si="976"/>
        <v>0</v>
      </c>
      <c r="KM126" s="60"/>
      <c r="KN126" s="60"/>
      <c r="KO126" s="60"/>
      <c r="KP126" s="60"/>
      <c r="KQ126" s="60"/>
      <c r="KR126" s="60"/>
      <c r="KS126" s="60"/>
      <c r="KT126" s="60"/>
      <c r="KU126" s="60"/>
      <c r="KV126" s="60"/>
      <c r="KW126" s="60">
        <f t="shared" si="977"/>
        <v>0</v>
      </c>
      <c r="KX126" s="60">
        <f t="shared" si="977"/>
        <v>0</v>
      </c>
      <c r="KY126" s="60"/>
      <c r="KZ126" s="60"/>
      <c r="LA126" s="60"/>
      <c r="LB126" s="60"/>
      <c r="LC126" s="60"/>
      <c r="LD126" s="60"/>
      <c r="LE126" s="60"/>
      <c r="LF126" s="60"/>
      <c r="LG126" s="60"/>
      <c r="LH126" s="60"/>
      <c r="LI126" s="60"/>
      <c r="LJ126" s="60"/>
      <c r="LK126" s="60"/>
      <c r="LL126" s="60">
        <f t="shared" si="978"/>
        <v>0</v>
      </c>
      <c r="LM126" s="60">
        <f t="shared" si="978"/>
        <v>0</v>
      </c>
      <c r="LN126" s="60"/>
      <c r="LO126" s="60"/>
      <c r="LP126" s="60"/>
      <c r="LQ126" s="60"/>
      <c r="LR126" s="60"/>
      <c r="LS126" s="60"/>
      <c r="LT126" s="60"/>
      <c r="LU126" s="60"/>
      <c r="LV126" s="60"/>
      <c r="LW126" s="60"/>
      <c r="LX126" s="60"/>
      <c r="LY126" s="60"/>
      <c r="LZ126" s="60"/>
      <c r="MA126" s="60"/>
      <c r="MB126" s="60"/>
      <c r="MC126" s="60"/>
      <c r="MD126" s="60"/>
      <c r="ME126" s="60"/>
      <c r="MF126" s="60"/>
    </row>
    <row r="127" spans="1:345" s="8" customFormat="1" ht="13.5" customHeight="1">
      <c r="A127" s="7" t="s">
        <v>185</v>
      </c>
      <c r="B127" s="58">
        <f>B129+B128</f>
        <v>214855.00435000003</v>
      </c>
      <c r="C127" s="58">
        <f>C129+C128</f>
        <v>214355.50841000001</v>
      </c>
      <c r="D127" s="58">
        <f t="shared" ref="D127" si="979">C127/B127*100</f>
        <v>99.76751952252117</v>
      </c>
      <c r="E127" s="58">
        <f>E128+E129</f>
        <v>987.97242000000006</v>
      </c>
      <c r="F127" s="58">
        <f>F128+F129</f>
        <v>987.97242000000006</v>
      </c>
      <c r="G127" s="58">
        <f>F127/E127*100</f>
        <v>100</v>
      </c>
      <c r="H127" s="58">
        <f>H128+H129</f>
        <v>978.09270000000004</v>
      </c>
      <c r="I127" s="58">
        <f>I128+I129</f>
        <v>978.09270000000004</v>
      </c>
      <c r="J127" s="58">
        <f>I127/H127*100</f>
        <v>100</v>
      </c>
      <c r="K127" s="58">
        <f>K128+K129</f>
        <v>9.8797200000000007</v>
      </c>
      <c r="L127" s="58">
        <f>L128+L129</f>
        <v>9.8797200000000007</v>
      </c>
      <c r="M127" s="58">
        <f>L127/K127*100</f>
        <v>100</v>
      </c>
      <c r="N127" s="58">
        <f>N128+N129</f>
        <v>446.9</v>
      </c>
      <c r="O127" s="58">
        <f>O128+O129</f>
        <v>446.9</v>
      </c>
      <c r="P127" s="58">
        <f>O127/N127*100</f>
        <v>100</v>
      </c>
      <c r="Q127" s="58">
        <f>Q128+Q129</f>
        <v>0</v>
      </c>
      <c r="R127" s="58">
        <f>R128+R129</f>
        <v>0</v>
      </c>
      <c r="S127" s="58"/>
      <c r="T127" s="58">
        <f>T128+T129</f>
        <v>1450.0741499999999</v>
      </c>
      <c r="U127" s="58">
        <f>U128+U129</f>
        <v>1450.0741499999999</v>
      </c>
      <c r="V127" s="58">
        <f>U127/T127*100</f>
        <v>100</v>
      </c>
      <c r="W127" s="58">
        <f>W128+W129</f>
        <v>1020.2536700000001</v>
      </c>
      <c r="X127" s="58">
        <f>X128+X129</f>
        <v>1020.2536700000001</v>
      </c>
      <c r="Y127" s="58">
        <f>X127/W127*100</f>
        <v>100</v>
      </c>
      <c r="Z127" s="58">
        <f>Z128+Z129</f>
        <v>429.82047999999998</v>
      </c>
      <c r="AA127" s="58">
        <f>AA128+AA129</f>
        <v>429.82047999999998</v>
      </c>
      <c r="AB127" s="58">
        <f>AA127/Z127*100</f>
        <v>100</v>
      </c>
      <c r="AC127" s="58">
        <f>AC128+AC129</f>
        <v>0</v>
      </c>
      <c r="AD127" s="58">
        <f>AD128+AD129</f>
        <v>0</v>
      </c>
      <c r="AE127" s="58"/>
      <c r="AF127" s="58">
        <f>AF128+AF129</f>
        <v>0</v>
      </c>
      <c r="AG127" s="58">
        <f>AG128+AG129</f>
        <v>0</v>
      </c>
      <c r="AH127" s="58"/>
      <c r="AI127" s="58">
        <f>AI128+AI129</f>
        <v>0</v>
      </c>
      <c r="AJ127" s="58">
        <f>AJ128+AJ129</f>
        <v>0</v>
      </c>
      <c r="AK127" s="58"/>
      <c r="AL127" s="58">
        <f>AL128+AL129</f>
        <v>0</v>
      </c>
      <c r="AM127" s="58">
        <f>AM128+AM129</f>
        <v>0</v>
      </c>
      <c r="AN127" s="58"/>
      <c r="AO127" s="58">
        <f>AO128+AO129</f>
        <v>0</v>
      </c>
      <c r="AP127" s="58">
        <f>AP128+AP129</f>
        <v>0</v>
      </c>
      <c r="AQ127" s="58"/>
      <c r="AR127" s="58">
        <f>AR128+AR129</f>
        <v>0</v>
      </c>
      <c r="AS127" s="58">
        <f>AS128+AS129</f>
        <v>0</v>
      </c>
      <c r="AT127" s="58"/>
      <c r="AU127" s="58">
        <f>AU128+AU129</f>
        <v>0</v>
      </c>
      <c r="AV127" s="58">
        <f>AV128+AV129</f>
        <v>0</v>
      </c>
      <c r="AW127" s="58"/>
      <c r="AX127" s="58">
        <f>AX128+AX129</f>
        <v>0</v>
      </c>
      <c r="AY127" s="58">
        <f>AY128+AY129</f>
        <v>0</v>
      </c>
      <c r="AZ127" s="58"/>
      <c r="BA127" s="58">
        <f>BA128+BA129</f>
        <v>0</v>
      </c>
      <c r="BB127" s="58">
        <f>BB128+BB129</f>
        <v>0</v>
      </c>
      <c r="BC127" s="58"/>
      <c r="BD127" s="58">
        <f>BD128+BD129</f>
        <v>0</v>
      </c>
      <c r="BE127" s="58">
        <f>BE128+BE129</f>
        <v>0</v>
      </c>
      <c r="BF127" s="58"/>
      <c r="BG127" s="58">
        <f>BG128+BG129</f>
        <v>2461.4496399999998</v>
      </c>
      <c r="BH127" s="58">
        <f>BH128+BH129</f>
        <v>2461.4496399999998</v>
      </c>
      <c r="BI127" s="58">
        <f>BH127/BG127*100</f>
        <v>100</v>
      </c>
      <c r="BJ127" s="58">
        <f>BJ128+BJ129</f>
        <v>2412.2206299999998</v>
      </c>
      <c r="BK127" s="58">
        <f>BK128+BK129</f>
        <v>2412.2206299999998</v>
      </c>
      <c r="BL127" s="58">
        <f>BK127/BJ127*100</f>
        <v>100</v>
      </c>
      <c r="BM127" s="58">
        <f>BM128+BM129</f>
        <v>49.229010000000002</v>
      </c>
      <c r="BN127" s="58">
        <f>BN128+BN129</f>
        <v>49.229010000000002</v>
      </c>
      <c r="BO127" s="58">
        <f>BN127/BM127*100</f>
        <v>100</v>
      </c>
      <c r="BP127" s="58">
        <f>BP128+BP129</f>
        <v>0</v>
      </c>
      <c r="BQ127" s="58">
        <f>BQ128+BQ129</f>
        <v>0</v>
      </c>
      <c r="BR127" s="58"/>
      <c r="BS127" s="58">
        <f>BS128+BS129</f>
        <v>601.02801999999997</v>
      </c>
      <c r="BT127" s="58">
        <f>BT128+BT129</f>
        <v>601.02801999999997</v>
      </c>
      <c r="BU127" s="58">
        <f>BT127/BS127*100</f>
        <v>100</v>
      </c>
      <c r="BV127" s="58">
        <f>BV128+BV129</f>
        <v>601.02801999999997</v>
      </c>
      <c r="BW127" s="58">
        <f>BW128+BW129</f>
        <v>601.02801999999997</v>
      </c>
      <c r="BX127" s="58">
        <f>BW127/BV127*100</f>
        <v>100</v>
      </c>
      <c r="BY127" s="58">
        <f>BY128+BY129</f>
        <v>0</v>
      </c>
      <c r="BZ127" s="58">
        <f>BZ128+BZ129</f>
        <v>0</v>
      </c>
      <c r="CA127" s="58"/>
      <c r="CB127" s="58">
        <f>CB128+CB129</f>
        <v>27850.884000000002</v>
      </c>
      <c r="CC127" s="58">
        <f>CC128+CC129</f>
        <v>27351.388569999999</v>
      </c>
      <c r="CD127" s="60">
        <f t="shared" ref="CD127:CD128" si="980">CC127/CB127*100</f>
        <v>98.206536532197674</v>
      </c>
      <c r="CE127" s="58">
        <f>CE128+CE129</f>
        <v>27293.866320000001</v>
      </c>
      <c r="CF127" s="58">
        <f>CF128+CF129</f>
        <v>26804.360789999999</v>
      </c>
      <c r="CG127" s="58">
        <f t="shared" ref="CG127" si="981">CF127/CE127*100</f>
        <v>98.20653650068877</v>
      </c>
      <c r="CH127" s="58">
        <f>CH128+CH129</f>
        <v>557.01768000000004</v>
      </c>
      <c r="CI127" s="58">
        <f>CI128+CI129</f>
        <v>547.02778000000001</v>
      </c>
      <c r="CJ127" s="60">
        <f t="shared" ref="CJ127:CJ128" si="982">CI127/CH127*100</f>
        <v>98.206538076134308</v>
      </c>
      <c r="CK127" s="58">
        <f>CK128+CK129</f>
        <v>6404.09</v>
      </c>
      <c r="CL127" s="58">
        <f>CL128+CL129</f>
        <v>6404.09</v>
      </c>
      <c r="CM127" s="58">
        <f>CL127/CK127*100</f>
        <v>100</v>
      </c>
      <c r="CN127" s="58">
        <f>CN128+CN129</f>
        <v>6340</v>
      </c>
      <c r="CO127" s="58">
        <f>CO128+CO129</f>
        <v>6340</v>
      </c>
      <c r="CP127" s="58">
        <f>CO127/CN127*100</f>
        <v>100</v>
      </c>
      <c r="CQ127" s="58">
        <f>CQ128+CQ129</f>
        <v>64.09</v>
      </c>
      <c r="CR127" s="58">
        <f>CR128+CR129</f>
        <v>64.09</v>
      </c>
      <c r="CS127" s="58">
        <f>CR127/CQ127*100</f>
        <v>100</v>
      </c>
      <c r="CT127" s="58">
        <f>CT128+CT129</f>
        <v>0</v>
      </c>
      <c r="CU127" s="58">
        <f>CU128+CU129</f>
        <v>0</v>
      </c>
      <c r="CV127" s="58"/>
      <c r="CW127" s="58"/>
      <c r="CX127" s="58"/>
      <c r="CY127" s="58"/>
      <c r="CZ127" s="58"/>
      <c r="DA127" s="58"/>
      <c r="DB127" s="58"/>
      <c r="DC127" s="58">
        <f>DC128+DC129</f>
        <v>0</v>
      </c>
      <c r="DD127" s="58">
        <f>DD128+DD129</f>
        <v>0</v>
      </c>
      <c r="DE127" s="58"/>
      <c r="DF127" s="58"/>
      <c r="DG127" s="58"/>
      <c r="DH127" s="58"/>
      <c r="DI127" s="58"/>
      <c r="DJ127" s="58"/>
      <c r="DK127" s="58"/>
      <c r="DL127" s="58">
        <f>DL128+DL129</f>
        <v>98.56</v>
      </c>
      <c r="DM127" s="58">
        <f>DM128+DM129</f>
        <v>98.56</v>
      </c>
      <c r="DN127" s="58">
        <f>DM127/DL127*100</f>
        <v>100</v>
      </c>
      <c r="DO127" s="58">
        <f>DO128+DO129</f>
        <v>96.588800000000006</v>
      </c>
      <c r="DP127" s="58">
        <f>DP128+DP129</f>
        <v>96.588800000000006</v>
      </c>
      <c r="DQ127" s="58">
        <f>DP127/DO127*100</f>
        <v>100</v>
      </c>
      <c r="DR127" s="58">
        <f>DR128+DR129</f>
        <v>1.9712000000000001</v>
      </c>
      <c r="DS127" s="58">
        <f>DS128+DS129</f>
        <v>1.9712000000000001</v>
      </c>
      <c r="DT127" s="58">
        <f>DS127/DR127*100</f>
        <v>100</v>
      </c>
      <c r="DU127" s="58">
        <f>DU128+DU129</f>
        <v>35000</v>
      </c>
      <c r="DV127" s="58">
        <f>DV128+DV129</f>
        <v>35000</v>
      </c>
      <c r="DW127" s="58">
        <f>DV127/DU127*100</f>
        <v>100</v>
      </c>
      <c r="DX127" s="58">
        <f>DX128+DX129</f>
        <v>34300</v>
      </c>
      <c r="DY127" s="58">
        <f>DY128+DY129</f>
        <v>34300</v>
      </c>
      <c r="DZ127" s="58">
        <f>DY127/DX127*100</f>
        <v>100</v>
      </c>
      <c r="EA127" s="58">
        <f>EA128+EA129</f>
        <v>700</v>
      </c>
      <c r="EB127" s="58">
        <f>EB128+EB129</f>
        <v>700</v>
      </c>
      <c r="EC127" s="58">
        <f>EB127/EA127*100</f>
        <v>100</v>
      </c>
      <c r="ED127" s="58">
        <f>ED128+ED129</f>
        <v>0</v>
      </c>
      <c r="EE127" s="58">
        <f>EE128+EE129</f>
        <v>0</v>
      </c>
      <c r="EF127" s="58"/>
      <c r="EG127" s="58">
        <f>EG128+EG129</f>
        <v>0</v>
      </c>
      <c r="EH127" s="58">
        <f>EH128+EH129</f>
        <v>0</v>
      </c>
      <c r="EI127" s="58"/>
      <c r="EJ127" s="58">
        <f>EJ128+EJ129</f>
        <v>0</v>
      </c>
      <c r="EK127" s="58">
        <f>EK128+EK129</f>
        <v>0</v>
      </c>
      <c r="EL127" s="58"/>
      <c r="EM127" s="58">
        <f>EM128+EM129</f>
        <v>0</v>
      </c>
      <c r="EN127" s="58">
        <f>EN128+EN129</f>
        <v>0</v>
      </c>
      <c r="EO127" s="58"/>
      <c r="EP127" s="58">
        <f>EP128+EP129</f>
        <v>18316.325000000001</v>
      </c>
      <c r="EQ127" s="58">
        <f>EQ128+EQ129</f>
        <v>18316.324489999999</v>
      </c>
      <c r="ER127" s="58">
        <f>EQ127/EP127*100</f>
        <v>99.99999721559864</v>
      </c>
      <c r="ES127" s="58">
        <f>ES128+ES129</f>
        <v>18316.325000000001</v>
      </c>
      <c r="ET127" s="58">
        <f>ET128+ET129</f>
        <v>18316.324489999999</v>
      </c>
      <c r="EU127" s="58">
        <f>ET127/ES127*100</f>
        <v>99.99999721559864</v>
      </c>
      <c r="EV127" s="58">
        <f>EV128+EV129</f>
        <v>0</v>
      </c>
      <c r="EW127" s="58">
        <f>EW128+EW129</f>
        <v>0</v>
      </c>
      <c r="EX127" s="58"/>
      <c r="EY127" s="58">
        <f>EY128+EY129</f>
        <v>6421.1</v>
      </c>
      <c r="EZ127" s="58">
        <f>EZ128+EZ129</f>
        <v>6421.1</v>
      </c>
      <c r="FA127" s="58">
        <f>EZ127/EY127*100</f>
        <v>100</v>
      </c>
      <c r="FB127" s="58">
        <f>FB128+FB129</f>
        <v>0</v>
      </c>
      <c r="FC127" s="58">
        <f>FC128+FC129</f>
        <v>0</v>
      </c>
      <c r="FD127" s="58"/>
      <c r="FE127" s="58">
        <f>FE128+FE129</f>
        <v>0</v>
      </c>
      <c r="FF127" s="58">
        <f>FF128+FF129</f>
        <v>0</v>
      </c>
      <c r="FG127" s="58"/>
      <c r="FH127" s="58">
        <f>FH128+FH129</f>
        <v>0</v>
      </c>
      <c r="FI127" s="58">
        <f>FI128+FI129</f>
        <v>0</v>
      </c>
      <c r="FJ127" s="58"/>
      <c r="FK127" s="58">
        <f>FK128+FK129</f>
        <v>0</v>
      </c>
      <c r="FL127" s="58"/>
      <c r="FM127" s="58"/>
      <c r="FN127" s="58">
        <f>FN128+FN129</f>
        <v>102.04082</v>
      </c>
      <c r="FO127" s="58">
        <f>FO128+FO129</f>
        <v>102.04082</v>
      </c>
      <c r="FP127" s="58">
        <f>FO127/FN127*100</f>
        <v>100</v>
      </c>
      <c r="FQ127" s="58">
        <f>FQ128+FQ129</f>
        <v>100</v>
      </c>
      <c r="FR127" s="58">
        <f>FR128+FR129</f>
        <v>100</v>
      </c>
      <c r="FS127" s="58">
        <f>FR127/FQ127*100</f>
        <v>100</v>
      </c>
      <c r="FT127" s="58">
        <f>FT128+FT129</f>
        <v>2.0408200000000001</v>
      </c>
      <c r="FU127" s="58">
        <f>FU128+FU129</f>
        <v>2.0408200000000001</v>
      </c>
      <c r="FV127" s="58">
        <f>FU127/FT127*100</f>
        <v>100</v>
      </c>
      <c r="FW127" s="58">
        <f>FW128+FW129</f>
        <v>0</v>
      </c>
      <c r="FX127" s="58">
        <f>FX128+FX129</f>
        <v>0</v>
      </c>
      <c r="FY127" s="58"/>
      <c r="FZ127" s="58">
        <f>FZ128+FZ129</f>
        <v>0</v>
      </c>
      <c r="GA127" s="58">
        <f>GA128+GA129</f>
        <v>0</v>
      </c>
      <c r="GB127" s="58"/>
      <c r="GC127" s="58">
        <f>GC128+GC129</f>
        <v>0</v>
      </c>
      <c r="GD127" s="58">
        <f>GD128+GD129</f>
        <v>0</v>
      </c>
      <c r="GE127" s="58"/>
      <c r="GF127" s="58">
        <f>GF128+GF129</f>
        <v>0</v>
      </c>
      <c r="GG127" s="58">
        <f>GG128+GG129</f>
        <v>0</v>
      </c>
      <c r="GH127" s="58"/>
      <c r="GI127" s="58">
        <f>GI128+GI129</f>
        <v>0</v>
      </c>
      <c r="GJ127" s="58">
        <f>GJ128+GJ129</f>
        <v>0</v>
      </c>
      <c r="GK127" s="58"/>
      <c r="GL127" s="58">
        <f>GL128+GL129</f>
        <v>0</v>
      </c>
      <c r="GM127" s="58">
        <f>GM128+GM129</f>
        <v>0</v>
      </c>
      <c r="GN127" s="58"/>
      <c r="GO127" s="58">
        <f>GO128+GO129</f>
        <v>0</v>
      </c>
      <c r="GP127" s="58">
        <f>GP128+GP129</f>
        <v>0</v>
      </c>
      <c r="GQ127" s="58"/>
      <c r="GR127" s="58">
        <f>GR128+GR129</f>
        <v>0</v>
      </c>
      <c r="GS127" s="58">
        <f>GS128+GS129</f>
        <v>0</v>
      </c>
      <c r="GT127" s="58"/>
      <c r="GU127" s="58">
        <f>GU128+GU129</f>
        <v>0</v>
      </c>
      <c r="GV127" s="58">
        <f>GV128+GV129</f>
        <v>0</v>
      </c>
      <c r="GW127" s="58"/>
      <c r="GX127" s="58">
        <f>GX128+GX129</f>
        <v>74.057320000000004</v>
      </c>
      <c r="GY127" s="58">
        <f>GY128+GY129</f>
        <v>74.057320000000004</v>
      </c>
      <c r="GZ127" s="58">
        <f t="shared" ref="GZ127:GZ128" si="983">GY127/GX127*100</f>
        <v>100</v>
      </c>
      <c r="HA127" s="58">
        <f>HA128+HA129</f>
        <v>73.316749999999999</v>
      </c>
      <c r="HB127" s="58">
        <f>HB128+HB129</f>
        <v>73.316749999999999</v>
      </c>
      <c r="HC127" s="58">
        <f>HB127/HA127*100</f>
        <v>100</v>
      </c>
      <c r="HD127" s="58">
        <f>HD128+HD129</f>
        <v>0.74056999999999995</v>
      </c>
      <c r="HE127" s="58">
        <f>HE128+HE129</f>
        <v>0.74056999999999995</v>
      </c>
      <c r="HF127" s="58">
        <f>HE127/HD127*100</f>
        <v>100</v>
      </c>
      <c r="HG127" s="58">
        <f>HG128+HG129</f>
        <v>0</v>
      </c>
      <c r="HH127" s="58">
        <f>HH128+HH129</f>
        <v>0</v>
      </c>
      <c r="HI127" s="58"/>
      <c r="HJ127" s="58">
        <f>HJ128+HJ129</f>
        <v>0</v>
      </c>
      <c r="HK127" s="58">
        <f>HK128+HK129</f>
        <v>0</v>
      </c>
      <c r="HL127" s="58"/>
      <c r="HM127" s="58">
        <f>HM128+HM129</f>
        <v>0</v>
      </c>
      <c r="HN127" s="58">
        <f>HN128+HN129</f>
        <v>0</v>
      </c>
      <c r="HO127" s="58"/>
      <c r="HP127" s="58">
        <f>HP128+HP129</f>
        <v>6328.0943799999995</v>
      </c>
      <c r="HQ127" s="58">
        <f>HQ128+HQ129</f>
        <v>6328.0943799999995</v>
      </c>
      <c r="HR127" s="58">
        <f t="shared" ref="HR127:HR128" si="984">HQ127/HP127*100</f>
        <v>100</v>
      </c>
      <c r="HS127" s="58">
        <f>HS128+HS129</f>
        <v>6264.8134399999999</v>
      </c>
      <c r="HT127" s="58">
        <f>HT128+HT129</f>
        <v>6264.8134399999999</v>
      </c>
      <c r="HU127" s="58">
        <f>HT127/HS127*100</f>
        <v>100</v>
      </c>
      <c r="HV127" s="58">
        <f>HV128+HV129</f>
        <v>63.280940000000001</v>
      </c>
      <c r="HW127" s="58">
        <f>HW128+HW129</f>
        <v>63.280940000000001</v>
      </c>
      <c r="HX127" s="58">
        <f>HW127/HV127*100</f>
        <v>100</v>
      </c>
      <c r="HY127" s="58">
        <f>HY128+HY129</f>
        <v>0</v>
      </c>
      <c r="HZ127" s="58">
        <f>HZ128+HZ129</f>
        <v>0</v>
      </c>
      <c r="IA127" s="58"/>
      <c r="IB127" s="58">
        <f>IB128+IB129</f>
        <v>0</v>
      </c>
      <c r="IC127" s="58">
        <f>IC128+IC129</f>
        <v>0</v>
      </c>
      <c r="ID127" s="58"/>
      <c r="IE127" s="58">
        <f>IE128+IE129</f>
        <v>0</v>
      </c>
      <c r="IF127" s="58">
        <f>IF128+IF129</f>
        <v>0</v>
      </c>
      <c r="IG127" s="58"/>
      <c r="IH127" s="58">
        <f>IH128+IH129</f>
        <v>0</v>
      </c>
      <c r="II127" s="58">
        <f>II128+II129</f>
        <v>0</v>
      </c>
      <c r="IJ127" s="58"/>
      <c r="IK127" s="58">
        <f>IK128+IK129</f>
        <v>0</v>
      </c>
      <c r="IL127" s="58">
        <f>IL128+IL129</f>
        <v>0</v>
      </c>
      <c r="IM127" s="58"/>
      <c r="IN127" s="58">
        <f>IN128+IN129</f>
        <v>0</v>
      </c>
      <c r="IO127" s="58">
        <f>IO128+IO129</f>
        <v>0</v>
      </c>
      <c r="IP127" s="58"/>
      <c r="IQ127" s="58">
        <f>IQ128+IQ129</f>
        <v>96035.209560000003</v>
      </c>
      <c r="IR127" s="58">
        <f>IR128+IR129</f>
        <v>96035.209560000003</v>
      </c>
      <c r="IS127" s="58">
        <f>IS128+IS129</f>
        <v>96035.209560000003</v>
      </c>
      <c r="IT127" s="58">
        <f>IS127/IQ127*100</f>
        <v>100</v>
      </c>
      <c r="IU127" s="58">
        <f>IU128+IU129</f>
        <v>95074.857470000003</v>
      </c>
      <c r="IV127" s="58">
        <f>IV128+IV129</f>
        <v>95074.857470000003</v>
      </c>
      <c r="IW127" s="58">
        <f>IV127/IU127*100</f>
        <v>100</v>
      </c>
      <c r="IX127" s="58">
        <f>IX128+IX129</f>
        <v>960.35208999999998</v>
      </c>
      <c r="IY127" s="58">
        <f>IY128+IY129</f>
        <v>960.35208999999998</v>
      </c>
      <c r="IZ127" s="58">
        <f>IY127/IX127*100</f>
        <v>100</v>
      </c>
      <c r="JA127" s="58">
        <f>JA128+JA129</f>
        <v>0</v>
      </c>
      <c r="JB127" s="58">
        <f>JB128+JB129</f>
        <v>0</v>
      </c>
      <c r="JC127" s="58"/>
      <c r="JD127" s="58">
        <f>JD128+JD129</f>
        <v>0</v>
      </c>
      <c r="JE127" s="58">
        <f>JE128+JE129</f>
        <v>0</v>
      </c>
      <c r="JF127" s="58"/>
      <c r="JG127" s="58">
        <f>JG128+JG129</f>
        <v>0</v>
      </c>
      <c r="JH127" s="58">
        <f>JH128+JH129</f>
        <v>0</v>
      </c>
      <c r="JI127" s="58"/>
      <c r="JJ127" s="58">
        <f>JJ128+JJ129</f>
        <v>811.322</v>
      </c>
      <c r="JK127" s="58">
        <f>JK128+JK129</f>
        <v>811.322</v>
      </c>
      <c r="JL127" s="69">
        <f t="shared" ref="JL127:JL128" si="985">JK127/JJ127*100</f>
        <v>100</v>
      </c>
      <c r="JM127" s="58">
        <f>JM128+JM129</f>
        <v>795.09555999999998</v>
      </c>
      <c r="JN127" s="58">
        <f>JN128+JN129</f>
        <v>795.09555999999998</v>
      </c>
      <c r="JO127" s="58">
        <f>JN127/JM127*100</f>
        <v>100</v>
      </c>
      <c r="JP127" s="58">
        <f>JP128+JP129</f>
        <v>16.22644</v>
      </c>
      <c r="JQ127" s="58">
        <f>JQ128+JQ129</f>
        <v>16.22644</v>
      </c>
      <c r="JR127" s="58">
        <f>JQ127/JP127*100</f>
        <v>100</v>
      </c>
      <c r="JS127" s="58">
        <f>JS128+JS129</f>
        <v>2701.4454999999998</v>
      </c>
      <c r="JT127" s="58">
        <f>JT128+JT129</f>
        <v>2701.4454999999998</v>
      </c>
      <c r="JU127" s="58">
        <f t="shared" ref="JU127:JU128" si="986">JT127/JS127*100</f>
        <v>100</v>
      </c>
      <c r="JV127" s="58">
        <f>JV128+JV129</f>
        <v>2647.4165899999998</v>
      </c>
      <c r="JW127" s="58">
        <f>JW128+JW129</f>
        <v>2647.4165899999998</v>
      </c>
      <c r="JX127" s="58">
        <f>JW127/JV127*100</f>
        <v>100</v>
      </c>
      <c r="JY127" s="58">
        <f>JY128+JY129</f>
        <v>54.028910000000003</v>
      </c>
      <c r="JZ127" s="58">
        <f>JZ128+JZ129</f>
        <v>54.028910000000003</v>
      </c>
      <c r="KA127" s="58">
        <f>JZ127/JY127*100</f>
        <v>100</v>
      </c>
      <c r="KB127" s="58">
        <f>KB128+KB129</f>
        <v>1568.7476799999999</v>
      </c>
      <c r="KC127" s="58">
        <f>KC128+KC129</f>
        <v>1568.7476799999999</v>
      </c>
      <c r="KD127" s="58">
        <f>KC127/KB127*100</f>
        <v>100</v>
      </c>
      <c r="KE127" s="58">
        <f>KE128+KE129</f>
        <v>1537.37273</v>
      </c>
      <c r="KF127" s="58">
        <f>KF128+KF129</f>
        <v>1537.37273</v>
      </c>
      <c r="KG127" s="58">
        <f>KF127/KE127*100</f>
        <v>100</v>
      </c>
      <c r="KH127" s="58">
        <f>KH128+KH129</f>
        <v>31.374949999999998</v>
      </c>
      <c r="KI127" s="58">
        <f>KI128+KI129</f>
        <v>31.374949999999998</v>
      </c>
      <c r="KJ127" s="58">
        <f>KI127/KH127*100</f>
        <v>100</v>
      </c>
      <c r="KK127" s="58">
        <f>KK128+KK129</f>
        <v>0</v>
      </c>
      <c r="KL127" s="58">
        <f>KL128+KL129</f>
        <v>0</v>
      </c>
      <c r="KM127" s="58"/>
      <c r="KN127" s="58">
        <f>KN128+KN129</f>
        <v>0</v>
      </c>
      <c r="KO127" s="58">
        <f>KO128+KO129</f>
        <v>0</v>
      </c>
      <c r="KP127" s="58"/>
      <c r="KQ127" s="58">
        <f>KQ128+KQ129</f>
        <v>0</v>
      </c>
      <c r="KR127" s="58">
        <f>KR128+KR129</f>
        <v>0</v>
      </c>
      <c r="KS127" s="58"/>
      <c r="KT127" s="58">
        <f>KT128+KT129</f>
        <v>0</v>
      </c>
      <c r="KU127" s="66">
        <f>KU128+KU129</f>
        <v>0</v>
      </c>
      <c r="KV127" s="58"/>
      <c r="KW127" s="58">
        <f>KW128+KW129</f>
        <v>0</v>
      </c>
      <c r="KX127" s="58">
        <f>KX128+KX129</f>
        <v>0</v>
      </c>
      <c r="KY127" s="58"/>
      <c r="KZ127" s="58">
        <f>KZ128+KZ129</f>
        <v>0</v>
      </c>
      <c r="LA127" s="58">
        <f>LA128+LA129</f>
        <v>0</v>
      </c>
      <c r="LB127" s="58"/>
      <c r="LC127" s="58">
        <f>LC128+LC129</f>
        <v>0</v>
      </c>
      <c r="LD127" s="58">
        <f>LD128+LD129</f>
        <v>0</v>
      </c>
      <c r="LE127" s="58"/>
      <c r="LF127" s="58">
        <f>LF128+LF129</f>
        <v>7195.7038600000005</v>
      </c>
      <c r="LG127" s="66">
        <f>LG128+LG129</f>
        <v>7195.7038599999996</v>
      </c>
      <c r="LH127" s="60">
        <f>LG127/LF127*100</f>
        <v>99.999999999999986</v>
      </c>
      <c r="LI127" s="58">
        <f>LI128+LI129</f>
        <v>0</v>
      </c>
      <c r="LJ127" s="66">
        <f>LJ128+LJ129</f>
        <v>0</v>
      </c>
      <c r="LK127" s="58"/>
      <c r="LL127" s="58">
        <f>LL128+LL129</f>
        <v>0</v>
      </c>
      <c r="LM127" s="58">
        <f>LM128+LM129</f>
        <v>0</v>
      </c>
      <c r="LN127" s="58"/>
      <c r="LO127" s="58">
        <f>LO128+LO129</f>
        <v>0</v>
      </c>
      <c r="LP127" s="58">
        <f>LP128+LP129</f>
        <v>0</v>
      </c>
      <c r="LQ127" s="58"/>
      <c r="LR127" s="58">
        <f>LR128+LR129</f>
        <v>0</v>
      </c>
      <c r="LS127" s="58">
        <f>LS128+LS129</f>
        <v>0</v>
      </c>
      <c r="LT127" s="58"/>
      <c r="LU127" s="58">
        <f>LU128+LU129</f>
        <v>0</v>
      </c>
      <c r="LV127" s="66">
        <f>LV128+LV129</f>
        <v>0</v>
      </c>
      <c r="LW127" s="58"/>
      <c r="LX127" s="58">
        <f>LX128+LX129</f>
        <v>0</v>
      </c>
      <c r="LY127" s="66">
        <f>LY128+LY129</f>
        <v>0</v>
      </c>
      <c r="LZ127" s="58"/>
      <c r="MA127" s="58">
        <f>MA128+MA129</f>
        <v>0</v>
      </c>
      <c r="MB127" s="66">
        <f>MB128+MB129</f>
        <v>0</v>
      </c>
      <c r="MC127" s="58"/>
      <c r="MD127" s="58">
        <f>MD128+MD129</f>
        <v>0</v>
      </c>
      <c r="ME127" s="66">
        <f>ME128+ME129</f>
        <v>0</v>
      </c>
      <c r="MF127" s="58"/>
    </row>
    <row r="128" spans="1:345" ht="13.5" customHeight="1">
      <c r="A128" s="3" t="s">
        <v>184</v>
      </c>
      <c r="B128" s="60">
        <f>E128+N128+Q128+T128+AC128+AU128+AX128+BG128+BP128+BS128+CB128+CK128+DL128+DU128+ED128+EM128+EP128+EY128+FB128+FW128+GF128+GO128+GX128+HP128+HG128+HY128+CT128+JJ128+JS128+DC128+FK128+FN128+IR128+KB128+KK128+KT128+LF128+LI128+LL128+IH128+JA128+KW128+LU128+LX128+MA128+MD128</f>
        <v>186973.55169000002</v>
      </c>
      <c r="C128" s="60">
        <f>F128+O128+R128+U128+AD128+AV128+AY128+BH128+BQ128+BT128+CC128+CL128+DM128+DV128+EE128+EN128+EQ128+EZ128+FC128+FX128+GG128+GP128+GY128+HQ128+HH128+HZ128+CU128+JK128+JT128+DD128+FL128+FO128+IS128+KC128+KL128+KU128+LG128+LJ128+LM128+II128+JB128+KX128+LV128+LY128+MB128+ME128</f>
        <v>186474.05626000001</v>
      </c>
      <c r="D128" s="60">
        <f>C128/B128*100</f>
        <v>99.732852360408614</v>
      </c>
      <c r="E128" s="60">
        <f>H128+K128</f>
        <v>987.97242000000006</v>
      </c>
      <c r="F128" s="60">
        <f>I128+L128</f>
        <v>987.97242000000006</v>
      </c>
      <c r="G128" s="60">
        <f>F128/E128*100</f>
        <v>100</v>
      </c>
      <c r="H128" s="60">
        <v>978.09270000000004</v>
      </c>
      <c r="I128" s="60">
        <v>978.09270000000004</v>
      </c>
      <c r="J128" s="60">
        <f>I128/H128*100</f>
        <v>100</v>
      </c>
      <c r="K128" s="60">
        <v>9.8797200000000007</v>
      </c>
      <c r="L128" s="60">
        <v>9.8797200000000007</v>
      </c>
      <c r="M128" s="60">
        <f>L128/K128*100</f>
        <v>100</v>
      </c>
      <c r="N128" s="60">
        <v>446.9</v>
      </c>
      <c r="O128" s="60">
        <v>446.9</v>
      </c>
      <c r="P128" s="60">
        <f>O128/N128*100</f>
        <v>100</v>
      </c>
      <c r="Q128" s="60"/>
      <c r="R128" s="60"/>
      <c r="S128" s="60"/>
      <c r="T128" s="60">
        <f>W128+Z128</f>
        <v>1450.0741499999999</v>
      </c>
      <c r="U128" s="60">
        <f>X128+AA128</f>
        <v>1450.0741499999999</v>
      </c>
      <c r="V128" s="60">
        <f>U128/T128*100</f>
        <v>100</v>
      </c>
      <c r="W128" s="60">
        <v>1020.2536700000001</v>
      </c>
      <c r="X128" s="60">
        <v>1020.2536700000001</v>
      </c>
      <c r="Y128" s="60">
        <f>X128/W128*100</f>
        <v>100</v>
      </c>
      <c r="Z128" s="60">
        <v>429.82047999999998</v>
      </c>
      <c r="AA128" s="60">
        <v>429.82047999999998</v>
      </c>
      <c r="AB128" s="60">
        <f>AA128/Z128*100</f>
        <v>100</v>
      </c>
      <c r="AC128" s="60">
        <f>AF128+AI128</f>
        <v>0</v>
      </c>
      <c r="AD128" s="60">
        <f>AG128+AJ128</f>
        <v>0</v>
      </c>
      <c r="AE128" s="60"/>
      <c r="AF128" s="60"/>
      <c r="AG128" s="60"/>
      <c r="AH128" s="60"/>
      <c r="AI128" s="60"/>
      <c r="AJ128" s="60"/>
      <c r="AK128" s="60"/>
      <c r="AL128" s="60">
        <f>AO128+AR128</f>
        <v>0</v>
      </c>
      <c r="AM128" s="60">
        <f>AP128+AS128</f>
        <v>0</v>
      </c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>
        <f>BA128+BD128</f>
        <v>0</v>
      </c>
      <c r="AY128" s="60">
        <f>BB128+BE128</f>
        <v>0</v>
      </c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>
        <f>BV128+BY128</f>
        <v>0</v>
      </c>
      <c r="BT128" s="60"/>
      <c r="BU128" s="60"/>
      <c r="BV128" s="60"/>
      <c r="BW128" s="60"/>
      <c r="BX128" s="60"/>
      <c r="BY128" s="60"/>
      <c r="BZ128" s="60"/>
      <c r="CA128" s="60"/>
      <c r="CB128" s="60">
        <f t="shared" ref="CB128" si="987">CE128+CH128</f>
        <v>27850.884000000002</v>
      </c>
      <c r="CC128" s="60">
        <f t="shared" ref="CC128" si="988">CF128+CI128</f>
        <v>27351.388569999999</v>
      </c>
      <c r="CD128" s="60">
        <f t="shared" si="980"/>
        <v>98.206536532197674</v>
      </c>
      <c r="CE128" s="60">
        <v>27293.866320000001</v>
      </c>
      <c r="CF128" s="60">
        <v>26804.360789999999</v>
      </c>
      <c r="CG128" s="60">
        <f>CF128/CE128*100</f>
        <v>98.20653650068877</v>
      </c>
      <c r="CH128" s="60">
        <v>557.01768000000004</v>
      </c>
      <c r="CI128" s="60">
        <v>547.02778000000001</v>
      </c>
      <c r="CJ128" s="60">
        <f t="shared" si="982"/>
        <v>98.206538076134308</v>
      </c>
      <c r="CK128" s="60">
        <f>CN128+CQ128</f>
        <v>0</v>
      </c>
      <c r="CL128" s="60">
        <f>CO128+CR128</f>
        <v>0</v>
      </c>
      <c r="CM128" s="60"/>
      <c r="CN128" s="60"/>
      <c r="CO128" s="60"/>
      <c r="CP128" s="60"/>
      <c r="CQ128" s="60"/>
      <c r="CR128" s="60"/>
      <c r="CS128" s="60"/>
      <c r="CT128" s="60">
        <f>CW128+CZ128</f>
        <v>0</v>
      </c>
      <c r="CU128" s="60">
        <f>CX128+DA128</f>
        <v>0</v>
      </c>
      <c r="CV128" s="60"/>
      <c r="CW128" s="60"/>
      <c r="CX128" s="60"/>
      <c r="CY128" s="60"/>
      <c r="CZ128" s="60"/>
      <c r="DA128" s="60"/>
      <c r="DB128" s="60"/>
      <c r="DC128" s="60">
        <f>DF128+DI128</f>
        <v>0</v>
      </c>
      <c r="DD128" s="60">
        <f>DG128+DJ128</f>
        <v>0</v>
      </c>
      <c r="DE128" s="60"/>
      <c r="DF128" s="60"/>
      <c r="DG128" s="60"/>
      <c r="DH128" s="60"/>
      <c r="DI128" s="60"/>
      <c r="DJ128" s="60"/>
      <c r="DK128" s="60"/>
      <c r="DL128" s="60">
        <f>DO128+DR128</f>
        <v>0</v>
      </c>
      <c r="DM128" s="60">
        <f>DP128+DS128</f>
        <v>0</v>
      </c>
      <c r="DN128" s="60"/>
      <c r="DO128" s="60"/>
      <c r="DP128" s="60"/>
      <c r="DQ128" s="60"/>
      <c r="DR128" s="60"/>
      <c r="DS128" s="60"/>
      <c r="DT128" s="60"/>
      <c r="DU128" s="60">
        <f>DX128+EA128</f>
        <v>35000</v>
      </c>
      <c r="DV128" s="60">
        <f>DY128+EB128</f>
        <v>35000</v>
      </c>
      <c r="DW128" s="60">
        <f>DV128/DU128*100</f>
        <v>100</v>
      </c>
      <c r="DX128" s="60">
        <v>34300</v>
      </c>
      <c r="DY128" s="60">
        <v>34300</v>
      </c>
      <c r="DZ128" s="60">
        <f>DY128/DX128*100</f>
        <v>100</v>
      </c>
      <c r="EA128" s="60">
        <v>700</v>
      </c>
      <c r="EB128" s="60">
        <v>700</v>
      </c>
      <c r="EC128" s="60">
        <f>EB128/EA128*100</f>
        <v>100</v>
      </c>
      <c r="ED128" s="60">
        <f>EG128+EJ128</f>
        <v>0</v>
      </c>
      <c r="EE128" s="60">
        <f>EH128+EK128</f>
        <v>0</v>
      </c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>
        <f t="shared" ref="EP128:EQ128" si="989">ES128+EV128</f>
        <v>0</v>
      </c>
      <c r="EQ128" s="60">
        <f t="shared" si="989"/>
        <v>0</v>
      </c>
      <c r="ER128" s="60"/>
      <c r="ES128" s="60"/>
      <c r="ET128" s="60"/>
      <c r="EU128" s="60"/>
      <c r="EV128" s="60"/>
      <c r="EW128" s="60"/>
      <c r="EX128" s="60"/>
      <c r="EY128" s="60">
        <v>6421.1</v>
      </c>
      <c r="EZ128" s="60">
        <v>6421.1</v>
      </c>
      <c r="FA128" s="60">
        <f>EZ128/EY128*100</f>
        <v>100</v>
      </c>
      <c r="FB128" s="60">
        <f>FE128+FH128</f>
        <v>0</v>
      </c>
      <c r="FC128" s="60">
        <f>FF128+FI128</f>
        <v>0</v>
      </c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>
        <f>FQ128+FT128</f>
        <v>102.04082</v>
      </c>
      <c r="FO128" s="60">
        <f>FR128+FU128</f>
        <v>102.04082</v>
      </c>
      <c r="FP128" s="60">
        <f>FO128/FN128*100</f>
        <v>100</v>
      </c>
      <c r="FQ128" s="60">
        <v>100</v>
      </c>
      <c r="FR128" s="60">
        <v>100</v>
      </c>
      <c r="FS128" s="60">
        <f>FR128/FQ128*100</f>
        <v>100</v>
      </c>
      <c r="FT128" s="60">
        <v>2.0408200000000001</v>
      </c>
      <c r="FU128" s="60">
        <v>2.0408200000000001</v>
      </c>
      <c r="FV128" s="60">
        <f>FU128/FT128*100</f>
        <v>100</v>
      </c>
      <c r="FW128" s="60">
        <f t="shared" ref="FW128:FX128" si="990">FZ128+GC128</f>
        <v>0</v>
      </c>
      <c r="FX128" s="60">
        <f t="shared" si="990"/>
        <v>0</v>
      </c>
      <c r="FY128" s="60"/>
      <c r="FZ128" s="60"/>
      <c r="GA128" s="60"/>
      <c r="GB128" s="60"/>
      <c r="GC128" s="60"/>
      <c r="GD128" s="60"/>
      <c r="GE128" s="60"/>
      <c r="GF128" s="60">
        <f>GI128+GL128</f>
        <v>0</v>
      </c>
      <c r="GG128" s="60">
        <f>GJ128+GM128</f>
        <v>0</v>
      </c>
      <c r="GH128" s="60"/>
      <c r="GI128" s="60"/>
      <c r="GJ128" s="60"/>
      <c r="GK128" s="60"/>
      <c r="GL128" s="60"/>
      <c r="GM128" s="60"/>
      <c r="GN128" s="60"/>
      <c r="GO128" s="60">
        <f>GR128+GU128</f>
        <v>0</v>
      </c>
      <c r="GP128" s="60">
        <f>GS128+GV128</f>
        <v>0</v>
      </c>
      <c r="GQ128" s="60"/>
      <c r="GR128" s="60"/>
      <c r="GS128" s="60"/>
      <c r="GT128" s="60"/>
      <c r="GU128" s="60"/>
      <c r="GV128" s="60"/>
      <c r="GW128" s="60"/>
      <c r="GX128" s="60">
        <f>HA128+HD128</f>
        <v>74.057320000000004</v>
      </c>
      <c r="GY128" s="60">
        <f>HB128+HE128</f>
        <v>74.057320000000004</v>
      </c>
      <c r="GZ128" s="58">
        <f t="shared" si="983"/>
        <v>100</v>
      </c>
      <c r="HA128" s="60">
        <v>73.316749999999999</v>
      </c>
      <c r="HB128" s="60">
        <v>73.316749999999999</v>
      </c>
      <c r="HC128" s="60">
        <f>HB128/HA128*100</f>
        <v>100</v>
      </c>
      <c r="HD128" s="60">
        <v>0.74056999999999995</v>
      </c>
      <c r="HE128" s="60">
        <v>0.74056999999999995</v>
      </c>
      <c r="HF128" s="60">
        <f>HE128/HD128*100</f>
        <v>100</v>
      </c>
      <c r="HG128" s="60">
        <f>HJ128+HM128</f>
        <v>0</v>
      </c>
      <c r="HH128" s="60">
        <f>HK128+HN128</f>
        <v>0</v>
      </c>
      <c r="HI128" s="60"/>
      <c r="HJ128" s="60"/>
      <c r="HK128" s="60"/>
      <c r="HL128" s="60"/>
      <c r="HM128" s="60"/>
      <c r="HN128" s="60"/>
      <c r="HO128" s="60"/>
      <c r="HP128" s="60">
        <f>HS128+HV128</f>
        <v>6328.0943799999995</v>
      </c>
      <c r="HQ128" s="60">
        <f>HT128+HW128</f>
        <v>6328.0943799999995</v>
      </c>
      <c r="HR128" s="58">
        <f t="shared" si="984"/>
        <v>100</v>
      </c>
      <c r="HS128" s="60">
        <v>6264.8134399999999</v>
      </c>
      <c r="HT128" s="60">
        <v>6264.8134399999999</v>
      </c>
      <c r="HU128" s="60">
        <f>HT128/HS128*100</f>
        <v>100</v>
      </c>
      <c r="HV128" s="60">
        <v>63.280940000000001</v>
      </c>
      <c r="HW128" s="60">
        <v>63.280940000000001</v>
      </c>
      <c r="HX128" s="60">
        <f>HW128/HV128*100</f>
        <v>100</v>
      </c>
      <c r="HY128" s="60">
        <f>IB128+IE128</f>
        <v>0</v>
      </c>
      <c r="HZ128" s="60">
        <f>IC128+IF128</f>
        <v>0</v>
      </c>
      <c r="IA128" s="60"/>
      <c r="IB128" s="60"/>
      <c r="IC128" s="60"/>
      <c r="ID128" s="60"/>
      <c r="IE128" s="60"/>
      <c r="IF128" s="60"/>
      <c r="IG128" s="60"/>
      <c r="IH128" s="60">
        <f>IK128+IN128</f>
        <v>0</v>
      </c>
      <c r="II128" s="60">
        <f>IL128+IO128</f>
        <v>0</v>
      </c>
      <c r="IJ128" s="60"/>
      <c r="IK128" s="60"/>
      <c r="IL128" s="60"/>
      <c r="IM128" s="60"/>
      <c r="IN128" s="60"/>
      <c r="IO128" s="60"/>
      <c r="IP128" s="60"/>
      <c r="IQ128" s="60">
        <v>96035.209560000003</v>
      </c>
      <c r="IR128" s="60">
        <f>IU128+IX128</f>
        <v>96035.209560000003</v>
      </c>
      <c r="IS128" s="60">
        <f>IV128+IY128</f>
        <v>96035.209560000003</v>
      </c>
      <c r="IT128" s="60">
        <f>IS128/IQ128*100</f>
        <v>100</v>
      </c>
      <c r="IU128" s="60">
        <v>95074.857470000003</v>
      </c>
      <c r="IV128" s="60">
        <v>95074.857470000003</v>
      </c>
      <c r="IW128" s="60">
        <f>IV128/IU128*100</f>
        <v>100</v>
      </c>
      <c r="IX128" s="60">
        <v>960.35208999999998</v>
      </c>
      <c r="IY128" s="60">
        <v>960.35208999999998</v>
      </c>
      <c r="IZ128" s="60">
        <f>IY128/IX128*100</f>
        <v>100</v>
      </c>
      <c r="JA128" s="60">
        <f>JD128+JG128</f>
        <v>0</v>
      </c>
      <c r="JB128" s="60">
        <f>JE128+JH128</f>
        <v>0</v>
      </c>
      <c r="JC128" s="60"/>
      <c r="JD128" s="60"/>
      <c r="JE128" s="60"/>
      <c r="JF128" s="60"/>
      <c r="JG128" s="60"/>
      <c r="JH128" s="60"/>
      <c r="JI128" s="60"/>
      <c r="JJ128" s="60">
        <f>JM128+JP128</f>
        <v>811.322</v>
      </c>
      <c r="JK128" s="60">
        <f>JN128+JQ128</f>
        <v>811.322</v>
      </c>
      <c r="JL128" s="69">
        <f t="shared" si="985"/>
        <v>100</v>
      </c>
      <c r="JM128" s="60">
        <v>795.09555999999998</v>
      </c>
      <c r="JN128" s="60">
        <v>795.09555999999998</v>
      </c>
      <c r="JO128" s="60">
        <f>JN128/JM128*100</f>
        <v>100</v>
      </c>
      <c r="JP128" s="60">
        <v>16.22644</v>
      </c>
      <c r="JQ128" s="60">
        <v>16.22644</v>
      </c>
      <c r="JR128" s="60">
        <f>JQ128/JP128*100</f>
        <v>100</v>
      </c>
      <c r="JS128" s="60">
        <f>JV128+JY128</f>
        <v>2701.4454999999998</v>
      </c>
      <c r="JT128" s="60">
        <f>JW128+JZ128</f>
        <v>2701.4454999999998</v>
      </c>
      <c r="JU128" s="58">
        <f t="shared" si="986"/>
        <v>100</v>
      </c>
      <c r="JV128" s="60">
        <v>2647.4165899999998</v>
      </c>
      <c r="JW128" s="60">
        <v>2647.4165899999998</v>
      </c>
      <c r="JX128" s="60">
        <f>JW128/JV128*100</f>
        <v>100</v>
      </c>
      <c r="JY128" s="60">
        <v>54.028910000000003</v>
      </c>
      <c r="JZ128" s="60">
        <v>54.028910000000003</v>
      </c>
      <c r="KA128" s="60">
        <f>JZ128/JY128*100</f>
        <v>100</v>
      </c>
      <c r="KB128" s="60">
        <f>KE128+KH128</f>
        <v>1568.7476799999999</v>
      </c>
      <c r="KC128" s="60">
        <f>KF128+KI128</f>
        <v>1568.7476799999999</v>
      </c>
      <c r="KD128" s="58">
        <f>KC128/KB128*100</f>
        <v>100</v>
      </c>
      <c r="KE128" s="60">
        <v>1537.37273</v>
      </c>
      <c r="KF128" s="60">
        <v>1537.37273</v>
      </c>
      <c r="KG128" s="60">
        <f>KF128/KE128*100</f>
        <v>100</v>
      </c>
      <c r="KH128" s="60">
        <v>31.374949999999998</v>
      </c>
      <c r="KI128" s="60">
        <v>31.374949999999998</v>
      </c>
      <c r="KJ128" s="60">
        <f>KI128/KH128*100</f>
        <v>100</v>
      </c>
      <c r="KK128" s="60">
        <f>KN128+KQ128</f>
        <v>0</v>
      </c>
      <c r="KL128" s="60">
        <f>KO128+KR128</f>
        <v>0</v>
      </c>
      <c r="KM128" s="60"/>
      <c r="KN128" s="60"/>
      <c r="KO128" s="60"/>
      <c r="KP128" s="60"/>
      <c r="KQ128" s="60"/>
      <c r="KR128" s="60"/>
      <c r="KS128" s="60"/>
      <c r="KT128" s="60"/>
      <c r="KU128" s="67"/>
      <c r="KV128" s="60"/>
      <c r="KW128" s="60">
        <f>KZ128+LC128</f>
        <v>0</v>
      </c>
      <c r="KX128" s="60">
        <f>LA128+LD128</f>
        <v>0</v>
      </c>
      <c r="KY128" s="60"/>
      <c r="KZ128" s="60"/>
      <c r="LA128" s="60"/>
      <c r="LB128" s="60"/>
      <c r="LC128" s="60"/>
      <c r="LD128" s="60"/>
      <c r="LE128" s="60"/>
      <c r="LF128" s="67">
        <v>7195.7038600000005</v>
      </c>
      <c r="LG128" s="67">
        <v>7195.7038599999996</v>
      </c>
      <c r="LH128" s="60">
        <f>LG128/LF128*100</f>
        <v>99.999999999999986</v>
      </c>
      <c r="LI128" s="60"/>
      <c r="LJ128" s="67"/>
      <c r="LK128" s="60"/>
      <c r="LL128" s="60">
        <f>LO128+LR128</f>
        <v>0</v>
      </c>
      <c r="LM128" s="60">
        <f>LP128+LS128</f>
        <v>0</v>
      </c>
      <c r="LN128" s="60"/>
      <c r="LO128" s="60"/>
      <c r="LP128" s="60"/>
      <c r="LQ128" s="60"/>
      <c r="LR128" s="60"/>
      <c r="LS128" s="60"/>
      <c r="LT128" s="60"/>
      <c r="LU128" s="60"/>
      <c r="LV128" s="67"/>
      <c r="LW128" s="60"/>
      <c r="LX128" s="60"/>
      <c r="LY128" s="67"/>
      <c r="LZ128" s="60"/>
      <c r="MA128" s="60"/>
      <c r="MB128" s="67"/>
      <c r="MC128" s="60"/>
      <c r="MD128" s="60"/>
      <c r="ME128" s="67"/>
      <c r="MF128" s="60"/>
    </row>
    <row r="129" spans="1:345" s="8" customFormat="1" ht="13.5" customHeight="1">
      <c r="A129" s="7" t="s">
        <v>189</v>
      </c>
      <c r="B129" s="58">
        <f>SUM(B130:B138)</f>
        <v>27881.452660000003</v>
      </c>
      <c r="C129" s="58">
        <f>SUM(C130:C138)</f>
        <v>27881.452150000001</v>
      </c>
      <c r="D129" s="58">
        <f>C129/B129*100</f>
        <v>99.999998170827013</v>
      </c>
      <c r="E129" s="58">
        <f>E130+E131+E132+E133+E134+E135+E136+E137+E138</f>
        <v>0</v>
      </c>
      <c r="F129" s="58">
        <f>F130+F131+F132+F133+F134+F135+F136+F137+F138</f>
        <v>0</v>
      </c>
      <c r="G129" s="58"/>
      <c r="H129" s="58">
        <f>H130+H131+H132+H133+H134+H135+H136+H137+H138</f>
        <v>0</v>
      </c>
      <c r="I129" s="58">
        <f>I130+I131+I132+I133+I134+I135+I136+I137+I138</f>
        <v>0</v>
      </c>
      <c r="J129" s="58"/>
      <c r="K129" s="58">
        <f>K130+K131+K132+K133+K134+K135+K136+K137+K138</f>
        <v>0</v>
      </c>
      <c r="L129" s="58">
        <f>L130+L131+L132+L133+L134+L135+L136+L137+L138</f>
        <v>0</v>
      </c>
      <c r="M129" s="58"/>
      <c r="N129" s="58">
        <f>N130+N131+N132+N133+N134+N135+N136+N137+N138</f>
        <v>0</v>
      </c>
      <c r="O129" s="58">
        <f>O130+O131+O132+O133+O134+O135+O136+O137+O138</f>
        <v>0</v>
      </c>
      <c r="P129" s="58"/>
      <c r="Q129" s="58">
        <f>Q130+Q131+Q132+Q133+Q134+Q135+Q136+Q137+Q138</f>
        <v>0</v>
      </c>
      <c r="R129" s="58">
        <f>R130+R131+R132+R133+R134+R135+R136+R137+R138</f>
        <v>0</v>
      </c>
      <c r="S129" s="58"/>
      <c r="T129" s="58">
        <f>T130+T131+T132+T133+T134+T135+T136+T137+T138</f>
        <v>0</v>
      </c>
      <c r="U129" s="58">
        <f>U130+U131+U132+U133+U134+U135+U136+U137+U138</f>
        <v>0</v>
      </c>
      <c r="V129" s="58"/>
      <c r="W129" s="58">
        <f>W130+W131+W132+W133+W134+W135+W136+W137+W138</f>
        <v>0</v>
      </c>
      <c r="X129" s="58">
        <f>X130+X131+X132+X133+X134+X135+X136+X137+X138</f>
        <v>0</v>
      </c>
      <c r="Y129" s="58"/>
      <c r="Z129" s="58">
        <f>Z130+Z131+Z132+Z133+Z134+Z135+Z136+Z137+Z138</f>
        <v>0</v>
      </c>
      <c r="AA129" s="58">
        <f>AA130+AA131+AA132+AA133+AA134+AA135+AA136+AA137+AA138</f>
        <v>0</v>
      </c>
      <c r="AB129" s="58"/>
      <c r="AC129" s="58">
        <f>AC130+AC131+AC132+AC133+AC134+AC135+AC136+AC137+AC138</f>
        <v>0</v>
      </c>
      <c r="AD129" s="58">
        <f>AD130+AD131+AD132+AD133+AD134+AD135+AD136+AD137+AD138</f>
        <v>0</v>
      </c>
      <c r="AE129" s="58"/>
      <c r="AF129" s="58">
        <f>AF130+AF131+AF132+AF133+AF134+AF135+AF136+AF137+AF138</f>
        <v>0</v>
      </c>
      <c r="AG129" s="58">
        <f>AG130+AG131+AG132+AG133+AG134+AG135+AG136+AG137+AG138</f>
        <v>0</v>
      </c>
      <c r="AH129" s="58"/>
      <c r="AI129" s="58">
        <f>AI130+AI131+AI132+AI133+AI134+AI135+AI136+AI137+AI138</f>
        <v>0</v>
      </c>
      <c r="AJ129" s="58">
        <f>AJ130+AJ131+AJ132+AJ133+AJ134+AJ135+AJ136+AJ137+AJ138</f>
        <v>0</v>
      </c>
      <c r="AK129" s="58"/>
      <c r="AL129" s="58">
        <f>AL130+AL131+AL132+AL133+AL134+AL135+AL136+AL137+AL138</f>
        <v>0</v>
      </c>
      <c r="AM129" s="58">
        <f>AM130+AM131+AM132+AM133+AM134+AM135+AM136+AM137+AM138</f>
        <v>0</v>
      </c>
      <c r="AN129" s="58"/>
      <c r="AO129" s="58">
        <f>AO130+AO131+AO132+AO133+AO134+AO135+AO136+AO137+AO138</f>
        <v>0</v>
      </c>
      <c r="AP129" s="58">
        <f>AP130+AP131+AP132+AP133+AP134+AP135+AP136+AP137+AP138</f>
        <v>0</v>
      </c>
      <c r="AQ129" s="58"/>
      <c r="AR129" s="58">
        <f>AR130+AR131+AR132+AR133+AR134+AR135+AR136+AR137+AR138</f>
        <v>0</v>
      </c>
      <c r="AS129" s="58">
        <f>AS130+AS131+AS132+AS133+AS134+AS135+AS136+AS137+AS138</f>
        <v>0</v>
      </c>
      <c r="AT129" s="58"/>
      <c r="AU129" s="58">
        <f>AU130+AU131+AU132+AU133+AU134+AU135+AU136+AU137+AU138</f>
        <v>0</v>
      </c>
      <c r="AV129" s="58">
        <f>AV130+AV131+AV132+AV133+AV134+AV135+AV136+AV137+AV138</f>
        <v>0</v>
      </c>
      <c r="AW129" s="58"/>
      <c r="AX129" s="58">
        <f>AX130+AX131+AX132+AX133+AX134+AX135+AX136+AX137+AX138</f>
        <v>0</v>
      </c>
      <c r="AY129" s="58">
        <f>AY130+AY131+AY132+AY133+AY134+AY135+AY136+AY137+AY138</f>
        <v>0</v>
      </c>
      <c r="AZ129" s="58"/>
      <c r="BA129" s="58">
        <f>BA130+BA131+BA132+BA133+BA134+BA135+BA136+BA137+BA138</f>
        <v>0</v>
      </c>
      <c r="BB129" s="58">
        <f>BB130+BB131+BB132+BB133+BB134+BB135+BB136+BB137+BB138</f>
        <v>0</v>
      </c>
      <c r="BC129" s="58"/>
      <c r="BD129" s="58">
        <f>BD130+BD131+BD132+BD133+BD134+BD135+BD136+BD137+BD138</f>
        <v>0</v>
      </c>
      <c r="BE129" s="58">
        <f>BE130+BE131+BE132+BE133+BE134+BE135+BE136+BE137+BE138</f>
        <v>0</v>
      </c>
      <c r="BF129" s="58"/>
      <c r="BG129" s="58">
        <f>BG130+BG131+BG132+BG133+BG134+BG135+BG136+BG137+BG138</f>
        <v>2461.4496399999998</v>
      </c>
      <c r="BH129" s="58">
        <f>BH130+BH131+BH132+BH133+BH134+BH135+BH136+BH137+BH138</f>
        <v>2461.4496399999998</v>
      </c>
      <c r="BI129" s="58">
        <f>BH129/BG129*100</f>
        <v>100</v>
      </c>
      <c r="BJ129" s="58">
        <f>BJ130+BJ131+BJ132+BJ133+BJ134+BJ135+BJ136+BJ137+BJ138</f>
        <v>2412.2206299999998</v>
      </c>
      <c r="BK129" s="58">
        <f>BK130+BK131+BK132+BK133+BK134+BK135+BK136+BK137+BK138</f>
        <v>2412.2206299999998</v>
      </c>
      <c r="BL129" s="58">
        <f>BK129/BJ129*100</f>
        <v>100</v>
      </c>
      <c r="BM129" s="58">
        <f>BM130+BM131+BM132+BM133+BM134+BM135+BM136+BM137+BM138</f>
        <v>49.229010000000002</v>
      </c>
      <c r="BN129" s="58">
        <f>BN130+BN131+BN132+BN133+BN134+BN135+BN136+BN137+BN138</f>
        <v>49.229010000000002</v>
      </c>
      <c r="BO129" s="58">
        <f>BN129/BM129*100</f>
        <v>100</v>
      </c>
      <c r="BP129" s="58">
        <f>BP130+BP131+BP132+BP133+BP134+BP135+BP136+BP137+BP138</f>
        <v>0</v>
      </c>
      <c r="BQ129" s="58">
        <f>BQ130+BQ131+BQ132+BQ133+BQ134+BQ135+BQ136+BQ137+BQ138</f>
        <v>0</v>
      </c>
      <c r="BR129" s="58"/>
      <c r="BS129" s="58">
        <f>BS130+BS131+BS132+BS133+BS134+BS135+BS136+BS137+BS138</f>
        <v>601.02801999999997</v>
      </c>
      <c r="BT129" s="58">
        <f>BT130+BT131+BT132+BT133+BT134+BT135+BT136+BT137+BT138</f>
        <v>601.02801999999997</v>
      </c>
      <c r="BU129" s="58">
        <f>BT129/BS129*100</f>
        <v>100</v>
      </c>
      <c r="BV129" s="58">
        <f>SUM(BV130:BV138)</f>
        <v>601.02801999999997</v>
      </c>
      <c r="BW129" s="58">
        <f>BW130+BW131+BW132+BW133+BW134+BW135+BW136+BW137+BW138</f>
        <v>601.02801999999997</v>
      </c>
      <c r="BX129" s="58">
        <f>BW129/BV129*100</f>
        <v>100</v>
      </c>
      <c r="BY129" s="58">
        <f>BY130+BY131+BY132+BY133+BY134+BY135+BY136+BY137+BY138</f>
        <v>0</v>
      </c>
      <c r="BZ129" s="58">
        <f>BZ130+BZ131+BZ132+BZ133+BZ134+BZ135+BZ136+BZ137+BZ138</f>
        <v>0</v>
      </c>
      <c r="CA129" s="58"/>
      <c r="CB129" s="58">
        <f>CB130+CB131+CB132+CB133+CB134+CB135+CB136+CB137+CB138</f>
        <v>0</v>
      </c>
      <c r="CC129" s="58">
        <f>CC130+CC131+CC132+CC133+CC134+CC135+CC136+CC137+CC138</f>
        <v>0</v>
      </c>
      <c r="CD129" s="58"/>
      <c r="CE129" s="58">
        <f>CE130+CE131+CE132+CE133+CE134+CE135+CE136+CE137+CE138</f>
        <v>0</v>
      </c>
      <c r="CF129" s="58">
        <f>CF130+CF131+CF132+CF133+CF134+CF135+CF136+CF137+CF138</f>
        <v>0</v>
      </c>
      <c r="CG129" s="58"/>
      <c r="CH129" s="58">
        <f>CH130+CH131+CH132+CH133+CH134+CH135+CH136+CH137+CH138</f>
        <v>0</v>
      </c>
      <c r="CI129" s="58">
        <f>CI130+CI131+CI132+CI133+CI134+CI135+CI136+CI137+CI138</f>
        <v>0</v>
      </c>
      <c r="CJ129" s="58"/>
      <c r="CK129" s="58">
        <f>CK130+CK131+CK132+CK133+CK134+CK135+CK136+CK137+CK138</f>
        <v>6404.09</v>
      </c>
      <c r="CL129" s="58">
        <f>CL130+CL131+CL132+CL133+CL134+CL135+CL136+CL137+CL138</f>
        <v>6404.09</v>
      </c>
      <c r="CM129" s="58">
        <f>CL129/CK129*100</f>
        <v>100</v>
      </c>
      <c r="CN129" s="58">
        <f>CN130+CN131+CN132+CN133+CN134+CN135+CN136+CN137+CN138</f>
        <v>6340</v>
      </c>
      <c r="CO129" s="58">
        <f>CO130+CO131+CO132+CO133+CO134+CO135+CO136+CO137+CO138</f>
        <v>6340</v>
      </c>
      <c r="CP129" s="58">
        <f>CO129/CN129*100</f>
        <v>100</v>
      </c>
      <c r="CQ129" s="58">
        <f>CQ130+CQ131+CQ132+CQ133+CQ134+CQ135+CQ136+CQ137+CQ138</f>
        <v>64.09</v>
      </c>
      <c r="CR129" s="58">
        <f>CR130+CR131+CR132+CR133+CR134+CR135+CR136+CR137+CR138</f>
        <v>64.09</v>
      </c>
      <c r="CS129" s="58">
        <f>CR129/CQ129*100</f>
        <v>100</v>
      </c>
      <c r="CT129" s="58">
        <v>0</v>
      </c>
      <c r="CU129" s="58">
        <v>0</v>
      </c>
      <c r="CV129" s="58"/>
      <c r="CW129" s="58"/>
      <c r="CX129" s="58"/>
      <c r="CY129" s="58"/>
      <c r="CZ129" s="58"/>
      <c r="DA129" s="58"/>
      <c r="DB129" s="58"/>
      <c r="DC129" s="58">
        <v>0</v>
      </c>
      <c r="DD129" s="58">
        <v>0</v>
      </c>
      <c r="DE129" s="58"/>
      <c r="DF129" s="58"/>
      <c r="DG129" s="58"/>
      <c r="DH129" s="58"/>
      <c r="DI129" s="58"/>
      <c r="DJ129" s="58"/>
      <c r="DK129" s="58"/>
      <c r="DL129" s="58">
        <f>DL130+DL131+DL132+DL133+DL134+DL135+DL136+DL137+DL138</f>
        <v>98.56</v>
      </c>
      <c r="DM129" s="58">
        <f>DM130+DM131+DM132+DM133+DM134+DM135+DM136+DM137+DM138</f>
        <v>98.56</v>
      </c>
      <c r="DN129" s="58">
        <f>DM129/DL129*100</f>
        <v>100</v>
      </c>
      <c r="DO129" s="58">
        <f>DO130+DO131+DO132+DO133+DO134+DO135+DO136+DO137+DO138</f>
        <v>96.588800000000006</v>
      </c>
      <c r="DP129" s="58">
        <f>DP130+DP131+DP132+DP133+DP134+DP135+DP136+DP137+DP138</f>
        <v>96.588800000000006</v>
      </c>
      <c r="DQ129" s="58">
        <f>DP129/DO129*100</f>
        <v>100</v>
      </c>
      <c r="DR129" s="58">
        <f>DR130+DR131+DR132+DR133+DR134+DR135+DR136+DR137+DR138</f>
        <v>1.9712000000000001</v>
      </c>
      <c r="DS129" s="58">
        <f>DS130+DS131+DS132+DS133+DS134+DS135+DS136+DS137+DS138</f>
        <v>1.9712000000000001</v>
      </c>
      <c r="DT129" s="58">
        <f>DS129/DR129*100</f>
        <v>100</v>
      </c>
      <c r="DU129" s="58">
        <f>DU130+DU131+DU132+DU133+DU134+DU135+DU136+DU137+DU138</f>
        <v>0</v>
      </c>
      <c r="DV129" s="58">
        <f>DV130+DV131+DV132+DV133+DV134+DV135+DV136+DV137+DV138</f>
        <v>0</v>
      </c>
      <c r="DW129" s="58"/>
      <c r="DX129" s="58">
        <f>DX130+DX131+DX132+DX133+DX134+DX135+DX136+DX137+DX138</f>
        <v>0</v>
      </c>
      <c r="DY129" s="58">
        <f>DY130+DY131+DY132+DY133+DY134+DY135+DY136+DY137+DY138</f>
        <v>0</v>
      </c>
      <c r="DZ129" s="58"/>
      <c r="EA129" s="58">
        <f>EA130+EA131+EA132+EA133+EA134+EA135+EA136+EA137+EA138</f>
        <v>0</v>
      </c>
      <c r="EB129" s="58">
        <f>EB130+EB131+EB132+EB133+EB134+EB135+EB136+EB137+EB138</f>
        <v>0</v>
      </c>
      <c r="EC129" s="58"/>
      <c r="ED129" s="58">
        <f>ED130+ED131+ED132+ED133+ED134+ED135+ED136+ED137+ED138</f>
        <v>0</v>
      </c>
      <c r="EE129" s="58">
        <f>EE130+EE131+EE132+EE133+EE134+EE135+EE136+EE137+EE138</f>
        <v>0</v>
      </c>
      <c r="EF129" s="58"/>
      <c r="EG129" s="58">
        <f>EG130+EG131+EG132+EG133+EG134+EG135+EG136+EG137+EG138</f>
        <v>0</v>
      </c>
      <c r="EH129" s="58">
        <f>EH130+EH131+EH132+EH133+EH134+EH135+EH136+EH137+EH138</f>
        <v>0</v>
      </c>
      <c r="EI129" s="58"/>
      <c r="EJ129" s="58">
        <f>EJ130+EJ131+EJ132+EJ133+EJ134+EJ135+EJ136+EJ137+EJ138</f>
        <v>0</v>
      </c>
      <c r="EK129" s="58">
        <f>EK130+EK131+EK132+EK133+EK134+EK135+EK136+EK137+EK138</f>
        <v>0</v>
      </c>
      <c r="EL129" s="58"/>
      <c r="EM129" s="58">
        <f>EM130+EM131+EM132+EM133+EM134+EM135+EM136+EM137+EM138</f>
        <v>0</v>
      </c>
      <c r="EN129" s="58">
        <f>EN130+EN131+EN132+EN133+EN134+EN135+EN136+EN137+EN138</f>
        <v>0</v>
      </c>
      <c r="EO129" s="58"/>
      <c r="EP129" s="58">
        <f>EP130+EP131+EP132+EP133+EP134+EP135+EP136+EP137+EP138</f>
        <v>18316.325000000001</v>
      </c>
      <c r="EQ129" s="58">
        <f>EQ130+EQ131+EQ132+EQ133+EQ134+EQ135+EQ136+EQ137+EQ138</f>
        <v>18316.324489999999</v>
      </c>
      <c r="ER129" s="58">
        <f>EQ129/EP129*100</f>
        <v>99.99999721559864</v>
      </c>
      <c r="ES129" s="58">
        <f>SUM(ES130:ES138)</f>
        <v>18316.325000000001</v>
      </c>
      <c r="ET129" s="58">
        <f>ET130+ET131+ET132+ET133+ET134+ET135+ET136+ET137+ET138</f>
        <v>18316.324489999999</v>
      </c>
      <c r="EU129" s="58">
        <f>ET129/ES129*100</f>
        <v>99.99999721559864</v>
      </c>
      <c r="EV129" s="58">
        <f>EV130+EV131+EV132+EV133+EV134+EV135+EV136+EV137+EV138</f>
        <v>0</v>
      </c>
      <c r="EW129" s="58">
        <f>EW130+EW131+EW132+EW133+EW134+EW135+EW136+EW137+EW138</f>
        <v>0</v>
      </c>
      <c r="EX129" s="58"/>
      <c r="EY129" s="58">
        <f>EY130+EY131+EY132+EY133+EY134+EY135+EY136+EY137+EY138</f>
        <v>0</v>
      </c>
      <c r="EZ129" s="58">
        <v>0</v>
      </c>
      <c r="FA129" s="58"/>
      <c r="FB129" s="58">
        <f>FB130+FB131+FB132+FB133+FB134+FB135+FB136+FB137+FB138</f>
        <v>0</v>
      </c>
      <c r="FC129" s="58">
        <f>FC130+FC131+FC132+FC133+FC134+FC135+FC136+FC137+FC138</f>
        <v>0</v>
      </c>
      <c r="FD129" s="58"/>
      <c r="FE129" s="58">
        <f>FE130+FE131+FE132+FE133+FE134+FE135+FE136+FE137+FE138</f>
        <v>0</v>
      </c>
      <c r="FF129" s="58">
        <f>FF130+FF131+FF132+FF133+FF134+FF135+FF136+FF137+FF138</f>
        <v>0</v>
      </c>
      <c r="FG129" s="58"/>
      <c r="FH129" s="58">
        <f>FH130+FH131+FH132+FH133+FH134+FH135+FH136+FH137+FH138</f>
        <v>0</v>
      </c>
      <c r="FI129" s="58">
        <f>FI130+FI131+FI132+FI133+FI134+FI135+FI136+FI137+FI138</f>
        <v>0</v>
      </c>
      <c r="FJ129" s="58"/>
      <c r="FK129" s="58">
        <f>FK130+FK131</f>
        <v>0</v>
      </c>
      <c r="FL129" s="58"/>
      <c r="FM129" s="58"/>
      <c r="FN129" s="58">
        <f>FN130+FN131</f>
        <v>0</v>
      </c>
      <c r="FO129" s="58">
        <f>FO130+FO131</f>
        <v>0</v>
      </c>
      <c r="FP129" s="58"/>
      <c r="FQ129" s="58">
        <f>FQ130+FQ131</f>
        <v>0</v>
      </c>
      <c r="FR129" s="58">
        <f>FR130+FR131</f>
        <v>0</v>
      </c>
      <c r="FS129" s="58"/>
      <c r="FT129" s="58">
        <f>FT130+FT131</f>
        <v>0</v>
      </c>
      <c r="FU129" s="58">
        <f>FU130+FU131</f>
        <v>0</v>
      </c>
      <c r="FV129" s="58"/>
      <c r="FW129" s="58">
        <v>0</v>
      </c>
      <c r="FX129" s="58">
        <v>0</v>
      </c>
      <c r="FY129" s="58"/>
      <c r="FZ129" s="58">
        <f>FZ130+FZ131</f>
        <v>0</v>
      </c>
      <c r="GA129" s="58">
        <f>GA130+GA131</f>
        <v>0</v>
      </c>
      <c r="GB129" s="58"/>
      <c r="GC129" s="58">
        <f>GC130+GC131</f>
        <v>0</v>
      </c>
      <c r="GD129" s="58">
        <f>GD130+GD131</f>
        <v>0</v>
      </c>
      <c r="GE129" s="58"/>
      <c r="GF129" s="58">
        <v>0</v>
      </c>
      <c r="GG129" s="58">
        <v>0</v>
      </c>
      <c r="GH129" s="58"/>
      <c r="GI129" s="58">
        <f>GI130+GI131</f>
        <v>0</v>
      </c>
      <c r="GJ129" s="58">
        <f>GJ130+GJ131</f>
        <v>0</v>
      </c>
      <c r="GK129" s="58"/>
      <c r="GL129" s="58">
        <f>GL130+GL131</f>
        <v>0</v>
      </c>
      <c r="GM129" s="58">
        <f>GM130+GM131</f>
        <v>0</v>
      </c>
      <c r="GN129" s="58"/>
      <c r="GO129" s="58">
        <v>0</v>
      </c>
      <c r="GP129" s="58">
        <v>0</v>
      </c>
      <c r="GQ129" s="58"/>
      <c r="GR129" s="58">
        <f>GR130+GR131</f>
        <v>0</v>
      </c>
      <c r="GS129" s="58">
        <f>GS130+GS131</f>
        <v>0</v>
      </c>
      <c r="GT129" s="58"/>
      <c r="GU129" s="58">
        <f>GU130+GU131</f>
        <v>0</v>
      </c>
      <c r="GV129" s="58">
        <f>GV130+GV131</f>
        <v>0</v>
      </c>
      <c r="GW129" s="58"/>
      <c r="GX129" s="58">
        <v>0</v>
      </c>
      <c r="GY129" s="58">
        <v>0</v>
      </c>
      <c r="GZ129" s="60"/>
      <c r="HA129" s="58">
        <f>HA130+HA131</f>
        <v>0</v>
      </c>
      <c r="HB129" s="58">
        <f>HB130+HB131</f>
        <v>0</v>
      </c>
      <c r="HC129" s="58"/>
      <c r="HD129" s="58">
        <f>HD130+HD131</f>
        <v>0</v>
      </c>
      <c r="HE129" s="58">
        <f>HE130+HE131</f>
        <v>0</v>
      </c>
      <c r="HF129" s="58"/>
      <c r="HG129" s="58">
        <v>0</v>
      </c>
      <c r="HH129" s="58">
        <v>0</v>
      </c>
      <c r="HI129" s="58"/>
      <c r="HJ129" s="58">
        <f>HJ130+HJ131</f>
        <v>0</v>
      </c>
      <c r="HK129" s="58">
        <f>HK130+HK131</f>
        <v>0</v>
      </c>
      <c r="HL129" s="58"/>
      <c r="HM129" s="58">
        <f>HM130+HM131</f>
        <v>0</v>
      </c>
      <c r="HN129" s="58">
        <f>HN130+HN131</f>
        <v>0</v>
      </c>
      <c r="HO129" s="58"/>
      <c r="HP129" s="58">
        <v>0</v>
      </c>
      <c r="HQ129" s="58">
        <v>0</v>
      </c>
      <c r="HR129" s="58"/>
      <c r="HS129" s="58">
        <f>HS130+HS131</f>
        <v>0</v>
      </c>
      <c r="HT129" s="58">
        <f>HT130+HT131</f>
        <v>0</v>
      </c>
      <c r="HU129" s="58"/>
      <c r="HV129" s="58">
        <f>HV130+HV131</f>
        <v>0</v>
      </c>
      <c r="HW129" s="58">
        <f>HW130+HW131</f>
        <v>0</v>
      </c>
      <c r="HX129" s="58"/>
      <c r="HY129" s="58">
        <v>0</v>
      </c>
      <c r="HZ129" s="58">
        <v>0</v>
      </c>
      <c r="IA129" s="58"/>
      <c r="IB129" s="58">
        <f>IB130+IB131</f>
        <v>0</v>
      </c>
      <c r="IC129" s="58">
        <f>IC130+IC131</f>
        <v>0</v>
      </c>
      <c r="ID129" s="58"/>
      <c r="IE129" s="58">
        <f>IE130+IE131</f>
        <v>0</v>
      </c>
      <c r="IF129" s="58">
        <f>IF130+IF131</f>
        <v>0</v>
      </c>
      <c r="IG129" s="58"/>
      <c r="IH129" s="58">
        <v>0</v>
      </c>
      <c r="II129" s="58">
        <v>0</v>
      </c>
      <c r="IJ129" s="58"/>
      <c r="IK129" s="58">
        <f>IK130+IK131</f>
        <v>0</v>
      </c>
      <c r="IL129" s="58">
        <f>IL130+IL131</f>
        <v>0</v>
      </c>
      <c r="IM129" s="58"/>
      <c r="IN129" s="58">
        <f>IN130+IN131</f>
        <v>0</v>
      </c>
      <c r="IO129" s="58">
        <f>IO130+IO131</f>
        <v>0</v>
      </c>
      <c r="IP129" s="58"/>
      <c r="IQ129" s="58">
        <f>IQ130+IQ131+IQ132+IQ133+IQ134+IQ135+IQ136+IQ137+IQ138</f>
        <v>0</v>
      </c>
      <c r="IR129" s="58">
        <v>0</v>
      </c>
      <c r="IS129" s="58">
        <v>0</v>
      </c>
      <c r="IT129" s="58"/>
      <c r="IU129" s="58">
        <f>IU130+IU131</f>
        <v>0</v>
      </c>
      <c r="IV129" s="58">
        <f>IV130+IV131</f>
        <v>0</v>
      </c>
      <c r="IW129" s="58"/>
      <c r="IX129" s="58">
        <f>IX130+IX131</f>
        <v>0</v>
      </c>
      <c r="IY129" s="58">
        <f>IY130+IY131</f>
        <v>0</v>
      </c>
      <c r="IZ129" s="58"/>
      <c r="JA129" s="58">
        <v>0</v>
      </c>
      <c r="JB129" s="58">
        <v>0</v>
      </c>
      <c r="JC129" s="58"/>
      <c r="JD129" s="58">
        <f>JD130+JD131</f>
        <v>0</v>
      </c>
      <c r="JE129" s="58">
        <f>JE130+JE131</f>
        <v>0</v>
      </c>
      <c r="JF129" s="58"/>
      <c r="JG129" s="58">
        <f>JG130+JG131</f>
        <v>0</v>
      </c>
      <c r="JH129" s="58">
        <f>JH130+JH131</f>
        <v>0</v>
      </c>
      <c r="JI129" s="58"/>
      <c r="JJ129" s="58">
        <v>0</v>
      </c>
      <c r="JK129" s="58">
        <v>0</v>
      </c>
      <c r="JL129" s="58"/>
      <c r="JM129" s="58">
        <f>JM130+JM131</f>
        <v>0</v>
      </c>
      <c r="JN129" s="58">
        <f>JN130+JN131</f>
        <v>0</v>
      </c>
      <c r="JO129" s="58"/>
      <c r="JP129" s="58">
        <f>JP130+JP131</f>
        <v>0</v>
      </c>
      <c r="JQ129" s="58">
        <f>JQ130+JQ131</f>
        <v>0</v>
      </c>
      <c r="JR129" s="58"/>
      <c r="JS129" s="58">
        <v>0</v>
      </c>
      <c r="JT129" s="58">
        <v>0</v>
      </c>
      <c r="JU129" s="58"/>
      <c r="JV129" s="58">
        <f>JV130+JV131</f>
        <v>0</v>
      </c>
      <c r="JW129" s="58">
        <f>JW130+JW131</f>
        <v>0</v>
      </c>
      <c r="JX129" s="58"/>
      <c r="JY129" s="58">
        <f>JY130+JY131</f>
        <v>0</v>
      </c>
      <c r="JZ129" s="58">
        <f>JZ130+JZ131</f>
        <v>0</v>
      </c>
      <c r="KA129" s="58"/>
      <c r="KB129" s="58">
        <v>0</v>
      </c>
      <c r="KC129" s="58">
        <v>0</v>
      </c>
      <c r="KD129" s="58"/>
      <c r="KE129" s="58">
        <f>KE130+KE131</f>
        <v>0</v>
      </c>
      <c r="KF129" s="58">
        <f>KF130+KF131</f>
        <v>0</v>
      </c>
      <c r="KG129" s="58"/>
      <c r="KH129" s="58">
        <f>KH130+KH131</f>
        <v>0</v>
      </c>
      <c r="KI129" s="58">
        <f>KI130+KI131</f>
        <v>0</v>
      </c>
      <c r="KJ129" s="58"/>
      <c r="KK129" s="58">
        <v>0</v>
      </c>
      <c r="KL129" s="58">
        <v>0</v>
      </c>
      <c r="KM129" s="58"/>
      <c r="KN129" s="58">
        <f>KN130+KN131</f>
        <v>0</v>
      </c>
      <c r="KO129" s="58">
        <f>KO130+KO131</f>
        <v>0</v>
      </c>
      <c r="KP129" s="58"/>
      <c r="KQ129" s="58">
        <f>KQ130+KQ131</f>
        <v>0</v>
      </c>
      <c r="KR129" s="58">
        <f>KR130+KR131</f>
        <v>0</v>
      </c>
      <c r="KS129" s="58"/>
      <c r="KT129" s="58">
        <f>KT130+KT131+KT132+KT133+KT134+KT135+KT136+KT137+KT138</f>
        <v>0</v>
      </c>
      <c r="KU129" s="66">
        <v>0</v>
      </c>
      <c r="KV129" s="58"/>
      <c r="KW129" s="58">
        <f>SUM(KW130:KW138)</f>
        <v>0</v>
      </c>
      <c r="KX129" s="58">
        <f>SUM(KX130:KX138)</f>
        <v>0</v>
      </c>
      <c r="KY129" s="58"/>
      <c r="KZ129" s="58">
        <f>KZ130+KZ131</f>
        <v>0</v>
      </c>
      <c r="LA129" s="58">
        <f>LA130+LA131</f>
        <v>0</v>
      </c>
      <c r="LB129" s="58"/>
      <c r="LC129" s="58">
        <f>LC130+LC131</f>
        <v>0</v>
      </c>
      <c r="LD129" s="58">
        <f>LD130+LD131</f>
        <v>0</v>
      </c>
      <c r="LE129" s="58"/>
      <c r="LF129" s="58">
        <f>LF130+LF131+LF132+LF133+LF134+LF135+LF136+LF137+LF138</f>
        <v>0</v>
      </c>
      <c r="LG129" s="66">
        <v>0</v>
      </c>
      <c r="LH129" s="58"/>
      <c r="LI129" s="58">
        <f>LI130+LI131+LI132+LI133+LI134+LI135+LI136+LI137+LI138</f>
        <v>0</v>
      </c>
      <c r="LJ129" s="66">
        <v>0</v>
      </c>
      <c r="LK129" s="58"/>
      <c r="LL129" s="58">
        <v>0</v>
      </c>
      <c r="LM129" s="58">
        <v>0</v>
      </c>
      <c r="LN129" s="58"/>
      <c r="LO129" s="58">
        <f>LO130+LO131</f>
        <v>0</v>
      </c>
      <c r="LP129" s="58">
        <f>LP130+LP131</f>
        <v>0</v>
      </c>
      <c r="LQ129" s="58"/>
      <c r="LR129" s="58">
        <f>LR130+LR131</f>
        <v>0</v>
      </c>
      <c r="LS129" s="58">
        <f>LS130+LS131</f>
        <v>0</v>
      </c>
      <c r="LT129" s="58"/>
      <c r="LU129" s="58">
        <f>LU130+LU131+LU132+LU133+LU134+LU135+LU136+LU137+LU138</f>
        <v>0</v>
      </c>
      <c r="LV129" s="66">
        <v>0</v>
      </c>
      <c r="LW129" s="58"/>
      <c r="LX129" s="58">
        <f>LX130+LX131+LX132+LX133+LX134+LX135+LX136+LX137+LX138</f>
        <v>0</v>
      </c>
      <c r="LY129" s="66">
        <v>0</v>
      </c>
      <c r="LZ129" s="58"/>
      <c r="MA129" s="58">
        <f>MA130+MA131+MA132+MA133+MA134+MA135+MA136+MA137+MA138</f>
        <v>0</v>
      </c>
      <c r="MB129" s="66">
        <v>0</v>
      </c>
      <c r="MC129" s="58"/>
      <c r="MD129" s="58">
        <f>MD130+MD131+MD132+MD133+MD134+MD135+MD136+MD137+MD138</f>
        <v>0</v>
      </c>
      <c r="ME129" s="66">
        <v>0</v>
      </c>
      <c r="MF129" s="58"/>
    </row>
    <row r="130" spans="1:345" ht="13.5" customHeight="1">
      <c r="A130" s="3" t="s">
        <v>203</v>
      </c>
      <c r="B130" s="60">
        <f t="shared" ref="B130:B138" si="991">E130+N130+Q130+T130+AC130+AU130+AX130+BG130+BP130+BS130+CB130+CK130+DL130+DU130+ED130+EM130+EP130+EY130+FB130+FW130+GF130+GO130+GX130+HP130+HG130+HY130+CT130+JJ130+JS130+DC130+FK130+FN130+IR130+KB130+KK130+KT130+LF130+LI130+LL130+IH130+JA130+KW130+LU130+LX130+MA130+MD130</f>
        <v>20777.77464</v>
      </c>
      <c r="C130" s="60">
        <f t="shared" ref="C130:C138" si="992">F130+O130+R130+U130+AD130+AV130+AY130+BH130+BQ130+BT130+CC130+CL130+DM130+DV130+EE130+EN130+EQ130+EZ130+FC130+FX130+GG130+GP130+GY130+HQ130+HH130+HZ130+CU130+JK130+JT130+DD130+FL130+FO130+IS130+KC130+KL130+KU130+LG130+LJ130+LM130+II130+JB130+KX130+LV130+LY130+MB130+ME130</f>
        <v>20777.774129999998</v>
      </c>
      <c r="D130" s="60">
        <f>C130/B130*100</f>
        <v>99.999997545454164</v>
      </c>
      <c r="E130" s="60">
        <f t="shared" ref="E130:F138" si="993">H130+K130</f>
        <v>0</v>
      </c>
      <c r="F130" s="60">
        <f t="shared" si="993"/>
        <v>0</v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>
        <f t="shared" ref="T130:U138" si="994">W130+Z130</f>
        <v>0</v>
      </c>
      <c r="U130" s="60">
        <f t="shared" si="994"/>
        <v>0</v>
      </c>
      <c r="V130" s="60"/>
      <c r="W130" s="60"/>
      <c r="X130" s="60"/>
      <c r="Y130" s="60"/>
      <c r="Z130" s="60"/>
      <c r="AA130" s="60"/>
      <c r="AB130" s="60"/>
      <c r="AC130" s="60">
        <f t="shared" ref="AC130:AD138" si="995">AF130+AI130</f>
        <v>0</v>
      </c>
      <c r="AD130" s="60">
        <f t="shared" si="995"/>
        <v>0</v>
      </c>
      <c r="AE130" s="60"/>
      <c r="AF130" s="60"/>
      <c r="AG130" s="60"/>
      <c r="AH130" s="60"/>
      <c r="AI130" s="60"/>
      <c r="AJ130" s="60"/>
      <c r="AK130" s="60"/>
      <c r="AL130" s="60">
        <f t="shared" ref="AL130:AM138" si="996">AO130+AR130</f>
        <v>0</v>
      </c>
      <c r="AM130" s="60">
        <f t="shared" si="996"/>
        <v>0</v>
      </c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>
        <f t="shared" ref="AX130:AY138" si="997">BA130+BD130</f>
        <v>0</v>
      </c>
      <c r="AY130" s="60">
        <f t="shared" si="997"/>
        <v>0</v>
      </c>
      <c r="AZ130" s="60"/>
      <c r="BA130" s="60"/>
      <c r="BB130" s="60"/>
      <c r="BC130" s="60"/>
      <c r="BD130" s="60"/>
      <c r="BE130" s="60"/>
      <c r="BF130" s="60"/>
      <c r="BG130" s="60">
        <f>BJ130+BM130</f>
        <v>2461.4496399999998</v>
      </c>
      <c r="BH130" s="60">
        <f>BK130+BN130</f>
        <v>2461.4496399999998</v>
      </c>
      <c r="BI130" s="60">
        <f>BH130/BG130*100</f>
        <v>100</v>
      </c>
      <c r="BJ130" s="60">
        <v>2412.2206299999998</v>
      </c>
      <c r="BK130" s="60">
        <v>2412.2206299999998</v>
      </c>
      <c r="BL130" s="60">
        <f>BK130/BJ130*100</f>
        <v>100</v>
      </c>
      <c r="BM130" s="60">
        <v>49.229010000000002</v>
      </c>
      <c r="BN130" s="60">
        <v>49.229010000000002</v>
      </c>
      <c r="BO130" s="60">
        <f>BN130/BM130*100</f>
        <v>100</v>
      </c>
      <c r="BP130" s="60"/>
      <c r="BQ130" s="60"/>
      <c r="BR130" s="60"/>
      <c r="BS130" s="60">
        <f t="shared" ref="BS130:BS138" si="998">BV130+BY130</f>
        <v>0</v>
      </c>
      <c r="BT130" s="60"/>
      <c r="BU130" s="60"/>
      <c r="BV130" s="60"/>
      <c r="BW130" s="60"/>
      <c r="BX130" s="60"/>
      <c r="BY130" s="60"/>
      <c r="BZ130" s="60"/>
      <c r="CA130" s="60"/>
      <c r="CB130" s="60">
        <f t="shared" ref="CB130:CB138" si="999">CE130+CH130</f>
        <v>0</v>
      </c>
      <c r="CC130" s="60">
        <f t="shared" ref="CC130:CC138" si="1000">CF130+CI130</f>
        <v>0</v>
      </c>
      <c r="CD130" s="60"/>
      <c r="CE130" s="60"/>
      <c r="CF130" s="60"/>
      <c r="CG130" s="60"/>
      <c r="CH130" s="60"/>
      <c r="CI130" s="60"/>
      <c r="CJ130" s="60"/>
      <c r="CK130" s="60">
        <f t="shared" ref="CK130:CL138" si="1001">CN130+CQ130</f>
        <v>0</v>
      </c>
      <c r="CL130" s="60">
        <f t="shared" si="1001"/>
        <v>0</v>
      </c>
      <c r="CM130" s="60"/>
      <c r="CN130" s="60"/>
      <c r="CO130" s="60"/>
      <c r="CP130" s="60"/>
      <c r="CQ130" s="60"/>
      <c r="CR130" s="60"/>
      <c r="CS130" s="60"/>
      <c r="CT130" s="60">
        <f t="shared" ref="CT130:CU138" si="1002">CW130+CZ130</f>
        <v>0</v>
      </c>
      <c r="CU130" s="60">
        <f t="shared" si="1002"/>
        <v>0</v>
      </c>
      <c r="CV130" s="60"/>
      <c r="CW130" s="60"/>
      <c r="CX130" s="60"/>
      <c r="CY130" s="60"/>
      <c r="CZ130" s="60"/>
      <c r="DA130" s="60"/>
      <c r="DB130" s="60"/>
      <c r="DC130" s="60">
        <f t="shared" ref="DC130:DD138" si="1003">DF130+DI130</f>
        <v>0</v>
      </c>
      <c r="DD130" s="60">
        <f t="shared" si="1003"/>
        <v>0</v>
      </c>
      <c r="DE130" s="60"/>
      <c r="DF130" s="60"/>
      <c r="DG130" s="60"/>
      <c r="DH130" s="60"/>
      <c r="DI130" s="60"/>
      <c r="DJ130" s="60"/>
      <c r="DK130" s="60"/>
      <c r="DL130" s="60">
        <f t="shared" ref="DL130:DM138" si="1004">DO130+DR130</f>
        <v>0</v>
      </c>
      <c r="DM130" s="60">
        <f t="shared" si="1004"/>
        <v>0</v>
      </c>
      <c r="DN130" s="60"/>
      <c r="DO130" s="60"/>
      <c r="DP130" s="60"/>
      <c r="DQ130" s="60"/>
      <c r="DR130" s="60"/>
      <c r="DS130" s="60"/>
      <c r="DT130" s="60"/>
      <c r="DU130" s="60">
        <f t="shared" ref="DU130:DV138" si="1005">DX130+EA130</f>
        <v>0</v>
      </c>
      <c r="DV130" s="60">
        <f t="shared" si="1005"/>
        <v>0</v>
      </c>
      <c r="DW130" s="60"/>
      <c r="DX130" s="60"/>
      <c r="DY130" s="60"/>
      <c r="DZ130" s="60"/>
      <c r="EA130" s="60"/>
      <c r="EB130" s="60"/>
      <c r="EC130" s="60"/>
      <c r="ED130" s="60">
        <f t="shared" ref="ED130:EE138" si="1006">EG130+EJ130</f>
        <v>0</v>
      </c>
      <c r="EE130" s="60">
        <f t="shared" si="1006"/>
        <v>0</v>
      </c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>
        <f t="shared" ref="EP130:EQ138" si="1007">ES130+EV130</f>
        <v>18316.325000000001</v>
      </c>
      <c r="EQ130" s="60">
        <f t="shared" si="1007"/>
        <v>18316.324489999999</v>
      </c>
      <c r="ER130" s="60">
        <f>EQ130/EP130*100</f>
        <v>99.99999721559864</v>
      </c>
      <c r="ES130" s="60">
        <v>18316.325000000001</v>
      </c>
      <c r="ET130" s="60">
        <v>18316.324489999999</v>
      </c>
      <c r="EU130" s="60"/>
      <c r="EV130" s="60"/>
      <c r="EW130" s="60"/>
      <c r="EX130" s="60"/>
      <c r="EY130" s="60"/>
      <c r="EZ130" s="60"/>
      <c r="FA130" s="60"/>
      <c r="FB130" s="60">
        <f t="shared" ref="FB130:FC138" si="1008">FE130+FH130</f>
        <v>0</v>
      </c>
      <c r="FC130" s="60">
        <f t="shared" si="1008"/>
        <v>0</v>
      </c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>
        <f t="shared" ref="FW130:FX138" si="1009">FZ130+GC130</f>
        <v>0</v>
      </c>
      <c r="FX130" s="60">
        <f t="shared" si="1009"/>
        <v>0</v>
      </c>
      <c r="FY130" s="60"/>
      <c r="FZ130" s="60"/>
      <c r="GA130" s="60"/>
      <c r="GB130" s="60"/>
      <c r="GC130" s="60"/>
      <c r="GD130" s="60"/>
      <c r="GE130" s="60"/>
      <c r="GF130" s="60">
        <f t="shared" ref="GF130:GG138" si="1010">GI130+GL130</f>
        <v>0</v>
      </c>
      <c r="GG130" s="60">
        <f t="shared" si="1010"/>
        <v>0</v>
      </c>
      <c r="GH130" s="60"/>
      <c r="GI130" s="60"/>
      <c r="GJ130" s="60"/>
      <c r="GK130" s="60"/>
      <c r="GL130" s="60"/>
      <c r="GM130" s="60"/>
      <c r="GN130" s="60"/>
      <c r="GO130" s="60">
        <f t="shared" ref="GO130:GP138" si="1011">GR130+GU130</f>
        <v>0</v>
      </c>
      <c r="GP130" s="60">
        <f t="shared" si="1011"/>
        <v>0</v>
      </c>
      <c r="GQ130" s="60"/>
      <c r="GR130" s="60"/>
      <c r="GS130" s="60"/>
      <c r="GT130" s="60"/>
      <c r="GU130" s="60"/>
      <c r="GV130" s="60"/>
      <c r="GW130" s="60"/>
      <c r="GX130" s="60">
        <f t="shared" ref="GX130:GY138" si="1012">HA130+HD130</f>
        <v>0</v>
      </c>
      <c r="GY130" s="60">
        <f t="shared" si="1012"/>
        <v>0</v>
      </c>
      <c r="GZ130" s="58"/>
      <c r="HA130" s="60"/>
      <c r="HB130" s="60"/>
      <c r="HC130" s="60"/>
      <c r="HD130" s="60"/>
      <c r="HE130" s="60"/>
      <c r="HF130" s="60"/>
      <c r="HG130" s="60">
        <f t="shared" ref="HG130:HH138" si="1013">HJ130+HM130</f>
        <v>0</v>
      </c>
      <c r="HH130" s="60">
        <f t="shared" si="1013"/>
        <v>0</v>
      </c>
      <c r="HI130" s="60"/>
      <c r="HJ130" s="60"/>
      <c r="HK130" s="60"/>
      <c r="HL130" s="60"/>
      <c r="HM130" s="60"/>
      <c r="HN130" s="60"/>
      <c r="HO130" s="60"/>
      <c r="HP130" s="60">
        <f t="shared" ref="HP130:HQ138" si="1014">HS130+HV130</f>
        <v>0</v>
      </c>
      <c r="HQ130" s="60">
        <f t="shared" si="1014"/>
        <v>0</v>
      </c>
      <c r="HR130" s="60"/>
      <c r="HS130" s="60"/>
      <c r="HT130" s="60"/>
      <c r="HU130" s="60"/>
      <c r="HV130" s="60"/>
      <c r="HW130" s="60"/>
      <c r="HX130" s="60"/>
      <c r="HY130" s="60">
        <f t="shared" ref="HY130:HZ138" si="1015">IB130+IE130</f>
        <v>0</v>
      </c>
      <c r="HZ130" s="60">
        <f t="shared" si="1015"/>
        <v>0</v>
      </c>
      <c r="IA130" s="60"/>
      <c r="IB130" s="60"/>
      <c r="IC130" s="60"/>
      <c r="ID130" s="60"/>
      <c r="IE130" s="60"/>
      <c r="IF130" s="60"/>
      <c r="IG130" s="60"/>
      <c r="IH130" s="60">
        <f t="shared" ref="IH130:II138" si="1016">IK130+IN130</f>
        <v>0</v>
      </c>
      <c r="II130" s="60">
        <f t="shared" si="1016"/>
        <v>0</v>
      </c>
      <c r="IJ130" s="60"/>
      <c r="IK130" s="60"/>
      <c r="IL130" s="60"/>
      <c r="IM130" s="60"/>
      <c r="IN130" s="60"/>
      <c r="IO130" s="60"/>
      <c r="IP130" s="60"/>
      <c r="IQ130" s="60"/>
      <c r="IR130" s="60">
        <f t="shared" ref="IR130:IS138" si="1017">IU130+IX130</f>
        <v>0</v>
      </c>
      <c r="IS130" s="60">
        <f t="shared" si="1017"/>
        <v>0</v>
      </c>
      <c r="IT130" s="60"/>
      <c r="IU130" s="60"/>
      <c r="IV130" s="60"/>
      <c r="IW130" s="60"/>
      <c r="IX130" s="60"/>
      <c r="IY130" s="60"/>
      <c r="IZ130" s="60"/>
      <c r="JA130" s="60">
        <f t="shared" ref="JA130:JB138" si="1018">JD130+JG130</f>
        <v>0</v>
      </c>
      <c r="JB130" s="60">
        <f t="shared" si="1018"/>
        <v>0</v>
      </c>
      <c r="JC130" s="60"/>
      <c r="JD130" s="60"/>
      <c r="JE130" s="60"/>
      <c r="JF130" s="60"/>
      <c r="JG130" s="60"/>
      <c r="JH130" s="60"/>
      <c r="JI130" s="60"/>
      <c r="JJ130" s="60">
        <f t="shared" ref="JJ130:JK138" si="1019">JM130+JP130</f>
        <v>0</v>
      </c>
      <c r="JK130" s="60">
        <f t="shared" si="1019"/>
        <v>0</v>
      </c>
      <c r="JL130" s="60"/>
      <c r="JM130" s="60"/>
      <c r="JN130" s="60"/>
      <c r="JO130" s="60"/>
      <c r="JP130" s="60"/>
      <c r="JQ130" s="60"/>
      <c r="JR130" s="60"/>
      <c r="JS130" s="60">
        <f t="shared" ref="JS130:JT138" si="1020">JV130+JY130</f>
        <v>0</v>
      </c>
      <c r="JT130" s="60">
        <f t="shared" si="1020"/>
        <v>0</v>
      </c>
      <c r="JU130" s="60"/>
      <c r="JV130" s="60"/>
      <c r="JW130" s="60"/>
      <c r="JX130" s="60"/>
      <c r="JY130" s="60"/>
      <c r="JZ130" s="60"/>
      <c r="KA130" s="60"/>
      <c r="KB130" s="60">
        <f t="shared" ref="KB130:KC138" si="1021">KE130+KH130</f>
        <v>0</v>
      </c>
      <c r="KC130" s="60">
        <f t="shared" si="1021"/>
        <v>0</v>
      </c>
      <c r="KD130" s="60"/>
      <c r="KE130" s="60"/>
      <c r="KF130" s="60"/>
      <c r="KG130" s="60"/>
      <c r="KH130" s="60"/>
      <c r="KI130" s="60"/>
      <c r="KJ130" s="60"/>
      <c r="KK130" s="60">
        <f t="shared" ref="KK130:KL138" si="1022">KN130+KQ130</f>
        <v>0</v>
      </c>
      <c r="KL130" s="60">
        <f t="shared" si="1022"/>
        <v>0</v>
      </c>
      <c r="KM130" s="60"/>
      <c r="KN130" s="60"/>
      <c r="KO130" s="60"/>
      <c r="KP130" s="60"/>
      <c r="KQ130" s="60"/>
      <c r="KR130" s="60"/>
      <c r="KS130" s="60"/>
      <c r="KT130" s="60"/>
      <c r="KU130" s="67"/>
      <c r="KV130" s="60"/>
      <c r="KW130" s="60">
        <f t="shared" ref="KW130:KX138" si="1023">KZ130+LC130</f>
        <v>0</v>
      </c>
      <c r="KX130" s="60">
        <f t="shared" si="1023"/>
        <v>0</v>
      </c>
      <c r="KY130" s="60"/>
      <c r="KZ130" s="60"/>
      <c r="LA130" s="60"/>
      <c r="LB130" s="60"/>
      <c r="LC130" s="60"/>
      <c r="LD130" s="60"/>
      <c r="LE130" s="60"/>
      <c r="LF130" s="60"/>
      <c r="LG130" s="67"/>
      <c r="LH130" s="60"/>
      <c r="LI130" s="60"/>
      <c r="LJ130" s="67"/>
      <c r="LK130" s="60"/>
      <c r="LL130" s="60">
        <f t="shared" ref="LL130:LM138" si="1024">LO130+LR130</f>
        <v>0</v>
      </c>
      <c r="LM130" s="60">
        <f t="shared" si="1024"/>
        <v>0</v>
      </c>
      <c r="LN130" s="60"/>
      <c r="LO130" s="60"/>
      <c r="LP130" s="60"/>
      <c r="LQ130" s="60"/>
      <c r="LR130" s="60"/>
      <c r="LS130" s="60"/>
      <c r="LT130" s="60"/>
      <c r="LU130" s="60"/>
      <c r="LV130" s="67"/>
      <c r="LW130" s="60"/>
      <c r="LX130" s="60"/>
      <c r="LY130" s="67"/>
      <c r="LZ130" s="60"/>
      <c r="MA130" s="60"/>
      <c r="MB130" s="67"/>
      <c r="MC130" s="60"/>
      <c r="MD130" s="60"/>
      <c r="ME130" s="67"/>
      <c r="MF130" s="60"/>
    </row>
    <row r="131" spans="1:345" ht="13.5" customHeight="1">
      <c r="A131" s="3" t="s">
        <v>123</v>
      </c>
      <c r="B131" s="60">
        <f t="shared" si="991"/>
        <v>0</v>
      </c>
      <c r="C131" s="60">
        <f t="shared" si="992"/>
        <v>0</v>
      </c>
      <c r="D131" s="60"/>
      <c r="E131" s="60">
        <f t="shared" si="993"/>
        <v>0</v>
      </c>
      <c r="F131" s="60">
        <f t="shared" si="993"/>
        <v>0</v>
      </c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>
        <f t="shared" si="994"/>
        <v>0</v>
      </c>
      <c r="U131" s="60">
        <f t="shared" si="994"/>
        <v>0</v>
      </c>
      <c r="V131" s="60"/>
      <c r="W131" s="60"/>
      <c r="X131" s="60"/>
      <c r="Y131" s="60"/>
      <c r="Z131" s="60"/>
      <c r="AA131" s="60"/>
      <c r="AB131" s="60"/>
      <c r="AC131" s="60">
        <f t="shared" si="995"/>
        <v>0</v>
      </c>
      <c r="AD131" s="60">
        <f t="shared" si="995"/>
        <v>0</v>
      </c>
      <c r="AE131" s="60"/>
      <c r="AF131" s="60"/>
      <c r="AG131" s="60"/>
      <c r="AH131" s="60"/>
      <c r="AI131" s="60"/>
      <c r="AJ131" s="60"/>
      <c r="AK131" s="60"/>
      <c r="AL131" s="60">
        <f t="shared" si="996"/>
        <v>0</v>
      </c>
      <c r="AM131" s="60">
        <f t="shared" si="996"/>
        <v>0</v>
      </c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>
        <f t="shared" si="997"/>
        <v>0</v>
      </c>
      <c r="AY131" s="60">
        <f t="shared" si="997"/>
        <v>0</v>
      </c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>
        <f t="shared" si="998"/>
        <v>0</v>
      </c>
      <c r="BT131" s="60"/>
      <c r="BU131" s="60"/>
      <c r="BV131" s="60"/>
      <c r="BW131" s="60"/>
      <c r="BX131" s="60"/>
      <c r="BY131" s="60"/>
      <c r="BZ131" s="60"/>
      <c r="CA131" s="60"/>
      <c r="CB131" s="60">
        <f t="shared" si="999"/>
        <v>0</v>
      </c>
      <c r="CC131" s="60">
        <f t="shared" si="1000"/>
        <v>0</v>
      </c>
      <c r="CD131" s="60"/>
      <c r="CE131" s="60"/>
      <c r="CF131" s="60"/>
      <c r="CG131" s="60"/>
      <c r="CH131" s="60"/>
      <c r="CI131" s="60"/>
      <c r="CJ131" s="60"/>
      <c r="CK131" s="60">
        <f t="shared" si="1001"/>
        <v>0</v>
      </c>
      <c r="CL131" s="60">
        <f t="shared" si="1001"/>
        <v>0</v>
      </c>
      <c r="CM131" s="60"/>
      <c r="CN131" s="60"/>
      <c r="CO131" s="60"/>
      <c r="CP131" s="60"/>
      <c r="CQ131" s="60"/>
      <c r="CR131" s="60"/>
      <c r="CS131" s="60"/>
      <c r="CT131" s="60">
        <f t="shared" si="1002"/>
        <v>0</v>
      </c>
      <c r="CU131" s="60">
        <f t="shared" si="1002"/>
        <v>0</v>
      </c>
      <c r="CV131" s="60"/>
      <c r="CW131" s="60"/>
      <c r="CX131" s="60"/>
      <c r="CY131" s="60"/>
      <c r="CZ131" s="60"/>
      <c r="DA131" s="60"/>
      <c r="DB131" s="60"/>
      <c r="DC131" s="60">
        <f t="shared" si="1003"/>
        <v>0</v>
      </c>
      <c r="DD131" s="60">
        <f t="shared" si="1003"/>
        <v>0</v>
      </c>
      <c r="DE131" s="60"/>
      <c r="DF131" s="60"/>
      <c r="DG131" s="60"/>
      <c r="DH131" s="60"/>
      <c r="DI131" s="60"/>
      <c r="DJ131" s="60"/>
      <c r="DK131" s="60"/>
      <c r="DL131" s="60">
        <f t="shared" si="1004"/>
        <v>0</v>
      </c>
      <c r="DM131" s="60">
        <f t="shared" si="1004"/>
        <v>0</v>
      </c>
      <c r="DN131" s="60"/>
      <c r="DO131" s="60"/>
      <c r="DP131" s="60"/>
      <c r="DQ131" s="60"/>
      <c r="DR131" s="60"/>
      <c r="DS131" s="60"/>
      <c r="DT131" s="60"/>
      <c r="DU131" s="60">
        <f t="shared" si="1005"/>
        <v>0</v>
      </c>
      <c r="DV131" s="60">
        <f t="shared" si="1005"/>
        <v>0</v>
      </c>
      <c r="DW131" s="60"/>
      <c r="DX131" s="60"/>
      <c r="DY131" s="60"/>
      <c r="DZ131" s="60"/>
      <c r="EA131" s="60"/>
      <c r="EB131" s="60"/>
      <c r="EC131" s="60"/>
      <c r="ED131" s="60">
        <f t="shared" si="1006"/>
        <v>0</v>
      </c>
      <c r="EE131" s="60">
        <f t="shared" si="1006"/>
        <v>0</v>
      </c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>
        <f t="shared" si="1007"/>
        <v>0</v>
      </c>
      <c r="EQ131" s="60">
        <f t="shared" si="1007"/>
        <v>0</v>
      </c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>
        <f t="shared" si="1008"/>
        <v>0</v>
      </c>
      <c r="FC131" s="60">
        <f t="shared" si="1008"/>
        <v>0</v>
      </c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>
        <f t="shared" si="1009"/>
        <v>0</v>
      </c>
      <c r="FX131" s="60">
        <f t="shared" si="1009"/>
        <v>0</v>
      </c>
      <c r="FY131" s="60"/>
      <c r="FZ131" s="60"/>
      <c r="GA131" s="60"/>
      <c r="GB131" s="60"/>
      <c r="GC131" s="60"/>
      <c r="GD131" s="60"/>
      <c r="GE131" s="60"/>
      <c r="GF131" s="60">
        <f t="shared" si="1010"/>
        <v>0</v>
      </c>
      <c r="GG131" s="60">
        <f t="shared" si="1010"/>
        <v>0</v>
      </c>
      <c r="GH131" s="60"/>
      <c r="GI131" s="60"/>
      <c r="GJ131" s="60"/>
      <c r="GK131" s="60"/>
      <c r="GL131" s="60"/>
      <c r="GM131" s="60"/>
      <c r="GN131" s="60"/>
      <c r="GO131" s="60">
        <f t="shared" si="1011"/>
        <v>0</v>
      </c>
      <c r="GP131" s="60">
        <f t="shared" si="1011"/>
        <v>0</v>
      </c>
      <c r="GQ131" s="60"/>
      <c r="GR131" s="60"/>
      <c r="GS131" s="60"/>
      <c r="GT131" s="60"/>
      <c r="GU131" s="60"/>
      <c r="GV131" s="60"/>
      <c r="GW131" s="60"/>
      <c r="GX131" s="60">
        <f t="shared" si="1012"/>
        <v>0</v>
      </c>
      <c r="GY131" s="60">
        <f t="shared" si="1012"/>
        <v>0</v>
      </c>
      <c r="GZ131" s="60"/>
      <c r="HA131" s="60"/>
      <c r="HB131" s="60"/>
      <c r="HC131" s="60"/>
      <c r="HD131" s="60"/>
      <c r="HE131" s="60"/>
      <c r="HF131" s="60"/>
      <c r="HG131" s="60">
        <f t="shared" si="1013"/>
        <v>0</v>
      </c>
      <c r="HH131" s="60">
        <f t="shared" si="1013"/>
        <v>0</v>
      </c>
      <c r="HI131" s="60"/>
      <c r="HJ131" s="60"/>
      <c r="HK131" s="60"/>
      <c r="HL131" s="60"/>
      <c r="HM131" s="60"/>
      <c r="HN131" s="60"/>
      <c r="HO131" s="60"/>
      <c r="HP131" s="60">
        <f t="shared" si="1014"/>
        <v>0</v>
      </c>
      <c r="HQ131" s="60">
        <f t="shared" si="1014"/>
        <v>0</v>
      </c>
      <c r="HR131" s="60"/>
      <c r="HS131" s="60"/>
      <c r="HT131" s="60"/>
      <c r="HU131" s="60"/>
      <c r="HV131" s="60"/>
      <c r="HW131" s="60"/>
      <c r="HX131" s="60"/>
      <c r="HY131" s="60">
        <f t="shared" si="1015"/>
        <v>0</v>
      </c>
      <c r="HZ131" s="60">
        <f t="shared" si="1015"/>
        <v>0</v>
      </c>
      <c r="IA131" s="60"/>
      <c r="IB131" s="60"/>
      <c r="IC131" s="60"/>
      <c r="ID131" s="60"/>
      <c r="IE131" s="60"/>
      <c r="IF131" s="60"/>
      <c r="IG131" s="60"/>
      <c r="IH131" s="60">
        <f t="shared" si="1016"/>
        <v>0</v>
      </c>
      <c r="II131" s="60">
        <f t="shared" si="1016"/>
        <v>0</v>
      </c>
      <c r="IJ131" s="60"/>
      <c r="IK131" s="60"/>
      <c r="IL131" s="60"/>
      <c r="IM131" s="60"/>
      <c r="IN131" s="60"/>
      <c r="IO131" s="60"/>
      <c r="IP131" s="60"/>
      <c r="IQ131" s="60"/>
      <c r="IR131" s="60">
        <f t="shared" si="1017"/>
        <v>0</v>
      </c>
      <c r="IS131" s="60">
        <f t="shared" si="1017"/>
        <v>0</v>
      </c>
      <c r="IT131" s="60"/>
      <c r="IU131" s="60"/>
      <c r="IV131" s="60"/>
      <c r="IW131" s="60"/>
      <c r="IX131" s="60"/>
      <c r="IY131" s="60"/>
      <c r="IZ131" s="60"/>
      <c r="JA131" s="60">
        <f t="shared" si="1018"/>
        <v>0</v>
      </c>
      <c r="JB131" s="60">
        <f t="shared" si="1018"/>
        <v>0</v>
      </c>
      <c r="JC131" s="60"/>
      <c r="JD131" s="60"/>
      <c r="JE131" s="60"/>
      <c r="JF131" s="60"/>
      <c r="JG131" s="60"/>
      <c r="JH131" s="60"/>
      <c r="JI131" s="60"/>
      <c r="JJ131" s="60">
        <f t="shared" si="1019"/>
        <v>0</v>
      </c>
      <c r="JK131" s="60">
        <f t="shared" si="1019"/>
        <v>0</v>
      </c>
      <c r="JL131" s="60"/>
      <c r="JM131" s="60"/>
      <c r="JN131" s="60"/>
      <c r="JO131" s="60"/>
      <c r="JP131" s="60"/>
      <c r="JQ131" s="60"/>
      <c r="JR131" s="60"/>
      <c r="JS131" s="60">
        <f t="shared" si="1020"/>
        <v>0</v>
      </c>
      <c r="JT131" s="60">
        <f t="shared" si="1020"/>
        <v>0</v>
      </c>
      <c r="JU131" s="60"/>
      <c r="JV131" s="60"/>
      <c r="JW131" s="60"/>
      <c r="JX131" s="60"/>
      <c r="JY131" s="60"/>
      <c r="JZ131" s="60"/>
      <c r="KA131" s="60"/>
      <c r="KB131" s="60">
        <f t="shared" si="1021"/>
        <v>0</v>
      </c>
      <c r="KC131" s="60">
        <f t="shared" si="1021"/>
        <v>0</v>
      </c>
      <c r="KD131" s="60"/>
      <c r="KE131" s="60"/>
      <c r="KF131" s="60"/>
      <c r="KG131" s="60"/>
      <c r="KH131" s="60"/>
      <c r="KI131" s="60"/>
      <c r="KJ131" s="60"/>
      <c r="KK131" s="60">
        <f t="shared" si="1022"/>
        <v>0</v>
      </c>
      <c r="KL131" s="60">
        <f t="shared" si="1022"/>
        <v>0</v>
      </c>
      <c r="KM131" s="60"/>
      <c r="KN131" s="60"/>
      <c r="KO131" s="60"/>
      <c r="KP131" s="60"/>
      <c r="KQ131" s="60"/>
      <c r="KR131" s="60"/>
      <c r="KS131" s="60"/>
      <c r="KT131" s="60"/>
      <c r="KU131" s="67"/>
      <c r="KV131" s="60"/>
      <c r="KW131" s="60">
        <f t="shared" si="1023"/>
        <v>0</v>
      </c>
      <c r="KX131" s="60">
        <f t="shared" si="1023"/>
        <v>0</v>
      </c>
      <c r="KY131" s="60"/>
      <c r="KZ131" s="60"/>
      <c r="LA131" s="60"/>
      <c r="LB131" s="60"/>
      <c r="LC131" s="60"/>
      <c r="LD131" s="60"/>
      <c r="LE131" s="60"/>
      <c r="LF131" s="60"/>
      <c r="LG131" s="67"/>
      <c r="LH131" s="60"/>
      <c r="LI131" s="60"/>
      <c r="LJ131" s="67"/>
      <c r="LK131" s="60"/>
      <c r="LL131" s="60">
        <f t="shared" si="1024"/>
        <v>0</v>
      </c>
      <c r="LM131" s="60">
        <f t="shared" si="1024"/>
        <v>0</v>
      </c>
      <c r="LN131" s="60"/>
      <c r="LO131" s="60"/>
      <c r="LP131" s="60"/>
      <c r="LQ131" s="60"/>
      <c r="LR131" s="60"/>
      <c r="LS131" s="60"/>
      <c r="LT131" s="60"/>
      <c r="LU131" s="60"/>
      <c r="LV131" s="67"/>
      <c r="LW131" s="60"/>
      <c r="LX131" s="60"/>
      <c r="LY131" s="67"/>
      <c r="LZ131" s="60"/>
      <c r="MA131" s="60"/>
      <c r="MB131" s="67"/>
      <c r="MC131" s="60"/>
      <c r="MD131" s="60"/>
      <c r="ME131" s="67"/>
      <c r="MF131" s="60"/>
    </row>
    <row r="132" spans="1:345" ht="13.5" customHeight="1">
      <c r="A132" s="3" t="s">
        <v>127</v>
      </c>
      <c r="B132" s="60">
        <f t="shared" si="991"/>
        <v>0</v>
      </c>
      <c r="C132" s="60">
        <f t="shared" si="992"/>
        <v>0</v>
      </c>
      <c r="D132" s="60"/>
      <c r="E132" s="60">
        <f t="shared" si="993"/>
        <v>0</v>
      </c>
      <c r="F132" s="60">
        <f t="shared" si="993"/>
        <v>0</v>
      </c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>
        <f t="shared" si="994"/>
        <v>0</v>
      </c>
      <c r="U132" s="60">
        <f t="shared" si="994"/>
        <v>0</v>
      </c>
      <c r="V132" s="60"/>
      <c r="W132" s="60"/>
      <c r="X132" s="60"/>
      <c r="Y132" s="60"/>
      <c r="Z132" s="60"/>
      <c r="AA132" s="60"/>
      <c r="AB132" s="60"/>
      <c r="AC132" s="60">
        <f t="shared" si="995"/>
        <v>0</v>
      </c>
      <c r="AD132" s="60">
        <f t="shared" si="995"/>
        <v>0</v>
      </c>
      <c r="AE132" s="60"/>
      <c r="AF132" s="60"/>
      <c r="AG132" s="60"/>
      <c r="AH132" s="60"/>
      <c r="AI132" s="60"/>
      <c r="AJ132" s="60"/>
      <c r="AK132" s="60"/>
      <c r="AL132" s="60">
        <f t="shared" si="996"/>
        <v>0</v>
      </c>
      <c r="AM132" s="60">
        <f t="shared" si="996"/>
        <v>0</v>
      </c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>
        <f t="shared" si="997"/>
        <v>0</v>
      </c>
      <c r="AY132" s="60">
        <f t="shared" si="997"/>
        <v>0</v>
      </c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>
        <f t="shared" si="998"/>
        <v>0</v>
      </c>
      <c r="BT132" s="60"/>
      <c r="BU132" s="60"/>
      <c r="BV132" s="60"/>
      <c r="BW132" s="60"/>
      <c r="BX132" s="60"/>
      <c r="BY132" s="60"/>
      <c r="BZ132" s="60"/>
      <c r="CA132" s="60"/>
      <c r="CB132" s="60">
        <f t="shared" si="999"/>
        <v>0</v>
      </c>
      <c r="CC132" s="60">
        <f t="shared" si="1000"/>
        <v>0</v>
      </c>
      <c r="CD132" s="60"/>
      <c r="CE132" s="60"/>
      <c r="CF132" s="60"/>
      <c r="CG132" s="60"/>
      <c r="CH132" s="60"/>
      <c r="CI132" s="60"/>
      <c r="CJ132" s="60"/>
      <c r="CK132" s="60">
        <f t="shared" si="1001"/>
        <v>0</v>
      </c>
      <c r="CL132" s="60">
        <f t="shared" si="1001"/>
        <v>0</v>
      </c>
      <c r="CM132" s="60"/>
      <c r="CN132" s="60"/>
      <c r="CO132" s="60"/>
      <c r="CP132" s="60"/>
      <c r="CQ132" s="60"/>
      <c r="CR132" s="60"/>
      <c r="CS132" s="60"/>
      <c r="CT132" s="60">
        <f t="shared" si="1002"/>
        <v>0</v>
      </c>
      <c r="CU132" s="60">
        <f t="shared" si="1002"/>
        <v>0</v>
      </c>
      <c r="CV132" s="60"/>
      <c r="CW132" s="60"/>
      <c r="CX132" s="60"/>
      <c r="CY132" s="60"/>
      <c r="CZ132" s="60"/>
      <c r="DA132" s="60"/>
      <c r="DB132" s="60"/>
      <c r="DC132" s="60">
        <f t="shared" si="1003"/>
        <v>0</v>
      </c>
      <c r="DD132" s="60">
        <f t="shared" si="1003"/>
        <v>0</v>
      </c>
      <c r="DE132" s="60"/>
      <c r="DF132" s="60"/>
      <c r="DG132" s="60"/>
      <c r="DH132" s="60"/>
      <c r="DI132" s="60"/>
      <c r="DJ132" s="60"/>
      <c r="DK132" s="60"/>
      <c r="DL132" s="60">
        <f t="shared" si="1004"/>
        <v>0</v>
      </c>
      <c r="DM132" s="60">
        <f t="shared" si="1004"/>
        <v>0</v>
      </c>
      <c r="DN132" s="60"/>
      <c r="DO132" s="60"/>
      <c r="DP132" s="60"/>
      <c r="DQ132" s="60"/>
      <c r="DR132" s="60"/>
      <c r="DS132" s="60"/>
      <c r="DT132" s="60"/>
      <c r="DU132" s="60">
        <f t="shared" si="1005"/>
        <v>0</v>
      </c>
      <c r="DV132" s="60">
        <f t="shared" si="1005"/>
        <v>0</v>
      </c>
      <c r="DW132" s="60"/>
      <c r="DX132" s="60"/>
      <c r="DY132" s="60"/>
      <c r="DZ132" s="60"/>
      <c r="EA132" s="60"/>
      <c r="EB132" s="60"/>
      <c r="EC132" s="60"/>
      <c r="ED132" s="60">
        <f t="shared" si="1006"/>
        <v>0</v>
      </c>
      <c r="EE132" s="60">
        <f t="shared" si="1006"/>
        <v>0</v>
      </c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>
        <f t="shared" si="1007"/>
        <v>0</v>
      </c>
      <c r="EQ132" s="60">
        <f t="shared" si="1007"/>
        <v>0</v>
      </c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>
        <f t="shared" si="1008"/>
        <v>0</v>
      </c>
      <c r="FC132" s="60">
        <f t="shared" si="1008"/>
        <v>0</v>
      </c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>
        <f t="shared" si="1009"/>
        <v>0</v>
      </c>
      <c r="FX132" s="60">
        <f t="shared" si="1009"/>
        <v>0</v>
      </c>
      <c r="FY132" s="60"/>
      <c r="FZ132" s="60"/>
      <c r="GA132" s="60"/>
      <c r="GB132" s="60"/>
      <c r="GC132" s="60"/>
      <c r="GD132" s="60"/>
      <c r="GE132" s="60"/>
      <c r="GF132" s="60">
        <f t="shared" si="1010"/>
        <v>0</v>
      </c>
      <c r="GG132" s="60">
        <f t="shared" si="1010"/>
        <v>0</v>
      </c>
      <c r="GH132" s="60"/>
      <c r="GI132" s="60"/>
      <c r="GJ132" s="60"/>
      <c r="GK132" s="60"/>
      <c r="GL132" s="60"/>
      <c r="GM132" s="60"/>
      <c r="GN132" s="60"/>
      <c r="GO132" s="60">
        <f t="shared" si="1011"/>
        <v>0</v>
      </c>
      <c r="GP132" s="60">
        <f t="shared" si="1011"/>
        <v>0</v>
      </c>
      <c r="GQ132" s="60"/>
      <c r="GR132" s="60"/>
      <c r="GS132" s="60"/>
      <c r="GT132" s="60"/>
      <c r="GU132" s="60"/>
      <c r="GV132" s="60"/>
      <c r="GW132" s="60"/>
      <c r="GX132" s="60">
        <f t="shared" si="1012"/>
        <v>0</v>
      </c>
      <c r="GY132" s="60">
        <f t="shared" si="1012"/>
        <v>0</v>
      </c>
      <c r="GZ132" s="58"/>
      <c r="HA132" s="60"/>
      <c r="HB132" s="60"/>
      <c r="HC132" s="60"/>
      <c r="HD132" s="60"/>
      <c r="HE132" s="60"/>
      <c r="HF132" s="60"/>
      <c r="HG132" s="60">
        <f t="shared" si="1013"/>
        <v>0</v>
      </c>
      <c r="HH132" s="60">
        <f t="shared" si="1013"/>
        <v>0</v>
      </c>
      <c r="HI132" s="60"/>
      <c r="HJ132" s="60"/>
      <c r="HK132" s="60"/>
      <c r="HL132" s="60"/>
      <c r="HM132" s="60"/>
      <c r="HN132" s="60"/>
      <c r="HO132" s="60"/>
      <c r="HP132" s="60">
        <f t="shared" si="1014"/>
        <v>0</v>
      </c>
      <c r="HQ132" s="60">
        <f t="shared" si="1014"/>
        <v>0</v>
      </c>
      <c r="HR132" s="60"/>
      <c r="HS132" s="60"/>
      <c r="HT132" s="60"/>
      <c r="HU132" s="60"/>
      <c r="HV132" s="60"/>
      <c r="HW132" s="60"/>
      <c r="HX132" s="60"/>
      <c r="HY132" s="60">
        <f t="shared" si="1015"/>
        <v>0</v>
      </c>
      <c r="HZ132" s="60">
        <f t="shared" si="1015"/>
        <v>0</v>
      </c>
      <c r="IA132" s="60"/>
      <c r="IB132" s="60"/>
      <c r="IC132" s="60"/>
      <c r="ID132" s="60"/>
      <c r="IE132" s="60"/>
      <c r="IF132" s="60"/>
      <c r="IG132" s="60"/>
      <c r="IH132" s="60">
        <f t="shared" si="1016"/>
        <v>0</v>
      </c>
      <c r="II132" s="60">
        <f t="shared" si="1016"/>
        <v>0</v>
      </c>
      <c r="IJ132" s="60"/>
      <c r="IK132" s="60"/>
      <c r="IL132" s="60"/>
      <c r="IM132" s="60"/>
      <c r="IN132" s="60"/>
      <c r="IO132" s="60"/>
      <c r="IP132" s="60"/>
      <c r="IQ132" s="60"/>
      <c r="IR132" s="60">
        <f t="shared" si="1017"/>
        <v>0</v>
      </c>
      <c r="IS132" s="60">
        <f t="shared" si="1017"/>
        <v>0</v>
      </c>
      <c r="IT132" s="60"/>
      <c r="IU132" s="60"/>
      <c r="IV132" s="60"/>
      <c r="IW132" s="60"/>
      <c r="IX132" s="60"/>
      <c r="IY132" s="60"/>
      <c r="IZ132" s="60"/>
      <c r="JA132" s="60">
        <f t="shared" si="1018"/>
        <v>0</v>
      </c>
      <c r="JB132" s="60">
        <f t="shared" si="1018"/>
        <v>0</v>
      </c>
      <c r="JC132" s="60"/>
      <c r="JD132" s="60"/>
      <c r="JE132" s="60"/>
      <c r="JF132" s="60"/>
      <c r="JG132" s="60"/>
      <c r="JH132" s="60"/>
      <c r="JI132" s="60"/>
      <c r="JJ132" s="60">
        <f t="shared" si="1019"/>
        <v>0</v>
      </c>
      <c r="JK132" s="60">
        <f t="shared" si="1019"/>
        <v>0</v>
      </c>
      <c r="JL132" s="60"/>
      <c r="JM132" s="60"/>
      <c r="JN132" s="60"/>
      <c r="JO132" s="60"/>
      <c r="JP132" s="60"/>
      <c r="JQ132" s="60"/>
      <c r="JR132" s="60"/>
      <c r="JS132" s="60">
        <f t="shared" si="1020"/>
        <v>0</v>
      </c>
      <c r="JT132" s="60">
        <f t="shared" si="1020"/>
        <v>0</v>
      </c>
      <c r="JU132" s="60"/>
      <c r="JV132" s="60"/>
      <c r="JW132" s="60"/>
      <c r="JX132" s="60"/>
      <c r="JY132" s="60"/>
      <c r="JZ132" s="60"/>
      <c r="KA132" s="60"/>
      <c r="KB132" s="60">
        <f t="shared" si="1021"/>
        <v>0</v>
      </c>
      <c r="KC132" s="60">
        <f t="shared" si="1021"/>
        <v>0</v>
      </c>
      <c r="KD132" s="60"/>
      <c r="KE132" s="60"/>
      <c r="KF132" s="60"/>
      <c r="KG132" s="60"/>
      <c r="KH132" s="60"/>
      <c r="KI132" s="60"/>
      <c r="KJ132" s="60"/>
      <c r="KK132" s="60">
        <f t="shared" si="1022"/>
        <v>0</v>
      </c>
      <c r="KL132" s="60">
        <f t="shared" si="1022"/>
        <v>0</v>
      </c>
      <c r="KM132" s="60"/>
      <c r="KN132" s="60"/>
      <c r="KO132" s="60"/>
      <c r="KP132" s="60"/>
      <c r="KQ132" s="60"/>
      <c r="KR132" s="60"/>
      <c r="KS132" s="60"/>
      <c r="KT132" s="60"/>
      <c r="KU132" s="67"/>
      <c r="KV132" s="60"/>
      <c r="KW132" s="60">
        <f t="shared" si="1023"/>
        <v>0</v>
      </c>
      <c r="KX132" s="60">
        <f t="shared" si="1023"/>
        <v>0</v>
      </c>
      <c r="KY132" s="60"/>
      <c r="KZ132" s="60"/>
      <c r="LA132" s="60"/>
      <c r="LB132" s="60"/>
      <c r="LC132" s="60"/>
      <c r="LD132" s="60"/>
      <c r="LE132" s="60"/>
      <c r="LF132" s="60"/>
      <c r="LG132" s="67"/>
      <c r="LH132" s="60"/>
      <c r="LI132" s="60"/>
      <c r="LJ132" s="67"/>
      <c r="LK132" s="60"/>
      <c r="LL132" s="60">
        <f t="shared" si="1024"/>
        <v>0</v>
      </c>
      <c r="LM132" s="60">
        <f t="shared" si="1024"/>
        <v>0</v>
      </c>
      <c r="LN132" s="60"/>
      <c r="LO132" s="60"/>
      <c r="LP132" s="60"/>
      <c r="LQ132" s="60"/>
      <c r="LR132" s="60"/>
      <c r="LS132" s="60"/>
      <c r="LT132" s="60"/>
      <c r="LU132" s="60"/>
      <c r="LV132" s="67"/>
      <c r="LW132" s="60"/>
      <c r="LX132" s="60"/>
      <c r="LY132" s="67"/>
      <c r="LZ132" s="60"/>
      <c r="MA132" s="60"/>
      <c r="MB132" s="67"/>
      <c r="MC132" s="60"/>
      <c r="MD132" s="60"/>
      <c r="ME132" s="67"/>
      <c r="MF132" s="60"/>
    </row>
    <row r="133" spans="1:345" ht="13.5" customHeight="1">
      <c r="A133" s="3" t="s">
        <v>129</v>
      </c>
      <c r="B133" s="60">
        <f t="shared" si="991"/>
        <v>601.02801999999997</v>
      </c>
      <c r="C133" s="60">
        <f t="shared" si="992"/>
        <v>601.02801999999997</v>
      </c>
      <c r="D133" s="60">
        <f>C133/B133*100</f>
        <v>100</v>
      </c>
      <c r="E133" s="60">
        <f t="shared" si="993"/>
        <v>0</v>
      </c>
      <c r="F133" s="60">
        <f t="shared" si="993"/>
        <v>0</v>
      </c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>
        <f t="shared" si="994"/>
        <v>0</v>
      </c>
      <c r="U133" s="60">
        <f t="shared" si="994"/>
        <v>0</v>
      </c>
      <c r="V133" s="60"/>
      <c r="W133" s="60"/>
      <c r="X133" s="60"/>
      <c r="Y133" s="60"/>
      <c r="Z133" s="60"/>
      <c r="AA133" s="60"/>
      <c r="AB133" s="60"/>
      <c r="AC133" s="60">
        <f t="shared" si="995"/>
        <v>0</v>
      </c>
      <c r="AD133" s="60">
        <f t="shared" si="995"/>
        <v>0</v>
      </c>
      <c r="AE133" s="60"/>
      <c r="AF133" s="60"/>
      <c r="AG133" s="60"/>
      <c r="AH133" s="60"/>
      <c r="AI133" s="60"/>
      <c r="AJ133" s="60"/>
      <c r="AK133" s="60"/>
      <c r="AL133" s="60">
        <f t="shared" si="996"/>
        <v>0</v>
      </c>
      <c r="AM133" s="60">
        <f t="shared" si="996"/>
        <v>0</v>
      </c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>
        <f t="shared" si="997"/>
        <v>0</v>
      </c>
      <c r="AY133" s="60">
        <f t="shared" si="997"/>
        <v>0</v>
      </c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>
        <f t="shared" si="998"/>
        <v>601.02801999999997</v>
      </c>
      <c r="BT133" s="60">
        <f>BW133+BZ133</f>
        <v>601.02801999999997</v>
      </c>
      <c r="BU133" s="60">
        <f>BT133/BS133*100</f>
        <v>100</v>
      </c>
      <c r="BV133" s="60">
        <v>601.02801999999997</v>
      </c>
      <c r="BW133" s="60">
        <v>601.02801999999997</v>
      </c>
      <c r="BX133" s="60">
        <f>BW133/BV133*100</f>
        <v>100</v>
      </c>
      <c r="BY133" s="60"/>
      <c r="BZ133" s="60"/>
      <c r="CA133" s="60"/>
      <c r="CB133" s="60">
        <f t="shared" si="999"/>
        <v>0</v>
      </c>
      <c r="CC133" s="60">
        <f t="shared" si="1000"/>
        <v>0</v>
      </c>
      <c r="CD133" s="60"/>
      <c r="CE133" s="60"/>
      <c r="CF133" s="60"/>
      <c r="CG133" s="60"/>
      <c r="CH133" s="60"/>
      <c r="CI133" s="60"/>
      <c r="CJ133" s="60"/>
      <c r="CK133" s="60">
        <f t="shared" si="1001"/>
        <v>0</v>
      </c>
      <c r="CL133" s="60">
        <f t="shared" si="1001"/>
        <v>0</v>
      </c>
      <c r="CM133" s="60"/>
      <c r="CN133" s="60"/>
      <c r="CO133" s="60"/>
      <c r="CP133" s="60"/>
      <c r="CQ133" s="60"/>
      <c r="CR133" s="60"/>
      <c r="CS133" s="60"/>
      <c r="CT133" s="60">
        <f t="shared" si="1002"/>
        <v>0</v>
      </c>
      <c r="CU133" s="60">
        <f t="shared" si="1002"/>
        <v>0</v>
      </c>
      <c r="CV133" s="60"/>
      <c r="CW133" s="60"/>
      <c r="CX133" s="60"/>
      <c r="CY133" s="60"/>
      <c r="CZ133" s="60"/>
      <c r="DA133" s="60"/>
      <c r="DB133" s="60"/>
      <c r="DC133" s="60">
        <f t="shared" si="1003"/>
        <v>0</v>
      </c>
      <c r="DD133" s="60">
        <f t="shared" si="1003"/>
        <v>0</v>
      </c>
      <c r="DE133" s="60"/>
      <c r="DF133" s="60"/>
      <c r="DG133" s="60"/>
      <c r="DH133" s="60"/>
      <c r="DI133" s="60"/>
      <c r="DJ133" s="60"/>
      <c r="DK133" s="60"/>
      <c r="DL133" s="60">
        <f t="shared" si="1004"/>
        <v>0</v>
      </c>
      <c r="DM133" s="60">
        <f t="shared" si="1004"/>
        <v>0</v>
      </c>
      <c r="DN133" s="60"/>
      <c r="DO133" s="60"/>
      <c r="DP133" s="60"/>
      <c r="DQ133" s="60"/>
      <c r="DR133" s="60"/>
      <c r="DS133" s="60"/>
      <c r="DT133" s="60"/>
      <c r="DU133" s="60">
        <f t="shared" si="1005"/>
        <v>0</v>
      </c>
      <c r="DV133" s="60">
        <f t="shared" si="1005"/>
        <v>0</v>
      </c>
      <c r="DW133" s="60"/>
      <c r="DX133" s="60"/>
      <c r="DY133" s="60"/>
      <c r="DZ133" s="60"/>
      <c r="EA133" s="60"/>
      <c r="EB133" s="60"/>
      <c r="EC133" s="60"/>
      <c r="ED133" s="60">
        <f t="shared" si="1006"/>
        <v>0</v>
      </c>
      <c r="EE133" s="60">
        <f t="shared" si="1006"/>
        <v>0</v>
      </c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>
        <f t="shared" si="1007"/>
        <v>0</v>
      </c>
      <c r="EQ133" s="60">
        <f t="shared" si="1007"/>
        <v>0</v>
      </c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>
        <f t="shared" si="1008"/>
        <v>0</v>
      </c>
      <c r="FC133" s="60">
        <f t="shared" si="1008"/>
        <v>0</v>
      </c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>
        <f t="shared" si="1009"/>
        <v>0</v>
      </c>
      <c r="FX133" s="60">
        <f t="shared" si="1009"/>
        <v>0</v>
      </c>
      <c r="FY133" s="60"/>
      <c r="FZ133" s="60"/>
      <c r="GA133" s="60"/>
      <c r="GB133" s="60"/>
      <c r="GC133" s="60"/>
      <c r="GD133" s="60"/>
      <c r="GE133" s="60"/>
      <c r="GF133" s="60">
        <f t="shared" si="1010"/>
        <v>0</v>
      </c>
      <c r="GG133" s="60">
        <f t="shared" si="1010"/>
        <v>0</v>
      </c>
      <c r="GH133" s="60"/>
      <c r="GI133" s="60"/>
      <c r="GJ133" s="60"/>
      <c r="GK133" s="60"/>
      <c r="GL133" s="60"/>
      <c r="GM133" s="60"/>
      <c r="GN133" s="60"/>
      <c r="GO133" s="60">
        <f t="shared" si="1011"/>
        <v>0</v>
      </c>
      <c r="GP133" s="60">
        <f t="shared" si="1011"/>
        <v>0</v>
      </c>
      <c r="GQ133" s="60"/>
      <c r="GR133" s="60"/>
      <c r="GS133" s="60"/>
      <c r="GT133" s="60"/>
      <c r="GU133" s="60"/>
      <c r="GV133" s="60"/>
      <c r="GW133" s="60"/>
      <c r="GX133" s="60">
        <f t="shared" si="1012"/>
        <v>0</v>
      </c>
      <c r="GY133" s="60">
        <f t="shared" si="1012"/>
        <v>0</v>
      </c>
      <c r="GZ133" s="60"/>
      <c r="HA133" s="60"/>
      <c r="HB133" s="60"/>
      <c r="HC133" s="60"/>
      <c r="HD133" s="60"/>
      <c r="HE133" s="60"/>
      <c r="HF133" s="60"/>
      <c r="HG133" s="60">
        <f t="shared" si="1013"/>
        <v>0</v>
      </c>
      <c r="HH133" s="60">
        <f t="shared" si="1013"/>
        <v>0</v>
      </c>
      <c r="HI133" s="60"/>
      <c r="HJ133" s="60"/>
      <c r="HK133" s="60"/>
      <c r="HL133" s="60"/>
      <c r="HM133" s="60"/>
      <c r="HN133" s="60"/>
      <c r="HO133" s="60"/>
      <c r="HP133" s="60">
        <f t="shared" si="1014"/>
        <v>0</v>
      </c>
      <c r="HQ133" s="60">
        <f t="shared" si="1014"/>
        <v>0</v>
      </c>
      <c r="HR133" s="60"/>
      <c r="HS133" s="60"/>
      <c r="HT133" s="60"/>
      <c r="HU133" s="60"/>
      <c r="HV133" s="60"/>
      <c r="HW133" s="60"/>
      <c r="HX133" s="60"/>
      <c r="HY133" s="60">
        <f t="shared" si="1015"/>
        <v>0</v>
      </c>
      <c r="HZ133" s="60">
        <f t="shared" si="1015"/>
        <v>0</v>
      </c>
      <c r="IA133" s="60"/>
      <c r="IB133" s="60"/>
      <c r="IC133" s="60"/>
      <c r="ID133" s="60"/>
      <c r="IE133" s="60"/>
      <c r="IF133" s="60"/>
      <c r="IG133" s="60"/>
      <c r="IH133" s="60">
        <f t="shared" si="1016"/>
        <v>0</v>
      </c>
      <c r="II133" s="60">
        <f t="shared" si="1016"/>
        <v>0</v>
      </c>
      <c r="IJ133" s="60"/>
      <c r="IK133" s="60"/>
      <c r="IL133" s="60"/>
      <c r="IM133" s="60"/>
      <c r="IN133" s="60"/>
      <c r="IO133" s="60"/>
      <c r="IP133" s="60"/>
      <c r="IQ133" s="60"/>
      <c r="IR133" s="60">
        <f t="shared" si="1017"/>
        <v>0</v>
      </c>
      <c r="IS133" s="60">
        <f t="shared" si="1017"/>
        <v>0</v>
      </c>
      <c r="IT133" s="60"/>
      <c r="IU133" s="60"/>
      <c r="IV133" s="60"/>
      <c r="IW133" s="60"/>
      <c r="IX133" s="60"/>
      <c r="IY133" s="60"/>
      <c r="IZ133" s="60"/>
      <c r="JA133" s="60">
        <f t="shared" si="1018"/>
        <v>0</v>
      </c>
      <c r="JB133" s="60">
        <f t="shared" si="1018"/>
        <v>0</v>
      </c>
      <c r="JC133" s="60"/>
      <c r="JD133" s="60"/>
      <c r="JE133" s="60"/>
      <c r="JF133" s="60"/>
      <c r="JG133" s="60"/>
      <c r="JH133" s="60"/>
      <c r="JI133" s="60"/>
      <c r="JJ133" s="60">
        <f t="shared" si="1019"/>
        <v>0</v>
      </c>
      <c r="JK133" s="60">
        <f t="shared" si="1019"/>
        <v>0</v>
      </c>
      <c r="JL133" s="60"/>
      <c r="JM133" s="60"/>
      <c r="JN133" s="60"/>
      <c r="JO133" s="60"/>
      <c r="JP133" s="60"/>
      <c r="JQ133" s="60"/>
      <c r="JR133" s="60"/>
      <c r="JS133" s="60">
        <f t="shared" si="1020"/>
        <v>0</v>
      </c>
      <c r="JT133" s="60">
        <f t="shared" si="1020"/>
        <v>0</v>
      </c>
      <c r="JU133" s="60"/>
      <c r="JV133" s="60"/>
      <c r="JW133" s="60"/>
      <c r="JX133" s="60"/>
      <c r="JY133" s="60"/>
      <c r="JZ133" s="60"/>
      <c r="KA133" s="60"/>
      <c r="KB133" s="60">
        <f t="shared" si="1021"/>
        <v>0</v>
      </c>
      <c r="KC133" s="60">
        <f t="shared" si="1021"/>
        <v>0</v>
      </c>
      <c r="KD133" s="60"/>
      <c r="KE133" s="60"/>
      <c r="KF133" s="60"/>
      <c r="KG133" s="60"/>
      <c r="KH133" s="60"/>
      <c r="KI133" s="60"/>
      <c r="KJ133" s="60"/>
      <c r="KK133" s="60">
        <f t="shared" si="1022"/>
        <v>0</v>
      </c>
      <c r="KL133" s="60">
        <f t="shared" si="1022"/>
        <v>0</v>
      </c>
      <c r="KM133" s="60"/>
      <c r="KN133" s="60"/>
      <c r="KO133" s="60"/>
      <c r="KP133" s="60"/>
      <c r="KQ133" s="60"/>
      <c r="KR133" s="60"/>
      <c r="KS133" s="60"/>
      <c r="KT133" s="60"/>
      <c r="KU133" s="67"/>
      <c r="KV133" s="60"/>
      <c r="KW133" s="60">
        <f t="shared" si="1023"/>
        <v>0</v>
      </c>
      <c r="KX133" s="60">
        <f t="shared" si="1023"/>
        <v>0</v>
      </c>
      <c r="KY133" s="60"/>
      <c r="KZ133" s="60"/>
      <c r="LA133" s="60"/>
      <c r="LB133" s="60"/>
      <c r="LC133" s="60"/>
      <c r="LD133" s="60"/>
      <c r="LE133" s="60"/>
      <c r="LF133" s="60"/>
      <c r="LG133" s="67"/>
      <c r="LH133" s="60"/>
      <c r="LI133" s="60"/>
      <c r="LJ133" s="67"/>
      <c r="LK133" s="60"/>
      <c r="LL133" s="60">
        <f t="shared" si="1024"/>
        <v>0</v>
      </c>
      <c r="LM133" s="60">
        <f t="shared" si="1024"/>
        <v>0</v>
      </c>
      <c r="LN133" s="60"/>
      <c r="LO133" s="60"/>
      <c r="LP133" s="60"/>
      <c r="LQ133" s="60"/>
      <c r="LR133" s="60"/>
      <c r="LS133" s="60"/>
      <c r="LT133" s="60"/>
      <c r="LU133" s="60"/>
      <c r="LV133" s="67"/>
      <c r="LW133" s="60"/>
      <c r="LX133" s="60"/>
      <c r="LY133" s="67"/>
      <c r="LZ133" s="60"/>
      <c r="MA133" s="60"/>
      <c r="MB133" s="67"/>
      <c r="MC133" s="60"/>
      <c r="MD133" s="60"/>
      <c r="ME133" s="67"/>
      <c r="MF133" s="60"/>
    </row>
    <row r="134" spans="1:345" ht="13.5" customHeight="1">
      <c r="A134" s="3" t="s">
        <v>134</v>
      </c>
      <c r="B134" s="60">
        <f t="shared" si="991"/>
        <v>0</v>
      </c>
      <c r="C134" s="60">
        <f t="shared" si="992"/>
        <v>0</v>
      </c>
      <c r="D134" s="60"/>
      <c r="E134" s="60">
        <f t="shared" si="993"/>
        <v>0</v>
      </c>
      <c r="F134" s="60">
        <f t="shared" si="993"/>
        <v>0</v>
      </c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>
        <f t="shared" si="994"/>
        <v>0</v>
      </c>
      <c r="U134" s="60">
        <f t="shared" si="994"/>
        <v>0</v>
      </c>
      <c r="V134" s="60"/>
      <c r="W134" s="60"/>
      <c r="X134" s="60"/>
      <c r="Y134" s="60"/>
      <c r="Z134" s="60"/>
      <c r="AA134" s="60"/>
      <c r="AB134" s="60"/>
      <c r="AC134" s="60">
        <f t="shared" si="995"/>
        <v>0</v>
      </c>
      <c r="AD134" s="60">
        <f t="shared" si="995"/>
        <v>0</v>
      </c>
      <c r="AE134" s="60"/>
      <c r="AF134" s="60"/>
      <c r="AG134" s="60"/>
      <c r="AH134" s="60"/>
      <c r="AI134" s="60"/>
      <c r="AJ134" s="60"/>
      <c r="AK134" s="60"/>
      <c r="AL134" s="60">
        <f t="shared" si="996"/>
        <v>0</v>
      </c>
      <c r="AM134" s="60">
        <f t="shared" si="996"/>
        <v>0</v>
      </c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>
        <f t="shared" si="997"/>
        <v>0</v>
      </c>
      <c r="AY134" s="60">
        <f t="shared" si="997"/>
        <v>0</v>
      </c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>
        <f t="shared" si="998"/>
        <v>0</v>
      </c>
      <c r="BT134" s="60"/>
      <c r="BU134" s="60"/>
      <c r="BV134" s="60"/>
      <c r="BW134" s="60"/>
      <c r="BX134" s="60"/>
      <c r="BY134" s="60"/>
      <c r="BZ134" s="60"/>
      <c r="CA134" s="60"/>
      <c r="CB134" s="60">
        <f t="shared" si="999"/>
        <v>0</v>
      </c>
      <c r="CC134" s="60">
        <f t="shared" si="1000"/>
        <v>0</v>
      </c>
      <c r="CD134" s="60"/>
      <c r="CE134" s="60"/>
      <c r="CF134" s="60"/>
      <c r="CG134" s="60"/>
      <c r="CH134" s="60"/>
      <c r="CI134" s="60"/>
      <c r="CJ134" s="60"/>
      <c r="CK134" s="60">
        <f t="shared" si="1001"/>
        <v>0</v>
      </c>
      <c r="CL134" s="60">
        <f t="shared" si="1001"/>
        <v>0</v>
      </c>
      <c r="CM134" s="60"/>
      <c r="CN134" s="60"/>
      <c r="CO134" s="60"/>
      <c r="CP134" s="60"/>
      <c r="CQ134" s="60"/>
      <c r="CR134" s="60"/>
      <c r="CS134" s="60"/>
      <c r="CT134" s="60">
        <f t="shared" si="1002"/>
        <v>0</v>
      </c>
      <c r="CU134" s="60">
        <f t="shared" si="1002"/>
        <v>0</v>
      </c>
      <c r="CV134" s="60"/>
      <c r="CW134" s="60"/>
      <c r="CX134" s="60"/>
      <c r="CY134" s="60"/>
      <c r="CZ134" s="60"/>
      <c r="DA134" s="60"/>
      <c r="DB134" s="60"/>
      <c r="DC134" s="60">
        <f t="shared" si="1003"/>
        <v>0</v>
      </c>
      <c r="DD134" s="60">
        <f t="shared" si="1003"/>
        <v>0</v>
      </c>
      <c r="DE134" s="60"/>
      <c r="DF134" s="60"/>
      <c r="DG134" s="60"/>
      <c r="DH134" s="60"/>
      <c r="DI134" s="60"/>
      <c r="DJ134" s="60"/>
      <c r="DK134" s="60"/>
      <c r="DL134" s="60">
        <f t="shared" si="1004"/>
        <v>0</v>
      </c>
      <c r="DM134" s="60">
        <f t="shared" si="1004"/>
        <v>0</v>
      </c>
      <c r="DN134" s="60"/>
      <c r="DO134" s="60"/>
      <c r="DP134" s="60"/>
      <c r="DQ134" s="60"/>
      <c r="DR134" s="60"/>
      <c r="DS134" s="60"/>
      <c r="DT134" s="60"/>
      <c r="DU134" s="60">
        <f t="shared" si="1005"/>
        <v>0</v>
      </c>
      <c r="DV134" s="60">
        <f t="shared" si="1005"/>
        <v>0</v>
      </c>
      <c r="DW134" s="60"/>
      <c r="DX134" s="60"/>
      <c r="DY134" s="60"/>
      <c r="DZ134" s="60"/>
      <c r="EA134" s="60"/>
      <c r="EB134" s="60"/>
      <c r="EC134" s="60"/>
      <c r="ED134" s="60">
        <f t="shared" si="1006"/>
        <v>0</v>
      </c>
      <c r="EE134" s="60">
        <f t="shared" si="1006"/>
        <v>0</v>
      </c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>
        <f t="shared" si="1007"/>
        <v>0</v>
      </c>
      <c r="EQ134" s="60">
        <f t="shared" si="1007"/>
        <v>0</v>
      </c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>
        <f t="shared" si="1008"/>
        <v>0</v>
      </c>
      <c r="FC134" s="60">
        <f t="shared" si="1008"/>
        <v>0</v>
      </c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>
        <f t="shared" si="1009"/>
        <v>0</v>
      </c>
      <c r="FX134" s="60">
        <f t="shared" si="1009"/>
        <v>0</v>
      </c>
      <c r="FY134" s="60"/>
      <c r="FZ134" s="60"/>
      <c r="GA134" s="60"/>
      <c r="GB134" s="60"/>
      <c r="GC134" s="60"/>
      <c r="GD134" s="60"/>
      <c r="GE134" s="60"/>
      <c r="GF134" s="60">
        <f t="shared" si="1010"/>
        <v>0</v>
      </c>
      <c r="GG134" s="60">
        <f t="shared" si="1010"/>
        <v>0</v>
      </c>
      <c r="GH134" s="60"/>
      <c r="GI134" s="60"/>
      <c r="GJ134" s="60"/>
      <c r="GK134" s="60"/>
      <c r="GL134" s="60"/>
      <c r="GM134" s="60"/>
      <c r="GN134" s="60"/>
      <c r="GO134" s="60">
        <f t="shared" si="1011"/>
        <v>0</v>
      </c>
      <c r="GP134" s="60">
        <f t="shared" si="1011"/>
        <v>0</v>
      </c>
      <c r="GQ134" s="60"/>
      <c r="GR134" s="60"/>
      <c r="GS134" s="60"/>
      <c r="GT134" s="60"/>
      <c r="GU134" s="60"/>
      <c r="GV134" s="60"/>
      <c r="GW134" s="60"/>
      <c r="GX134" s="60">
        <f t="shared" si="1012"/>
        <v>0</v>
      </c>
      <c r="GY134" s="60">
        <f t="shared" si="1012"/>
        <v>0</v>
      </c>
      <c r="GZ134" s="58"/>
      <c r="HA134" s="60"/>
      <c r="HB134" s="60"/>
      <c r="HC134" s="60"/>
      <c r="HD134" s="60"/>
      <c r="HE134" s="60"/>
      <c r="HF134" s="60"/>
      <c r="HG134" s="60">
        <f t="shared" si="1013"/>
        <v>0</v>
      </c>
      <c r="HH134" s="60">
        <f t="shared" si="1013"/>
        <v>0</v>
      </c>
      <c r="HI134" s="60"/>
      <c r="HJ134" s="60"/>
      <c r="HK134" s="60"/>
      <c r="HL134" s="60"/>
      <c r="HM134" s="60"/>
      <c r="HN134" s="60"/>
      <c r="HO134" s="60"/>
      <c r="HP134" s="60">
        <f t="shared" si="1014"/>
        <v>0</v>
      </c>
      <c r="HQ134" s="60">
        <f t="shared" si="1014"/>
        <v>0</v>
      </c>
      <c r="HR134" s="60"/>
      <c r="HS134" s="60"/>
      <c r="HT134" s="60"/>
      <c r="HU134" s="60"/>
      <c r="HV134" s="60"/>
      <c r="HW134" s="60"/>
      <c r="HX134" s="60"/>
      <c r="HY134" s="60">
        <f t="shared" si="1015"/>
        <v>0</v>
      </c>
      <c r="HZ134" s="60">
        <f t="shared" si="1015"/>
        <v>0</v>
      </c>
      <c r="IA134" s="60"/>
      <c r="IB134" s="60"/>
      <c r="IC134" s="60"/>
      <c r="ID134" s="60"/>
      <c r="IE134" s="60"/>
      <c r="IF134" s="60"/>
      <c r="IG134" s="60"/>
      <c r="IH134" s="60">
        <f t="shared" si="1016"/>
        <v>0</v>
      </c>
      <c r="II134" s="60">
        <f t="shared" si="1016"/>
        <v>0</v>
      </c>
      <c r="IJ134" s="60"/>
      <c r="IK134" s="60"/>
      <c r="IL134" s="60"/>
      <c r="IM134" s="60"/>
      <c r="IN134" s="60"/>
      <c r="IO134" s="60"/>
      <c r="IP134" s="60"/>
      <c r="IQ134" s="60"/>
      <c r="IR134" s="60">
        <f t="shared" si="1017"/>
        <v>0</v>
      </c>
      <c r="IS134" s="60">
        <f t="shared" si="1017"/>
        <v>0</v>
      </c>
      <c r="IT134" s="60"/>
      <c r="IU134" s="60"/>
      <c r="IV134" s="60"/>
      <c r="IW134" s="60"/>
      <c r="IX134" s="60"/>
      <c r="IY134" s="60"/>
      <c r="IZ134" s="60"/>
      <c r="JA134" s="60">
        <f t="shared" si="1018"/>
        <v>0</v>
      </c>
      <c r="JB134" s="60">
        <f t="shared" si="1018"/>
        <v>0</v>
      </c>
      <c r="JC134" s="60"/>
      <c r="JD134" s="60"/>
      <c r="JE134" s="60"/>
      <c r="JF134" s="60"/>
      <c r="JG134" s="60"/>
      <c r="JH134" s="60"/>
      <c r="JI134" s="60"/>
      <c r="JJ134" s="60">
        <f t="shared" si="1019"/>
        <v>0</v>
      </c>
      <c r="JK134" s="60">
        <f t="shared" si="1019"/>
        <v>0</v>
      </c>
      <c r="JL134" s="60"/>
      <c r="JM134" s="60"/>
      <c r="JN134" s="60"/>
      <c r="JO134" s="60"/>
      <c r="JP134" s="60"/>
      <c r="JQ134" s="60"/>
      <c r="JR134" s="60"/>
      <c r="JS134" s="60">
        <f t="shared" si="1020"/>
        <v>0</v>
      </c>
      <c r="JT134" s="60">
        <f t="shared" si="1020"/>
        <v>0</v>
      </c>
      <c r="JU134" s="60"/>
      <c r="JV134" s="60"/>
      <c r="JW134" s="60"/>
      <c r="JX134" s="60"/>
      <c r="JY134" s="60"/>
      <c r="JZ134" s="60"/>
      <c r="KA134" s="60"/>
      <c r="KB134" s="60">
        <f t="shared" si="1021"/>
        <v>0</v>
      </c>
      <c r="KC134" s="60">
        <f t="shared" si="1021"/>
        <v>0</v>
      </c>
      <c r="KD134" s="60"/>
      <c r="KE134" s="60"/>
      <c r="KF134" s="60"/>
      <c r="KG134" s="60"/>
      <c r="KH134" s="60"/>
      <c r="KI134" s="60"/>
      <c r="KJ134" s="60"/>
      <c r="KK134" s="60">
        <f t="shared" si="1022"/>
        <v>0</v>
      </c>
      <c r="KL134" s="60">
        <f t="shared" si="1022"/>
        <v>0</v>
      </c>
      <c r="KM134" s="60"/>
      <c r="KN134" s="60"/>
      <c r="KO134" s="60"/>
      <c r="KP134" s="60"/>
      <c r="KQ134" s="60"/>
      <c r="KR134" s="60"/>
      <c r="KS134" s="60"/>
      <c r="KT134" s="60"/>
      <c r="KU134" s="67"/>
      <c r="KV134" s="60"/>
      <c r="KW134" s="60">
        <f t="shared" si="1023"/>
        <v>0</v>
      </c>
      <c r="KX134" s="60">
        <f t="shared" si="1023"/>
        <v>0</v>
      </c>
      <c r="KY134" s="60"/>
      <c r="KZ134" s="60"/>
      <c r="LA134" s="60"/>
      <c r="LB134" s="60"/>
      <c r="LC134" s="60"/>
      <c r="LD134" s="60"/>
      <c r="LE134" s="60"/>
      <c r="LF134" s="60"/>
      <c r="LG134" s="67"/>
      <c r="LH134" s="60"/>
      <c r="LI134" s="60"/>
      <c r="LJ134" s="67"/>
      <c r="LK134" s="60"/>
      <c r="LL134" s="60">
        <f t="shared" si="1024"/>
        <v>0</v>
      </c>
      <c r="LM134" s="60">
        <f t="shared" si="1024"/>
        <v>0</v>
      </c>
      <c r="LN134" s="60"/>
      <c r="LO134" s="60"/>
      <c r="LP134" s="60"/>
      <c r="LQ134" s="60"/>
      <c r="LR134" s="60"/>
      <c r="LS134" s="60"/>
      <c r="LT134" s="60"/>
      <c r="LU134" s="60"/>
      <c r="LV134" s="67"/>
      <c r="LW134" s="60"/>
      <c r="LX134" s="60"/>
      <c r="LY134" s="67"/>
      <c r="LZ134" s="60"/>
      <c r="MA134" s="60"/>
      <c r="MB134" s="67"/>
      <c r="MC134" s="60"/>
      <c r="MD134" s="60"/>
      <c r="ME134" s="67"/>
      <c r="MF134" s="60"/>
    </row>
    <row r="135" spans="1:345" ht="13.5" customHeight="1">
      <c r="A135" s="3" t="s">
        <v>114</v>
      </c>
      <c r="B135" s="60">
        <f t="shared" si="991"/>
        <v>0</v>
      </c>
      <c r="C135" s="60">
        <f t="shared" si="992"/>
        <v>0</v>
      </c>
      <c r="D135" s="60"/>
      <c r="E135" s="60">
        <f t="shared" si="993"/>
        <v>0</v>
      </c>
      <c r="F135" s="60">
        <f t="shared" si="993"/>
        <v>0</v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>
        <f t="shared" si="994"/>
        <v>0</v>
      </c>
      <c r="U135" s="60">
        <f t="shared" si="994"/>
        <v>0</v>
      </c>
      <c r="V135" s="60"/>
      <c r="W135" s="60"/>
      <c r="X135" s="60"/>
      <c r="Y135" s="60"/>
      <c r="Z135" s="60"/>
      <c r="AA135" s="60"/>
      <c r="AB135" s="60"/>
      <c r="AC135" s="60">
        <f t="shared" si="995"/>
        <v>0</v>
      </c>
      <c r="AD135" s="60">
        <f t="shared" si="995"/>
        <v>0</v>
      </c>
      <c r="AE135" s="60"/>
      <c r="AF135" s="60"/>
      <c r="AG135" s="60"/>
      <c r="AH135" s="60"/>
      <c r="AI135" s="60"/>
      <c r="AJ135" s="60"/>
      <c r="AK135" s="60"/>
      <c r="AL135" s="60">
        <f t="shared" si="996"/>
        <v>0</v>
      </c>
      <c r="AM135" s="60">
        <f t="shared" si="996"/>
        <v>0</v>
      </c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>
        <f t="shared" si="997"/>
        <v>0</v>
      </c>
      <c r="AY135" s="60">
        <f t="shared" si="997"/>
        <v>0</v>
      </c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>
        <f t="shared" si="998"/>
        <v>0</v>
      </c>
      <c r="BT135" s="60"/>
      <c r="BU135" s="60"/>
      <c r="BV135" s="60"/>
      <c r="BW135" s="60"/>
      <c r="BX135" s="60"/>
      <c r="BY135" s="60"/>
      <c r="BZ135" s="60"/>
      <c r="CA135" s="60"/>
      <c r="CB135" s="60">
        <f t="shared" si="999"/>
        <v>0</v>
      </c>
      <c r="CC135" s="60">
        <f t="shared" si="1000"/>
        <v>0</v>
      </c>
      <c r="CD135" s="60"/>
      <c r="CE135" s="60"/>
      <c r="CF135" s="60"/>
      <c r="CG135" s="60"/>
      <c r="CH135" s="60"/>
      <c r="CI135" s="60"/>
      <c r="CJ135" s="60"/>
      <c r="CK135" s="60">
        <f t="shared" si="1001"/>
        <v>0</v>
      </c>
      <c r="CL135" s="60">
        <f t="shared" si="1001"/>
        <v>0</v>
      </c>
      <c r="CM135" s="60"/>
      <c r="CN135" s="60"/>
      <c r="CO135" s="60"/>
      <c r="CP135" s="60"/>
      <c r="CQ135" s="60"/>
      <c r="CR135" s="60"/>
      <c r="CS135" s="60"/>
      <c r="CT135" s="60">
        <f t="shared" si="1002"/>
        <v>0</v>
      </c>
      <c r="CU135" s="60">
        <f t="shared" si="1002"/>
        <v>0</v>
      </c>
      <c r="CV135" s="60"/>
      <c r="CW135" s="60"/>
      <c r="CX135" s="60"/>
      <c r="CY135" s="60"/>
      <c r="CZ135" s="60"/>
      <c r="DA135" s="60"/>
      <c r="DB135" s="60"/>
      <c r="DC135" s="60">
        <f t="shared" si="1003"/>
        <v>0</v>
      </c>
      <c r="DD135" s="60">
        <f t="shared" si="1003"/>
        <v>0</v>
      </c>
      <c r="DE135" s="60"/>
      <c r="DF135" s="60"/>
      <c r="DG135" s="60"/>
      <c r="DH135" s="60"/>
      <c r="DI135" s="60"/>
      <c r="DJ135" s="60"/>
      <c r="DK135" s="60"/>
      <c r="DL135" s="60">
        <f t="shared" si="1004"/>
        <v>0</v>
      </c>
      <c r="DM135" s="60">
        <f t="shared" si="1004"/>
        <v>0</v>
      </c>
      <c r="DN135" s="60"/>
      <c r="DO135" s="60"/>
      <c r="DP135" s="60"/>
      <c r="DQ135" s="60"/>
      <c r="DR135" s="60"/>
      <c r="DS135" s="60"/>
      <c r="DT135" s="60"/>
      <c r="DU135" s="60">
        <f t="shared" si="1005"/>
        <v>0</v>
      </c>
      <c r="DV135" s="60">
        <f t="shared" si="1005"/>
        <v>0</v>
      </c>
      <c r="DW135" s="60"/>
      <c r="DX135" s="60"/>
      <c r="DY135" s="60"/>
      <c r="DZ135" s="60"/>
      <c r="EA135" s="60"/>
      <c r="EB135" s="60"/>
      <c r="EC135" s="60"/>
      <c r="ED135" s="60">
        <f t="shared" si="1006"/>
        <v>0</v>
      </c>
      <c r="EE135" s="60">
        <f t="shared" si="1006"/>
        <v>0</v>
      </c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>
        <f t="shared" si="1007"/>
        <v>0</v>
      </c>
      <c r="EQ135" s="60">
        <f t="shared" si="1007"/>
        <v>0</v>
      </c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>
        <f t="shared" si="1008"/>
        <v>0</v>
      </c>
      <c r="FC135" s="60">
        <f t="shared" si="1008"/>
        <v>0</v>
      </c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>
        <f t="shared" si="1009"/>
        <v>0</v>
      </c>
      <c r="FX135" s="60">
        <f t="shared" si="1009"/>
        <v>0</v>
      </c>
      <c r="FY135" s="60"/>
      <c r="FZ135" s="60"/>
      <c r="GA135" s="60"/>
      <c r="GB135" s="60"/>
      <c r="GC135" s="60"/>
      <c r="GD135" s="60"/>
      <c r="GE135" s="60"/>
      <c r="GF135" s="60">
        <f t="shared" si="1010"/>
        <v>0</v>
      </c>
      <c r="GG135" s="60">
        <f t="shared" si="1010"/>
        <v>0</v>
      </c>
      <c r="GH135" s="60"/>
      <c r="GI135" s="60"/>
      <c r="GJ135" s="60"/>
      <c r="GK135" s="60"/>
      <c r="GL135" s="60"/>
      <c r="GM135" s="60"/>
      <c r="GN135" s="60"/>
      <c r="GO135" s="60">
        <f t="shared" si="1011"/>
        <v>0</v>
      </c>
      <c r="GP135" s="60">
        <f t="shared" si="1011"/>
        <v>0</v>
      </c>
      <c r="GQ135" s="60"/>
      <c r="GR135" s="60"/>
      <c r="GS135" s="60"/>
      <c r="GT135" s="60"/>
      <c r="GU135" s="60"/>
      <c r="GV135" s="60"/>
      <c r="GW135" s="60"/>
      <c r="GX135" s="60">
        <f t="shared" si="1012"/>
        <v>0</v>
      </c>
      <c r="GY135" s="60">
        <f t="shared" si="1012"/>
        <v>0</v>
      </c>
      <c r="GZ135" s="60"/>
      <c r="HA135" s="60"/>
      <c r="HB135" s="60"/>
      <c r="HC135" s="60"/>
      <c r="HD135" s="60"/>
      <c r="HE135" s="60"/>
      <c r="HF135" s="60"/>
      <c r="HG135" s="60">
        <f t="shared" si="1013"/>
        <v>0</v>
      </c>
      <c r="HH135" s="60">
        <f t="shared" si="1013"/>
        <v>0</v>
      </c>
      <c r="HI135" s="60"/>
      <c r="HJ135" s="60"/>
      <c r="HK135" s="60"/>
      <c r="HL135" s="60"/>
      <c r="HM135" s="60"/>
      <c r="HN135" s="60"/>
      <c r="HO135" s="60"/>
      <c r="HP135" s="60">
        <f t="shared" si="1014"/>
        <v>0</v>
      </c>
      <c r="HQ135" s="60">
        <f t="shared" si="1014"/>
        <v>0</v>
      </c>
      <c r="HR135" s="60"/>
      <c r="HS135" s="60"/>
      <c r="HT135" s="60"/>
      <c r="HU135" s="60"/>
      <c r="HV135" s="60"/>
      <c r="HW135" s="60"/>
      <c r="HX135" s="60"/>
      <c r="HY135" s="60">
        <f t="shared" si="1015"/>
        <v>0</v>
      </c>
      <c r="HZ135" s="60">
        <f t="shared" si="1015"/>
        <v>0</v>
      </c>
      <c r="IA135" s="60"/>
      <c r="IB135" s="60"/>
      <c r="IC135" s="60"/>
      <c r="ID135" s="60"/>
      <c r="IE135" s="60"/>
      <c r="IF135" s="60"/>
      <c r="IG135" s="60"/>
      <c r="IH135" s="60">
        <f t="shared" si="1016"/>
        <v>0</v>
      </c>
      <c r="II135" s="60">
        <f t="shared" si="1016"/>
        <v>0</v>
      </c>
      <c r="IJ135" s="60"/>
      <c r="IK135" s="60"/>
      <c r="IL135" s="60"/>
      <c r="IM135" s="60"/>
      <c r="IN135" s="60"/>
      <c r="IO135" s="60"/>
      <c r="IP135" s="60"/>
      <c r="IQ135" s="60"/>
      <c r="IR135" s="60">
        <f t="shared" si="1017"/>
        <v>0</v>
      </c>
      <c r="IS135" s="60">
        <f t="shared" si="1017"/>
        <v>0</v>
      </c>
      <c r="IT135" s="60"/>
      <c r="IU135" s="60"/>
      <c r="IV135" s="60"/>
      <c r="IW135" s="60"/>
      <c r="IX135" s="60"/>
      <c r="IY135" s="60"/>
      <c r="IZ135" s="60"/>
      <c r="JA135" s="60">
        <f t="shared" si="1018"/>
        <v>0</v>
      </c>
      <c r="JB135" s="60">
        <f t="shared" si="1018"/>
        <v>0</v>
      </c>
      <c r="JC135" s="60"/>
      <c r="JD135" s="60"/>
      <c r="JE135" s="60"/>
      <c r="JF135" s="60"/>
      <c r="JG135" s="60"/>
      <c r="JH135" s="60"/>
      <c r="JI135" s="60"/>
      <c r="JJ135" s="60">
        <f t="shared" si="1019"/>
        <v>0</v>
      </c>
      <c r="JK135" s="60">
        <f t="shared" si="1019"/>
        <v>0</v>
      </c>
      <c r="JL135" s="60"/>
      <c r="JM135" s="60"/>
      <c r="JN135" s="60"/>
      <c r="JO135" s="60"/>
      <c r="JP135" s="60"/>
      <c r="JQ135" s="60"/>
      <c r="JR135" s="60"/>
      <c r="JS135" s="60">
        <f t="shared" si="1020"/>
        <v>0</v>
      </c>
      <c r="JT135" s="60">
        <f t="shared" si="1020"/>
        <v>0</v>
      </c>
      <c r="JU135" s="60"/>
      <c r="JV135" s="60"/>
      <c r="JW135" s="60"/>
      <c r="JX135" s="60"/>
      <c r="JY135" s="60"/>
      <c r="JZ135" s="60"/>
      <c r="KA135" s="60"/>
      <c r="KB135" s="60">
        <f t="shared" si="1021"/>
        <v>0</v>
      </c>
      <c r="KC135" s="60">
        <f t="shared" si="1021"/>
        <v>0</v>
      </c>
      <c r="KD135" s="60"/>
      <c r="KE135" s="60"/>
      <c r="KF135" s="60"/>
      <c r="KG135" s="60"/>
      <c r="KH135" s="60"/>
      <c r="KI135" s="60"/>
      <c r="KJ135" s="60"/>
      <c r="KK135" s="60">
        <f t="shared" si="1022"/>
        <v>0</v>
      </c>
      <c r="KL135" s="60">
        <f t="shared" si="1022"/>
        <v>0</v>
      </c>
      <c r="KM135" s="60"/>
      <c r="KN135" s="60"/>
      <c r="KO135" s="60"/>
      <c r="KP135" s="60"/>
      <c r="KQ135" s="60"/>
      <c r="KR135" s="60"/>
      <c r="KS135" s="60"/>
      <c r="KT135" s="60"/>
      <c r="KU135" s="67"/>
      <c r="KV135" s="60"/>
      <c r="KW135" s="60">
        <f t="shared" si="1023"/>
        <v>0</v>
      </c>
      <c r="KX135" s="60">
        <f t="shared" si="1023"/>
        <v>0</v>
      </c>
      <c r="KY135" s="60"/>
      <c r="KZ135" s="60"/>
      <c r="LA135" s="60"/>
      <c r="LB135" s="60"/>
      <c r="LC135" s="60"/>
      <c r="LD135" s="60"/>
      <c r="LE135" s="60"/>
      <c r="LF135" s="60"/>
      <c r="LG135" s="67"/>
      <c r="LH135" s="60"/>
      <c r="LI135" s="60"/>
      <c r="LJ135" s="67"/>
      <c r="LK135" s="60"/>
      <c r="LL135" s="60">
        <f t="shared" si="1024"/>
        <v>0</v>
      </c>
      <c r="LM135" s="60">
        <f t="shared" si="1024"/>
        <v>0</v>
      </c>
      <c r="LN135" s="60"/>
      <c r="LO135" s="60"/>
      <c r="LP135" s="60"/>
      <c r="LQ135" s="60"/>
      <c r="LR135" s="60"/>
      <c r="LS135" s="60"/>
      <c r="LT135" s="60"/>
      <c r="LU135" s="60"/>
      <c r="LV135" s="67"/>
      <c r="LW135" s="60"/>
      <c r="LX135" s="60"/>
      <c r="LY135" s="67"/>
      <c r="LZ135" s="60"/>
      <c r="MA135" s="60"/>
      <c r="MB135" s="67"/>
      <c r="MC135" s="60"/>
      <c r="MD135" s="60"/>
      <c r="ME135" s="67"/>
      <c r="MF135" s="60"/>
    </row>
    <row r="136" spans="1:345" ht="13.5" customHeight="1">
      <c r="A136" s="3" t="s">
        <v>105</v>
      </c>
      <c r="B136" s="60">
        <f t="shared" si="991"/>
        <v>0</v>
      </c>
      <c r="C136" s="60">
        <f t="shared" si="992"/>
        <v>0</v>
      </c>
      <c r="D136" s="60"/>
      <c r="E136" s="60">
        <f t="shared" si="993"/>
        <v>0</v>
      </c>
      <c r="F136" s="60">
        <f t="shared" si="993"/>
        <v>0</v>
      </c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>
        <f t="shared" si="994"/>
        <v>0</v>
      </c>
      <c r="U136" s="60">
        <f t="shared" si="994"/>
        <v>0</v>
      </c>
      <c r="V136" s="60"/>
      <c r="W136" s="60"/>
      <c r="X136" s="60"/>
      <c r="Y136" s="60"/>
      <c r="Z136" s="60"/>
      <c r="AA136" s="60"/>
      <c r="AB136" s="60"/>
      <c r="AC136" s="60">
        <f t="shared" si="995"/>
        <v>0</v>
      </c>
      <c r="AD136" s="60">
        <f t="shared" si="995"/>
        <v>0</v>
      </c>
      <c r="AE136" s="60"/>
      <c r="AF136" s="60"/>
      <c r="AG136" s="60"/>
      <c r="AH136" s="60"/>
      <c r="AI136" s="60"/>
      <c r="AJ136" s="60"/>
      <c r="AK136" s="60"/>
      <c r="AL136" s="60">
        <f t="shared" si="996"/>
        <v>0</v>
      </c>
      <c r="AM136" s="60">
        <f t="shared" si="996"/>
        <v>0</v>
      </c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>
        <f t="shared" si="997"/>
        <v>0</v>
      </c>
      <c r="AY136" s="60">
        <f t="shared" si="997"/>
        <v>0</v>
      </c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>
        <f t="shared" si="998"/>
        <v>0</v>
      </c>
      <c r="BT136" s="60"/>
      <c r="BU136" s="60"/>
      <c r="BV136" s="60"/>
      <c r="BW136" s="60"/>
      <c r="BX136" s="60"/>
      <c r="BY136" s="60"/>
      <c r="BZ136" s="60"/>
      <c r="CA136" s="60"/>
      <c r="CB136" s="60">
        <f t="shared" si="999"/>
        <v>0</v>
      </c>
      <c r="CC136" s="60">
        <f t="shared" si="1000"/>
        <v>0</v>
      </c>
      <c r="CD136" s="60"/>
      <c r="CE136" s="60"/>
      <c r="CF136" s="60"/>
      <c r="CG136" s="60"/>
      <c r="CH136" s="60"/>
      <c r="CI136" s="60"/>
      <c r="CJ136" s="60"/>
      <c r="CK136" s="60">
        <f t="shared" si="1001"/>
        <v>0</v>
      </c>
      <c r="CL136" s="60">
        <f t="shared" si="1001"/>
        <v>0</v>
      </c>
      <c r="CM136" s="60"/>
      <c r="CN136" s="60"/>
      <c r="CO136" s="60"/>
      <c r="CP136" s="60"/>
      <c r="CQ136" s="60"/>
      <c r="CR136" s="60"/>
      <c r="CS136" s="60"/>
      <c r="CT136" s="60">
        <f t="shared" si="1002"/>
        <v>0</v>
      </c>
      <c r="CU136" s="60">
        <f t="shared" si="1002"/>
        <v>0</v>
      </c>
      <c r="CV136" s="60"/>
      <c r="CW136" s="60"/>
      <c r="CX136" s="60"/>
      <c r="CY136" s="60"/>
      <c r="CZ136" s="60"/>
      <c r="DA136" s="60"/>
      <c r="DB136" s="60"/>
      <c r="DC136" s="60">
        <f t="shared" si="1003"/>
        <v>0</v>
      </c>
      <c r="DD136" s="60">
        <f t="shared" si="1003"/>
        <v>0</v>
      </c>
      <c r="DE136" s="60"/>
      <c r="DF136" s="60"/>
      <c r="DG136" s="60"/>
      <c r="DH136" s="60"/>
      <c r="DI136" s="60"/>
      <c r="DJ136" s="60"/>
      <c r="DK136" s="60"/>
      <c r="DL136" s="60">
        <f t="shared" si="1004"/>
        <v>0</v>
      </c>
      <c r="DM136" s="60">
        <f t="shared" si="1004"/>
        <v>0</v>
      </c>
      <c r="DN136" s="60"/>
      <c r="DO136" s="60"/>
      <c r="DP136" s="60"/>
      <c r="DQ136" s="60"/>
      <c r="DR136" s="60"/>
      <c r="DS136" s="60"/>
      <c r="DT136" s="60"/>
      <c r="DU136" s="60">
        <f t="shared" si="1005"/>
        <v>0</v>
      </c>
      <c r="DV136" s="60">
        <f t="shared" si="1005"/>
        <v>0</v>
      </c>
      <c r="DW136" s="60"/>
      <c r="DX136" s="60"/>
      <c r="DY136" s="60"/>
      <c r="DZ136" s="60"/>
      <c r="EA136" s="60"/>
      <c r="EB136" s="60"/>
      <c r="EC136" s="60"/>
      <c r="ED136" s="60">
        <f t="shared" si="1006"/>
        <v>0</v>
      </c>
      <c r="EE136" s="60">
        <f t="shared" si="1006"/>
        <v>0</v>
      </c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>
        <f t="shared" si="1007"/>
        <v>0</v>
      </c>
      <c r="EQ136" s="60">
        <f t="shared" si="1007"/>
        <v>0</v>
      </c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>
        <f t="shared" si="1008"/>
        <v>0</v>
      </c>
      <c r="FC136" s="60">
        <f t="shared" si="1008"/>
        <v>0</v>
      </c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>
        <f t="shared" si="1009"/>
        <v>0</v>
      </c>
      <c r="FX136" s="60">
        <f t="shared" si="1009"/>
        <v>0</v>
      </c>
      <c r="FY136" s="60"/>
      <c r="FZ136" s="60"/>
      <c r="GA136" s="60"/>
      <c r="GB136" s="60"/>
      <c r="GC136" s="60"/>
      <c r="GD136" s="60"/>
      <c r="GE136" s="60"/>
      <c r="GF136" s="60">
        <f t="shared" si="1010"/>
        <v>0</v>
      </c>
      <c r="GG136" s="60">
        <f t="shared" si="1010"/>
        <v>0</v>
      </c>
      <c r="GH136" s="60"/>
      <c r="GI136" s="60"/>
      <c r="GJ136" s="60"/>
      <c r="GK136" s="60"/>
      <c r="GL136" s="60"/>
      <c r="GM136" s="60"/>
      <c r="GN136" s="60"/>
      <c r="GO136" s="60">
        <f t="shared" si="1011"/>
        <v>0</v>
      </c>
      <c r="GP136" s="60">
        <f t="shared" si="1011"/>
        <v>0</v>
      </c>
      <c r="GQ136" s="60"/>
      <c r="GR136" s="60"/>
      <c r="GS136" s="60"/>
      <c r="GT136" s="60"/>
      <c r="GU136" s="60"/>
      <c r="GV136" s="60"/>
      <c r="GW136" s="60"/>
      <c r="GX136" s="60">
        <f t="shared" si="1012"/>
        <v>0</v>
      </c>
      <c r="GY136" s="60">
        <f t="shared" si="1012"/>
        <v>0</v>
      </c>
      <c r="GZ136" s="58"/>
      <c r="HA136" s="60"/>
      <c r="HB136" s="60"/>
      <c r="HC136" s="60"/>
      <c r="HD136" s="60"/>
      <c r="HE136" s="60"/>
      <c r="HF136" s="60"/>
      <c r="HG136" s="60">
        <f t="shared" si="1013"/>
        <v>0</v>
      </c>
      <c r="HH136" s="60">
        <f t="shared" si="1013"/>
        <v>0</v>
      </c>
      <c r="HI136" s="60"/>
      <c r="HJ136" s="60"/>
      <c r="HK136" s="60"/>
      <c r="HL136" s="60"/>
      <c r="HM136" s="60"/>
      <c r="HN136" s="60"/>
      <c r="HO136" s="60"/>
      <c r="HP136" s="60">
        <f t="shared" si="1014"/>
        <v>0</v>
      </c>
      <c r="HQ136" s="60">
        <f t="shared" si="1014"/>
        <v>0</v>
      </c>
      <c r="HR136" s="60"/>
      <c r="HS136" s="60"/>
      <c r="HT136" s="60"/>
      <c r="HU136" s="60"/>
      <c r="HV136" s="60"/>
      <c r="HW136" s="60"/>
      <c r="HX136" s="60"/>
      <c r="HY136" s="60">
        <f t="shared" si="1015"/>
        <v>0</v>
      </c>
      <c r="HZ136" s="60">
        <f t="shared" si="1015"/>
        <v>0</v>
      </c>
      <c r="IA136" s="60"/>
      <c r="IB136" s="60"/>
      <c r="IC136" s="60"/>
      <c r="ID136" s="60"/>
      <c r="IE136" s="60"/>
      <c r="IF136" s="60"/>
      <c r="IG136" s="60"/>
      <c r="IH136" s="60">
        <f t="shared" si="1016"/>
        <v>0</v>
      </c>
      <c r="II136" s="60">
        <f t="shared" si="1016"/>
        <v>0</v>
      </c>
      <c r="IJ136" s="60"/>
      <c r="IK136" s="60"/>
      <c r="IL136" s="60"/>
      <c r="IM136" s="60"/>
      <c r="IN136" s="60"/>
      <c r="IO136" s="60"/>
      <c r="IP136" s="60"/>
      <c r="IQ136" s="60"/>
      <c r="IR136" s="60">
        <f t="shared" si="1017"/>
        <v>0</v>
      </c>
      <c r="IS136" s="60">
        <f t="shared" si="1017"/>
        <v>0</v>
      </c>
      <c r="IT136" s="60"/>
      <c r="IU136" s="60"/>
      <c r="IV136" s="60"/>
      <c r="IW136" s="60"/>
      <c r="IX136" s="60"/>
      <c r="IY136" s="60"/>
      <c r="IZ136" s="60"/>
      <c r="JA136" s="60">
        <f t="shared" si="1018"/>
        <v>0</v>
      </c>
      <c r="JB136" s="60">
        <f t="shared" si="1018"/>
        <v>0</v>
      </c>
      <c r="JC136" s="60"/>
      <c r="JD136" s="60"/>
      <c r="JE136" s="60"/>
      <c r="JF136" s="60"/>
      <c r="JG136" s="60"/>
      <c r="JH136" s="60"/>
      <c r="JI136" s="60"/>
      <c r="JJ136" s="60">
        <f t="shared" si="1019"/>
        <v>0</v>
      </c>
      <c r="JK136" s="60">
        <f t="shared" si="1019"/>
        <v>0</v>
      </c>
      <c r="JL136" s="60"/>
      <c r="JM136" s="60"/>
      <c r="JN136" s="60"/>
      <c r="JO136" s="60"/>
      <c r="JP136" s="60"/>
      <c r="JQ136" s="60"/>
      <c r="JR136" s="60"/>
      <c r="JS136" s="60">
        <f t="shared" si="1020"/>
        <v>0</v>
      </c>
      <c r="JT136" s="60">
        <f t="shared" si="1020"/>
        <v>0</v>
      </c>
      <c r="JU136" s="60"/>
      <c r="JV136" s="60"/>
      <c r="JW136" s="60"/>
      <c r="JX136" s="60"/>
      <c r="JY136" s="60"/>
      <c r="JZ136" s="60"/>
      <c r="KA136" s="60"/>
      <c r="KB136" s="60">
        <f t="shared" si="1021"/>
        <v>0</v>
      </c>
      <c r="KC136" s="60">
        <f t="shared" si="1021"/>
        <v>0</v>
      </c>
      <c r="KD136" s="60"/>
      <c r="KE136" s="60"/>
      <c r="KF136" s="60"/>
      <c r="KG136" s="60"/>
      <c r="KH136" s="60"/>
      <c r="KI136" s="60"/>
      <c r="KJ136" s="60"/>
      <c r="KK136" s="60">
        <f t="shared" si="1022"/>
        <v>0</v>
      </c>
      <c r="KL136" s="60">
        <f t="shared" si="1022"/>
        <v>0</v>
      </c>
      <c r="KM136" s="60"/>
      <c r="KN136" s="60"/>
      <c r="KO136" s="60"/>
      <c r="KP136" s="60"/>
      <c r="KQ136" s="60"/>
      <c r="KR136" s="60"/>
      <c r="KS136" s="60"/>
      <c r="KT136" s="60"/>
      <c r="KU136" s="67"/>
      <c r="KV136" s="60"/>
      <c r="KW136" s="60">
        <f t="shared" si="1023"/>
        <v>0</v>
      </c>
      <c r="KX136" s="60">
        <f t="shared" si="1023"/>
        <v>0</v>
      </c>
      <c r="KY136" s="60"/>
      <c r="KZ136" s="60"/>
      <c r="LA136" s="60"/>
      <c r="LB136" s="60"/>
      <c r="LC136" s="60"/>
      <c r="LD136" s="60"/>
      <c r="LE136" s="60"/>
      <c r="LF136" s="60"/>
      <c r="LG136" s="67"/>
      <c r="LH136" s="60"/>
      <c r="LI136" s="60"/>
      <c r="LJ136" s="67"/>
      <c r="LK136" s="60"/>
      <c r="LL136" s="60">
        <f t="shared" si="1024"/>
        <v>0</v>
      </c>
      <c r="LM136" s="60">
        <f t="shared" si="1024"/>
        <v>0</v>
      </c>
      <c r="LN136" s="60"/>
      <c r="LO136" s="60"/>
      <c r="LP136" s="60"/>
      <c r="LQ136" s="60"/>
      <c r="LR136" s="60"/>
      <c r="LS136" s="60"/>
      <c r="LT136" s="60"/>
      <c r="LU136" s="60"/>
      <c r="LV136" s="67"/>
      <c r="LW136" s="60"/>
      <c r="LX136" s="60"/>
      <c r="LY136" s="67"/>
      <c r="LZ136" s="60"/>
      <c r="MA136" s="60"/>
      <c r="MB136" s="67"/>
      <c r="MC136" s="60"/>
      <c r="MD136" s="60"/>
      <c r="ME136" s="67"/>
      <c r="MF136" s="60"/>
    </row>
    <row r="137" spans="1:345" ht="13.5" customHeight="1">
      <c r="A137" s="3" t="s">
        <v>144</v>
      </c>
      <c r="B137" s="60">
        <f t="shared" si="991"/>
        <v>6404.09</v>
      </c>
      <c r="C137" s="60">
        <f t="shared" si="992"/>
        <v>6404.09</v>
      </c>
      <c r="D137" s="60">
        <f>C137/B137*100</f>
        <v>100</v>
      </c>
      <c r="E137" s="60">
        <f t="shared" si="993"/>
        <v>0</v>
      </c>
      <c r="F137" s="60">
        <f t="shared" si="993"/>
        <v>0</v>
      </c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>
        <f t="shared" si="994"/>
        <v>0</v>
      </c>
      <c r="U137" s="60">
        <f t="shared" si="994"/>
        <v>0</v>
      </c>
      <c r="V137" s="60"/>
      <c r="W137" s="60"/>
      <c r="X137" s="60"/>
      <c r="Y137" s="60"/>
      <c r="Z137" s="60"/>
      <c r="AA137" s="60"/>
      <c r="AB137" s="60"/>
      <c r="AC137" s="60">
        <f t="shared" si="995"/>
        <v>0</v>
      </c>
      <c r="AD137" s="60">
        <f t="shared" si="995"/>
        <v>0</v>
      </c>
      <c r="AE137" s="60"/>
      <c r="AF137" s="60"/>
      <c r="AG137" s="60"/>
      <c r="AH137" s="60"/>
      <c r="AI137" s="60"/>
      <c r="AJ137" s="60"/>
      <c r="AK137" s="60"/>
      <c r="AL137" s="60">
        <f t="shared" si="996"/>
        <v>0</v>
      </c>
      <c r="AM137" s="60">
        <f t="shared" si="996"/>
        <v>0</v>
      </c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>
        <f t="shared" si="997"/>
        <v>0</v>
      </c>
      <c r="AY137" s="60">
        <f t="shared" si="997"/>
        <v>0</v>
      </c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>
        <f t="shared" si="998"/>
        <v>0</v>
      </c>
      <c r="BT137" s="60"/>
      <c r="BU137" s="60"/>
      <c r="BV137" s="60"/>
      <c r="BW137" s="60"/>
      <c r="BX137" s="60"/>
      <c r="BY137" s="60"/>
      <c r="BZ137" s="60"/>
      <c r="CA137" s="60"/>
      <c r="CB137" s="60">
        <f t="shared" si="999"/>
        <v>0</v>
      </c>
      <c r="CC137" s="60">
        <f t="shared" si="1000"/>
        <v>0</v>
      </c>
      <c r="CD137" s="60"/>
      <c r="CE137" s="60"/>
      <c r="CF137" s="60"/>
      <c r="CG137" s="60"/>
      <c r="CH137" s="60"/>
      <c r="CI137" s="60"/>
      <c r="CJ137" s="60"/>
      <c r="CK137" s="60">
        <f>CN137+CQ137</f>
        <v>6404.09</v>
      </c>
      <c r="CL137" s="60">
        <f t="shared" si="1001"/>
        <v>6404.09</v>
      </c>
      <c r="CM137" s="60">
        <f>CL137/CK137*100</f>
        <v>100</v>
      </c>
      <c r="CN137" s="60">
        <v>6340</v>
      </c>
      <c r="CO137" s="60">
        <v>6340</v>
      </c>
      <c r="CP137" s="60">
        <f>CO137/CN137*100</f>
        <v>100</v>
      </c>
      <c r="CQ137" s="60">
        <v>64.09</v>
      </c>
      <c r="CR137" s="60">
        <v>64.09</v>
      </c>
      <c r="CS137" s="60">
        <f>CR137/CQ137*100</f>
        <v>100</v>
      </c>
      <c r="CT137" s="60">
        <f t="shared" si="1002"/>
        <v>0</v>
      </c>
      <c r="CU137" s="60">
        <f t="shared" si="1002"/>
        <v>0</v>
      </c>
      <c r="CV137" s="60"/>
      <c r="CW137" s="60"/>
      <c r="CX137" s="60"/>
      <c r="CY137" s="60"/>
      <c r="CZ137" s="60"/>
      <c r="DA137" s="60"/>
      <c r="DB137" s="60"/>
      <c r="DC137" s="60">
        <f t="shared" si="1003"/>
        <v>0</v>
      </c>
      <c r="DD137" s="60">
        <f t="shared" si="1003"/>
        <v>0</v>
      </c>
      <c r="DE137" s="60"/>
      <c r="DF137" s="60"/>
      <c r="DG137" s="60"/>
      <c r="DH137" s="60"/>
      <c r="DI137" s="60"/>
      <c r="DJ137" s="60"/>
      <c r="DK137" s="60"/>
      <c r="DL137" s="60">
        <f t="shared" si="1004"/>
        <v>0</v>
      </c>
      <c r="DM137" s="60">
        <f t="shared" si="1004"/>
        <v>0</v>
      </c>
      <c r="DN137" s="60"/>
      <c r="DO137" s="60"/>
      <c r="DP137" s="60"/>
      <c r="DQ137" s="60"/>
      <c r="DR137" s="60"/>
      <c r="DS137" s="60"/>
      <c r="DT137" s="60"/>
      <c r="DU137" s="60">
        <f t="shared" si="1005"/>
        <v>0</v>
      </c>
      <c r="DV137" s="60">
        <f t="shared" si="1005"/>
        <v>0</v>
      </c>
      <c r="DW137" s="60"/>
      <c r="DX137" s="60"/>
      <c r="DY137" s="60"/>
      <c r="DZ137" s="60"/>
      <c r="EA137" s="60"/>
      <c r="EB137" s="60"/>
      <c r="EC137" s="60"/>
      <c r="ED137" s="60">
        <f t="shared" si="1006"/>
        <v>0</v>
      </c>
      <c r="EE137" s="60">
        <f t="shared" si="1006"/>
        <v>0</v>
      </c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>
        <f t="shared" si="1007"/>
        <v>0</v>
      </c>
      <c r="EQ137" s="60">
        <f t="shared" si="1007"/>
        <v>0</v>
      </c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>
        <f t="shared" si="1008"/>
        <v>0</v>
      </c>
      <c r="FC137" s="60">
        <f t="shared" si="1008"/>
        <v>0</v>
      </c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>
        <f t="shared" si="1009"/>
        <v>0</v>
      </c>
      <c r="FX137" s="60">
        <f t="shared" si="1009"/>
        <v>0</v>
      </c>
      <c r="FY137" s="60"/>
      <c r="FZ137" s="60"/>
      <c r="GA137" s="60"/>
      <c r="GB137" s="60"/>
      <c r="GC137" s="60"/>
      <c r="GD137" s="60"/>
      <c r="GE137" s="60"/>
      <c r="GF137" s="60">
        <f t="shared" si="1010"/>
        <v>0</v>
      </c>
      <c r="GG137" s="60">
        <f t="shared" si="1010"/>
        <v>0</v>
      </c>
      <c r="GH137" s="60"/>
      <c r="GI137" s="60"/>
      <c r="GJ137" s="60"/>
      <c r="GK137" s="60"/>
      <c r="GL137" s="60"/>
      <c r="GM137" s="60"/>
      <c r="GN137" s="60"/>
      <c r="GO137" s="60">
        <f t="shared" si="1011"/>
        <v>0</v>
      </c>
      <c r="GP137" s="60">
        <f t="shared" si="1011"/>
        <v>0</v>
      </c>
      <c r="GQ137" s="60"/>
      <c r="GR137" s="60"/>
      <c r="GS137" s="60"/>
      <c r="GT137" s="60"/>
      <c r="GU137" s="60"/>
      <c r="GV137" s="60"/>
      <c r="GW137" s="60"/>
      <c r="GX137" s="60">
        <f t="shared" si="1012"/>
        <v>0</v>
      </c>
      <c r="GY137" s="60">
        <f t="shared" si="1012"/>
        <v>0</v>
      </c>
      <c r="GZ137" s="60"/>
      <c r="HA137" s="60"/>
      <c r="HB137" s="60"/>
      <c r="HC137" s="60"/>
      <c r="HD137" s="60"/>
      <c r="HE137" s="60"/>
      <c r="HF137" s="60"/>
      <c r="HG137" s="60">
        <f t="shared" si="1013"/>
        <v>0</v>
      </c>
      <c r="HH137" s="60">
        <f t="shared" si="1013"/>
        <v>0</v>
      </c>
      <c r="HI137" s="60"/>
      <c r="HJ137" s="60"/>
      <c r="HK137" s="60"/>
      <c r="HL137" s="60"/>
      <c r="HM137" s="60"/>
      <c r="HN137" s="60"/>
      <c r="HO137" s="60"/>
      <c r="HP137" s="60">
        <f t="shared" si="1014"/>
        <v>0</v>
      </c>
      <c r="HQ137" s="60">
        <f t="shared" si="1014"/>
        <v>0</v>
      </c>
      <c r="HR137" s="60"/>
      <c r="HS137" s="60"/>
      <c r="HT137" s="60"/>
      <c r="HU137" s="60"/>
      <c r="HV137" s="60"/>
      <c r="HW137" s="60"/>
      <c r="HX137" s="60"/>
      <c r="HY137" s="60">
        <f t="shared" si="1015"/>
        <v>0</v>
      </c>
      <c r="HZ137" s="60">
        <f t="shared" si="1015"/>
        <v>0</v>
      </c>
      <c r="IA137" s="60"/>
      <c r="IB137" s="60"/>
      <c r="IC137" s="60"/>
      <c r="ID137" s="60"/>
      <c r="IE137" s="60"/>
      <c r="IF137" s="60"/>
      <c r="IG137" s="60"/>
      <c r="IH137" s="60">
        <f t="shared" si="1016"/>
        <v>0</v>
      </c>
      <c r="II137" s="60">
        <f t="shared" si="1016"/>
        <v>0</v>
      </c>
      <c r="IJ137" s="60"/>
      <c r="IK137" s="60"/>
      <c r="IL137" s="60"/>
      <c r="IM137" s="60"/>
      <c r="IN137" s="60"/>
      <c r="IO137" s="60"/>
      <c r="IP137" s="60"/>
      <c r="IQ137" s="60"/>
      <c r="IR137" s="60">
        <f t="shared" si="1017"/>
        <v>0</v>
      </c>
      <c r="IS137" s="60">
        <f t="shared" si="1017"/>
        <v>0</v>
      </c>
      <c r="IT137" s="60"/>
      <c r="IU137" s="60"/>
      <c r="IV137" s="60"/>
      <c r="IW137" s="60"/>
      <c r="IX137" s="60"/>
      <c r="IY137" s="60"/>
      <c r="IZ137" s="60"/>
      <c r="JA137" s="60">
        <f t="shared" si="1018"/>
        <v>0</v>
      </c>
      <c r="JB137" s="60">
        <f t="shared" si="1018"/>
        <v>0</v>
      </c>
      <c r="JC137" s="60"/>
      <c r="JD137" s="60"/>
      <c r="JE137" s="60"/>
      <c r="JF137" s="60"/>
      <c r="JG137" s="60"/>
      <c r="JH137" s="60"/>
      <c r="JI137" s="60"/>
      <c r="JJ137" s="60">
        <f t="shared" si="1019"/>
        <v>0</v>
      </c>
      <c r="JK137" s="60">
        <f t="shared" si="1019"/>
        <v>0</v>
      </c>
      <c r="JL137" s="60"/>
      <c r="JM137" s="60"/>
      <c r="JN137" s="60"/>
      <c r="JO137" s="60"/>
      <c r="JP137" s="60"/>
      <c r="JQ137" s="60"/>
      <c r="JR137" s="60"/>
      <c r="JS137" s="60">
        <f t="shared" si="1020"/>
        <v>0</v>
      </c>
      <c r="JT137" s="60">
        <f t="shared" si="1020"/>
        <v>0</v>
      </c>
      <c r="JU137" s="60"/>
      <c r="JV137" s="60"/>
      <c r="JW137" s="60"/>
      <c r="JX137" s="60"/>
      <c r="JY137" s="60"/>
      <c r="JZ137" s="60"/>
      <c r="KA137" s="60"/>
      <c r="KB137" s="60">
        <f t="shared" si="1021"/>
        <v>0</v>
      </c>
      <c r="KC137" s="60">
        <f t="shared" si="1021"/>
        <v>0</v>
      </c>
      <c r="KD137" s="60"/>
      <c r="KE137" s="60"/>
      <c r="KF137" s="60"/>
      <c r="KG137" s="60"/>
      <c r="KH137" s="60"/>
      <c r="KI137" s="60"/>
      <c r="KJ137" s="60"/>
      <c r="KK137" s="60">
        <f t="shared" si="1022"/>
        <v>0</v>
      </c>
      <c r="KL137" s="60">
        <f t="shared" si="1022"/>
        <v>0</v>
      </c>
      <c r="KM137" s="60"/>
      <c r="KN137" s="60"/>
      <c r="KO137" s="60"/>
      <c r="KP137" s="60"/>
      <c r="KQ137" s="60"/>
      <c r="KR137" s="60"/>
      <c r="KS137" s="60"/>
      <c r="KT137" s="60"/>
      <c r="KU137" s="67"/>
      <c r="KV137" s="60"/>
      <c r="KW137" s="60">
        <f t="shared" si="1023"/>
        <v>0</v>
      </c>
      <c r="KX137" s="60">
        <f t="shared" si="1023"/>
        <v>0</v>
      </c>
      <c r="KY137" s="60"/>
      <c r="KZ137" s="60"/>
      <c r="LA137" s="60"/>
      <c r="LB137" s="60"/>
      <c r="LC137" s="60"/>
      <c r="LD137" s="60"/>
      <c r="LE137" s="60"/>
      <c r="LF137" s="60"/>
      <c r="LG137" s="67"/>
      <c r="LH137" s="60"/>
      <c r="LI137" s="60"/>
      <c r="LJ137" s="67"/>
      <c r="LK137" s="60"/>
      <c r="LL137" s="60">
        <f t="shared" si="1024"/>
        <v>0</v>
      </c>
      <c r="LM137" s="60">
        <f t="shared" si="1024"/>
        <v>0</v>
      </c>
      <c r="LN137" s="60"/>
      <c r="LO137" s="60"/>
      <c r="LP137" s="60"/>
      <c r="LQ137" s="60"/>
      <c r="LR137" s="60"/>
      <c r="LS137" s="60"/>
      <c r="LT137" s="60"/>
      <c r="LU137" s="60"/>
      <c r="LV137" s="67"/>
      <c r="LW137" s="60"/>
      <c r="LX137" s="60"/>
      <c r="LY137" s="67"/>
      <c r="LZ137" s="60"/>
      <c r="MA137" s="60"/>
      <c r="MB137" s="67"/>
      <c r="MC137" s="60"/>
      <c r="MD137" s="60"/>
      <c r="ME137" s="67"/>
      <c r="MF137" s="60"/>
    </row>
    <row r="138" spans="1:345" ht="13.5" customHeight="1">
      <c r="A138" s="3" t="s">
        <v>118</v>
      </c>
      <c r="B138" s="60">
        <f t="shared" si="991"/>
        <v>98.56</v>
      </c>
      <c r="C138" s="60">
        <f t="shared" si="992"/>
        <v>98.56</v>
      </c>
      <c r="D138" s="60">
        <f>C138/B138*100</f>
        <v>100</v>
      </c>
      <c r="E138" s="60">
        <f t="shared" si="993"/>
        <v>0</v>
      </c>
      <c r="F138" s="60">
        <f t="shared" si="993"/>
        <v>0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>
        <f t="shared" si="994"/>
        <v>0</v>
      </c>
      <c r="U138" s="60">
        <f t="shared" si="994"/>
        <v>0</v>
      </c>
      <c r="V138" s="60"/>
      <c r="W138" s="60"/>
      <c r="X138" s="60"/>
      <c r="Y138" s="60"/>
      <c r="Z138" s="60"/>
      <c r="AA138" s="60"/>
      <c r="AB138" s="60"/>
      <c r="AC138" s="60">
        <f t="shared" si="995"/>
        <v>0</v>
      </c>
      <c r="AD138" s="60">
        <f t="shared" si="995"/>
        <v>0</v>
      </c>
      <c r="AE138" s="60"/>
      <c r="AF138" s="60"/>
      <c r="AG138" s="60"/>
      <c r="AH138" s="60"/>
      <c r="AI138" s="60"/>
      <c r="AJ138" s="60"/>
      <c r="AK138" s="60"/>
      <c r="AL138" s="60">
        <f t="shared" si="996"/>
        <v>0</v>
      </c>
      <c r="AM138" s="60">
        <f t="shared" si="996"/>
        <v>0</v>
      </c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>
        <f t="shared" si="997"/>
        <v>0</v>
      </c>
      <c r="AY138" s="60">
        <f t="shared" si="997"/>
        <v>0</v>
      </c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>
        <f t="shared" si="998"/>
        <v>0</v>
      </c>
      <c r="BT138" s="60"/>
      <c r="BU138" s="60"/>
      <c r="BV138" s="60"/>
      <c r="BW138" s="60"/>
      <c r="BX138" s="60"/>
      <c r="BY138" s="60"/>
      <c r="BZ138" s="60"/>
      <c r="CA138" s="60"/>
      <c r="CB138" s="60">
        <f t="shared" si="999"/>
        <v>0</v>
      </c>
      <c r="CC138" s="60">
        <f t="shared" si="1000"/>
        <v>0</v>
      </c>
      <c r="CD138" s="60"/>
      <c r="CE138" s="60"/>
      <c r="CF138" s="60"/>
      <c r="CG138" s="60"/>
      <c r="CH138" s="60"/>
      <c r="CI138" s="60"/>
      <c r="CJ138" s="60"/>
      <c r="CK138" s="60">
        <f t="shared" si="1001"/>
        <v>0</v>
      </c>
      <c r="CL138" s="60">
        <f t="shared" si="1001"/>
        <v>0</v>
      </c>
      <c r="CM138" s="60"/>
      <c r="CN138" s="60"/>
      <c r="CO138" s="60"/>
      <c r="CP138" s="60"/>
      <c r="CQ138" s="60"/>
      <c r="CR138" s="60"/>
      <c r="CS138" s="60"/>
      <c r="CT138" s="60">
        <f t="shared" si="1002"/>
        <v>0</v>
      </c>
      <c r="CU138" s="60">
        <f t="shared" si="1002"/>
        <v>0</v>
      </c>
      <c r="CV138" s="60"/>
      <c r="CW138" s="60"/>
      <c r="CX138" s="60"/>
      <c r="CY138" s="60"/>
      <c r="CZ138" s="60"/>
      <c r="DA138" s="60"/>
      <c r="DB138" s="60"/>
      <c r="DC138" s="60">
        <f t="shared" si="1003"/>
        <v>0</v>
      </c>
      <c r="DD138" s="60">
        <f t="shared" si="1003"/>
        <v>0</v>
      </c>
      <c r="DE138" s="60"/>
      <c r="DF138" s="60"/>
      <c r="DG138" s="60"/>
      <c r="DH138" s="60"/>
      <c r="DI138" s="60"/>
      <c r="DJ138" s="60"/>
      <c r="DK138" s="60"/>
      <c r="DL138" s="60">
        <f t="shared" si="1004"/>
        <v>98.56</v>
      </c>
      <c r="DM138" s="60">
        <f t="shared" si="1004"/>
        <v>98.56</v>
      </c>
      <c r="DN138" s="60">
        <f>DM138/DL138*100</f>
        <v>100</v>
      </c>
      <c r="DO138" s="60">
        <v>96.588800000000006</v>
      </c>
      <c r="DP138" s="60">
        <v>96.588800000000006</v>
      </c>
      <c r="DQ138" s="60">
        <f>DP138/DO138*100</f>
        <v>100</v>
      </c>
      <c r="DR138" s="60">
        <v>1.9712000000000001</v>
      </c>
      <c r="DS138" s="60">
        <v>1.9712000000000001</v>
      </c>
      <c r="DT138" s="60">
        <f>DS138/DR138*100</f>
        <v>100</v>
      </c>
      <c r="DU138" s="60">
        <f t="shared" si="1005"/>
        <v>0</v>
      </c>
      <c r="DV138" s="60">
        <f t="shared" si="1005"/>
        <v>0</v>
      </c>
      <c r="DW138" s="60"/>
      <c r="DX138" s="60"/>
      <c r="DY138" s="60"/>
      <c r="DZ138" s="60"/>
      <c r="EA138" s="60"/>
      <c r="EB138" s="60"/>
      <c r="EC138" s="60"/>
      <c r="ED138" s="60">
        <f t="shared" si="1006"/>
        <v>0</v>
      </c>
      <c r="EE138" s="60">
        <f t="shared" si="1006"/>
        <v>0</v>
      </c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>
        <f t="shared" si="1007"/>
        <v>0</v>
      </c>
      <c r="EQ138" s="60">
        <f t="shared" si="1007"/>
        <v>0</v>
      </c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>
        <f t="shared" si="1008"/>
        <v>0</v>
      </c>
      <c r="FC138" s="60">
        <f t="shared" si="1008"/>
        <v>0</v>
      </c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>
        <f t="shared" si="1009"/>
        <v>0</v>
      </c>
      <c r="FX138" s="60">
        <f t="shared" si="1009"/>
        <v>0</v>
      </c>
      <c r="FY138" s="60"/>
      <c r="FZ138" s="60"/>
      <c r="GA138" s="60"/>
      <c r="GB138" s="60"/>
      <c r="GC138" s="60"/>
      <c r="GD138" s="60"/>
      <c r="GE138" s="60"/>
      <c r="GF138" s="60">
        <f t="shared" si="1010"/>
        <v>0</v>
      </c>
      <c r="GG138" s="60">
        <f t="shared" si="1010"/>
        <v>0</v>
      </c>
      <c r="GH138" s="60"/>
      <c r="GI138" s="60"/>
      <c r="GJ138" s="60"/>
      <c r="GK138" s="60"/>
      <c r="GL138" s="60"/>
      <c r="GM138" s="60"/>
      <c r="GN138" s="60"/>
      <c r="GO138" s="60">
        <f t="shared" si="1011"/>
        <v>0</v>
      </c>
      <c r="GP138" s="60">
        <f t="shared" si="1011"/>
        <v>0</v>
      </c>
      <c r="GQ138" s="60"/>
      <c r="GR138" s="60"/>
      <c r="GS138" s="60"/>
      <c r="GT138" s="60"/>
      <c r="GU138" s="60"/>
      <c r="GV138" s="60"/>
      <c r="GW138" s="60"/>
      <c r="GX138" s="60">
        <f t="shared" si="1012"/>
        <v>0</v>
      </c>
      <c r="GY138" s="60">
        <f t="shared" si="1012"/>
        <v>0</v>
      </c>
      <c r="GZ138" s="58"/>
      <c r="HA138" s="60"/>
      <c r="HB138" s="60"/>
      <c r="HC138" s="60"/>
      <c r="HD138" s="60"/>
      <c r="HE138" s="60"/>
      <c r="HF138" s="60"/>
      <c r="HG138" s="60">
        <f t="shared" si="1013"/>
        <v>0</v>
      </c>
      <c r="HH138" s="60">
        <f t="shared" si="1013"/>
        <v>0</v>
      </c>
      <c r="HI138" s="60"/>
      <c r="HJ138" s="60"/>
      <c r="HK138" s="60"/>
      <c r="HL138" s="60"/>
      <c r="HM138" s="60"/>
      <c r="HN138" s="60"/>
      <c r="HO138" s="60"/>
      <c r="HP138" s="60">
        <f t="shared" si="1014"/>
        <v>0</v>
      </c>
      <c r="HQ138" s="60">
        <f t="shared" si="1014"/>
        <v>0</v>
      </c>
      <c r="HR138" s="60"/>
      <c r="HS138" s="60"/>
      <c r="HT138" s="60"/>
      <c r="HU138" s="60"/>
      <c r="HV138" s="60"/>
      <c r="HW138" s="60"/>
      <c r="HX138" s="60"/>
      <c r="HY138" s="60">
        <f t="shared" si="1015"/>
        <v>0</v>
      </c>
      <c r="HZ138" s="60">
        <f t="shared" si="1015"/>
        <v>0</v>
      </c>
      <c r="IA138" s="60"/>
      <c r="IB138" s="60"/>
      <c r="IC138" s="60"/>
      <c r="ID138" s="60"/>
      <c r="IE138" s="60"/>
      <c r="IF138" s="60"/>
      <c r="IG138" s="60"/>
      <c r="IH138" s="60">
        <f t="shared" si="1016"/>
        <v>0</v>
      </c>
      <c r="II138" s="60">
        <f t="shared" si="1016"/>
        <v>0</v>
      </c>
      <c r="IJ138" s="60"/>
      <c r="IK138" s="60"/>
      <c r="IL138" s="60"/>
      <c r="IM138" s="60"/>
      <c r="IN138" s="60"/>
      <c r="IO138" s="60"/>
      <c r="IP138" s="60"/>
      <c r="IQ138" s="60"/>
      <c r="IR138" s="60">
        <f t="shared" si="1017"/>
        <v>0</v>
      </c>
      <c r="IS138" s="60">
        <f t="shared" si="1017"/>
        <v>0</v>
      </c>
      <c r="IT138" s="60"/>
      <c r="IU138" s="60"/>
      <c r="IV138" s="60"/>
      <c r="IW138" s="60"/>
      <c r="IX138" s="60"/>
      <c r="IY138" s="60"/>
      <c r="IZ138" s="60"/>
      <c r="JA138" s="60">
        <f t="shared" si="1018"/>
        <v>0</v>
      </c>
      <c r="JB138" s="60">
        <f t="shared" si="1018"/>
        <v>0</v>
      </c>
      <c r="JC138" s="60"/>
      <c r="JD138" s="60"/>
      <c r="JE138" s="60"/>
      <c r="JF138" s="60"/>
      <c r="JG138" s="60"/>
      <c r="JH138" s="60"/>
      <c r="JI138" s="60"/>
      <c r="JJ138" s="60">
        <f t="shared" si="1019"/>
        <v>0</v>
      </c>
      <c r="JK138" s="60">
        <f t="shared" si="1019"/>
        <v>0</v>
      </c>
      <c r="JL138" s="60"/>
      <c r="JM138" s="60"/>
      <c r="JN138" s="60"/>
      <c r="JO138" s="60"/>
      <c r="JP138" s="60"/>
      <c r="JQ138" s="60"/>
      <c r="JR138" s="60"/>
      <c r="JS138" s="60">
        <f t="shared" si="1020"/>
        <v>0</v>
      </c>
      <c r="JT138" s="60">
        <f t="shared" si="1020"/>
        <v>0</v>
      </c>
      <c r="JU138" s="60"/>
      <c r="JV138" s="60"/>
      <c r="JW138" s="60"/>
      <c r="JX138" s="60"/>
      <c r="JY138" s="60"/>
      <c r="JZ138" s="60"/>
      <c r="KA138" s="60"/>
      <c r="KB138" s="60">
        <f t="shared" si="1021"/>
        <v>0</v>
      </c>
      <c r="KC138" s="60">
        <f t="shared" si="1021"/>
        <v>0</v>
      </c>
      <c r="KD138" s="60"/>
      <c r="KE138" s="60"/>
      <c r="KF138" s="60"/>
      <c r="KG138" s="60"/>
      <c r="KH138" s="60"/>
      <c r="KI138" s="60"/>
      <c r="KJ138" s="60"/>
      <c r="KK138" s="60">
        <f t="shared" si="1022"/>
        <v>0</v>
      </c>
      <c r="KL138" s="60">
        <f t="shared" si="1022"/>
        <v>0</v>
      </c>
      <c r="KM138" s="60"/>
      <c r="KN138" s="60"/>
      <c r="KO138" s="60"/>
      <c r="KP138" s="60"/>
      <c r="KQ138" s="60"/>
      <c r="KR138" s="60"/>
      <c r="KS138" s="60"/>
      <c r="KT138" s="60"/>
      <c r="KU138" s="67"/>
      <c r="KV138" s="60"/>
      <c r="KW138" s="60">
        <f t="shared" si="1023"/>
        <v>0</v>
      </c>
      <c r="KX138" s="60">
        <f t="shared" si="1023"/>
        <v>0</v>
      </c>
      <c r="KY138" s="60"/>
      <c r="KZ138" s="60"/>
      <c r="LA138" s="60"/>
      <c r="LB138" s="60"/>
      <c r="LC138" s="60"/>
      <c r="LD138" s="60"/>
      <c r="LE138" s="60"/>
      <c r="LF138" s="60"/>
      <c r="LG138" s="67"/>
      <c r="LH138" s="60"/>
      <c r="LI138" s="60"/>
      <c r="LJ138" s="67"/>
      <c r="LK138" s="60"/>
      <c r="LL138" s="60">
        <f t="shared" si="1024"/>
        <v>0</v>
      </c>
      <c r="LM138" s="60">
        <f t="shared" si="1024"/>
        <v>0</v>
      </c>
      <c r="LN138" s="60"/>
      <c r="LO138" s="60"/>
      <c r="LP138" s="60"/>
      <c r="LQ138" s="60"/>
      <c r="LR138" s="60"/>
      <c r="LS138" s="60"/>
      <c r="LT138" s="60"/>
      <c r="LU138" s="60"/>
      <c r="LV138" s="67"/>
      <c r="LW138" s="60"/>
      <c r="LX138" s="60"/>
      <c r="LY138" s="67"/>
      <c r="LZ138" s="60"/>
      <c r="MA138" s="60"/>
      <c r="MB138" s="67"/>
      <c r="MC138" s="60"/>
      <c r="MD138" s="60"/>
      <c r="ME138" s="67"/>
      <c r="MF138" s="60"/>
    </row>
    <row r="139" spans="1:345" s="8" customFormat="1" ht="13.5" customHeight="1">
      <c r="A139" s="7" t="s">
        <v>166</v>
      </c>
      <c r="B139" s="58">
        <f>B141+B140</f>
        <v>359074.34563999996</v>
      </c>
      <c r="C139" s="58">
        <f>C141+C140</f>
        <v>259378.91745000001</v>
      </c>
      <c r="D139" s="58">
        <f t="shared" ref="D139:D150" si="1025">C139/B139*100</f>
        <v>72.235435530124889</v>
      </c>
      <c r="E139" s="58">
        <f>E140+E141</f>
        <v>1167.6037800000001</v>
      </c>
      <c r="F139" s="58">
        <f>F140+F141</f>
        <v>1167.6037800000001</v>
      </c>
      <c r="G139" s="58">
        <f>F139/E139*100</f>
        <v>100</v>
      </c>
      <c r="H139" s="58">
        <f>H140+H141</f>
        <v>1155.9277400000001</v>
      </c>
      <c r="I139" s="58">
        <f>I140+I141</f>
        <v>1155.9277400000001</v>
      </c>
      <c r="J139" s="58">
        <f>I139/H139*100</f>
        <v>100</v>
      </c>
      <c r="K139" s="58">
        <f>K140+K141</f>
        <v>11.67604</v>
      </c>
      <c r="L139" s="58">
        <f>L140+L141</f>
        <v>11.67604</v>
      </c>
      <c r="M139" s="58">
        <f>L139/K139*100</f>
        <v>100</v>
      </c>
      <c r="N139" s="58">
        <f>N140+N141</f>
        <v>877.8</v>
      </c>
      <c r="O139" s="58">
        <f>O140+O141</f>
        <v>877.77030000000002</v>
      </c>
      <c r="P139" s="58">
        <f>O139/N139*100</f>
        <v>99.99661654135339</v>
      </c>
      <c r="Q139" s="58">
        <f>Q140+Q141</f>
        <v>3000.0140000000001</v>
      </c>
      <c r="R139" s="58">
        <f>R140+R141</f>
        <v>3000.0140000000001</v>
      </c>
      <c r="S139" s="58">
        <f>R139/Q139*100</f>
        <v>100</v>
      </c>
      <c r="T139" s="58">
        <f>T140+T141</f>
        <v>14455.11312</v>
      </c>
      <c r="U139" s="58">
        <f>U140+U141</f>
        <v>14455.11312</v>
      </c>
      <c r="V139" s="58">
        <f>U139/T139*100</f>
        <v>100</v>
      </c>
      <c r="W139" s="58">
        <f>W140+W141</f>
        <v>10170.43317</v>
      </c>
      <c r="X139" s="58">
        <f>X140+X141</f>
        <v>10170.43317</v>
      </c>
      <c r="Y139" s="58">
        <f>X139/W139*100</f>
        <v>100</v>
      </c>
      <c r="Z139" s="58">
        <f>Z140+Z141</f>
        <v>4284.6799499999997</v>
      </c>
      <c r="AA139" s="58">
        <f>AA140+AA141</f>
        <v>4284.6799499999997</v>
      </c>
      <c r="AB139" s="58">
        <f t="shared" ref="AB139:AB140" si="1026">AA139/Z139*100</f>
        <v>100</v>
      </c>
      <c r="AC139" s="58">
        <f>AC140+AC141</f>
        <v>0</v>
      </c>
      <c r="AD139" s="58">
        <f>AD140+AD141</f>
        <v>0</v>
      </c>
      <c r="AE139" s="58"/>
      <c r="AF139" s="58">
        <f>AF140+AF141</f>
        <v>0</v>
      </c>
      <c r="AG139" s="58">
        <f>AG140+AG141</f>
        <v>0</v>
      </c>
      <c r="AH139" s="58"/>
      <c r="AI139" s="58">
        <f>AI140+AI141</f>
        <v>0</v>
      </c>
      <c r="AJ139" s="58">
        <f>AJ140+AJ141</f>
        <v>0</v>
      </c>
      <c r="AK139" s="58"/>
      <c r="AL139" s="58">
        <f>AL140+AL141</f>
        <v>0</v>
      </c>
      <c r="AM139" s="58">
        <f>AM140+AM141</f>
        <v>0</v>
      </c>
      <c r="AN139" s="58"/>
      <c r="AO139" s="58">
        <f>AO140+AO141</f>
        <v>0</v>
      </c>
      <c r="AP139" s="58">
        <f>AP140+AP141</f>
        <v>0</v>
      </c>
      <c r="AQ139" s="58"/>
      <c r="AR139" s="58">
        <f>AR140+AR141</f>
        <v>0</v>
      </c>
      <c r="AS139" s="58">
        <f>AS140+AS141</f>
        <v>0</v>
      </c>
      <c r="AT139" s="58"/>
      <c r="AU139" s="58">
        <f>AU140+AU141</f>
        <v>0</v>
      </c>
      <c r="AV139" s="58">
        <f>AV140+AV141</f>
        <v>0</v>
      </c>
      <c r="AW139" s="58"/>
      <c r="AX139" s="58">
        <f>AX140+AX141</f>
        <v>1136.5528000000002</v>
      </c>
      <c r="AY139" s="58">
        <f>AY140+AY141</f>
        <v>1136.5528000000002</v>
      </c>
      <c r="AZ139" s="58">
        <f t="shared" ref="AZ139:AZ140" si="1027">AY139/AX139*100</f>
        <v>100</v>
      </c>
      <c r="BA139" s="58">
        <f>BA140+BA141</f>
        <v>1044.4490900000001</v>
      </c>
      <c r="BB139" s="58">
        <f>BB140+BB141</f>
        <v>1044.4490900000001</v>
      </c>
      <c r="BC139" s="58">
        <f t="shared" ref="BC139:BC140" si="1028">BB139/BA139*100</f>
        <v>100</v>
      </c>
      <c r="BD139" s="58">
        <f>BD140+BD141</f>
        <v>92.103710000000007</v>
      </c>
      <c r="BE139" s="58">
        <f>BE140+BE141</f>
        <v>92.103710000000007</v>
      </c>
      <c r="BF139" s="58">
        <f t="shared" ref="BF139:BF140" si="1029">BE139/BD139*100</f>
        <v>100</v>
      </c>
      <c r="BG139" s="58">
        <f>BG140+BG141</f>
        <v>4621.4972699999998</v>
      </c>
      <c r="BH139" s="58">
        <f>BH140+BH141</f>
        <v>4621.4972699999998</v>
      </c>
      <c r="BI139" s="58">
        <f>BH139/BG139*100</f>
        <v>100</v>
      </c>
      <c r="BJ139" s="58">
        <f>BJ140+BJ141</f>
        <v>4529.0672999999997</v>
      </c>
      <c r="BK139" s="58">
        <f>BK140+BK141</f>
        <v>4529.0672999999997</v>
      </c>
      <c r="BL139" s="58">
        <f>BK139/BJ139*100</f>
        <v>100</v>
      </c>
      <c r="BM139" s="58">
        <f>BM140+BM141</f>
        <v>92.429969999999997</v>
      </c>
      <c r="BN139" s="58">
        <f>BN140+BN141</f>
        <v>92.429969999999997</v>
      </c>
      <c r="BO139" s="58">
        <f>BN139/BM139*100</f>
        <v>100</v>
      </c>
      <c r="BP139" s="58">
        <f>BP140+BP141</f>
        <v>0</v>
      </c>
      <c r="BQ139" s="58">
        <f>BQ140+BQ141</f>
        <v>0</v>
      </c>
      <c r="BR139" s="58"/>
      <c r="BS139" s="58">
        <f>BS140+BS141</f>
        <v>1411.73885</v>
      </c>
      <c r="BT139" s="58">
        <f>BT140+BT141</f>
        <v>1411.73885</v>
      </c>
      <c r="BU139" s="58">
        <f>BT139/BS139*100</f>
        <v>100</v>
      </c>
      <c r="BV139" s="58">
        <f>BV140+BV141</f>
        <v>1411.73885</v>
      </c>
      <c r="BW139" s="58">
        <f>BW140+BW141</f>
        <v>1411.73885</v>
      </c>
      <c r="BX139" s="58">
        <f>BW139/BV139*100</f>
        <v>100</v>
      </c>
      <c r="BY139" s="58">
        <f>BY140+BY141</f>
        <v>0</v>
      </c>
      <c r="BZ139" s="58">
        <f>BZ140+BZ141</f>
        <v>0</v>
      </c>
      <c r="CA139" s="58"/>
      <c r="CB139" s="58">
        <f>CB140+CB141</f>
        <v>120672.29326999999</v>
      </c>
      <c r="CC139" s="58">
        <f>CC140+CC141</f>
        <v>29856.999059999998</v>
      </c>
      <c r="CD139" s="58">
        <f t="shared" ref="CD139:CD140" si="1030">CC139/CB139*100</f>
        <v>24.742215674310604</v>
      </c>
      <c r="CE139" s="58">
        <f>CE140+CE141</f>
        <v>116363.25545</v>
      </c>
      <c r="CF139" s="58">
        <f>CF140+CF141</f>
        <v>29259.859049999999</v>
      </c>
      <c r="CG139" s="58">
        <f t="shared" ref="CG139:CG140" si="1031">CF139/CE139*100</f>
        <v>25.145273683557811</v>
      </c>
      <c r="CH139" s="58">
        <f>CH140+CH141</f>
        <v>4309.0378199999996</v>
      </c>
      <c r="CI139" s="58">
        <f>CI140+CI141</f>
        <v>597.14000999999996</v>
      </c>
      <c r="CJ139" s="58">
        <f t="shared" ref="CJ139:CJ140" si="1032">CI139/CH139*100</f>
        <v>13.857850289185905</v>
      </c>
      <c r="CK139" s="58">
        <f>CK140+CK141</f>
        <v>0</v>
      </c>
      <c r="CL139" s="58">
        <f>CL140+CL141</f>
        <v>0</v>
      </c>
      <c r="CM139" s="58"/>
      <c r="CN139" s="58">
        <f>CN140+CN141</f>
        <v>0</v>
      </c>
      <c r="CO139" s="58">
        <f>CO140+CO141</f>
        <v>0</v>
      </c>
      <c r="CP139" s="58"/>
      <c r="CQ139" s="58">
        <f>CQ140+CQ141</f>
        <v>0</v>
      </c>
      <c r="CR139" s="58">
        <f>CR140+CR141</f>
        <v>0</v>
      </c>
      <c r="CS139" s="58"/>
      <c r="CT139" s="58">
        <f>CT140+CT141</f>
        <v>0</v>
      </c>
      <c r="CU139" s="58">
        <f>CU140+CU141</f>
        <v>0</v>
      </c>
      <c r="CV139" s="58"/>
      <c r="CW139" s="58"/>
      <c r="CX139" s="58"/>
      <c r="CY139" s="58"/>
      <c r="CZ139" s="58"/>
      <c r="DA139" s="58"/>
      <c r="DB139" s="58"/>
      <c r="DC139" s="58">
        <f>DC140+DC141</f>
        <v>0</v>
      </c>
      <c r="DD139" s="58">
        <f>DD140+DD141</f>
        <v>0</v>
      </c>
      <c r="DE139" s="58"/>
      <c r="DF139" s="58"/>
      <c r="DG139" s="58"/>
      <c r="DH139" s="58"/>
      <c r="DI139" s="58"/>
      <c r="DJ139" s="58"/>
      <c r="DK139" s="58"/>
      <c r="DL139" s="58">
        <f>DL140+DL141</f>
        <v>0</v>
      </c>
      <c r="DM139" s="58">
        <f>DM140+DM141</f>
        <v>0</v>
      </c>
      <c r="DN139" s="58"/>
      <c r="DO139" s="58">
        <f>DO140+DO141</f>
        <v>0</v>
      </c>
      <c r="DP139" s="58">
        <f>DP140+DP141</f>
        <v>0</v>
      </c>
      <c r="DQ139" s="58"/>
      <c r="DR139" s="58">
        <f>DR140+DR141</f>
        <v>0</v>
      </c>
      <c r="DS139" s="58">
        <f>DS140+DS141</f>
        <v>0</v>
      </c>
      <c r="DT139" s="58"/>
      <c r="DU139" s="58">
        <f>DU140+DU141</f>
        <v>0</v>
      </c>
      <c r="DV139" s="58">
        <f>DV140+DV141</f>
        <v>0</v>
      </c>
      <c r="DW139" s="58"/>
      <c r="DX139" s="58">
        <f>DX140+DX141</f>
        <v>0</v>
      </c>
      <c r="DY139" s="58">
        <f>DY140+DY141</f>
        <v>0</v>
      </c>
      <c r="DZ139" s="58"/>
      <c r="EA139" s="58">
        <f>EA140+EA141</f>
        <v>0</v>
      </c>
      <c r="EB139" s="58">
        <f>EB140+EB141</f>
        <v>0</v>
      </c>
      <c r="EC139" s="58"/>
      <c r="ED139" s="58">
        <f>ED140+ED141</f>
        <v>0</v>
      </c>
      <c r="EE139" s="58">
        <f>EE140+EE141</f>
        <v>0</v>
      </c>
      <c r="EF139" s="58"/>
      <c r="EG139" s="58">
        <f>EG140+EG141</f>
        <v>0</v>
      </c>
      <c r="EH139" s="58">
        <f>EH140+EH141</f>
        <v>0</v>
      </c>
      <c r="EI139" s="58"/>
      <c r="EJ139" s="58">
        <f>EJ140+EJ141</f>
        <v>0</v>
      </c>
      <c r="EK139" s="58">
        <f>EK140+EK141</f>
        <v>0</v>
      </c>
      <c r="EL139" s="58"/>
      <c r="EM139" s="58">
        <f>EM140+EM141</f>
        <v>0</v>
      </c>
      <c r="EN139" s="58">
        <f>EN140+EN141</f>
        <v>0</v>
      </c>
      <c r="EO139" s="58"/>
      <c r="EP139" s="58">
        <f>EP140+EP141</f>
        <v>24314.442999999999</v>
      </c>
      <c r="EQ139" s="58">
        <f>EQ140+EQ141</f>
        <v>15434.338749999999</v>
      </c>
      <c r="ER139" s="58">
        <f>EQ139/EP139*100</f>
        <v>63.478068364551874</v>
      </c>
      <c r="ES139" s="58">
        <f>ES140+ES141</f>
        <v>24314.442999999999</v>
      </c>
      <c r="ET139" s="58">
        <f>ET140+ET141</f>
        <v>15434.338749999999</v>
      </c>
      <c r="EU139" s="58">
        <f>ET139/ES139*100</f>
        <v>63.478068364551874</v>
      </c>
      <c r="EV139" s="58">
        <f>EV140+EV141</f>
        <v>0</v>
      </c>
      <c r="EW139" s="58">
        <f>EW140+EW141</f>
        <v>0</v>
      </c>
      <c r="EX139" s="58"/>
      <c r="EY139" s="58">
        <f>EY140+EY141</f>
        <v>3339.5</v>
      </c>
      <c r="EZ139" s="58">
        <f>EZ140+EZ141</f>
        <v>3339.5</v>
      </c>
      <c r="FA139" s="58">
        <f>EZ139/EY139*100</f>
        <v>100</v>
      </c>
      <c r="FB139" s="58">
        <f>FB140+FB141</f>
        <v>3526.431</v>
      </c>
      <c r="FC139" s="58">
        <f>FC140+FC141</f>
        <v>3526.431</v>
      </c>
      <c r="FD139" s="58"/>
      <c r="FE139" s="58">
        <f>FE140+FE141</f>
        <v>3455.9</v>
      </c>
      <c r="FF139" s="58">
        <f>FF140+FF141</f>
        <v>3455.9</v>
      </c>
      <c r="FG139" s="58"/>
      <c r="FH139" s="58">
        <f>FH140+FH141</f>
        <v>70.531000000000006</v>
      </c>
      <c r="FI139" s="58">
        <f>FI140+FI141</f>
        <v>70.531000000000006</v>
      </c>
      <c r="FJ139" s="58">
        <f>FI139/FH139*100</f>
        <v>100</v>
      </c>
      <c r="FK139" s="58">
        <f>FK140+FK141</f>
        <v>0</v>
      </c>
      <c r="FL139" s="58"/>
      <c r="FM139" s="58"/>
      <c r="FN139" s="58">
        <f>FN140+FN141</f>
        <v>51.020409999999998</v>
      </c>
      <c r="FO139" s="58">
        <f>FO140+FO141</f>
        <v>51.020409999999998</v>
      </c>
      <c r="FP139" s="58">
        <f>FO139/FN139*100</f>
        <v>100</v>
      </c>
      <c r="FQ139" s="58">
        <f>FQ140+FQ141</f>
        <v>50</v>
      </c>
      <c r="FR139" s="58">
        <f>FR140+FR141</f>
        <v>50</v>
      </c>
      <c r="FS139" s="58">
        <f>FR139/FQ139*100</f>
        <v>100</v>
      </c>
      <c r="FT139" s="58">
        <f>FT140+FT141</f>
        <v>1.02041</v>
      </c>
      <c r="FU139" s="58">
        <f>FU140+FU141</f>
        <v>1.02041</v>
      </c>
      <c r="FV139" s="58">
        <f>FU139/FT139*100</f>
        <v>100</v>
      </c>
      <c r="FW139" s="58">
        <f>FW140+FW141</f>
        <v>0</v>
      </c>
      <c r="FX139" s="58">
        <f>FX140+FX141</f>
        <v>0</v>
      </c>
      <c r="FY139" s="58"/>
      <c r="FZ139" s="58">
        <f>FZ140+FZ141</f>
        <v>0</v>
      </c>
      <c r="GA139" s="58">
        <f>GA140+GA141</f>
        <v>0</v>
      </c>
      <c r="GB139" s="58"/>
      <c r="GC139" s="58">
        <f>GC140+GC141</f>
        <v>0</v>
      </c>
      <c r="GD139" s="58">
        <f>GD140+GD141</f>
        <v>0</v>
      </c>
      <c r="GE139" s="58"/>
      <c r="GF139" s="58">
        <f>GF140+GF141</f>
        <v>0</v>
      </c>
      <c r="GG139" s="58">
        <f>GG140+GG141</f>
        <v>0</v>
      </c>
      <c r="GH139" s="58"/>
      <c r="GI139" s="58">
        <f>GI140+GI141</f>
        <v>0</v>
      </c>
      <c r="GJ139" s="58">
        <f>GJ140+GJ141</f>
        <v>0</v>
      </c>
      <c r="GK139" s="58"/>
      <c r="GL139" s="58">
        <f>GL140+GL141</f>
        <v>0</v>
      </c>
      <c r="GM139" s="58">
        <f>GM140+GM141</f>
        <v>0</v>
      </c>
      <c r="GN139" s="58"/>
      <c r="GO139" s="58">
        <f>GO140+GO141</f>
        <v>0</v>
      </c>
      <c r="GP139" s="58">
        <f>GP140+GP141</f>
        <v>0</v>
      </c>
      <c r="GQ139" s="58"/>
      <c r="GR139" s="58">
        <f>GR140+GR141</f>
        <v>0</v>
      </c>
      <c r="GS139" s="58">
        <f>GS140+GS141</f>
        <v>0</v>
      </c>
      <c r="GT139" s="58"/>
      <c r="GU139" s="58">
        <f>GU140+GU141</f>
        <v>0</v>
      </c>
      <c r="GV139" s="58">
        <f>GV140+GV141</f>
        <v>0</v>
      </c>
      <c r="GW139" s="58"/>
      <c r="GX139" s="58">
        <f>GX140+GX141</f>
        <v>123.17740999999999</v>
      </c>
      <c r="GY139" s="58">
        <f>GY140+GY141</f>
        <v>123.17740999999999</v>
      </c>
      <c r="GZ139" s="58">
        <f t="shared" ref="GZ139:GZ140" si="1033">GY139/GX139*100</f>
        <v>100</v>
      </c>
      <c r="HA139" s="58">
        <f>HA140+HA141</f>
        <v>121.94564</v>
      </c>
      <c r="HB139" s="58">
        <f>HB140+HB141</f>
        <v>121.94564</v>
      </c>
      <c r="HC139" s="60">
        <f t="shared" ref="HC139:HC140" si="1034">HB139/HA139*100</f>
        <v>100</v>
      </c>
      <c r="HD139" s="58">
        <f>HD140+HD141</f>
        <v>1.23177</v>
      </c>
      <c r="HE139" s="58">
        <f>HE140+HE141</f>
        <v>1.23177</v>
      </c>
      <c r="HF139" s="58">
        <f>HE139/HD139*100</f>
        <v>100</v>
      </c>
      <c r="HG139" s="58">
        <f>HG140+HG141</f>
        <v>4732.9932100000005</v>
      </c>
      <c r="HH139" s="58">
        <f>HH140+HH141</f>
        <v>4732.9932100000005</v>
      </c>
      <c r="HI139" s="58">
        <f t="shared" ref="HI139:HI140" si="1035">HH139/HG139*100</f>
        <v>100</v>
      </c>
      <c r="HJ139" s="58">
        <f>HJ140+HJ141</f>
        <v>4638.3333400000001</v>
      </c>
      <c r="HK139" s="58">
        <f>HK140+HK141</f>
        <v>4638.3333400000001</v>
      </c>
      <c r="HL139" s="58">
        <f t="shared" ref="HL139:HL140" si="1036">HK139/HJ139*100</f>
        <v>100</v>
      </c>
      <c r="HM139" s="58">
        <f>HM140+HM141</f>
        <v>94.659869999999998</v>
      </c>
      <c r="HN139" s="58">
        <f>HN140+HN141</f>
        <v>94.659869999999998</v>
      </c>
      <c r="HO139" s="58">
        <f t="shared" ref="HO139:HO140" si="1037">HN139/HM139*100</f>
        <v>100</v>
      </c>
      <c r="HP139" s="58">
        <f>HP140+HP141</f>
        <v>10246.935939999999</v>
      </c>
      <c r="HQ139" s="58">
        <f>HQ140+HQ141</f>
        <v>10246.93592</v>
      </c>
      <c r="HR139" s="58">
        <f t="shared" ref="HR139:HR140" si="1038">HQ139/HP139*100</f>
        <v>99.999999804819709</v>
      </c>
      <c r="HS139" s="58">
        <f>HS140+HS141</f>
        <v>10144.46658</v>
      </c>
      <c r="HT139" s="58">
        <f>HT140+HT141</f>
        <v>10144.46658</v>
      </c>
      <c r="HU139" s="60">
        <f t="shared" ref="HU139:HU140" si="1039">HT139/HS139*100</f>
        <v>100</v>
      </c>
      <c r="HV139" s="58">
        <f>HV140+HV141</f>
        <v>102.46935999999999</v>
      </c>
      <c r="HW139" s="58">
        <f>HW140+HW141</f>
        <v>102.46934</v>
      </c>
      <c r="HX139" s="58">
        <f>HW139/HV139*100</f>
        <v>99.999980481970425</v>
      </c>
      <c r="HY139" s="58">
        <f>HY140+HY141</f>
        <v>4617.8571400000001</v>
      </c>
      <c r="HZ139" s="58">
        <f>HZ140+HZ141</f>
        <v>4617.8571400000001</v>
      </c>
      <c r="IA139" s="58">
        <f>HZ139/HY139*100</f>
        <v>100</v>
      </c>
      <c r="IB139" s="58">
        <f>IB140+IB141</f>
        <v>4525.5</v>
      </c>
      <c r="IC139" s="58">
        <f>IC140+IC141</f>
        <v>4525.5</v>
      </c>
      <c r="ID139" s="58">
        <f t="shared" ref="ID139" si="1040">ID140+ID141</f>
        <v>100</v>
      </c>
      <c r="IE139" s="58">
        <f>IE140+IE141</f>
        <v>92.357140000000001</v>
      </c>
      <c r="IF139" s="58">
        <f>IF140+IF141</f>
        <v>92.357140000000001</v>
      </c>
      <c r="IG139" s="58">
        <f t="shared" ref="IG139" si="1041">IG140+IG141</f>
        <v>100</v>
      </c>
      <c r="IH139" s="58">
        <f>IH140+IH141</f>
        <v>0</v>
      </c>
      <c r="II139" s="58">
        <f>II140+II141</f>
        <v>0</v>
      </c>
      <c r="IJ139" s="58"/>
      <c r="IK139" s="58">
        <f>IK140+IK141</f>
        <v>0</v>
      </c>
      <c r="IL139" s="58">
        <f>IL140+IL141</f>
        <v>0</v>
      </c>
      <c r="IM139" s="58"/>
      <c r="IN139" s="58">
        <f>IN140+IN141</f>
        <v>0</v>
      </c>
      <c r="IO139" s="58">
        <f>IO140+IO141</f>
        <v>0</v>
      </c>
      <c r="IP139" s="58"/>
      <c r="IQ139" s="58">
        <f>IQ140+IQ141</f>
        <v>154518.72311000002</v>
      </c>
      <c r="IR139" s="58">
        <f>IR140+IR141</f>
        <v>154518.72310999999</v>
      </c>
      <c r="IS139" s="58">
        <f>IS140+IS141</f>
        <v>154518.72310999999</v>
      </c>
      <c r="IT139" s="58">
        <f>IS139/IQ139*100</f>
        <v>99.999999999999972</v>
      </c>
      <c r="IU139" s="58">
        <f>IU140+IU141</f>
        <v>152973.53586999999</v>
      </c>
      <c r="IV139" s="58">
        <f>IV140+IV141</f>
        <v>152973.53584</v>
      </c>
      <c r="IW139" s="58"/>
      <c r="IX139" s="58">
        <f>IX140+IX141</f>
        <v>1545.18724</v>
      </c>
      <c r="IY139" s="58">
        <f>IY140+IY141</f>
        <v>1545.1872699999999</v>
      </c>
      <c r="IZ139" s="58">
        <f t="shared" ref="IZ139:IZ140" si="1042">IY139/IX139*100</f>
        <v>100.00000194151228</v>
      </c>
      <c r="JA139" s="58">
        <f>JA140+JA141</f>
        <v>0</v>
      </c>
      <c r="JB139" s="58">
        <f>JB140+JB141</f>
        <v>0</v>
      </c>
      <c r="JC139" s="58"/>
      <c r="JD139" s="58">
        <f>JD140+JD141</f>
        <v>0</v>
      </c>
      <c r="JE139" s="58">
        <f>JE140+JE141</f>
        <v>0</v>
      </c>
      <c r="JF139" s="58"/>
      <c r="JG139" s="58">
        <f>JG140+JG141</f>
        <v>0</v>
      </c>
      <c r="JH139" s="58">
        <f>JH140+JH141</f>
        <v>0</v>
      </c>
      <c r="JI139" s="58"/>
      <c r="JJ139" s="58">
        <f>JJ140+JJ141</f>
        <v>1215.31</v>
      </c>
      <c r="JK139" s="58">
        <f>JK140+JK141</f>
        <v>1215.31</v>
      </c>
      <c r="JL139" s="69">
        <f t="shared" ref="JL139:JL140" si="1043">JK139/JJ139*100</f>
        <v>100</v>
      </c>
      <c r="JM139" s="58">
        <f>JM140+JM141</f>
        <v>1191.0038</v>
      </c>
      <c r="JN139" s="58">
        <f>JN140+JN141</f>
        <v>1191.0038</v>
      </c>
      <c r="JO139" s="58">
        <f>JN139/JM139*100</f>
        <v>100</v>
      </c>
      <c r="JP139" s="58">
        <f>JP140+JP141</f>
        <v>24.3062</v>
      </c>
      <c r="JQ139" s="58">
        <f>JQ140+JQ141</f>
        <v>24.3062</v>
      </c>
      <c r="JR139" s="58">
        <f>JQ139/JP139*100</f>
        <v>100</v>
      </c>
      <c r="JS139" s="58">
        <f>JS140+JS141</f>
        <v>1894.7988</v>
      </c>
      <c r="JT139" s="58">
        <f>JT140+JT141</f>
        <v>1894.7987900000001</v>
      </c>
      <c r="JU139" s="58">
        <f t="shared" ref="JU139:JU140" si="1044">JT139/JS139*100</f>
        <v>99.99999947223948</v>
      </c>
      <c r="JV139" s="58">
        <f>JV140+JV141</f>
        <v>1856.90283</v>
      </c>
      <c r="JW139" s="58">
        <f>JW140+JW141</f>
        <v>1856.90283</v>
      </c>
      <c r="JX139" s="58">
        <f>JW139/JV139*100</f>
        <v>100</v>
      </c>
      <c r="JY139" s="58">
        <f>JY140+JY141</f>
        <v>37.895969999999998</v>
      </c>
      <c r="JZ139" s="58">
        <f>JZ140+JZ141</f>
        <v>37.895960000000002</v>
      </c>
      <c r="KA139" s="58">
        <f>JZ139/JY139*100</f>
        <v>99.999973611969821</v>
      </c>
      <c r="KB139" s="58">
        <f>KB140+KB141</f>
        <v>1568.7476799999999</v>
      </c>
      <c r="KC139" s="58">
        <f>KC140+KC141</f>
        <v>1568.7476799999999</v>
      </c>
      <c r="KD139" s="58">
        <f>KC139/KB139*100</f>
        <v>100</v>
      </c>
      <c r="KE139" s="58">
        <f>KE140+KE141</f>
        <v>1537.37273</v>
      </c>
      <c r="KF139" s="58">
        <f>KF140+KF141</f>
        <v>1537.37273</v>
      </c>
      <c r="KG139" s="58">
        <f>KF139/KE139*100</f>
        <v>100</v>
      </c>
      <c r="KH139" s="58">
        <f>KH140+KH141</f>
        <v>31.374949999999998</v>
      </c>
      <c r="KI139" s="58">
        <f>KI140+KI141</f>
        <v>31.374949999999998</v>
      </c>
      <c r="KJ139" s="58"/>
      <c r="KK139" s="58">
        <f>KK140+KK141</f>
        <v>0</v>
      </c>
      <c r="KL139" s="58">
        <f>KL140+KL141</f>
        <v>0</v>
      </c>
      <c r="KM139" s="58"/>
      <c r="KN139" s="58">
        <f>KN140+KN141</f>
        <v>0</v>
      </c>
      <c r="KO139" s="58">
        <f>KO140+KO141</f>
        <v>0</v>
      </c>
      <c r="KP139" s="58"/>
      <c r="KQ139" s="58">
        <f>KQ140+KQ141</f>
        <v>0</v>
      </c>
      <c r="KR139" s="58">
        <f>KR140+KR141</f>
        <v>0</v>
      </c>
      <c r="KS139" s="58"/>
      <c r="KT139" s="58">
        <f>KT140+KT141</f>
        <v>0</v>
      </c>
      <c r="KU139" s="66">
        <f>KU140+KU141</f>
        <v>0</v>
      </c>
      <c r="KV139" s="58"/>
      <c r="KW139" s="58">
        <f>KW140+KW141</f>
        <v>0</v>
      </c>
      <c r="KX139" s="58">
        <f>KX140+KX141</f>
        <v>0</v>
      </c>
      <c r="KY139" s="58"/>
      <c r="KZ139" s="58">
        <f>KZ140+KZ141</f>
        <v>0</v>
      </c>
      <c r="LA139" s="58">
        <f>LA140+LA141</f>
        <v>0</v>
      </c>
      <c r="LB139" s="58"/>
      <c r="LC139" s="58">
        <f>LC140+LC141</f>
        <v>0</v>
      </c>
      <c r="LD139" s="58">
        <f>LD140+LD141</f>
        <v>0</v>
      </c>
      <c r="LE139" s="58"/>
      <c r="LF139" s="58">
        <f>LF140+LF141</f>
        <v>0</v>
      </c>
      <c r="LG139" s="66">
        <f>LG140+LG141</f>
        <v>0</v>
      </c>
      <c r="LH139" s="58"/>
      <c r="LI139" s="58">
        <f>LI140+LI141</f>
        <v>0</v>
      </c>
      <c r="LJ139" s="66">
        <f>LJ140+LJ141</f>
        <v>0</v>
      </c>
      <c r="LK139" s="58"/>
      <c r="LL139" s="58">
        <f>LL140+LL141</f>
        <v>0</v>
      </c>
      <c r="LM139" s="58">
        <f>LM140+LM141</f>
        <v>0</v>
      </c>
      <c r="LN139" s="58"/>
      <c r="LO139" s="58">
        <f>LO140+LO141</f>
        <v>0</v>
      </c>
      <c r="LP139" s="58">
        <f>LP140+LP141</f>
        <v>0</v>
      </c>
      <c r="LQ139" s="58"/>
      <c r="LR139" s="58">
        <f>LR140+LR141</f>
        <v>0</v>
      </c>
      <c r="LS139" s="58">
        <f>LS140+LS141</f>
        <v>0</v>
      </c>
      <c r="LT139" s="58"/>
      <c r="LU139" s="58">
        <f>LU140+LU141</f>
        <v>1581.7948499999998</v>
      </c>
      <c r="LV139" s="66">
        <f>LV140+LV141</f>
        <v>1581.7948499999998</v>
      </c>
      <c r="LW139" s="58">
        <f t="shared" ref="LW139:LW150" si="1045">LV139/LU139*100</f>
        <v>100</v>
      </c>
      <c r="LX139" s="58">
        <f>LX140+LX141</f>
        <v>0</v>
      </c>
      <c r="LY139" s="66">
        <f>LY140+LY141</f>
        <v>0</v>
      </c>
      <c r="LZ139" s="58"/>
      <c r="MA139" s="58">
        <f>MA140+MA141</f>
        <v>0</v>
      </c>
      <c r="MB139" s="66">
        <f>MB140+MB141</f>
        <v>0</v>
      </c>
      <c r="MC139" s="58"/>
      <c r="MD139" s="58">
        <f>MD140+MD141</f>
        <v>0</v>
      </c>
      <c r="ME139" s="66">
        <f>ME140+ME141</f>
        <v>0</v>
      </c>
      <c r="MF139" s="58"/>
    </row>
    <row r="140" spans="1:345" ht="13.5" customHeight="1">
      <c r="A140" s="3" t="s">
        <v>167</v>
      </c>
      <c r="B140" s="60">
        <f>E140+N140+Q140+T140+AC140+AU140+AX140+BG140+BP140+BS140+CB140+CK140+DL140+DU140+ED140+EM140+EP140+EY140+FB140+FW140+GF140+GO140+GX140+HP140+HG140+HY140+CT140+JJ140+JS140+DC140+FK140+FN140+IR140+KB140+KK140+KT140+LF140+LI140+LL140+IH140+JA140+KW140+LU140+LX140+MA140+MD140</f>
        <v>338459.31466999993</v>
      </c>
      <c r="C140" s="60">
        <f>F140+O140+R140+U140+AD140+AV140+AY140+BH140+BQ140+BT140+CC140+CL140+DM140+DV140+EE140+EN140+EQ140+EZ140+FC140+FX140+GG140+GP140+GY140+HQ140+HH140+HZ140+CU140+JK140+JT140+DD140+FL140+FO140+IS140+KC140+KL140+KU140+LG140+LJ140+LM140+II140+JB140+KX140+LV140+LY140+MB140+ME140</f>
        <v>247643.99051</v>
      </c>
      <c r="D140" s="60">
        <f t="shared" si="1025"/>
        <v>73.168023386047011</v>
      </c>
      <c r="E140" s="60">
        <f>H140+K140</f>
        <v>1167.6037800000001</v>
      </c>
      <c r="F140" s="60">
        <f>I140+L140</f>
        <v>1167.6037800000001</v>
      </c>
      <c r="G140" s="60">
        <f>F140/E140*100</f>
        <v>100</v>
      </c>
      <c r="H140" s="60">
        <v>1155.9277400000001</v>
      </c>
      <c r="I140" s="60">
        <v>1155.9277400000001</v>
      </c>
      <c r="J140" s="60">
        <f>I140/H140*100</f>
        <v>100</v>
      </c>
      <c r="K140" s="60">
        <v>11.67604</v>
      </c>
      <c r="L140" s="60">
        <v>11.67604</v>
      </c>
      <c r="M140" s="60">
        <f>L140/K140*100</f>
        <v>100</v>
      </c>
      <c r="N140" s="60">
        <v>877.8</v>
      </c>
      <c r="O140" s="60">
        <v>877.77030000000002</v>
      </c>
      <c r="P140" s="60">
        <f>O140/N140*100</f>
        <v>99.99661654135339</v>
      </c>
      <c r="Q140" s="60">
        <v>3000.0140000000001</v>
      </c>
      <c r="R140" s="60">
        <v>3000.0140000000001</v>
      </c>
      <c r="S140" s="60">
        <f>R140/Q140*100</f>
        <v>100</v>
      </c>
      <c r="T140" s="60">
        <f t="shared" ref="T140" si="1046">W140+Z140</f>
        <v>14455.11312</v>
      </c>
      <c r="U140" s="60">
        <f>X140+AA140</f>
        <v>14455.11312</v>
      </c>
      <c r="V140" s="60">
        <f>U140/T140*100</f>
        <v>100</v>
      </c>
      <c r="W140" s="60">
        <v>10170.43317</v>
      </c>
      <c r="X140" s="60">
        <v>10170.43317</v>
      </c>
      <c r="Y140" s="60">
        <f>X140/W140*100</f>
        <v>100</v>
      </c>
      <c r="Z140" s="60">
        <v>4284.6799499999997</v>
      </c>
      <c r="AA140" s="60">
        <v>4284.6799499999997</v>
      </c>
      <c r="AB140" s="60">
        <f t="shared" si="1026"/>
        <v>100</v>
      </c>
      <c r="AC140" s="60">
        <f>AF140+AI140</f>
        <v>0</v>
      </c>
      <c r="AD140" s="60">
        <f>AG140+AJ140</f>
        <v>0</v>
      </c>
      <c r="AE140" s="60"/>
      <c r="AF140" s="60"/>
      <c r="AG140" s="60"/>
      <c r="AH140" s="60"/>
      <c r="AI140" s="60"/>
      <c r="AJ140" s="60"/>
      <c r="AK140" s="60"/>
      <c r="AL140" s="60">
        <f>AO140+AR140</f>
        <v>0</v>
      </c>
      <c r="AM140" s="60">
        <f>AP140+AS140</f>
        <v>0</v>
      </c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>
        <f>BA140+BD140</f>
        <v>1136.5528000000002</v>
      </c>
      <c r="AY140" s="60">
        <f>BB140+BE140</f>
        <v>1136.5528000000002</v>
      </c>
      <c r="AZ140" s="60">
        <f t="shared" si="1027"/>
        <v>100</v>
      </c>
      <c r="BA140" s="60">
        <v>1044.4490900000001</v>
      </c>
      <c r="BB140" s="60">
        <v>1044.4490900000001</v>
      </c>
      <c r="BC140" s="60">
        <f t="shared" si="1028"/>
        <v>100</v>
      </c>
      <c r="BD140" s="60">
        <v>92.103710000000007</v>
      </c>
      <c r="BE140" s="60">
        <v>92.103710000000007</v>
      </c>
      <c r="BF140" s="60">
        <f t="shared" si="1029"/>
        <v>100</v>
      </c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>
        <f>BV140+BY140</f>
        <v>0</v>
      </c>
      <c r="BT140" s="60"/>
      <c r="BU140" s="60"/>
      <c r="BV140" s="60"/>
      <c r="BW140" s="60"/>
      <c r="BX140" s="60"/>
      <c r="BY140" s="60"/>
      <c r="BZ140" s="60"/>
      <c r="CA140" s="60"/>
      <c r="CB140" s="60">
        <f t="shared" ref="CB140" si="1047">CE140+CH140</f>
        <v>120672.29326999999</v>
      </c>
      <c r="CC140" s="60">
        <f t="shared" ref="CC140" si="1048">CF140+CI140</f>
        <v>29856.999059999998</v>
      </c>
      <c r="CD140" s="60">
        <f t="shared" si="1030"/>
        <v>24.742215674310604</v>
      </c>
      <c r="CE140" s="60">
        <v>116363.25545</v>
      </c>
      <c r="CF140" s="60">
        <v>29259.859049999999</v>
      </c>
      <c r="CG140" s="60">
        <f t="shared" si="1031"/>
        <v>25.145273683557811</v>
      </c>
      <c r="CH140" s="60">
        <v>4309.0378199999996</v>
      </c>
      <c r="CI140" s="60">
        <v>597.14000999999996</v>
      </c>
      <c r="CJ140" s="60">
        <f t="shared" si="1032"/>
        <v>13.857850289185905</v>
      </c>
      <c r="CK140" s="60">
        <f>CN140+CQ140</f>
        <v>0</v>
      </c>
      <c r="CL140" s="60">
        <f>CO140+CR140</f>
        <v>0</v>
      </c>
      <c r="CM140" s="60"/>
      <c r="CN140" s="60"/>
      <c r="CO140" s="60"/>
      <c r="CP140" s="60"/>
      <c r="CQ140" s="60"/>
      <c r="CR140" s="60"/>
      <c r="CS140" s="60"/>
      <c r="CT140" s="60">
        <f>CW140+CZ140</f>
        <v>0</v>
      </c>
      <c r="CU140" s="60">
        <f>CX140+DA140</f>
        <v>0</v>
      </c>
      <c r="CV140" s="60"/>
      <c r="CW140" s="60"/>
      <c r="CX140" s="60"/>
      <c r="CY140" s="60"/>
      <c r="CZ140" s="60"/>
      <c r="DA140" s="60"/>
      <c r="DB140" s="60"/>
      <c r="DC140" s="60">
        <f>DF140+DI140</f>
        <v>0</v>
      </c>
      <c r="DD140" s="60">
        <f>DG140+DJ140</f>
        <v>0</v>
      </c>
      <c r="DE140" s="60"/>
      <c r="DF140" s="60"/>
      <c r="DG140" s="60"/>
      <c r="DH140" s="60"/>
      <c r="DI140" s="60"/>
      <c r="DJ140" s="60"/>
      <c r="DK140" s="60"/>
      <c r="DL140" s="60">
        <f>DO140+DR140</f>
        <v>0</v>
      </c>
      <c r="DM140" s="60">
        <f>DP140+DS140</f>
        <v>0</v>
      </c>
      <c r="DN140" s="60"/>
      <c r="DO140" s="60"/>
      <c r="DP140" s="60"/>
      <c r="DQ140" s="60"/>
      <c r="DR140" s="60"/>
      <c r="DS140" s="60"/>
      <c r="DT140" s="60"/>
      <c r="DU140" s="60">
        <f>DX140+EA140</f>
        <v>0</v>
      </c>
      <c r="DV140" s="60">
        <f>DY140+EB140</f>
        <v>0</v>
      </c>
      <c r="DW140" s="60"/>
      <c r="DX140" s="60"/>
      <c r="DY140" s="60"/>
      <c r="DZ140" s="60"/>
      <c r="EA140" s="60"/>
      <c r="EB140" s="60"/>
      <c r="EC140" s="60"/>
      <c r="ED140" s="60">
        <f>EG140+EJ140</f>
        <v>0</v>
      </c>
      <c r="EE140" s="60">
        <f>EH140+EK140</f>
        <v>0</v>
      </c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>
        <f t="shared" ref="EP140:EQ140" si="1049">ES140+EV140</f>
        <v>11314.442999999999</v>
      </c>
      <c r="EQ140" s="60">
        <f t="shared" si="1049"/>
        <v>11314.442779999999</v>
      </c>
      <c r="ER140" s="60">
        <f>EQ140/EP140*100</f>
        <v>99.99999805558258</v>
      </c>
      <c r="ES140" s="60">
        <v>11314.442999999999</v>
      </c>
      <c r="ET140" s="60">
        <v>11314.442779999999</v>
      </c>
      <c r="EU140" s="60"/>
      <c r="EV140" s="60"/>
      <c r="EW140" s="60"/>
      <c r="EX140" s="60"/>
      <c r="EY140" s="60">
        <v>3339.5</v>
      </c>
      <c r="EZ140" s="60">
        <v>3339.5</v>
      </c>
      <c r="FA140" s="60">
        <f>EZ140/EY140*100</f>
        <v>100</v>
      </c>
      <c r="FB140" s="60">
        <f>FE140+FH140</f>
        <v>3526.431</v>
      </c>
      <c r="FC140" s="60">
        <f>FF140+FI140</f>
        <v>3526.431</v>
      </c>
      <c r="FD140" s="60"/>
      <c r="FE140" s="60">
        <v>3455.9</v>
      </c>
      <c r="FF140" s="60">
        <v>3455.9</v>
      </c>
      <c r="FG140" s="60"/>
      <c r="FH140" s="60">
        <v>70.531000000000006</v>
      </c>
      <c r="FI140" s="60">
        <v>70.531000000000006</v>
      </c>
      <c r="FJ140" s="60">
        <f>FI140/FH140*100</f>
        <v>100</v>
      </c>
      <c r="FK140" s="60"/>
      <c r="FL140" s="60"/>
      <c r="FM140" s="60"/>
      <c r="FN140" s="60">
        <f>FQ140+FT140</f>
        <v>51.020409999999998</v>
      </c>
      <c r="FO140" s="60">
        <f>FR140+FU140</f>
        <v>51.020409999999998</v>
      </c>
      <c r="FP140" s="60">
        <f>FO140/FN140*100</f>
        <v>100</v>
      </c>
      <c r="FQ140" s="60">
        <v>50</v>
      </c>
      <c r="FR140" s="60">
        <v>50</v>
      </c>
      <c r="FS140" s="60">
        <f>FR140/FQ140*100</f>
        <v>100</v>
      </c>
      <c r="FT140" s="60">
        <v>1.02041</v>
      </c>
      <c r="FU140" s="60">
        <v>1.02041</v>
      </c>
      <c r="FV140" s="60">
        <f>FU140/FT140*100</f>
        <v>100</v>
      </c>
      <c r="FW140" s="60">
        <f t="shared" ref="FW140:FX140" si="1050">FZ140+GC140</f>
        <v>0</v>
      </c>
      <c r="FX140" s="60">
        <f t="shared" si="1050"/>
        <v>0</v>
      </c>
      <c r="FY140" s="60"/>
      <c r="FZ140" s="60"/>
      <c r="GA140" s="60"/>
      <c r="GB140" s="60"/>
      <c r="GC140" s="60"/>
      <c r="GD140" s="60"/>
      <c r="GE140" s="60"/>
      <c r="GF140" s="60">
        <f>GI140+GL140</f>
        <v>0</v>
      </c>
      <c r="GG140" s="60">
        <f>GJ140+GM140</f>
        <v>0</v>
      </c>
      <c r="GH140" s="60"/>
      <c r="GI140" s="60"/>
      <c r="GJ140" s="60"/>
      <c r="GK140" s="60"/>
      <c r="GL140" s="60"/>
      <c r="GM140" s="60"/>
      <c r="GN140" s="60"/>
      <c r="GO140" s="60">
        <f>GR140+GU140</f>
        <v>0</v>
      </c>
      <c r="GP140" s="60">
        <f>GS140+GV140</f>
        <v>0</v>
      </c>
      <c r="GQ140" s="60"/>
      <c r="GR140" s="60"/>
      <c r="GS140" s="60"/>
      <c r="GT140" s="60"/>
      <c r="GU140" s="60"/>
      <c r="GV140" s="60"/>
      <c r="GW140" s="60"/>
      <c r="GX140" s="60">
        <f>HA140+HD140</f>
        <v>123.17740999999999</v>
      </c>
      <c r="GY140" s="60">
        <f>HB140+HE140</f>
        <v>123.17740999999999</v>
      </c>
      <c r="GZ140" s="58">
        <f t="shared" si="1033"/>
        <v>100</v>
      </c>
      <c r="HA140" s="60">
        <v>121.94564</v>
      </c>
      <c r="HB140" s="60">
        <v>121.94564</v>
      </c>
      <c r="HC140" s="60">
        <f t="shared" si="1034"/>
        <v>100</v>
      </c>
      <c r="HD140" s="60">
        <v>1.23177</v>
      </c>
      <c r="HE140" s="60">
        <v>1.23177</v>
      </c>
      <c r="HF140" s="60">
        <f>HE140/HD140*100</f>
        <v>100</v>
      </c>
      <c r="HG140" s="60">
        <f>HJ140+HM140</f>
        <v>4732.9932100000005</v>
      </c>
      <c r="HH140" s="60">
        <f>HK140+HN140</f>
        <v>4732.9932100000005</v>
      </c>
      <c r="HI140" s="60">
        <f t="shared" si="1035"/>
        <v>100</v>
      </c>
      <c r="HJ140" s="60">
        <v>4638.3333400000001</v>
      </c>
      <c r="HK140" s="60">
        <v>4638.3333400000001</v>
      </c>
      <c r="HL140" s="60">
        <f t="shared" si="1036"/>
        <v>100</v>
      </c>
      <c r="HM140" s="60">
        <v>94.659869999999998</v>
      </c>
      <c r="HN140" s="60">
        <v>94.659869999999998</v>
      </c>
      <c r="HO140" s="60">
        <f t="shared" si="1037"/>
        <v>100</v>
      </c>
      <c r="HP140" s="60">
        <f>HS140+HV140</f>
        <v>10246.935939999999</v>
      </c>
      <c r="HQ140" s="60">
        <f>HT140+HW140</f>
        <v>10246.93592</v>
      </c>
      <c r="HR140" s="58">
        <f t="shared" si="1038"/>
        <v>99.999999804819709</v>
      </c>
      <c r="HS140" s="60">
        <v>10144.46658</v>
      </c>
      <c r="HT140" s="60">
        <v>10144.46658</v>
      </c>
      <c r="HU140" s="60">
        <f t="shared" si="1039"/>
        <v>100</v>
      </c>
      <c r="HV140" s="60">
        <v>102.46935999999999</v>
      </c>
      <c r="HW140" s="60">
        <v>102.46934</v>
      </c>
      <c r="HX140" s="60">
        <f>HW140/HV140*100</f>
        <v>99.999980481970425</v>
      </c>
      <c r="HY140" s="60">
        <f>IB140+IE140</f>
        <v>4617.8571400000001</v>
      </c>
      <c r="HZ140" s="60">
        <f>IC140+IF140</f>
        <v>4617.8571400000001</v>
      </c>
      <c r="IA140" s="58">
        <f>HZ140/HY140*100</f>
        <v>100</v>
      </c>
      <c r="IB140" s="60">
        <v>4525.5</v>
      </c>
      <c r="IC140" s="60">
        <v>4525.5</v>
      </c>
      <c r="ID140" s="60">
        <v>100</v>
      </c>
      <c r="IE140" s="60">
        <v>92.357140000000001</v>
      </c>
      <c r="IF140" s="60">
        <v>92.357140000000001</v>
      </c>
      <c r="IG140" s="60">
        <v>100</v>
      </c>
      <c r="IH140" s="60">
        <f>IK140+IN140</f>
        <v>0</v>
      </c>
      <c r="II140" s="60">
        <f>IL140+IO140</f>
        <v>0</v>
      </c>
      <c r="IJ140" s="60"/>
      <c r="IK140" s="60"/>
      <c r="IL140" s="60"/>
      <c r="IM140" s="60"/>
      <c r="IN140" s="60"/>
      <c r="IO140" s="60"/>
      <c r="IP140" s="60"/>
      <c r="IQ140" s="60">
        <v>154518.72311000002</v>
      </c>
      <c r="IR140" s="60">
        <f>IU140+IX140</f>
        <v>154518.72310999999</v>
      </c>
      <c r="IS140" s="60">
        <f>IV140+IY140</f>
        <v>154518.72310999999</v>
      </c>
      <c r="IT140" s="60">
        <f>IS140/IQ140*100</f>
        <v>99.999999999999972</v>
      </c>
      <c r="IU140" s="60">
        <v>152973.53586999999</v>
      </c>
      <c r="IV140" s="60">
        <v>152973.53584</v>
      </c>
      <c r="IW140" s="60"/>
      <c r="IX140" s="60">
        <v>1545.18724</v>
      </c>
      <c r="IY140" s="60">
        <v>1545.1872699999999</v>
      </c>
      <c r="IZ140" s="58">
        <f t="shared" si="1042"/>
        <v>100.00000194151228</v>
      </c>
      <c r="JA140" s="60">
        <f>JD140+JG140</f>
        <v>0</v>
      </c>
      <c r="JB140" s="60">
        <f>JE140+JH140</f>
        <v>0</v>
      </c>
      <c r="JC140" s="60"/>
      <c r="JD140" s="60"/>
      <c r="JE140" s="60"/>
      <c r="JF140" s="60"/>
      <c r="JG140" s="60"/>
      <c r="JH140" s="60"/>
      <c r="JI140" s="60"/>
      <c r="JJ140" s="60">
        <f>JM140+JP140</f>
        <v>1215.31</v>
      </c>
      <c r="JK140" s="60">
        <f>JN140+JQ140</f>
        <v>1215.31</v>
      </c>
      <c r="JL140" s="69">
        <f t="shared" si="1043"/>
        <v>100</v>
      </c>
      <c r="JM140" s="60">
        <v>1191.0038</v>
      </c>
      <c r="JN140" s="60">
        <v>1191.0038</v>
      </c>
      <c r="JO140" s="60">
        <f>JN140/JM140*100</f>
        <v>100</v>
      </c>
      <c r="JP140" s="60">
        <v>24.3062</v>
      </c>
      <c r="JQ140" s="60">
        <v>24.3062</v>
      </c>
      <c r="JR140" s="60">
        <f>JQ140/JP140*100</f>
        <v>100</v>
      </c>
      <c r="JS140" s="60">
        <f>JV140+JY140</f>
        <v>1894.7988</v>
      </c>
      <c r="JT140" s="60">
        <f>JW140+JZ140</f>
        <v>1894.7987900000001</v>
      </c>
      <c r="JU140" s="58">
        <f t="shared" si="1044"/>
        <v>99.99999947223948</v>
      </c>
      <c r="JV140" s="60">
        <v>1856.90283</v>
      </c>
      <c r="JW140" s="60">
        <v>1856.90283</v>
      </c>
      <c r="JX140" s="60">
        <f>JW140/JV140*100</f>
        <v>100</v>
      </c>
      <c r="JY140" s="60">
        <v>37.895969999999998</v>
      </c>
      <c r="JZ140" s="60">
        <v>37.895960000000002</v>
      </c>
      <c r="KA140" s="60">
        <f>JZ140/JY140*100</f>
        <v>99.999973611969821</v>
      </c>
      <c r="KB140" s="60">
        <f>KE140+KH140</f>
        <v>1568.7476799999999</v>
      </c>
      <c r="KC140" s="60">
        <f>KF140+KI140</f>
        <v>1568.7476799999999</v>
      </c>
      <c r="KD140" s="58">
        <f>KC140/KB140*100</f>
        <v>100</v>
      </c>
      <c r="KE140" s="60">
        <v>1537.37273</v>
      </c>
      <c r="KF140" s="60">
        <v>1537.37273</v>
      </c>
      <c r="KG140" s="60">
        <f>KF140/KE140*100</f>
        <v>100</v>
      </c>
      <c r="KH140" s="60">
        <v>31.374949999999998</v>
      </c>
      <c r="KI140" s="60">
        <v>31.374949999999998</v>
      </c>
      <c r="KJ140" s="60"/>
      <c r="KK140" s="60">
        <f>KN140+KQ140</f>
        <v>0</v>
      </c>
      <c r="KL140" s="60">
        <f>KO140+KR140</f>
        <v>0</v>
      </c>
      <c r="KM140" s="60"/>
      <c r="KN140" s="60"/>
      <c r="KO140" s="60"/>
      <c r="KP140" s="60"/>
      <c r="KQ140" s="60"/>
      <c r="KR140" s="60"/>
      <c r="KS140" s="60"/>
      <c r="KT140" s="60"/>
      <c r="KU140" s="67"/>
      <c r="KV140" s="60"/>
      <c r="KW140" s="60">
        <f>KZ140+LC140</f>
        <v>0</v>
      </c>
      <c r="KX140" s="60">
        <f>LA140+LD140</f>
        <v>0</v>
      </c>
      <c r="KY140" s="60"/>
      <c r="KZ140" s="60"/>
      <c r="LA140" s="60"/>
      <c r="LB140" s="60"/>
      <c r="LC140" s="60"/>
      <c r="LD140" s="60"/>
      <c r="LE140" s="60"/>
      <c r="LF140" s="60"/>
      <c r="LG140" s="67"/>
      <c r="LH140" s="60"/>
      <c r="LI140" s="60"/>
      <c r="LJ140" s="67"/>
      <c r="LK140" s="60"/>
      <c r="LL140" s="60">
        <f>LO140+LR140</f>
        <v>0</v>
      </c>
      <c r="LM140" s="60">
        <f>LP140+LS140</f>
        <v>0</v>
      </c>
      <c r="LN140" s="60"/>
      <c r="LO140" s="60"/>
      <c r="LP140" s="60"/>
      <c r="LQ140" s="60"/>
      <c r="LR140" s="60"/>
      <c r="LS140" s="60"/>
      <c r="LT140" s="60"/>
      <c r="LU140" s="60"/>
      <c r="LV140" s="67"/>
      <c r="LW140" s="58"/>
      <c r="LX140" s="60"/>
      <c r="LY140" s="67"/>
      <c r="LZ140" s="60"/>
      <c r="MA140" s="60"/>
      <c r="MB140" s="67"/>
      <c r="MC140" s="60"/>
      <c r="MD140" s="60"/>
      <c r="ME140" s="67"/>
      <c r="MF140" s="60"/>
      <c r="MG140" s="9"/>
    </row>
    <row r="141" spans="1:345" s="8" customFormat="1" ht="13.5" customHeight="1">
      <c r="A141" s="7" t="s">
        <v>189</v>
      </c>
      <c r="B141" s="58">
        <f>SUM(B142:B150)</f>
        <v>20615.030970000007</v>
      </c>
      <c r="C141" s="58">
        <f>SUM(C142:C150)</f>
        <v>11734.926940000001</v>
      </c>
      <c r="D141" s="58">
        <f t="shared" si="1025"/>
        <v>56.924129568746395</v>
      </c>
      <c r="E141" s="58">
        <f>SUM(E142:E150)</f>
        <v>0</v>
      </c>
      <c r="F141" s="58">
        <f>SUM(F142:F150)</f>
        <v>0</v>
      </c>
      <c r="G141" s="58"/>
      <c r="H141" s="58">
        <f>SUM(H142:H150)</f>
        <v>0</v>
      </c>
      <c r="I141" s="58">
        <f>SUM(I142:I150)</f>
        <v>0</v>
      </c>
      <c r="J141" s="58"/>
      <c r="K141" s="58">
        <f>SUM(K142:K150)</f>
        <v>0</v>
      </c>
      <c r="L141" s="58">
        <f>SUM(L142:L150)</f>
        <v>0</v>
      </c>
      <c r="M141" s="58"/>
      <c r="N141" s="58">
        <f>SUM(N142:N150)</f>
        <v>0</v>
      </c>
      <c r="O141" s="58">
        <f>SUM(O142:O150)</f>
        <v>0</v>
      </c>
      <c r="P141" s="58"/>
      <c r="Q141" s="58">
        <f>SUM(Q142:Q150)</f>
        <v>0</v>
      </c>
      <c r="R141" s="58">
        <f>SUM(R142:R150)</f>
        <v>0</v>
      </c>
      <c r="S141" s="58"/>
      <c r="T141" s="58">
        <f>SUM(T142:T150)</f>
        <v>0</v>
      </c>
      <c r="U141" s="58">
        <f>SUM(U142:U150)</f>
        <v>0</v>
      </c>
      <c r="V141" s="58"/>
      <c r="W141" s="58">
        <f>SUM(W142:W150)</f>
        <v>0</v>
      </c>
      <c r="X141" s="58">
        <f>SUM(X142:X150)</f>
        <v>0</v>
      </c>
      <c r="Y141" s="58"/>
      <c r="Z141" s="58">
        <f>SUM(Z142:Z150)</f>
        <v>0</v>
      </c>
      <c r="AA141" s="58">
        <f>SUM(AA142:AA150)</f>
        <v>0</v>
      </c>
      <c r="AB141" s="58"/>
      <c r="AC141" s="58">
        <f>SUM(AC142:AC150)</f>
        <v>0</v>
      </c>
      <c r="AD141" s="58">
        <f>SUM(AD142:AD150)</f>
        <v>0</v>
      </c>
      <c r="AE141" s="58"/>
      <c r="AF141" s="58">
        <f>SUM(AF142:AF150)</f>
        <v>0</v>
      </c>
      <c r="AG141" s="58">
        <f>SUM(AG142:AG150)</f>
        <v>0</v>
      </c>
      <c r="AH141" s="58"/>
      <c r="AI141" s="58">
        <f>SUM(AI142:AI150)</f>
        <v>0</v>
      </c>
      <c r="AJ141" s="58">
        <f>SUM(AJ142:AJ150)</f>
        <v>0</v>
      </c>
      <c r="AK141" s="58"/>
      <c r="AL141" s="58">
        <f>SUM(AL142:AL150)</f>
        <v>0</v>
      </c>
      <c r="AM141" s="58">
        <f>SUM(AM142:AM150)</f>
        <v>0</v>
      </c>
      <c r="AN141" s="58"/>
      <c r="AO141" s="58">
        <f>SUM(AO142:AO150)</f>
        <v>0</v>
      </c>
      <c r="AP141" s="58">
        <f>SUM(AP142:AP150)</f>
        <v>0</v>
      </c>
      <c r="AQ141" s="58"/>
      <c r="AR141" s="58">
        <f>SUM(AR142:AR150)</f>
        <v>0</v>
      </c>
      <c r="AS141" s="58">
        <f>SUM(AS142:AS150)</f>
        <v>0</v>
      </c>
      <c r="AT141" s="58"/>
      <c r="AU141" s="58">
        <f>SUM(AU142:AU150)</f>
        <v>0</v>
      </c>
      <c r="AV141" s="58">
        <f>SUM(AV142:AV150)</f>
        <v>0</v>
      </c>
      <c r="AW141" s="58"/>
      <c r="AX141" s="58">
        <f>SUM(AX142:AX150)</f>
        <v>0</v>
      </c>
      <c r="AY141" s="58">
        <f>SUM(AY142:AY150)</f>
        <v>0</v>
      </c>
      <c r="AZ141" s="58"/>
      <c r="BA141" s="58">
        <f>SUM(BA142:BA150)</f>
        <v>0</v>
      </c>
      <c r="BB141" s="58">
        <f>SUM(BB142:BB150)</f>
        <v>0</v>
      </c>
      <c r="BC141" s="58"/>
      <c r="BD141" s="58">
        <f>SUM(BD142:BD150)</f>
        <v>0</v>
      </c>
      <c r="BE141" s="58">
        <f>SUM(BE142:BE150)</f>
        <v>0</v>
      </c>
      <c r="BF141" s="58"/>
      <c r="BG141" s="58">
        <f>SUM(BG142:BG150)</f>
        <v>4621.4972699999998</v>
      </c>
      <c r="BH141" s="58">
        <f>SUM(BH142:BH150)</f>
        <v>4621.4972699999998</v>
      </c>
      <c r="BI141" s="58">
        <f>BH141/BG141*100</f>
        <v>100</v>
      </c>
      <c r="BJ141" s="58">
        <f>SUM(BJ142:BJ150)</f>
        <v>4529.0672999999997</v>
      </c>
      <c r="BK141" s="58">
        <f>SUM(BK142:BK150)</f>
        <v>4529.0672999999997</v>
      </c>
      <c r="BL141" s="58">
        <f>BK141/BJ141*100</f>
        <v>100</v>
      </c>
      <c r="BM141" s="58">
        <f>SUM(BM142:BM150)</f>
        <v>92.429969999999997</v>
      </c>
      <c r="BN141" s="58">
        <f>SUM(BN142:BN150)</f>
        <v>92.429969999999997</v>
      </c>
      <c r="BO141" s="58">
        <f>BN141/BM141*100</f>
        <v>100</v>
      </c>
      <c r="BP141" s="58">
        <f>SUM(BP142:BP150)</f>
        <v>0</v>
      </c>
      <c r="BQ141" s="58">
        <f>SUM(BQ142:BQ150)</f>
        <v>0</v>
      </c>
      <c r="BR141" s="58"/>
      <c r="BS141" s="58">
        <f>SUM(BS142:BS150)</f>
        <v>1411.73885</v>
      </c>
      <c r="BT141" s="58">
        <f>SUM(BT142:BT150)</f>
        <v>1411.73885</v>
      </c>
      <c r="BU141" s="58">
        <f>BT141/BS141*100</f>
        <v>100</v>
      </c>
      <c r="BV141" s="58">
        <f>SUM(BV142:BV150)</f>
        <v>1411.73885</v>
      </c>
      <c r="BW141" s="58">
        <f>SUM(BW142:BW150)</f>
        <v>1411.73885</v>
      </c>
      <c r="BX141" s="58">
        <f>BW141/BV141*100</f>
        <v>100</v>
      </c>
      <c r="BY141" s="58">
        <f>SUM(BY142:BY150)</f>
        <v>0</v>
      </c>
      <c r="BZ141" s="58">
        <f>SUM(BZ142:BZ150)</f>
        <v>0</v>
      </c>
      <c r="CA141" s="58"/>
      <c r="CB141" s="58">
        <f>SUM(CB142:CB150)</f>
        <v>0</v>
      </c>
      <c r="CC141" s="58">
        <f>SUM(CC142:CC150)</f>
        <v>0</v>
      </c>
      <c r="CD141" s="58"/>
      <c r="CE141" s="58">
        <f>SUM(CE142:CE150)</f>
        <v>0</v>
      </c>
      <c r="CF141" s="58">
        <f>SUM(CF142:CF150)</f>
        <v>0</v>
      </c>
      <c r="CG141" s="58"/>
      <c r="CH141" s="58">
        <f>SUM(CH142:CH150)</f>
        <v>0</v>
      </c>
      <c r="CI141" s="58">
        <f>SUM(CI142:CI150)</f>
        <v>0</v>
      </c>
      <c r="CJ141" s="58"/>
      <c r="CK141" s="58">
        <f>SUM(CK142:CK150)</f>
        <v>0</v>
      </c>
      <c r="CL141" s="58">
        <f>SUM(CL142:CL150)</f>
        <v>0</v>
      </c>
      <c r="CM141" s="58"/>
      <c r="CN141" s="58">
        <f>SUM(CN142:CN150)</f>
        <v>0</v>
      </c>
      <c r="CO141" s="58">
        <f>SUM(CO142:CO150)</f>
        <v>0</v>
      </c>
      <c r="CP141" s="58"/>
      <c r="CQ141" s="58">
        <f>SUM(CQ142:CQ150)</f>
        <v>0</v>
      </c>
      <c r="CR141" s="58">
        <f>SUM(CR142:CR150)</f>
        <v>0</v>
      </c>
      <c r="CS141" s="58"/>
      <c r="CT141" s="58">
        <f>SUM(CT142:CT150)</f>
        <v>0</v>
      </c>
      <c r="CU141" s="58">
        <f>SUM(CU142:CU150)</f>
        <v>0</v>
      </c>
      <c r="CV141" s="58"/>
      <c r="CW141" s="58"/>
      <c r="CX141" s="58"/>
      <c r="CY141" s="58"/>
      <c r="CZ141" s="58"/>
      <c r="DA141" s="58"/>
      <c r="DB141" s="58"/>
      <c r="DC141" s="58">
        <f>SUM(DC142:DC150)</f>
        <v>0</v>
      </c>
      <c r="DD141" s="58">
        <f>SUM(DD142:DD150)</f>
        <v>0</v>
      </c>
      <c r="DE141" s="58"/>
      <c r="DF141" s="58"/>
      <c r="DG141" s="58"/>
      <c r="DH141" s="58"/>
      <c r="DI141" s="58"/>
      <c r="DJ141" s="58"/>
      <c r="DK141" s="58"/>
      <c r="DL141" s="58">
        <f>SUM(DL142:DL150)</f>
        <v>0</v>
      </c>
      <c r="DM141" s="58">
        <f>SUM(DM142:DM150)</f>
        <v>0</v>
      </c>
      <c r="DN141" s="58"/>
      <c r="DO141" s="58">
        <f>SUM(DO142:DO150)</f>
        <v>0</v>
      </c>
      <c r="DP141" s="58">
        <f>SUM(DP142:DP150)</f>
        <v>0</v>
      </c>
      <c r="DQ141" s="58"/>
      <c r="DR141" s="58">
        <f>SUM(DR142:DR150)</f>
        <v>0</v>
      </c>
      <c r="DS141" s="58">
        <f>SUM(DS142:DS150)</f>
        <v>0</v>
      </c>
      <c r="DT141" s="58"/>
      <c r="DU141" s="58">
        <f>SUM(DU142:DU150)</f>
        <v>0</v>
      </c>
      <c r="DV141" s="58">
        <f>SUM(DV142:DV150)</f>
        <v>0</v>
      </c>
      <c r="DW141" s="58"/>
      <c r="DX141" s="58">
        <f>SUM(DX142:DX150)</f>
        <v>0</v>
      </c>
      <c r="DY141" s="58">
        <f>SUM(DY142:DY150)</f>
        <v>0</v>
      </c>
      <c r="DZ141" s="58"/>
      <c r="EA141" s="58">
        <f>SUM(EA142:EA150)</f>
        <v>0</v>
      </c>
      <c r="EB141" s="58">
        <f>SUM(EB142:EB150)</f>
        <v>0</v>
      </c>
      <c r="EC141" s="58"/>
      <c r="ED141" s="58">
        <f>SUM(ED142:ED150)</f>
        <v>0</v>
      </c>
      <c r="EE141" s="58">
        <f>SUM(EE142:EE150)</f>
        <v>0</v>
      </c>
      <c r="EF141" s="58"/>
      <c r="EG141" s="58">
        <f>SUM(EG142:EG150)</f>
        <v>0</v>
      </c>
      <c r="EH141" s="58">
        <f>SUM(EH142:EH150)</f>
        <v>0</v>
      </c>
      <c r="EI141" s="58"/>
      <c r="EJ141" s="58">
        <f>SUM(EJ142:EJ150)</f>
        <v>0</v>
      </c>
      <c r="EK141" s="58">
        <f>SUM(EK142:EK150)</f>
        <v>0</v>
      </c>
      <c r="EL141" s="58"/>
      <c r="EM141" s="58">
        <f>SUM(EM142:EM150)</f>
        <v>0</v>
      </c>
      <c r="EN141" s="58">
        <f>SUM(EN142:EN150)</f>
        <v>0</v>
      </c>
      <c r="EO141" s="58"/>
      <c r="EP141" s="58">
        <f>SUM(EP142:EP150)</f>
        <v>13000</v>
      </c>
      <c r="EQ141" s="58">
        <f>SUM(EQ142:EQ150)</f>
        <v>4119.8959699999996</v>
      </c>
      <c r="ER141" s="60">
        <f>EQ141/EP141*100</f>
        <v>31.69150746153846</v>
      </c>
      <c r="ES141" s="58">
        <f>SUM(ES142:ES150)</f>
        <v>13000</v>
      </c>
      <c r="ET141" s="58">
        <f>SUM(ET142:ET150)</f>
        <v>4119.8959699999996</v>
      </c>
      <c r="EU141" s="58">
        <f>ET141/ES141*100</f>
        <v>31.69150746153846</v>
      </c>
      <c r="EV141" s="58">
        <f>SUM(EV142:EV150)</f>
        <v>0</v>
      </c>
      <c r="EW141" s="58">
        <f>SUM(EW142:EW150)</f>
        <v>0</v>
      </c>
      <c r="EX141" s="58"/>
      <c r="EY141" s="58">
        <f>SUM(EY142:EY150)</f>
        <v>0</v>
      </c>
      <c r="EZ141" s="58">
        <f>SUM(EZ142:EZ150)</f>
        <v>0</v>
      </c>
      <c r="FA141" s="58"/>
      <c r="FB141" s="58">
        <f>SUM(FB142:FB150)</f>
        <v>0</v>
      </c>
      <c r="FC141" s="58">
        <f>SUM(FC142:FC150)</f>
        <v>0</v>
      </c>
      <c r="FD141" s="58"/>
      <c r="FE141" s="58">
        <f>SUM(FE142:FE150)</f>
        <v>0</v>
      </c>
      <c r="FF141" s="58">
        <f>SUM(FF142:FF150)</f>
        <v>0</v>
      </c>
      <c r="FG141" s="58"/>
      <c r="FH141" s="58">
        <f>SUM(FH142:FH150)</f>
        <v>0</v>
      </c>
      <c r="FI141" s="58">
        <f>SUM(FI142:FI150)</f>
        <v>0</v>
      </c>
      <c r="FJ141" s="58"/>
      <c r="FK141" s="58">
        <f>FK142+FK143</f>
        <v>0</v>
      </c>
      <c r="FL141" s="58"/>
      <c r="FM141" s="58"/>
      <c r="FN141" s="58">
        <f>FN142+FN143</f>
        <v>0</v>
      </c>
      <c r="FO141" s="58">
        <f>FO142+FO143</f>
        <v>0</v>
      </c>
      <c r="FP141" s="58"/>
      <c r="FQ141" s="58">
        <f>FQ142+FQ143</f>
        <v>0</v>
      </c>
      <c r="FR141" s="58">
        <f>FR142+FR143</f>
        <v>0</v>
      </c>
      <c r="FS141" s="58"/>
      <c r="FT141" s="58">
        <f>FT142+FT143</f>
        <v>0</v>
      </c>
      <c r="FU141" s="58">
        <f>FU142+FU143</f>
        <v>0</v>
      </c>
      <c r="FV141" s="58"/>
      <c r="FW141" s="58">
        <f>SUM(FW142:FW150)</f>
        <v>0</v>
      </c>
      <c r="FX141" s="58">
        <f>SUM(FX142:FX150)</f>
        <v>0</v>
      </c>
      <c r="FY141" s="58"/>
      <c r="FZ141" s="58">
        <f>FZ142+FZ143</f>
        <v>0</v>
      </c>
      <c r="GA141" s="58">
        <f>GA142+GA143</f>
        <v>0</v>
      </c>
      <c r="GB141" s="58"/>
      <c r="GC141" s="58">
        <f>GC142+GC143</f>
        <v>0</v>
      </c>
      <c r="GD141" s="58">
        <f>GD142+GD143</f>
        <v>0</v>
      </c>
      <c r="GE141" s="58"/>
      <c r="GF141" s="58">
        <f>SUM(GF142:GF150)</f>
        <v>0</v>
      </c>
      <c r="GG141" s="58">
        <f>SUM(GG142:GG150)</f>
        <v>0</v>
      </c>
      <c r="GH141" s="58"/>
      <c r="GI141" s="58">
        <f>GI142+GI143</f>
        <v>0</v>
      </c>
      <c r="GJ141" s="58">
        <f>GJ142+GJ143</f>
        <v>0</v>
      </c>
      <c r="GK141" s="58"/>
      <c r="GL141" s="58">
        <f>GL142+GL143</f>
        <v>0</v>
      </c>
      <c r="GM141" s="58">
        <f>GM142+GM143</f>
        <v>0</v>
      </c>
      <c r="GN141" s="58"/>
      <c r="GO141" s="58">
        <f>SUM(GO142:GO150)</f>
        <v>0</v>
      </c>
      <c r="GP141" s="58">
        <f>SUM(GP142:GP150)</f>
        <v>0</v>
      </c>
      <c r="GQ141" s="58"/>
      <c r="GR141" s="58">
        <f>GR142+GR143</f>
        <v>0</v>
      </c>
      <c r="GS141" s="58">
        <f>GS142+GS143</f>
        <v>0</v>
      </c>
      <c r="GT141" s="58"/>
      <c r="GU141" s="58">
        <f>GU142+GU143</f>
        <v>0</v>
      </c>
      <c r="GV141" s="58">
        <f>GV142+GV143</f>
        <v>0</v>
      </c>
      <c r="GW141" s="58"/>
      <c r="GX141" s="58">
        <f>SUM(GX142:GX150)</f>
        <v>0</v>
      </c>
      <c r="GY141" s="58">
        <f>SUM(GY142:GY150)</f>
        <v>0</v>
      </c>
      <c r="GZ141" s="60"/>
      <c r="HA141" s="58">
        <f>HA142+HA143</f>
        <v>0</v>
      </c>
      <c r="HB141" s="58">
        <f>HB142+HB143</f>
        <v>0</v>
      </c>
      <c r="HC141" s="58"/>
      <c r="HD141" s="58">
        <f>HD142+HD143</f>
        <v>0</v>
      </c>
      <c r="HE141" s="58">
        <f>HE142+HE143</f>
        <v>0</v>
      </c>
      <c r="HF141" s="58"/>
      <c r="HG141" s="58">
        <f>SUM(HG142:HG150)</f>
        <v>0</v>
      </c>
      <c r="HH141" s="58">
        <f>SUM(HH142:HH150)</f>
        <v>0</v>
      </c>
      <c r="HI141" s="58"/>
      <c r="HJ141" s="58">
        <f>HJ142+HJ143</f>
        <v>0</v>
      </c>
      <c r="HK141" s="58">
        <f>HK142+HK143</f>
        <v>0</v>
      </c>
      <c r="HL141" s="58"/>
      <c r="HM141" s="58">
        <f>HM142+HM143</f>
        <v>0</v>
      </c>
      <c r="HN141" s="58">
        <f>HN142+HN143</f>
        <v>0</v>
      </c>
      <c r="HO141" s="58"/>
      <c r="HP141" s="58">
        <f>SUM(HP142:HP150)</f>
        <v>0</v>
      </c>
      <c r="HQ141" s="58">
        <f>SUM(HQ142:HQ150)</f>
        <v>0</v>
      </c>
      <c r="HR141" s="58"/>
      <c r="HS141" s="58">
        <f>HS142+HS143</f>
        <v>0</v>
      </c>
      <c r="HT141" s="58">
        <f>HT142+HT143</f>
        <v>0</v>
      </c>
      <c r="HU141" s="58"/>
      <c r="HV141" s="58">
        <f>HV142+HV143</f>
        <v>0</v>
      </c>
      <c r="HW141" s="58">
        <f>HW142+HW143</f>
        <v>0</v>
      </c>
      <c r="HX141" s="58"/>
      <c r="HY141" s="58">
        <f>SUM(HY142:HY150)</f>
        <v>0</v>
      </c>
      <c r="HZ141" s="58">
        <f>SUM(HZ142:HZ150)</f>
        <v>0</v>
      </c>
      <c r="IA141" s="58"/>
      <c r="IB141" s="58">
        <f>IB142+IB143</f>
        <v>0</v>
      </c>
      <c r="IC141" s="58">
        <f>IC142+IC143</f>
        <v>0</v>
      </c>
      <c r="ID141" s="58"/>
      <c r="IE141" s="58">
        <f>IE142+IE143</f>
        <v>0</v>
      </c>
      <c r="IF141" s="58">
        <f>IF142+IF143</f>
        <v>0</v>
      </c>
      <c r="IG141" s="58"/>
      <c r="IH141" s="58">
        <f>SUM(IH142:IH150)</f>
        <v>0</v>
      </c>
      <c r="II141" s="58">
        <f>SUM(II142:II150)</f>
        <v>0</v>
      </c>
      <c r="IJ141" s="58"/>
      <c r="IK141" s="58">
        <f>IK142+IK143</f>
        <v>0</v>
      </c>
      <c r="IL141" s="58">
        <f>IL142+IL143</f>
        <v>0</v>
      </c>
      <c r="IM141" s="58"/>
      <c r="IN141" s="58">
        <f>IN142+IN143</f>
        <v>0</v>
      </c>
      <c r="IO141" s="58">
        <f>IO142+IO143</f>
        <v>0</v>
      </c>
      <c r="IP141" s="58"/>
      <c r="IQ141" s="58">
        <f>SUM(IQ142:IQ150)</f>
        <v>0</v>
      </c>
      <c r="IR141" s="58">
        <f>SUM(IR142:IR150)</f>
        <v>0</v>
      </c>
      <c r="IS141" s="58">
        <f>SUM(IS142:IS150)</f>
        <v>0</v>
      </c>
      <c r="IT141" s="58"/>
      <c r="IU141" s="58">
        <f>IU142+IU143</f>
        <v>0</v>
      </c>
      <c r="IV141" s="58">
        <f>IV142+IV143</f>
        <v>0</v>
      </c>
      <c r="IW141" s="58"/>
      <c r="IX141" s="58">
        <f>IX142+IX143</f>
        <v>0</v>
      </c>
      <c r="IY141" s="58">
        <f>IY142+IY143</f>
        <v>0</v>
      </c>
      <c r="IZ141" s="58"/>
      <c r="JA141" s="58">
        <f>SUM(JA142:JA150)</f>
        <v>0</v>
      </c>
      <c r="JB141" s="58">
        <f>SUM(JB142:JB150)</f>
        <v>0</v>
      </c>
      <c r="JC141" s="58"/>
      <c r="JD141" s="58">
        <f>JD142+JD143</f>
        <v>0</v>
      </c>
      <c r="JE141" s="58">
        <f>JE142+JE143</f>
        <v>0</v>
      </c>
      <c r="JF141" s="58"/>
      <c r="JG141" s="58">
        <f>JG142+JG143</f>
        <v>0</v>
      </c>
      <c r="JH141" s="58">
        <f>JH142+JH143</f>
        <v>0</v>
      </c>
      <c r="JI141" s="58"/>
      <c r="JJ141" s="58">
        <f>SUM(JJ142:JJ150)</f>
        <v>0</v>
      </c>
      <c r="JK141" s="58">
        <f>SUM(JK142:JK150)</f>
        <v>0</v>
      </c>
      <c r="JL141" s="69"/>
      <c r="JM141" s="58">
        <f>JM142+JM143</f>
        <v>0</v>
      </c>
      <c r="JN141" s="58">
        <f>JN142+JN143</f>
        <v>0</v>
      </c>
      <c r="JO141" s="58"/>
      <c r="JP141" s="58">
        <f>JP142+JP143</f>
        <v>0</v>
      </c>
      <c r="JQ141" s="58">
        <f>JQ142+JQ143</f>
        <v>0</v>
      </c>
      <c r="JR141" s="58"/>
      <c r="JS141" s="58">
        <f>SUM(JS142:JS150)</f>
        <v>0</v>
      </c>
      <c r="JT141" s="58">
        <f>SUM(JT142:JT150)</f>
        <v>0</v>
      </c>
      <c r="JU141" s="58"/>
      <c r="JV141" s="58">
        <f>JV142+JV143</f>
        <v>0</v>
      </c>
      <c r="JW141" s="58">
        <f>JW142+JW143</f>
        <v>0</v>
      </c>
      <c r="JX141" s="58"/>
      <c r="JY141" s="58">
        <f>JY142+JY143</f>
        <v>0</v>
      </c>
      <c r="JZ141" s="58">
        <f>JZ142+JZ143</f>
        <v>0</v>
      </c>
      <c r="KA141" s="58"/>
      <c r="KB141" s="58">
        <f>SUM(KB142:KB150)</f>
        <v>0</v>
      </c>
      <c r="KC141" s="58">
        <f>SUM(KC142:KC150)</f>
        <v>0</v>
      </c>
      <c r="KD141" s="58"/>
      <c r="KE141" s="58">
        <f>KE142+KE143</f>
        <v>0</v>
      </c>
      <c r="KF141" s="58">
        <f>KF142+KF143</f>
        <v>0</v>
      </c>
      <c r="KG141" s="58"/>
      <c r="KH141" s="58">
        <f>KH142+KH143</f>
        <v>0</v>
      </c>
      <c r="KI141" s="58">
        <f>KI142+KI143</f>
        <v>0</v>
      </c>
      <c r="KJ141" s="58"/>
      <c r="KK141" s="58">
        <f>SUM(KK142:KK150)</f>
        <v>0</v>
      </c>
      <c r="KL141" s="58">
        <f>SUM(KL142:KL150)</f>
        <v>0</v>
      </c>
      <c r="KM141" s="58"/>
      <c r="KN141" s="58">
        <f>KN142+KN143</f>
        <v>0</v>
      </c>
      <c r="KO141" s="58">
        <f>KO142+KO143</f>
        <v>0</v>
      </c>
      <c r="KP141" s="58"/>
      <c r="KQ141" s="58">
        <f>KQ142+KQ143</f>
        <v>0</v>
      </c>
      <c r="KR141" s="58">
        <f>KR142+KR143</f>
        <v>0</v>
      </c>
      <c r="KS141" s="58"/>
      <c r="KT141" s="58">
        <f>SUM(KT142:KT150)</f>
        <v>0</v>
      </c>
      <c r="KU141" s="66">
        <f>SUM(KU142:KU150)</f>
        <v>0</v>
      </c>
      <c r="KV141" s="58"/>
      <c r="KW141" s="58">
        <f>SUM(KW142:KW150)</f>
        <v>0</v>
      </c>
      <c r="KX141" s="58">
        <f>SUM(KX142:KX150)</f>
        <v>0</v>
      </c>
      <c r="KY141" s="58"/>
      <c r="KZ141" s="58">
        <f>KZ142+KZ143</f>
        <v>0</v>
      </c>
      <c r="LA141" s="58">
        <f>LA142+LA143</f>
        <v>0</v>
      </c>
      <c r="LB141" s="58"/>
      <c r="LC141" s="58">
        <f>LC142+LC143</f>
        <v>0</v>
      </c>
      <c r="LD141" s="58">
        <f>LD142+LD143</f>
        <v>0</v>
      </c>
      <c r="LE141" s="58"/>
      <c r="LF141" s="58">
        <f>SUM(LF142:LF150)</f>
        <v>0</v>
      </c>
      <c r="LG141" s="66">
        <f>SUM(LG142:LG150)</f>
        <v>0</v>
      </c>
      <c r="LH141" s="58"/>
      <c r="LI141" s="58">
        <f>SUM(LI142:LI150)</f>
        <v>0</v>
      </c>
      <c r="LJ141" s="66">
        <f>SUM(LJ142:LJ150)</f>
        <v>0</v>
      </c>
      <c r="LK141" s="58"/>
      <c r="LL141" s="58">
        <f>SUM(LL142:LL150)</f>
        <v>0</v>
      </c>
      <c r="LM141" s="58">
        <f>SUM(LM142:LM150)</f>
        <v>0</v>
      </c>
      <c r="LN141" s="58"/>
      <c r="LO141" s="58">
        <f>LO142+LO143</f>
        <v>0</v>
      </c>
      <c r="LP141" s="58">
        <f>LP142+LP143</f>
        <v>0</v>
      </c>
      <c r="LQ141" s="58"/>
      <c r="LR141" s="58">
        <f>LR142+LR143</f>
        <v>0</v>
      </c>
      <c r="LS141" s="58">
        <f>LS142+LS143</f>
        <v>0</v>
      </c>
      <c r="LT141" s="58"/>
      <c r="LU141" s="58">
        <f>SUM(LU142:LU150)</f>
        <v>1581.7948499999998</v>
      </c>
      <c r="LV141" s="66">
        <f>SUM(LV142:LV150)</f>
        <v>1581.7948499999998</v>
      </c>
      <c r="LW141" s="58">
        <f t="shared" si="1045"/>
        <v>100</v>
      </c>
      <c r="LX141" s="58">
        <f>SUM(LX142:LX150)</f>
        <v>0</v>
      </c>
      <c r="LY141" s="66">
        <f>SUM(LY142:LY150)</f>
        <v>0</v>
      </c>
      <c r="LZ141" s="58"/>
      <c r="MA141" s="58">
        <f>SUM(MA142:MA150)</f>
        <v>0</v>
      </c>
      <c r="MB141" s="66">
        <f>SUM(MB142:MB150)</f>
        <v>0</v>
      </c>
      <c r="MC141" s="58"/>
      <c r="MD141" s="58">
        <f>SUM(MD142:MD150)</f>
        <v>0</v>
      </c>
      <c r="ME141" s="66">
        <f>SUM(ME142:ME150)</f>
        <v>0</v>
      </c>
      <c r="MF141" s="58"/>
    </row>
    <row r="142" spans="1:345" ht="13.5" customHeight="1">
      <c r="A142" s="3" t="s">
        <v>125</v>
      </c>
      <c r="B142" s="60">
        <f t="shared" ref="B142:B150" si="1051">E142+N142+Q142+T142+AC142+AU142+AX142+BG142+BP142+BS142+CB142+CK142+DL142+DU142+ED142+EM142+EP142+EY142+FB142+FW142+GF142+GO142+GX142+HP142+HG142+HY142+CT142+JJ142+JS142+DC142+FK142+FN142+IR142+KB142+KK142+KT142+LF142+LI142+LL142+IH142+JA142+KW142+LU142+LX142+MA142+MD142</f>
        <v>175.79042999999999</v>
      </c>
      <c r="C142" s="60">
        <f t="shared" ref="C142:C150" si="1052">F142+O142+R142+U142+AD142+AV142+AY142+BH142+BQ142+BT142+CC142+CL142+DM142+DV142+EE142+EN142+EQ142+EZ142+FC142+FX142+GG142+GP142+GY142+HQ142+HH142+HZ142+CU142+JK142+JT142+DD142+FL142+FO142+IS142+KC142+KL142+KU142+LG142+LJ142+LM142+II142+JB142+KX142+LV142+LY142+MB142+ME142</f>
        <v>175.79042999999999</v>
      </c>
      <c r="D142" s="60">
        <f t="shared" si="1025"/>
        <v>100</v>
      </c>
      <c r="E142" s="60">
        <f t="shared" ref="E142:F150" si="1053">H142+K142</f>
        <v>0</v>
      </c>
      <c r="F142" s="60">
        <f t="shared" si="1053"/>
        <v>0</v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>
        <f t="shared" ref="T142:U150" si="1054">W142+Z142</f>
        <v>0</v>
      </c>
      <c r="U142" s="60">
        <f t="shared" si="1054"/>
        <v>0</v>
      </c>
      <c r="V142" s="60"/>
      <c r="W142" s="60"/>
      <c r="X142" s="60"/>
      <c r="Y142" s="60"/>
      <c r="Z142" s="60"/>
      <c r="AA142" s="60"/>
      <c r="AB142" s="60"/>
      <c r="AC142" s="60">
        <f t="shared" ref="AC142:AD148" si="1055">AF142+AI142</f>
        <v>0</v>
      </c>
      <c r="AD142" s="60">
        <f t="shared" si="1055"/>
        <v>0</v>
      </c>
      <c r="AE142" s="60"/>
      <c r="AF142" s="60"/>
      <c r="AG142" s="60"/>
      <c r="AH142" s="60"/>
      <c r="AI142" s="60"/>
      <c r="AJ142" s="60"/>
      <c r="AK142" s="60"/>
      <c r="AL142" s="60">
        <f t="shared" ref="AL142:AM144" si="1056">AO142+AR142</f>
        <v>0</v>
      </c>
      <c r="AM142" s="60">
        <f t="shared" si="1056"/>
        <v>0</v>
      </c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>
        <f t="shared" ref="AX142:AY148" si="1057">BA142+BD142</f>
        <v>0</v>
      </c>
      <c r="AY142" s="60">
        <f t="shared" si="1057"/>
        <v>0</v>
      </c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>
        <f t="shared" ref="BS142:BS150" si="1058">BV142+BY142</f>
        <v>0</v>
      </c>
      <c r="BT142" s="60"/>
      <c r="BU142" s="60"/>
      <c r="BV142" s="60"/>
      <c r="BW142" s="60"/>
      <c r="BX142" s="60"/>
      <c r="BY142" s="60"/>
      <c r="BZ142" s="60"/>
      <c r="CA142" s="60"/>
      <c r="CB142" s="60">
        <f t="shared" ref="CB142:CB150" si="1059">CE142+CH142</f>
        <v>0</v>
      </c>
      <c r="CC142" s="60">
        <f t="shared" ref="CC142:CC150" si="1060">CF142+CI142</f>
        <v>0</v>
      </c>
      <c r="CD142" s="60"/>
      <c r="CE142" s="60"/>
      <c r="CF142" s="60"/>
      <c r="CG142" s="60"/>
      <c r="CH142" s="60"/>
      <c r="CI142" s="60"/>
      <c r="CJ142" s="60"/>
      <c r="CK142" s="60">
        <f t="shared" ref="CK142:CL150" si="1061">CN142+CQ142</f>
        <v>0</v>
      </c>
      <c r="CL142" s="60">
        <f t="shared" si="1061"/>
        <v>0</v>
      </c>
      <c r="CM142" s="60"/>
      <c r="CN142" s="60"/>
      <c r="CO142" s="60"/>
      <c r="CP142" s="60"/>
      <c r="CQ142" s="60"/>
      <c r="CR142" s="60"/>
      <c r="CS142" s="60"/>
      <c r="CT142" s="60">
        <f t="shared" ref="CT142:CU144" si="1062">CW142+CZ142</f>
        <v>0</v>
      </c>
      <c r="CU142" s="60">
        <f t="shared" si="1062"/>
        <v>0</v>
      </c>
      <c r="CV142" s="60"/>
      <c r="CW142" s="60"/>
      <c r="CX142" s="60"/>
      <c r="CY142" s="60"/>
      <c r="CZ142" s="60"/>
      <c r="DA142" s="60"/>
      <c r="DB142" s="60"/>
      <c r="DC142" s="60">
        <f t="shared" ref="DC142:DD144" si="1063">DF142+DI142</f>
        <v>0</v>
      </c>
      <c r="DD142" s="60">
        <f t="shared" si="1063"/>
        <v>0</v>
      </c>
      <c r="DE142" s="60"/>
      <c r="DF142" s="60"/>
      <c r="DG142" s="60"/>
      <c r="DH142" s="60"/>
      <c r="DI142" s="60"/>
      <c r="DJ142" s="60"/>
      <c r="DK142" s="60"/>
      <c r="DL142" s="60">
        <f t="shared" ref="DL142:DM144" si="1064">DO142+DR142</f>
        <v>0</v>
      </c>
      <c r="DM142" s="60">
        <f t="shared" si="1064"/>
        <v>0</v>
      </c>
      <c r="DN142" s="60"/>
      <c r="DO142" s="60"/>
      <c r="DP142" s="60"/>
      <c r="DQ142" s="60"/>
      <c r="DR142" s="60"/>
      <c r="DS142" s="60"/>
      <c r="DT142" s="60"/>
      <c r="DU142" s="60">
        <f t="shared" ref="DU142:DV144" si="1065">DX142+EA142</f>
        <v>0</v>
      </c>
      <c r="DV142" s="60">
        <f t="shared" si="1065"/>
        <v>0</v>
      </c>
      <c r="DW142" s="60"/>
      <c r="DX142" s="60"/>
      <c r="DY142" s="60"/>
      <c r="DZ142" s="60"/>
      <c r="EA142" s="60"/>
      <c r="EB142" s="60"/>
      <c r="EC142" s="60"/>
      <c r="ED142" s="60">
        <f t="shared" ref="ED142:EE150" si="1066">EG142+EJ142</f>
        <v>0</v>
      </c>
      <c r="EE142" s="60">
        <f t="shared" si="1066"/>
        <v>0</v>
      </c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>
        <f t="shared" ref="EP142:EQ150" si="1067">ES142+EV142</f>
        <v>0</v>
      </c>
      <c r="EQ142" s="60">
        <f t="shared" si="1067"/>
        <v>0</v>
      </c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>
        <f t="shared" ref="FB142:FC150" si="1068">FE142+FH142</f>
        <v>0</v>
      </c>
      <c r="FC142" s="60">
        <f t="shared" si="1068"/>
        <v>0</v>
      </c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>
        <f t="shared" ref="FW142:FX150" si="1069">FZ142+GC142</f>
        <v>0</v>
      </c>
      <c r="FX142" s="60">
        <f t="shared" si="1069"/>
        <v>0</v>
      </c>
      <c r="FY142" s="60"/>
      <c r="FZ142" s="60"/>
      <c r="GA142" s="60"/>
      <c r="GB142" s="60"/>
      <c r="GC142" s="60"/>
      <c r="GD142" s="60"/>
      <c r="GE142" s="60"/>
      <c r="GF142" s="60">
        <f t="shared" ref="GF142:GG150" si="1070">GI142+GL142</f>
        <v>0</v>
      </c>
      <c r="GG142" s="60">
        <f t="shared" si="1070"/>
        <v>0</v>
      </c>
      <c r="GH142" s="60"/>
      <c r="GI142" s="60"/>
      <c r="GJ142" s="60"/>
      <c r="GK142" s="60"/>
      <c r="GL142" s="60"/>
      <c r="GM142" s="60"/>
      <c r="GN142" s="60"/>
      <c r="GO142" s="60">
        <f t="shared" ref="GO142:GP150" si="1071">GR142+GU142</f>
        <v>0</v>
      </c>
      <c r="GP142" s="60">
        <f t="shared" si="1071"/>
        <v>0</v>
      </c>
      <c r="GQ142" s="60"/>
      <c r="GR142" s="60"/>
      <c r="GS142" s="60"/>
      <c r="GT142" s="60"/>
      <c r="GU142" s="60"/>
      <c r="GV142" s="60"/>
      <c r="GW142" s="60"/>
      <c r="GX142" s="60">
        <f t="shared" ref="GX142:GY150" si="1072">HA142+HD142</f>
        <v>0</v>
      </c>
      <c r="GY142" s="60">
        <f t="shared" si="1072"/>
        <v>0</v>
      </c>
      <c r="GZ142" s="58"/>
      <c r="HA142" s="60"/>
      <c r="HB142" s="60"/>
      <c r="HC142" s="60"/>
      <c r="HD142" s="60"/>
      <c r="HE142" s="60"/>
      <c r="HF142" s="60"/>
      <c r="HG142" s="60">
        <f t="shared" ref="HG142:HH150" si="1073">HJ142+HM142</f>
        <v>0</v>
      </c>
      <c r="HH142" s="60">
        <f t="shared" si="1073"/>
        <v>0</v>
      </c>
      <c r="HI142" s="60"/>
      <c r="HJ142" s="60"/>
      <c r="HK142" s="60"/>
      <c r="HL142" s="60"/>
      <c r="HM142" s="60"/>
      <c r="HN142" s="60"/>
      <c r="HO142" s="60"/>
      <c r="HP142" s="60">
        <f t="shared" ref="HP142:HQ150" si="1074">HS142+HV142</f>
        <v>0</v>
      </c>
      <c r="HQ142" s="60">
        <f t="shared" si="1074"/>
        <v>0</v>
      </c>
      <c r="HR142" s="60"/>
      <c r="HS142" s="60"/>
      <c r="HT142" s="60"/>
      <c r="HU142" s="60"/>
      <c r="HV142" s="60"/>
      <c r="HW142" s="60"/>
      <c r="HX142" s="60"/>
      <c r="HY142" s="60">
        <f t="shared" ref="HY142:HZ150" si="1075">IB142+IE142</f>
        <v>0</v>
      </c>
      <c r="HZ142" s="60">
        <f t="shared" si="1075"/>
        <v>0</v>
      </c>
      <c r="IA142" s="60"/>
      <c r="IB142" s="60"/>
      <c r="IC142" s="60"/>
      <c r="ID142" s="60"/>
      <c r="IE142" s="60"/>
      <c r="IF142" s="60"/>
      <c r="IG142" s="60"/>
      <c r="IH142" s="60">
        <f t="shared" ref="IH142:II150" si="1076">IK142+IN142</f>
        <v>0</v>
      </c>
      <c r="II142" s="60">
        <f t="shared" si="1076"/>
        <v>0</v>
      </c>
      <c r="IJ142" s="60"/>
      <c r="IK142" s="60"/>
      <c r="IL142" s="60"/>
      <c r="IM142" s="60"/>
      <c r="IN142" s="60"/>
      <c r="IO142" s="60"/>
      <c r="IP142" s="60"/>
      <c r="IQ142" s="60"/>
      <c r="IR142" s="60">
        <f t="shared" ref="IR142:IS150" si="1077">IU142+IX142</f>
        <v>0</v>
      </c>
      <c r="IS142" s="60">
        <f t="shared" si="1077"/>
        <v>0</v>
      </c>
      <c r="IT142" s="60"/>
      <c r="IU142" s="60"/>
      <c r="IV142" s="60"/>
      <c r="IW142" s="60"/>
      <c r="IX142" s="60"/>
      <c r="IY142" s="60"/>
      <c r="IZ142" s="60"/>
      <c r="JA142" s="60">
        <f t="shared" ref="JA142:JB144" si="1078">JD142+JG142</f>
        <v>0</v>
      </c>
      <c r="JB142" s="60">
        <f t="shared" si="1078"/>
        <v>0</v>
      </c>
      <c r="JC142" s="60"/>
      <c r="JD142" s="60"/>
      <c r="JE142" s="60"/>
      <c r="JF142" s="60"/>
      <c r="JG142" s="60"/>
      <c r="JH142" s="60"/>
      <c r="JI142" s="60"/>
      <c r="JJ142" s="60">
        <f t="shared" ref="JJ142:JK150" si="1079">JM142+JP142</f>
        <v>0</v>
      </c>
      <c r="JK142" s="60">
        <f t="shared" si="1079"/>
        <v>0</v>
      </c>
      <c r="JL142" s="60"/>
      <c r="JM142" s="60"/>
      <c r="JN142" s="60"/>
      <c r="JO142" s="60"/>
      <c r="JP142" s="60"/>
      <c r="JQ142" s="60"/>
      <c r="JR142" s="60"/>
      <c r="JS142" s="60">
        <f t="shared" ref="JS142:JT150" si="1080">JV142+JY142</f>
        <v>0</v>
      </c>
      <c r="JT142" s="60">
        <f t="shared" si="1080"/>
        <v>0</v>
      </c>
      <c r="JU142" s="60"/>
      <c r="JV142" s="60"/>
      <c r="JW142" s="60"/>
      <c r="JX142" s="60"/>
      <c r="JY142" s="60"/>
      <c r="JZ142" s="60"/>
      <c r="KA142" s="60"/>
      <c r="KB142" s="60">
        <f t="shared" ref="KB142:KC150" si="1081">KE142+KH142</f>
        <v>0</v>
      </c>
      <c r="KC142" s="60">
        <f t="shared" si="1081"/>
        <v>0</v>
      </c>
      <c r="KD142" s="60"/>
      <c r="KE142" s="60"/>
      <c r="KF142" s="60"/>
      <c r="KG142" s="60"/>
      <c r="KH142" s="60"/>
      <c r="KI142" s="60"/>
      <c r="KJ142" s="60"/>
      <c r="KK142" s="60">
        <f t="shared" ref="KK142:KL150" si="1082">KN142+KQ142</f>
        <v>0</v>
      </c>
      <c r="KL142" s="60">
        <f t="shared" si="1082"/>
        <v>0</v>
      </c>
      <c r="KM142" s="60"/>
      <c r="KN142" s="60"/>
      <c r="KO142" s="60"/>
      <c r="KP142" s="60"/>
      <c r="KQ142" s="60"/>
      <c r="KR142" s="60"/>
      <c r="KS142" s="60"/>
      <c r="KT142" s="60"/>
      <c r="KU142" s="67"/>
      <c r="KV142" s="60"/>
      <c r="KW142" s="60">
        <f t="shared" ref="KW142:KX150" si="1083">KZ142+LC142</f>
        <v>0</v>
      </c>
      <c r="KX142" s="60">
        <f t="shared" si="1083"/>
        <v>0</v>
      </c>
      <c r="KY142" s="60"/>
      <c r="KZ142" s="60"/>
      <c r="LA142" s="60"/>
      <c r="LB142" s="60"/>
      <c r="LC142" s="60"/>
      <c r="LD142" s="60"/>
      <c r="LE142" s="60"/>
      <c r="LF142" s="60"/>
      <c r="LG142" s="67"/>
      <c r="LH142" s="60"/>
      <c r="LI142" s="60"/>
      <c r="LJ142" s="67"/>
      <c r="LK142" s="60"/>
      <c r="LL142" s="60">
        <f t="shared" ref="LL142:LM150" si="1084">LO142+LR142</f>
        <v>0</v>
      </c>
      <c r="LM142" s="60">
        <f t="shared" si="1084"/>
        <v>0</v>
      </c>
      <c r="LN142" s="60"/>
      <c r="LO142" s="60"/>
      <c r="LP142" s="60"/>
      <c r="LQ142" s="60"/>
      <c r="LR142" s="60"/>
      <c r="LS142" s="60"/>
      <c r="LT142" s="60"/>
      <c r="LU142" s="60">
        <v>175.79042999999999</v>
      </c>
      <c r="LV142" s="60">
        <v>175.79042999999999</v>
      </c>
      <c r="LW142" s="58">
        <f t="shared" si="1045"/>
        <v>100</v>
      </c>
      <c r="LX142" s="60"/>
      <c r="LY142" s="67"/>
      <c r="LZ142" s="60"/>
      <c r="MA142" s="60"/>
      <c r="MB142" s="67"/>
      <c r="MC142" s="60"/>
      <c r="MD142" s="60"/>
      <c r="ME142" s="67"/>
      <c r="MF142" s="60"/>
    </row>
    <row r="143" spans="1:345" ht="13.5" customHeight="1">
      <c r="A143" s="3" t="s">
        <v>44</v>
      </c>
      <c r="B143" s="60">
        <f t="shared" si="1051"/>
        <v>18305.751500000002</v>
      </c>
      <c r="C143" s="60">
        <f t="shared" si="1052"/>
        <v>9425.6474699999999</v>
      </c>
      <c r="D143" s="60">
        <f t="shared" si="1025"/>
        <v>51.490087527955339</v>
      </c>
      <c r="E143" s="60">
        <f t="shared" si="1053"/>
        <v>0</v>
      </c>
      <c r="F143" s="60">
        <f t="shared" si="1053"/>
        <v>0</v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>
        <f t="shared" si="1054"/>
        <v>0</v>
      </c>
      <c r="U143" s="60">
        <f t="shared" si="1054"/>
        <v>0</v>
      </c>
      <c r="V143" s="60"/>
      <c r="W143" s="60"/>
      <c r="X143" s="60"/>
      <c r="Y143" s="60"/>
      <c r="Z143" s="60"/>
      <c r="AA143" s="60"/>
      <c r="AB143" s="60"/>
      <c r="AC143" s="60">
        <f t="shared" si="1055"/>
        <v>0</v>
      </c>
      <c r="AD143" s="60">
        <f t="shared" si="1055"/>
        <v>0</v>
      </c>
      <c r="AE143" s="60"/>
      <c r="AF143" s="60"/>
      <c r="AG143" s="60"/>
      <c r="AH143" s="60"/>
      <c r="AI143" s="60"/>
      <c r="AJ143" s="60"/>
      <c r="AK143" s="60"/>
      <c r="AL143" s="60">
        <f t="shared" si="1056"/>
        <v>0</v>
      </c>
      <c r="AM143" s="60">
        <f t="shared" si="1056"/>
        <v>0</v>
      </c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>
        <f t="shared" si="1057"/>
        <v>0</v>
      </c>
      <c r="AY143" s="60">
        <f t="shared" si="1057"/>
        <v>0</v>
      </c>
      <c r="AZ143" s="60"/>
      <c r="BA143" s="60"/>
      <c r="BB143" s="60"/>
      <c r="BC143" s="60"/>
      <c r="BD143" s="60"/>
      <c r="BE143" s="60"/>
      <c r="BF143" s="60"/>
      <c r="BG143" s="60">
        <f t="shared" ref="BG143:BH147" si="1085">BJ143+BM143</f>
        <v>4219.6279399999994</v>
      </c>
      <c r="BH143" s="60">
        <f t="shared" si="1085"/>
        <v>4219.6279399999994</v>
      </c>
      <c r="BI143" s="60">
        <f>BH143/BG143*100</f>
        <v>100</v>
      </c>
      <c r="BJ143" s="60">
        <v>4135.2353599999997</v>
      </c>
      <c r="BK143" s="60">
        <v>4135.2353599999997</v>
      </c>
      <c r="BL143" s="60">
        <f>BK143/BJ143*100</f>
        <v>100</v>
      </c>
      <c r="BM143" s="60">
        <v>84.392579999999995</v>
      </c>
      <c r="BN143" s="60">
        <v>84.392579999999995</v>
      </c>
      <c r="BO143" s="60">
        <f>BN143/BM143*100</f>
        <v>100</v>
      </c>
      <c r="BP143" s="60"/>
      <c r="BQ143" s="60"/>
      <c r="BR143" s="60"/>
      <c r="BS143" s="60">
        <f t="shared" si="1058"/>
        <v>803.73878999999999</v>
      </c>
      <c r="BT143" s="60">
        <f>BW143+BZ143</f>
        <v>803.73878999999999</v>
      </c>
      <c r="BU143" s="60">
        <f>BT143/BS143*100</f>
        <v>100</v>
      </c>
      <c r="BV143" s="60">
        <v>803.73878999999999</v>
      </c>
      <c r="BW143" s="60">
        <v>803.73878999999999</v>
      </c>
      <c r="BX143" s="60">
        <f>BW143/BV143*100</f>
        <v>100</v>
      </c>
      <c r="BY143" s="60"/>
      <c r="BZ143" s="60"/>
      <c r="CA143" s="60"/>
      <c r="CB143" s="60">
        <f t="shared" si="1059"/>
        <v>0</v>
      </c>
      <c r="CC143" s="60">
        <f t="shared" si="1060"/>
        <v>0</v>
      </c>
      <c r="CD143" s="60"/>
      <c r="CE143" s="60"/>
      <c r="CF143" s="60"/>
      <c r="CG143" s="60"/>
      <c r="CH143" s="60"/>
      <c r="CI143" s="60"/>
      <c r="CJ143" s="60"/>
      <c r="CK143" s="60">
        <f t="shared" si="1061"/>
        <v>0</v>
      </c>
      <c r="CL143" s="60">
        <f t="shared" si="1061"/>
        <v>0</v>
      </c>
      <c r="CM143" s="60"/>
      <c r="CN143" s="60"/>
      <c r="CO143" s="60"/>
      <c r="CP143" s="60"/>
      <c r="CQ143" s="60"/>
      <c r="CR143" s="60"/>
      <c r="CS143" s="60"/>
      <c r="CT143" s="60">
        <f t="shared" si="1062"/>
        <v>0</v>
      </c>
      <c r="CU143" s="60">
        <f t="shared" si="1062"/>
        <v>0</v>
      </c>
      <c r="CV143" s="60"/>
      <c r="CW143" s="60"/>
      <c r="CX143" s="60"/>
      <c r="CY143" s="60"/>
      <c r="CZ143" s="60"/>
      <c r="DA143" s="60"/>
      <c r="DB143" s="60"/>
      <c r="DC143" s="60">
        <f t="shared" si="1063"/>
        <v>0</v>
      </c>
      <c r="DD143" s="60">
        <f t="shared" si="1063"/>
        <v>0</v>
      </c>
      <c r="DE143" s="60"/>
      <c r="DF143" s="60"/>
      <c r="DG143" s="60"/>
      <c r="DH143" s="60"/>
      <c r="DI143" s="60"/>
      <c r="DJ143" s="60"/>
      <c r="DK143" s="60"/>
      <c r="DL143" s="60">
        <f t="shared" si="1064"/>
        <v>0</v>
      </c>
      <c r="DM143" s="60">
        <f t="shared" si="1064"/>
        <v>0</v>
      </c>
      <c r="DN143" s="60"/>
      <c r="DO143" s="60"/>
      <c r="DP143" s="60"/>
      <c r="DQ143" s="60"/>
      <c r="DR143" s="60"/>
      <c r="DS143" s="60"/>
      <c r="DT143" s="60"/>
      <c r="DU143" s="60">
        <f t="shared" si="1065"/>
        <v>0</v>
      </c>
      <c r="DV143" s="60">
        <f t="shared" si="1065"/>
        <v>0</v>
      </c>
      <c r="DW143" s="60"/>
      <c r="DX143" s="60"/>
      <c r="DY143" s="60"/>
      <c r="DZ143" s="60"/>
      <c r="EA143" s="60"/>
      <c r="EB143" s="60"/>
      <c r="EC143" s="60"/>
      <c r="ED143" s="60">
        <f t="shared" si="1066"/>
        <v>0</v>
      </c>
      <c r="EE143" s="60">
        <f t="shared" si="1066"/>
        <v>0</v>
      </c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>
        <f>ES143+EV143</f>
        <v>13000</v>
      </c>
      <c r="EQ143" s="60">
        <f t="shared" si="1067"/>
        <v>4119.8959699999996</v>
      </c>
      <c r="ER143" s="60">
        <f t="shared" ref="ER143" si="1086">EQ143/EP143*100</f>
        <v>31.69150746153846</v>
      </c>
      <c r="ES143" s="60">
        <v>13000</v>
      </c>
      <c r="ET143" s="60">
        <v>4119.8959699999996</v>
      </c>
      <c r="EU143" s="60">
        <f>ET143/ES143*100</f>
        <v>31.69150746153846</v>
      </c>
      <c r="EV143" s="60"/>
      <c r="EW143" s="60"/>
      <c r="EX143" s="60"/>
      <c r="EY143" s="60"/>
      <c r="EZ143" s="60"/>
      <c r="FA143" s="60"/>
      <c r="FB143" s="60">
        <f t="shared" si="1068"/>
        <v>0</v>
      </c>
      <c r="FC143" s="60">
        <f t="shared" si="1068"/>
        <v>0</v>
      </c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>
        <f t="shared" si="1069"/>
        <v>0</v>
      </c>
      <c r="FX143" s="60">
        <f t="shared" si="1069"/>
        <v>0</v>
      </c>
      <c r="FY143" s="60"/>
      <c r="FZ143" s="60"/>
      <c r="GA143" s="60"/>
      <c r="GB143" s="60"/>
      <c r="GC143" s="60"/>
      <c r="GD143" s="60"/>
      <c r="GE143" s="60"/>
      <c r="GF143" s="60">
        <f t="shared" si="1070"/>
        <v>0</v>
      </c>
      <c r="GG143" s="60">
        <f t="shared" si="1070"/>
        <v>0</v>
      </c>
      <c r="GH143" s="60"/>
      <c r="GI143" s="60"/>
      <c r="GJ143" s="60"/>
      <c r="GK143" s="60"/>
      <c r="GL143" s="60"/>
      <c r="GM143" s="60"/>
      <c r="GN143" s="60"/>
      <c r="GO143" s="60">
        <f t="shared" si="1071"/>
        <v>0</v>
      </c>
      <c r="GP143" s="60">
        <f t="shared" si="1071"/>
        <v>0</v>
      </c>
      <c r="GQ143" s="60"/>
      <c r="GR143" s="60"/>
      <c r="GS143" s="60"/>
      <c r="GT143" s="60"/>
      <c r="GU143" s="60"/>
      <c r="GV143" s="60"/>
      <c r="GW143" s="60"/>
      <c r="GX143" s="60">
        <f t="shared" si="1072"/>
        <v>0</v>
      </c>
      <c r="GY143" s="60">
        <f t="shared" si="1072"/>
        <v>0</v>
      </c>
      <c r="GZ143" s="60"/>
      <c r="HA143" s="60"/>
      <c r="HB143" s="60"/>
      <c r="HC143" s="60"/>
      <c r="HD143" s="60"/>
      <c r="HE143" s="60"/>
      <c r="HF143" s="60"/>
      <c r="HG143" s="60">
        <f t="shared" si="1073"/>
        <v>0</v>
      </c>
      <c r="HH143" s="60">
        <f t="shared" si="1073"/>
        <v>0</v>
      </c>
      <c r="HI143" s="60"/>
      <c r="HJ143" s="60"/>
      <c r="HK143" s="60"/>
      <c r="HL143" s="60"/>
      <c r="HM143" s="60"/>
      <c r="HN143" s="60"/>
      <c r="HO143" s="60"/>
      <c r="HP143" s="60">
        <f t="shared" si="1074"/>
        <v>0</v>
      </c>
      <c r="HQ143" s="60">
        <f t="shared" si="1074"/>
        <v>0</v>
      </c>
      <c r="HR143" s="60"/>
      <c r="HS143" s="60"/>
      <c r="HT143" s="60"/>
      <c r="HU143" s="60"/>
      <c r="HV143" s="60"/>
      <c r="HW143" s="60"/>
      <c r="HX143" s="60"/>
      <c r="HY143" s="60">
        <f t="shared" si="1075"/>
        <v>0</v>
      </c>
      <c r="HZ143" s="60">
        <f t="shared" si="1075"/>
        <v>0</v>
      </c>
      <c r="IA143" s="60"/>
      <c r="IB143" s="60"/>
      <c r="IC143" s="60"/>
      <c r="ID143" s="60"/>
      <c r="IE143" s="60"/>
      <c r="IF143" s="60"/>
      <c r="IG143" s="60"/>
      <c r="IH143" s="60">
        <f t="shared" si="1076"/>
        <v>0</v>
      </c>
      <c r="II143" s="60">
        <f t="shared" si="1076"/>
        <v>0</v>
      </c>
      <c r="IJ143" s="60"/>
      <c r="IK143" s="60"/>
      <c r="IL143" s="60"/>
      <c r="IM143" s="60"/>
      <c r="IN143" s="60"/>
      <c r="IO143" s="60"/>
      <c r="IP143" s="60"/>
      <c r="IQ143" s="60"/>
      <c r="IR143" s="60">
        <f t="shared" si="1077"/>
        <v>0</v>
      </c>
      <c r="IS143" s="60">
        <f t="shared" si="1077"/>
        <v>0</v>
      </c>
      <c r="IT143" s="60"/>
      <c r="IU143" s="60"/>
      <c r="IV143" s="60"/>
      <c r="IW143" s="60"/>
      <c r="IX143" s="60"/>
      <c r="IY143" s="60"/>
      <c r="IZ143" s="60"/>
      <c r="JA143" s="60">
        <f t="shared" si="1078"/>
        <v>0</v>
      </c>
      <c r="JB143" s="60">
        <f t="shared" si="1078"/>
        <v>0</v>
      </c>
      <c r="JC143" s="60"/>
      <c r="JD143" s="60"/>
      <c r="JE143" s="60"/>
      <c r="JF143" s="60"/>
      <c r="JG143" s="60"/>
      <c r="JH143" s="60"/>
      <c r="JI143" s="60"/>
      <c r="JJ143" s="60">
        <f t="shared" si="1079"/>
        <v>0</v>
      </c>
      <c r="JK143" s="60">
        <f t="shared" si="1079"/>
        <v>0</v>
      </c>
      <c r="JL143" s="60"/>
      <c r="JM143" s="60"/>
      <c r="JN143" s="60"/>
      <c r="JO143" s="60"/>
      <c r="JP143" s="60"/>
      <c r="JQ143" s="60"/>
      <c r="JR143" s="60"/>
      <c r="JS143" s="60">
        <f t="shared" si="1080"/>
        <v>0</v>
      </c>
      <c r="JT143" s="60">
        <f t="shared" si="1080"/>
        <v>0</v>
      </c>
      <c r="JU143" s="60"/>
      <c r="JV143" s="60"/>
      <c r="JW143" s="60"/>
      <c r="JX143" s="60"/>
      <c r="JY143" s="60"/>
      <c r="JZ143" s="60"/>
      <c r="KA143" s="60"/>
      <c r="KB143" s="60">
        <f t="shared" si="1081"/>
        <v>0</v>
      </c>
      <c r="KC143" s="60">
        <f t="shared" si="1081"/>
        <v>0</v>
      </c>
      <c r="KD143" s="60"/>
      <c r="KE143" s="60"/>
      <c r="KF143" s="60"/>
      <c r="KG143" s="60"/>
      <c r="KH143" s="60"/>
      <c r="KI143" s="60"/>
      <c r="KJ143" s="60"/>
      <c r="KK143" s="60">
        <f t="shared" si="1082"/>
        <v>0</v>
      </c>
      <c r="KL143" s="60">
        <f t="shared" si="1082"/>
        <v>0</v>
      </c>
      <c r="KM143" s="60"/>
      <c r="KN143" s="60"/>
      <c r="KO143" s="60"/>
      <c r="KP143" s="60"/>
      <c r="KQ143" s="60"/>
      <c r="KR143" s="60"/>
      <c r="KS143" s="60"/>
      <c r="KT143" s="60"/>
      <c r="KU143" s="67"/>
      <c r="KV143" s="60"/>
      <c r="KW143" s="60">
        <f t="shared" si="1083"/>
        <v>0</v>
      </c>
      <c r="KX143" s="60">
        <f t="shared" si="1083"/>
        <v>0</v>
      </c>
      <c r="KY143" s="60"/>
      <c r="KZ143" s="60"/>
      <c r="LA143" s="60"/>
      <c r="LB143" s="60"/>
      <c r="LC143" s="60"/>
      <c r="LD143" s="60"/>
      <c r="LE143" s="60"/>
      <c r="LF143" s="60"/>
      <c r="LG143" s="67"/>
      <c r="LH143" s="60"/>
      <c r="LI143" s="60"/>
      <c r="LJ143" s="67"/>
      <c r="LK143" s="60"/>
      <c r="LL143" s="60">
        <f t="shared" si="1084"/>
        <v>0</v>
      </c>
      <c r="LM143" s="60">
        <f t="shared" si="1084"/>
        <v>0</v>
      </c>
      <c r="LN143" s="60"/>
      <c r="LO143" s="60"/>
      <c r="LP143" s="60"/>
      <c r="LQ143" s="60"/>
      <c r="LR143" s="60"/>
      <c r="LS143" s="60"/>
      <c r="LT143" s="60"/>
      <c r="LU143" s="60">
        <v>282.38477</v>
      </c>
      <c r="LV143" s="60">
        <v>282.38477</v>
      </c>
      <c r="LW143" s="58">
        <f t="shared" si="1045"/>
        <v>100</v>
      </c>
      <c r="LX143" s="60"/>
      <c r="LY143" s="67"/>
      <c r="LZ143" s="60"/>
      <c r="MA143" s="60"/>
      <c r="MB143" s="67"/>
      <c r="MC143" s="60"/>
      <c r="MD143" s="60"/>
      <c r="ME143" s="67"/>
      <c r="MF143" s="60"/>
    </row>
    <row r="144" spans="1:345" ht="13.5" customHeight="1">
      <c r="A144" s="3" t="s">
        <v>91</v>
      </c>
      <c r="B144" s="60">
        <f t="shared" si="1051"/>
        <v>195.97259</v>
      </c>
      <c r="C144" s="60">
        <f t="shared" si="1052"/>
        <v>195.97259</v>
      </c>
      <c r="D144" s="60">
        <f t="shared" si="1025"/>
        <v>100</v>
      </c>
      <c r="E144" s="60">
        <f t="shared" si="1053"/>
        <v>0</v>
      </c>
      <c r="F144" s="60">
        <f t="shared" si="1053"/>
        <v>0</v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>
        <f t="shared" si="1054"/>
        <v>0</v>
      </c>
      <c r="U144" s="60">
        <f t="shared" si="1054"/>
        <v>0</v>
      </c>
      <c r="V144" s="60"/>
      <c r="W144" s="60"/>
      <c r="X144" s="60"/>
      <c r="Y144" s="60"/>
      <c r="Z144" s="60"/>
      <c r="AA144" s="60"/>
      <c r="AB144" s="60"/>
      <c r="AC144" s="60">
        <f t="shared" si="1055"/>
        <v>0</v>
      </c>
      <c r="AD144" s="60">
        <f t="shared" si="1055"/>
        <v>0</v>
      </c>
      <c r="AE144" s="60"/>
      <c r="AF144" s="60"/>
      <c r="AG144" s="60"/>
      <c r="AH144" s="60"/>
      <c r="AI144" s="60"/>
      <c r="AJ144" s="60"/>
      <c r="AK144" s="60"/>
      <c r="AL144" s="60">
        <f t="shared" si="1056"/>
        <v>0</v>
      </c>
      <c r="AM144" s="60">
        <f t="shared" si="1056"/>
        <v>0</v>
      </c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>
        <f t="shared" si="1057"/>
        <v>0</v>
      </c>
      <c r="AY144" s="60">
        <f t="shared" si="1057"/>
        <v>0</v>
      </c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>
        <f t="shared" si="1058"/>
        <v>0</v>
      </c>
      <c r="BT144" s="60"/>
      <c r="BU144" s="60"/>
      <c r="BV144" s="60"/>
      <c r="BW144" s="60"/>
      <c r="BX144" s="60"/>
      <c r="BY144" s="60"/>
      <c r="BZ144" s="60"/>
      <c r="CA144" s="60"/>
      <c r="CB144" s="60">
        <f t="shared" si="1059"/>
        <v>0</v>
      </c>
      <c r="CC144" s="60">
        <f t="shared" si="1060"/>
        <v>0</v>
      </c>
      <c r="CD144" s="60"/>
      <c r="CE144" s="60"/>
      <c r="CF144" s="60"/>
      <c r="CG144" s="60"/>
      <c r="CH144" s="60"/>
      <c r="CI144" s="60"/>
      <c r="CJ144" s="62"/>
      <c r="CK144" s="60">
        <f t="shared" si="1061"/>
        <v>0</v>
      </c>
      <c r="CL144" s="60">
        <f t="shared" si="1061"/>
        <v>0</v>
      </c>
      <c r="CM144" s="60"/>
      <c r="CN144" s="60"/>
      <c r="CO144" s="60"/>
      <c r="CP144" s="60"/>
      <c r="CQ144" s="60"/>
      <c r="CR144" s="60"/>
      <c r="CS144" s="60"/>
      <c r="CT144" s="60">
        <f t="shared" si="1062"/>
        <v>0</v>
      </c>
      <c r="CU144" s="60">
        <f t="shared" si="1062"/>
        <v>0</v>
      </c>
      <c r="CV144" s="60"/>
      <c r="CW144" s="60"/>
      <c r="CX144" s="60"/>
      <c r="CY144" s="60"/>
      <c r="CZ144" s="60"/>
      <c r="DA144" s="60"/>
      <c r="DB144" s="60"/>
      <c r="DC144" s="60">
        <f t="shared" si="1063"/>
        <v>0</v>
      </c>
      <c r="DD144" s="60">
        <f t="shared" si="1063"/>
        <v>0</v>
      </c>
      <c r="DE144" s="60"/>
      <c r="DF144" s="60"/>
      <c r="DG144" s="60"/>
      <c r="DH144" s="60"/>
      <c r="DI144" s="60"/>
      <c r="DJ144" s="60"/>
      <c r="DK144" s="60"/>
      <c r="DL144" s="60">
        <f t="shared" si="1064"/>
        <v>0</v>
      </c>
      <c r="DM144" s="60">
        <f t="shared" si="1064"/>
        <v>0</v>
      </c>
      <c r="DN144" s="60"/>
      <c r="DO144" s="60"/>
      <c r="DP144" s="60"/>
      <c r="DQ144" s="60"/>
      <c r="DR144" s="60"/>
      <c r="DS144" s="60"/>
      <c r="DT144" s="60"/>
      <c r="DU144" s="60">
        <f t="shared" si="1065"/>
        <v>0</v>
      </c>
      <c r="DV144" s="60">
        <f t="shared" si="1065"/>
        <v>0</v>
      </c>
      <c r="DW144" s="60"/>
      <c r="DX144" s="60"/>
      <c r="DY144" s="60"/>
      <c r="DZ144" s="60"/>
      <c r="EA144" s="60"/>
      <c r="EB144" s="60"/>
      <c r="EC144" s="60"/>
      <c r="ED144" s="60">
        <f t="shared" si="1066"/>
        <v>0</v>
      </c>
      <c r="EE144" s="60">
        <f t="shared" si="1066"/>
        <v>0</v>
      </c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>
        <f t="shared" si="1067"/>
        <v>0</v>
      </c>
      <c r="EQ144" s="60">
        <f t="shared" si="1067"/>
        <v>0</v>
      </c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>
        <f t="shared" si="1068"/>
        <v>0</v>
      </c>
      <c r="FC144" s="60">
        <f t="shared" si="1068"/>
        <v>0</v>
      </c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>
        <f t="shared" si="1069"/>
        <v>0</v>
      </c>
      <c r="FX144" s="60">
        <f t="shared" si="1069"/>
        <v>0</v>
      </c>
      <c r="FY144" s="60"/>
      <c r="FZ144" s="60"/>
      <c r="GA144" s="60"/>
      <c r="GB144" s="60"/>
      <c r="GC144" s="60"/>
      <c r="GD144" s="60"/>
      <c r="GE144" s="60"/>
      <c r="GF144" s="60">
        <f t="shared" si="1070"/>
        <v>0</v>
      </c>
      <c r="GG144" s="60">
        <f t="shared" si="1070"/>
        <v>0</v>
      </c>
      <c r="GH144" s="60"/>
      <c r="GI144" s="60"/>
      <c r="GJ144" s="60"/>
      <c r="GK144" s="60"/>
      <c r="GL144" s="60"/>
      <c r="GM144" s="60"/>
      <c r="GN144" s="60"/>
      <c r="GO144" s="60">
        <f t="shared" si="1071"/>
        <v>0</v>
      </c>
      <c r="GP144" s="60">
        <f t="shared" si="1071"/>
        <v>0</v>
      </c>
      <c r="GQ144" s="60"/>
      <c r="GR144" s="60"/>
      <c r="GS144" s="60"/>
      <c r="GT144" s="60"/>
      <c r="GU144" s="60"/>
      <c r="GV144" s="60"/>
      <c r="GW144" s="60"/>
      <c r="GX144" s="60">
        <f t="shared" si="1072"/>
        <v>0</v>
      </c>
      <c r="GY144" s="60">
        <f t="shared" si="1072"/>
        <v>0</v>
      </c>
      <c r="GZ144" s="58"/>
      <c r="HA144" s="60"/>
      <c r="HB144" s="60"/>
      <c r="HC144" s="60"/>
      <c r="HD144" s="60"/>
      <c r="HE144" s="60"/>
      <c r="HF144" s="60"/>
      <c r="HG144" s="60">
        <f t="shared" si="1073"/>
        <v>0</v>
      </c>
      <c r="HH144" s="60">
        <f t="shared" si="1073"/>
        <v>0</v>
      </c>
      <c r="HI144" s="60"/>
      <c r="HJ144" s="60"/>
      <c r="HK144" s="60"/>
      <c r="HL144" s="60"/>
      <c r="HM144" s="60"/>
      <c r="HN144" s="60"/>
      <c r="HO144" s="60"/>
      <c r="HP144" s="60">
        <f t="shared" si="1074"/>
        <v>0</v>
      </c>
      <c r="HQ144" s="60">
        <f t="shared" si="1074"/>
        <v>0</v>
      </c>
      <c r="HR144" s="60"/>
      <c r="HS144" s="60"/>
      <c r="HT144" s="60"/>
      <c r="HU144" s="60"/>
      <c r="HV144" s="60"/>
      <c r="HW144" s="60"/>
      <c r="HX144" s="60"/>
      <c r="HY144" s="60">
        <f t="shared" si="1075"/>
        <v>0</v>
      </c>
      <c r="HZ144" s="60">
        <f t="shared" si="1075"/>
        <v>0</v>
      </c>
      <c r="IA144" s="60"/>
      <c r="IB144" s="60"/>
      <c r="IC144" s="60"/>
      <c r="ID144" s="60"/>
      <c r="IE144" s="60"/>
      <c r="IF144" s="60"/>
      <c r="IG144" s="60"/>
      <c r="IH144" s="60">
        <f t="shared" si="1076"/>
        <v>0</v>
      </c>
      <c r="II144" s="60">
        <f t="shared" si="1076"/>
        <v>0</v>
      </c>
      <c r="IJ144" s="60"/>
      <c r="IK144" s="60"/>
      <c r="IL144" s="60"/>
      <c r="IM144" s="60"/>
      <c r="IN144" s="60"/>
      <c r="IO144" s="60"/>
      <c r="IP144" s="60"/>
      <c r="IQ144" s="60"/>
      <c r="IR144" s="60">
        <f t="shared" si="1077"/>
        <v>0</v>
      </c>
      <c r="IS144" s="60">
        <f t="shared" si="1077"/>
        <v>0</v>
      </c>
      <c r="IT144" s="60"/>
      <c r="IU144" s="60"/>
      <c r="IV144" s="60"/>
      <c r="IW144" s="60"/>
      <c r="IX144" s="60"/>
      <c r="IY144" s="60"/>
      <c r="IZ144" s="60"/>
      <c r="JA144" s="60">
        <f t="shared" si="1078"/>
        <v>0</v>
      </c>
      <c r="JB144" s="60">
        <f t="shared" si="1078"/>
        <v>0</v>
      </c>
      <c r="JC144" s="60"/>
      <c r="JD144" s="60"/>
      <c r="JE144" s="60"/>
      <c r="JF144" s="60"/>
      <c r="JG144" s="60"/>
      <c r="JH144" s="60"/>
      <c r="JI144" s="60"/>
      <c r="JJ144" s="60">
        <f t="shared" si="1079"/>
        <v>0</v>
      </c>
      <c r="JK144" s="60">
        <f t="shared" si="1079"/>
        <v>0</v>
      </c>
      <c r="JL144" s="60"/>
      <c r="JM144" s="60"/>
      <c r="JN144" s="60"/>
      <c r="JO144" s="60"/>
      <c r="JP144" s="60"/>
      <c r="JQ144" s="60"/>
      <c r="JR144" s="60"/>
      <c r="JS144" s="60">
        <f t="shared" si="1080"/>
        <v>0</v>
      </c>
      <c r="JT144" s="60">
        <f t="shared" si="1080"/>
        <v>0</v>
      </c>
      <c r="JU144" s="60"/>
      <c r="JV144" s="60"/>
      <c r="JW144" s="60"/>
      <c r="JX144" s="60"/>
      <c r="JY144" s="60"/>
      <c r="JZ144" s="60"/>
      <c r="KA144" s="60"/>
      <c r="KB144" s="60">
        <f t="shared" si="1081"/>
        <v>0</v>
      </c>
      <c r="KC144" s="60">
        <f t="shared" si="1081"/>
        <v>0</v>
      </c>
      <c r="KD144" s="60"/>
      <c r="KE144" s="60"/>
      <c r="KF144" s="60"/>
      <c r="KG144" s="60"/>
      <c r="KH144" s="60"/>
      <c r="KI144" s="60"/>
      <c r="KJ144" s="60"/>
      <c r="KK144" s="60">
        <f t="shared" si="1082"/>
        <v>0</v>
      </c>
      <c r="KL144" s="60">
        <f t="shared" si="1082"/>
        <v>0</v>
      </c>
      <c r="KM144" s="60"/>
      <c r="KN144" s="60"/>
      <c r="KO144" s="60"/>
      <c r="KP144" s="60"/>
      <c r="KQ144" s="60"/>
      <c r="KR144" s="60"/>
      <c r="KS144" s="60"/>
      <c r="KT144" s="60"/>
      <c r="KU144" s="67"/>
      <c r="KV144" s="60"/>
      <c r="KW144" s="60">
        <f t="shared" si="1083"/>
        <v>0</v>
      </c>
      <c r="KX144" s="60">
        <f t="shared" si="1083"/>
        <v>0</v>
      </c>
      <c r="KY144" s="60"/>
      <c r="KZ144" s="60"/>
      <c r="LA144" s="60"/>
      <c r="LB144" s="60"/>
      <c r="LC144" s="60"/>
      <c r="LD144" s="60"/>
      <c r="LE144" s="60"/>
      <c r="LF144" s="60"/>
      <c r="LG144" s="67"/>
      <c r="LH144" s="60"/>
      <c r="LI144" s="60"/>
      <c r="LJ144" s="67"/>
      <c r="LK144" s="60"/>
      <c r="LL144" s="60">
        <f t="shared" si="1084"/>
        <v>0</v>
      </c>
      <c r="LM144" s="60">
        <f t="shared" si="1084"/>
        <v>0</v>
      </c>
      <c r="LN144" s="60"/>
      <c r="LO144" s="60"/>
      <c r="LP144" s="60"/>
      <c r="LQ144" s="60"/>
      <c r="LR144" s="60"/>
      <c r="LS144" s="60"/>
      <c r="LT144" s="60"/>
      <c r="LU144" s="60">
        <v>195.97259</v>
      </c>
      <c r="LV144" s="60">
        <v>195.97259</v>
      </c>
      <c r="LW144" s="58">
        <f t="shared" si="1045"/>
        <v>100</v>
      </c>
      <c r="LX144" s="60"/>
      <c r="LY144" s="67"/>
      <c r="LZ144" s="60"/>
      <c r="MA144" s="60"/>
      <c r="MB144" s="67"/>
      <c r="MC144" s="60"/>
      <c r="MD144" s="60"/>
      <c r="ME144" s="67"/>
      <c r="MF144" s="60"/>
    </row>
    <row r="145" spans="1:344" ht="13.5" customHeight="1">
      <c r="A145" s="1" t="s">
        <v>128</v>
      </c>
      <c r="B145" s="60">
        <f t="shared" si="1051"/>
        <v>179.86418</v>
      </c>
      <c r="C145" s="60">
        <f t="shared" si="1052"/>
        <v>179.86418</v>
      </c>
      <c r="D145" s="60">
        <f t="shared" si="1025"/>
        <v>100</v>
      </c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>
        <f t="shared" ref="AC145:AC146" si="1087">AF145+AI145</f>
        <v>0</v>
      </c>
      <c r="AD145" s="60">
        <f t="shared" ref="AD145:AD146" si="1088">AG145+AJ145</f>
        <v>0</v>
      </c>
      <c r="AE145" s="60"/>
      <c r="AF145" s="60"/>
      <c r="AG145" s="60"/>
      <c r="AH145" s="60"/>
      <c r="AI145" s="60"/>
      <c r="AJ145" s="60"/>
      <c r="AK145" s="60"/>
      <c r="AL145" s="60">
        <f t="shared" ref="AL145:AL146" si="1089">AO145+AR145</f>
        <v>0</v>
      </c>
      <c r="AM145" s="60">
        <f t="shared" ref="AM145:AM146" si="1090">AP145+AS145</f>
        <v>0</v>
      </c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>
        <f t="shared" ref="AX145:AX146" si="1091">BA145+BD145</f>
        <v>0</v>
      </c>
      <c r="AY145" s="60">
        <f t="shared" ref="AY145:AY146" si="1092">BB145+BE145</f>
        <v>0</v>
      </c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>
        <f t="shared" si="1059"/>
        <v>0</v>
      </c>
      <c r="CC145" s="60">
        <f t="shared" si="1060"/>
        <v>0</v>
      </c>
      <c r="CD145" s="60"/>
      <c r="CE145" s="60"/>
      <c r="CF145" s="60"/>
      <c r="CG145" s="60"/>
      <c r="CH145" s="60"/>
      <c r="CI145" s="60"/>
      <c r="CJ145" s="60"/>
      <c r="CK145" s="60">
        <f t="shared" ref="CK145:CK149" si="1093">CN145+CQ145</f>
        <v>0</v>
      </c>
      <c r="CL145" s="60">
        <f t="shared" ref="CL145:CL149" si="1094">CO145+CR145</f>
        <v>0</v>
      </c>
      <c r="CM145" s="60"/>
      <c r="CN145" s="60"/>
      <c r="CO145" s="60"/>
      <c r="CP145" s="60"/>
      <c r="CQ145" s="60"/>
      <c r="CR145" s="60"/>
      <c r="CS145" s="60"/>
      <c r="CT145" s="60">
        <f t="shared" ref="CT145:CT150" si="1095">CW145+CZ145</f>
        <v>0</v>
      </c>
      <c r="CU145" s="60">
        <f t="shared" ref="CU145:CU150" si="1096">CX145+DA145</f>
        <v>0</v>
      </c>
      <c r="CV145" s="60"/>
      <c r="CW145" s="60"/>
      <c r="CX145" s="60"/>
      <c r="CY145" s="60"/>
      <c r="CZ145" s="60"/>
      <c r="DA145" s="60"/>
      <c r="DB145" s="60"/>
      <c r="DC145" s="60">
        <f t="shared" ref="DC145:DC150" si="1097">DF145+DI145</f>
        <v>0</v>
      </c>
      <c r="DD145" s="60">
        <f t="shared" ref="DD145:DD150" si="1098">DG145+DJ145</f>
        <v>0</v>
      </c>
      <c r="DE145" s="60"/>
      <c r="DF145" s="60"/>
      <c r="DG145" s="60"/>
      <c r="DH145" s="60"/>
      <c r="DI145" s="60"/>
      <c r="DJ145" s="60"/>
      <c r="DK145" s="60"/>
      <c r="DL145" s="60">
        <f t="shared" ref="DL145:DL150" si="1099">DO145+DR145</f>
        <v>0</v>
      </c>
      <c r="DM145" s="60">
        <f t="shared" ref="DM145:DM150" si="1100">DP145+DS145</f>
        <v>0</v>
      </c>
      <c r="DN145" s="60"/>
      <c r="DO145" s="60"/>
      <c r="DP145" s="60"/>
      <c r="DQ145" s="60"/>
      <c r="DR145" s="60"/>
      <c r="DS145" s="60"/>
      <c r="DT145" s="60"/>
      <c r="DU145" s="60">
        <f t="shared" ref="DU145:DU150" si="1101">DX145+EA145</f>
        <v>0</v>
      </c>
      <c r="DV145" s="60">
        <f t="shared" ref="DV145:DV150" si="1102">DY145+EB145</f>
        <v>0</v>
      </c>
      <c r="DW145" s="60"/>
      <c r="DX145" s="60"/>
      <c r="DY145" s="60"/>
      <c r="DZ145" s="60"/>
      <c r="EA145" s="60"/>
      <c r="EB145" s="60"/>
      <c r="EC145" s="60"/>
      <c r="ED145" s="60">
        <f t="shared" ref="ED145:ED149" si="1103">EG145+EJ145</f>
        <v>0</v>
      </c>
      <c r="EE145" s="60">
        <f t="shared" ref="EE145:EE149" si="1104">EH145+EK145</f>
        <v>0</v>
      </c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>
        <f t="shared" ref="GO145:GO149" si="1105">GR145+GU145</f>
        <v>0</v>
      </c>
      <c r="GP145" s="60">
        <f t="shared" ref="GP145:GP149" si="1106">GS145+GV145</f>
        <v>0</v>
      </c>
      <c r="GQ145" s="60"/>
      <c r="GR145" s="60"/>
      <c r="GS145" s="60"/>
      <c r="GT145" s="60"/>
      <c r="GU145" s="60"/>
      <c r="GV145" s="60"/>
      <c r="GW145" s="60"/>
      <c r="GX145" s="60">
        <f t="shared" ref="GX145:GX149" si="1107">HA145+HD145</f>
        <v>0</v>
      </c>
      <c r="GY145" s="60">
        <f t="shared" ref="GY145:GY149" si="1108">HB145+HE145</f>
        <v>0</v>
      </c>
      <c r="GZ145" s="60"/>
      <c r="HA145" s="60"/>
      <c r="HB145" s="60"/>
      <c r="HC145" s="60"/>
      <c r="HD145" s="60"/>
      <c r="HE145" s="60"/>
      <c r="HF145" s="60"/>
      <c r="HG145" s="60">
        <f t="shared" ref="HG145:HG149" si="1109">HJ145+HM145</f>
        <v>0</v>
      </c>
      <c r="HH145" s="60">
        <f t="shared" ref="HH145:HH149" si="1110">HK145+HN145</f>
        <v>0</v>
      </c>
      <c r="HI145" s="60"/>
      <c r="HJ145" s="60"/>
      <c r="HK145" s="60"/>
      <c r="HL145" s="60"/>
      <c r="HM145" s="60"/>
      <c r="HN145" s="60"/>
      <c r="HO145" s="60"/>
      <c r="HP145" s="60">
        <f t="shared" ref="HP145:HP149" si="1111">HS145+HV145</f>
        <v>0</v>
      </c>
      <c r="HQ145" s="60">
        <f t="shared" ref="HQ145:HQ149" si="1112">HT145+HW145</f>
        <v>0</v>
      </c>
      <c r="HR145" s="60"/>
      <c r="HS145" s="60"/>
      <c r="HT145" s="60"/>
      <c r="HU145" s="60"/>
      <c r="HV145" s="60"/>
      <c r="HW145" s="60"/>
      <c r="HX145" s="60"/>
      <c r="HY145" s="60">
        <f t="shared" ref="HY145:HY149" si="1113">IB145+IE145</f>
        <v>0</v>
      </c>
      <c r="HZ145" s="60">
        <f t="shared" ref="HZ145:HZ149" si="1114">IC145+IF145</f>
        <v>0</v>
      </c>
      <c r="IA145" s="60"/>
      <c r="IB145" s="60"/>
      <c r="IC145" s="60"/>
      <c r="ID145" s="60"/>
      <c r="IE145" s="60"/>
      <c r="IF145" s="60"/>
      <c r="IG145" s="60"/>
      <c r="IH145" s="60">
        <f t="shared" ref="IH145:IH149" si="1115">IK145+IN145</f>
        <v>0</v>
      </c>
      <c r="II145" s="60">
        <f t="shared" ref="II145:II149" si="1116">IL145+IO145</f>
        <v>0</v>
      </c>
      <c r="IJ145" s="60"/>
      <c r="IK145" s="60"/>
      <c r="IL145" s="60"/>
      <c r="IM145" s="60"/>
      <c r="IN145" s="60"/>
      <c r="IO145" s="60"/>
      <c r="IP145" s="60"/>
      <c r="IQ145" s="60"/>
      <c r="IR145" s="60">
        <f t="shared" ref="IR145:IR149" si="1117">IU145+IX145</f>
        <v>0</v>
      </c>
      <c r="IS145" s="60">
        <f t="shared" ref="IS145:IS149" si="1118">IV145+IY145</f>
        <v>0</v>
      </c>
      <c r="IT145" s="60"/>
      <c r="IU145" s="60"/>
      <c r="IV145" s="60"/>
      <c r="IW145" s="60"/>
      <c r="IX145" s="60"/>
      <c r="IY145" s="60"/>
      <c r="IZ145" s="60"/>
      <c r="JA145" s="60">
        <f t="shared" ref="JA145:JA150" si="1119">JD145+JG145</f>
        <v>0</v>
      </c>
      <c r="JB145" s="60">
        <f t="shared" ref="JB145:JB150" si="1120">JE145+JH145</f>
        <v>0</v>
      </c>
      <c r="JC145" s="60"/>
      <c r="JD145" s="60"/>
      <c r="JE145" s="60"/>
      <c r="JF145" s="60"/>
      <c r="JG145" s="60"/>
      <c r="JH145" s="60"/>
      <c r="JI145" s="60"/>
      <c r="JJ145" s="60"/>
      <c r="JK145" s="60"/>
      <c r="JL145" s="60"/>
      <c r="JM145" s="60"/>
      <c r="JN145" s="60"/>
      <c r="JO145" s="60"/>
      <c r="JP145" s="60"/>
      <c r="JQ145" s="60"/>
      <c r="JR145" s="60"/>
      <c r="JS145" s="60"/>
      <c r="JT145" s="60"/>
      <c r="JU145" s="60"/>
      <c r="JV145" s="60"/>
      <c r="JW145" s="60"/>
      <c r="JX145" s="60"/>
      <c r="JY145" s="60"/>
      <c r="JZ145" s="60"/>
      <c r="KA145" s="60"/>
      <c r="KB145" s="60"/>
      <c r="KC145" s="60"/>
      <c r="KD145" s="60"/>
      <c r="KE145" s="60"/>
      <c r="KF145" s="60"/>
      <c r="KG145" s="60"/>
      <c r="KH145" s="60"/>
      <c r="KI145" s="60"/>
      <c r="KJ145" s="60"/>
      <c r="KK145" s="60">
        <f t="shared" ref="KK145:KK149" si="1121">KN145+KQ145</f>
        <v>0</v>
      </c>
      <c r="KL145" s="60">
        <f t="shared" ref="KL145:KL149" si="1122">KO145+KR145</f>
        <v>0</v>
      </c>
      <c r="KM145" s="60"/>
      <c r="KN145" s="60"/>
      <c r="KO145" s="60"/>
      <c r="KP145" s="60"/>
      <c r="KQ145" s="60"/>
      <c r="KR145" s="60"/>
      <c r="KS145" s="60"/>
      <c r="KT145" s="60"/>
      <c r="KU145" s="67"/>
      <c r="KV145" s="60"/>
      <c r="KW145" s="60"/>
      <c r="KX145" s="60"/>
      <c r="KY145" s="60"/>
      <c r="KZ145" s="60"/>
      <c r="LA145" s="60"/>
      <c r="LB145" s="60"/>
      <c r="LC145" s="60"/>
      <c r="LD145" s="60"/>
      <c r="LE145" s="60"/>
      <c r="LF145" s="60"/>
      <c r="LG145" s="67"/>
      <c r="LH145" s="60"/>
      <c r="LI145" s="60"/>
      <c r="LJ145" s="67"/>
      <c r="LK145" s="60"/>
      <c r="LL145" s="60"/>
      <c r="LM145" s="60"/>
      <c r="LN145" s="60"/>
      <c r="LO145" s="60"/>
      <c r="LP145" s="60"/>
      <c r="LQ145" s="60"/>
      <c r="LR145" s="60"/>
      <c r="LS145" s="60"/>
      <c r="LT145" s="60"/>
      <c r="LU145" s="60">
        <v>179.86418</v>
      </c>
      <c r="LV145" s="60">
        <v>179.86418</v>
      </c>
      <c r="LW145" s="58">
        <f t="shared" si="1045"/>
        <v>100</v>
      </c>
      <c r="LX145" s="60"/>
      <c r="LY145" s="67"/>
      <c r="LZ145" s="60"/>
      <c r="MA145" s="60"/>
      <c r="MB145" s="67"/>
      <c r="MC145" s="60"/>
      <c r="MD145" s="60"/>
      <c r="ME145" s="67"/>
      <c r="MF145" s="60"/>
    </row>
    <row r="146" spans="1:344" ht="13.5" customHeight="1">
      <c r="A146" s="3" t="s">
        <v>136</v>
      </c>
      <c r="B146" s="60">
        <f t="shared" si="1051"/>
        <v>193.25157000000002</v>
      </c>
      <c r="C146" s="60">
        <f t="shared" si="1052"/>
        <v>193.25157000000002</v>
      </c>
      <c r="D146" s="60">
        <f t="shared" si="1025"/>
        <v>100</v>
      </c>
      <c r="E146" s="60">
        <f t="shared" si="1053"/>
        <v>0</v>
      </c>
      <c r="F146" s="60">
        <f t="shared" si="1053"/>
        <v>0</v>
      </c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>
        <f t="shared" si="1054"/>
        <v>0</v>
      </c>
      <c r="U146" s="60">
        <f t="shared" si="1054"/>
        <v>0</v>
      </c>
      <c r="V146" s="60"/>
      <c r="W146" s="60"/>
      <c r="X146" s="60"/>
      <c r="Y146" s="60"/>
      <c r="Z146" s="60"/>
      <c r="AA146" s="60"/>
      <c r="AB146" s="60"/>
      <c r="AC146" s="60">
        <f t="shared" si="1087"/>
        <v>0</v>
      </c>
      <c r="AD146" s="60">
        <f t="shared" si="1088"/>
        <v>0</v>
      </c>
      <c r="AE146" s="60"/>
      <c r="AF146" s="60"/>
      <c r="AG146" s="60"/>
      <c r="AH146" s="60"/>
      <c r="AI146" s="60"/>
      <c r="AJ146" s="60"/>
      <c r="AK146" s="60"/>
      <c r="AL146" s="60">
        <f t="shared" si="1089"/>
        <v>0</v>
      </c>
      <c r="AM146" s="60">
        <f t="shared" si="1090"/>
        <v>0</v>
      </c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>
        <f t="shared" si="1091"/>
        <v>0</v>
      </c>
      <c r="AY146" s="60">
        <f t="shared" si="1092"/>
        <v>0</v>
      </c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>
        <f t="shared" si="1058"/>
        <v>0</v>
      </c>
      <c r="BT146" s="60"/>
      <c r="BU146" s="60"/>
      <c r="BV146" s="60"/>
      <c r="BW146" s="60"/>
      <c r="BX146" s="60"/>
      <c r="BY146" s="60"/>
      <c r="BZ146" s="60"/>
      <c r="CA146" s="60"/>
      <c r="CB146" s="60">
        <f t="shared" si="1059"/>
        <v>0</v>
      </c>
      <c r="CC146" s="60">
        <f t="shared" si="1060"/>
        <v>0</v>
      </c>
      <c r="CD146" s="60"/>
      <c r="CE146" s="60"/>
      <c r="CF146" s="60"/>
      <c r="CG146" s="60"/>
      <c r="CH146" s="60"/>
      <c r="CI146" s="60"/>
      <c r="CJ146" s="60"/>
      <c r="CK146" s="60">
        <f t="shared" si="1093"/>
        <v>0</v>
      </c>
      <c r="CL146" s="60">
        <f t="shared" si="1094"/>
        <v>0</v>
      </c>
      <c r="CM146" s="60"/>
      <c r="CN146" s="60"/>
      <c r="CO146" s="60"/>
      <c r="CP146" s="60"/>
      <c r="CQ146" s="60"/>
      <c r="CR146" s="60"/>
      <c r="CS146" s="60"/>
      <c r="CT146" s="60">
        <f t="shared" si="1095"/>
        <v>0</v>
      </c>
      <c r="CU146" s="60">
        <f t="shared" si="1096"/>
        <v>0</v>
      </c>
      <c r="CV146" s="60"/>
      <c r="CW146" s="60"/>
      <c r="CX146" s="60"/>
      <c r="CY146" s="60"/>
      <c r="CZ146" s="60"/>
      <c r="DA146" s="60"/>
      <c r="DB146" s="60"/>
      <c r="DC146" s="60">
        <f t="shared" si="1097"/>
        <v>0</v>
      </c>
      <c r="DD146" s="60">
        <f t="shared" si="1098"/>
        <v>0</v>
      </c>
      <c r="DE146" s="60"/>
      <c r="DF146" s="60"/>
      <c r="DG146" s="60"/>
      <c r="DH146" s="60"/>
      <c r="DI146" s="60"/>
      <c r="DJ146" s="60"/>
      <c r="DK146" s="60"/>
      <c r="DL146" s="60">
        <f t="shared" si="1099"/>
        <v>0</v>
      </c>
      <c r="DM146" s="60">
        <f t="shared" si="1100"/>
        <v>0</v>
      </c>
      <c r="DN146" s="60"/>
      <c r="DO146" s="60"/>
      <c r="DP146" s="60"/>
      <c r="DQ146" s="60"/>
      <c r="DR146" s="60"/>
      <c r="DS146" s="60"/>
      <c r="DT146" s="60"/>
      <c r="DU146" s="60">
        <f t="shared" si="1101"/>
        <v>0</v>
      </c>
      <c r="DV146" s="60">
        <f t="shared" si="1102"/>
        <v>0</v>
      </c>
      <c r="DW146" s="60"/>
      <c r="DX146" s="60"/>
      <c r="DY146" s="60"/>
      <c r="DZ146" s="60"/>
      <c r="EA146" s="60"/>
      <c r="EB146" s="60"/>
      <c r="EC146" s="60"/>
      <c r="ED146" s="60">
        <f t="shared" si="1103"/>
        <v>0</v>
      </c>
      <c r="EE146" s="60">
        <f t="shared" si="1104"/>
        <v>0</v>
      </c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>
        <f t="shared" si="1067"/>
        <v>0</v>
      </c>
      <c r="EQ146" s="60">
        <f t="shared" si="1067"/>
        <v>0</v>
      </c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>
        <f t="shared" si="1068"/>
        <v>0</v>
      </c>
      <c r="FC146" s="60">
        <f t="shared" si="1068"/>
        <v>0</v>
      </c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>
        <f t="shared" si="1069"/>
        <v>0</v>
      </c>
      <c r="FX146" s="60">
        <f t="shared" si="1069"/>
        <v>0</v>
      </c>
      <c r="FY146" s="60"/>
      <c r="FZ146" s="60"/>
      <c r="GA146" s="60"/>
      <c r="GB146" s="60"/>
      <c r="GC146" s="60"/>
      <c r="GD146" s="60"/>
      <c r="GE146" s="60"/>
      <c r="GF146" s="60">
        <f t="shared" si="1070"/>
        <v>0</v>
      </c>
      <c r="GG146" s="60">
        <f t="shared" si="1070"/>
        <v>0</v>
      </c>
      <c r="GH146" s="60"/>
      <c r="GI146" s="60"/>
      <c r="GJ146" s="60"/>
      <c r="GK146" s="60"/>
      <c r="GL146" s="60"/>
      <c r="GM146" s="60"/>
      <c r="GN146" s="60"/>
      <c r="GO146" s="60">
        <f t="shared" si="1105"/>
        <v>0</v>
      </c>
      <c r="GP146" s="60">
        <f t="shared" si="1106"/>
        <v>0</v>
      </c>
      <c r="GQ146" s="60"/>
      <c r="GR146" s="60"/>
      <c r="GS146" s="60"/>
      <c r="GT146" s="60"/>
      <c r="GU146" s="60"/>
      <c r="GV146" s="60"/>
      <c r="GW146" s="60"/>
      <c r="GX146" s="60">
        <f t="shared" si="1107"/>
        <v>0</v>
      </c>
      <c r="GY146" s="60">
        <f t="shared" si="1108"/>
        <v>0</v>
      </c>
      <c r="GZ146" s="58"/>
      <c r="HA146" s="60"/>
      <c r="HB146" s="60"/>
      <c r="HC146" s="60"/>
      <c r="HD146" s="60"/>
      <c r="HE146" s="60"/>
      <c r="HF146" s="60"/>
      <c r="HG146" s="60">
        <f t="shared" si="1109"/>
        <v>0</v>
      </c>
      <c r="HH146" s="60">
        <f t="shared" si="1110"/>
        <v>0</v>
      </c>
      <c r="HI146" s="60"/>
      <c r="HJ146" s="60"/>
      <c r="HK146" s="60"/>
      <c r="HL146" s="60"/>
      <c r="HM146" s="60"/>
      <c r="HN146" s="60"/>
      <c r="HO146" s="60"/>
      <c r="HP146" s="60">
        <f t="shared" si="1111"/>
        <v>0</v>
      </c>
      <c r="HQ146" s="60">
        <f t="shared" si="1112"/>
        <v>0</v>
      </c>
      <c r="HR146" s="60"/>
      <c r="HS146" s="60"/>
      <c r="HT146" s="60"/>
      <c r="HU146" s="60"/>
      <c r="HV146" s="60"/>
      <c r="HW146" s="60"/>
      <c r="HX146" s="60"/>
      <c r="HY146" s="60">
        <f t="shared" si="1113"/>
        <v>0</v>
      </c>
      <c r="HZ146" s="60">
        <f t="shared" si="1114"/>
        <v>0</v>
      </c>
      <c r="IA146" s="60"/>
      <c r="IB146" s="60"/>
      <c r="IC146" s="60"/>
      <c r="ID146" s="60"/>
      <c r="IE146" s="60"/>
      <c r="IF146" s="60"/>
      <c r="IG146" s="60"/>
      <c r="IH146" s="60">
        <f t="shared" si="1115"/>
        <v>0</v>
      </c>
      <c r="II146" s="60">
        <f t="shared" si="1116"/>
        <v>0</v>
      </c>
      <c r="IJ146" s="60"/>
      <c r="IK146" s="60"/>
      <c r="IL146" s="60"/>
      <c r="IM146" s="60"/>
      <c r="IN146" s="60"/>
      <c r="IO146" s="60"/>
      <c r="IP146" s="60"/>
      <c r="IQ146" s="60"/>
      <c r="IR146" s="60">
        <f t="shared" si="1117"/>
        <v>0</v>
      </c>
      <c r="IS146" s="60">
        <f t="shared" si="1118"/>
        <v>0</v>
      </c>
      <c r="IT146" s="60"/>
      <c r="IU146" s="60"/>
      <c r="IV146" s="60"/>
      <c r="IW146" s="60"/>
      <c r="IX146" s="60"/>
      <c r="IY146" s="60"/>
      <c r="IZ146" s="60"/>
      <c r="JA146" s="60">
        <f t="shared" si="1119"/>
        <v>0</v>
      </c>
      <c r="JB146" s="60">
        <f t="shared" si="1120"/>
        <v>0</v>
      </c>
      <c r="JC146" s="60"/>
      <c r="JD146" s="60"/>
      <c r="JE146" s="60"/>
      <c r="JF146" s="60"/>
      <c r="JG146" s="60"/>
      <c r="JH146" s="60"/>
      <c r="JI146" s="60"/>
      <c r="JJ146" s="60">
        <f t="shared" si="1079"/>
        <v>0</v>
      </c>
      <c r="JK146" s="60">
        <f t="shared" si="1079"/>
        <v>0</v>
      </c>
      <c r="JL146" s="60"/>
      <c r="JM146" s="60"/>
      <c r="JN146" s="60"/>
      <c r="JO146" s="60"/>
      <c r="JP146" s="60"/>
      <c r="JQ146" s="60"/>
      <c r="JR146" s="60"/>
      <c r="JS146" s="60">
        <f t="shared" si="1080"/>
        <v>0</v>
      </c>
      <c r="JT146" s="60">
        <f t="shared" si="1080"/>
        <v>0</v>
      </c>
      <c r="JU146" s="60"/>
      <c r="JV146" s="60"/>
      <c r="JW146" s="60"/>
      <c r="JX146" s="60"/>
      <c r="JY146" s="60"/>
      <c r="JZ146" s="60"/>
      <c r="KA146" s="60"/>
      <c r="KB146" s="60">
        <f t="shared" si="1081"/>
        <v>0</v>
      </c>
      <c r="KC146" s="60">
        <f t="shared" si="1081"/>
        <v>0</v>
      </c>
      <c r="KD146" s="60"/>
      <c r="KE146" s="60"/>
      <c r="KF146" s="60"/>
      <c r="KG146" s="60"/>
      <c r="KH146" s="60"/>
      <c r="KI146" s="60"/>
      <c r="KJ146" s="60"/>
      <c r="KK146" s="60">
        <f t="shared" si="1121"/>
        <v>0</v>
      </c>
      <c r="KL146" s="60">
        <f t="shared" si="1122"/>
        <v>0</v>
      </c>
      <c r="KM146" s="60"/>
      <c r="KN146" s="60"/>
      <c r="KO146" s="60"/>
      <c r="KP146" s="60"/>
      <c r="KQ146" s="60"/>
      <c r="KR146" s="60"/>
      <c r="KS146" s="60"/>
      <c r="KT146" s="60"/>
      <c r="KU146" s="67"/>
      <c r="KV146" s="60"/>
      <c r="KW146" s="60">
        <f t="shared" si="1083"/>
        <v>0</v>
      </c>
      <c r="KX146" s="60">
        <f t="shared" si="1083"/>
        <v>0</v>
      </c>
      <c r="KY146" s="60"/>
      <c r="KZ146" s="60"/>
      <c r="LA146" s="60"/>
      <c r="LB146" s="60"/>
      <c r="LC146" s="60"/>
      <c r="LD146" s="60"/>
      <c r="LE146" s="60"/>
      <c r="LF146" s="60"/>
      <c r="LG146" s="67"/>
      <c r="LH146" s="60"/>
      <c r="LI146" s="60"/>
      <c r="LJ146" s="67"/>
      <c r="LK146" s="60"/>
      <c r="LL146" s="60">
        <f t="shared" si="1084"/>
        <v>0</v>
      </c>
      <c r="LM146" s="60">
        <f t="shared" si="1084"/>
        <v>0</v>
      </c>
      <c r="LN146" s="60"/>
      <c r="LO146" s="60"/>
      <c r="LP146" s="60"/>
      <c r="LQ146" s="60"/>
      <c r="LR146" s="60"/>
      <c r="LS146" s="60"/>
      <c r="LT146" s="60"/>
      <c r="LU146" s="60">
        <v>193.25157000000002</v>
      </c>
      <c r="LV146" s="60">
        <v>193.25157000000002</v>
      </c>
      <c r="LW146" s="58">
        <f t="shared" si="1045"/>
        <v>100</v>
      </c>
      <c r="LX146" s="60"/>
      <c r="LY146" s="67"/>
      <c r="LZ146" s="60"/>
      <c r="MA146" s="60"/>
      <c r="MB146" s="67"/>
      <c r="MC146" s="60"/>
      <c r="MD146" s="60"/>
      <c r="ME146" s="67"/>
      <c r="MF146" s="60"/>
    </row>
    <row r="147" spans="1:344" ht="13.5" customHeight="1">
      <c r="A147" s="3" t="s">
        <v>64</v>
      </c>
      <c r="B147" s="60">
        <f t="shared" si="1051"/>
        <v>651.03339000000005</v>
      </c>
      <c r="C147" s="60">
        <f t="shared" si="1052"/>
        <v>651.03339000000005</v>
      </c>
      <c r="D147" s="60">
        <f t="shared" si="1025"/>
        <v>100</v>
      </c>
      <c r="E147" s="60">
        <f t="shared" si="1053"/>
        <v>0</v>
      </c>
      <c r="F147" s="60">
        <f t="shared" si="1053"/>
        <v>0</v>
      </c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>
        <f t="shared" si="1054"/>
        <v>0</v>
      </c>
      <c r="U147" s="60">
        <f t="shared" si="1054"/>
        <v>0</v>
      </c>
      <c r="V147" s="60"/>
      <c r="W147" s="60"/>
      <c r="X147" s="60"/>
      <c r="Y147" s="60"/>
      <c r="Z147" s="60"/>
      <c r="AA147" s="60"/>
      <c r="AB147" s="60"/>
      <c r="AC147" s="60">
        <f t="shared" si="1055"/>
        <v>0</v>
      </c>
      <c r="AD147" s="60">
        <f t="shared" si="1055"/>
        <v>0</v>
      </c>
      <c r="AE147" s="60"/>
      <c r="AF147" s="60"/>
      <c r="AG147" s="60"/>
      <c r="AH147" s="60"/>
      <c r="AI147" s="60"/>
      <c r="AJ147" s="60"/>
      <c r="AK147" s="60"/>
      <c r="AL147" s="60">
        <f t="shared" ref="AL147:AM148" si="1123">AO147+AR147</f>
        <v>0</v>
      </c>
      <c r="AM147" s="60">
        <f t="shared" si="1123"/>
        <v>0</v>
      </c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>
        <f t="shared" si="1057"/>
        <v>0</v>
      </c>
      <c r="AY147" s="60">
        <f t="shared" si="1057"/>
        <v>0</v>
      </c>
      <c r="AZ147" s="60"/>
      <c r="BA147" s="60"/>
      <c r="BB147" s="60"/>
      <c r="BC147" s="60"/>
      <c r="BD147" s="60"/>
      <c r="BE147" s="60"/>
      <c r="BF147" s="60"/>
      <c r="BG147" s="60">
        <f t="shared" si="1085"/>
        <v>401.86932999999999</v>
      </c>
      <c r="BH147" s="60">
        <f t="shared" si="1085"/>
        <v>401.86932999999999</v>
      </c>
      <c r="BI147" s="60">
        <f>BH147/BG147*100</f>
        <v>100</v>
      </c>
      <c r="BJ147" s="60">
        <v>393.83193999999997</v>
      </c>
      <c r="BK147" s="60">
        <v>393.83193999999997</v>
      </c>
      <c r="BL147" s="60">
        <f>BK147/BJ147*100</f>
        <v>100</v>
      </c>
      <c r="BM147" s="60">
        <v>8.0373900000000003</v>
      </c>
      <c r="BN147" s="60">
        <v>8.0373900000000003</v>
      </c>
      <c r="BO147" s="60">
        <f>BN147/BM147*100</f>
        <v>100</v>
      </c>
      <c r="BP147" s="60"/>
      <c r="BQ147" s="60"/>
      <c r="BR147" s="60"/>
      <c r="BS147" s="60">
        <f t="shared" si="1058"/>
        <v>249.16406000000001</v>
      </c>
      <c r="BT147" s="60">
        <f>BW147+BZ147</f>
        <v>249.16406000000001</v>
      </c>
      <c r="BU147" s="60">
        <f>BT147/BS147*100</f>
        <v>100</v>
      </c>
      <c r="BV147" s="60">
        <v>249.16406000000001</v>
      </c>
      <c r="BW147" s="60">
        <v>249.16406000000001</v>
      </c>
      <c r="BX147" s="60">
        <f>BW147/BV147*100</f>
        <v>100</v>
      </c>
      <c r="BY147" s="60"/>
      <c r="BZ147" s="60"/>
      <c r="CA147" s="60"/>
      <c r="CB147" s="60">
        <f t="shared" si="1059"/>
        <v>0</v>
      </c>
      <c r="CC147" s="60">
        <f t="shared" si="1060"/>
        <v>0</v>
      </c>
      <c r="CD147" s="60"/>
      <c r="CE147" s="60"/>
      <c r="CF147" s="60"/>
      <c r="CG147" s="60"/>
      <c r="CH147" s="60"/>
      <c r="CI147" s="60"/>
      <c r="CJ147" s="60"/>
      <c r="CK147" s="60">
        <f t="shared" si="1093"/>
        <v>0</v>
      </c>
      <c r="CL147" s="60">
        <f t="shared" si="1094"/>
        <v>0</v>
      </c>
      <c r="CM147" s="60"/>
      <c r="CN147" s="60"/>
      <c r="CO147" s="60"/>
      <c r="CP147" s="60"/>
      <c r="CQ147" s="60"/>
      <c r="CR147" s="60"/>
      <c r="CS147" s="60"/>
      <c r="CT147" s="60">
        <f t="shared" si="1095"/>
        <v>0</v>
      </c>
      <c r="CU147" s="60">
        <f t="shared" si="1096"/>
        <v>0</v>
      </c>
      <c r="CV147" s="60"/>
      <c r="CW147" s="60"/>
      <c r="CX147" s="60"/>
      <c r="CY147" s="60"/>
      <c r="CZ147" s="60"/>
      <c r="DA147" s="60"/>
      <c r="DB147" s="60"/>
      <c r="DC147" s="60">
        <f t="shared" si="1097"/>
        <v>0</v>
      </c>
      <c r="DD147" s="60">
        <f t="shared" si="1098"/>
        <v>0</v>
      </c>
      <c r="DE147" s="60"/>
      <c r="DF147" s="60"/>
      <c r="DG147" s="60"/>
      <c r="DH147" s="60"/>
      <c r="DI147" s="60"/>
      <c r="DJ147" s="60"/>
      <c r="DK147" s="60"/>
      <c r="DL147" s="60">
        <f t="shared" si="1099"/>
        <v>0</v>
      </c>
      <c r="DM147" s="60">
        <f t="shared" si="1100"/>
        <v>0</v>
      </c>
      <c r="DN147" s="60"/>
      <c r="DO147" s="60"/>
      <c r="DP147" s="60"/>
      <c r="DQ147" s="60"/>
      <c r="DR147" s="60"/>
      <c r="DS147" s="60"/>
      <c r="DT147" s="60"/>
      <c r="DU147" s="60">
        <f t="shared" si="1101"/>
        <v>0</v>
      </c>
      <c r="DV147" s="60">
        <f t="shared" si="1102"/>
        <v>0</v>
      </c>
      <c r="DW147" s="60"/>
      <c r="DX147" s="60"/>
      <c r="DY147" s="60"/>
      <c r="DZ147" s="60"/>
      <c r="EA147" s="60"/>
      <c r="EB147" s="60"/>
      <c r="EC147" s="60"/>
      <c r="ED147" s="60">
        <f t="shared" si="1103"/>
        <v>0</v>
      </c>
      <c r="EE147" s="60">
        <f t="shared" si="1104"/>
        <v>0</v>
      </c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>
        <f t="shared" si="1067"/>
        <v>0</v>
      </c>
      <c r="EQ147" s="60">
        <f t="shared" si="1067"/>
        <v>0</v>
      </c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>
        <f t="shared" si="1068"/>
        <v>0</v>
      </c>
      <c r="FC147" s="60">
        <f t="shared" si="1068"/>
        <v>0</v>
      </c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>
        <f t="shared" si="1069"/>
        <v>0</v>
      </c>
      <c r="FX147" s="60">
        <f t="shared" si="1069"/>
        <v>0</v>
      </c>
      <c r="FY147" s="60"/>
      <c r="FZ147" s="60"/>
      <c r="GA147" s="60"/>
      <c r="GB147" s="60"/>
      <c r="GC147" s="60"/>
      <c r="GD147" s="60"/>
      <c r="GE147" s="60"/>
      <c r="GF147" s="60">
        <f t="shared" si="1070"/>
        <v>0</v>
      </c>
      <c r="GG147" s="60">
        <f t="shared" si="1070"/>
        <v>0</v>
      </c>
      <c r="GH147" s="60"/>
      <c r="GI147" s="60"/>
      <c r="GJ147" s="60"/>
      <c r="GK147" s="60"/>
      <c r="GL147" s="60"/>
      <c r="GM147" s="60"/>
      <c r="GN147" s="60"/>
      <c r="GO147" s="60">
        <f t="shared" si="1105"/>
        <v>0</v>
      </c>
      <c r="GP147" s="60">
        <f t="shared" si="1106"/>
        <v>0</v>
      </c>
      <c r="GQ147" s="60"/>
      <c r="GR147" s="60"/>
      <c r="GS147" s="60"/>
      <c r="GT147" s="60"/>
      <c r="GU147" s="60"/>
      <c r="GV147" s="60"/>
      <c r="GW147" s="60"/>
      <c r="GX147" s="60">
        <f t="shared" si="1107"/>
        <v>0</v>
      </c>
      <c r="GY147" s="60">
        <f t="shared" si="1108"/>
        <v>0</v>
      </c>
      <c r="GZ147" s="60"/>
      <c r="HA147" s="60"/>
      <c r="HB147" s="60"/>
      <c r="HC147" s="60"/>
      <c r="HD147" s="60"/>
      <c r="HE147" s="60"/>
      <c r="HF147" s="60"/>
      <c r="HG147" s="60">
        <f t="shared" si="1109"/>
        <v>0</v>
      </c>
      <c r="HH147" s="60">
        <f t="shared" si="1110"/>
        <v>0</v>
      </c>
      <c r="HI147" s="60"/>
      <c r="HJ147" s="60"/>
      <c r="HK147" s="60"/>
      <c r="HL147" s="60"/>
      <c r="HM147" s="60"/>
      <c r="HN147" s="60"/>
      <c r="HO147" s="60"/>
      <c r="HP147" s="60">
        <f t="shared" si="1111"/>
        <v>0</v>
      </c>
      <c r="HQ147" s="60">
        <f t="shared" si="1112"/>
        <v>0</v>
      </c>
      <c r="HR147" s="60"/>
      <c r="HS147" s="60"/>
      <c r="HT147" s="60"/>
      <c r="HU147" s="60"/>
      <c r="HV147" s="60"/>
      <c r="HW147" s="60"/>
      <c r="HX147" s="60"/>
      <c r="HY147" s="60">
        <f t="shared" si="1113"/>
        <v>0</v>
      </c>
      <c r="HZ147" s="60">
        <f t="shared" si="1114"/>
        <v>0</v>
      </c>
      <c r="IA147" s="60"/>
      <c r="IB147" s="60"/>
      <c r="IC147" s="60"/>
      <c r="ID147" s="60"/>
      <c r="IE147" s="60"/>
      <c r="IF147" s="60"/>
      <c r="IG147" s="60"/>
      <c r="IH147" s="60">
        <f t="shared" si="1115"/>
        <v>0</v>
      </c>
      <c r="II147" s="60">
        <f t="shared" si="1116"/>
        <v>0</v>
      </c>
      <c r="IJ147" s="60"/>
      <c r="IK147" s="60"/>
      <c r="IL147" s="60"/>
      <c r="IM147" s="60"/>
      <c r="IN147" s="60"/>
      <c r="IO147" s="60"/>
      <c r="IP147" s="60"/>
      <c r="IQ147" s="60"/>
      <c r="IR147" s="60">
        <f t="shared" si="1117"/>
        <v>0</v>
      </c>
      <c r="IS147" s="60">
        <f t="shared" si="1118"/>
        <v>0</v>
      </c>
      <c r="IT147" s="60"/>
      <c r="IU147" s="60"/>
      <c r="IV147" s="60"/>
      <c r="IW147" s="60"/>
      <c r="IX147" s="60"/>
      <c r="IY147" s="60"/>
      <c r="IZ147" s="60"/>
      <c r="JA147" s="60">
        <f t="shared" si="1119"/>
        <v>0</v>
      </c>
      <c r="JB147" s="60">
        <f t="shared" si="1120"/>
        <v>0</v>
      </c>
      <c r="JC147" s="60"/>
      <c r="JD147" s="60"/>
      <c r="JE147" s="60"/>
      <c r="JF147" s="60"/>
      <c r="JG147" s="60"/>
      <c r="JH147" s="60"/>
      <c r="JI147" s="60"/>
      <c r="JJ147" s="60">
        <f t="shared" si="1079"/>
        <v>0</v>
      </c>
      <c r="JK147" s="60">
        <f t="shared" si="1079"/>
        <v>0</v>
      </c>
      <c r="JL147" s="60"/>
      <c r="JM147" s="60"/>
      <c r="JN147" s="60"/>
      <c r="JO147" s="60"/>
      <c r="JP147" s="60"/>
      <c r="JQ147" s="60"/>
      <c r="JR147" s="60"/>
      <c r="JS147" s="60">
        <f t="shared" si="1080"/>
        <v>0</v>
      </c>
      <c r="JT147" s="60">
        <f t="shared" si="1080"/>
        <v>0</v>
      </c>
      <c r="JU147" s="60"/>
      <c r="JV147" s="60"/>
      <c r="JW147" s="60"/>
      <c r="JX147" s="60"/>
      <c r="JY147" s="60"/>
      <c r="JZ147" s="60"/>
      <c r="KA147" s="60"/>
      <c r="KB147" s="60">
        <f t="shared" si="1081"/>
        <v>0</v>
      </c>
      <c r="KC147" s="60">
        <f t="shared" si="1081"/>
        <v>0</v>
      </c>
      <c r="KD147" s="60"/>
      <c r="KE147" s="60"/>
      <c r="KF147" s="60"/>
      <c r="KG147" s="60"/>
      <c r="KH147" s="60"/>
      <c r="KI147" s="60"/>
      <c r="KJ147" s="60"/>
      <c r="KK147" s="60">
        <f t="shared" si="1121"/>
        <v>0</v>
      </c>
      <c r="KL147" s="60">
        <f t="shared" si="1122"/>
        <v>0</v>
      </c>
      <c r="KM147" s="60"/>
      <c r="KN147" s="60"/>
      <c r="KO147" s="60"/>
      <c r="KP147" s="60"/>
      <c r="KQ147" s="60"/>
      <c r="KR147" s="60"/>
      <c r="KS147" s="60"/>
      <c r="KT147" s="60"/>
      <c r="KU147" s="67"/>
      <c r="KV147" s="60"/>
      <c r="KW147" s="60">
        <f t="shared" si="1083"/>
        <v>0</v>
      </c>
      <c r="KX147" s="60">
        <f t="shared" si="1083"/>
        <v>0</v>
      </c>
      <c r="KY147" s="60"/>
      <c r="KZ147" s="60"/>
      <c r="LA147" s="60"/>
      <c r="LB147" s="60"/>
      <c r="LC147" s="60"/>
      <c r="LD147" s="60"/>
      <c r="LE147" s="60"/>
      <c r="LF147" s="60"/>
      <c r="LG147" s="67"/>
      <c r="LH147" s="60"/>
      <c r="LI147" s="60"/>
      <c r="LJ147" s="67"/>
      <c r="LK147" s="60"/>
      <c r="LL147" s="60">
        <f t="shared" si="1084"/>
        <v>0</v>
      </c>
      <c r="LM147" s="60">
        <f t="shared" si="1084"/>
        <v>0</v>
      </c>
      <c r="LN147" s="60"/>
      <c r="LO147" s="60"/>
      <c r="LP147" s="60"/>
      <c r="LQ147" s="60"/>
      <c r="LR147" s="60"/>
      <c r="LS147" s="60"/>
      <c r="LT147" s="60"/>
      <c r="LU147" s="60"/>
      <c r="LV147" s="60"/>
      <c r="LW147" s="58"/>
      <c r="LX147" s="60"/>
      <c r="LY147" s="67"/>
      <c r="LZ147" s="60"/>
      <c r="MA147" s="60"/>
      <c r="MB147" s="67"/>
      <c r="MC147" s="60"/>
      <c r="MD147" s="60"/>
      <c r="ME147" s="67"/>
      <c r="MF147" s="60"/>
    </row>
    <row r="148" spans="1:344" ht="13.5" customHeight="1">
      <c r="A148" s="3" t="s">
        <v>94</v>
      </c>
      <c r="B148" s="60">
        <f t="shared" si="1051"/>
        <v>168.30804000000001</v>
      </c>
      <c r="C148" s="60">
        <f t="shared" si="1052"/>
        <v>168.30804000000001</v>
      </c>
      <c r="D148" s="60">
        <f t="shared" si="1025"/>
        <v>100</v>
      </c>
      <c r="E148" s="60">
        <f t="shared" si="1053"/>
        <v>0</v>
      </c>
      <c r="F148" s="60">
        <f t="shared" si="1053"/>
        <v>0</v>
      </c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>
        <f t="shared" si="1054"/>
        <v>0</v>
      </c>
      <c r="U148" s="60">
        <f t="shared" si="1054"/>
        <v>0</v>
      </c>
      <c r="V148" s="60"/>
      <c r="W148" s="60"/>
      <c r="X148" s="60"/>
      <c r="Y148" s="60"/>
      <c r="Z148" s="60"/>
      <c r="AA148" s="60"/>
      <c r="AB148" s="60"/>
      <c r="AC148" s="60">
        <f t="shared" si="1055"/>
        <v>0</v>
      </c>
      <c r="AD148" s="60">
        <f t="shared" si="1055"/>
        <v>0</v>
      </c>
      <c r="AE148" s="60"/>
      <c r="AF148" s="60"/>
      <c r="AG148" s="60"/>
      <c r="AH148" s="60"/>
      <c r="AI148" s="60"/>
      <c r="AJ148" s="60"/>
      <c r="AK148" s="60"/>
      <c r="AL148" s="60">
        <f t="shared" si="1123"/>
        <v>0</v>
      </c>
      <c r="AM148" s="60">
        <f t="shared" si="1123"/>
        <v>0</v>
      </c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>
        <f t="shared" si="1057"/>
        <v>0</v>
      </c>
      <c r="AY148" s="60">
        <f t="shared" si="1057"/>
        <v>0</v>
      </c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>
        <f t="shared" si="1058"/>
        <v>0</v>
      </c>
      <c r="BT148" s="60"/>
      <c r="BU148" s="60"/>
      <c r="BV148" s="60"/>
      <c r="BW148" s="60"/>
      <c r="BX148" s="60"/>
      <c r="BY148" s="60"/>
      <c r="BZ148" s="60"/>
      <c r="CA148" s="60"/>
      <c r="CB148" s="60">
        <f t="shared" si="1059"/>
        <v>0</v>
      </c>
      <c r="CC148" s="60">
        <f t="shared" si="1060"/>
        <v>0</v>
      </c>
      <c r="CD148" s="60"/>
      <c r="CE148" s="60"/>
      <c r="CF148" s="60"/>
      <c r="CG148" s="60"/>
      <c r="CH148" s="60"/>
      <c r="CI148" s="60"/>
      <c r="CJ148" s="60"/>
      <c r="CK148" s="60">
        <f t="shared" si="1093"/>
        <v>0</v>
      </c>
      <c r="CL148" s="60">
        <f t="shared" si="1094"/>
        <v>0</v>
      </c>
      <c r="CM148" s="60"/>
      <c r="CN148" s="60"/>
      <c r="CO148" s="60"/>
      <c r="CP148" s="60"/>
      <c r="CQ148" s="60"/>
      <c r="CR148" s="60"/>
      <c r="CS148" s="60"/>
      <c r="CT148" s="60">
        <f t="shared" si="1095"/>
        <v>0</v>
      </c>
      <c r="CU148" s="60">
        <f t="shared" si="1096"/>
        <v>0</v>
      </c>
      <c r="CV148" s="60"/>
      <c r="CW148" s="60"/>
      <c r="CX148" s="60"/>
      <c r="CY148" s="60"/>
      <c r="CZ148" s="60"/>
      <c r="DA148" s="60"/>
      <c r="DB148" s="60"/>
      <c r="DC148" s="60">
        <f t="shared" si="1097"/>
        <v>0</v>
      </c>
      <c r="DD148" s="60">
        <f t="shared" si="1098"/>
        <v>0</v>
      </c>
      <c r="DE148" s="60"/>
      <c r="DF148" s="60"/>
      <c r="DG148" s="60"/>
      <c r="DH148" s="60"/>
      <c r="DI148" s="60"/>
      <c r="DJ148" s="60"/>
      <c r="DK148" s="60"/>
      <c r="DL148" s="60">
        <f t="shared" si="1099"/>
        <v>0</v>
      </c>
      <c r="DM148" s="60">
        <f t="shared" si="1100"/>
        <v>0</v>
      </c>
      <c r="DN148" s="60"/>
      <c r="DO148" s="60"/>
      <c r="DP148" s="60"/>
      <c r="DQ148" s="60"/>
      <c r="DR148" s="60"/>
      <c r="DS148" s="60"/>
      <c r="DT148" s="60"/>
      <c r="DU148" s="60">
        <f t="shared" si="1101"/>
        <v>0</v>
      </c>
      <c r="DV148" s="60">
        <f t="shared" si="1102"/>
        <v>0</v>
      </c>
      <c r="DW148" s="60"/>
      <c r="DX148" s="60"/>
      <c r="DY148" s="60"/>
      <c r="DZ148" s="60"/>
      <c r="EA148" s="60"/>
      <c r="EB148" s="60"/>
      <c r="EC148" s="60"/>
      <c r="ED148" s="60">
        <f t="shared" si="1103"/>
        <v>0</v>
      </c>
      <c r="EE148" s="60">
        <f t="shared" si="1104"/>
        <v>0</v>
      </c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>
        <f t="shared" si="1067"/>
        <v>0</v>
      </c>
      <c r="EQ148" s="60">
        <f t="shared" si="1067"/>
        <v>0</v>
      </c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>
        <f t="shared" si="1068"/>
        <v>0</v>
      </c>
      <c r="FC148" s="60">
        <f t="shared" si="1068"/>
        <v>0</v>
      </c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>
        <f t="shared" si="1069"/>
        <v>0</v>
      </c>
      <c r="FX148" s="60">
        <f t="shared" si="1069"/>
        <v>0</v>
      </c>
      <c r="FY148" s="60"/>
      <c r="FZ148" s="60"/>
      <c r="GA148" s="60"/>
      <c r="GB148" s="60"/>
      <c r="GC148" s="60"/>
      <c r="GD148" s="60"/>
      <c r="GE148" s="60"/>
      <c r="GF148" s="60">
        <f t="shared" si="1070"/>
        <v>0</v>
      </c>
      <c r="GG148" s="60">
        <f t="shared" si="1070"/>
        <v>0</v>
      </c>
      <c r="GH148" s="60"/>
      <c r="GI148" s="60"/>
      <c r="GJ148" s="60"/>
      <c r="GK148" s="60"/>
      <c r="GL148" s="60"/>
      <c r="GM148" s="60"/>
      <c r="GN148" s="60"/>
      <c r="GO148" s="60">
        <f t="shared" si="1105"/>
        <v>0</v>
      </c>
      <c r="GP148" s="60">
        <f t="shared" si="1106"/>
        <v>0</v>
      </c>
      <c r="GQ148" s="60"/>
      <c r="GR148" s="60"/>
      <c r="GS148" s="60"/>
      <c r="GT148" s="60"/>
      <c r="GU148" s="60"/>
      <c r="GV148" s="60"/>
      <c r="GW148" s="60"/>
      <c r="GX148" s="60">
        <f t="shared" si="1107"/>
        <v>0</v>
      </c>
      <c r="GY148" s="60">
        <f t="shared" si="1108"/>
        <v>0</v>
      </c>
      <c r="GZ148" s="58"/>
      <c r="HA148" s="60"/>
      <c r="HB148" s="60"/>
      <c r="HC148" s="60"/>
      <c r="HD148" s="60"/>
      <c r="HE148" s="60"/>
      <c r="HF148" s="60"/>
      <c r="HG148" s="60">
        <f t="shared" si="1109"/>
        <v>0</v>
      </c>
      <c r="HH148" s="60">
        <f t="shared" si="1110"/>
        <v>0</v>
      </c>
      <c r="HI148" s="60"/>
      <c r="HJ148" s="60"/>
      <c r="HK148" s="60"/>
      <c r="HL148" s="60"/>
      <c r="HM148" s="60"/>
      <c r="HN148" s="60"/>
      <c r="HO148" s="60"/>
      <c r="HP148" s="60">
        <f t="shared" si="1111"/>
        <v>0</v>
      </c>
      <c r="HQ148" s="60">
        <f t="shared" si="1112"/>
        <v>0</v>
      </c>
      <c r="HR148" s="60"/>
      <c r="HS148" s="60"/>
      <c r="HT148" s="60"/>
      <c r="HU148" s="60"/>
      <c r="HV148" s="60"/>
      <c r="HW148" s="60"/>
      <c r="HX148" s="60"/>
      <c r="HY148" s="60">
        <f t="shared" si="1113"/>
        <v>0</v>
      </c>
      <c r="HZ148" s="60">
        <f t="shared" si="1114"/>
        <v>0</v>
      </c>
      <c r="IA148" s="60"/>
      <c r="IB148" s="60"/>
      <c r="IC148" s="60"/>
      <c r="ID148" s="60"/>
      <c r="IE148" s="60"/>
      <c r="IF148" s="60"/>
      <c r="IG148" s="60"/>
      <c r="IH148" s="60">
        <f t="shared" si="1115"/>
        <v>0</v>
      </c>
      <c r="II148" s="60">
        <f t="shared" si="1116"/>
        <v>0</v>
      </c>
      <c r="IJ148" s="60"/>
      <c r="IK148" s="60"/>
      <c r="IL148" s="60"/>
      <c r="IM148" s="60"/>
      <c r="IN148" s="60"/>
      <c r="IO148" s="60"/>
      <c r="IP148" s="60"/>
      <c r="IQ148" s="60"/>
      <c r="IR148" s="60">
        <f t="shared" si="1117"/>
        <v>0</v>
      </c>
      <c r="IS148" s="60">
        <f t="shared" si="1118"/>
        <v>0</v>
      </c>
      <c r="IT148" s="60"/>
      <c r="IU148" s="60"/>
      <c r="IV148" s="60"/>
      <c r="IW148" s="60"/>
      <c r="IX148" s="60"/>
      <c r="IY148" s="60"/>
      <c r="IZ148" s="60"/>
      <c r="JA148" s="60">
        <f t="shared" si="1119"/>
        <v>0</v>
      </c>
      <c r="JB148" s="60">
        <f t="shared" si="1120"/>
        <v>0</v>
      </c>
      <c r="JC148" s="60"/>
      <c r="JD148" s="60"/>
      <c r="JE148" s="60"/>
      <c r="JF148" s="60"/>
      <c r="JG148" s="60"/>
      <c r="JH148" s="60"/>
      <c r="JI148" s="60"/>
      <c r="JJ148" s="60">
        <f t="shared" si="1079"/>
        <v>0</v>
      </c>
      <c r="JK148" s="60">
        <f t="shared" si="1079"/>
        <v>0</v>
      </c>
      <c r="JL148" s="60"/>
      <c r="JM148" s="60"/>
      <c r="JN148" s="60"/>
      <c r="JO148" s="60"/>
      <c r="JP148" s="60"/>
      <c r="JQ148" s="60"/>
      <c r="JR148" s="60"/>
      <c r="JS148" s="60">
        <f t="shared" si="1080"/>
        <v>0</v>
      </c>
      <c r="JT148" s="60">
        <f t="shared" si="1080"/>
        <v>0</v>
      </c>
      <c r="JU148" s="60"/>
      <c r="JV148" s="60"/>
      <c r="JW148" s="60"/>
      <c r="JX148" s="60"/>
      <c r="JY148" s="60"/>
      <c r="JZ148" s="60"/>
      <c r="KA148" s="60"/>
      <c r="KB148" s="60">
        <f t="shared" si="1081"/>
        <v>0</v>
      </c>
      <c r="KC148" s="60">
        <f t="shared" si="1081"/>
        <v>0</v>
      </c>
      <c r="KD148" s="60"/>
      <c r="KE148" s="60"/>
      <c r="KF148" s="60"/>
      <c r="KG148" s="60"/>
      <c r="KH148" s="60"/>
      <c r="KI148" s="60"/>
      <c r="KJ148" s="60"/>
      <c r="KK148" s="60">
        <f t="shared" si="1121"/>
        <v>0</v>
      </c>
      <c r="KL148" s="60">
        <f t="shared" si="1122"/>
        <v>0</v>
      </c>
      <c r="KM148" s="60"/>
      <c r="KN148" s="60"/>
      <c r="KO148" s="60"/>
      <c r="KP148" s="60"/>
      <c r="KQ148" s="60"/>
      <c r="KR148" s="60"/>
      <c r="KS148" s="60"/>
      <c r="KT148" s="60"/>
      <c r="KU148" s="67"/>
      <c r="KV148" s="60"/>
      <c r="KW148" s="60">
        <f t="shared" si="1083"/>
        <v>0</v>
      </c>
      <c r="KX148" s="60">
        <f t="shared" si="1083"/>
        <v>0</v>
      </c>
      <c r="KY148" s="60"/>
      <c r="KZ148" s="60"/>
      <c r="LA148" s="60"/>
      <c r="LB148" s="60"/>
      <c r="LC148" s="60"/>
      <c r="LD148" s="60"/>
      <c r="LE148" s="60"/>
      <c r="LF148" s="60"/>
      <c r="LG148" s="67"/>
      <c r="LH148" s="60"/>
      <c r="LI148" s="60"/>
      <c r="LJ148" s="67"/>
      <c r="LK148" s="60"/>
      <c r="LL148" s="60">
        <f t="shared" si="1084"/>
        <v>0</v>
      </c>
      <c r="LM148" s="60">
        <f t="shared" si="1084"/>
        <v>0</v>
      </c>
      <c r="LN148" s="60"/>
      <c r="LO148" s="60"/>
      <c r="LP148" s="60"/>
      <c r="LQ148" s="60"/>
      <c r="LR148" s="60"/>
      <c r="LS148" s="60"/>
      <c r="LT148" s="60"/>
      <c r="LU148" s="60">
        <v>168.30804000000001</v>
      </c>
      <c r="LV148" s="60">
        <v>168.30804000000001</v>
      </c>
      <c r="LW148" s="58">
        <f t="shared" si="1045"/>
        <v>100</v>
      </c>
      <c r="LX148" s="60"/>
      <c r="LY148" s="67"/>
      <c r="LZ148" s="60"/>
      <c r="MA148" s="60"/>
      <c r="MB148" s="67"/>
      <c r="MC148" s="60"/>
      <c r="MD148" s="60"/>
      <c r="ME148" s="67"/>
      <c r="MF148" s="60"/>
    </row>
    <row r="149" spans="1:344" ht="13.5" customHeight="1">
      <c r="A149" s="1" t="s">
        <v>149</v>
      </c>
      <c r="B149" s="60">
        <f t="shared" si="1051"/>
        <v>187.14095</v>
      </c>
      <c r="C149" s="60">
        <f t="shared" si="1052"/>
        <v>187.14095</v>
      </c>
      <c r="D149" s="60">
        <f t="shared" si="1025"/>
        <v>100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>
        <f t="shared" ref="AC149:AC150" si="1124">AF149+AI149</f>
        <v>0</v>
      </c>
      <c r="AD149" s="60">
        <f t="shared" ref="AD149:AD150" si="1125">AG149+AJ149</f>
        <v>0</v>
      </c>
      <c r="AE149" s="60"/>
      <c r="AF149" s="60"/>
      <c r="AG149" s="60"/>
      <c r="AH149" s="60"/>
      <c r="AI149" s="60"/>
      <c r="AJ149" s="60"/>
      <c r="AK149" s="60"/>
      <c r="AL149" s="60">
        <f t="shared" ref="AL149:AL151" si="1126">AO149+AR149</f>
        <v>0</v>
      </c>
      <c r="AM149" s="60">
        <f t="shared" ref="AM149:AM151" si="1127">AP149+AS149</f>
        <v>0</v>
      </c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>
        <f t="shared" ref="AX149:AX150" si="1128">BA149+BD149</f>
        <v>0</v>
      </c>
      <c r="AY149" s="60">
        <f t="shared" ref="AY149:AY150" si="1129">BB149+BE149</f>
        <v>0</v>
      </c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>
        <f t="shared" si="1059"/>
        <v>0</v>
      </c>
      <c r="CC149" s="60">
        <f t="shared" si="1060"/>
        <v>0</v>
      </c>
      <c r="CD149" s="60"/>
      <c r="CE149" s="60"/>
      <c r="CF149" s="60"/>
      <c r="CG149" s="60"/>
      <c r="CH149" s="60"/>
      <c r="CI149" s="60"/>
      <c r="CJ149" s="60"/>
      <c r="CK149" s="60">
        <f t="shared" si="1093"/>
        <v>0</v>
      </c>
      <c r="CL149" s="60">
        <f t="shared" si="1094"/>
        <v>0</v>
      </c>
      <c r="CM149" s="60"/>
      <c r="CN149" s="60"/>
      <c r="CO149" s="60"/>
      <c r="CP149" s="60"/>
      <c r="CQ149" s="60"/>
      <c r="CR149" s="60"/>
      <c r="CS149" s="60"/>
      <c r="CT149" s="60">
        <f t="shared" si="1095"/>
        <v>0</v>
      </c>
      <c r="CU149" s="60">
        <f t="shared" si="1096"/>
        <v>0</v>
      </c>
      <c r="CV149" s="60"/>
      <c r="CW149" s="60"/>
      <c r="CX149" s="60"/>
      <c r="CY149" s="60"/>
      <c r="CZ149" s="60"/>
      <c r="DA149" s="60"/>
      <c r="DB149" s="60"/>
      <c r="DC149" s="60">
        <f t="shared" si="1097"/>
        <v>0</v>
      </c>
      <c r="DD149" s="60">
        <f t="shared" si="1098"/>
        <v>0</v>
      </c>
      <c r="DE149" s="60"/>
      <c r="DF149" s="60"/>
      <c r="DG149" s="60"/>
      <c r="DH149" s="60"/>
      <c r="DI149" s="60"/>
      <c r="DJ149" s="60"/>
      <c r="DK149" s="60"/>
      <c r="DL149" s="60">
        <f t="shared" si="1099"/>
        <v>0</v>
      </c>
      <c r="DM149" s="60">
        <f t="shared" si="1100"/>
        <v>0</v>
      </c>
      <c r="DN149" s="60"/>
      <c r="DO149" s="60"/>
      <c r="DP149" s="60"/>
      <c r="DQ149" s="60"/>
      <c r="DR149" s="60"/>
      <c r="DS149" s="60"/>
      <c r="DT149" s="60"/>
      <c r="DU149" s="60">
        <f t="shared" si="1101"/>
        <v>0</v>
      </c>
      <c r="DV149" s="60">
        <f t="shared" si="1102"/>
        <v>0</v>
      </c>
      <c r="DW149" s="60"/>
      <c r="DX149" s="60"/>
      <c r="DY149" s="60"/>
      <c r="DZ149" s="60"/>
      <c r="EA149" s="60"/>
      <c r="EB149" s="60"/>
      <c r="EC149" s="60"/>
      <c r="ED149" s="60">
        <f t="shared" si="1103"/>
        <v>0</v>
      </c>
      <c r="EE149" s="60">
        <f t="shared" si="1104"/>
        <v>0</v>
      </c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>
        <f t="shared" si="1105"/>
        <v>0</v>
      </c>
      <c r="GP149" s="60">
        <f t="shared" si="1106"/>
        <v>0</v>
      </c>
      <c r="GQ149" s="60"/>
      <c r="GR149" s="60"/>
      <c r="GS149" s="60"/>
      <c r="GT149" s="60"/>
      <c r="GU149" s="60"/>
      <c r="GV149" s="60"/>
      <c r="GW149" s="60"/>
      <c r="GX149" s="60">
        <f t="shared" si="1107"/>
        <v>0</v>
      </c>
      <c r="GY149" s="60">
        <f t="shared" si="1108"/>
        <v>0</v>
      </c>
      <c r="GZ149" s="60"/>
      <c r="HA149" s="60"/>
      <c r="HB149" s="60"/>
      <c r="HC149" s="60"/>
      <c r="HD149" s="60"/>
      <c r="HE149" s="60"/>
      <c r="HF149" s="60"/>
      <c r="HG149" s="60">
        <f t="shared" si="1109"/>
        <v>0</v>
      </c>
      <c r="HH149" s="60">
        <f t="shared" si="1110"/>
        <v>0</v>
      </c>
      <c r="HI149" s="60"/>
      <c r="HJ149" s="60"/>
      <c r="HK149" s="60"/>
      <c r="HL149" s="60"/>
      <c r="HM149" s="60"/>
      <c r="HN149" s="60"/>
      <c r="HO149" s="60"/>
      <c r="HP149" s="60">
        <f t="shared" si="1111"/>
        <v>0</v>
      </c>
      <c r="HQ149" s="60">
        <f t="shared" si="1112"/>
        <v>0</v>
      </c>
      <c r="HR149" s="60"/>
      <c r="HS149" s="60"/>
      <c r="HT149" s="60"/>
      <c r="HU149" s="60"/>
      <c r="HV149" s="60"/>
      <c r="HW149" s="60"/>
      <c r="HX149" s="60"/>
      <c r="HY149" s="60">
        <f t="shared" si="1113"/>
        <v>0</v>
      </c>
      <c r="HZ149" s="60">
        <f t="shared" si="1114"/>
        <v>0</v>
      </c>
      <c r="IA149" s="60"/>
      <c r="IB149" s="60"/>
      <c r="IC149" s="60"/>
      <c r="ID149" s="60"/>
      <c r="IE149" s="60"/>
      <c r="IF149" s="60"/>
      <c r="IG149" s="60"/>
      <c r="IH149" s="60">
        <f t="shared" si="1115"/>
        <v>0</v>
      </c>
      <c r="II149" s="60">
        <f t="shared" si="1116"/>
        <v>0</v>
      </c>
      <c r="IJ149" s="60"/>
      <c r="IK149" s="60"/>
      <c r="IL149" s="60"/>
      <c r="IM149" s="60"/>
      <c r="IN149" s="60"/>
      <c r="IO149" s="60"/>
      <c r="IP149" s="60"/>
      <c r="IQ149" s="60"/>
      <c r="IR149" s="60">
        <f t="shared" si="1117"/>
        <v>0</v>
      </c>
      <c r="IS149" s="60">
        <f t="shared" si="1118"/>
        <v>0</v>
      </c>
      <c r="IT149" s="60"/>
      <c r="IU149" s="60"/>
      <c r="IV149" s="60"/>
      <c r="IW149" s="60"/>
      <c r="IX149" s="60"/>
      <c r="IY149" s="60"/>
      <c r="IZ149" s="60"/>
      <c r="JA149" s="60">
        <f t="shared" si="1119"/>
        <v>0</v>
      </c>
      <c r="JB149" s="60">
        <f t="shared" si="1120"/>
        <v>0</v>
      </c>
      <c r="JC149" s="60"/>
      <c r="JD149" s="60"/>
      <c r="JE149" s="60"/>
      <c r="JF149" s="60"/>
      <c r="JG149" s="60"/>
      <c r="JH149" s="60"/>
      <c r="JI149" s="60"/>
      <c r="JJ149" s="60"/>
      <c r="JK149" s="60"/>
      <c r="JL149" s="60"/>
      <c r="JM149" s="60"/>
      <c r="JN149" s="60"/>
      <c r="JO149" s="60"/>
      <c r="JP149" s="60"/>
      <c r="JQ149" s="60"/>
      <c r="JR149" s="60"/>
      <c r="JS149" s="60"/>
      <c r="JT149" s="60"/>
      <c r="JU149" s="60"/>
      <c r="JV149" s="60"/>
      <c r="JW149" s="60"/>
      <c r="JX149" s="60"/>
      <c r="JY149" s="60"/>
      <c r="JZ149" s="60"/>
      <c r="KA149" s="60"/>
      <c r="KB149" s="60"/>
      <c r="KC149" s="60"/>
      <c r="KD149" s="60"/>
      <c r="KE149" s="60"/>
      <c r="KF149" s="60"/>
      <c r="KG149" s="60"/>
      <c r="KH149" s="60"/>
      <c r="KI149" s="60"/>
      <c r="KJ149" s="60"/>
      <c r="KK149" s="60">
        <f t="shared" si="1121"/>
        <v>0</v>
      </c>
      <c r="KL149" s="60">
        <f t="shared" si="1122"/>
        <v>0</v>
      </c>
      <c r="KM149" s="60"/>
      <c r="KN149" s="60"/>
      <c r="KO149" s="60"/>
      <c r="KP149" s="60"/>
      <c r="KQ149" s="60"/>
      <c r="KR149" s="60"/>
      <c r="KS149" s="60"/>
      <c r="KT149" s="60"/>
      <c r="KU149" s="67"/>
      <c r="KV149" s="60"/>
      <c r="KW149" s="60"/>
      <c r="KX149" s="60"/>
      <c r="KY149" s="60"/>
      <c r="KZ149" s="60"/>
      <c r="LA149" s="60"/>
      <c r="LB149" s="60"/>
      <c r="LC149" s="60"/>
      <c r="LD149" s="60"/>
      <c r="LE149" s="60"/>
      <c r="LF149" s="60"/>
      <c r="LG149" s="67"/>
      <c r="LH149" s="60"/>
      <c r="LI149" s="60"/>
      <c r="LJ149" s="67"/>
      <c r="LK149" s="60"/>
      <c r="LL149" s="60"/>
      <c r="LM149" s="60"/>
      <c r="LN149" s="60"/>
      <c r="LO149" s="60"/>
      <c r="LP149" s="60"/>
      <c r="LQ149" s="60"/>
      <c r="LR149" s="60"/>
      <c r="LS149" s="60"/>
      <c r="LT149" s="60"/>
      <c r="LU149" s="60">
        <v>187.14095</v>
      </c>
      <c r="LV149" s="60">
        <v>187.14095</v>
      </c>
      <c r="LW149" s="58">
        <f t="shared" si="1045"/>
        <v>100</v>
      </c>
      <c r="LX149" s="60"/>
      <c r="LY149" s="67"/>
      <c r="LZ149" s="60"/>
      <c r="MA149" s="60"/>
      <c r="MB149" s="67"/>
      <c r="MC149" s="60"/>
      <c r="MD149" s="60"/>
      <c r="ME149" s="67"/>
      <c r="MF149" s="60"/>
    </row>
    <row r="150" spans="1:344" ht="13.5" customHeight="1">
      <c r="A150" s="3" t="s">
        <v>154</v>
      </c>
      <c r="B150" s="60">
        <f t="shared" si="1051"/>
        <v>557.91831999999999</v>
      </c>
      <c r="C150" s="60">
        <f t="shared" si="1052"/>
        <v>557.91831999999999</v>
      </c>
      <c r="D150" s="60">
        <f t="shared" si="1025"/>
        <v>100</v>
      </c>
      <c r="E150" s="60">
        <f t="shared" si="1053"/>
        <v>0</v>
      </c>
      <c r="F150" s="60">
        <f t="shared" si="1053"/>
        <v>0</v>
      </c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>
        <f t="shared" si="1054"/>
        <v>0</v>
      </c>
      <c r="U150" s="60">
        <f t="shared" si="1054"/>
        <v>0</v>
      </c>
      <c r="V150" s="60"/>
      <c r="W150" s="60"/>
      <c r="X150" s="60"/>
      <c r="Y150" s="60"/>
      <c r="Z150" s="60"/>
      <c r="AA150" s="60"/>
      <c r="AB150" s="60"/>
      <c r="AC150" s="60">
        <f t="shared" si="1124"/>
        <v>0</v>
      </c>
      <c r="AD150" s="60">
        <f t="shared" si="1125"/>
        <v>0</v>
      </c>
      <c r="AE150" s="60"/>
      <c r="AF150" s="60"/>
      <c r="AG150" s="60"/>
      <c r="AH150" s="60"/>
      <c r="AI150" s="60"/>
      <c r="AJ150" s="60"/>
      <c r="AK150" s="60"/>
      <c r="AL150" s="60">
        <f t="shared" si="1126"/>
        <v>0</v>
      </c>
      <c r="AM150" s="60">
        <f t="shared" si="1127"/>
        <v>0</v>
      </c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>
        <f t="shared" si="1128"/>
        <v>0</v>
      </c>
      <c r="AY150" s="60">
        <f t="shared" si="1129"/>
        <v>0</v>
      </c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>
        <f t="shared" si="1058"/>
        <v>358.83600000000001</v>
      </c>
      <c r="BT150" s="60">
        <f>BW150+BZ150</f>
        <v>358.83600000000001</v>
      </c>
      <c r="BU150" s="60">
        <f>BT150/BS150*100</f>
        <v>100</v>
      </c>
      <c r="BV150" s="60">
        <v>358.83600000000001</v>
      </c>
      <c r="BW150" s="60">
        <v>358.83600000000001</v>
      </c>
      <c r="BX150" s="60">
        <f>BW150/BV150*100</f>
        <v>100</v>
      </c>
      <c r="BY150" s="60"/>
      <c r="BZ150" s="60"/>
      <c r="CA150" s="60"/>
      <c r="CB150" s="60">
        <f t="shared" si="1059"/>
        <v>0</v>
      </c>
      <c r="CC150" s="60">
        <f t="shared" si="1060"/>
        <v>0</v>
      </c>
      <c r="CD150" s="60"/>
      <c r="CE150" s="60"/>
      <c r="CF150" s="60"/>
      <c r="CG150" s="60"/>
      <c r="CH150" s="60"/>
      <c r="CI150" s="60"/>
      <c r="CJ150" s="60"/>
      <c r="CK150" s="60">
        <f t="shared" si="1061"/>
        <v>0</v>
      </c>
      <c r="CL150" s="60">
        <f t="shared" si="1061"/>
        <v>0</v>
      </c>
      <c r="CM150" s="60"/>
      <c r="CN150" s="60"/>
      <c r="CO150" s="60"/>
      <c r="CP150" s="60"/>
      <c r="CQ150" s="60"/>
      <c r="CR150" s="60"/>
      <c r="CS150" s="60"/>
      <c r="CT150" s="60">
        <f t="shared" si="1095"/>
        <v>0</v>
      </c>
      <c r="CU150" s="60">
        <f t="shared" si="1096"/>
        <v>0</v>
      </c>
      <c r="CV150" s="60"/>
      <c r="CW150" s="60"/>
      <c r="CX150" s="60"/>
      <c r="CY150" s="60"/>
      <c r="CZ150" s="60"/>
      <c r="DA150" s="60"/>
      <c r="DB150" s="60"/>
      <c r="DC150" s="60">
        <f t="shared" si="1097"/>
        <v>0</v>
      </c>
      <c r="DD150" s="60">
        <f t="shared" si="1098"/>
        <v>0</v>
      </c>
      <c r="DE150" s="60"/>
      <c r="DF150" s="60"/>
      <c r="DG150" s="60"/>
      <c r="DH150" s="60"/>
      <c r="DI150" s="60"/>
      <c r="DJ150" s="60"/>
      <c r="DK150" s="60"/>
      <c r="DL150" s="60">
        <f t="shared" si="1099"/>
        <v>0</v>
      </c>
      <c r="DM150" s="60">
        <f t="shared" si="1100"/>
        <v>0</v>
      </c>
      <c r="DN150" s="60"/>
      <c r="DO150" s="60"/>
      <c r="DP150" s="60"/>
      <c r="DQ150" s="60"/>
      <c r="DR150" s="60"/>
      <c r="DS150" s="60"/>
      <c r="DT150" s="60"/>
      <c r="DU150" s="60">
        <f t="shared" si="1101"/>
        <v>0</v>
      </c>
      <c r="DV150" s="60">
        <f t="shared" si="1102"/>
        <v>0</v>
      </c>
      <c r="DW150" s="60"/>
      <c r="DX150" s="60"/>
      <c r="DY150" s="60"/>
      <c r="DZ150" s="60"/>
      <c r="EA150" s="60"/>
      <c r="EB150" s="60"/>
      <c r="EC150" s="60"/>
      <c r="ED150" s="60">
        <f t="shared" si="1066"/>
        <v>0</v>
      </c>
      <c r="EE150" s="60">
        <f t="shared" si="1066"/>
        <v>0</v>
      </c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>
        <f t="shared" si="1067"/>
        <v>0</v>
      </c>
      <c r="EQ150" s="60">
        <f t="shared" si="1067"/>
        <v>0</v>
      </c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>
        <f t="shared" si="1068"/>
        <v>0</v>
      </c>
      <c r="FC150" s="60">
        <f t="shared" si="1068"/>
        <v>0</v>
      </c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>
        <f t="shared" si="1069"/>
        <v>0</v>
      </c>
      <c r="FX150" s="60">
        <f t="shared" si="1069"/>
        <v>0</v>
      </c>
      <c r="FY150" s="60"/>
      <c r="FZ150" s="60"/>
      <c r="GA150" s="60"/>
      <c r="GB150" s="60"/>
      <c r="GC150" s="60"/>
      <c r="GD150" s="60"/>
      <c r="GE150" s="60"/>
      <c r="GF150" s="60">
        <f t="shared" si="1070"/>
        <v>0</v>
      </c>
      <c r="GG150" s="60">
        <f t="shared" si="1070"/>
        <v>0</v>
      </c>
      <c r="GH150" s="60"/>
      <c r="GI150" s="60"/>
      <c r="GJ150" s="60"/>
      <c r="GK150" s="60"/>
      <c r="GL150" s="60"/>
      <c r="GM150" s="60"/>
      <c r="GN150" s="60"/>
      <c r="GO150" s="60">
        <f t="shared" si="1071"/>
        <v>0</v>
      </c>
      <c r="GP150" s="60">
        <f t="shared" si="1071"/>
        <v>0</v>
      </c>
      <c r="GQ150" s="60"/>
      <c r="GR150" s="60"/>
      <c r="GS150" s="60"/>
      <c r="GT150" s="60"/>
      <c r="GU150" s="60"/>
      <c r="GV150" s="60"/>
      <c r="GW150" s="60"/>
      <c r="GX150" s="60">
        <f t="shared" si="1072"/>
        <v>0</v>
      </c>
      <c r="GY150" s="60">
        <f t="shared" si="1072"/>
        <v>0</v>
      </c>
      <c r="GZ150" s="58"/>
      <c r="HA150" s="60"/>
      <c r="HB150" s="60"/>
      <c r="HC150" s="60"/>
      <c r="HD150" s="60"/>
      <c r="HE150" s="60"/>
      <c r="HF150" s="60"/>
      <c r="HG150" s="60">
        <f t="shared" si="1073"/>
        <v>0</v>
      </c>
      <c r="HH150" s="60">
        <f t="shared" si="1073"/>
        <v>0</v>
      </c>
      <c r="HI150" s="60"/>
      <c r="HJ150" s="60"/>
      <c r="HK150" s="60"/>
      <c r="HL150" s="60"/>
      <c r="HM150" s="60"/>
      <c r="HN150" s="60"/>
      <c r="HO150" s="60"/>
      <c r="HP150" s="60">
        <f t="shared" si="1074"/>
        <v>0</v>
      </c>
      <c r="HQ150" s="60">
        <f t="shared" si="1074"/>
        <v>0</v>
      </c>
      <c r="HR150" s="60"/>
      <c r="HS150" s="60"/>
      <c r="HT150" s="60"/>
      <c r="HU150" s="60"/>
      <c r="HV150" s="60"/>
      <c r="HW150" s="60"/>
      <c r="HX150" s="60"/>
      <c r="HY150" s="60">
        <f t="shared" si="1075"/>
        <v>0</v>
      </c>
      <c r="HZ150" s="60">
        <f t="shared" si="1075"/>
        <v>0</v>
      </c>
      <c r="IA150" s="60"/>
      <c r="IB150" s="60"/>
      <c r="IC150" s="60"/>
      <c r="ID150" s="60"/>
      <c r="IE150" s="60"/>
      <c r="IF150" s="60"/>
      <c r="IG150" s="60"/>
      <c r="IH150" s="60">
        <f t="shared" si="1076"/>
        <v>0</v>
      </c>
      <c r="II150" s="60">
        <f t="shared" si="1076"/>
        <v>0</v>
      </c>
      <c r="IJ150" s="60"/>
      <c r="IK150" s="60"/>
      <c r="IL150" s="60"/>
      <c r="IM150" s="60"/>
      <c r="IN150" s="60"/>
      <c r="IO150" s="60"/>
      <c r="IP150" s="60"/>
      <c r="IQ150" s="60"/>
      <c r="IR150" s="60">
        <f t="shared" si="1077"/>
        <v>0</v>
      </c>
      <c r="IS150" s="60">
        <f t="shared" si="1077"/>
        <v>0</v>
      </c>
      <c r="IT150" s="60"/>
      <c r="IU150" s="60"/>
      <c r="IV150" s="60"/>
      <c r="IW150" s="60"/>
      <c r="IX150" s="60"/>
      <c r="IY150" s="60"/>
      <c r="IZ150" s="60"/>
      <c r="JA150" s="60">
        <f t="shared" si="1119"/>
        <v>0</v>
      </c>
      <c r="JB150" s="60">
        <f t="shared" si="1120"/>
        <v>0</v>
      </c>
      <c r="JC150" s="60"/>
      <c r="JD150" s="60"/>
      <c r="JE150" s="60"/>
      <c r="JF150" s="60"/>
      <c r="JG150" s="60"/>
      <c r="JH150" s="60"/>
      <c r="JI150" s="60"/>
      <c r="JJ150" s="60">
        <f t="shared" si="1079"/>
        <v>0</v>
      </c>
      <c r="JK150" s="60">
        <f t="shared" si="1079"/>
        <v>0</v>
      </c>
      <c r="JL150" s="60"/>
      <c r="JM150" s="60"/>
      <c r="JN150" s="60"/>
      <c r="JO150" s="60"/>
      <c r="JP150" s="60"/>
      <c r="JQ150" s="60"/>
      <c r="JR150" s="60"/>
      <c r="JS150" s="60">
        <f t="shared" si="1080"/>
        <v>0</v>
      </c>
      <c r="JT150" s="60">
        <f t="shared" si="1080"/>
        <v>0</v>
      </c>
      <c r="JU150" s="60"/>
      <c r="JV150" s="60"/>
      <c r="JW150" s="60"/>
      <c r="JX150" s="60"/>
      <c r="JY150" s="60"/>
      <c r="JZ150" s="60"/>
      <c r="KA150" s="60"/>
      <c r="KB150" s="60">
        <f t="shared" si="1081"/>
        <v>0</v>
      </c>
      <c r="KC150" s="60">
        <f t="shared" si="1081"/>
        <v>0</v>
      </c>
      <c r="KD150" s="60"/>
      <c r="KE150" s="60"/>
      <c r="KF150" s="60"/>
      <c r="KG150" s="60"/>
      <c r="KH150" s="60"/>
      <c r="KI150" s="60"/>
      <c r="KJ150" s="60"/>
      <c r="KK150" s="60">
        <f t="shared" si="1082"/>
        <v>0</v>
      </c>
      <c r="KL150" s="60">
        <f t="shared" si="1082"/>
        <v>0</v>
      </c>
      <c r="KM150" s="60"/>
      <c r="KN150" s="60"/>
      <c r="KO150" s="60"/>
      <c r="KP150" s="60"/>
      <c r="KQ150" s="60"/>
      <c r="KR150" s="60"/>
      <c r="KS150" s="60"/>
      <c r="KT150" s="60"/>
      <c r="KU150" s="67"/>
      <c r="KV150" s="60"/>
      <c r="KW150" s="60">
        <f t="shared" si="1083"/>
        <v>0</v>
      </c>
      <c r="KX150" s="60">
        <f t="shared" si="1083"/>
        <v>0</v>
      </c>
      <c r="KY150" s="60"/>
      <c r="KZ150" s="60"/>
      <c r="LA150" s="60"/>
      <c r="LB150" s="60"/>
      <c r="LC150" s="60"/>
      <c r="LD150" s="60"/>
      <c r="LE150" s="60"/>
      <c r="LF150" s="60"/>
      <c r="LG150" s="67"/>
      <c r="LH150" s="60"/>
      <c r="LI150" s="60"/>
      <c r="LJ150" s="67"/>
      <c r="LK150" s="60"/>
      <c r="LL150" s="60">
        <f t="shared" si="1084"/>
        <v>0</v>
      </c>
      <c r="LM150" s="60">
        <f t="shared" si="1084"/>
        <v>0</v>
      </c>
      <c r="LN150" s="60"/>
      <c r="LO150" s="60"/>
      <c r="LP150" s="60"/>
      <c r="LQ150" s="60"/>
      <c r="LR150" s="60"/>
      <c r="LS150" s="60"/>
      <c r="LT150" s="60"/>
      <c r="LU150" s="60">
        <v>199.08232000000001</v>
      </c>
      <c r="LV150" s="60">
        <v>199.08232000000001</v>
      </c>
      <c r="LW150" s="58">
        <f t="shared" si="1045"/>
        <v>100</v>
      </c>
      <c r="LX150" s="60"/>
      <c r="LY150" s="67"/>
      <c r="LZ150" s="60"/>
      <c r="MA150" s="60"/>
      <c r="MB150" s="67"/>
      <c r="MC150" s="60"/>
      <c r="MD150" s="60"/>
      <c r="ME150" s="67"/>
      <c r="MF150" s="60"/>
    </row>
    <row r="151" spans="1:344" s="8" customFormat="1" ht="13.5" customHeight="1">
      <c r="A151" s="7" t="s">
        <v>168</v>
      </c>
      <c r="B151" s="58">
        <f>B153+B152</f>
        <v>70434.581269999995</v>
      </c>
      <c r="C151" s="58">
        <f>C153+C152</f>
        <v>70429.867699999988</v>
      </c>
      <c r="D151" s="58">
        <f t="shared" ref="D151:D167" si="1130">C151/B151*100</f>
        <v>99.993307875314912</v>
      </c>
      <c r="E151" s="58">
        <f>E152+E153</f>
        <v>808.34106999999995</v>
      </c>
      <c r="F151" s="58">
        <f>F152+F153</f>
        <v>808.34106999999995</v>
      </c>
      <c r="G151" s="58">
        <f>F151/E151*100</f>
        <v>100</v>
      </c>
      <c r="H151" s="58">
        <f>H152+H153</f>
        <v>800.25765999999999</v>
      </c>
      <c r="I151" s="58">
        <f>I152+I153</f>
        <v>800.25765999999999</v>
      </c>
      <c r="J151" s="58">
        <f>I151/H151*100</f>
        <v>100</v>
      </c>
      <c r="K151" s="58">
        <f>K152+K153</f>
        <v>8.0834100000000007</v>
      </c>
      <c r="L151" s="58">
        <f>L152+L153</f>
        <v>8.0834100000000007</v>
      </c>
      <c r="M151" s="58">
        <f>L151/K151*100</f>
        <v>100</v>
      </c>
      <c r="N151" s="58">
        <f>N152+N153</f>
        <v>654.4</v>
      </c>
      <c r="O151" s="58">
        <f>O152+O153</f>
        <v>654.4</v>
      </c>
      <c r="P151" s="58">
        <f>O151/N151*100</f>
        <v>100</v>
      </c>
      <c r="Q151" s="58">
        <f>Q152+Q153</f>
        <v>0</v>
      </c>
      <c r="R151" s="58">
        <f>R152+R153</f>
        <v>0</v>
      </c>
      <c r="S151" s="58"/>
      <c r="T151" s="58">
        <f>T152+T153</f>
        <v>17533.143179999999</v>
      </c>
      <c r="U151" s="58">
        <f>U152+U153</f>
        <v>17533.143179999999</v>
      </c>
      <c r="V151" s="58">
        <f>U151/T151*100</f>
        <v>100</v>
      </c>
      <c r="W151" s="58">
        <f>W152+W153</f>
        <v>12336.095859999999</v>
      </c>
      <c r="X151" s="58">
        <f>X152+X153</f>
        <v>12336.095859999999</v>
      </c>
      <c r="Y151" s="58">
        <f>X151/W151*100</f>
        <v>100</v>
      </c>
      <c r="Z151" s="58">
        <f>Z152+Z153</f>
        <v>5197.0473199999997</v>
      </c>
      <c r="AA151" s="58">
        <f>AA152+AA153</f>
        <v>5197.0473199999997</v>
      </c>
      <c r="AB151" s="58">
        <f>AA151/Z151*100</f>
        <v>100</v>
      </c>
      <c r="AC151" s="58">
        <f>AC152+AC153</f>
        <v>0</v>
      </c>
      <c r="AD151" s="58">
        <f>AD152+AD153</f>
        <v>0</v>
      </c>
      <c r="AE151" s="58"/>
      <c r="AF151" s="58">
        <f>AF152+AF153</f>
        <v>0</v>
      </c>
      <c r="AG151" s="58">
        <f>AG152+AG153</f>
        <v>0</v>
      </c>
      <c r="AH151" s="58"/>
      <c r="AI151" s="58">
        <f>AI152+AI153</f>
        <v>0</v>
      </c>
      <c r="AJ151" s="58">
        <f>AJ152+AJ153</f>
        <v>0</v>
      </c>
      <c r="AK151" s="58"/>
      <c r="AL151" s="60">
        <f t="shared" si="1126"/>
        <v>0</v>
      </c>
      <c r="AM151" s="60">
        <f t="shared" si="1127"/>
        <v>0</v>
      </c>
      <c r="AN151" s="58"/>
      <c r="AO151" s="58">
        <f>AO152+AO153</f>
        <v>0</v>
      </c>
      <c r="AP151" s="58">
        <f>AP152+AP153</f>
        <v>0</v>
      </c>
      <c r="AQ151" s="58"/>
      <c r="AR151" s="58">
        <f>AR152+AR153</f>
        <v>0</v>
      </c>
      <c r="AS151" s="58">
        <f>AS152+AS153</f>
        <v>0</v>
      </c>
      <c r="AT151" s="58"/>
      <c r="AU151" s="58">
        <f>AU152+AU153</f>
        <v>0</v>
      </c>
      <c r="AV151" s="58">
        <f>AV152+AV153</f>
        <v>0</v>
      </c>
      <c r="AW151" s="58"/>
      <c r="AX151" s="58">
        <f>AX152+AX153</f>
        <v>0</v>
      </c>
      <c r="AY151" s="58">
        <f>AY152+AY153</f>
        <v>0</v>
      </c>
      <c r="AZ151" s="58"/>
      <c r="BA151" s="58">
        <f>BA152+BA153</f>
        <v>0</v>
      </c>
      <c r="BB151" s="58">
        <f>BB152+BB153</f>
        <v>0</v>
      </c>
      <c r="BC151" s="58"/>
      <c r="BD151" s="58">
        <f>BD152+BD153</f>
        <v>0</v>
      </c>
      <c r="BE151" s="58">
        <f>BE152+BE153</f>
        <v>0</v>
      </c>
      <c r="BF151" s="58"/>
      <c r="BG151" s="58">
        <f>BG152+BG153</f>
        <v>10096.96687</v>
      </c>
      <c r="BH151" s="58">
        <f>BH152+BH153</f>
        <v>10096.96687</v>
      </c>
      <c r="BI151" s="58">
        <f>BH151/BG151*100</f>
        <v>100</v>
      </c>
      <c r="BJ151" s="58">
        <f>BJ152+BJ153</f>
        <v>9895.0274799999988</v>
      </c>
      <c r="BK151" s="58">
        <f>BK152+BK153</f>
        <v>9895.0274799999988</v>
      </c>
      <c r="BL151" s="58">
        <f>BK151/BJ151*100</f>
        <v>100</v>
      </c>
      <c r="BM151" s="58">
        <f>BM152+BM153</f>
        <v>201.93938999999997</v>
      </c>
      <c r="BN151" s="58">
        <f>BN152+BN153</f>
        <v>201.93938999999997</v>
      </c>
      <c r="BO151" s="58">
        <f>BN151/BM151*100</f>
        <v>100</v>
      </c>
      <c r="BP151" s="58">
        <f>BP152+BP153</f>
        <v>0</v>
      </c>
      <c r="BQ151" s="58">
        <f>BQ152+BQ153</f>
        <v>0</v>
      </c>
      <c r="BR151" s="58"/>
      <c r="BS151" s="58">
        <f>BS152+BS153</f>
        <v>3553.8593700000001</v>
      </c>
      <c r="BT151" s="58">
        <f>BT152+BT153</f>
        <v>3553.8593700000001</v>
      </c>
      <c r="BU151" s="58">
        <f>BT151/BS151*100</f>
        <v>100</v>
      </c>
      <c r="BV151" s="58">
        <f>BV152+BV153</f>
        <v>2840.8573700000002</v>
      </c>
      <c r="BW151" s="58">
        <f>BW152+BW153</f>
        <v>2840.8573700000002</v>
      </c>
      <c r="BX151" s="58">
        <f>BW151/BV151*100</f>
        <v>100</v>
      </c>
      <c r="BY151" s="58">
        <f>BY152+BY153</f>
        <v>713.00199999999995</v>
      </c>
      <c r="BZ151" s="58">
        <f>BZ152+BZ153</f>
        <v>713.00199999999995</v>
      </c>
      <c r="CA151" s="60">
        <f>BZ151/BY151*100</f>
        <v>100</v>
      </c>
      <c r="CB151" s="58">
        <f>CB152+CB153</f>
        <v>994.19557999999995</v>
      </c>
      <c r="CC151" s="58">
        <f>CC152+CC153</f>
        <v>994.19557999999995</v>
      </c>
      <c r="CD151" s="60">
        <f t="shared" ref="CD151:CD152" si="1131">CC151/CB151*100</f>
        <v>100</v>
      </c>
      <c r="CE151" s="58">
        <f>CE152+CE153</f>
        <v>994.19557999999995</v>
      </c>
      <c r="CF151" s="58">
        <f>CF152+CF153</f>
        <v>994.19557999999995</v>
      </c>
      <c r="CG151" s="58">
        <f t="shared" ref="CG151:CG152" si="1132">CF151/CE151*100</f>
        <v>100</v>
      </c>
      <c r="CH151" s="58">
        <f>CH152+CH153</f>
        <v>0</v>
      </c>
      <c r="CI151" s="58">
        <f>CI152+CI153</f>
        <v>0</v>
      </c>
      <c r="CJ151" s="58"/>
      <c r="CK151" s="58">
        <f>CK152+CK153</f>
        <v>0</v>
      </c>
      <c r="CL151" s="58">
        <f>CL152+CL153</f>
        <v>0</v>
      </c>
      <c r="CM151" s="58"/>
      <c r="CN151" s="58">
        <f>CN152+CN153</f>
        <v>0</v>
      </c>
      <c r="CO151" s="58">
        <f>CO152+CO153</f>
        <v>0</v>
      </c>
      <c r="CP151" s="58"/>
      <c r="CQ151" s="58">
        <f>CQ152+CQ153</f>
        <v>0</v>
      </c>
      <c r="CR151" s="58">
        <f>CR152+CR153</f>
        <v>0</v>
      </c>
      <c r="CS151" s="58"/>
      <c r="CT151" s="58">
        <f>CT152+CT153</f>
        <v>0</v>
      </c>
      <c r="CU151" s="58">
        <f>CU152+CU153</f>
        <v>0</v>
      </c>
      <c r="CV151" s="58"/>
      <c r="CW151" s="58"/>
      <c r="CX151" s="58"/>
      <c r="CY151" s="58"/>
      <c r="CZ151" s="58"/>
      <c r="DA151" s="58"/>
      <c r="DB151" s="58"/>
      <c r="DC151" s="58">
        <f>DC152+DC153</f>
        <v>0</v>
      </c>
      <c r="DD151" s="58">
        <f>DD152+DD153</f>
        <v>0</v>
      </c>
      <c r="DE151" s="58"/>
      <c r="DF151" s="58"/>
      <c r="DG151" s="58"/>
      <c r="DH151" s="58"/>
      <c r="DI151" s="58"/>
      <c r="DJ151" s="58"/>
      <c r="DK151" s="58"/>
      <c r="DL151" s="58">
        <f t="shared" ref="DL151:DL161" si="1133">DO151+DR151</f>
        <v>0</v>
      </c>
      <c r="DM151" s="58">
        <f t="shared" ref="DM151:DM161" si="1134">DP151+DS151</f>
        <v>0</v>
      </c>
      <c r="DN151" s="58"/>
      <c r="DO151" s="58">
        <f>DO152+DO153</f>
        <v>0</v>
      </c>
      <c r="DP151" s="58">
        <v>0</v>
      </c>
      <c r="DQ151" s="58"/>
      <c r="DR151" s="58">
        <f>DR152+DR153</f>
        <v>0</v>
      </c>
      <c r="DS151" s="58">
        <f>DS152+DS153</f>
        <v>0</v>
      </c>
      <c r="DT151" s="58"/>
      <c r="DU151" s="58">
        <f>DU152+DU153</f>
        <v>0</v>
      </c>
      <c r="DV151" s="58">
        <f>DV152+DV153</f>
        <v>0</v>
      </c>
      <c r="DW151" s="58"/>
      <c r="DX151" s="58">
        <f>DX152+DX153</f>
        <v>0</v>
      </c>
      <c r="DY151" s="58">
        <f>DY152+DY153</f>
        <v>0</v>
      </c>
      <c r="DZ151" s="58"/>
      <c r="EA151" s="58">
        <f>EA152+EA153</f>
        <v>0</v>
      </c>
      <c r="EB151" s="58">
        <f>EB152+EB153</f>
        <v>0</v>
      </c>
      <c r="EC151" s="58"/>
      <c r="ED151" s="58">
        <f>ED152+ED153</f>
        <v>0</v>
      </c>
      <c r="EE151" s="58">
        <f>EE152+EE153</f>
        <v>0</v>
      </c>
      <c r="EF151" s="58"/>
      <c r="EG151" s="58">
        <f>EG152+EG153</f>
        <v>0</v>
      </c>
      <c r="EH151" s="58">
        <f>EH152+EH153</f>
        <v>0</v>
      </c>
      <c r="EI151" s="58"/>
      <c r="EJ151" s="58">
        <f>EJ152+EJ153</f>
        <v>0</v>
      </c>
      <c r="EK151" s="58">
        <f>EK152+EK153</f>
        <v>0</v>
      </c>
      <c r="EL151" s="58"/>
      <c r="EM151" s="58">
        <f>EM152+EM153</f>
        <v>0</v>
      </c>
      <c r="EN151" s="58">
        <f>EN152+EN153</f>
        <v>0</v>
      </c>
      <c r="EO151" s="58"/>
      <c r="EP151" s="58">
        <f>EP152+EP153</f>
        <v>8978.9670000000006</v>
      </c>
      <c r="EQ151" s="58">
        <f>EQ152+EQ153</f>
        <v>8974.2534300000007</v>
      </c>
      <c r="ER151" s="58">
        <f>EQ151/EP151*100</f>
        <v>99.947504317590202</v>
      </c>
      <c r="ES151" s="58">
        <f>ES152+ES153</f>
        <v>8978.9670000000006</v>
      </c>
      <c r="ET151" s="58">
        <f>ET152+ET153</f>
        <v>8974.2534300000007</v>
      </c>
      <c r="EU151" s="58">
        <f>ET151/ES151*100</f>
        <v>99.947504317590202</v>
      </c>
      <c r="EV151" s="58">
        <f>EV152+EV153</f>
        <v>0</v>
      </c>
      <c r="EW151" s="58">
        <f>EW152+EW153</f>
        <v>0</v>
      </c>
      <c r="EX151" s="58"/>
      <c r="EY151" s="58">
        <f>EY152+EY153</f>
        <v>5245.3</v>
      </c>
      <c r="EZ151" s="58">
        <f>EZ152+EZ153</f>
        <v>5245.3</v>
      </c>
      <c r="FA151" s="58">
        <f>EZ151/EY151*100</f>
        <v>100</v>
      </c>
      <c r="FB151" s="58">
        <f>FB152+FB153</f>
        <v>3526.431</v>
      </c>
      <c r="FC151" s="58">
        <f>FC152+FC153</f>
        <v>3526.431</v>
      </c>
      <c r="FD151" s="58">
        <f>FC151/FB151*100</f>
        <v>100</v>
      </c>
      <c r="FE151" s="58">
        <f>FE152+FE153</f>
        <v>3455.9</v>
      </c>
      <c r="FF151" s="58">
        <f>FF152+FF153</f>
        <v>3455.9</v>
      </c>
      <c r="FG151" s="58">
        <f>FF151/FE151*100</f>
        <v>100</v>
      </c>
      <c r="FH151" s="58">
        <f>FH152+FH153</f>
        <v>70.531000000000006</v>
      </c>
      <c r="FI151" s="58">
        <f>FI152+FI153</f>
        <v>70.531000000000006</v>
      </c>
      <c r="FJ151" s="58">
        <f>FI151/FH151*100</f>
        <v>100</v>
      </c>
      <c r="FK151" s="58">
        <f>FK152+FK153</f>
        <v>0</v>
      </c>
      <c r="FL151" s="58"/>
      <c r="FM151" s="58"/>
      <c r="FN151" s="58">
        <f>FN152+FN153</f>
        <v>153.06122999999999</v>
      </c>
      <c r="FO151" s="58">
        <f>FO152+FO153</f>
        <v>153.06122999999999</v>
      </c>
      <c r="FP151" s="58">
        <f>FO151/FN151*100</f>
        <v>100</v>
      </c>
      <c r="FQ151" s="58">
        <f>FQ152+FQ153</f>
        <v>150</v>
      </c>
      <c r="FR151" s="58">
        <f>FR152+FR153</f>
        <v>150</v>
      </c>
      <c r="FS151" s="58">
        <f>FR151/FQ151*100</f>
        <v>100</v>
      </c>
      <c r="FT151" s="58">
        <f>FT152+FT153</f>
        <v>3.0612300000000001</v>
      </c>
      <c r="FU151" s="58">
        <f>FU152+FU153</f>
        <v>3.0612300000000001</v>
      </c>
      <c r="FV151" s="58">
        <f>FU151/FT151*100</f>
        <v>100</v>
      </c>
      <c r="FW151" s="58">
        <f>FW152+FW153</f>
        <v>0</v>
      </c>
      <c r="FX151" s="58">
        <f>FX152+FX153</f>
        <v>0</v>
      </c>
      <c r="FY151" s="58"/>
      <c r="FZ151" s="58">
        <f>FZ152+FZ153</f>
        <v>0</v>
      </c>
      <c r="GA151" s="58">
        <f>GA152+GA153</f>
        <v>0</v>
      </c>
      <c r="GB151" s="58"/>
      <c r="GC151" s="58">
        <f>GC152+GC153</f>
        <v>0</v>
      </c>
      <c r="GD151" s="58">
        <f>GD152+GD153</f>
        <v>0</v>
      </c>
      <c r="GE151" s="58"/>
      <c r="GF151" s="58">
        <f>GF152+GF153</f>
        <v>0</v>
      </c>
      <c r="GG151" s="58">
        <f>GG152+GG153</f>
        <v>0</v>
      </c>
      <c r="GH151" s="58"/>
      <c r="GI151" s="58">
        <f>GI152+GI153</f>
        <v>0</v>
      </c>
      <c r="GJ151" s="58">
        <f>GJ152+GJ153</f>
        <v>0</v>
      </c>
      <c r="GK151" s="58"/>
      <c r="GL151" s="58">
        <f>GL152+GL153</f>
        <v>0</v>
      </c>
      <c r="GM151" s="58">
        <f>GM152+GM153</f>
        <v>0</v>
      </c>
      <c r="GN151" s="58"/>
      <c r="GO151" s="58">
        <f>GO152+GO153</f>
        <v>0</v>
      </c>
      <c r="GP151" s="58">
        <f>GP152+GP153</f>
        <v>0</v>
      </c>
      <c r="GQ151" s="58"/>
      <c r="GR151" s="58">
        <f>GR152+GR153</f>
        <v>0</v>
      </c>
      <c r="GS151" s="58">
        <f>GS152+GS153</f>
        <v>0</v>
      </c>
      <c r="GT151" s="58"/>
      <c r="GU151" s="58">
        <f>GU152+GU153</f>
        <v>0</v>
      </c>
      <c r="GV151" s="58">
        <f>GV152+GV153</f>
        <v>0</v>
      </c>
      <c r="GW151" s="58"/>
      <c r="GX151" s="58">
        <f>GX152+GX153</f>
        <v>151.12121999999999</v>
      </c>
      <c r="GY151" s="58">
        <f>GY152+GY153</f>
        <v>151.12121999999999</v>
      </c>
      <c r="GZ151" s="58">
        <f t="shared" ref="GZ151:GZ152" si="1135">GY151/GX151*100</f>
        <v>100</v>
      </c>
      <c r="HA151" s="58">
        <f>HA152+HA153</f>
        <v>149.61000999999999</v>
      </c>
      <c r="HB151" s="58">
        <f>HB152+HB153</f>
        <v>149.61000999999999</v>
      </c>
      <c r="HC151" s="58">
        <f>HB151/HA151*100</f>
        <v>100</v>
      </c>
      <c r="HD151" s="58">
        <f>HD152+HD153</f>
        <v>1.5112099999999999</v>
      </c>
      <c r="HE151" s="58">
        <f>HE152+HE153</f>
        <v>1.5112099999999999</v>
      </c>
      <c r="HF151" s="58">
        <f>HE151/HD151*100</f>
        <v>100</v>
      </c>
      <c r="HG151" s="58">
        <f>HG152+HG153</f>
        <v>0</v>
      </c>
      <c r="HH151" s="58">
        <f>HH152+HH153</f>
        <v>0</v>
      </c>
      <c r="HI151" s="58"/>
      <c r="HJ151" s="58">
        <f>HJ152+HJ153</f>
        <v>0</v>
      </c>
      <c r="HK151" s="58">
        <f>HK152+HK153</f>
        <v>0</v>
      </c>
      <c r="HL151" s="58"/>
      <c r="HM151" s="58">
        <f>HM152+HM153</f>
        <v>0</v>
      </c>
      <c r="HN151" s="58">
        <f>HN152+HN153</f>
        <v>0</v>
      </c>
      <c r="HO151" s="58"/>
      <c r="HP151" s="58">
        <f>HP152+HP153</f>
        <v>12389.13868</v>
      </c>
      <c r="HQ151" s="58">
        <f>HQ152+HQ153</f>
        <v>12389.13868</v>
      </c>
      <c r="HR151" s="58">
        <f t="shared" ref="HR151:HR152" si="1136">HQ151/HP151*100</f>
        <v>100</v>
      </c>
      <c r="HS151" s="58">
        <f>HS152+HS153</f>
        <v>12265.247289999999</v>
      </c>
      <c r="HT151" s="58">
        <f>HT152+HT153</f>
        <v>12265.247289999999</v>
      </c>
      <c r="HU151" s="58">
        <f>HT151/HS151*100</f>
        <v>100</v>
      </c>
      <c r="HV151" s="58">
        <f>HV152+HV153</f>
        <v>123.89139</v>
      </c>
      <c r="HW151" s="58">
        <f>HW152+HW153</f>
        <v>123.89139</v>
      </c>
      <c r="HX151" s="58">
        <f>HW151/HV151*100</f>
        <v>100</v>
      </c>
      <c r="HY151" s="58">
        <f>HY152+HY153</f>
        <v>0</v>
      </c>
      <c r="HZ151" s="58">
        <f>HZ152+HZ153</f>
        <v>0</v>
      </c>
      <c r="IA151" s="58"/>
      <c r="IB151" s="58">
        <f>IB152+IB153</f>
        <v>0</v>
      </c>
      <c r="IC151" s="58">
        <f>IC152+IC153</f>
        <v>0</v>
      </c>
      <c r="ID151" s="58"/>
      <c r="IE151" s="58">
        <f>IE152+IE153</f>
        <v>0</v>
      </c>
      <c r="IF151" s="58">
        <f>IF152+IF153</f>
        <v>0</v>
      </c>
      <c r="IG151" s="58"/>
      <c r="IH151" s="58">
        <f>IH152+IH153</f>
        <v>0</v>
      </c>
      <c r="II151" s="58">
        <f>II152+II153</f>
        <v>0</v>
      </c>
      <c r="IJ151" s="58"/>
      <c r="IK151" s="58">
        <f>IK152+IK153</f>
        <v>0</v>
      </c>
      <c r="IL151" s="58">
        <f>IL152+IL153</f>
        <v>0</v>
      </c>
      <c r="IM151" s="58"/>
      <c r="IN151" s="58">
        <f>IN152+IN153</f>
        <v>0</v>
      </c>
      <c r="IO151" s="58">
        <f>IO152+IO153</f>
        <v>0</v>
      </c>
      <c r="IP151" s="58"/>
      <c r="IQ151" s="58">
        <f>IQ152+IQ153</f>
        <v>0</v>
      </c>
      <c r="IR151" s="58">
        <f>IR152+IR153</f>
        <v>0</v>
      </c>
      <c r="IS151" s="58">
        <f>IS152+IS153</f>
        <v>0</v>
      </c>
      <c r="IT151" s="58"/>
      <c r="IU151" s="58">
        <f>IU152+IU153</f>
        <v>0</v>
      </c>
      <c r="IV151" s="58">
        <f>IV152+IV153</f>
        <v>0</v>
      </c>
      <c r="IW151" s="58"/>
      <c r="IX151" s="58">
        <f>IX152+IX153</f>
        <v>0</v>
      </c>
      <c r="IY151" s="58">
        <f>IY152+IY153</f>
        <v>0</v>
      </c>
      <c r="IZ151" s="58"/>
      <c r="JA151" s="58">
        <f>JA152+JA153</f>
        <v>0</v>
      </c>
      <c r="JB151" s="58">
        <f>JB152+JB153</f>
        <v>0</v>
      </c>
      <c r="JC151" s="58"/>
      <c r="JD151" s="58">
        <f>JD152+JD153</f>
        <v>0</v>
      </c>
      <c r="JE151" s="58">
        <f>JE152+JE153</f>
        <v>0</v>
      </c>
      <c r="JF151" s="58"/>
      <c r="JG151" s="58">
        <f>JG152+JG153</f>
        <v>0</v>
      </c>
      <c r="JH151" s="58">
        <f>JH152+JH153</f>
        <v>0</v>
      </c>
      <c r="JI151" s="58"/>
      <c r="JJ151" s="58">
        <f>JJ152+JJ153</f>
        <v>1153.2529999999999</v>
      </c>
      <c r="JK151" s="58">
        <f>JK152+JK153</f>
        <v>1153.2529999999999</v>
      </c>
      <c r="JL151" s="69">
        <f t="shared" ref="JL151:JL152" si="1137">JK151/JJ151*100</f>
        <v>100</v>
      </c>
      <c r="JM151" s="58">
        <f>JM152+JM153</f>
        <v>1130.18794</v>
      </c>
      <c r="JN151" s="58">
        <f>JN152+JN153</f>
        <v>1130.18794</v>
      </c>
      <c r="JO151" s="58">
        <f>JN151/JM151*100</f>
        <v>100</v>
      </c>
      <c r="JP151" s="58">
        <f>JP152+JP153</f>
        <v>23.065059999999999</v>
      </c>
      <c r="JQ151" s="58">
        <f>JQ152+JQ153</f>
        <v>23.065059999999999</v>
      </c>
      <c r="JR151" s="58">
        <f>JQ151/JP151*100</f>
        <v>100</v>
      </c>
      <c r="JS151" s="58">
        <f>JS152+JS153</f>
        <v>3627.6553899999999</v>
      </c>
      <c r="JT151" s="58">
        <f>JT152+JT153</f>
        <v>3627.6553899999999</v>
      </c>
      <c r="JU151" s="58">
        <f t="shared" ref="JU151:JU152" si="1138">JT151/JS151*100</f>
        <v>100</v>
      </c>
      <c r="JV151" s="58">
        <f>JV152+JV153</f>
        <v>3555.1022800000001</v>
      </c>
      <c r="JW151" s="58">
        <f>JW152+JW153</f>
        <v>3555.1022800000001</v>
      </c>
      <c r="JX151" s="58">
        <f>JW151/JV151*100</f>
        <v>100</v>
      </c>
      <c r="JY151" s="58">
        <f>JY152+JY153</f>
        <v>72.553110000000004</v>
      </c>
      <c r="JZ151" s="58">
        <f>JZ152+JZ153</f>
        <v>72.553110000000004</v>
      </c>
      <c r="KA151" s="58">
        <f>JZ151/JY151*100</f>
        <v>100</v>
      </c>
      <c r="KB151" s="58">
        <f>KB152+KB153</f>
        <v>1568.7476799999999</v>
      </c>
      <c r="KC151" s="58">
        <f>KC152+KC153</f>
        <v>1568.7476799999999</v>
      </c>
      <c r="KD151" s="58">
        <f>KC151/KB151*100</f>
        <v>100</v>
      </c>
      <c r="KE151" s="58">
        <f>KE152+KE153</f>
        <v>1537.37273</v>
      </c>
      <c r="KF151" s="58">
        <f>KF152+KF153</f>
        <v>1537.37273</v>
      </c>
      <c r="KG151" s="58">
        <f>KF151/KE151*100</f>
        <v>100</v>
      </c>
      <c r="KH151" s="58">
        <f>KH152+KH153</f>
        <v>31.374949999999998</v>
      </c>
      <c r="KI151" s="58">
        <f>KI152+KI153</f>
        <v>31.374949999999998</v>
      </c>
      <c r="KJ151" s="58">
        <f>KI151/KH151*100</f>
        <v>100</v>
      </c>
      <c r="KK151" s="58">
        <f>KK152+KK153</f>
        <v>0</v>
      </c>
      <c r="KL151" s="58">
        <f>KL152+KL153</f>
        <v>0</v>
      </c>
      <c r="KM151" s="58"/>
      <c r="KN151" s="58">
        <f>KN152+KN153</f>
        <v>0</v>
      </c>
      <c r="KO151" s="58">
        <f>KO152+KO153</f>
        <v>0</v>
      </c>
      <c r="KP151" s="58"/>
      <c r="KQ151" s="58">
        <f>KQ152+KQ153</f>
        <v>0</v>
      </c>
      <c r="KR151" s="58">
        <f>KR152+KR153</f>
        <v>0</v>
      </c>
      <c r="KS151" s="58"/>
      <c r="KT151" s="58">
        <f>KT152+KT153</f>
        <v>0</v>
      </c>
      <c r="KU151" s="66">
        <f>KU152+KU153</f>
        <v>0</v>
      </c>
      <c r="KV151" s="58"/>
      <c r="KW151" s="58">
        <f>KW152+KW153</f>
        <v>0</v>
      </c>
      <c r="KX151" s="58">
        <f>KX152+KX153</f>
        <v>0</v>
      </c>
      <c r="KY151" s="58"/>
      <c r="KZ151" s="58">
        <f>KZ152+KZ153</f>
        <v>0</v>
      </c>
      <c r="LA151" s="58">
        <f>LA152+LA153</f>
        <v>0</v>
      </c>
      <c r="LB151" s="58"/>
      <c r="LC151" s="58">
        <f>LC152+LC153</f>
        <v>0</v>
      </c>
      <c r="LD151" s="58">
        <f>LD152+LD153</f>
        <v>0</v>
      </c>
      <c r="LE151" s="58"/>
      <c r="LF151" s="58">
        <f>LF152+LF153</f>
        <v>0</v>
      </c>
      <c r="LG151" s="66">
        <f>LG152+LG153</f>
        <v>0</v>
      </c>
      <c r="LH151" s="58"/>
      <c r="LI151" s="58">
        <f>LI152+LI153</f>
        <v>0</v>
      </c>
      <c r="LJ151" s="66">
        <f>LJ152+LJ153</f>
        <v>0</v>
      </c>
      <c r="LK151" s="58"/>
      <c r="LL151" s="58">
        <f>LL152+LL153</f>
        <v>0</v>
      </c>
      <c r="LM151" s="58">
        <f>LM152+LM153</f>
        <v>0</v>
      </c>
      <c r="LN151" s="58"/>
      <c r="LO151" s="58">
        <f>LO152+LO153</f>
        <v>0</v>
      </c>
      <c r="LP151" s="58">
        <f>LP152+LP153</f>
        <v>0</v>
      </c>
      <c r="LQ151" s="58"/>
      <c r="LR151" s="58">
        <f>LR152+LR153</f>
        <v>0</v>
      </c>
      <c r="LS151" s="58">
        <f>LS152+LS153</f>
        <v>0</v>
      </c>
      <c r="LT151" s="58"/>
      <c r="LU151" s="58">
        <f>LU152+LU153</f>
        <v>0</v>
      </c>
      <c r="LV151" s="66">
        <f>LV152+LV153</f>
        <v>0</v>
      </c>
      <c r="LW151" s="58"/>
      <c r="LX151" s="58">
        <f>LX152+LX153</f>
        <v>0</v>
      </c>
      <c r="LY151" s="66">
        <f>LY152+LY153</f>
        <v>0</v>
      </c>
      <c r="LZ151" s="58"/>
      <c r="MA151" s="58">
        <f>MA152+MA153</f>
        <v>0</v>
      </c>
      <c r="MB151" s="66">
        <f>MB152+MB153</f>
        <v>0</v>
      </c>
      <c r="MC151" s="58"/>
      <c r="MD151" s="58">
        <f>MD152+MD153</f>
        <v>0</v>
      </c>
      <c r="ME151" s="66">
        <f>ME152+ME153</f>
        <v>0</v>
      </c>
      <c r="MF151" s="58"/>
    </row>
    <row r="152" spans="1:344" ht="13.5" customHeight="1">
      <c r="A152" s="3" t="s">
        <v>169</v>
      </c>
      <c r="B152" s="60">
        <f>E152+N152+Q152+T152+AC152+AU152+AX152+BG152+BP152+BS152+CB152+CK152+DL152+DU152+ED152+EM152+EP152+EY152+FB152+FW152+GF152+GO152+GX152+HP152+HG152+HY152+CT152+JJ152+JS152+DC152+FK152+FN152+IR152+KB152+KK152+KT152+LF152+LI152+LL152+IH152+JA152+KW152+LU152+LX152+MA152+MD152</f>
        <v>47804.788029999996</v>
      </c>
      <c r="C152" s="60">
        <f>F152+O152+R152+U152+AD152+AV152+AY152+BH152+BQ152+BT152+CC152+CL152+DM152+DV152+EE152+EN152+EQ152+EZ152+FC152+FX152+GG152+GP152+GY152+HQ152+HH152+HZ152+CU152+JK152+JT152+DD152+FL152+FO152+IS152+KC152+KL152+KU152+LG152+LJ152+LM152+II152+JB152+KX152+LV152+LY152+MB152+ME152</f>
        <v>47804.788029999996</v>
      </c>
      <c r="D152" s="60">
        <f t="shared" si="1130"/>
        <v>100</v>
      </c>
      <c r="E152" s="60">
        <f>H152+K152</f>
        <v>808.34106999999995</v>
      </c>
      <c r="F152" s="60">
        <f>I152+L152</f>
        <v>808.34106999999995</v>
      </c>
      <c r="G152" s="60">
        <f>F152/E152*100</f>
        <v>100</v>
      </c>
      <c r="H152" s="60">
        <v>800.25765999999999</v>
      </c>
      <c r="I152" s="60">
        <v>800.25765999999999</v>
      </c>
      <c r="J152" s="60">
        <f>I152/H152*100</f>
        <v>100</v>
      </c>
      <c r="K152" s="60">
        <v>8.0834100000000007</v>
      </c>
      <c r="L152" s="60">
        <v>8.0834100000000007</v>
      </c>
      <c r="M152" s="60">
        <f>L152/K152*100</f>
        <v>100</v>
      </c>
      <c r="N152" s="60">
        <v>654.4</v>
      </c>
      <c r="O152" s="60">
        <v>654.4</v>
      </c>
      <c r="P152" s="60">
        <f>O152/N152*100</f>
        <v>100</v>
      </c>
      <c r="Q152" s="60"/>
      <c r="R152" s="60"/>
      <c r="S152" s="60"/>
      <c r="T152" s="60">
        <f>W152+Z152</f>
        <v>17533.143179999999</v>
      </c>
      <c r="U152" s="60">
        <f>X152+AA152</f>
        <v>17533.143179999999</v>
      </c>
      <c r="V152" s="60">
        <f>U152/T152*100</f>
        <v>100</v>
      </c>
      <c r="W152" s="60">
        <v>12336.095859999999</v>
      </c>
      <c r="X152" s="60">
        <v>12336.095859999999</v>
      </c>
      <c r="Y152" s="60">
        <f>X152/W152*100</f>
        <v>100</v>
      </c>
      <c r="Z152" s="60">
        <v>5197.0473199999997</v>
      </c>
      <c r="AA152" s="60">
        <v>5197.0473199999997</v>
      </c>
      <c r="AB152" s="60">
        <f>AA152/Z152*100</f>
        <v>100</v>
      </c>
      <c r="AC152" s="60">
        <f>AF152+AI152</f>
        <v>0</v>
      </c>
      <c r="AD152" s="60">
        <f>AG152+AJ152</f>
        <v>0</v>
      </c>
      <c r="AE152" s="60"/>
      <c r="AF152" s="60">
        <v>0</v>
      </c>
      <c r="AG152" s="60"/>
      <c r="AH152" s="60"/>
      <c r="AI152" s="60">
        <v>0</v>
      </c>
      <c r="AJ152" s="60"/>
      <c r="AK152" s="60"/>
      <c r="AL152" s="60">
        <f>AO152+AR152</f>
        <v>0</v>
      </c>
      <c r="AM152" s="60">
        <f>AP152+AS152</f>
        <v>0</v>
      </c>
      <c r="AN152" s="60"/>
      <c r="AO152" s="60">
        <v>0</v>
      </c>
      <c r="AP152" s="60"/>
      <c r="AQ152" s="60"/>
      <c r="AR152" s="60">
        <v>0</v>
      </c>
      <c r="AS152" s="60"/>
      <c r="AT152" s="60"/>
      <c r="AU152" s="60"/>
      <c r="AV152" s="60"/>
      <c r="AW152" s="60"/>
      <c r="AX152" s="60">
        <f>BA152+BD152</f>
        <v>0</v>
      </c>
      <c r="AY152" s="60">
        <f>BB152+BE152</f>
        <v>0</v>
      </c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>
        <f>BV152+BY152</f>
        <v>0</v>
      </c>
      <c r="BT152" s="60"/>
      <c r="BU152" s="60"/>
      <c r="BV152" s="62"/>
      <c r="BW152" s="60"/>
      <c r="BX152" s="60"/>
      <c r="BY152" s="60"/>
      <c r="BZ152" s="60"/>
      <c r="CA152" s="60"/>
      <c r="CB152" s="60">
        <f t="shared" ref="CB152" si="1139">CE152+CH152</f>
        <v>994.19557999999995</v>
      </c>
      <c r="CC152" s="60">
        <f t="shared" ref="CC152" si="1140">CF152+CI152</f>
        <v>994.19557999999995</v>
      </c>
      <c r="CD152" s="60">
        <f t="shared" si="1131"/>
        <v>100</v>
      </c>
      <c r="CE152" s="60">
        <v>994.19557999999995</v>
      </c>
      <c r="CF152" s="60">
        <v>994.19557999999995</v>
      </c>
      <c r="CG152" s="58">
        <f t="shared" si="1132"/>
        <v>100</v>
      </c>
      <c r="CH152" s="60"/>
      <c r="CI152" s="60"/>
      <c r="CJ152" s="60"/>
      <c r="CK152" s="60">
        <f>CN152+CQ152</f>
        <v>0</v>
      </c>
      <c r="CL152" s="60">
        <f>CO152+CR152</f>
        <v>0</v>
      </c>
      <c r="CM152" s="60"/>
      <c r="CN152" s="60"/>
      <c r="CO152" s="60"/>
      <c r="CP152" s="60"/>
      <c r="CQ152" s="60"/>
      <c r="CR152" s="60"/>
      <c r="CS152" s="60"/>
      <c r="CT152" s="60">
        <f>CW152+CZ152</f>
        <v>0</v>
      </c>
      <c r="CU152" s="60">
        <f>CX152+DA152</f>
        <v>0</v>
      </c>
      <c r="CV152" s="60"/>
      <c r="CW152" s="60"/>
      <c r="CX152" s="60"/>
      <c r="CY152" s="60"/>
      <c r="CZ152" s="60"/>
      <c r="DA152" s="60"/>
      <c r="DB152" s="60"/>
      <c r="DC152" s="60">
        <f>DF152+DI152</f>
        <v>0</v>
      </c>
      <c r="DD152" s="60">
        <f>DG152+DJ152</f>
        <v>0</v>
      </c>
      <c r="DE152" s="60"/>
      <c r="DF152" s="60"/>
      <c r="DG152" s="60"/>
      <c r="DH152" s="60"/>
      <c r="DI152" s="60"/>
      <c r="DJ152" s="60"/>
      <c r="DK152" s="60"/>
      <c r="DL152" s="60">
        <f t="shared" si="1133"/>
        <v>0</v>
      </c>
      <c r="DM152" s="60">
        <f t="shared" si="1134"/>
        <v>0</v>
      </c>
      <c r="DN152" s="60"/>
      <c r="DO152" s="60"/>
      <c r="DP152" s="60"/>
      <c r="DQ152" s="60"/>
      <c r="DR152" s="60"/>
      <c r="DS152" s="60"/>
      <c r="DT152" s="60"/>
      <c r="DU152" s="60">
        <f>DX152+EA152</f>
        <v>0</v>
      </c>
      <c r="DV152" s="60">
        <f>DY152+EB152</f>
        <v>0</v>
      </c>
      <c r="DW152" s="60"/>
      <c r="DX152" s="60"/>
      <c r="DY152" s="60"/>
      <c r="DZ152" s="60"/>
      <c r="EA152" s="60"/>
      <c r="EB152" s="60"/>
      <c r="EC152" s="60"/>
      <c r="ED152" s="60">
        <f>EG152+EJ152</f>
        <v>0</v>
      </c>
      <c r="EE152" s="60">
        <f>EH152+EK152</f>
        <v>0</v>
      </c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>
        <f t="shared" ref="EP152:EQ152" si="1141">ES152+EV152</f>
        <v>0</v>
      </c>
      <c r="EQ152" s="60">
        <f t="shared" si="1141"/>
        <v>0</v>
      </c>
      <c r="ER152" s="60"/>
      <c r="ES152" s="62"/>
      <c r="ET152" s="60"/>
      <c r="EU152" s="60"/>
      <c r="EV152" s="60"/>
      <c r="EW152" s="60"/>
      <c r="EX152" s="60"/>
      <c r="EY152" s="60">
        <v>5245.3</v>
      </c>
      <c r="EZ152" s="60">
        <v>5245.3</v>
      </c>
      <c r="FA152" s="60">
        <f>EZ152/EY152*100</f>
        <v>100</v>
      </c>
      <c r="FB152" s="60">
        <f>FE152+FH152</f>
        <v>3526.431</v>
      </c>
      <c r="FC152" s="60">
        <f>FF152+FI152</f>
        <v>3526.431</v>
      </c>
      <c r="FD152" s="60">
        <f>FC152/FB152*100</f>
        <v>100</v>
      </c>
      <c r="FE152" s="60">
        <v>3455.9</v>
      </c>
      <c r="FF152" s="60">
        <v>3455.9</v>
      </c>
      <c r="FG152" s="60">
        <f>FF152/FE152*100</f>
        <v>100</v>
      </c>
      <c r="FH152" s="60">
        <v>70.531000000000006</v>
      </c>
      <c r="FI152" s="60">
        <v>70.531000000000006</v>
      </c>
      <c r="FJ152" s="60">
        <f>FI152/FH152*100</f>
        <v>100</v>
      </c>
      <c r="FK152" s="60"/>
      <c r="FL152" s="60"/>
      <c r="FM152" s="60"/>
      <c r="FN152" s="60">
        <f>FQ152+FT152</f>
        <v>153.06122999999999</v>
      </c>
      <c r="FO152" s="60">
        <f>FR152+FU152</f>
        <v>153.06122999999999</v>
      </c>
      <c r="FP152" s="60">
        <f>FO152/FN152*100</f>
        <v>100</v>
      </c>
      <c r="FQ152" s="60">
        <v>150</v>
      </c>
      <c r="FR152" s="60">
        <v>150</v>
      </c>
      <c r="FS152" s="60">
        <f>FR152/FQ152*100</f>
        <v>100</v>
      </c>
      <c r="FT152" s="60">
        <v>3.0612300000000001</v>
      </c>
      <c r="FU152" s="60">
        <v>3.0612300000000001</v>
      </c>
      <c r="FV152" s="60">
        <f>FU152/FT152*100</f>
        <v>100</v>
      </c>
      <c r="FW152" s="60">
        <f t="shared" ref="FW152:FX152" si="1142">FZ152+GC152</f>
        <v>0</v>
      </c>
      <c r="FX152" s="60">
        <f t="shared" si="1142"/>
        <v>0</v>
      </c>
      <c r="FY152" s="60"/>
      <c r="FZ152" s="60"/>
      <c r="GA152" s="60"/>
      <c r="GB152" s="60"/>
      <c r="GC152" s="60"/>
      <c r="GD152" s="60"/>
      <c r="GE152" s="60"/>
      <c r="GF152" s="60">
        <f>GI152+GL152</f>
        <v>0</v>
      </c>
      <c r="GG152" s="60">
        <f>GJ152+GM152</f>
        <v>0</v>
      </c>
      <c r="GH152" s="60"/>
      <c r="GI152" s="60"/>
      <c r="GJ152" s="60"/>
      <c r="GK152" s="60"/>
      <c r="GL152" s="60"/>
      <c r="GM152" s="60"/>
      <c r="GN152" s="60"/>
      <c r="GO152" s="60">
        <f>GR152+GU152</f>
        <v>0</v>
      </c>
      <c r="GP152" s="60">
        <f>GS152+GV152</f>
        <v>0</v>
      </c>
      <c r="GQ152" s="60"/>
      <c r="GR152" s="60"/>
      <c r="GS152" s="60"/>
      <c r="GT152" s="60"/>
      <c r="GU152" s="60"/>
      <c r="GV152" s="60"/>
      <c r="GW152" s="60"/>
      <c r="GX152" s="60">
        <f>HA152+HD152</f>
        <v>151.12121999999999</v>
      </c>
      <c r="GY152" s="60">
        <f>HB152+HE152</f>
        <v>151.12121999999999</v>
      </c>
      <c r="GZ152" s="58">
        <f t="shared" si="1135"/>
        <v>100</v>
      </c>
      <c r="HA152" s="60">
        <v>149.61000999999999</v>
      </c>
      <c r="HB152" s="60">
        <v>149.61000999999999</v>
      </c>
      <c r="HC152" s="60">
        <f>HB152/HA152*100</f>
        <v>100</v>
      </c>
      <c r="HD152" s="60">
        <v>1.5112099999999999</v>
      </c>
      <c r="HE152" s="60">
        <v>1.5112099999999999</v>
      </c>
      <c r="HF152" s="60">
        <f>HE152/HD152*100</f>
        <v>100</v>
      </c>
      <c r="HG152" s="60">
        <f>HJ152+HM152</f>
        <v>0</v>
      </c>
      <c r="HH152" s="60">
        <f>HK152+HN152</f>
        <v>0</v>
      </c>
      <c r="HI152" s="60"/>
      <c r="HJ152" s="60"/>
      <c r="HK152" s="60"/>
      <c r="HL152" s="60"/>
      <c r="HM152" s="60"/>
      <c r="HN152" s="60"/>
      <c r="HO152" s="60"/>
      <c r="HP152" s="60">
        <f>HS152+HV152</f>
        <v>12389.13868</v>
      </c>
      <c r="HQ152" s="60">
        <f>HT152+HW152</f>
        <v>12389.13868</v>
      </c>
      <c r="HR152" s="58">
        <f t="shared" si="1136"/>
        <v>100</v>
      </c>
      <c r="HS152" s="60">
        <v>12265.247289999999</v>
      </c>
      <c r="HT152" s="60">
        <v>12265.247289999999</v>
      </c>
      <c r="HU152" s="60">
        <f>HT152/HS152*100</f>
        <v>100</v>
      </c>
      <c r="HV152" s="60">
        <v>123.89139</v>
      </c>
      <c r="HW152" s="60">
        <v>123.89139</v>
      </c>
      <c r="HX152" s="60">
        <f>HW152/HV152*100</f>
        <v>100</v>
      </c>
      <c r="HY152" s="60">
        <f>IB152+IE152</f>
        <v>0</v>
      </c>
      <c r="HZ152" s="60">
        <f>IC152+IF152</f>
        <v>0</v>
      </c>
      <c r="IA152" s="60"/>
      <c r="IB152" s="60"/>
      <c r="IC152" s="60"/>
      <c r="ID152" s="60"/>
      <c r="IE152" s="60"/>
      <c r="IF152" s="60"/>
      <c r="IG152" s="60"/>
      <c r="IH152" s="60">
        <f>IK152+IN152</f>
        <v>0</v>
      </c>
      <c r="II152" s="60">
        <f>IL152+IO152</f>
        <v>0</v>
      </c>
      <c r="IJ152" s="60"/>
      <c r="IK152" s="60"/>
      <c r="IL152" s="60"/>
      <c r="IM152" s="60"/>
      <c r="IN152" s="60"/>
      <c r="IO152" s="60"/>
      <c r="IP152" s="60"/>
      <c r="IQ152" s="60"/>
      <c r="IR152" s="60">
        <f>IU152+IX152</f>
        <v>0</v>
      </c>
      <c r="IS152" s="60">
        <f>IV152+IY152</f>
        <v>0</v>
      </c>
      <c r="IT152" s="60"/>
      <c r="IU152" s="60"/>
      <c r="IV152" s="60"/>
      <c r="IW152" s="60"/>
      <c r="IX152" s="60"/>
      <c r="IY152" s="60"/>
      <c r="IZ152" s="60"/>
      <c r="JA152" s="60">
        <f>JD152+JG152</f>
        <v>0</v>
      </c>
      <c r="JB152" s="60">
        <f>JE152+JH152</f>
        <v>0</v>
      </c>
      <c r="JC152" s="60"/>
      <c r="JD152" s="60"/>
      <c r="JE152" s="60"/>
      <c r="JF152" s="60"/>
      <c r="JG152" s="60"/>
      <c r="JH152" s="60"/>
      <c r="JI152" s="60"/>
      <c r="JJ152" s="60">
        <f>JM152+JP152</f>
        <v>1153.2529999999999</v>
      </c>
      <c r="JK152" s="60">
        <f>JN152+JQ152</f>
        <v>1153.2529999999999</v>
      </c>
      <c r="JL152" s="69">
        <f t="shared" si="1137"/>
        <v>100</v>
      </c>
      <c r="JM152" s="60">
        <v>1130.18794</v>
      </c>
      <c r="JN152" s="60">
        <v>1130.18794</v>
      </c>
      <c r="JO152" s="60">
        <f>JN152/JM152*100</f>
        <v>100</v>
      </c>
      <c r="JP152" s="60">
        <v>23.065059999999999</v>
      </c>
      <c r="JQ152" s="60">
        <v>23.065059999999999</v>
      </c>
      <c r="JR152" s="60">
        <f>JQ152/JP152*100</f>
        <v>100</v>
      </c>
      <c r="JS152" s="60">
        <f>JV152+JY152</f>
        <v>3627.6553899999999</v>
      </c>
      <c r="JT152" s="60">
        <f>JW152+JZ152</f>
        <v>3627.6553899999999</v>
      </c>
      <c r="JU152" s="58">
        <f t="shared" si="1138"/>
        <v>100</v>
      </c>
      <c r="JV152" s="60">
        <v>3555.1022800000001</v>
      </c>
      <c r="JW152" s="60">
        <v>3555.1022800000001</v>
      </c>
      <c r="JX152" s="60">
        <f>JW152/JV152*100</f>
        <v>100</v>
      </c>
      <c r="JY152" s="60">
        <v>72.553110000000004</v>
      </c>
      <c r="JZ152" s="60">
        <v>72.553110000000004</v>
      </c>
      <c r="KA152" s="60">
        <f>JZ152/JY152*100</f>
        <v>100</v>
      </c>
      <c r="KB152" s="60">
        <f>KE152+KH152</f>
        <v>1568.7476799999999</v>
      </c>
      <c r="KC152" s="60">
        <f>KF152+KI152</f>
        <v>1568.7476799999999</v>
      </c>
      <c r="KD152" s="58">
        <f>KC152/KB152*100</f>
        <v>100</v>
      </c>
      <c r="KE152" s="60">
        <v>1537.37273</v>
      </c>
      <c r="KF152" s="60">
        <v>1537.37273</v>
      </c>
      <c r="KG152" s="60">
        <f>KF152/KE152*100</f>
        <v>100</v>
      </c>
      <c r="KH152" s="60">
        <v>31.374949999999998</v>
      </c>
      <c r="KI152" s="60">
        <v>31.374949999999998</v>
      </c>
      <c r="KJ152" s="60">
        <f>KI152/KH152*100</f>
        <v>100</v>
      </c>
      <c r="KK152" s="60">
        <f>KN152+KQ152</f>
        <v>0</v>
      </c>
      <c r="KL152" s="60">
        <f>KO152+KR152</f>
        <v>0</v>
      </c>
      <c r="KM152" s="60"/>
      <c r="KN152" s="60"/>
      <c r="KO152" s="60"/>
      <c r="KP152" s="60"/>
      <c r="KQ152" s="60"/>
      <c r="KR152" s="60"/>
      <c r="KS152" s="60"/>
      <c r="KT152" s="60"/>
      <c r="KU152" s="67"/>
      <c r="KV152" s="60"/>
      <c r="KW152" s="60">
        <f>KZ152+LC152</f>
        <v>0</v>
      </c>
      <c r="KX152" s="60">
        <f>LA152+LD152</f>
        <v>0</v>
      </c>
      <c r="KY152" s="60"/>
      <c r="KZ152" s="60"/>
      <c r="LA152" s="60"/>
      <c r="LB152" s="60"/>
      <c r="LC152" s="60"/>
      <c r="LD152" s="60"/>
      <c r="LE152" s="60"/>
      <c r="LF152" s="60"/>
      <c r="LG152" s="67"/>
      <c r="LH152" s="60"/>
      <c r="LI152" s="60"/>
      <c r="LJ152" s="67"/>
      <c r="LK152" s="60"/>
      <c r="LL152" s="60">
        <f>LO152+LR152</f>
        <v>0</v>
      </c>
      <c r="LM152" s="60">
        <f>LP152+LS152</f>
        <v>0</v>
      </c>
      <c r="LN152" s="60"/>
      <c r="LO152" s="60"/>
      <c r="LP152" s="60"/>
      <c r="LQ152" s="60"/>
      <c r="LR152" s="60"/>
      <c r="LS152" s="60"/>
      <c r="LT152" s="60"/>
      <c r="LU152" s="60"/>
      <c r="LV152" s="67"/>
      <c r="LW152" s="60"/>
      <c r="LX152" s="60"/>
      <c r="LY152" s="67"/>
      <c r="LZ152" s="60"/>
      <c r="MA152" s="60"/>
      <c r="MB152" s="67"/>
      <c r="MC152" s="60"/>
      <c r="MD152" s="60"/>
      <c r="ME152" s="67"/>
      <c r="MF152" s="60"/>
    </row>
    <row r="153" spans="1:344" s="8" customFormat="1" ht="13.5" customHeight="1">
      <c r="A153" s="7" t="s">
        <v>189</v>
      </c>
      <c r="B153" s="58">
        <f>SUM(B154:B161)</f>
        <v>22629.793239999995</v>
      </c>
      <c r="C153" s="58">
        <f>SUM(C154:C161)</f>
        <v>22625.079669999996</v>
      </c>
      <c r="D153" s="58">
        <f t="shared" si="1130"/>
        <v>99.979170954192952</v>
      </c>
      <c r="E153" s="58">
        <f>SUM(E154:E161)</f>
        <v>0</v>
      </c>
      <c r="F153" s="58">
        <f>SUM(F154:F161)</f>
        <v>0</v>
      </c>
      <c r="G153" s="58"/>
      <c r="H153" s="58">
        <f>SUM(H154:H161)</f>
        <v>0</v>
      </c>
      <c r="I153" s="58">
        <f>SUM(I154:I161)</f>
        <v>0</v>
      </c>
      <c r="J153" s="58"/>
      <c r="K153" s="58">
        <f>SUM(K154:K161)</f>
        <v>0</v>
      </c>
      <c r="L153" s="58">
        <f>SUM(L154:L161)</f>
        <v>0</v>
      </c>
      <c r="M153" s="58"/>
      <c r="N153" s="58">
        <f>SUM(N154:N161)</f>
        <v>0</v>
      </c>
      <c r="O153" s="58">
        <f>SUM(O154:O161)</f>
        <v>0</v>
      </c>
      <c r="P153" s="58"/>
      <c r="Q153" s="58">
        <f>SUM(Q154:Q161)</f>
        <v>0</v>
      </c>
      <c r="R153" s="58">
        <f>SUM(R154:R161)</f>
        <v>0</v>
      </c>
      <c r="S153" s="58"/>
      <c r="T153" s="58">
        <f>SUM(T154:T161)</f>
        <v>0</v>
      </c>
      <c r="U153" s="58">
        <f>SUM(U154:U161)</f>
        <v>0</v>
      </c>
      <c r="V153" s="58"/>
      <c r="W153" s="58">
        <f>SUM(W154:W161)</f>
        <v>0</v>
      </c>
      <c r="X153" s="58">
        <f>SUM(X154:X161)</f>
        <v>0</v>
      </c>
      <c r="Y153" s="58"/>
      <c r="Z153" s="58">
        <f>SUM(Z154:Z161)</f>
        <v>0</v>
      </c>
      <c r="AA153" s="58">
        <f>SUM(AA154:AA161)</f>
        <v>0</v>
      </c>
      <c r="AB153" s="58"/>
      <c r="AC153" s="58">
        <f>SUM(AC154:AC161)</f>
        <v>0</v>
      </c>
      <c r="AD153" s="58">
        <f>SUM(AD154:AD161)</f>
        <v>0</v>
      </c>
      <c r="AE153" s="58"/>
      <c r="AF153" s="58">
        <f>SUM(AF154:AF161)</f>
        <v>0</v>
      </c>
      <c r="AG153" s="58">
        <f>SUM(AG154:AG161)</f>
        <v>0</v>
      </c>
      <c r="AH153" s="58"/>
      <c r="AI153" s="58">
        <f>SUM(AI154:AI161)</f>
        <v>0</v>
      </c>
      <c r="AJ153" s="58">
        <f>SUM(AJ154:AJ161)</f>
        <v>0</v>
      </c>
      <c r="AK153" s="58"/>
      <c r="AL153" s="58">
        <f>SUM(AL154:AL161)</f>
        <v>0</v>
      </c>
      <c r="AM153" s="58">
        <f>SUM(AM154:AM161)</f>
        <v>0</v>
      </c>
      <c r="AN153" s="58"/>
      <c r="AO153" s="58">
        <f>SUM(AO154:AO161)</f>
        <v>0</v>
      </c>
      <c r="AP153" s="58">
        <f>SUM(AP154:AP161)</f>
        <v>0</v>
      </c>
      <c r="AQ153" s="58"/>
      <c r="AR153" s="58">
        <f>SUM(AR154:AR161)</f>
        <v>0</v>
      </c>
      <c r="AS153" s="58">
        <f>SUM(AS154:AS161)</f>
        <v>0</v>
      </c>
      <c r="AT153" s="58"/>
      <c r="AU153" s="58">
        <f>SUM(AU154:AU161)</f>
        <v>0</v>
      </c>
      <c r="AV153" s="58">
        <f>SUM(AV154:AV161)</f>
        <v>0</v>
      </c>
      <c r="AW153" s="58"/>
      <c r="AX153" s="58">
        <f>SUM(AX154:AX161)</f>
        <v>0</v>
      </c>
      <c r="AY153" s="58">
        <f>SUM(AY154:AY161)</f>
        <v>0</v>
      </c>
      <c r="AZ153" s="58"/>
      <c r="BA153" s="58">
        <f>SUM(BA154:BA161)</f>
        <v>0</v>
      </c>
      <c r="BB153" s="58">
        <f>SUM(BB154:BB161)</f>
        <v>0</v>
      </c>
      <c r="BC153" s="58"/>
      <c r="BD153" s="58">
        <f>SUM(BD154:BD161)</f>
        <v>0</v>
      </c>
      <c r="BE153" s="58">
        <f>SUM(BE154:BE161)</f>
        <v>0</v>
      </c>
      <c r="BF153" s="58"/>
      <c r="BG153" s="58">
        <f>SUM(BG154:BG161)</f>
        <v>10096.96687</v>
      </c>
      <c r="BH153" s="58">
        <f>SUM(BH154:BH161)</f>
        <v>10096.96687</v>
      </c>
      <c r="BI153" s="58">
        <f>BH153/BG153*100</f>
        <v>100</v>
      </c>
      <c r="BJ153" s="58">
        <f>SUM(BJ154:BJ161)</f>
        <v>9895.0274799999988</v>
      </c>
      <c r="BK153" s="58">
        <f>SUM(BK154:BK161)</f>
        <v>9895.0274799999988</v>
      </c>
      <c r="BL153" s="58">
        <f>BK153/BJ153*100</f>
        <v>100</v>
      </c>
      <c r="BM153" s="58">
        <f>SUM(BM154:BM161)</f>
        <v>201.93938999999997</v>
      </c>
      <c r="BN153" s="58">
        <f>SUM(BN154:BN161)</f>
        <v>201.93938999999997</v>
      </c>
      <c r="BO153" s="58">
        <f>BN153/BM153*100</f>
        <v>100</v>
      </c>
      <c r="BP153" s="58">
        <f>SUM(BP154:BP161)</f>
        <v>0</v>
      </c>
      <c r="BQ153" s="58">
        <f>SUM(BQ154:BQ161)</f>
        <v>0</v>
      </c>
      <c r="BR153" s="58"/>
      <c r="BS153" s="58">
        <f>SUM(BS154:BS161)</f>
        <v>3553.8593700000001</v>
      </c>
      <c r="BT153" s="58">
        <f>SUM(BT154:BT161)</f>
        <v>3553.8593700000001</v>
      </c>
      <c r="BU153" s="58">
        <f>BT153/BS153*100</f>
        <v>100</v>
      </c>
      <c r="BV153" s="58">
        <f>BV154+BV155+BV156+BV157+BV158+BV159+BV160+BV161</f>
        <v>2840.8573700000002</v>
      </c>
      <c r="BW153" s="58">
        <f>SUM(BW154:BW161)</f>
        <v>2840.8573700000002</v>
      </c>
      <c r="BX153" s="58">
        <f>BW153/BV153*100</f>
        <v>100</v>
      </c>
      <c r="BY153" s="58">
        <f>SUM(BY154:BY161)</f>
        <v>713.00199999999995</v>
      </c>
      <c r="BZ153" s="58">
        <f>SUM(BZ154:BZ161)</f>
        <v>713.00199999999995</v>
      </c>
      <c r="CA153" s="58">
        <f>BZ153/BY153*100</f>
        <v>100</v>
      </c>
      <c r="CB153" s="58">
        <f>SUM(CB154:CB161)</f>
        <v>0</v>
      </c>
      <c r="CC153" s="58">
        <f>SUM(CC154:CC161)</f>
        <v>0</v>
      </c>
      <c r="CD153" s="58"/>
      <c r="CE153" s="58">
        <f>SUM(CE154:CE161)</f>
        <v>0</v>
      </c>
      <c r="CF153" s="58">
        <f>SUM(CF154:CF161)</f>
        <v>0</v>
      </c>
      <c r="CG153" s="58"/>
      <c r="CH153" s="58">
        <f>SUM(CH154:CH161)</f>
        <v>0</v>
      </c>
      <c r="CI153" s="58">
        <f>SUM(CI154:CI161)</f>
        <v>0</v>
      </c>
      <c r="CJ153" s="58"/>
      <c r="CK153" s="58">
        <f>SUM(CK154:CK161)</f>
        <v>0</v>
      </c>
      <c r="CL153" s="58">
        <f>SUM(CL154:CL161)</f>
        <v>0</v>
      </c>
      <c r="CM153" s="58"/>
      <c r="CN153" s="58">
        <f>SUM(CN154:CN161)</f>
        <v>0</v>
      </c>
      <c r="CO153" s="58">
        <f>SUM(CO154:CO161)</f>
        <v>0</v>
      </c>
      <c r="CP153" s="58"/>
      <c r="CQ153" s="58">
        <f>SUM(CQ154:CQ161)</f>
        <v>0</v>
      </c>
      <c r="CR153" s="58">
        <f>SUM(CR154:CR161)</f>
        <v>0</v>
      </c>
      <c r="CS153" s="58"/>
      <c r="CT153" s="58">
        <f>SUM(CT154:CT161)</f>
        <v>0</v>
      </c>
      <c r="CU153" s="58">
        <f>SUM(CU154:CU161)</f>
        <v>0</v>
      </c>
      <c r="CV153" s="58"/>
      <c r="CW153" s="58"/>
      <c r="CX153" s="58"/>
      <c r="CY153" s="58"/>
      <c r="CZ153" s="58"/>
      <c r="DA153" s="58"/>
      <c r="DB153" s="58"/>
      <c r="DC153" s="58">
        <f>SUM(DC154:DC161)</f>
        <v>0</v>
      </c>
      <c r="DD153" s="58">
        <f>SUM(DD154:DD161)</f>
        <v>0</v>
      </c>
      <c r="DE153" s="58"/>
      <c r="DF153" s="58"/>
      <c r="DG153" s="58"/>
      <c r="DH153" s="58"/>
      <c r="DI153" s="58"/>
      <c r="DJ153" s="58"/>
      <c r="DK153" s="58"/>
      <c r="DL153" s="58">
        <f t="shared" si="1133"/>
        <v>0</v>
      </c>
      <c r="DM153" s="58">
        <f t="shared" si="1134"/>
        <v>0</v>
      </c>
      <c r="DN153" s="58"/>
      <c r="DO153" s="58">
        <f>SUM(DO154:DO161)</f>
        <v>0</v>
      </c>
      <c r="DP153" s="58">
        <v>0</v>
      </c>
      <c r="DQ153" s="58"/>
      <c r="DR153" s="58">
        <f>SUM(DR154:DR161)</f>
        <v>0</v>
      </c>
      <c r="DS153" s="58">
        <f>SUM(DS154:DS161)</f>
        <v>0</v>
      </c>
      <c r="DT153" s="58"/>
      <c r="DU153" s="58">
        <f>SUM(DU154:DU161)</f>
        <v>0</v>
      </c>
      <c r="DV153" s="58">
        <f>SUM(DV154:DV161)</f>
        <v>0</v>
      </c>
      <c r="DW153" s="58"/>
      <c r="DX153" s="58">
        <f>SUM(DX154:DX161)</f>
        <v>0</v>
      </c>
      <c r="DY153" s="58">
        <f>SUM(DY154:DY161)</f>
        <v>0</v>
      </c>
      <c r="DZ153" s="58"/>
      <c r="EA153" s="58">
        <f>SUM(EA154:EA161)</f>
        <v>0</v>
      </c>
      <c r="EB153" s="58">
        <f>SUM(EB154:EB161)</f>
        <v>0</v>
      </c>
      <c r="EC153" s="58"/>
      <c r="ED153" s="58">
        <f>SUM(ED154:ED161)</f>
        <v>0</v>
      </c>
      <c r="EE153" s="58">
        <f>SUM(EE154:EE161)</f>
        <v>0</v>
      </c>
      <c r="EF153" s="58"/>
      <c r="EG153" s="58">
        <f>SUM(EG154:EG161)</f>
        <v>0</v>
      </c>
      <c r="EH153" s="58">
        <f>SUM(EH154:EH161)</f>
        <v>0</v>
      </c>
      <c r="EI153" s="58"/>
      <c r="EJ153" s="58">
        <f>SUM(EJ154:EJ161)</f>
        <v>0</v>
      </c>
      <c r="EK153" s="58">
        <f>SUM(EK154:EK161)</f>
        <v>0</v>
      </c>
      <c r="EL153" s="58"/>
      <c r="EM153" s="58">
        <f>SUM(EM154:EM161)</f>
        <v>0</v>
      </c>
      <c r="EN153" s="58">
        <f>SUM(EN154:EN161)</f>
        <v>0</v>
      </c>
      <c r="EO153" s="58"/>
      <c r="EP153" s="58">
        <f>SUM(EP154:EP161)</f>
        <v>8978.9670000000006</v>
      </c>
      <c r="EQ153" s="58">
        <f>SUM(EQ154:EQ161)</f>
        <v>8974.2534300000007</v>
      </c>
      <c r="ER153" s="58">
        <f>EQ153/EP153*100</f>
        <v>99.947504317590202</v>
      </c>
      <c r="ES153" s="58">
        <f>ES154+ES155+ES156+ES157+ES158+ES159+ES160+ES161</f>
        <v>8978.9670000000006</v>
      </c>
      <c r="ET153" s="58">
        <f>SUM(ET154:ET161)</f>
        <v>8974.2534300000007</v>
      </c>
      <c r="EU153" s="58">
        <f>ET153/ES153*100</f>
        <v>99.947504317590202</v>
      </c>
      <c r="EV153" s="58">
        <f>SUM(EV154:EV161)</f>
        <v>0</v>
      </c>
      <c r="EW153" s="58">
        <f>SUM(EW154:EW161)</f>
        <v>0</v>
      </c>
      <c r="EX153" s="58"/>
      <c r="EY153" s="58">
        <f>SUM(EY154:EY161)</f>
        <v>0</v>
      </c>
      <c r="EZ153" s="58">
        <f>SUM(EZ154:EZ161)</f>
        <v>0</v>
      </c>
      <c r="FA153" s="58"/>
      <c r="FB153" s="58">
        <f>SUM(FB154:FB161)</f>
        <v>0</v>
      </c>
      <c r="FC153" s="58">
        <f>SUM(FC154:FC161)</f>
        <v>0</v>
      </c>
      <c r="FD153" s="58"/>
      <c r="FE153" s="58">
        <f>SUM(FE154:FE161)</f>
        <v>0</v>
      </c>
      <c r="FF153" s="58">
        <f>SUM(FF154:FF161)</f>
        <v>0</v>
      </c>
      <c r="FG153" s="58"/>
      <c r="FH153" s="58">
        <f>SUM(FH154:FH161)</f>
        <v>0</v>
      </c>
      <c r="FI153" s="58">
        <f>SUM(FI154:FI161)</f>
        <v>0</v>
      </c>
      <c r="FJ153" s="58"/>
      <c r="FK153" s="58">
        <f>FK154+FK155</f>
        <v>0</v>
      </c>
      <c r="FL153" s="58"/>
      <c r="FM153" s="58"/>
      <c r="FN153" s="58">
        <f>FN154+FN155</f>
        <v>0</v>
      </c>
      <c r="FO153" s="58">
        <f>FO154+FO155</f>
        <v>0</v>
      </c>
      <c r="FP153" s="58"/>
      <c r="FQ153" s="58">
        <f>FQ154+FQ155</f>
        <v>0</v>
      </c>
      <c r="FR153" s="58">
        <f>FR154+FR155</f>
        <v>0</v>
      </c>
      <c r="FS153" s="58"/>
      <c r="FT153" s="58">
        <f>FT154+FT155</f>
        <v>0</v>
      </c>
      <c r="FU153" s="58">
        <f>FU154+FU155</f>
        <v>0</v>
      </c>
      <c r="FV153" s="58"/>
      <c r="FW153" s="58">
        <f>SUM(FW154:FW161)</f>
        <v>0</v>
      </c>
      <c r="FX153" s="58">
        <f>SUM(FX154:FX161)</f>
        <v>0</v>
      </c>
      <c r="FY153" s="58"/>
      <c r="FZ153" s="58">
        <f>FZ154+FZ155</f>
        <v>0</v>
      </c>
      <c r="GA153" s="58">
        <f>GA154+GA155</f>
        <v>0</v>
      </c>
      <c r="GB153" s="58"/>
      <c r="GC153" s="58">
        <f>GC154+GC155</f>
        <v>0</v>
      </c>
      <c r="GD153" s="58">
        <f>GD154+GD155</f>
        <v>0</v>
      </c>
      <c r="GE153" s="58"/>
      <c r="GF153" s="58">
        <f>SUM(GF154:GF161)</f>
        <v>0</v>
      </c>
      <c r="GG153" s="58">
        <f>SUM(GG154:GG161)</f>
        <v>0</v>
      </c>
      <c r="GH153" s="58"/>
      <c r="GI153" s="58">
        <f>GI154+GI155</f>
        <v>0</v>
      </c>
      <c r="GJ153" s="58">
        <f>GJ154+GJ155</f>
        <v>0</v>
      </c>
      <c r="GK153" s="58"/>
      <c r="GL153" s="58">
        <f>GL154+GL155</f>
        <v>0</v>
      </c>
      <c r="GM153" s="58">
        <f>GM154+GM155</f>
        <v>0</v>
      </c>
      <c r="GN153" s="58"/>
      <c r="GO153" s="58">
        <f>SUM(GO154:GO161)</f>
        <v>0</v>
      </c>
      <c r="GP153" s="58">
        <f>SUM(GP154:GP161)</f>
        <v>0</v>
      </c>
      <c r="GQ153" s="58"/>
      <c r="GR153" s="58">
        <f>GR154+GR155</f>
        <v>0</v>
      </c>
      <c r="GS153" s="58">
        <f>GS154+GS155</f>
        <v>0</v>
      </c>
      <c r="GT153" s="58"/>
      <c r="GU153" s="58">
        <f>GU154+GU155</f>
        <v>0</v>
      </c>
      <c r="GV153" s="58">
        <f>GV154+GV155</f>
        <v>0</v>
      </c>
      <c r="GW153" s="58"/>
      <c r="GX153" s="58">
        <f>SUM(GX154:GX161)</f>
        <v>0</v>
      </c>
      <c r="GY153" s="58">
        <f>SUM(GY154:GY161)</f>
        <v>0</v>
      </c>
      <c r="GZ153" s="58"/>
      <c r="HA153" s="58">
        <f>HA154+HA155</f>
        <v>0</v>
      </c>
      <c r="HB153" s="58">
        <f>HB154+HB155</f>
        <v>0</v>
      </c>
      <c r="HC153" s="58"/>
      <c r="HD153" s="58">
        <f>HD154+HD155</f>
        <v>0</v>
      </c>
      <c r="HE153" s="58">
        <f>HE154+HE155</f>
        <v>0</v>
      </c>
      <c r="HF153" s="58"/>
      <c r="HG153" s="58">
        <f>SUM(HG154:HG161)</f>
        <v>0</v>
      </c>
      <c r="HH153" s="58">
        <f>SUM(HH154:HH161)</f>
        <v>0</v>
      </c>
      <c r="HI153" s="58"/>
      <c r="HJ153" s="58">
        <f>HJ154+HJ155</f>
        <v>0</v>
      </c>
      <c r="HK153" s="58">
        <f>HK154+HK155</f>
        <v>0</v>
      </c>
      <c r="HL153" s="58"/>
      <c r="HM153" s="58">
        <f>HM154+HM155</f>
        <v>0</v>
      </c>
      <c r="HN153" s="58">
        <f>HN154+HN155</f>
        <v>0</v>
      </c>
      <c r="HO153" s="58"/>
      <c r="HP153" s="58">
        <f>SUM(HP154:HP161)</f>
        <v>0</v>
      </c>
      <c r="HQ153" s="58">
        <f>SUM(HQ154:HQ161)</f>
        <v>0</v>
      </c>
      <c r="HR153" s="58"/>
      <c r="HS153" s="58">
        <f>HS154+HS155</f>
        <v>0</v>
      </c>
      <c r="HT153" s="58">
        <f>HT154+HT155</f>
        <v>0</v>
      </c>
      <c r="HU153" s="58"/>
      <c r="HV153" s="58">
        <f>HV154+HV155</f>
        <v>0</v>
      </c>
      <c r="HW153" s="58">
        <f>HW154+HW155</f>
        <v>0</v>
      </c>
      <c r="HX153" s="58"/>
      <c r="HY153" s="58">
        <f>SUM(HY154:HY161)</f>
        <v>0</v>
      </c>
      <c r="HZ153" s="58">
        <f>SUM(HZ154:HZ161)</f>
        <v>0</v>
      </c>
      <c r="IA153" s="58"/>
      <c r="IB153" s="58">
        <f>IB154+IB155</f>
        <v>0</v>
      </c>
      <c r="IC153" s="58">
        <f>IC154+IC155</f>
        <v>0</v>
      </c>
      <c r="ID153" s="58"/>
      <c r="IE153" s="58">
        <f>IE154+IE155</f>
        <v>0</v>
      </c>
      <c r="IF153" s="58">
        <f>IF154+IF155</f>
        <v>0</v>
      </c>
      <c r="IG153" s="58"/>
      <c r="IH153" s="58">
        <f>SUM(IH154:IH161)</f>
        <v>0</v>
      </c>
      <c r="II153" s="58">
        <f>SUM(II154:II161)</f>
        <v>0</v>
      </c>
      <c r="IJ153" s="58"/>
      <c r="IK153" s="58">
        <f>IK154+IK155</f>
        <v>0</v>
      </c>
      <c r="IL153" s="58">
        <f>IL154+IL155</f>
        <v>0</v>
      </c>
      <c r="IM153" s="58"/>
      <c r="IN153" s="58">
        <f>IN154+IN155</f>
        <v>0</v>
      </c>
      <c r="IO153" s="58">
        <f>IO154+IO155</f>
        <v>0</v>
      </c>
      <c r="IP153" s="58"/>
      <c r="IQ153" s="58">
        <f>SUM(IQ154:IQ161)</f>
        <v>0</v>
      </c>
      <c r="IR153" s="58">
        <f>SUM(IR154:IR161)</f>
        <v>0</v>
      </c>
      <c r="IS153" s="58">
        <f>SUM(IS154:IS161)</f>
        <v>0</v>
      </c>
      <c r="IT153" s="58"/>
      <c r="IU153" s="58">
        <f>IU154+IU155</f>
        <v>0</v>
      </c>
      <c r="IV153" s="58">
        <f>IV154+IV155</f>
        <v>0</v>
      </c>
      <c r="IW153" s="58"/>
      <c r="IX153" s="58">
        <f>IX154+IX155</f>
        <v>0</v>
      </c>
      <c r="IY153" s="58">
        <f>IY154+IY155</f>
        <v>0</v>
      </c>
      <c r="IZ153" s="58"/>
      <c r="JA153" s="58">
        <f>SUM(JA154:JA161)</f>
        <v>0</v>
      </c>
      <c r="JB153" s="58">
        <f>SUM(JB154:JB161)</f>
        <v>0</v>
      </c>
      <c r="JC153" s="58"/>
      <c r="JD153" s="58">
        <f>JD154+JD155</f>
        <v>0</v>
      </c>
      <c r="JE153" s="58">
        <f>JE154+JE155</f>
        <v>0</v>
      </c>
      <c r="JF153" s="58"/>
      <c r="JG153" s="58">
        <f>JG154+JG155</f>
        <v>0</v>
      </c>
      <c r="JH153" s="58">
        <f>JH154+JH155</f>
        <v>0</v>
      </c>
      <c r="JI153" s="58"/>
      <c r="JJ153" s="58">
        <f>SUM(JJ154:JJ161)</f>
        <v>0</v>
      </c>
      <c r="JK153" s="58">
        <f>SUM(JK154:JK161)</f>
        <v>0</v>
      </c>
      <c r="JL153" s="58"/>
      <c r="JM153" s="58">
        <f>JM154+JM155</f>
        <v>0</v>
      </c>
      <c r="JN153" s="58">
        <f>JN154+JN155</f>
        <v>0</v>
      </c>
      <c r="JO153" s="58"/>
      <c r="JP153" s="58">
        <f>JP154+JP155</f>
        <v>0</v>
      </c>
      <c r="JQ153" s="58">
        <f>JQ154+JQ155</f>
        <v>0</v>
      </c>
      <c r="JR153" s="58"/>
      <c r="JS153" s="58">
        <f>SUM(JS154:JS161)</f>
        <v>0</v>
      </c>
      <c r="JT153" s="58">
        <f>SUM(JT154:JT161)</f>
        <v>0</v>
      </c>
      <c r="JU153" s="58"/>
      <c r="JV153" s="58">
        <f>JV154+JV155</f>
        <v>0</v>
      </c>
      <c r="JW153" s="58">
        <f>JW154+JW155</f>
        <v>0</v>
      </c>
      <c r="JX153" s="58"/>
      <c r="JY153" s="58">
        <f>JY154+JY155</f>
        <v>0</v>
      </c>
      <c r="JZ153" s="58">
        <f>JZ154+JZ155</f>
        <v>0</v>
      </c>
      <c r="KA153" s="58"/>
      <c r="KB153" s="58">
        <f>SUM(KB154:KB161)</f>
        <v>0</v>
      </c>
      <c r="KC153" s="58">
        <f>SUM(KC154:KC161)</f>
        <v>0</v>
      </c>
      <c r="KD153" s="58"/>
      <c r="KE153" s="58">
        <f>KE154+KE155</f>
        <v>0</v>
      </c>
      <c r="KF153" s="58">
        <f>KF154+KF155</f>
        <v>0</v>
      </c>
      <c r="KG153" s="58"/>
      <c r="KH153" s="58">
        <f>KH154+KH155</f>
        <v>0</v>
      </c>
      <c r="KI153" s="58">
        <f>KI154+KI155</f>
        <v>0</v>
      </c>
      <c r="KJ153" s="58"/>
      <c r="KK153" s="58">
        <f>SUM(KK154:KK161)</f>
        <v>0</v>
      </c>
      <c r="KL153" s="58">
        <f>SUM(KL154:KL161)</f>
        <v>0</v>
      </c>
      <c r="KM153" s="58"/>
      <c r="KN153" s="58">
        <f>KN154+KN155</f>
        <v>0</v>
      </c>
      <c r="KO153" s="58">
        <f>KO154+KO155</f>
        <v>0</v>
      </c>
      <c r="KP153" s="58"/>
      <c r="KQ153" s="58">
        <f>KQ154+KQ155</f>
        <v>0</v>
      </c>
      <c r="KR153" s="58">
        <f>KR154+KR155</f>
        <v>0</v>
      </c>
      <c r="KS153" s="58"/>
      <c r="KT153" s="58">
        <f>SUM(KT154:KT161)</f>
        <v>0</v>
      </c>
      <c r="KU153" s="66">
        <f>SUM(KU154:KU161)</f>
        <v>0</v>
      </c>
      <c r="KV153" s="58"/>
      <c r="KW153" s="58">
        <f>SUM(KW154:KW161)</f>
        <v>0</v>
      </c>
      <c r="KX153" s="58">
        <f>SUM(KX154:KX161)</f>
        <v>0</v>
      </c>
      <c r="KY153" s="58"/>
      <c r="KZ153" s="58">
        <f>KZ154+KZ155</f>
        <v>0</v>
      </c>
      <c r="LA153" s="58">
        <f>LA154+LA155</f>
        <v>0</v>
      </c>
      <c r="LB153" s="58"/>
      <c r="LC153" s="58">
        <f>LC154+LC155</f>
        <v>0</v>
      </c>
      <c r="LD153" s="58">
        <f>LD154+LD155</f>
        <v>0</v>
      </c>
      <c r="LE153" s="58"/>
      <c r="LF153" s="58">
        <f>SUM(LF154:LF161)</f>
        <v>0</v>
      </c>
      <c r="LG153" s="66">
        <f>SUM(LG154:LG161)</f>
        <v>0</v>
      </c>
      <c r="LH153" s="58"/>
      <c r="LI153" s="58">
        <f>SUM(LI154:LI161)</f>
        <v>0</v>
      </c>
      <c r="LJ153" s="66">
        <f>SUM(LJ154:LJ161)</f>
        <v>0</v>
      </c>
      <c r="LK153" s="58"/>
      <c r="LL153" s="58">
        <f>SUM(LL154:LL161)</f>
        <v>0</v>
      </c>
      <c r="LM153" s="58">
        <f>SUM(LM154:LM161)</f>
        <v>0</v>
      </c>
      <c r="LN153" s="58"/>
      <c r="LO153" s="58">
        <f>LO154+LO155</f>
        <v>0</v>
      </c>
      <c r="LP153" s="58">
        <f>LP154+LP155</f>
        <v>0</v>
      </c>
      <c r="LQ153" s="58"/>
      <c r="LR153" s="58">
        <f>LR154+LR155</f>
        <v>0</v>
      </c>
      <c r="LS153" s="58">
        <f>LS154+LS155</f>
        <v>0</v>
      </c>
      <c r="LT153" s="58"/>
      <c r="LU153" s="58">
        <f>SUM(LU154:LU161)</f>
        <v>0</v>
      </c>
      <c r="LV153" s="66">
        <f>SUM(LV154:LV161)</f>
        <v>0</v>
      </c>
      <c r="LW153" s="58"/>
      <c r="LX153" s="58">
        <f>SUM(LX154:LX161)</f>
        <v>0</v>
      </c>
      <c r="LY153" s="66">
        <f>SUM(LY154:LY161)</f>
        <v>0</v>
      </c>
      <c r="LZ153" s="58"/>
      <c r="MA153" s="58">
        <f>SUM(MA154:MA161)</f>
        <v>0</v>
      </c>
      <c r="MB153" s="66">
        <f>SUM(MB154:MB161)</f>
        <v>0</v>
      </c>
      <c r="MC153" s="58"/>
      <c r="MD153" s="58">
        <f>SUM(MD154:MD161)</f>
        <v>0</v>
      </c>
      <c r="ME153" s="66">
        <f>SUM(ME154:ME161)</f>
        <v>0</v>
      </c>
      <c r="MF153" s="58"/>
    </row>
    <row r="154" spans="1:344" ht="13.5" customHeight="1">
      <c r="A154" s="3" t="s">
        <v>35</v>
      </c>
      <c r="B154" s="60">
        <f t="shared" ref="B154:C161" si="1143">E154+N154+Q154+T154+AC154+AU154+AX154+BG154+BP154+BS154+CB154+CK154+DL154+DU154+ED154+EM154+EP154+EY154+FB154+FW154+GF154+GO154+GX154+HP154+HG154+HY154+CT154+JJ154+JS154+DC154+FK154+FN154+IR154+KB154+KK154+KT154+LF154+LI154+LL154+IH154+JA154+KW154+LU154+LX154+MA154+MD154</f>
        <v>12625.50036</v>
      </c>
      <c r="C154" s="60">
        <f t="shared" si="1143"/>
        <v>12620.78679</v>
      </c>
      <c r="D154" s="60">
        <f>C154/B154*100</f>
        <v>99.962666271707263</v>
      </c>
      <c r="E154" s="60">
        <f t="shared" ref="E154:F161" si="1144">H154+K154</f>
        <v>0</v>
      </c>
      <c r="F154" s="60">
        <f t="shared" si="1144"/>
        <v>0</v>
      </c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>
        <f t="shared" ref="T154:U161" si="1145">W154+Z154</f>
        <v>0</v>
      </c>
      <c r="U154" s="60">
        <f t="shared" si="1145"/>
        <v>0</v>
      </c>
      <c r="V154" s="60"/>
      <c r="W154" s="60"/>
      <c r="X154" s="60"/>
      <c r="Y154" s="60"/>
      <c r="Z154" s="60"/>
      <c r="AA154" s="60"/>
      <c r="AB154" s="60"/>
      <c r="AC154" s="60">
        <f t="shared" ref="AC154:AD161" si="1146">AF154+AI154</f>
        <v>0</v>
      </c>
      <c r="AD154" s="60">
        <f t="shared" si="1146"/>
        <v>0</v>
      </c>
      <c r="AE154" s="60"/>
      <c r="AF154" s="60"/>
      <c r="AG154" s="60"/>
      <c r="AH154" s="60"/>
      <c r="AI154" s="60"/>
      <c r="AJ154" s="60"/>
      <c r="AK154" s="60"/>
      <c r="AL154" s="60">
        <f t="shared" ref="AL154:AM161" si="1147">AO154+AR154</f>
        <v>0</v>
      </c>
      <c r="AM154" s="60">
        <f t="shared" si="1147"/>
        <v>0</v>
      </c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>
        <f t="shared" ref="AX154:AY160" si="1148">BA154+BD154</f>
        <v>0</v>
      </c>
      <c r="AY154" s="60">
        <f t="shared" si="1148"/>
        <v>0</v>
      </c>
      <c r="AZ154" s="60"/>
      <c r="BA154" s="60"/>
      <c r="BB154" s="60"/>
      <c r="BC154" s="60"/>
      <c r="BD154" s="60"/>
      <c r="BE154" s="60"/>
      <c r="BF154" s="60"/>
      <c r="BG154" s="60">
        <f t="shared" ref="BG154:BH160" si="1149">BJ154+BM154</f>
        <v>6630.8439099999996</v>
      </c>
      <c r="BH154" s="60">
        <f>BK154+BN154</f>
        <v>6630.8439099999996</v>
      </c>
      <c r="BI154" s="60">
        <f>BH154/BG154*100</f>
        <v>100</v>
      </c>
      <c r="BJ154" s="60">
        <v>6498.2269999999999</v>
      </c>
      <c r="BK154" s="60">
        <v>6498.2269999999999</v>
      </c>
      <c r="BL154" s="60">
        <f>BK154/BJ154*100</f>
        <v>100</v>
      </c>
      <c r="BM154" s="60">
        <v>132.61690999999999</v>
      </c>
      <c r="BN154" s="60">
        <v>132.61690999999999</v>
      </c>
      <c r="BO154" s="60">
        <f>BN154/BM154*100</f>
        <v>100</v>
      </c>
      <c r="BP154" s="60"/>
      <c r="BQ154" s="60"/>
      <c r="BR154" s="60"/>
      <c r="BS154" s="60">
        <f t="shared" ref="BS154:BS161" si="1150">BV154+BY154</f>
        <v>994.65644999999995</v>
      </c>
      <c r="BT154" s="60">
        <f>BW154+BZ154</f>
        <v>994.65644999999995</v>
      </c>
      <c r="BU154" s="60">
        <f>BT154/BS154*100</f>
        <v>100</v>
      </c>
      <c r="BV154" s="60">
        <v>994.65644999999995</v>
      </c>
      <c r="BW154" s="60">
        <v>994.65644999999995</v>
      </c>
      <c r="BX154" s="60"/>
      <c r="BY154" s="60"/>
      <c r="BZ154" s="60"/>
      <c r="CA154" s="60"/>
      <c r="CB154" s="60">
        <f t="shared" ref="CB154:CB161" si="1151">CE154+CH154</f>
        <v>0</v>
      </c>
      <c r="CC154" s="60">
        <f t="shared" ref="CC154:CC161" si="1152">CF154+CI154</f>
        <v>0</v>
      </c>
      <c r="CD154" s="60"/>
      <c r="CE154" s="60"/>
      <c r="CF154" s="60"/>
      <c r="CG154" s="60"/>
      <c r="CH154" s="60"/>
      <c r="CI154" s="60"/>
      <c r="CJ154" s="60"/>
      <c r="CK154" s="60">
        <f t="shared" ref="CK154:CL161" si="1153">CN154+CQ154</f>
        <v>0</v>
      </c>
      <c r="CL154" s="60">
        <f t="shared" si="1153"/>
        <v>0</v>
      </c>
      <c r="CM154" s="60"/>
      <c r="CN154" s="60"/>
      <c r="CO154" s="60"/>
      <c r="CP154" s="60"/>
      <c r="CQ154" s="60"/>
      <c r="CR154" s="60"/>
      <c r="CS154" s="60"/>
      <c r="CT154" s="60">
        <f t="shared" ref="CT154:CU161" si="1154">CW154+CZ154</f>
        <v>0</v>
      </c>
      <c r="CU154" s="60">
        <f t="shared" si="1154"/>
        <v>0</v>
      </c>
      <c r="CV154" s="60"/>
      <c r="CW154" s="60"/>
      <c r="CX154" s="60"/>
      <c r="CY154" s="60"/>
      <c r="CZ154" s="60"/>
      <c r="DA154" s="60"/>
      <c r="DB154" s="60"/>
      <c r="DC154" s="60">
        <f t="shared" ref="DC154:DD161" si="1155">DF154+DI154</f>
        <v>0</v>
      </c>
      <c r="DD154" s="60">
        <f t="shared" si="1155"/>
        <v>0</v>
      </c>
      <c r="DE154" s="60"/>
      <c r="DF154" s="60"/>
      <c r="DG154" s="60"/>
      <c r="DH154" s="60"/>
      <c r="DI154" s="60"/>
      <c r="DJ154" s="60"/>
      <c r="DK154" s="60"/>
      <c r="DL154" s="60">
        <f t="shared" si="1133"/>
        <v>0</v>
      </c>
      <c r="DM154" s="60">
        <f t="shared" si="1134"/>
        <v>0</v>
      </c>
      <c r="DN154" s="60"/>
      <c r="DO154" s="60"/>
      <c r="DP154" s="60"/>
      <c r="DQ154" s="60"/>
      <c r="DR154" s="60"/>
      <c r="DS154" s="60"/>
      <c r="DT154" s="60"/>
      <c r="DU154" s="60">
        <f t="shared" ref="DU154:DV161" si="1156">DX154+EA154</f>
        <v>0</v>
      </c>
      <c r="DV154" s="60">
        <f t="shared" si="1156"/>
        <v>0</v>
      </c>
      <c r="DW154" s="60"/>
      <c r="DX154" s="60"/>
      <c r="DY154" s="60"/>
      <c r="DZ154" s="60"/>
      <c r="EA154" s="60"/>
      <c r="EB154" s="60"/>
      <c r="EC154" s="60"/>
      <c r="ED154" s="60">
        <f t="shared" ref="ED154:EE161" si="1157">EG154+EJ154</f>
        <v>0</v>
      </c>
      <c r="EE154" s="60">
        <f t="shared" si="1157"/>
        <v>0</v>
      </c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>
        <f t="shared" ref="EP154:EQ161" si="1158">ES154+EV154</f>
        <v>5000</v>
      </c>
      <c r="EQ154" s="60">
        <f t="shared" si="1158"/>
        <v>4995.2864300000001</v>
      </c>
      <c r="ER154" s="60">
        <f t="shared" ref="ER154:ER161" si="1159">EQ154/EP154*100</f>
        <v>99.905728600000003</v>
      </c>
      <c r="ES154" s="60">
        <v>5000</v>
      </c>
      <c r="ET154" s="60">
        <v>4995.2864300000001</v>
      </c>
      <c r="EU154" s="60">
        <f t="shared" ref="EU154:EU161" si="1160">ET154/ES154*100</f>
        <v>99.905728600000003</v>
      </c>
      <c r="EV154" s="60"/>
      <c r="EW154" s="60"/>
      <c r="EX154" s="60"/>
      <c r="EY154" s="60"/>
      <c r="EZ154" s="60"/>
      <c r="FA154" s="60"/>
      <c r="FB154" s="60">
        <f t="shared" ref="FB154:FC161" si="1161">FE154+FH154</f>
        <v>0</v>
      </c>
      <c r="FC154" s="60">
        <f t="shared" si="1161"/>
        <v>0</v>
      </c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>
        <f t="shared" ref="FW154:FX161" si="1162">FZ154+GC154</f>
        <v>0</v>
      </c>
      <c r="FX154" s="60">
        <f t="shared" si="1162"/>
        <v>0</v>
      </c>
      <c r="FY154" s="60"/>
      <c r="FZ154" s="60"/>
      <c r="GA154" s="60"/>
      <c r="GB154" s="60"/>
      <c r="GC154" s="60"/>
      <c r="GD154" s="60"/>
      <c r="GE154" s="60"/>
      <c r="GF154" s="60">
        <f t="shared" ref="GF154:GG161" si="1163">GI154+GL154</f>
        <v>0</v>
      </c>
      <c r="GG154" s="60">
        <f t="shared" si="1163"/>
        <v>0</v>
      </c>
      <c r="GH154" s="60"/>
      <c r="GI154" s="60"/>
      <c r="GJ154" s="60"/>
      <c r="GK154" s="60"/>
      <c r="GL154" s="60"/>
      <c r="GM154" s="60"/>
      <c r="GN154" s="60"/>
      <c r="GO154" s="60">
        <f t="shared" ref="GO154:GP161" si="1164">GR154+GU154</f>
        <v>0</v>
      </c>
      <c r="GP154" s="60">
        <f t="shared" si="1164"/>
        <v>0</v>
      </c>
      <c r="GQ154" s="60"/>
      <c r="GR154" s="60"/>
      <c r="GS154" s="60"/>
      <c r="GT154" s="60"/>
      <c r="GU154" s="60"/>
      <c r="GV154" s="60"/>
      <c r="GW154" s="60"/>
      <c r="GX154" s="60">
        <f t="shared" ref="GX154:GY161" si="1165">HA154+HD154</f>
        <v>0</v>
      </c>
      <c r="GY154" s="60">
        <f t="shared" si="1165"/>
        <v>0</v>
      </c>
      <c r="GZ154" s="60"/>
      <c r="HA154" s="60"/>
      <c r="HB154" s="60"/>
      <c r="HC154" s="60"/>
      <c r="HD154" s="60"/>
      <c r="HE154" s="60"/>
      <c r="HF154" s="60"/>
      <c r="HG154" s="60">
        <f t="shared" ref="HG154:HH161" si="1166">HJ154+HM154</f>
        <v>0</v>
      </c>
      <c r="HH154" s="60">
        <f t="shared" si="1166"/>
        <v>0</v>
      </c>
      <c r="HI154" s="60"/>
      <c r="HJ154" s="60"/>
      <c r="HK154" s="60"/>
      <c r="HL154" s="60"/>
      <c r="HM154" s="60"/>
      <c r="HN154" s="60"/>
      <c r="HO154" s="60"/>
      <c r="HP154" s="60">
        <f t="shared" ref="HP154:HQ161" si="1167">HS154+HV154</f>
        <v>0</v>
      </c>
      <c r="HQ154" s="60">
        <f t="shared" si="1167"/>
        <v>0</v>
      </c>
      <c r="HR154" s="60"/>
      <c r="HS154" s="60"/>
      <c r="HT154" s="60"/>
      <c r="HU154" s="60"/>
      <c r="HV154" s="60"/>
      <c r="HW154" s="60"/>
      <c r="HX154" s="60"/>
      <c r="HY154" s="60">
        <f t="shared" ref="HY154:HZ161" si="1168">IB154+IE154</f>
        <v>0</v>
      </c>
      <c r="HZ154" s="60">
        <f t="shared" si="1168"/>
        <v>0</v>
      </c>
      <c r="IA154" s="60"/>
      <c r="IB154" s="60"/>
      <c r="IC154" s="60"/>
      <c r="ID154" s="60"/>
      <c r="IE154" s="60"/>
      <c r="IF154" s="60"/>
      <c r="IG154" s="60"/>
      <c r="IH154" s="60">
        <f t="shared" ref="IH154:II161" si="1169">IK154+IN154</f>
        <v>0</v>
      </c>
      <c r="II154" s="60">
        <f t="shared" si="1169"/>
        <v>0</v>
      </c>
      <c r="IJ154" s="60"/>
      <c r="IK154" s="60"/>
      <c r="IL154" s="60"/>
      <c r="IM154" s="60"/>
      <c r="IN154" s="60"/>
      <c r="IO154" s="60"/>
      <c r="IP154" s="60"/>
      <c r="IQ154" s="60"/>
      <c r="IR154" s="60">
        <f t="shared" ref="IR154:IS161" si="1170">IU154+IX154</f>
        <v>0</v>
      </c>
      <c r="IS154" s="60">
        <f t="shared" si="1170"/>
        <v>0</v>
      </c>
      <c r="IT154" s="60"/>
      <c r="IU154" s="60"/>
      <c r="IV154" s="60"/>
      <c r="IW154" s="60"/>
      <c r="IX154" s="60"/>
      <c r="IY154" s="60"/>
      <c r="IZ154" s="60"/>
      <c r="JA154" s="60">
        <f t="shared" ref="JA154:JB161" si="1171">JD154+JG154</f>
        <v>0</v>
      </c>
      <c r="JB154" s="60">
        <f t="shared" si="1171"/>
        <v>0</v>
      </c>
      <c r="JC154" s="60"/>
      <c r="JD154" s="60"/>
      <c r="JE154" s="60"/>
      <c r="JF154" s="60"/>
      <c r="JG154" s="60"/>
      <c r="JH154" s="60"/>
      <c r="JI154" s="60"/>
      <c r="JJ154" s="60">
        <f t="shared" ref="JJ154:JK161" si="1172">JM154+JP154</f>
        <v>0</v>
      </c>
      <c r="JK154" s="60">
        <f t="shared" si="1172"/>
        <v>0</v>
      </c>
      <c r="JL154" s="60"/>
      <c r="JM154" s="60"/>
      <c r="JN154" s="60"/>
      <c r="JO154" s="60"/>
      <c r="JP154" s="60"/>
      <c r="JQ154" s="60"/>
      <c r="JR154" s="60"/>
      <c r="JS154" s="60">
        <f t="shared" ref="JS154:JT161" si="1173">JV154+JY154</f>
        <v>0</v>
      </c>
      <c r="JT154" s="60">
        <f t="shared" si="1173"/>
        <v>0</v>
      </c>
      <c r="JU154" s="60"/>
      <c r="JV154" s="60"/>
      <c r="JW154" s="60"/>
      <c r="JX154" s="60"/>
      <c r="JY154" s="60"/>
      <c r="JZ154" s="60"/>
      <c r="KA154" s="60"/>
      <c r="KB154" s="60">
        <f t="shared" ref="KB154:KC161" si="1174">KE154+KH154</f>
        <v>0</v>
      </c>
      <c r="KC154" s="60">
        <f t="shared" si="1174"/>
        <v>0</v>
      </c>
      <c r="KD154" s="60"/>
      <c r="KE154" s="60"/>
      <c r="KF154" s="60"/>
      <c r="KG154" s="60"/>
      <c r="KH154" s="60"/>
      <c r="KI154" s="60"/>
      <c r="KJ154" s="60"/>
      <c r="KK154" s="60">
        <f t="shared" ref="KK154:KL161" si="1175">KN154+KQ154</f>
        <v>0</v>
      </c>
      <c r="KL154" s="60">
        <f t="shared" si="1175"/>
        <v>0</v>
      </c>
      <c r="KM154" s="60"/>
      <c r="KN154" s="60"/>
      <c r="KO154" s="60"/>
      <c r="KP154" s="60"/>
      <c r="KQ154" s="60"/>
      <c r="KR154" s="60"/>
      <c r="KS154" s="60"/>
      <c r="KT154" s="60"/>
      <c r="KU154" s="67"/>
      <c r="KV154" s="60"/>
      <c r="KW154" s="60">
        <f t="shared" ref="KW154:KX161" si="1176">KZ154+LC154</f>
        <v>0</v>
      </c>
      <c r="KX154" s="60">
        <f t="shared" si="1176"/>
        <v>0</v>
      </c>
      <c r="KY154" s="60"/>
      <c r="KZ154" s="60"/>
      <c r="LA154" s="60"/>
      <c r="LB154" s="60"/>
      <c r="LC154" s="60"/>
      <c r="LD154" s="60"/>
      <c r="LE154" s="60"/>
      <c r="LF154" s="60"/>
      <c r="LG154" s="67"/>
      <c r="LH154" s="60"/>
      <c r="LI154" s="60"/>
      <c r="LJ154" s="67"/>
      <c r="LK154" s="60"/>
      <c r="LL154" s="60">
        <f t="shared" ref="LL154:LM161" si="1177">LO154+LR154</f>
        <v>0</v>
      </c>
      <c r="LM154" s="60">
        <f t="shared" si="1177"/>
        <v>0</v>
      </c>
      <c r="LN154" s="60"/>
      <c r="LO154" s="60"/>
      <c r="LP154" s="60"/>
      <c r="LQ154" s="60"/>
      <c r="LR154" s="60"/>
      <c r="LS154" s="60"/>
      <c r="LT154" s="60"/>
      <c r="LU154" s="60"/>
      <c r="LV154" s="67"/>
      <c r="LW154" s="60"/>
      <c r="LX154" s="60"/>
      <c r="LY154" s="67"/>
      <c r="LZ154" s="60"/>
      <c r="MA154" s="60"/>
      <c r="MB154" s="67"/>
      <c r="MC154" s="60"/>
      <c r="MD154" s="60"/>
      <c r="ME154" s="67"/>
      <c r="MF154" s="60"/>
    </row>
    <row r="155" spans="1:344" ht="13.5" customHeight="1">
      <c r="A155" s="3" t="s">
        <v>59</v>
      </c>
      <c r="B155" s="60">
        <f t="shared" si="1143"/>
        <v>1913.2500799999998</v>
      </c>
      <c r="C155" s="60">
        <f t="shared" si="1143"/>
        <v>1913.2500799999998</v>
      </c>
      <c r="D155" s="60">
        <f t="shared" si="1130"/>
        <v>100</v>
      </c>
      <c r="E155" s="60">
        <f t="shared" si="1144"/>
        <v>0</v>
      </c>
      <c r="F155" s="60">
        <f t="shared" si="1144"/>
        <v>0</v>
      </c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>
        <f t="shared" si="1145"/>
        <v>0</v>
      </c>
      <c r="U155" s="60">
        <f t="shared" si="1145"/>
        <v>0</v>
      </c>
      <c r="V155" s="60"/>
      <c r="W155" s="60"/>
      <c r="X155" s="60"/>
      <c r="Y155" s="60"/>
      <c r="Z155" s="60"/>
      <c r="AA155" s="60"/>
      <c r="AB155" s="60"/>
      <c r="AC155" s="60">
        <f t="shared" si="1146"/>
        <v>0</v>
      </c>
      <c r="AD155" s="60">
        <f t="shared" si="1146"/>
        <v>0</v>
      </c>
      <c r="AE155" s="60"/>
      <c r="AF155" s="60"/>
      <c r="AG155" s="60"/>
      <c r="AH155" s="60"/>
      <c r="AI155" s="60"/>
      <c r="AJ155" s="60"/>
      <c r="AK155" s="60"/>
      <c r="AL155" s="60">
        <f t="shared" si="1147"/>
        <v>0</v>
      </c>
      <c r="AM155" s="60">
        <f t="shared" si="1147"/>
        <v>0</v>
      </c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>
        <f t="shared" si="1148"/>
        <v>0</v>
      </c>
      <c r="AY155" s="60">
        <f t="shared" si="1148"/>
        <v>0</v>
      </c>
      <c r="AZ155" s="60"/>
      <c r="BA155" s="60"/>
      <c r="BB155" s="60"/>
      <c r="BC155" s="60"/>
      <c r="BD155" s="60"/>
      <c r="BE155" s="60"/>
      <c r="BF155" s="60"/>
      <c r="BG155" s="60">
        <f t="shared" si="1149"/>
        <v>653.03765999999996</v>
      </c>
      <c r="BH155" s="60">
        <f t="shared" si="1149"/>
        <v>653.03765999999996</v>
      </c>
      <c r="BI155" s="60">
        <f>BH155/BG155*100</f>
        <v>100</v>
      </c>
      <c r="BJ155" s="60">
        <v>639.9769</v>
      </c>
      <c r="BK155" s="60">
        <v>639.9769</v>
      </c>
      <c r="BL155" s="60">
        <f>BK155/BJ155*100</f>
        <v>100</v>
      </c>
      <c r="BM155" s="60">
        <v>13.06076</v>
      </c>
      <c r="BN155" s="60">
        <v>13.06076</v>
      </c>
      <c r="BO155" s="60">
        <f>BN155/BM155*100</f>
        <v>100</v>
      </c>
      <c r="BP155" s="60"/>
      <c r="BQ155" s="60"/>
      <c r="BR155" s="60"/>
      <c r="BS155" s="60">
        <f t="shared" si="1150"/>
        <v>791.77542000000005</v>
      </c>
      <c r="BT155" s="60">
        <f>BW155+BZ155</f>
        <v>791.77542000000005</v>
      </c>
      <c r="BU155" s="60">
        <f>BT155/BS155*100</f>
        <v>100</v>
      </c>
      <c r="BV155" s="60">
        <v>791.77542000000005</v>
      </c>
      <c r="BW155" s="60">
        <v>791.77542000000005</v>
      </c>
      <c r="BX155" s="60">
        <f>BW155/BV155*100</f>
        <v>100</v>
      </c>
      <c r="BY155" s="60"/>
      <c r="BZ155" s="60"/>
      <c r="CA155" s="60"/>
      <c r="CB155" s="60">
        <f t="shared" si="1151"/>
        <v>0</v>
      </c>
      <c r="CC155" s="60">
        <f t="shared" si="1152"/>
        <v>0</v>
      </c>
      <c r="CD155" s="60"/>
      <c r="CE155" s="60"/>
      <c r="CF155" s="60"/>
      <c r="CG155" s="60"/>
      <c r="CH155" s="60"/>
      <c r="CI155" s="60"/>
      <c r="CJ155" s="60"/>
      <c r="CK155" s="60">
        <f t="shared" si="1153"/>
        <v>0</v>
      </c>
      <c r="CL155" s="60">
        <f t="shared" si="1153"/>
        <v>0</v>
      </c>
      <c r="CM155" s="60"/>
      <c r="CN155" s="60"/>
      <c r="CO155" s="60"/>
      <c r="CP155" s="60"/>
      <c r="CQ155" s="60"/>
      <c r="CR155" s="60"/>
      <c r="CS155" s="60"/>
      <c r="CT155" s="60">
        <f t="shared" si="1154"/>
        <v>0</v>
      </c>
      <c r="CU155" s="60">
        <f t="shared" si="1154"/>
        <v>0</v>
      </c>
      <c r="CV155" s="60"/>
      <c r="CW155" s="60"/>
      <c r="CX155" s="60"/>
      <c r="CY155" s="60"/>
      <c r="CZ155" s="60"/>
      <c r="DA155" s="60"/>
      <c r="DB155" s="60"/>
      <c r="DC155" s="60">
        <f t="shared" si="1155"/>
        <v>0</v>
      </c>
      <c r="DD155" s="60">
        <f t="shared" si="1155"/>
        <v>0</v>
      </c>
      <c r="DE155" s="60"/>
      <c r="DF155" s="60"/>
      <c r="DG155" s="60"/>
      <c r="DH155" s="60"/>
      <c r="DI155" s="60"/>
      <c r="DJ155" s="60"/>
      <c r="DK155" s="60"/>
      <c r="DL155" s="60">
        <f t="shared" si="1133"/>
        <v>0</v>
      </c>
      <c r="DM155" s="60">
        <f t="shared" si="1134"/>
        <v>0</v>
      </c>
      <c r="DN155" s="60"/>
      <c r="DO155" s="60"/>
      <c r="DP155" s="60"/>
      <c r="DQ155" s="60"/>
      <c r="DR155" s="60"/>
      <c r="DS155" s="60"/>
      <c r="DT155" s="60"/>
      <c r="DU155" s="60">
        <f t="shared" si="1156"/>
        <v>0</v>
      </c>
      <c r="DV155" s="60">
        <f t="shared" si="1156"/>
        <v>0</v>
      </c>
      <c r="DW155" s="60"/>
      <c r="DX155" s="60"/>
      <c r="DY155" s="60"/>
      <c r="DZ155" s="60"/>
      <c r="EA155" s="60"/>
      <c r="EB155" s="60"/>
      <c r="EC155" s="60"/>
      <c r="ED155" s="60">
        <f t="shared" si="1157"/>
        <v>0</v>
      </c>
      <c r="EE155" s="60">
        <f t="shared" si="1157"/>
        <v>0</v>
      </c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>
        <f t="shared" si="1158"/>
        <v>468.43700000000001</v>
      </c>
      <c r="EQ155" s="60">
        <f t="shared" si="1158"/>
        <v>468.43700000000001</v>
      </c>
      <c r="ER155" s="60">
        <f t="shared" si="1159"/>
        <v>100</v>
      </c>
      <c r="ES155" s="60">
        <v>468.43700000000001</v>
      </c>
      <c r="ET155" s="60">
        <v>468.43700000000001</v>
      </c>
      <c r="EU155" s="60">
        <f t="shared" si="1160"/>
        <v>100</v>
      </c>
      <c r="EV155" s="60"/>
      <c r="EW155" s="60"/>
      <c r="EX155" s="60"/>
      <c r="EY155" s="60"/>
      <c r="EZ155" s="60"/>
      <c r="FA155" s="60"/>
      <c r="FB155" s="60">
        <f t="shared" si="1161"/>
        <v>0</v>
      </c>
      <c r="FC155" s="60">
        <f t="shared" si="1161"/>
        <v>0</v>
      </c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>
        <f t="shared" si="1162"/>
        <v>0</v>
      </c>
      <c r="FX155" s="60">
        <f t="shared" si="1162"/>
        <v>0</v>
      </c>
      <c r="FY155" s="60"/>
      <c r="FZ155" s="60"/>
      <c r="GA155" s="60"/>
      <c r="GB155" s="60"/>
      <c r="GC155" s="60"/>
      <c r="GD155" s="60"/>
      <c r="GE155" s="60"/>
      <c r="GF155" s="60">
        <f t="shared" si="1163"/>
        <v>0</v>
      </c>
      <c r="GG155" s="60">
        <f t="shared" si="1163"/>
        <v>0</v>
      </c>
      <c r="GH155" s="60"/>
      <c r="GI155" s="60"/>
      <c r="GJ155" s="60"/>
      <c r="GK155" s="60"/>
      <c r="GL155" s="60"/>
      <c r="GM155" s="60"/>
      <c r="GN155" s="60"/>
      <c r="GO155" s="60">
        <f t="shared" si="1164"/>
        <v>0</v>
      </c>
      <c r="GP155" s="60">
        <f t="shared" si="1164"/>
        <v>0</v>
      </c>
      <c r="GQ155" s="60"/>
      <c r="GR155" s="60"/>
      <c r="GS155" s="60"/>
      <c r="GT155" s="60"/>
      <c r="GU155" s="60"/>
      <c r="GV155" s="60"/>
      <c r="GW155" s="60"/>
      <c r="GX155" s="60">
        <f t="shared" si="1165"/>
        <v>0</v>
      </c>
      <c r="GY155" s="60">
        <f t="shared" si="1165"/>
        <v>0</v>
      </c>
      <c r="GZ155" s="60"/>
      <c r="HA155" s="60"/>
      <c r="HB155" s="60"/>
      <c r="HC155" s="60"/>
      <c r="HD155" s="60"/>
      <c r="HE155" s="60"/>
      <c r="HF155" s="60"/>
      <c r="HG155" s="60">
        <f t="shared" si="1166"/>
        <v>0</v>
      </c>
      <c r="HH155" s="60">
        <f t="shared" si="1166"/>
        <v>0</v>
      </c>
      <c r="HI155" s="60"/>
      <c r="HJ155" s="60"/>
      <c r="HK155" s="60"/>
      <c r="HL155" s="60"/>
      <c r="HM155" s="60"/>
      <c r="HN155" s="60"/>
      <c r="HO155" s="60"/>
      <c r="HP155" s="60">
        <f t="shared" si="1167"/>
        <v>0</v>
      </c>
      <c r="HQ155" s="60">
        <f t="shared" si="1167"/>
        <v>0</v>
      </c>
      <c r="HR155" s="60"/>
      <c r="HS155" s="60"/>
      <c r="HT155" s="60"/>
      <c r="HU155" s="60"/>
      <c r="HV155" s="60"/>
      <c r="HW155" s="60"/>
      <c r="HX155" s="60"/>
      <c r="HY155" s="60">
        <f t="shared" si="1168"/>
        <v>0</v>
      </c>
      <c r="HZ155" s="60">
        <f t="shared" si="1168"/>
        <v>0</v>
      </c>
      <c r="IA155" s="60"/>
      <c r="IB155" s="60"/>
      <c r="IC155" s="60"/>
      <c r="ID155" s="60"/>
      <c r="IE155" s="60"/>
      <c r="IF155" s="60"/>
      <c r="IG155" s="60"/>
      <c r="IH155" s="60">
        <f t="shared" si="1169"/>
        <v>0</v>
      </c>
      <c r="II155" s="60">
        <f t="shared" si="1169"/>
        <v>0</v>
      </c>
      <c r="IJ155" s="60"/>
      <c r="IK155" s="60"/>
      <c r="IL155" s="60"/>
      <c r="IM155" s="60"/>
      <c r="IN155" s="60"/>
      <c r="IO155" s="60"/>
      <c r="IP155" s="60"/>
      <c r="IQ155" s="60"/>
      <c r="IR155" s="60">
        <f t="shared" si="1170"/>
        <v>0</v>
      </c>
      <c r="IS155" s="60">
        <f t="shared" si="1170"/>
        <v>0</v>
      </c>
      <c r="IT155" s="60"/>
      <c r="IU155" s="60"/>
      <c r="IV155" s="60"/>
      <c r="IW155" s="60"/>
      <c r="IX155" s="60"/>
      <c r="IY155" s="60"/>
      <c r="IZ155" s="60"/>
      <c r="JA155" s="60">
        <f t="shared" si="1171"/>
        <v>0</v>
      </c>
      <c r="JB155" s="60">
        <f t="shared" si="1171"/>
        <v>0</v>
      </c>
      <c r="JC155" s="60"/>
      <c r="JD155" s="60"/>
      <c r="JE155" s="60"/>
      <c r="JF155" s="60"/>
      <c r="JG155" s="60"/>
      <c r="JH155" s="60"/>
      <c r="JI155" s="60"/>
      <c r="JJ155" s="60">
        <f t="shared" si="1172"/>
        <v>0</v>
      </c>
      <c r="JK155" s="60">
        <f t="shared" si="1172"/>
        <v>0</v>
      </c>
      <c r="JL155" s="60"/>
      <c r="JM155" s="60"/>
      <c r="JN155" s="60"/>
      <c r="JO155" s="60"/>
      <c r="JP155" s="60"/>
      <c r="JQ155" s="60"/>
      <c r="JR155" s="60"/>
      <c r="JS155" s="60">
        <f t="shared" si="1173"/>
        <v>0</v>
      </c>
      <c r="JT155" s="60">
        <f t="shared" si="1173"/>
        <v>0</v>
      </c>
      <c r="JU155" s="60"/>
      <c r="JV155" s="60"/>
      <c r="JW155" s="60"/>
      <c r="JX155" s="60"/>
      <c r="JY155" s="60"/>
      <c r="JZ155" s="60"/>
      <c r="KA155" s="60"/>
      <c r="KB155" s="60">
        <f t="shared" si="1174"/>
        <v>0</v>
      </c>
      <c r="KC155" s="60">
        <f t="shared" si="1174"/>
        <v>0</v>
      </c>
      <c r="KD155" s="60"/>
      <c r="KE155" s="60"/>
      <c r="KF155" s="60"/>
      <c r="KG155" s="60"/>
      <c r="KH155" s="60"/>
      <c r="KI155" s="60"/>
      <c r="KJ155" s="60"/>
      <c r="KK155" s="60">
        <f t="shared" si="1175"/>
        <v>0</v>
      </c>
      <c r="KL155" s="60">
        <f t="shared" si="1175"/>
        <v>0</v>
      </c>
      <c r="KM155" s="60"/>
      <c r="KN155" s="60"/>
      <c r="KO155" s="60"/>
      <c r="KP155" s="60"/>
      <c r="KQ155" s="60"/>
      <c r="KR155" s="60"/>
      <c r="KS155" s="60"/>
      <c r="KT155" s="60"/>
      <c r="KU155" s="67"/>
      <c r="KV155" s="60"/>
      <c r="KW155" s="60">
        <f t="shared" si="1176"/>
        <v>0</v>
      </c>
      <c r="KX155" s="60">
        <f t="shared" si="1176"/>
        <v>0</v>
      </c>
      <c r="KY155" s="60"/>
      <c r="KZ155" s="60"/>
      <c r="LA155" s="60"/>
      <c r="LB155" s="60"/>
      <c r="LC155" s="60"/>
      <c r="LD155" s="60"/>
      <c r="LE155" s="60"/>
      <c r="LF155" s="60"/>
      <c r="LG155" s="67"/>
      <c r="LH155" s="60"/>
      <c r="LI155" s="60"/>
      <c r="LJ155" s="67"/>
      <c r="LK155" s="60"/>
      <c r="LL155" s="60">
        <f t="shared" si="1177"/>
        <v>0</v>
      </c>
      <c r="LM155" s="60">
        <f t="shared" si="1177"/>
        <v>0</v>
      </c>
      <c r="LN155" s="60"/>
      <c r="LO155" s="60"/>
      <c r="LP155" s="60"/>
      <c r="LQ155" s="60"/>
      <c r="LR155" s="60"/>
      <c r="LS155" s="60"/>
      <c r="LT155" s="60"/>
      <c r="LU155" s="60"/>
      <c r="LV155" s="67"/>
      <c r="LW155" s="60"/>
      <c r="LX155" s="60"/>
      <c r="LY155" s="67"/>
      <c r="LZ155" s="60"/>
      <c r="MA155" s="60"/>
      <c r="MB155" s="67"/>
      <c r="MC155" s="60"/>
      <c r="MD155" s="60"/>
      <c r="ME155" s="67"/>
      <c r="MF155" s="60"/>
    </row>
    <row r="156" spans="1:344" ht="13.5" customHeight="1">
      <c r="A156" s="3" t="s">
        <v>62</v>
      </c>
      <c r="B156" s="60">
        <f t="shared" si="1143"/>
        <v>2270.7539200000001</v>
      </c>
      <c r="C156" s="60">
        <f t="shared" si="1143"/>
        <v>2270.7539200000001</v>
      </c>
      <c r="D156" s="60">
        <f t="shared" si="1130"/>
        <v>100</v>
      </c>
      <c r="E156" s="60">
        <f t="shared" si="1144"/>
        <v>0</v>
      </c>
      <c r="F156" s="60">
        <f t="shared" si="1144"/>
        <v>0</v>
      </c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>
        <f t="shared" si="1145"/>
        <v>0</v>
      </c>
      <c r="U156" s="60">
        <f t="shared" si="1145"/>
        <v>0</v>
      </c>
      <c r="V156" s="60"/>
      <c r="W156" s="60"/>
      <c r="X156" s="60"/>
      <c r="Y156" s="60"/>
      <c r="Z156" s="60"/>
      <c r="AA156" s="60"/>
      <c r="AB156" s="60"/>
      <c r="AC156" s="60">
        <f t="shared" si="1146"/>
        <v>0</v>
      </c>
      <c r="AD156" s="60">
        <f t="shared" si="1146"/>
        <v>0</v>
      </c>
      <c r="AE156" s="60"/>
      <c r="AF156" s="60"/>
      <c r="AG156" s="60"/>
      <c r="AH156" s="60"/>
      <c r="AI156" s="60"/>
      <c r="AJ156" s="60"/>
      <c r="AK156" s="60"/>
      <c r="AL156" s="60">
        <f t="shared" si="1147"/>
        <v>0</v>
      </c>
      <c r="AM156" s="60">
        <f t="shared" si="1147"/>
        <v>0</v>
      </c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>
        <f t="shared" si="1148"/>
        <v>0</v>
      </c>
      <c r="AY156" s="60">
        <f t="shared" si="1148"/>
        <v>0</v>
      </c>
      <c r="AZ156" s="60"/>
      <c r="BA156" s="60"/>
      <c r="BB156" s="60"/>
      <c r="BC156" s="60"/>
      <c r="BD156" s="60"/>
      <c r="BE156" s="60"/>
      <c r="BF156" s="60"/>
      <c r="BG156" s="60">
        <f t="shared" si="1149"/>
        <v>1004.67332</v>
      </c>
      <c r="BH156" s="60">
        <f t="shared" si="1149"/>
        <v>1004.67332</v>
      </c>
      <c r="BI156" s="60">
        <f>BH156/BG156*100</f>
        <v>100</v>
      </c>
      <c r="BJ156" s="60">
        <v>984.57984999999996</v>
      </c>
      <c r="BK156" s="60">
        <v>984.57984999999996</v>
      </c>
      <c r="BL156" s="60">
        <f>BK156/BJ156*100</f>
        <v>100</v>
      </c>
      <c r="BM156" s="60">
        <v>20.09347</v>
      </c>
      <c r="BN156" s="60">
        <v>20.09347</v>
      </c>
      <c r="BO156" s="60">
        <f>BN156/BM156*100</f>
        <v>100</v>
      </c>
      <c r="BP156" s="60"/>
      <c r="BQ156" s="60"/>
      <c r="BR156" s="60"/>
      <c r="BS156" s="60">
        <f t="shared" si="1150"/>
        <v>566.26760000000002</v>
      </c>
      <c r="BT156" s="60">
        <f>BW156+BZ156</f>
        <v>566.26760000000002</v>
      </c>
      <c r="BU156" s="60">
        <f>BT156/BS156*100</f>
        <v>100</v>
      </c>
      <c r="BV156" s="60">
        <v>566.26760000000002</v>
      </c>
      <c r="BW156" s="60">
        <v>566.26760000000002</v>
      </c>
      <c r="BX156" s="60">
        <f>BW156/BV156*100</f>
        <v>100</v>
      </c>
      <c r="BY156" s="60"/>
      <c r="BZ156" s="60"/>
      <c r="CA156" s="60"/>
      <c r="CB156" s="60">
        <f t="shared" si="1151"/>
        <v>0</v>
      </c>
      <c r="CC156" s="60">
        <f t="shared" si="1152"/>
        <v>0</v>
      </c>
      <c r="CD156" s="60"/>
      <c r="CE156" s="60"/>
      <c r="CF156" s="60"/>
      <c r="CG156" s="60"/>
      <c r="CH156" s="60"/>
      <c r="CI156" s="60"/>
      <c r="CJ156" s="60"/>
      <c r="CK156" s="60">
        <f t="shared" si="1153"/>
        <v>0</v>
      </c>
      <c r="CL156" s="60">
        <f t="shared" si="1153"/>
        <v>0</v>
      </c>
      <c r="CM156" s="60"/>
      <c r="CN156" s="60"/>
      <c r="CO156" s="60"/>
      <c r="CP156" s="60"/>
      <c r="CQ156" s="60"/>
      <c r="CR156" s="60"/>
      <c r="CS156" s="60"/>
      <c r="CT156" s="60">
        <f t="shared" si="1154"/>
        <v>0</v>
      </c>
      <c r="CU156" s="60">
        <f t="shared" si="1154"/>
        <v>0</v>
      </c>
      <c r="CV156" s="60"/>
      <c r="CW156" s="60"/>
      <c r="CX156" s="60"/>
      <c r="CY156" s="60"/>
      <c r="CZ156" s="60"/>
      <c r="DA156" s="60"/>
      <c r="DB156" s="60"/>
      <c r="DC156" s="60">
        <f t="shared" si="1155"/>
        <v>0</v>
      </c>
      <c r="DD156" s="60">
        <f t="shared" si="1155"/>
        <v>0</v>
      </c>
      <c r="DE156" s="60"/>
      <c r="DF156" s="60"/>
      <c r="DG156" s="60"/>
      <c r="DH156" s="60"/>
      <c r="DI156" s="60"/>
      <c r="DJ156" s="60"/>
      <c r="DK156" s="60"/>
      <c r="DL156" s="60">
        <f t="shared" si="1133"/>
        <v>0</v>
      </c>
      <c r="DM156" s="60">
        <f t="shared" si="1134"/>
        <v>0</v>
      </c>
      <c r="DN156" s="60"/>
      <c r="DO156" s="60"/>
      <c r="DP156" s="60"/>
      <c r="DQ156" s="60"/>
      <c r="DR156" s="60"/>
      <c r="DS156" s="60"/>
      <c r="DT156" s="60"/>
      <c r="DU156" s="60">
        <f t="shared" si="1156"/>
        <v>0</v>
      </c>
      <c r="DV156" s="60">
        <f t="shared" si="1156"/>
        <v>0</v>
      </c>
      <c r="DW156" s="60"/>
      <c r="DX156" s="60"/>
      <c r="DY156" s="60"/>
      <c r="DZ156" s="60"/>
      <c r="EA156" s="60"/>
      <c r="EB156" s="60"/>
      <c r="EC156" s="60"/>
      <c r="ED156" s="60">
        <f t="shared" si="1157"/>
        <v>0</v>
      </c>
      <c r="EE156" s="60">
        <f t="shared" si="1157"/>
        <v>0</v>
      </c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>
        <f t="shared" si="1158"/>
        <v>699.81299999999999</v>
      </c>
      <c r="EQ156" s="60">
        <f t="shared" si="1158"/>
        <v>699.81299999999999</v>
      </c>
      <c r="ER156" s="60">
        <f t="shared" si="1159"/>
        <v>100</v>
      </c>
      <c r="ES156" s="60">
        <v>699.81299999999999</v>
      </c>
      <c r="ET156" s="60">
        <v>699.81299999999999</v>
      </c>
      <c r="EU156" s="60">
        <f t="shared" si="1160"/>
        <v>100</v>
      </c>
      <c r="EV156" s="60"/>
      <c r="EW156" s="60"/>
      <c r="EX156" s="60"/>
      <c r="EY156" s="60"/>
      <c r="EZ156" s="60"/>
      <c r="FA156" s="60"/>
      <c r="FB156" s="60">
        <f t="shared" si="1161"/>
        <v>0</v>
      </c>
      <c r="FC156" s="60">
        <f t="shared" si="1161"/>
        <v>0</v>
      </c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>
        <f t="shared" si="1162"/>
        <v>0</v>
      </c>
      <c r="FX156" s="60">
        <f t="shared" si="1162"/>
        <v>0</v>
      </c>
      <c r="FY156" s="60"/>
      <c r="FZ156" s="60"/>
      <c r="GA156" s="60"/>
      <c r="GB156" s="60"/>
      <c r="GC156" s="60"/>
      <c r="GD156" s="60"/>
      <c r="GE156" s="60"/>
      <c r="GF156" s="60">
        <f t="shared" si="1163"/>
        <v>0</v>
      </c>
      <c r="GG156" s="60">
        <f t="shared" si="1163"/>
        <v>0</v>
      </c>
      <c r="GH156" s="60"/>
      <c r="GI156" s="60"/>
      <c r="GJ156" s="60"/>
      <c r="GK156" s="60"/>
      <c r="GL156" s="60"/>
      <c r="GM156" s="60"/>
      <c r="GN156" s="60"/>
      <c r="GO156" s="60">
        <f t="shared" si="1164"/>
        <v>0</v>
      </c>
      <c r="GP156" s="60">
        <f t="shared" si="1164"/>
        <v>0</v>
      </c>
      <c r="GQ156" s="60"/>
      <c r="GR156" s="60"/>
      <c r="GS156" s="60"/>
      <c r="GT156" s="60"/>
      <c r="GU156" s="60"/>
      <c r="GV156" s="60"/>
      <c r="GW156" s="60"/>
      <c r="GX156" s="60">
        <f t="shared" si="1165"/>
        <v>0</v>
      </c>
      <c r="GY156" s="60">
        <f t="shared" si="1165"/>
        <v>0</v>
      </c>
      <c r="GZ156" s="60"/>
      <c r="HA156" s="60"/>
      <c r="HB156" s="60"/>
      <c r="HC156" s="60"/>
      <c r="HD156" s="60"/>
      <c r="HE156" s="60"/>
      <c r="HF156" s="60"/>
      <c r="HG156" s="60">
        <f t="shared" si="1166"/>
        <v>0</v>
      </c>
      <c r="HH156" s="60">
        <f t="shared" si="1166"/>
        <v>0</v>
      </c>
      <c r="HI156" s="60"/>
      <c r="HJ156" s="60"/>
      <c r="HK156" s="60"/>
      <c r="HL156" s="60"/>
      <c r="HM156" s="60"/>
      <c r="HN156" s="60"/>
      <c r="HO156" s="60"/>
      <c r="HP156" s="60">
        <f t="shared" si="1167"/>
        <v>0</v>
      </c>
      <c r="HQ156" s="60">
        <f t="shared" si="1167"/>
        <v>0</v>
      </c>
      <c r="HR156" s="60"/>
      <c r="HS156" s="60"/>
      <c r="HT156" s="60"/>
      <c r="HU156" s="60"/>
      <c r="HV156" s="60"/>
      <c r="HW156" s="60"/>
      <c r="HX156" s="60"/>
      <c r="HY156" s="60">
        <f t="shared" si="1168"/>
        <v>0</v>
      </c>
      <c r="HZ156" s="60">
        <f t="shared" si="1168"/>
        <v>0</v>
      </c>
      <c r="IA156" s="60"/>
      <c r="IB156" s="60"/>
      <c r="IC156" s="60"/>
      <c r="ID156" s="60"/>
      <c r="IE156" s="60"/>
      <c r="IF156" s="60"/>
      <c r="IG156" s="60"/>
      <c r="IH156" s="60">
        <f t="shared" si="1169"/>
        <v>0</v>
      </c>
      <c r="II156" s="60">
        <f t="shared" si="1169"/>
        <v>0</v>
      </c>
      <c r="IJ156" s="60"/>
      <c r="IK156" s="60"/>
      <c r="IL156" s="60"/>
      <c r="IM156" s="60"/>
      <c r="IN156" s="60"/>
      <c r="IO156" s="60"/>
      <c r="IP156" s="60"/>
      <c r="IQ156" s="60"/>
      <c r="IR156" s="60">
        <f t="shared" si="1170"/>
        <v>0</v>
      </c>
      <c r="IS156" s="60">
        <f t="shared" si="1170"/>
        <v>0</v>
      </c>
      <c r="IT156" s="60"/>
      <c r="IU156" s="60"/>
      <c r="IV156" s="60"/>
      <c r="IW156" s="60"/>
      <c r="IX156" s="60"/>
      <c r="IY156" s="60"/>
      <c r="IZ156" s="60"/>
      <c r="JA156" s="60">
        <f t="shared" si="1171"/>
        <v>0</v>
      </c>
      <c r="JB156" s="60">
        <f t="shared" si="1171"/>
        <v>0</v>
      </c>
      <c r="JC156" s="60"/>
      <c r="JD156" s="60"/>
      <c r="JE156" s="60"/>
      <c r="JF156" s="60"/>
      <c r="JG156" s="60"/>
      <c r="JH156" s="60"/>
      <c r="JI156" s="60"/>
      <c r="JJ156" s="60">
        <f t="shared" si="1172"/>
        <v>0</v>
      </c>
      <c r="JK156" s="60">
        <f t="shared" si="1172"/>
        <v>0</v>
      </c>
      <c r="JL156" s="60"/>
      <c r="JM156" s="60"/>
      <c r="JN156" s="60"/>
      <c r="JO156" s="60"/>
      <c r="JP156" s="60"/>
      <c r="JQ156" s="60"/>
      <c r="JR156" s="60"/>
      <c r="JS156" s="60">
        <f t="shared" si="1173"/>
        <v>0</v>
      </c>
      <c r="JT156" s="60">
        <f t="shared" si="1173"/>
        <v>0</v>
      </c>
      <c r="JU156" s="60"/>
      <c r="JV156" s="60"/>
      <c r="JW156" s="60"/>
      <c r="JX156" s="60"/>
      <c r="JY156" s="60"/>
      <c r="JZ156" s="60"/>
      <c r="KA156" s="60"/>
      <c r="KB156" s="60">
        <f t="shared" si="1174"/>
        <v>0</v>
      </c>
      <c r="KC156" s="60">
        <f t="shared" si="1174"/>
        <v>0</v>
      </c>
      <c r="KD156" s="60"/>
      <c r="KE156" s="60"/>
      <c r="KF156" s="60"/>
      <c r="KG156" s="60"/>
      <c r="KH156" s="60"/>
      <c r="KI156" s="60"/>
      <c r="KJ156" s="60"/>
      <c r="KK156" s="60">
        <f t="shared" si="1175"/>
        <v>0</v>
      </c>
      <c r="KL156" s="60">
        <f t="shared" si="1175"/>
        <v>0</v>
      </c>
      <c r="KM156" s="60"/>
      <c r="KN156" s="60"/>
      <c r="KO156" s="60"/>
      <c r="KP156" s="60"/>
      <c r="KQ156" s="60"/>
      <c r="KR156" s="60"/>
      <c r="KS156" s="60"/>
      <c r="KT156" s="60"/>
      <c r="KU156" s="67"/>
      <c r="KV156" s="60"/>
      <c r="KW156" s="60">
        <f t="shared" si="1176"/>
        <v>0</v>
      </c>
      <c r="KX156" s="60">
        <f t="shared" si="1176"/>
        <v>0</v>
      </c>
      <c r="KY156" s="60"/>
      <c r="KZ156" s="60"/>
      <c r="LA156" s="60"/>
      <c r="LB156" s="60"/>
      <c r="LC156" s="60"/>
      <c r="LD156" s="60"/>
      <c r="LE156" s="60"/>
      <c r="LF156" s="60"/>
      <c r="LG156" s="67"/>
      <c r="LH156" s="60"/>
      <c r="LI156" s="60"/>
      <c r="LJ156" s="67"/>
      <c r="LK156" s="60"/>
      <c r="LL156" s="60">
        <f t="shared" si="1177"/>
        <v>0</v>
      </c>
      <c r="LM156" s="60">
        <f t="shared" si="1177"/>
        <v>0</v>
      </c>
      <c r="LN156" s="60"/>
      <c r="LO156" s="60"/>
      <c r="LP156" s="60"/>
      <c r="LQ156" s="60"/>
      <c r="LR156" s="60"/>
      <c r="LS156" s="60"/>
      <c r="LT156" s="60"/>
      <c r="LU156" s="60"/>
      <c r="LV156" s="67"/>
      <c r="LW156" s="60"/>
      <c r="LX156" s="60"/>
      <c r="LY156" s="67"/>
      <c r="LZ156" s="60"/>
      <c r="MA156" s="60"/>
      <c r="MB156" s="67"/>
      <c r="MC156" s="60"/>
      <c r="MD156" s="60"/>
      <c r="ME156" s="67"/>
      <c r="MF156" s="60"/>
    </row>
    <row r="157" spans="1:344" ht="13.5" customHeight="1">
      <c r="A157" s="3" t="s">
        <v>84</v>
      </c>
      <c r="B157" s="60">
        <f t="shared" si="1143"/>
        <v>1515.8769</v>
      </c>
      <c r="C157" s="60">
        <f t="shared" si="1143"/>
        <v>1515.8769</v>
      </c>
      <c r="D157" s="60">
        <f t="shared" si="1130"/>
        <v>100</v>
      </c>
      <c r="E157" s="60">
        <f t="shared" si="1144"/>
        <v>0</v>
      </c>
      <c r="F157" s="60">
        <f t="shared" si="1144"/>
        <v>0</v>
      </c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>
        <f t="shared" si="1145"/>
        <v>0</v>
      </c>
      <c r="U157" s="60">
        <f t="shared" si="1145"/>
        <v>0</v>
      </c>
      <c r="V157" s="60"/>
      <c r="W157" s="60"/>
      <c r="X157" s="60"/>
      <c r="Y157" s="60"/>
      <c r="Z157" s="60"/>
      <c r="AA157" s="60"/>
      <c r="AB157" s="60"/>
      <c r="AC157" s="60">
        <f t="shared" si="1146"/>
        <v>0</v>
      </c>
      <c r="AD157" s="60">
        <f t="shared" si="1146"/>
        <v>0</v>
      </c>
      <c r="AE157" s="60"/>
      <c r="AF157" s="60"/>
      <c r="AG157" s="60"/>
      <c r="AH157" s="60"/>
      <c r="AI157" s="60"/>
      <c r="AJ157" s="60"/>
      <c r="AK157" s="60"/>
      <c r="AL157" s="60">
        <f t="shared" si="1147"/>
        <v>0</v>
      </c>
      <c r="AM157" s="60">
        <f t="shared" si="1147"/>
        <v>0</v>
      </c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>
        <f t="shared" si="1148"/>
        <v>0</v>
      </c>
      <c r="AY157" s="60">
        <f t="shared" si="1148"/>
        <v>0</v>
      </c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>
        <f t="shared" si="1150"/>
        <v>488.15789999999998</v>
      </c>
      <c r="BT157" s="60">
        <f>BW157+BZ157</f>
        <v>488.15789999999998</v>
      </c>
      <c r="BU157" s="60">
        <f>BT157/BS157*100</f>
        <v>100</v>
      </c>
      <c r="BV157" s="60">
        <v>488.15789999999998</v>
      </c>
      <c r="BW157" s="60">
        <v>488.15789999999998</v>
      </c>
      <c r="BX157" s="60">
        <f>BW157/BV157*100</f>
        <v>100</v>
      </c>
      <c r="BY157" s="60"/>
      <c r="BZ157" s="60"/>
      <c r="CA157" s="60"/>
      <c r="CB157" s="60">
        <f t="shared" si="1151"/>
        <v>0</v>
      </c>
      <c r="CC157" s="60">
        <f t="shared" si="1152"/>
        <v>0</v>
      </c>
      <c r="CD157" s="60"/>
      <c r="CE157" s="60"/>
      <c r="CF157" s="60"/>
      <c r="CG157" s="60"/>
      <c r="CH157" s="60"/>
      <c r="CI157" s="60"/>
      <c r="CJ157" s="60"/>
      <c r="CK157" s="60">
        <f t="shared" si="1153"/>
        <v>0</v>
      </c>
      <c r="CL157" s="60">
        <f t="shared" si="1153"/>
        <v>0</v>
      </c>
      <c r="CM157" s="60"/>
      <c r="CN157" s="60"/>
      <c r="CO157" s="60"/>
      <c r="CP157" s="60"/>
      <c r="CQ157" s="60"/>
      <c r="CR157" s="60"/>
      <c r="CS157" s="60"/>
      <c r="CT157" s="60">
        <f t="shared" si="1154"/>
        <v>0</v>
      </c>
      <c r="CU157" s="60">
        <f t="shared" si="1154"/>
        <v>0</v>
      </c>
      <c r="CV157" s="60"/>
      <c r="CW157" s="60"/>
      <c r="CX157" s="60"/>
      <c r="CY157" s="60"/>
      <c r="CZ157" s="60"/>
      <c r="DA157" s="60"/>
      <c r="DB157" s="60"/>
      <c r="DC157" s="60">
        <f t="shared" si="1155"/>
        <v>0</v>
      </c>
      <c r="DD157" s="60">
        <f t="shared" si="1155"/>
        <v>0</v>
      </c>
      <c r="DE157" s="60"/>
      <c r="DF157" s="60"/>
      <c r="DG157" s="60"/>
      <c r="DH157" s="60"/>
      <c r="DI157" s="60"/>
      <c r="DJ157" s="60"/>
      <c r="DK157" s="60"/>
      <c r="DL157" s="60">
        <f t="shared" si="1133"/>
        <v>0</v>
      </c>
      <c r="DM157" s="60">
        <f t="shared" si="1134"/>
        <v>0</v>
      </c>
      <c r="DN157" s="60"/>
      <c r="DO157" s="60"/>
      <c r="DP157" s="60"/>
      <c r="DQ157" s="60"/>
      <c r="DR157" s="60"/>
      <c r="DS157" s="60"/>
      <c r="DT157" s="60"/>
      <c r="DU157" s="60">
        <f t="shared" si="1156"/>
        <v>0</v>
      </c>
      <c r="DV157" s="60">
        <f t="shared" si="1156"/>
        <v>0</v>
      </c>
      <c r="DW157" s="60"/>
      <c r="DX157" s="60"/>
      <c r="DY157" s="60"/>
      <c r="DZ157" s="60"/>
      <c r="EA157" s="60"/>
      <c r="EB157" s="60"/>
      <c r="EC157" s="60"/>
      <c r="ED157" s="60">
        <f t="shared" si="1157"/>
        <v>0</v>
      </c>
      <c r="EE157" s="60">
        <f t="shared" si="1157"/>
        <v>0</v>
      </c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>
        <f t="shared" si="1158"/>
        <v>1027.7190000000001</v>
      </c>
      <c r="EQ157" s="60">
        <f t="shared" si="1158"/>
        <v>1027.7190000000001</v>
      </c>
      <c r="ER157" s="60">
        <f t="shared" si="1159"/>
        <v>100</v>
      </c>
      <c r="ES157" s="60">
        <v>1027.7190000000001</v>
      </c>
      <c r="ET157" s="60">
        <v>1027.7190000000001</v>
      </c>
      <c r="EU157" s="60">
        <f t="shared" si="1160"/>
        <v>100</v>
      </c>
      <c r="EV157" s="60"/>
      <c r="EW157" s="60"/>
      <c r="EX157" s="60"/>
      <c r="EY157" s="60"/>
      <c r="EZ157" s="60"/>
      <c r="FA157" s="60"/>
      <c r="FB157" s="60">
        <f t="shared" si="1161"/>
        <v>0</v>
      </c>
      <c r="FC157" s="60">
        <f t="shared" si="1161"/>
        <v>0</v>
      </c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>
        <f t="shared" si="1162"/>
        <v>0</v>
      </c>
      <c r="FX157" s="60">
        <f t="shared" si="1162"/>
        <v>0</v>
      </c>
      <c r="FY157" s="60"/>
      <c r="FZ157" s="60"/>
      <c r="GA157" s="60"/>
      <c r="GB157" s="60"/>
      <c r="GC157" s="60"/>
      <c r="GD157" s="60"/>
      <c r="GE157" s="60"/>
      <c r="GF157" s="60">
        <f t="shared" si="1163"/>
        <v>0</v>
      </c>
      <c r="GG157" s="60">
        <f t="shared" si="1163"/>
        <v>0</v>
      </c>
      <c r="GH157" s="60"/>
      <c r="GI157" s="60"/>
      <c r="GJ157" s="60"/>
      <c r="GK157" s="60"/>
      <c r="GL157" s="60"/>
      <c r="GM157" s="60"/>
      <c r="GN157" s="60"/>
      <c r="GO157" s="60">
        <f t="shared" si="1164"/>
        <v>0</v>
      </c>
      <c r="GP157" s="60">
        <f t="shared" si="1164"/>
        <v>0</v>
      </c>
      <c r="GQ157" s="60"/>
      <c r="GR157" s="60"/>
      <c r="GS157" s="60"/>
      <c r="GT157" s="60"/>
      <c r="GU157" s="60"/>
      <c r="GV157" s="60"/>
      <c r="GW157" s="60"/>
      <c r="GX157" s="60">
        <f t="shared" si="1165"/>
        <v>0</v>
      </c>
      <c r="GY157" s="60">
        <f t="shared" si="1165"/>
        <v>0</v>
      </c>
      <c r="GZ157" s="60"/>
      <c r="HA157" s="60"/>
      <c r="HB157" s="60"/>
      <c r="HC157" s="60"/>
      <c r="HD157" s="60"/>
      <c r="HE157" s="60"/>
      <c r="HF157" s="60"/>
      <c r="HG157" s="60">
        <f t="shared" si="1166"/>
        <v>0</v>
      </c>
      <c r="HH157" s="60">
        <f t="shared" si="1166"/>
        <v>0</v>
      </c>
      <c r="HI157" s="60"/>
      <c r="HJ157" s="60"/>
      <c r="HK157" s="60"/>
      <c r="HL157" s="60"/>
      <c r="HM157" s="60"/>
      <c r="HN157" s="60"/>
      <c r="HO157" s="60"/>
      <c r="HP157" s="60">
        <f t="shared" si="1167"/>
        <v>0</v>
      </c>
      <c r="HQ157" s="60">
        <f t="shared" si="1167"/>
        <v>0</v>
      </c>
      <c r="HR157" s="60"/>
      <c r="HS157" s="60"/>
      <c r="HT157" s="60"/>
      <c r="HU157" s="60"/>
      <c r="HV157" s="60"/>
      <c r="HW157" s="60"/>
      <c r="HX157" s="60"/>
      <c r="HY157" s="60">
        <f t="shared" si="1168"/>
        <v>0</v>
      </c>
      <c r="HZ157" s="60">
        <f t="shared" si="1168"/>
        <v>0</v>
      </c>
      <c r="IA157" s="60"/>
      <c r="IB157" s="60"/>
      <c r="IC157" s="60"/>
      <c r="ID157" s="60"/>
      <c r="IE157" s="60"/>
      <c r="IF157" s="60"/>
      <c r="IG157" s="60"/>
      <c r="IH157" s="60">
        <f t="shared" si="1169"/>
        <v>0</v>
      </c>
      <c r="II157" s="60">
        <f t="shared" si="1169"/>
        <v>0</v>
      </c>
      <c r="IJ157" s="60"/>
      <c r="IK157" s="60"/>
      <c r="IL157" s="60"/>
      <c r="IM157" s="60"/>
      <c r="IN157" s="60"/>
      <c r="IO157" s="60"/>
      <c r="IP157" s="60"/>
      <c r="IQ157" s="60"/>
      <c r="IR157" s="60">
        <f t="shared" si="1170"/>
        <v>0</v>
      </c>
      <c r="IS157" s="60">
        <f t="shared" si="1170"/>
        <v>0</v>
      </c>
      <c r="IT157" s="60"/>
      <c r="IU157" s="60"/>
      <c r="IV157" s="60"/>
      <c r="IW157" s="60"/>
      <c r="IX157" s="60"/>
      <c r="IY157" s="60"/>
      <c r="IZ157" s="60"/>
      <c r="JA157" s="60">
        <f t="shared" si="1171"/>
        <v>0</v>
      </c>
      <c r="JB157" s="60">
        <f t="shared" si="1171"/>
        <v>0</v>
      </c>
      <c r="JC157" s="60"/>
      <c r="JD157" s="60"/>
      <c r="JE157" s="60"/>
      <c r="JF157" s="60"/>
      <c r="JG157" s="60"/>
      <c r="JH157" s="60"/>
      <c r="JI157" s="60"/>
      <c r="JJ157" s="60">
        <f t="shared" si="1172"/>
        <v>0</v>
      </c>
      <c r="JK157" s="60">
        <f t="shared" si="1172"/>
        <v>0</v>
      </c>
      <c r="JL157" s="60"/>
      <c r="JM157" s="60"/>
      <c r="JN157" s="60"/>
      <c r="JO157" s="60"/>
      <c r="JP157" s="60"/>
      <c r="JQ157" s="60"/>
      <c r="JR157" s="60"/>
      <c r="JS157" s="60">
        <f t="shared" si="1173"/>
        <v>0</v>
      </c>
      <c r="JT157" s="60">
        <f t="shared" si="1173"/>
        <v>0</v>
      </c>
      <c r="JU157" s="60"/>
      <c r="JV157" s="60"/>
      <c r="JW157" s="60"/>
      <c r="JX157" s="60"/>
      <c r="JY157" s="60"/>
      <c r="JZ157" s="60"/>
      <c r="KA157" s="60"/>
      <c r="KB157" s="60">
        <f t="shared" si="1174"/>
        <v>0</v>
      </c>
      <c r="KC157" s="60">
        <f t="shared" si="1174"/>
        <v>0</v>
      </c>
      <c r="KD157" s="60"/>
      <c r="KE157" s="60"/>
      <c r="KF157" s="60"/>
      <c r="KG157" s="60"/>
      <c r="KH157" s="60"/>
      <c r="KI157" s="60"/>
      <c r="KJ157" s="60"/>
      <c r="KK157" s="60">
        <f t="shared" si="1175"/>
        <v>0</v>
      </c>
      <c r="KL157" s="60">
        <f t="shared" si="1175"/>
        <v>0</v>
      </c>
      <c r="KM157" s="60"/>
      <c r="KN157" s="60"/>
      <c r="KO157" s="60"/>
      <c r="KP157" s="60"/>
      <c r="KQ157" s="60"/>
      <c r="KR157" s="60"/>
      <c r="KS157" s="60"/>
      <c r="KT157" s="60"/>
      <c r="KU157" s="67"/>
      <c r="KV157" s="60"/>
      <c r="KW157" s="60">
        <f t="shared" si="1176"/>
        <v>0</v>
      </c>
      <c r="KX157" s="60">
        <f t="shared" si="1176"/>
        <v>0</v>
      </c>
      <c r="KY157" s="60"/>
      <c r="KZ157" s="60"/>
      <c r="LA157" s="60"/>
      <c r="LB157" s="60"/>
      <c r="LC157" s="60"/>
      <c r="LD157" s="60"/>
      <c r="LE157" s="60"/>
      <c r="LF157" s="60"/>
      <c r="LG157" s="67"/>
      <c r="LH157" s="60"/>
      <c r="LI157" s="60"/>
      <c r="LJ157" s="67"/>
      <c r="LK157" s="60"/>
      <c r="LL157" s="60">
        <f t="shared" si="1177"/>
        <v>0</v>
      </c>
      <c r="LM157" s="60">
        <f t="shared" si="1177"/>
        <v>0</v>
      </c>
      <c r="LN157" s="60"/>
      <c r="LO157" s="60"/>
      <c r="LP157" s="60"/>
      <c r="LQ157" s="60"/>
      <c r="LR157" s="60"/>
      <c r="LS157" s="60"/>
      <c r="LT157" s="60"/>
      <c r="LU157" s="60"/>
      <c r="LV157" s="67"/>
      <c r="LW157" s="60"/>
      <c r="LX157" s="60"/>
      <c r="LY157" s="67"/>
      <c r="LZ157" s="60"/>
      <c r="MA157" s="60"/>
      <c r="MB157" s="67"/>
      <c r="MC157" s="60"/>
      <c r="MD157" s="60"/>
      <c r="ME157" s="67"/>
      <c r="MF157" s="60"/>
    </row>
    <row r="158" spans="1:344" ht="13.5" customHeight="1">
      <c r="A158" s="3" t="s">
        <v>74</v>
      </c>
      <c r="B158" s="60">
        <f t="shared" si="1143"/>
        <v>1641.1623199999999</v>
      </c>
      <c r="C158" s="60">
        <f t="shared" si="1143"/>
        <v>1641.1623199999999</v>
      </c>
      <c r="D158" s="60">
        <f t="shared" si="1130"/>
        <v>100</v>
      </c>
      <c r="E158" s="60">
        <f t="shared" si="1144"/>
        <v>0</v>
      </c>
      <c r="F158" s="60">
        <f t="shared" si="1144"/>
        <v>0</v>
      </c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>
        <f t="shared" si="1145"/>
        <v>0</v>
      </c>
      <c r="U158" s="60">
        <f t="shared" si="1145"/>
        <v>0</v>
      </c>
      <c r="V158" s="60"/>
      <c r="W158" s="60"/>
      <c r="X158" s="60"/>
      <c r="Y158" s="60"/>
      <c r="Z158" s="60"/>
      <c r="AA158" s="60"/>
      <c r="AB158" s="60"/>
      <c r="AC158" s="60">
        <f t="shared" si="1146"/>
        <v>0</v>
      </c>
      <c r="AD158" s="60">
        <f t="shared" si="1146"/>
        <v>0</v>
      </c>
      <c r="AE158" s="60"/>
      <c r="AF158" s="60"/>
      <c r="AG158" s="60"/>
      <c r="AH158" s="60"/>
      <c r="AI158" s="60"/>
      <c r="AJ158" s="60"/>
      <c r="AK158" s="60"/>
      <c r="AL158" s="60">
        <f t="shared" si="1147"/>
        <v>0</v>
      </c>
      <c r="AM158" s="60">
        <f t="shared" si="1147"/>
        <v>0</v>
      </c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>
        <f t="shared" si="1148"/>
        <v>0</v>
      </c>
      <c r="AY158" s="60">
        <f t="shared" si="1148"/>
        <v>0</v>
      </c>
      <c r="AZ158" s="60"/>
      <c r="BA158" s="60"/>
      <c r="BB158" s="60"/>
      <c r="BC158" s="60"/>
      <c r="BD158" s="60"/>
      <c r="BE158" s="60"/>
      <c r="BF158" s="60"/>
      <c r="BG158" s="60">
        <f t="shared" si="1149"/>
        <v>1004.67332</v>
      </c>
      <c r="BH158" s="60">
        <f>BK158+BN158</f>
        <v>1004.67332</v>
      </c>
      <c r="BI158" s="60">
        <f>BH158/BG158*100</f>
        <v>100</v>
      </c>
      <c r="BJ158" s="60">
        <v>984.57984999999996</v>
      </c>
      <c r="BK158" s="60">
        <v>984.57984999999996</v>
      </c>
      <c r="BL158" s="60">
        <f>BK158/BJ158*100</f>
        <v>100</v>
      </c>
      <c r="BM158" s="60">
        <v>20.09347</v>
      </c>
      <c r="BN158" s="60">
        <v>20.09347</v>
      </c>
      <c r="BO158" s="60">
        <f>BN158/BM158*100</f>
        <v>100</v>
      </c>
      <c r="BP158" s="60"/>
      <c r="BQ158" s="60"/>
      <c r="BR158" s="60"/>
      <c r="BS158" s="60">
        <f t="shared" si="1150"/>
        <v>0</v>
      </c>
      <c r="BT158" s="60"/>
      <c r="BU158" s="60"/>
      <c r="BV158" s="60"/>
      <c r="BW158" s="60"/>
      <c r="BX158" s="60"/>
      <c r="BY158" s="60"/>
      <c r="BZ158" s="60"/>
      <c r="CA158" s="60"/>
      <c r="CB158" s="60">
        <f t="shared" si="1151"/>
        <v>0</v>
      </c>
      <c r="CC158" s="60">
        <f t="shared" si="1152"/>
        <v>0</v>
      </c>
      <c r="CD158" s="60"/>
      <c r="CE158" s="60"/>
      <c r="CF158" s="60"/>
      <c r="CG158" s="60"/>
      <c r="CH158" s="60"/>
      <c r="CI158" s="60"/>
      <c r="CJ158" s="60"/>
      <c r="CK158" s="60">
        <f t="shared" si="1153"/>
        <v>0</v>
      </c>
      <c r="CL158" s="60">
        <f t="shared" si="1153"/>
        <v>0</v>
      </c>
      <c r="CM158" s="60"/>
      <c r="CN158" s="60"/>
      <c r="CO158" s="60"/>
      <c r="CP158" s="60"/>
      <c r="CQ158" s="60"/>
      <c r="CR158" s="60"/>
      <c r="CS158" s="60"/>
      <c r="CT158" s="60">
        <f t="shared" si="1154"/>
        <v>0</v>
      </c>
      <c r="CU158" s="60">
        <f t="shared" si="1154"/>
        <v>0</v>
      </c>
      <c r="CV158" s="60"/>
      <c r="CW158" s="60"/>
      <c r="CX158" s="60"/>
      <c r="CY158" s="60"/>
      <c r="CZ158" s="60"/>
      <c r="DA158" s="60"/>
      <c r="DB158" s="60"/>
      <c r="DC158" s="60">
        <f t="shared" si="1155"/>
        <v>0</v>
      </c>
      <c r="DD158" s="60">
        <f t="shared" si="1155"/>
        <v>0</v>
      </c>
      <c r="DE158" s="60"/>
      <c r="DF158" s="60"/>
      <c r="DG158" s="60"/>
      <c r="DH158" s="60"/>
      <c r="DI158" s="60"/>
      <c r="DJ158" s="60"/>
      <c r="DK158" s="60"/>
      <c r="DL158" s="60">
        <f t="shared" si="1133"/>
        <v>0</v>
      </c>
      <c r="DM158" s="60">
        <f t="shared" si="1134"/>
        <v>0</v>
      </c>
      <c r="DN158" s="60"/>
      <c r="DO158" s="60"/>
      <c r="DP158" s="60"/>
      <c r="DQ158" s="60"/>
      <c r="DR158" s="60"/>
      <c r="DS158" s="60"/>
      <c r="DT158" s="60"/>
      <c r="DU158" s="60">
        <f t="shared" si="1156"/>
        <v>0</v>
      </c>
      <c r="DV158" s="60">
        <f t="shared" si="1156"/>
        <v>0</v>
      </c>
      <c r="DW158" s="60"/>
      <c r="DX158" s="60"/>
      <c r="DY158" s="60"/>
      <c r="DZ158" s="60"/>
      <c r="EA158" s="60"/>
      <c r="EB158" s="60"/>
      <c r="EC158" s="60"/>
      <c r="ED158" s="60">
        <f t="shared" si="1157"/>
        <v>0</v>
      </c>
      <c r="EE158" s="60">
        <f t="shared" si="1157"/>
        <v>0</v>
      </c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>
        <f t="shared" si="1158"/>
        <v>636.48900000000003</v>
      </c>
      <c r="EQ158" s="60">
        <f t="shared" si="1158"/>
        <v>636.48900000000003</v>
      </c>
      <c r="ER158" s="60">
        <f t="shared" si="1159"/>
        <v>100</v>
      </c>
      <c r="ES158" s="60">
        <v>636.48900000000003</v>
      </c>
      <c r="ET158" s="60">
        <v>636.48900000000003</v>
      </c>
      <c r="EU158" s="60">
        <f t="shared" si="1160"/>
        <v>100</v>
      </c>
      <c r="EV158" s="60"/>
      <c r="EW158" s="60"/>
      <c r="EX158" s="60"/>
      <c r="EY158" s="60"/>
      <c r="EZ158" s="60"/>
      <c r="FA158" s="60"/>
      <c r="FB158" s="60">
        <f t="shared" si="1161"/>
        <v>0</v>
      </c>
      <c r="FC158" s="60">
        <f t="shared" si="1161"/>
        <v>0</v>
      </c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>
        <f t="shared" si="1162"/>
        <v>0</v>
      </c>
      <c r="FX158" s="60">
        <f t="shared" si="1162"/>
        <v>0</v>
      </c>
      <c r="FY158" s="60"/>
      <c r="FZ158" s="60"/>
      <c r="GA158" s="60"/>
      <c r="GB158" s="60"/>
      <c r="GC158" s="60"/>
      <c r="GD158" s="60"/>
      <c r="GE158" s="60"/>
      <c r="GF158" s="60">
        <f t="shared" si="1163"/>
        <v>0</v>
      </c>
      <c r="GG158" s="60">
        <f t="shared" si="1163"/>
        <v>0</v>
      </c>
      <c r="GH158" s="60"/>
      <c r="GI158" s="60"/>
      <c r="GJ158" s="60"/>
      <c r="GK158" s="60"/>
      <c r="GL158" s="60"/>
      <c r="GM158" s="60"/>
      <c r="GN158" s="60"/>
      <c r="GO158" s="60">
        <f t="shared" si="1164"/>
        <v>0</v>
      </c>
      <c r="GP158" s="60">
        <f t="shared" si="1164"/>
        <v>0</v>
      </c>
      <c r="GQ158" s="60"/>
      <c r="GR158" s="60"/>
      <c r="GS158" s="60"/>
      <c r="GT158" s="60"/>
      <c r="GU158" s="60"/>
      <c r="GV158" s="60"/>
      <c r="GW158" s="60"/>
      <c r="GX158" s="60">
        <f t="shared" si="1165"/>
        <v>0</v>
      </c>
      <c r="GY158" s="60">
        <f t="shared" si="1165"/>
        <v>0</v>
      </c>
      <c r="GZ158" s="60"/>
      <c r="HA158" s="60"/>
      <c r="HB158" s="60"/>
      <c r="HC158" s="60"/>
      <c r="HD158" s="60"/>
      <c r="HE158" s="60"/>
      <c r="HF158" s="60"/>
      <c r="HG158" s="60">
        <f t="shared" si="1166"/>
        <v>0</v>
      </c>
      <c r="HH158" s="60">
        <f t="shared" si="1166"/>
        <v>0</v>
      </c>
      <c r="HI158" s="60"/>
      <c r="HJ158" s="60"/>
      <c r="HK158" s="60"/>
      <c r="HL158" s="60"/>
      <c r="HM158" s="60"/>
      <c r="HN158" s="60"/>
      <c r="HO158" s="60"/>
      <c r="HP158" s="60">
        <f t="shared" si="1167"/>
        <v>0</v>
      </c>
      <c r="HQ158" s="60">
        <f t="shared" si="1167"/>
        <v>0</v>
      </c>
      <c r="HR158" s="60"/>
      <c r="HS158" s="60"/>
      <c r="HT158" s="60"/>
      <c r="HU158" s="60"/>
      <c r="HV158" s="60"/>
      <c r="HW158" s="60"/>
      <c r="HX158" s="60"/>
      <c r="HY158" s="60">
        <f t="shared" si="1168"/>
        <v>0</v>
      </c>
      <c r="HZ158" s="60">
        <f t="shared" si="1168"/>
        <v>0</v>
      </c>
      <c r="IA158" s="60"/>
      <c r="IB158" s="60"/>
      <c r="IC158" s="60"/>
      <c r="ID158" s="60"/>
      <c r="IE158" s="60"/>
      <c r="IF158" s="60"/>
      <c r="IG158" s="60"/>
      <c r="IH158" s="60">
        <f t="shared" si="1169"/>
        <v>0</v>
      </c>
      <c r="II158" s="60">
        <f t="shared" si="1169"/>
        <v>0</v>
      </c>
      <c r="IJ158" s="60"/>
      <c r="IK158" s="60"/>
      <c r="IL158" s="60"/>
      <c r="IM158" s="60"/>
      <c r="IN158" s="60"/>
      <c r="IO158" s="60"/>
      <c r="IP158" s="60"/>
      <c r="IQ158" s="60"/>
      <c r="IR158" s="60">
        <f t="shared" si="1170"/>
        <v>0</v>
      </c>
      <c r="IS158" s="60">
        <f t="shared" si="1170"/>
        <v>0</v>
      </c>
      <c r="IT158" s="60"/>
      <c r="IU158" s="60"/>
      <c r="IV158" s="60"/>
      <c r="IW158" s="60"/>
      <c r="IX158" s="60"/>
      <c r="IY158" s="60"/>
      <c r="IZ158" s="60"/>
      <c r="JA158" s="60">
        <f t="shared" si="1171"/>
        <v>0</v>
      </c>
      <c r="JB158" s="60">
        <f t="shared" si="1171"/>
        <v>0</v>
      </c>
      <c r="JC158" s="60"/>
      <c r="JD158" s="60"/>
      <c r="JE158" s="60"/>
      <c r="JF158" s="60"/>
      <c r="JG158" s="60"/>
      <c r="JH158" s="60"/>
      <c r="JI158" s="60"/>
      <c r="JJ158" s="60">
        <f t="shared" si="1172"/>
        <v>0</v>
      </c>
      <c r="JK158" s="60">
        <f t="shared" si="1172"/>
        <v>0</v>
      </c>
      <c r="JL158" s="60"/>
      <c r="JM158" s="60"/>
      <c r="JN158" s="60"/>
      <c r="JO158" s="60"/>
      <c r="JP158" s="60"/>
      <c r="JQ158" s="60"/>
      <c r="JR158" s="60"/>
      <c r="JS158" s="60">
        <f t="shared" si="1173"/>
        <v>0</v>
      </c>
      <c r="JT158" s="60">
        <f t="shared" si="1173"/>
        <v>0</v>
      </c>
      <c r="JU158" s="60"/>
      <c r="JV158" s="60"/>
      <c r="JW158" s="60"/>
      <c r="JX158" s="60"/>
      <c r="JY158" s="60"/>
      <c r="JZ158" s="60"/>
      <c r="KA158" s="60"/>
      <c r="KB158" s="60">
        <f t="shared" si="1174"/>
        <v>0</v>
      </c>
      <c r="KC158" s="60">
        <f t="shared" si="1174"/>
        <v>0</v>
      </c>
      <c r="KD158" s="60"/>
      <c r="KE158" s="60"/>
      <c r="KF158" s="60"/>
      <c r="KG158" s="60"/>
      <c r="KH158" s="60"/>
      <c r="KI158" s="60"/>
      <c r="KJ158" s="60"/>
      <c r="KK158" s="60">
        <f t="shared" si="1175"/>
        <v>0</v>
      </c>
      <c r="KL158" s="60">
        <f t="shared" si="1175"/>
        <v>0</v>
      </c>
      <c r="KM158" s="60"/>
      <c r="KN158" s="60"/>
      <c r="KO158" s="60"/>
      <c r="KP158" s="60"/>
      <c r="KQ158" s="60"/>
      <c r="KR158" s="60"/>
      <c r="KS158" s="60"/>
      <c r="KT158" s="60"/>
      <c r="KU158" s="67"/>
      <c r="KV158" s="60"/>
      <c r="KW158" s="60">
        <f t="shared" si="1176"/>
        <v>0</v>
      </c>
      <c r="KX158" s="60">
        <f t="shared" si="1176"/>
        <v>0</v>
      </c>
      <c r="KY158" s="60"/>
      <c r="KZ158" s="60"/>
      <c r="LA158" s="60"/>
      <c r="LB158" s="60"/>
      <c r="LC158" s="60"/>
      <c r="LD158" s="60"/>
      <c r="LE158" s="60"/>
      <c r="LF158" s="60"/>
      <c r="LG158" s="67"/>
      <c r="LH158" s="60"/>
      <c r="LI158" s="60"/>
      <c r="LJ158" s="67"/>
      <c r="LK158" s="60"/>
      <c r="LL158" s="60">
        <f t="shared" si="1177"/>
        <v>0</v>
      </c>
      <c r="LM158" s="60">
        <f t="shared" si="1177"/>
        <v>0</v>
      </c>
      <c r="LN158" s="60"/>
      <c r="LO158" s="60"/>
      <c r="LP158" s="60"/>
      <c r="LQ158" s="60"/>
      <c r="LR158" s="60"/>
      <c r="LS158" s="60"/>
      <c r="LT158" s="60"/>
      <c r="LU158" s="60"/>
      <c r="LV158" s="67"/>
      <c r="LW158" s="60"/>
      <c r="LX158" s="60"/>
      <c r="LY158" s="67"/>
      <c r="LZ158" s="60"/>
      <c r="MA158" s="60"/>
      <c r="MB158" s="67"/>
      <c r="MC158" s="60"/>
      <c r="MD158" s="60"/>
      <c r="ME158" s="67"/>
      <c r="MF158" s="60"/>
    </row>
    <row r="159" spans="1:344" ht="13.5" customHeight="1">
      <c r="A159" s="3" t="s">
        <v>92</v>
      </c>
      <c r="B159" s="60">
        <f t="shared" si="1143"/>
        <v>1236.385</v>
      </c>
      <c r="C159" s="60">
        <f t="shared" si="1143"/>
        <v>1236.385</v>
      </c>
      <c r="D159" s="60">
        <f t="shared" si="1130"/>
        <v>100</v>
      </c>
      <c r="E159" s="60">
        <f t="shared" si="1144"/>
        <v>0</v>
      </c>
      <c r="F159" s="60">
        <f t="shared" si="1144"/>
        <v>0</v>
      </c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>
        <f t="shared" si="1145"/>
        <v>0</v>
      </c>
      <c r="U159" s="60">
        <f t="shared" si="1145"/>
        <v>0</v>
      </c>
      <c r="V159" s="60"/>
      <c r="W159" s="60"/>
      <c r="X159" s="60"/>
      <c r="Y159" s="60"/>
      <c r="Z159" s="60"/>
      <c r="AA159" s="60"/>
      <c r="AB159" s="60"/>
      <c r="AC159" s="60">
        <f t="shared" si="1146"/>
        <v>0</v>
      </c>
      <c r="AD159" s="60">
        <f t="shared" si="1146"/>
        <v>0</v>
      </c>
      <c r="AE159" s="60"/>
      <c r="AF159" s="60"/>
      <c r="AG159" s="60"/>
      <c r="AH159" s="60"/>
      <c r="AI159" s="60"/>
      <c r="AJ159" s="60"/>
      <c r="AK159" s="60"/>
      <c r="AL159" s="60">
        <f t="shared" si="1147"/>
        <v>0</v>
      </c>
      <c r="AM159" s="60">
        <f t="shared" si="1147"/>
        <v>0</v>
      </c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>
        <f t="shared" si="1148"/>
        <v>0</v>
      </c>
      <c r="AY159" s="60">
        <f t="shared" si="1148"/>
        <v>0</v>
      </c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>
        <f t="shared" si="1150"/>
        <v>713.00199999999995</v>
      </c>
      <c r="BT159" s="60">
        <f>BW159+BZ159</f>
        <v>713.00199999999995</v>
      </c>
      <c r="BU159" s="60">
        <f>BT159/BS159*100</f>
        <v>100</v>
      </c>
      <c r="BV159" s="60"/>
      <c r="BW159" s="60"/>
      <c r="BX159" s="60"/>
      <c r="BY159" s="60">
        <v>713.00199999999995</v>
      </c>
      <c r="BZ159" s="60">
        <v>713.00199999999995</v>
      </c>
      <c r="CA159" s="60">
        <f>BZ159/BY159*100</f>
        <v>100</v>
      </c>
      <c r="CB159" s="60">
        <f t="shared" si="1151"/>
        <v>0</v>
      </c>
      <c r="CC159" s="60">
        <f t="shared" si="1152"/>
        <v>0</v>
      </c>
      <c r="CD159" s="60"/>
      <c r="CE159" s="60"/>
      <c r="CF159" s="60"/>
      <c r="CG159" s="60"/>
      <c r="CH159" s="60"/>
      <c r="CI159" s="60"/>
      <c r="CJ159" s="60"/>
      <c r="CK159" s="60">
        <f t="shared" si="1153"/>
        <v>0</v>
      </c>
      <c r="CL159" s="60">
        <f t="shared" si="1153"/>
        <v>0</v>
      </c>
      <c r="CM159" s="60"/>
      <c r="CN159" s="60"/>
      <c r="CO159" s="60"/>
      <c r="CP159" s="60"/>
      <c r="CQ159" s="60"/>
      <c r="CR159" s="60"/>
      <c r="CS159" s="60"/>
      <c r="CT159" s="60">
        <f t="shared" si="1154"/>
        <v>0</v>
      </c>
      <c r="CU159" s="60">
        <f t="shared" si="1154"/>
        <v>0</v>
      </c>
      <c r="CV159" s="60"/>
      <c r="CW159" s="60"/>
      <c r="CX159" s="60"/>
      <c r="CY159" s="60"/>
      <c r="CZ159" s="60"/>
      <c r="DA159" s="60"/>
      <c r="DB159" s="60"/>
      <c r="DC159" s="60">
        <f t="shared" si="1155"/>
        <v>0</v>
      </c>
      <c r="DD159" s="60">
        <f t="shared" si="1155"/>
        <v>0</v>
      </c>
      <c r="DE159" s="60"/>
      <c r="DF159" s="60"/>
      <c r="DG159" s="60"/>
      <c r="DH159" s="60"/>
      <c r="DI159" s="60"/>
      <c r="DJ159" s="60"/>
      <c r="DK159" s="60"/>
      <c r="DL159" s="60">
        <f t="shared" si="1133"/>
        <v>0</v>
      </c>
      <c r="DM159" s="60">
        <f t="shared" si="1134"/>
        <v>0</v>
      </c>
      <c r="DN159" s="60"/>
      <c r="DO159" s="60"/>
      <c r="DP159" s="60"/>
      <c r="DQ159" s="60"/>
      <c r="DR159" s="60"/>
      <c r="DS159" s="60"/>
      <c r="DT159" s="60"/>
      <c r="DU159" s="60">
        <f t="shared" si="1156"/>
        <v>0</v>
      </c>
      <c r="DV159" s="60">
        <f t="shared" si="1156"/>
        <v>0</v>
      </c>
      <c r="DW159" s="60"/>
      <c r="DX159" s="60"/>
      <c r="DY159" s="60"/>
      <c r="DZ159" s="60"/>
      <c r="EA159" s="60"/>
      <c r="EB159" s="60"/>
      <c r="EC159" s="60"/>
      <c r="ED159" s="60">
        <f t="shared" si="1157"/>
        <v>0</v>
      </c>
      <c r="EE159" s="60">
        <f t="shared" si="1157"/>
        <v>0</v>
      </c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>
        <f t="shared" si="1158"/>
        <v>523.38300000000004</v>
      </c>
      <c r="EQ159" s="60">
        <f t="shared" si="1158"/>
        <v>523.38300000000004</v>
      </c>
      <c r="ER159" s="60">
        <f t="shared" si="1159"/>
        <v>100</v>
      </c>
      <c r="ES159" s="60">
        <v>523.38300000000004</v>
      </c>
      <c r="ET159" s="60">
        <v>523.38300000000004</v>
      </c>
      <c r="EU159" s="60">
        <f t="shared" si="1160"/>
        <v>100</v>
      </c>
      <c r="EV159" s="60"/>
      <c r="EW159" s="60"/>
      <c r="EX159" s="60"/>
      <c r="EY159" s="60"/>
      <c r="EZ159" s="60"/>
      <c r="FA159" s="60"/>
      <c r="FB159" s="60">
        <f t="shared" si="1161"/>
        <v>0</v>
      </c>
      <c r="FC159" s="60">
        <f t="shared" si="1161"/>
        <v>0</v>
      </c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>
        <f t="shared" si="1162"/>
        <v>0</v>
      </c>
      <c r="FX159" s="60">
        <f t="shared" si="1162"/>
        <v>0</v>
      </c>
      <c r="FY159" s="60"/>
      <c r="FZ159" s="60"/>
      <c r="GA159" s="60"/>
      <c r="GB159" s="60"/>
      <c r="GC159" s="60"/>
      <c r="GD159" s="60"/>
      <c r="GE159" s="60"/>
      <c r="GF159" s="60">
        <f t="shared" si="1163"/>
        <v>0</v>
      </c>
      <c r="GG159" s="60">
        <f t="shared" si="1163"/>
        <v>0</v>
      </c>
      <c r="GH159" s="60"/>
      <c r="GI159" s="60"/>
      <c r="GJ159" s="60"/>
      <c r="GK159" s="60"/>
      <c r="GL159" s="60"/>
      <c r="GM159" s="60"/>
      <c r="GN159" s="60"/>
      <c r="GO159" s="60">
        <f t="shared" si="1164"/>
        <v>0</v>
      </c>
      <c r="GP159" s="60">
        <f t="shared" si="1164"/>
        <v>0</v>
      </c>
      <c r="GQ159" s="60"/>
      <c r="GR159" s="60"/>
      <c r="GS159" s="60"/>
      <c r="GT159" s="60"/>
      <c r="GU159" s="60"/>
      <c r="GV159" s="60"/>
      <c r="GW159" s="60"/>
      <c r="GX159" s="60">
        <f t="shared" si="1165"/>
        <v>0</v>
      </c>
      <c r="GY159" s="60">
        <f t="shared" si="1165"/>
        <v>0</v>
      </c>
      <c r="GZ159" s="60"/>
      <c r="HA159" s="60"/>
      <c r="HB159" s="60"/>
      <c r="HC159" s="60"/>
      <c r="HD159" s="60"/>
      <c r="HE159" s="60"/>
      <c r="HF159" s="60"/>
      <c r="HG159" s="60">
        <f t="shared" si="1166"/>
        <v>0</v>
      </c>
      <c r="HH159" s="60">
        <f t="shared" si="1166"/>
        <v>0</v>
      </c>
      <c r="HI159" s="60"/>
      <c r="HJ159" s="60"/>
      <c r="HK159" s="60"/>
      <c r="HL159" s="60"/>
      <c r="HM159" s="60"/>
      <c r="HN159" s="60"/>
      <c r="HO159" s="60"/>
      <c r="HP159" s="60">
        <f t="shared" si="1167"/>
        <v>0</v>
      </c>
      <c r="HQ159" s="60">
        <f t="shared" si="1167"/>
        <v>0</v>
      </c>
      <c r="HR159" s="60"/>
      <c r="HS159" s="60"/>
      <c r="HT159" s="60"/>
      <c r="HU159" s="60"/>
      <c r="HV159" s="60"/>
      <c r="HW159" s="60"/>
      <c r="HX159" s="60"/>
      <c r="HY159" s="60">
        <f t="shared" si="1168"/>
        <v>0</v>
      </c>
      <c r="HZ159" s="60">
        <f t="shared" si="1168"/>
        <v>0</v>
      </c>
      <c r="IA159" s="60"/>
      <c r="IB159" s="60"/>
      <c r="IC159" s="60"/>
      <c r="ID159" s="60"/>
      <c r="IE159" s="60"/>
      <c r="IF159" s="60"/>
      <c r="IG159" s="60"/>
      <c r="IH159" s="60">
        <f t="shared" si="1169"/>
        <v>0</v>
      </c>
      <c r="II159" s="60">
        <f t="shared" si="1169"/>
        <v>0</v>
      </c>
      <c r="IJ159" s="60"/>
      <c r="IK159" s="60"/>
      <c r="IL159" s="60"/>
      <c r="IM159" s="60"/>
      <c r="IN159" s="60"/>
      <c r="IO159" s="60"/>
      <c r="IP159" s="60"/>
      <c r="IQ159" s="60"/>
      <c r="IR159" s="60">
        <f t="shared" si="1170"/>
        <v>0</v>
      </c>
      <c r="IS159" s="60">
        <f t="shared" si="1170"/>
        <v>0</v>
      </c>
      <c r="IT159" s="60"/>
      <c r="IU159" s="60"/>
      <c r="IV159" s="60"/>
      <c r="IW159" s="60"/>
      <c r="IX159" s="60"/>
      <c r="IY159" s="60"/>
      <c r="IZ159" s="60"/>
      <c r="JA159" s="60">
        <f t="shared" si="1171"/>
        <v>0</v>
      </c>
      <c r="JB159" s="60">
        <f t="shared" si="1171"/>
        <v>0</v>
      </c>
      <c r="JC159" s="60"/>
      <c r="JD159" s="60"/>
      <c r="JE159" s="60"/>
      <c r="JF159" s="60"/>
      <c r="JG159" s="60"/>
      <c r="JH159" s="60"/>
      <c r="JI159" s="60"/>
      <c r="JJ159" s="60">
        <f t="shared" si="1172"/>
        <v>0</v>
      </c>
      <c r="JK159" s="60">
        <f t="shared" si="1172"/>
        <v>0</v>
      </c>
      <c r="JL159" s="60"/>
      <c r="JM159" s="60"/>
      <c r="JN159" s="60"/>
      <c r="JO159" s="60"/>
      <c r="JP159" s="60"/>
      <c r="JQ159" s="60"/>
      <c r="JR159" s="60"/>
      <c r="JS159" s="60">
        <f t="shared" si="1173"/>
        <v>0</v>
      </c>
      <c r="JT159" s="60">
        <f t="shared" si="1173"/>
        <v>0</v>
      </c>
      <c r="JU159" s="60"/>
      <c r="JV159" s="60"/>
      <c r="JW159" s="60"/>
      <c r="JX159" s="60"/>
      <c r="JY159" s="60"/>
      <c r="JZ159" s="60"/>
      <c r="KA159" s="60"/>
      <c r="KB159" s="60">
        <f t="shared" si="1174"/>
        <v>0</v>
      </c>
      <c r="KC159" s="60">
        <f t="shared" si="1174"/>
        <v>0</v>
      </c>
      <c r="KD159" s="60"/>
      <c r="KE159" s="60"/>
      <c r="KF159" s="60"/>
      <c r="KG159" s="60"/>
      <c r="KH159" s="60"/>
      <c r="KI159" s="60"/>
      <c r="KJ159" s="60"/>
      <c r="KK159" s="60">
        <f t="shared" si="1175"/>
        <v>0</v>
      </c>
      <c r="KL159" s="60">
        <f t="shared" si="1175"/>
        <v>0</v>
      </c>
      <c r="KM159" s="60"/>
      <c r="KN159" s="60"/>
      <c r="KO159" s="60"/>
      <c r="KP159" s="60"/>
      <c r="KQ159" s="60"/>
      <c r="KR159" s="60"/>
      <c r="KS159" s="60"/>
      <c r="KT159" s="60"/>
      <c r="KU159" s="67"/>
      <c r="KV159" s="60"/>
      <c r="KW159" s="60">
        <f t="shared" si="1176"/>
        <v>0</v>
      </c>
      <c r="KX159" s="60">
        <f t="shared" si="1176"/>
        <v>0</v>
      </c>
      <c r="KY159" s="60"/>
      <c r="KZ159" s="60"/>
      <c r="LA159" s="60"/>
      <c r="LB159" s="60"/>
      <c r="LC159" s="60"/>
      <c r="LD159" s="60"/>
      <c r="LE159" s="60"/>
      <c r="LF159" s="60"/>
      <c r="LG159" s="67"/>
      <c r="LH159" s="60"/>
      <c r="LI159" s="60"/>
      <c r="LJ159" s="67"/>
      <c r="LK159" s="60"/>
      <c r="LL159" s="60">
        <f t="shared" si="1177"/>
        <v>0</v>
      </c>
      <c r="LM159" s="60">
        <f t="shared" si="1177"/>
        <v>0</v>
      </c>
      <c r="LN159" s="60"/>
      <c r="LO159" s="60"/>
      <c r="LP159" s="60"/>
      <c r="LQ159" s="60"/>
      <c r="LR159" s="60"/>
      <c r="LS159" s="60"/>
      <c r="LT159" s="60"/>
      <c r="LU159" s="60"/>
      <c r="LV159" s="67"/>
      <c r="LW159" s="60"/>
      <c r="LX159" s="60"/>
      <c r="LY159" s="67"/>
      <c r="LZ159" s="60"/>
      <c r="MA159" s="60"/>
      <c r="MB159" s="67"/>
      <c r="MC159" s="60"/>
      <c r="MD159" s="60"/>
      <c r="ME159" s="67"/>
      <c r="MF159" s="60"/>
    </row>
    <row r="160" spans="1:344" ht="13.5" customHeight="1">
      <c r="A160" s="3" t="s">
        <v>75</v>
      </c>
      <c r="B160" s="60">
        <f t="shared" si="1143"/>
        <v>923.84366</v>
      </c>
      <c r="C160" s="60">
        <f t="shared" si="1143"/>
        <v>923.84366</v>
      </c>
      <c r="D160" s="60">
        <f t="shared" si="1130"/>
        <v>100</v>
      </c>
      <c r="E160" s="60">
        <f t="shared" si="1144"/>
        <v>0</v>
      </c>
      <c r="F160" s="60">
        <f t="shared" si="1144"/>
        <v>0</v>
      </c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>
        <f t="shared" si="1145"/>
        <v>0</v>
      </c>
      <c r="U160" s="60">
        <f t="shared" si="1145"/>
        <v>0</v>
      </c>
      <c r="V160" s="60"/>
      <c r="W160" s="60"/>
      <c r="X160" s="60"/>
      <c r="Y160" s="60"/>
      <c r="Z160" s="60"/>
      <c r="AA160" s="60"/>
      <c r="AB160" s="60"/>
      <c r="AC160" s="60">
        <f t="shared" si="1146"/>
        <v>0</v>
      </c>
      <c r="AD160" s="60">
        <f t="shared" si="1146"/>
        <v>0</v>
      </c>
      <c r="AE160" s="60"/>
      <c r="AF160" s="60"/>
      <c r="AG160" s="60"/>
      <c r="AH160" s="60"/>
      <c r="AI160" s="60"/>
      <c r="AJ160" s="60"/>
      <c r="AK160" s="60"/>
      <c r="AL160" s="60">
        <f t="shared" si="1147"/>
        <v>0</v>
      </c>
      <c r="AM160" s="60">
        <f t="shared" si="1147"/>
        <v>0</v>
      </c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>
        <f t="shared" si="1148"/>
        <v>0</v>
      </c>
      <c r="AY160" s="60">
        <f t="shared" si="1148"/>
        <v>0</v>
      </c>
      <c r="AZ160" s="60"/>
      <c r="BA160" s="60"/>
      <c r="BB160" s="60"/>
      <c r="BC160" s="60"/>
      <c r="BD160" s="60"/>
      <c r="BE160" s="60"/>
      <c r="BF160" s="60"/>
      <c r="BG160" s="60">
        <f t="shared" si="1149"/>
        <v>803.73865999999998</v>
      </c>
      <c r="BH160" s="60">
        <f t="shared" si="1149"/>
        <v>803.73865999999998</v>
      </c>
      <c r="BI160" s="60">
        <f>BH160/BG160*100</f>
        <v>100</v>
      </c>
      <c r="BJ160" s="60">
        <v>787.66387999999995</v>
      </c>
      <c r="BK160" s="60">
        <v>787.66387999999995</v>
      </c>
      <c r="BL160" s="60">
        <f>BK160/BJ160*100</f>
        <v>100</v>
      </c>
      <c r="BM160" s="60">
        <v>16.074780000000001</v>
      </c>
      <c r="BN160" s="60">
        <v>16.074780000000001</v>
      </c>
      <c r="BO160" s="60">
        <f>BN160/BM160*100</f>
        <v>100</v>
      </c>
      <c r="BP160" s="60"/>
      <c r="BQ160" s="60"/>
      <c r="BR160" s="60"/>
      <c r="BS160" s="60">
        <f t="shared" si="1150"/>
        <v>0</v>
      </c>
      <c r="BT160" s="60"/>
      <c r="BU160" s="60"/>
      <c r="BV160" s="60"/>
      <c r="BW160" s="60"/>
      <c r="BX160" s="60"/>
      <c r="BY160" s="60"/>
      <c r="BZ160" s="60"/>
      <c r="CA160" s="60"/>
      <c r="CB160" s="60">
        <f t="shared" si="1151"/>
        <v>0</v>
      </c>
      <c r="CC160" s="60">
        <f t="shared" si="1152"/>
        <v>0</v>
      </c>
      <c r="CD160" s="60"/>
      <c r="CE160" s="60"/>
      <c r="CF160" s="60"/>
      <c r="CG160" s="60"/>
      <c r="CH160" s="60"/>
      <c r="CI160" s="60"/>
      <c r="CJ160" s="60"/>
      <c r="CK160" s="60">
        <f t="shared" si="1153"/>
        <v>0</v>
      </c>
      <c r="CL160" s="60">
        <f t="shared" si="1153"/>
        <v>0</v>
      </c>
      <c r="CM160" s="60"/>
      <c r="CN160" s="60"/>
      <c r="CO160" s="60"/>
      <c r="CP160" s="60"/>
      <c r="CQ160" s="60"/>
      <c r="CR160" s="60"/>
      <c r="CS160" s="60"/>
      <c r="CT160" s="60">
        <f t="shared" si="1154"/>
        <v>0</v>
      </c>
      <c r="CU160" s="60">
        <f t="shared" si="1154"/>
        <v>0</v>
      </c>
      <c r="CV160" s="60"/>
      <c r="CW160" s="60"/>
      <c r="CX160" s="60"/>
      <c r="CY160" s="60"/>
      <c r="CZ160" s="60"/>
      <c r="DA160" s="60"/>
      <c r="DB160" s="60"/>
      <c r="DC160" s="60">
        <f t="shared" si="1155"/>
        <v>0</v>
      </c>
      <c r="DD160" s="60">
        <f t="shared" si="1155"/>
        <v>0</v>
      </c>
      <c r="DE160" s="60"/>
      <c r="DF160" s="60"/>
      <c r="DG160" s="60"/>
      <c r="DH160" s="60"/>
      <c r="DI160" s="60"/>
      <c r="DJ160" s="60"/>
      <c r="DK160" s="60"/>
      <c r="DL160" s="60">
        <f t="shared" si="1133"/>
        <v>0</v>
      </c>
      <c r="DM160" s="60">
        <f t="shared" si="1134"/>
        <v>0</v>
      </c>
      <c r="DN160" s="60"/>
      <c r="DO160" s="60"/>
      <c r="DP160" s="60"/>
      <c r="DQ160" s="60"/>
      <c r="DR160" s="60"/>
      <c r="DS160" s="60"/>
      <c r="DT160" s="60"/>
      <c r="DU160" s="60">
        <f t="shared" si="1156"/>
        <v>0</v>
      </c>
      <c r="DV160" s="60">
        <f t="shared" si="1156"/>
        <v>0</v>
      </c>
      <c r="DW160" s="60"/>
      <c r="DX160" s="60"/>
      <c r="DY160" s="60"/>
      <c r="DZ160" s="60"/>
      <c r="EA160" s="60"/>
      <c r="EB160" s="60"/>
      <c r="EC160" s="60"/>
      <c r="ED160" s="60">
        <f t="shared" si="1157"/>
        <v>0</v>
      </c>
      <c r="EE160" s="60">
        <f t="shared" si="1157"/>
        <v>0</v>
      </c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>
        <f t="shared" si="1158"/>
        <v>120.105</v>
      </c>
      <c r="EQ160" s="60">
        <f t="shared" si="1158"/>
        <v>120.105</v>
      </c>
      <c r="ER160" s="60">
        <f t="shared" si="1159"/>
        <v>100</v>
      </c>
      <c r="ES160" s="60">
        <v>120.105</v>
      </c>
      <c r="ET160" s="60">
        <v>120.105</v>
      </c>
      <c r="EU160" s="60">
        <f t="shared" si="1160"/>
        <v>100</v>
      </c>
      <c r="EV160" s="60"/>
      <c r="EW160" s="60"/>
      <c r="EX160" s="60"/>
      <c r="EY160" s="60"/>
      <c r="EZ160" s="60"/>
      <c r="FA160" s="60"/>
      <c r="FB160" s="60">
        <f t="shared" si="1161"/>
        <v>0</v>
      </c>
      <c r="FC160" s="60">
        <f t="shared" si="1161"/>
        <v>0</v>
      </c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>
        <f t="shared" si="1162"/>
        <v>0</v>
      </c>
      <c r="FX160" s="60">
        <f t="shared" si="1162"/>
        <v>0</v>
      </c>
      <c r="FY160" s="60"/>
      <c r="FZ160" s="60"/>
      <c r="GA160" s="60"/>
      <c r="GB160" s="60"/>
      <c r="GC160" s="60"/>
      <c r="GD160" s="60"/>
      <c r="GE160" s="60"/>
      <c r="GF160" s="60">
        <f t="shared" si="1163"/>
        <v>0</v>
      </c>
      <c r="GG160" s="60">
        <f t="shared" si="1163"/>
        <v>0</v>
      </c>
      <c r="GH160" s="60"/>
      <c r="GI160" s="60"/>
      <c r="GJ160" s="60"/>
      <c r="GK160" s="60"/>
      <c r="GL160" s="60"/>
      <c r="GM160" s="60"/>
      <c r="GN160" s="60"/>
      <c r="GO160" s="60">
        <f t="shared" si="1164"/>
        <v>0</v>
      </c>
      <c r="GP160" s="60">
        <f t="shared" si="1164"/>
        <v>0</v>
      </c>
      <c r="GQ160" s="60"/>
      <c r="GR160" s="60"/>
      <c r="GS160" s="60"/>
      <c r="GT160" s="60"/>
      <c r="GU160" s="60"/>
      <c r="GV160" s="60"/>
      <c r="GW160" s="60"/>
      <c r="GX160" s="60">
        <f t="shared" si="1165"/>
        <v>0</v>
      </c>
      <c r="GY160" s="60">
        <f t="shared" si="1165"/>
        <v>0</v>
      </c>
      <c r="GZ160" s="60"/>
      <c r="HA160" s="60"/>
      <c r="HB160" s="60"/>
      <c r="HC160" s="60"/>
      <c r="HD160" s="60"/>
      <c r="HE160" s="60"/>
      <c r="HF160" s="60"/>
      <c r="HG160" s="60">
        <f t="shared" si="1166"/>
        <v>0</v>
      </c>
      <c r="HH160" s="60">
        <f t="shared" si="1166"/>
        <v>0</v>
      </c>
      <c r="HI160" s="60"/>
      <c r="HJ160" s="60"/>
      <c r="HK160" s="60"/>
      <c r="HL160" s="60"/>
      <c r="HM160" s="60"/>
      <c r="HN160" s="60"/>
      <c r="HO160" s="60"/>
      <c r="HP160" s="60">
        <f t="shared" si="1167"/>
        <v>0</v>
      </c>
      <c r="HQ160" s="60">
        <f t="shared" si="1167"/>
        <v>0</v>
      </c>
      <c r="HR160" s="60"/>
      <c r="HS160" s="60"/>
      <c r="HT160" s="60"/>
      <c r="HU160" s="60"/>
      <c r="HV160" s="60"/>
      <c r="HW160" s="60"/>
      <c r="HX160" s="60"/>
      <c r="HY160" s="60">
        <f t="shared" si="1168"/>
        <v>0</v>
      </c>
      <c r="HZ160" s="60">
        <f t="shared" si="1168"/>
        <v>0</v>
      </c>
      <c r="IA160" s="60"/>
      <c r="IB160" s="60"/>
      <c r="IC160" s="60"/>
      <c r="ID160" s="60"/>
      <c r="IE160" s="60"/>
      <c r="IF160" s="60"/>
      <c r="IG160" s="60"/>
      <c r="IH160" s="60">
        <f t="shared" si="1169"/>
        <v>0</v>
      </c>
      <c r="II160" s="60">
        <f t="shared" si="1169"/>
        <v>0</v>
      </c>
      <c r="IJ160" s="60"/>
      <c r="IK160" s="60"/>
      <c r="IL160" s="60"/>
      <c r="IM160" s="60"/>
      <c r="IN160" s="60"/>
      <c r="IO160" s="60"/>
      <c r="IP160" s="60"/>
      <c r="IQ160" s="60"/>
      <c r="IR160" s="60">
        <f t="shared" si="1170"/>
        <v>0</v>
      </c>
      <c r="IS160" s="60">
        <f t="shared" si="1170"/>
        <v>0</v>
      </c>
      <c r="IT160" s="60"/>
      <c r="IU160" s="60"/>
      <c r="IV160" s="60"/>
      <c r="IW160" s="60"/>
      <c r="IX160" s="60"/>
      <c r="IY160" s="60"/>
      <c r="IZ160" s="60"/>
      <c r="JA160" s="60">
        <f t="shared" si="1171"/>
        <v>0</v>
      </c>
      <c r="JB160" s="60">
        <f t="shared" si="1171"/>
        <v>0</v>
      </c>
      <c r="JC160" s="60"/>
      <c r="JD160" s="60"/>
      <c r="JE160" s="60"/>
      <c r="JF160" s="60"/>
      <c r="JG160" s="60"/>
      <c r="JH160" s="60"/>
      <c r="JI160" s="60"/>
      <c r="JJ160" s="60">
        <f t="shared" si="1172"/>
        <v>0</v>
      </c>
      <c r="JK160" s="60">
        <f t="shared" si="1172"/>
        <v>0</v>
      </c>
      <c r="JL160" s="60"/>
      <c r="JM160" s="60"/>
      <c r="JN160" s="60"/>
      <c r="JO160" s="60"/>
      <c r="JP160" s="60"/>
      <c r="JQ160" s="60"/>
      <c r="JR160" s="60"/>
      <c r="JS160" s="60">
        <f t="shared" si="1173"/>
        <v>0</v>
      </c>
      <c r="JT160" s="60">
        <f t="shared" si="1173"/>
        <v>0</v>
      </c>
      <c r="JU160" s="60"/>
      <c r="JV160" s="60"/>
      <c r="JW160" s="60"/>
      <c r="JX160" s="60"/>
      <c r="JY160" s="60"/>
      <c r="JZ160" s="60"/>
      <c r="KA160" s="60"/>
      <c r="KB160" s="60">
        <f t="shared" si="1174"/>
        <v>0</v>
      </c>
      <c r="KC160" s="60">
        <f t="shared" si="1174"/>
        <v>0</v>
      </c>
      <c r="KD160" s="60"/>
      <c r="KE160" s="60"/>
      <c r="KF160" s="60"/>
      <c r="KG160" s="60"/>
      <c r="KH160" s="60"/>
      <c r="KI160" s="60"/>
      <c r="KJ160" s="60"/>
      <c r="KK160" s="60">
        <f t="shared" si="1175"/>
        <v>0</v>
      </c>
      <c r="KL160" s="60">
        <f t="shared" si="1175"/>
        <v>0</v>
      </c>
      <c r="KM160" s="60"/>
      <c r="KN160" s="60"/>
      <c r="KO160" s="60"/>
      <c r="KP160" s="60"/>
      <c r="KQ160" s="60"/>
      <c r="KR160" s="60"/>
      <c r="KS160" s="60"/>
      <c r="KT160" s="60"/>
      <c r="KU160" s="67"/>
      <c r="KV160" s="60"/>
      <c r="KW160" s="60">
        <f t="shared" si="1176"/>
        <v>0</v>
      </c>
      <c r="KX160" s="60">
        <f t="shared" si="1176"/>
        <v>0</v>
      </c>
      <c r="KY160" s="60"/>
      <c r="KZ160" s="60"/>
      <c r="LA160" s="60"/>
      <c r="LB160" s="60"/>
      <c r="LC160" s="60"/>
      <c r="LD160" s="60"/>
      <c r="LE160" s="60"/>
      <c r="LF160" s="60"/>
      <c r="LG160" s="67"/>
      <c r="LH160" s="60"/>
      <c r="LI160" s="60"/>
      <c r="LJ160" s="67"/>
      <c r="LK160" s="60"/>
      <c r="LL160" s="60">
        <f t="shared" si="1177"/>
        <v>0</v>
      </c>
      <c r="LM160" s="60">
        <f t="shared" si="1177"/>
        <v>0</v>
      </c>
      <c r="LN160" s="60"/>
      <c r="LO160" s="60"/>
      <c r="LP160" s="60"/>
      <c r="LQ160" s="60"/>
      <c r="LR160" s="60"/>
      <c r="LS160" s="60"/>
      <c r="LT160" s="60"/>
      <c r="LU160" s="60"/>
      <c r="LV160" s="67"/>
      <c r="LW160" s="60"/>
      <c r="LX160" s="60"/>
      <c r="LY160" s="67"/>
      <c r="LZ160" s="60"/>
      <c r="MA160" s="60"/>
      <c r="MB160" s="67"/>
      <c r="MC160" s="60"/>
      <c r="MD160" s="60"/>
      <c r="ME160" s="67"/>
      <c r="MF160" s="60"/>
    </row>
    <row r="161" spans="1:345" ht="13.5" customHeight="1">
      <c r="A161" s="3" t="s">
        <v>95</v>
      </c>
      <c r="B161" s="60">
        <f t="shared" si="1143"/>
        <v>503.02100000000002</v>
      </c>
      <c r="C161" s="60">
        <f t="shared" si="1143"/>
        <v>503.02100000000002</v>
      </c>
      <c r="D161" s="60">
        <f t="shared" si="1130"/>
        <v>100</v>
      </c>
      <c r="E161" s="60">
        <f t="shared" si="1144"/>
        <v>0</v>
      </c>
      <c r="F161" s="60">
        <f t="shared" si="1144"/>
        <v>0</v>
      </c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>
        <f t="shared" si="1145"/>
        <v>0</v>
      </c>
      <c r="U161" s="60">
        <f t="shared" si="1145"/>
        <v>0</v>
      </c>
      <c r="V161" s="60"/>
      <c r="W161" s="60"/>
      <c r="X161" s="60"/>
      <c r="Y161" s="60"/>
      <c r="Z161" s="60"/>
      <c r="AA161" s="60"/>
      <c r="AB161" s="60"/>
      <c r="AC161" s="60">
        <f t="shared" si="1146"/>
        <v>0</v>
      </c>
      <c r="AD161" s="60">
        <f t="shared" si="1146"/>
        <v>0</v>
      </c>
      <c r="AE161" s="60"/>
      <c r="AF161" s="60"/>
      <c r="AG161" s="60"/>
      <c r="AH161" s="60"/>
      <c r="AI161" s="60"/>
      <c r="AJ161" s="60"/>
      <c r="AK161" s="60"/>
      <c r="AL161" s="60">
        <f t="shared" si="1147"/>
        <v>0</v>
      </c>
      <c r="AM161" s="60">
        <f t="shared" si="1147"/>
        <v>0</v>
      </c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>
        <f>BA161+BD161</f>
        <v>0</v>
      </c>
      <c r="AY161" s="60">
        <f>BB161+BE161</f>
        <v>0</v>
      </c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>
        <f t="shared" si="1150"/>
        <v>0</v>
      </c>
      <c r="BT161" s="60"/>
      <c r="BU161" s="60"/>
      <c r="BV161" s="60"/>
      <c r="BW161" s="60"/>
      <c r="BX161" s="60"/>
      <c r="BY161" s="60"/>
      <c r="BZ161" s="60"/>
      <c r="CA161" s="60"/>
      <c r="CB161" s="60">
        <f t="shared" si="1151"/>
        <v>0</v>
      </c>
      <c r="CC161" s="60">
        <f t="shared" si="1152"/>
        <v>0</v>
      </c>
      <c r="CD161" s="60"/>
      <c r="CE161" s="60"/>
      <c r="CF161" s="60"/>
      <c r="CG161" s="60"/>
      <c r="CH161" s="60"/>
      <c r="CI161" s="60"/>
      <c r="CJ161" s="60"/>
      <c r="CK161" s="60">
        <f t="shared" si="1153"/>
        <v>0</v>
      </c>
      <c r="CL161" s="60">
        <f t="shared" si="1153"/>
        <v>0</v>
      </c>
      <c r="CM161" s="60"/>
      <c r="CN161" s="60"/>
      <c r="CO161" s="60"/>
      <c r="CP161" s="60"/>
      <c r="CQ161" s="60"/>
      <c r="CR161" s="60"/>
      <c r="CS161" s="60"/>
      <c r="CT161" s="60">
        <f t="shared" si="1154"/>
        <v>0</v>
      </c>
      <c r="CU161" s="60">
        <f t="shared" si="1154"/>
        <v>0</v>
      </c>
      <c r="CV161" s="60"/>
      <c r="CW161" s="60"/>
      <c r="CX161" s="60"/>
      <c r="CY161" s="60"/>
      <c r="CZ161" s="60"/>
      <c r="DA161" s="60"/>
      <c r="DB161" s="60"/>
      <c r="DC161" s="60">
        <f t="shared" si="1155"/>
        <v>0</v>
      </c>
      <c r="DD161" s="60">
        <f t="shared" si="1155"/>
        <v>0</v>
      </c>
      <c r="DE161" s="60"/>
      <c r="DF161" s="60"/>
      <c r="DG161" s="60"/>
      <c r="DH161" s="60"/>
      <c r="DI161" s="60"/>
      <c r="DJ161" s="60"/>
      <c r="DK161" s="60"/>
      <c r="DL161" s="60">
        <f t="shared" si="1133"/>
        <v>0</v>
      </c>
      <c r="DM161" s="60">
        <f t="shared" si="1134"/>
        <v>0</v>
      </c>
      <c r="DN161" s="60"/>
      <c r="DO161" s="60"/>
      <c r="DP161" s="60"/>
      <c r="DQ161" s="60"/>
      <c r="DR161" s="60"/>
      <c r="DS161" s="60"/>
      <c r="DT161" s="60"/>
      <c r="DU161" s="60">
        <f t="shared" si="1156"/>
        <v>0</v>
      </c>
      <c r="DV161" s="60">
        <f t="shared" si="1156"/>
        <v>0</v>
      </c>
      <c r="DW161" s="60"/>
      <c r="DX161" s="60"/>
      <c r="DY161" s="60"/>
      <c r="DZ161" s="60"/>
      <c r="EA161" s="60"/>
      <c r="EB161" s="60"/>
      <c r="EC161" s="60"/>
      <c r="ED161" s="60">
        <f t="shared" si="1157"/>
        <v>0</v>
      </c>
      <c r="EE161" s="60">
        <f t="shared" si="1157"/>
        <v>0</v>
      </c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>
        <f t="shared" si="1158"/>
        <v>503.02100000000002</v>
      </c>
      <c r="EQ161" s="60">
        <f t="shared" si="1158"/>
        <v>503.02100000000002</v>
      </c>
      <c r="ER161" s="60">
        <f t="shared" si="1159"/>
        <v>100</v>
      </c>
      <c r="ES161" s="60">
        <v>503.02100000000002</v>
      </c>
      <c r="ET161" s="60">
        <v>503.02100000000002</v>
      </c>
      <c r="EU161" s="60">
        <f t="shared" si="1160"/>
        <v>100</v>
      </c>
      <c r="EV161" s="60"/>
      <c r="EW161" s="60"/>
      <c r="EX161" s="60"/>
      <c r="EY161" s="60"/>
      <c r="EZ161" s="60"/>
      <c r="FA161" s="60"/>
      <c r="FB161" s="60">
        <f t="shared" si="1161"/>
        <v>0</v>
      </c>
      <c r="FC161" s="60">
        <f t="shared" si="1161"/>
        <v>0</v>
      </c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>
        <f t="shared" si="1162"/>
        <v>0</v>
      </c>
      <c r="FX161" s="60">
        <f t="shared" si="1162"/>
        <v>0</v>
      </c>
      <c r="FY161" s="60"/>
      <c r="FZ161" s="60"/>
      <c r="GA161" s="60"/>
      <c r="GB161" s="60"/>
      <c r="GC161" s="60"/>
      <c r="GD161" s="60"/>
      <c r="GE161" s="60"/>
      <c r="GF161" s="60">
        <f t="shared" si="1163"/>
        <v>0</v>
      </c>
      <c r="GG161" s="60">
        <f t="shared" si="1163"/>
        <v>0</v>
      </c>
      <c r="GH161" s="60"/>
      <c r="GI161" s="60"/>
      <c r="GJ161" s="60"/>
      <c r="GK161" s="60"/>
      <c r="GL161" s="60"/>
      <c r="GM161" s="60"/>
      <c r="GN161" s="60"/>
      <c r="GO161" s="60">
        <f t="shared" si="1164"/>
        <v>0</v>
      </c>
      <c r="GP161" s="60">
        <f t="shared" si="1164"/>
        <v>0</v>
      </c>
      <c r="GQ161" s="60"/>
      <c r="GR161" s="60"/>
      <c r="GS161" s="60"/>
      <c r="GT161" s="60"/>
      <c r="GU161" s="60"/>
      <c r="GV161" s="60"/>
      <c r="GW161" s="60"/>
      <c r="GX161" s="60">
        <f t="shared" si="1165"/>
        <v>0</v>
      </c>
      <c r="GY161" s="60">
        <f t="shared" si="1165"/>
        <v>0</v>
      </c>
      <c r="GZ161" s="60"/>
      <c r="HA161" s="60"/>
      <c r="HB161" s="60"/>
      <c r="HC161" s="60"/>
      <c r="HD161" s="60"/>
      <c r="HE161" s="60"/>
      <c r="HF161" s="60"/>
      <c r="HG161" s="60">
        <f t="shared" si="1166"/>
        <v>0</v>
      </c>
      <c r="HH161" s="60">
        <f t="shared" si="1166"/>
        <v>0</v>
      </c>
      <c r="HI161" s="60"/>
      <c r="HJ161" s="60"/>
      <c r="HK161" s="60"/>
      <c r="HL161" s="60"/>
      <c r="HM161" s="60"/>
      <c r="HN161" s="60"/>
      <c r="HO161" s="60"/>
      <c r="HP161" s="60">
        <f t="shared" si="1167"/>
        <v>0</v>
      </c>
      <c r="HQ161" s="60">
        <f t="shared" si="1167"/>
        <v>0</v>
      </c>
      <c r="HR161" s="60"/>
      <c r="HS161" s="60"/>
      <c r="HT161" s="60"/>
      <c r="HU161" s="60"/>
      <c r="HV161" s="60"/>
      <c r="HW161" s="60"/>
      <c r="HX161" s="60"/>
      <c r="HY161" s="60">
        <f t="shared" si="1168"/>
        <v>0</v>
      </c>
      <c r="HZ161" s="60">
        <f t="shared" si="1168"/>
        <v>0</v>
      </c>
      <c r="IA161" s="60"/>
      <c r="IB161" s="60"/>
      <c r="IC161" s="60"/>
      <c r="ID161" s="60"/>
      <c r="IE161" s="60"/>
      <c r="IF161" s="60"/>
      <c r="IG161" s="60"/>
      <c r="IH161" s="60">
        <f t="shared" si="1169"/>
        <v>0</v>
      </c>
      <c r="II161" s="60">
        <f t="shared" si="1169"/>
        <v>0</v>
      </c>
      <c r="IJ161" s="60"/>
      <c r="IK161" s="60"/>
      <c r="IL161" s="60"/>
      <c r="IM161" s="60"/>
      <c r="IN161" s="60"/>
      <c r="IO161" s="60"/>
      <c r="IP161" s="60"/>
      <c r="IQ161" s="60"/>
      <c r="IR161" s="60">
        <f t="shared" si="1170"/>
        <v>0</v>
      </c>
      <c r="IS161" s="60">
        <f t="shared" si="1170"/>
        <v>0</v>
      </c>
      <c r="IT161" s="60"/>
      <c r="IU161" s="60"/>
      <c r="IV161" s="60"/>
      <c r="IW161" s="60"/>
      <c r="IX161" s="60"/>
      <c r="IY161" s="60"/>
      <c r="IZ161" s="60"/>
      <c r="JA161" s="60">
        <f t="shared" si="1171"/>
        <v>0</v>
      </c>
      <c r="JB161" s="60">
        <f t="shared" si="1171"/>
        <v>0</v>
      </c>
      <c r="JC161" s="60"/>
      <c r="JD161" s="60"/>
      <c r="JE161" s="60"/>
      <c r="JF161" s="60"/>
      <c r="JG161" s="60"/>
      <c r="JH161" s="60"/>
      <c r="JI161" s="60"/>
      <c r="JJ161" s="60">
        <f t="shared" si="1172"/>
        <v>0</v>
      </c>
      <c r="JK161" s="60">
        <f t="shared" si="1172"/>
        <v>0</v>
      </c>
      <c r="JL161" s="69"/>
      <c r="JM161" s="60"/>
      <c r="JN161" s="60"/>
      <c r="JO161" s="60"/>
      <c r="JP161" s="60"/>
      <c r="JQ161" s="60"/>
      <c r="JR161" s="60"/>
      <c r="JS161" s="60">
        <f t="shared" si="1173"/>
        <v>0</v>
      </c>
      <c r="JT161" s="60">
        <f t="shared" si="1173"/>
        <v>0</v>
      </c>
      <c r="JU161" s="60"/>
      <c r="JV161" s="60"/>
      <c r="JW161" s="60"/>
      <c r="JX161" s="60"/>
      <c r="JY161" s="60"/>
      <c r="JZ161" s="60"/>
      <c r="KA161" s="60"/>
      <c r="KB161" s="60">
        <f t="shared" si="1174"/>
        <v>0</v>
      </c>
      <c r="KC161" s="60">
        <f t="shared" si="1174"/>
        <v>0</v>
      </c>
      <c r="KD161" s="60"/>
      <c r="KE161" s="60"/>
      <c r="KF161" s="60"/>
      <c r="KG161" s="60"/>
      <c r="KH161" s="60"/>
      <c r="KI161" s="60"/>
      <c r="KJ161" s="60"/>
      <c r="KK161" s="60">
        <f t="shared" si="1175"/>
        <v>0</v>
      </c>
      <c r="KL161" s="60">
        <f t="shared" si="1175"/>
        <v>0</v>
      </c>
      <c r="KM161" s="60"/>
      <c r="KN161" s="60"/>
      <c r="KO161" s="60"/>
      <c r="KP161" s="60"/>
      <c r="KQ161" s="60"/>
      <c r="KR161" s="60"/>
      <c r="KS161" s="60"/>
      <c r="KT161" s="60"/>
      <c r="KU161" s="67"/>
      <c r="KV161" s="60"/>
      <c r="KW161" s="60">
        <f t="shared" si="1176"/>
        <v>0</v>
      </c>
      <c r="KX161" s="60">
        <f t="shared" si="1176"/>
        <v>0</v>
      </c>
      <c r="KY161" s="60"/>
      <c r="KZ161" s="60"/>
      <c r="LA161" s="60"/>
      <c r="LB161" s="60"/>
      <c r="LC161" s="60"/>
      <c r="LD161" s="60"/>
      <c r="LE161" s="60"/>
      <c r="LF161" s="60"/>
      <c r="LG161" s="67"/>
      <c r="LH161" s="60"/>
      <c r="LI161" s="60"/>
      <c r="LJ161" s="67"/>
      <c r="LK161" s="60"/>
      <c r="LL161" s="60">
        <f t="shared" si="1177"/>
        <v>0</v>
      </c>
      <c r="LM161" s="60">
        <f t="shared" si="1177"/>
        <v>0</v>
      </c>
      <c r="LN161" s="60"/>
      <c r="LO161" s="60"/>
      <c r="LP161" s="60"/>
      <c r="LQ161" s="60"/>
      <c r="LR161" s="60"/>
      <c r="LS161" s="60"/>
      <c r="LT161" s="60"/>
      <c r="LU161" s="60"/>
      <c r="LV161" s="67"/>
      <c r="LW161" s="60"/>
      <c r="LX161" s="60"/>
      <c r="LY161" s="67"/>
      <c r="LZ161" s="60"/>
      <c r="MA161" s="60"/>
      <c r="MB161" s="67"/>
      <c r="MC161" s="60"/>
      <c r="MD161" s="60"/>
      <c r="ME161" s="67"/>
      <c r="MF161" s="60"/>
    </row>
    <row r="162" spans="1:345" s="8" customFormat="1" ht="13.5" customHeight="1">
      <c r="A162" s="7" t="s">
        <v>170</v>
      </c>
      <c r="B162" s="58">
        <f>B164+B163</f>
        <v>73004.686560000002</v>
      </c>
      <c r="C162" s="58">
        <f>C164+C163</f>
        <v>72779.009359999996</v>
      </c>
      <c r="D162" s="58">
        <f t="shared" si="1130"/>
        <v>99.690872996469167</v>
      </c>
      <c r="E162" s="58">
        <f>E163+E164</f>
        <v>493.98621000000003</v>
      </c>
      <c r="F162" s="58">
        <f>F163+F164</f>
        <v>493.98621000000003</v>
      </c>
      <c r="G162" s="58">
        <f>F162/E162*100</f>
        <v>100</v>
      </c>
      <c r="H162" s="58">
        <f>H163+H164</f>
        <v>489.04635000000002</v>
      </c>
      <c r="I162" s="58">
        <f>I163+I164</f>
        <v>489.04635000000002</v>
      </c>
      <c r="J162" s="58">
        <f>I162/H162*100</f>
        <v>100</v>
      </c>
      <c r="K162" s="58">
        <f>K163+K164</f>
        <v>4.9398600000000004</v>
      </c>
      <c r="L162" s="58">
        <f>L163+L164</f>
        <v>4.9398600000000004</v>
      </c>
      <c r="M162" s="58">
        <f>L162/K162*100</f>
        <v>100</v>
      </c>
      <c r="N162" s="58">
        <f>N163+N164</f>
        <v>204.3</v>
      </c>
      <c r="O162" s="58">
        <f>O163+O164</f>
        <v>204.3</v>
      </c>
      <c r="P162" s="58">
        <f>O162/N162*100</f>
        <v>100</v>
      </c>
      <c r="Q162" s="58">
        <f>Q163+Q164</f>
        <v>0</v>
      </c>
      <c r="R162" s="58">
        <f>R163+R164</f>
        <v>0</v>
      </c>
      <c r="S162" s="58"/>
      <c r="T162" s="58">
        <f>T163+T164</f>
        <v>0</v>
      </c>
      <c r="U162" s="58">
        <f>U163+U164</f>
        <v>0</v>
      </c>
      <c r="V162" s="58"/>
      <c r="W162" s="58">
        <f>W163+W164</f>
        <v>0</v>
      </c>
      <c r="X162" s="58">
        <f>X163+X164</f>
        <v>0</v>
      </c>
      <c r="Y162" s="58"/>
      <c r="Z162" s="58">
        <f>Z163+Z164</f>
        <v>0</v>
      </c>
      <c r="AA162" s="58">
        <f>AA163+AA164</f>
        <v>0</v>
      </c>
      <c r="AB162" s="58"/>
      <c r="AC162" s="58">
        <f>AC163+AC164</f>
        <v>0</v>
      </c>
      <c r="AD162" s="58">
        <f>AD163+AD164</f>
        <v>0</v>
      </c>
      <c r="AE162" s="58"/>
      <c r="AF162" s="58">
        <f>AF163+AF164</f>
        <v>0</v>
      </c>
      <c r="AG162" s="58">
        <f>AG163+AG164</f>
        <v>0</v>
      </c>
      <c r="AH162" s="58"/>
      <c r="AI162" s="58">
        <f>AI163+AI164</f>
        <v>0</v>
      </c>
      <c r="AJ162" s="58">
        <f>AJ163+AJ164</f>
        <v>0</v>
      </c>
      <c r="AK162" s="58"/>
      <c r="AL162" s="58">
        <f>AL163+AL164</f>
        <v>0</v>
      </c>
      <c r="AM162" s="58">
        <f>AM163+AM164</f>
        <v>0</v>
      </c>
      <c r="AN162" s="58"/>
      <c r="AO162" s="58">
        <f>AO163+AO164</f>
        <v>0</v>
      </c>
      <c r="AP162" s="58">
        <f>AP163+AP164</f>
        <v>0</v>
      </c>
      <c r="AQ162" s="58"/>
      <c r="AR162" s="58">
        <f>AR163+AR164</f>
        <v>0</v>
      </c>
      <c r="AS162" s="58">
        <f>AS163+AS164</f>
        <v>0</v>
      </c>
      <c r="AT162" s="58"/>
      <c r="AU162" s="58">
        <f>AU163+AU164</f>
        <v>9000</v>
      </c>
      <c r="AV162" s="58">
        <f>AV163+AV164</f>
        <v>8774.3228299999992</v>
      </c>
      <c r="AW162" s="58">
        <f t="shared" ref="AW162:AW163" si="1178">AV162/AU162*100</f>
        <v>97.492475888888876</v>
      </c>
      <c r="AX162" s="58">
        <f>AX163+AX164</f>
        <v>0</v>
      </c>
      <c r="AY162" s="58">
        <f>AY163+AY164</f>
        <v>0</v>
      </c>
      <c r="AZ162" s="58"/>
      <c r="BA162" s="58">
        <f>BA163+BA164</f>
        <v>0</v>
      </c>
      <c r="BB162" s="58">
        <f>BB163+BB164</f>
        <v>0</v>
      </c>
      <c r="BC162" s="58"/>
      <c r="BD162" s="58">
        <f>BD163+BD164</f>
        <v>0</v>
      </c>
      <c r="BE162" s="58">
        <f>BE163+BE164</f>
        <v>0</v>
      </c>
      <c r="BF162" s="58"/>
      <c r="BG162" s="58">
        <f>BG163+BG164</f>
        <v>1406.5426200000002</v>
      </c>
      <c r="BH162" s="58">
        <f>BH163+BH164</f>
        <v>1406.5426200000002</v>
      </c>
      <c r="BI162" s="58">
        <f>BH162/BG162*100</f>
        <v>100</v>
      </c>
      <c r="BJ162" s="58">
        <f>BJ163+BJ164</f>
        <v>1378.4118000000001</v>
      </c>
      <c r="BK162" s="58">
        <f>BK163+BK164</f>
        <v>1378.4118000000001</v>
      </c>
      <c r="BL162" s="58">
        <f>BK162/BJ162*100</f>
        <v>100</v>
      </c>
      <c r="BM162" s="58">
        <f>BM163+BM164</f>
        <v>28.13082</v>
      </c>
      <c r="BN162" s="58">
        <f>BN163+BN164</f>
        <v>28.13082</v>
      </c>
      <c r="BO162" s="58">
        <f>BN162/BM162*100</f>
        <v>100</v>
      </c>
      <c r="BP162" s="58">
        <f>BP163+BP164</f>
        <v>0</v>
      </c>
      <c r="BQ162" s="58">
        <f>BQ163+BQ164</f>
        <v>0</v>
      </c>
      <c r="BR162" s="58"/>
      <c r="BS162" s="58">
        <f>BS163+BS164</f>
        <v>591.93000000000006</v>
      </c>
      <c r="BT162" s="58">
        <f>BT163+BT164</f>
        <v>591.93000000000006</v>
      </c>
      <c r="BU162" s="58">
        <f>BT162/BS162*100</f>
        <v>100</v>
      </c>
      <c r="BV162" s="58">
        <f>BV163+BV164</f>
        <v>0</v>
      </c>
      <c r="BW162" s="58">
        <f>BW163+BW164</f>
        <v>0</v>
      </c>
      <c r="BX162" s="58" t="e">
        <f>BW162/BV162*100</f>
        <v>#DIV/0!</v>
      </c>
      <c r="BY162" s="58">
        <f>BY163+BY164</f>
        <v>591.93000000000006</v>
      </c>
      <c r="BZ162" s="58">
        <f>BZ163+BZ164</f>
        <v>441.93</v>
      </c>
      <c r="CA162" s="60">
        <f>BZ162/BY162*100</f>
        <v>74.659165779737464</v>
      </c>
      <c r="CB162" s="58">
        <f>CB163+CB164</f>
        <v>0</v>
      </c>
      <c r="CC162" s="58">
        <f>CC163+CC164</f>
        <v>0</v>
      </c>
      <c r="CD162" s="58"/>
      <c r="CE162" s="58">
        <f>CE163+CE164</f>
        <v>0</v>
      </c>
      <c r="CF162" s="58">
        <f>CF163+CF164</f>
        <v>0</v>
      </c>
      <c r="CG162" s="58"/>
      <c r="CH162" s="58">
        <f>CH163+CH164</f>
        <v>0</v>
      </c>
      <c r="CI162" s="58">
        <f>CI163+CI164</f>
        <v>0</v>
      </c>
      <c r="CJ162" s="58"/>
      <c r="CK162" s="58">
        <f>CK163+CK164</f>
        <v>0</v>
      </c>
      <c r="CL162" s="58">
        <f>CL163+CL164</f>
        <v>0</v>
      </c>
      <c r="CM162" s="58"/>
      <c r="CN162" s="58">
        <f>CN163+CN164</f>
        <v>0</v>
      </c>
      <c r="CO162" s="58">
        <f>CO163+CO164</f>
        <v>0</v>
      </c>
      <c r="CP162" s="58"/>
      <c r="CQ162" s="58">
        <f>CQ163+CQ164</f>
        <v>0</v>
      </c>
      <c r="CR162" s="58">
        <f>CR163+CR164</f>
        <v>0</v>
      </c>
      <c r="CS162" s="58"/>
      <c r="CT162" s="58">
        <f>CT163+CT164</f>
        <v>12440.45969</v>
      </c>
      <c r="CU162" s="58">
        <f>CU163+CU164</f>
        <v>12440.45969</v>
      </c>
      <c r="CV162" s="60">
        <f t="shared" ref="CV162:CV163" si="1179">CU162/CT162*100</f>
        <v>100</v>
      </c>
      <c r="CW162" s="58"/>
      <c r="CX162" s="58"/>
      <c r="CY162" s="58"/>
      <c r="CZ162" s="58"/>
      <c r="DA162" s="58"/>
      <c r="DB162" s="58"/>
      <c r="DC162" s="58">
        <f>DC163+DC164</f>
        <v>0</v>
      </c>
      <c r="DD162" s="58">
        <f>DD163+DD164</f>
        <v>0</v>
      </c>
      <c r="DE162" s="58"/>
      <c r="DF162" s="58"/>
      <c r="DG162" s="58"/>
      <c r="DH162" s="58"/>
      <c r="DI162" s="58"/>
      <c r="DJ162" s="58"/>
      <c r="DK162" s="58"/>
      <c r="DL162" s="58">
        <f>DL163+DL164</f>
        <v>0</v>
      </c>
      <c r="DM162" s="58">
        <f>DM163+DM164</f>
        <v>0</v>
      </c>
      <c r="DN162" s="58"/>
      <c r="DO162" s="58">
        <f>DO163+DO164</f>
        <v>0</v>
      </c>
      <c r="DP162" s="58">
        <v>0</v>
      </c>
      <c r="DQ162" s="58"/>
      <c r="DR162" s="58">
        <f>DR163+DR164</f>
        <v>0</v>
      </c>
      <c r="DS162" s="58">
        <f>DS163+DS164</f>
        <v>0</v>
      </c>
      <c r="DT162" s="58"/>
      <c r="DU162" s="58">
        <f>DU163+DU164</f>
        <v>0</v>
      </c>
      <c r="DV162" s="58">
        <f>DV163+DV164</f>
        <v>0</v>
      </c>
      <c r="DW162" s="58"/>
      <c r="DX162" s="58">
        <f>DX163+DX164</f>
        <v>0</v>
      </c>
      <c r="DY162" s="58">
        <f>DY163+DY164</f>
        <v>0</v>
      </c>
      <c r="DZ162" s="58"/>
      <c r="EA162" s="58">
        <f>EA163+EA164</f>
        <v>0</v>
      </c>
      <c r="EB162" s="58">
        <f>EB163+EB164</f>
        <v>0</v>
      </c>
      <c r="EC162" s="58"/>
      <c r="ED162" s="58">
        <f>ED163+ED164</f>
        <v>0</v>
      </c>
      <c r="EE162" s="58">
        <f>EE163+EE164</f>
        <v>0</v>
      </c>
      <c r="EF162" s="58"/>
      <c r="EG162" s="58">
        <f>EG163+EG164</f>
        <v>0</v>
      </c>
      <c r="EH162" s="58">
        <f>EH163+EH164</f>
        <v>0</v>
      </c>
      <c r="EI162" s="58"/>
      <c r="EJ162" s="58">
        <f>EJ163+EJ164</f>
        <v>0</v>
      </c>
      <c r="EK162" s="58">
        <f>EK163+EK164</f>
        <v>0</v>
      </c>
      <c r="EL162" s="58"/>
      <c r="EM162" s="58">
        <f>EM163+EM164</f>
        <v>0</v>
      </c>
      <c r="EN162" s="58">
        <f>EN163+EN164</f>
        <v>0</v>
      </c>
      <c r="EO162" s="58"/>
      <c r="EP162" s="58">
        <f>EP163+EP164</f>
        <v>35573.707000000002</v>
      </c>
      <c r="EQ162" s="58">
        <f>EQ163+EQ164</f>
        <v>35573.706980000003</v>
      </c>
      <c r="ER162" s="58">
        <f t="shared" ref="ER162" si="1180">EQ162/EP162*100</f>
        <v>99.999999943778704</v>
      </c>
      <c r="ES162" s="58">
        <f>ES163+ES164</f>
        <v>35573.707000000002</v>
      </c>
      <c r="ET162" s="58">
        <f>ET163+ET164</f>
        <v>35573.706980000003</v>
      </c>
      <c r="EU162" s="58">
        <f>ET162/ES162*100</f>
        <v>99.999999943778704</v>
      </c>
      <c r="EV162" s="58">
        <f>EV163+EV164</f>
        <v>0</v>
      </c>
      <c r="EW162" s="58">
        <f>EW163+EW164</f>
        <v>0</v>
      </c>
      <c r="EX162" s="58"/>
      <c r="EY162" s="58">
        <f>EY163+EY164</f>
        <v>5366.2</v>
      </c>
      <c r="EZ162" s="58">
        <f>EZ163+EZ164</f>
        <v>5366.2</v>
      </c>
      <c r="FA162" s="58">
        <f>EZ162/EY162*100</f>
        <v>100</v>
      </c>
      <c r="FB162" s="58">
        <f>FB163+FB164</f>
        <v>0</v>
      </c>
      <c r="FC162" s="58">
        <f>FC163+FC164</f>
        <v>0</v>
      </c>
      <c r="FD162" s="58"/>
      <c r="FE162" s="58">
        <f>FE163+FE164</f>
        <v>0</v>
      </c>
      <c r="FF162" s="58">
        <f>FF163+FF164</f>
        <v>0</v>
      </c>
      <c r="FG162" s="58"/>
      <c r="FH162" s="58">
        <f>FH163+FH164</f>
        <v>0</v>
      </c>
      <c r="FI162" s="58">
        <f>FI163+FI164</f>
        <v>0</v>
      </c>
      <c r="FJ162" s="58"/>
      <c r="FK162" s="58">
        <f>FK163+FK164</f>
        <v>0</v>
      </c>
      <c r="FL162" s="58"/>
      <c r="FM162" s="58"/>
      <c r="FN162" s="58">
        <f>FN163+FN164</f>
        <v>0</v>
      </c>
      <c r="FO162" s="58">
        <f>FO163+FO164</f>
        <v>0</v>
      </c>
      <c r="FP162" s="58"/>
      <c r="FQ162" s="58">
        <f>FQ163+FQ164</f>
        <v>0</v>
      </c>
      <c r="FR162" s="58">
        <f>FR163+FR164</f>
        <v>0</v>
      </c>
      <c r="FS162" s="58"/>
      <c r="FT162" s="58">
        <f>FT163+FT164</f>
        <v>0</v>
      </c>
      <c r="FU162" s="58">
        <f>FU163+FU164</f>
        <v>0</v>
      </c>
      <c r="FV162" s="58"/>
      <c r="FW162" s="58">
        <f>FW163+FW164</f>
        <v>0</v>
      </c>
      <c r="FX162" s="58">
        <f>FX163+FX164</f>
        <v>0</v>
      </c>
      <c r="FY162" s="58"/>
      <c r="FZ162" s="58">
        <f>FZ163+FZ164</f>
        <v>0</v>
      </c>
      <c r="GA162" s="58">
        <f>GA163+GA164</f>
        <v>0</v>
      </c>
      <c r="GB162" s="58"/>
      <c r="GC162" s="58">
        <f>GC163+GC164</f>
        <v>0</v>
      </c>
      <c r="GD162" s="58">
        <f>GD163+GD164</f>
        <v>0</v>
      </c>
      <c r="GE162" s="58"/>
      <c r="GF162" s="58">
        <f>GF163+GF164</f>
        <v>0</v>
      </c>
      <c r="GG162" s="58">
        <f>GG163+GG164</f>
        <v>0</v>
      </c>
      <c r="GH162" s="58"/>
      <c r="GI162" s="58">
        <f>GI163+GI164</f>
        <v>0</v>
      </c>
      <c r="GJ162" s="58">
        <f>GJ163+GJ164</f>
        <v>0</v>
      </c>
      <c r="GK162" s="58"/>
      <c r="GL162" s="58">
        <f>GL163+GL164</f>
        <v>0</v>
      </c>
      <c r="GM162" s="58">
        <f>GM163+GM164</f>
        <v>0</v>
      </c>
      <c r="GN162" s="58"/>
      <c r="GO162" s="58">
        <f>GO163+GO164</f>
        <v>0</v>
      </c>
      <c r="GP162" s="58">
        <f>GP163+GP164</f>
        <v>0</v>
      </c>
      <c r="GQ162" s="58"/>
      <c r="GR162" s="58">
        <f>GR163+GR164</f>
        <v>0</v>
      </c>
      <c r="GS162" s="58">
        <f>GS163+GS164</f>
        <v>0</v>
      </c>
      <c r="GT162" s="58"/>
      <c r="GU162" s="58">
        <f>GU163+GU164</f>
        <v>0</v>
      </c>
      <c r="GV162" s="58">
        <f>GV163+GV164</f>
        <v>0</v>
      </c>
      <c r="GW162" s="58"/>
      <c r="GX162" s="58">
        <f>GX163+GX164</f>
        <v>35.764160000000004</v>
      </c>
      <c r="GY162" s="58">
        <f>GY163+GY164</f>
        <v>35.764160000000004</v>
      </c>
      <c r="GZ162" s="58">
        <f t="shared" ref="GZ162:GZ163" si="1181">GY162/GX162*100</f>
        <v>100</v>
      </c>
      <c r="HA162" s="58">
        <f>HA163+HA164</f>
        <v>35.40652</v>
      </c>
      <c r="HB162" s="58">
        <f>HB163+HB164</f>
        <v>35.40652</v>
      </c>
      <c r="HC162" s="60">
        <f t="shared" ref="HC162:HC163" si="1182">HB162/HA162*100</f>
        <v>100</v>
      </c>
      <c r="HD162" s="58">
        <f>HD163+HD164</f>
        <v>0.35764000000000001</v>
      </c>
      <c r="HE162" s="58">
        <f>HE163+HE164</f>
        <v>0.35764000000000001</v>
      </c>
      <c r="HF162" s="58">
        <f>HE162/HD162*100</f>
        <v>100</v>
      </c>
      <c r="HG162" s="58">
        <f>HG163+HG164</f>
        <v>0</v>
      </c>
      <c r="HH162" s="58">
        <f>HH163+HH164</f>
        <v>0</v>
      </c>
      <c r="HI162" s="58"/>
      <c r="HJ162" s="58">
        <f>HJ163+HJ164</f>
        <v>0</v>
      </c>
      <c r="HK162" s="58">
        <f>HK163+HK164</f>
        <v>0</v>
      </c>
      <c r="HL162" s="58"/>
      <c r="HM162" s="58">
        <f>HM163+HM164</f>
        <v>0</v>
      </c>
      <c r="HN162" s="58">
        <f>HN163+HN164</f>
        <v>0</v>
      </c>
      <c r="HO162" s="58"/>
      <c r="HP162" s="58">
        <f>HP163+HP164</f>
        <v>3219.9990499999999</v>
      </c>
      <c r="HQ162" s="58">
        <f>HQ163+HQ164</f>
        <v>3219.9990499999999</v>
      </c>
      <c r="HR162" s="58">
        <f t="shared" ref="HR162:HR163" si="1183">HQ162/HP162*100</f>
        <v>100</v>
      </c>
      <c r="HS162" s="58">
        <f>HS163+HS164</f>
        <v>3187.7990599999998</v>
      </c>
      <c r="HT162" s="58">
        <f>HT163+HT164</f>
        <v>3187.7990599999998</v>
      </c>
      <c r="HU162" s="60">
        <f t="shared" ref="HU162:HU163" si="1184">HT162/HS162*100</f>
        <v>100</v>
      </c>
      <c r="HV162" s="58">
        <f>HV163+HV164</f>
        <v>32.19999</v>
      </c>
      <c r="HW162" s="58">
        <f>HW163+HW164</f>
        <v>32.19999</v>
      </c>
      <c r="HX162" s="58">
        <f>HW162/HV162*100</f>
        <v>100</v>
      </c>
      <c r="HY162" s="58">
        <f>HY163+HY164</f>
        <v>0</v>
      </c>
      <c r="HZ162" s="58">
        <f>HZ163+HZ164</f>
        <v>0</v>
      </c>
      <c r="IA162" s="58"/>
      <c r="IB162" s="58">
        <f>IB163+IB164</f>
        <v>0</v>
      </c>
      <c r="IC162" s="58">
        <f>IC163+IC164</f>
        <v>0</v>
      </c>
      <c r="ID162" s="58"/>
      <c r="IE162" s="58">
        <f>IE163+IE164</f>
        <v>0</v>
      </c>
      <c r="IF162" s="58">
        <f>IF163+IF164</f>
        <v>0</v>
      </c>
      <c r="IG162" s="58"/>
      <c r="IH162" s="58">
        <f>IH163+IH164</f>
        <v>0</v>
      </c>
      <c r="II162" s="58">
        <f>II163+II164</f>
        <v>0</v>
      </c>
      <c r="IJ162" s="58"/>
      <c r="IK162" s="58">
        <f>IK163+IK164</f>
        <v>0</v>
      </c>
      <c r="IL162" s="58">
        <f>IL163+IL164</f>
        <v>0</v>
      </c>
      <c r="IM162" s="58"/>
      <c r="IN162" s="58">
        <f>IN163+IN164</f>
        <v>0</v>
      </c>
      <c r="IO162" s="58">
        <f>IO163+IO164</f>
        <v>0</v>
      </c>
      <c r="IP162" s="58"/>
      <c r="IQ162" s="58">
        <f>IQ163+IQ164</f>
        <v>0</v>
      </c>
      <c r="IR162" s="58">
        <f>IR163+IR164</f>
        <v>0</v>
      </c>
      <c r="IS162" s="58">
        <f>IS163+IS164</f>
        <v>0</v>
      </c>
      <c r="IT162" s="58"/>
      <c r="IU162" s="58">
        <f>IU163+IU164</f>
        <v>0</v>
      </c>
      <c r="IV162" s="58">
        <f>IV163+IV164</f>
        <v>0</v>
      </c>
      <c r="IW162" s="58"/>
      <c r="IX162" s="58">
        <f>IX163+IX164</f>
        <v>0</v>
      </c>
      <c r="IY162" s="58">
        <f>IY163+IY164</f>
        <v>0</v>
      </c>
      <c r="IZ162" s="58"/>
      <c r="JA162" s="58">
        <f>JA163+JA164</f>
        <v>0</v>
      </c>
      <c r="JB162" s="58">
        <f>JB163+JB164</f>
        <v>0</v>
      </c>
      <c r="JC162" s="58"/>
      <c r="JD162" s="58">
        <f>JD163+JD164</f>
        <v>0</v>
      </c>
      <c r="JE162" s="58">
        <f>JE163+JE164</f>
        <v>0</v>
      </c>
      <c r="JF162" s="58"/>
      <c r="JG162" s="58">
        <f>JG163+JG164</f>
        <v>0</v>
      </c>
      <c r="JH162" s="58">
        <f>JH163+JH164</f>
        <v>0</v>
      </c>
      <c r="JI162" s="58"/>
      <c r="JJ162" s="58">
        <f>JJ163+JJ164</f>
        <v>1259.874</v>
      </c>
      <c r="JK162" s="58">
        <f>JK163+JK164</f>
        <v>1259.874</v>
      </c>
      <c r="JL162" s="69">
        <f t="shared" ref="JL162:JL163" si="1185">JK162/JJ162*100</f>
        <v>100</v>
      </c>
      <c r="JM162" s="58">
        <f>JM163+JM164</f>
        <v>1234.67652</v>
      </c>
      <c r="JN162" s="58">
        <f>JN163+JN164</f>
        <v>1234.67652</v>
      </c>
      <c r="JO162" s="60">
        <f t="shared" ref="JO162:JO163" si="1186">JN162/JM162*100</f>
        <v>100</v>
      </c>
      <c r="JP162" s="58">
        <f>JP163+JP164</f>
        <v>25.197479999999999</v>
      </c>
      <c r="JQ162" s="58">
        <f>JQ163+JQ164</f>
        <v>25.197479999999999</v>
      </c>
      <c r="JR162" s="60">
        <f t="shared" ref="JR162:JR163" si="1187">JQ162/JP162*100</f>
        <v>100</v>
      </c>
      <c r="JS162" s="58">
        <f>JS163+JS164</f>
        <v>1543.6831500000001</v>
      </c>
      <c r="JT162" s="58">
        <f>JT163+JT164</f>
        <v>1543.6831399999999</v>
      </c>
      <c r="JU162" s="58">
        <f t="shared" ref="JU162:JU163" si="1188">JT162/JS162*100</f>
        <v>99.999999352198657</v>
      </c>
      <c r="JV162" s="58">
        <f>JV163+JV164</f>
        <v>1512.8094900000001</v>
      </c>
      <c r="JW162" s="58">
        <f>JW163+JW164</f>
        <v>1512.8094799999999</v>
      </c>
      <c r="JX162" s="60">
        <f>JW162/JV162*100</f>
        <v>99.999999338978213</v>
      </c>
      <c r="JY162" s="58">
        <f>JY163+JY164</f>
        <v>30.873660000000001</v>
      </c>
      <c r="JZ162" s="58">
        <f>JZ163+JZ164</f>
        <v>30.873660000000001</v>
      </c>
      <c r="KA162" s="60">
        <f>JZ162/JY162*100</f>
        <v>100</v>
      </c>
      <c r="KB162" s="58">
        <f>KB163+KB164</f>
        <v>1568.7476799999999</v>
      </c>
      <c r="KC162" s="58">
        <f>KC163+KC164</f>
        <v>1568.7476799999999</v>
      </c>
      <c r="KD162" s="58">
        <f>KC162/KB162*100</f>
        <v>100</v>
      </c>
      <c r="KE162" s="58">
        <f>KE163+KE164</f>
        <v>1537.37273</v>
      </c>
      <c r="KF162" s="58">
        <f>KF163+KF164</f>
        <v>1537.37273</v>
      </c>
      <c r="KG162" s="60">
        <f t="shared" ref="KG162:KG163" si="1189">KF162/KE162*100</f>
        <v>100</v>
      </c>
      <c r="KH162" s="58">
        <f>KH163+KH164</f>
        <v>31.374949999999998</v>
      </c>
      <c r="KI162" s="58">
        <f>KI163+KI164</f>
        <v>31.374949999999998</v>
      </c>
      <c r="KJ162" s="60">
        <f t="shared" ref="KJ162:KJ163" si="1190">KI162/KH162*100</f>
        <v>100</v>
      </c>
      <c r="KK162" s="58">
        <f>KK163+KK164</f>
        <v>0</v>
      </c>
      <c r="KL162" s="58">
        <f>KL163+KL164</f>
        <v>0</v>
      </c>
      <c r="KM162" s="58"/>
      <c r="KN162" s="58">
        <f>KN163+KN164</f>
        <v>0</v>
      </c>
      <c r="KO162" s="58">
        <f>KO163+KO164</f>
        <v>0</v>
      </c>
      <c r="KP162" s="58"/>
      <c r="KQ162" s="58">
        <f>KQ163+KQ164</f>
        <v>0</v>
      </c>
      <c r="KR162" s="58">
        <f>KR163+KR164</f>
        <v>0</v>
      </c>
      <c r="KS162" s="58"/>
      <c r="KT162" s="58">
        <f>KT163+KT164</f>
        <v>0</v>
      </c>
      <c r="KU162" s="66">
        <f>KU163+KU164</f>
        <v>0</v>
      </c>
      <c r="KV162" s="58"/>
      <c r="KW162" s="58">
        <f>KW163+KW164</f>
        <v>299.49299999999999</v>
      </c>
      <c r="KX162" s="58">
        <f>KX163+KX164</f>
        <v>299.49299999999999</v>
      </c>
      <c r="KY162" s="58">
        <f>KX162/KW162*100</f>
        <v>100</v>
      </c>
      <c r="KZ162" s="58">
        <f>KZ163+KZ164</f>
        <v>296.49806999999998</v>
      </c>
      <c r="LA162" s="58">
        <f>LA163+LA164</f>
        <v>296.49806999999998</v>
      </c>
      <c r="LB162" s="58"/>
      <c r="LC162" s="58">
        <f>LC163+LC164</f>
        <v>2.9949300000000001</v>
      </c>
      <c r="LD162" s="58">
        <f>LD163+LD164</f>
        <v>2.9949300000000001</v>
      </c>
      <c r="LE162" s="58"/>
      <c r="LF162" s="58">
        <f>LF163+LF164</f>
        <v>0</v>
      </c>
      <c r="LG162" s="66">
        <f>LG163+LG164</f>
        <v>0</v>
      </c>
      <c r="LH162" s="58"/>
      <c r="LI162" s="58">
        <f>LI163+LI164</f>
        <v>0</v>
      </c>
      <c r="LJ162" s="66">
        <f>LJ163+LJ164</f>
        <v>0</v>
      </c>
      <c r="LK162" s="58"/>
      <c r="LL162" s="58">
        <f>LL163+LL164</f>
        <v>0</v>
      </c>
      <c r="LM162" s="58">
        <f>LM163+LM164</f>
        <v>0</v>
      </c>
      <c r="LN162" s="58"/>
      <c r="LO162" s="58">
        <f>LO163+LO164</f>
        <v>0</v>
      </c>
      <c r="LP162" s="58">
        <f>LP163+LP164</f>
        <v>0</v>
      </c>
      <c r="LQ162" s="58"/>
      <c r="LR162" s="58">
        <f>LR163+LR164</f>
        <v>0</v>
      </c>
      <c r="LS162" s="58">
        <f>LS163+LS164</f>
        <v>0</v>
      </c>
      <c r="LT162" s="58"/>
      <c r="LU162" s="58">
        <f>LU163+LU164</f>
        <v>0</v>
      </c>
      <c r="LV162" s="66">
        <f>LV163+LV164</f>
        <v>0</v>
      </c>
      <c r="LW162" s="58"/>
      <c r="LX162" s="58">
        <f>LX163+LX164</f>
        <v>0</v>
      </c>
      <c r="LY162" s="66">
        <f>LY163+LY164</f>
        <v>0</v>
      </c>
      <c r="LZ162" s="58"/>
      <c r="MA162" s="58">
        <f>MA163+MA164</f>
        <v>0</v>
      </c>
      <c r="MB162" s="66">
        <f>MB163+MB164</f>
        <v>0</v>
      </c>
      <c r="MC162" s="58"/>
      <c r="MD162" s="58">
        <f>MD163+MD164</f>
        <v>0</v>
      </c>
      <c r="ME162" s="66">
        <f>ME163+ME164</f>
        <v>0</v>
      </c>
      <c r="MF162" s="58"/>
    </row>
    <row r="163" spans="1:345" ht="13.5" customHeight="1">
      <c r="A163" s="3" t="s">
        <v>171</v>
      </c>
      <c r="B163" s="60">
        <f>E163+N163+Q163+T163+AC163+AU163+AX163+BG163+BP163+BS163+CB163+CK163+DL163+DU163+ED163+EM163+EP163+EY163+FB163+FW163+GF163+GO163+GX163+HP163+HG163+HY163+CT163+JJ163+JS163+DC163+FK163+FN163+IR163+KB163+KK163+KT163+LF163+LI163+LL163+IH163+JA163+KW163+LU163+LX163+MA163+MD163</f>
        <v>35133.013939999997</v>
      </c>
      <c r="C163" s="60">
        <f>F163+O163+R163+U163+AD163+AV163+AY163+BH163+BQ163+BT163+CC163+CL163+DM163+DV163+EE163+EN163+EQ163+EZ163+FC163+FX163+GG163+GP163+GY163+HQ163+HH163+HZ163+CU163+JK163+JT163+DD163+FL163+FO163+IS163+KC163+KL163+KU163+LG163+LJ163+LM163+II163+JB163+KX163+LV163+LY163+MB163+ME163+AM163</f>
        <v>34907.336759999998</v>
      </c>
      <c r="D163" s="60">
        <f t="shared" si="1130"/>
        <v>99.357649245847767</v>
      </c>
      <c r="E163" s="60">
        <f>H163+K163</f>
        <v>493.98621000000003</v>
      </c>
      <c r="F163" s="60">
        <f>I163+L163</f>
        <v>493.98621000000003</v>
      </c>
      <c r="G163" s="60">
        <f>F163/E163*100</f>
        <v>100</v>
      </c>
      <c r="H163" s="60">
        <v>489.04635000000002</v>
      </c>
      <c r="I163" s="60">
        <v>489.04635000000002</v>
      </c>
      <c r="J163" s="60">
        <f>I163/H163*100</f>
        <v>100</v>
      </c>
      <c r="K163" s="60">
        <v>4.9398600000000004</v>
      </c>
      <c r="L163" s="60">
        <v>4.9398600000000004</v>
      </c>
      <c r="M163" s="60">
        <f>L163/K163*100</f>
        <v>100</v>
      </c>
      <c r="N163" s="60">
        <v>204.3</v>
      </c>
      <c r="O163" s="60">
        <v>204.3</v>
      </c>
      <c r="P163" s="60">
        <f>O163/N163*100</f>
        <v>100</v>
      </c>
      <c r="Q163" s="60"/>
      <c r="R163" s="60"/>
      <c r="S163" s="60"/>
      <c r="T163" s="60">
        <f>W163+Z163</f>
        <v>0</v>
      </c>
      <c r="U163" s="60">
        <f>X163+AA163</f>
        <v>0</v>
      </c>
      <c r="V163" s="60"/>
      <c r="W163" s="60">
        <v>0</v>
      </c>
      <c r="X163" s="60"/>
      <c r="Y163" s="60"/>
      <c r="Z163" s="60">
        <v>0</v>
      </c>
      <c r="AA163" s="60"/>
      <c r="AB163" s="60"/>
      <c r="AC163" s="60">
        <f>AF163+AI163</f>
        <v>0</v>
      </c>
      <c r="AD163" s="60">
        <f>AG163+AJ163</f>
        <v>0</v>
      </c>
      <c r="AE163" s="60"/>
      <c r="AF163" s="60"/>
      <c r="AG163" s="60"/>
      <c r="AH163" s="60"/>
      <c r="AI163" s="60"/>
      <c r="AJ163" s="60"/>
      <c r="AK163" s="60"/>
      <c r="AL163" s="60">
        <f>AO163+AR163</f>
        <v>0</v>
      </c>
      <c r="AM163" s="60">
        <f>AP163+AS163</f>
        <v>0</v>
      </c>
      <c r="AN163" s="60"/>
      <c r="AO163" s="60"/>
      <c r="AP163" s="60"/>
      <c r="AQ163" s="60"/>
      <c r="AR163" s="60"/>
      <c r="AS163" s="60"/>
      <c r="AT163" s="60"/>
      <c r="AU163" s="60">
        <v>9000</v>
      </c>
      <c r="AV163" s="60">
        <v>8774.3228299999992</v>
      </c>
      <c r="AW163" s="58">
        <f t="shared" si="1178"/>
        <v>97.492475888888876</v>
      </c>
      <c r="AX163" s="60">
        <f>BA163+BD163</f>
        <v>0</v>
      </c>
      <c r="AY163" s="60">
        <f>BB163+BE163</f>
        <v>0</v>
      </c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>
        <f>BV163+BY163</f>
        <v>0</v>
      </c>
      <c r="BT163" s="60"/>
      <c r="BU163" s="60"/>
      <c r="BV163" s="60"/>
      <c r="BW163" s="60"/>
      <c r="BX163" s="60"/>
      <c r="BY163" s="60"/>
      <c r="BZ163" s="60"/>
      <c r="CA163" s="60"/>
      <c r="CB163" s="60">
        <f t="shared" ref="CB163" si="1191">CE163+CH163</f>
        <v>0</v>
      </c>
      <c r="CC163" s="60">
        <f t="shared" ref="CC163" si="1192">CF163+CI163</f>
        <v>0</v>
      </c>
      <c r="CD163" s="60"/>
      <c r="CE163" s="60"/>
      <c r="CF163" s="60"/>
      <c r="CG163" s="60"/>
      <c r="CH163" s="60"/>
      <c r="CI163" s="60"/>
      <c r="CJ163" s="60"/>
      <c r="CK163" s="60">
        <f>CN163+CQ163</f>
        <v>0</v>
      </c>
      <c r="CL163" s="60">
        <f>CO163+CR163</f>
        <v>0</v>
      </c>
      <c r="CM163" s="60"/>
      <c r="CN163" s="60"/>
      <c r="CO163" s="60"/>
      <c r="CP163" s="60"/>
      <c r="CQ163" s="60"/>
      <c r="CR163" s="60"/>
      <c r="CS163" s="60"/>
      <c r="CT163" s="60">
        <f>CW163+CZ163</f>
        <v>12440.45969</v>
      </c>
      <c r="CU163" s="60">
        <f>CX163+DA163</f>
        <v>12440.45969</v>
      </c>
      <c r="CV163" s="60">
        <f t="shared" si="1179"/>
        <v>100</v>
      </c>
      <c r="CW163" s="60">
        <v>12191.6</v>
      </c>
      <c r="CX163" s="60">
        <v>12191.6</v>
      </c>
      <c r="CY163" s="60">
        <f t="shared" ref="CY163" si="1193">CX163/CW163*100</f>
        <v>100</v>
      </c>
      <c r="CZ163" s="60">
        <v>248.85969</v>
      </c>
      <c r="DA163" s="60">
        <v>248.85969</v>
      </c>
      <c r="DB163" s="60">
        <f t="shared" ref="DB163" si="1194">DA163/CZ163*100</f>
        <v>100</v>
      </c>
      <c r="DC163" s="60">
        <f>DF163+DI163</f>
        <v>0</v>
      </c>
      <c r="DD163" s="60">
        <f>DG163+DJ163</f>
        <v>0</v>
      </c>
      <c r="DE163" s="60"/>
      <c r="DF163" s="60"/>
      <c r="DG163" s="60"/>
      <c r="DH163" s="60"/>
      <c r="DI163" s="60"/>
      <c r="DJ163" s="60"/>
      <c r="DK163" s="60"/>
      <c r="DL163" s="60">
        <f>DO163+DR163</f>
        <v>0</v>
      </c>
      <c r="DM163" s="60">
        <f>DP163+DS163</f>
        <v>0</v>
      </c>
      <c r="DN163" s="60"/>
      <c r="DO163" s="60"/>
      <c r="DP163" s="60"/>
      <c r="DQ163" s="60"/>
      <c r="DR163" s="60"/>
      <c r="DS163" s="60"/>
      <c r="DT163" s="60"/>
      <c r="DU163" s="60">
        <f>DX163+EA163</f>
        <v>0</v>
      </c>
      <c r="DV163" s="60">
        <f>DY163+EB163</f>
        <v>0</v>
      </c>
      <c r="DW163" s="60"/>
      <c r="DX163" s="60"/>
      <c r="DY163" s="60"/>
      <c r="DZ163" s="60"/>
      <c r="EA163" s="60"/>
      <c r="EB163" s="60"/>
      <c r="EC163" s="60"/>
      <c r="ED163" s="60">
        <f>EG163+EJ163</f>
        <v>0</v>
      </c>
      <c r="EE163" s="60">
        <f>EH163+EK163</f>
        <v>0</v>
      </c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>
        <f t="shared" ref="EP163:EQ163" si="1195">ES163+EV163</f>
        <v>0</v>
      </c>
      <c r="EQ163" s="60">
        <f t="shared" si="1195"/>
        <v>0</v>
      </c>
      <c r="ER163" s="58"/>
      <c r="ES163" s="60"/>
      <c r="ET163" s="60"/>
      <c r="EU163" s="58"/>
      <c r="EV163" s="60"/>
      <c r="EW163" s="60"/>
      <c r="EX163" s="60"/>
      <c r="EY163" s="60">
        <v>5366.2</v>
      </c>
      <c r="EZ163" s="60">
        <v>5366.2</v>
      </c>
      <c r="FA163" s="60">
        <f>EZ163/EY163*100</f>
        <v>100</v>
      </c>
      <c r="FB163" s="60">
        <f>FE163+FH163</f>
        <v>0</v>
      </c>
      <c r="FC163" s="60">
        <f>FF163+FI163</f>
        <v>0</v>
      </c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>
        <f t="shared" ref="FW163:FX163" si="1196">FZ163+GC163</f>
        <v>0</v>
      </c>
      <c r="FX163" s="60">
        <f t="shared" si="1196"/>
        <v>0</v>
      </c>
      <c r="FY163" s="60"/>
      <c r="FZ163" s="60"/>
      <c r="GA163" s="60"/>
      <c r="GB163" s="60"/>
      <c r="GC163" s="60"/>
      <c r="GD163" s="60"/>
      <c r="GE163" s="60"/>
      <c r="GF163" s="60">
        <f>GI163+GL163</f>
        <v>0</v>
      </c>
      <c r="GG163" s="60">
        <f>GJ163+GM163</f>
        <v>0</v>
      </c>
      <c r="GH163" s="60"/>
      <c r="GI163" s="60"/>
      <c r="GJ163" s="60"/>
      <c r="GK163" s="60"/>
      <c r="GL163" s="60"/>
      <c r="GM163" s="60"/>
      <c r="GN163" s="60"/>
      <c r="GO163" s="60">
        <f>GR163+GU163</f>
        <v>0</v>
      </c>
      <c r="GP163" s="60">
        <f>GS163+GV163</f>
        <v>0</v>
      </c>
      <c r="GQ163" s="60"/>
      <c r="GR163" s="60"/>
      <c r="GS163" s="60"/>
      <c r="GT163" s="60"/>
      <c r="GU163" s="60"/>
      <c r="GV163" s="60"/>
      <c r="GW163" s="60"/>
      <c r="GX163" s="60">
        <f>HA163+HD163</f>
        <v>35.764160000000004</v>
      </c>
      <c r="GY163" s="60">
        <f>HB163+HE163</f>
        <v>35.764160000000004</v>
      </c>
      <c r="GZ163" s="58">
        <f t="shared" si="1181"/>
        <v>100</v>
      </c>
      <c r="HA163" s="60">
        <v>35.40652</v>
      </c>
      <c r="HB163" s="60">
        <v>35.40652</v>
      </c>
      <c r="HC163" s="60">
        <f t="shared" si="1182"/>
        <v>100</v>
      </c>
      <c r="HD163" s="60">
        <v>0.35764000000000001</v>
      </c>
      <c r="HE163" s="60">
        <v>0.35764000000000001</v>
      </c>
      <c r="HF163" s="60">
        <f>HE163/HD163*100</f>
        <v>100</v>
      </c>
      <c r="HG163" s="60">
        <f>HJ163+HM163</f>
        <v>0</v>
      </c>
      <c r="HH163" s="60">
        <f>HK163+HN163</f>
        <v>0</v>
      </c>
      <c r="HI163" s="60"/>
      <c r="HJ163" s="60"/>
      <c r="HK163" s="60"/>
      <c r="HL163" s="60"/>
      <c r="HM163" s="60"/>
      <c r="HN163" s="60"/>
      <c r="HO163" s="60"/>
      <c r="HP163" s="60">
        <f>HS163+HV163</f>
        <v>3219.9990499999999</v>
      </c>
      <c r="HQ163" s="60">
        <f>HT163+HW163</f>
        <v>3219.9990499999999</v>
      </c>
      <c r="HR163" s="58">
        <f t="shared" si="1183"/>
        <v>100</v>
      </c>
      <c r="HS163" s="60">
        <v>3187.7990599999998</v>
      </c>
      <c r="HT163" s="60">
        <v>3187.7990599999998</v>
      </c>
      <c r="HU163" s="60">
        <f t="shared" si="1184"/>
        <v>100</v>
      </c>
      <c r="HV163" s="60">
        <v>32.19999</v>
      </c>
      <c r="HW163" s="60">
        <v>32.19999</v>
      </c>
      <c r="HX163" s="60">
        <f>HW163/HV163*100</f>
        <v>100</v>
      </c>
      <c r="HY163" s="60">
        <f>IB163+IE163</f>
        <v>0</v>
      </c>
      <c r="HZ163" s="60">
        <f>IC163+IF163</f>
        <v>0</v>
      </c>
      <c r="IA163" s="60"/>
      <c r="IB163" s="60"/>
      <c r="IC163" s="60"/>
      <c r="ID163" s="60"/>
      <c r="IE163" s="60"/>
      <c r="IF163" s="60"/>
      <c r="IG163" s="60"/>
      <c r="IH163" s="60">
        <f>IK163+IN163</f>
        <v>0</v>
      </c>
      <c r="II163" s="60">
        <f>IL163+IO163</f>
        <v>0</v>
      </c>
      <c r="IJ163" s="60"/>
      <c r="IK163" s="60"/>
      <c r="IL163" s="60"/>
      <c r="IM163" s="60"/>
      <c r="IN163" s="60"/>
      <c r="IO163" s="60"/>
      <c r="IP163" s="60"/>
      <c r="IQ163" s="60"/>
      <c r="IR163" s="60">
        <f>IU163+IX163</f>
        <v>0</v>
      </c>
      <c r="IS163" s="60">
        <f>IV163+IY163</f>
        <v>0</v>
      </c>
      <c r="IT163" s="60"/>
      <c r="IU163" s="60"/>
      <c r="IV163" s="60"/>
      <c r="IW163" s="60"/>
      <c r="IX163" s="60"/>
      <c r="IY163" s="60"/>
      <c r="IZ163" s="60"/>
      <c r="JA163" s="60">
        <f>JD163+JG163</f>
        <v>0</v>
      </c>
      <c r="JB163" s="60">
        <f>JE163+JH163</f>
        <v>0</v>
      </c>
      <c r="JC163" s="60"/>
      <c r="JD163" s="60"/>
      <c r="JE163" s="60"/>
      <c r="JF163" s="60"/>
      <c r="JG163" s="60"/>
      <c r="JH163" s="60"/>
      <c r="JI163" s="60"/>
      <c r="JJ163" s="60">
        <f>JM163+JP163</f>
        <v>1259.874</v>
      </c>
      <c r="JK163" s="60">
        <f>JN163+JQ163</f>
        <v>1259.874</v>
      </c>
      <c r="JL163" s="69">
        <f t="shared" si="1185"/>
        <v>100</v>
      </c>
      <c r="JM163" s="60">
        <v>1234.67652</v>
      </c>
      <c r="JN163" s="60">
        <v>1234.67652</v>
      </c>
      <c r="JO163" s="60">
        <f t="shared" si="1186"/>
        <v>100</v>
      </c>
      <c r="JP163" s="60">
        <v>25.197479999999999</v>
      </c>
      <c r="JQ163" s="60">
        <v>25.197479999999999</v>
      </c>
      <c r="JR163" s="60">
        <f t="shared" si="1187"/>
        <v>100</v>
      </c>
      <c r="JS163" s="60">
        <f>JV163+JY163</f>
        <v>1543.6831500000001</v>
      </c>
      <c r="JT163" s="60">
        <f>JW163+JZ163</f>
        <v>1543.6831399999999</v>
      </c>
      <c r="JU163" s="58">
        <f t="shared" si="1188"/>
        <v>99.999999352198657</v>
      </c>
      <c r="JV163" s="60">
        <v>1512.8094900000001</v>
      </c>
      <c r="JW163" s="60">
        <v>1512.8094799999999</v>
      </c>
      <c r="JX163" s="60">
        <f>JW163/JV163*100</f>
        <v>99.999999338978213</v>
      </c>
      <c r="JY163" s="60">
        <v>30.873660000000001</v>
      </c>
      <c r="JZ163" s="60">
        <v>30.873660000000001</v>
      </c>
      <c r="KA163" s="60">
        <f>JZ163/JY163*100</f>
        <v>100</v>
      </c>
      <c r="KB163" s="60">
        <f>KE163+KH163</f>
        <v>1568.7476799999999</v>
      </c>
      <c r="KC163" s="60">
        <f>KF163+KI163</f>
        <v>1568.7476799999999</v>
      </c>
      <c r="KD163" s="58">
        <f>KC163/KB163*100</f>
        <v>100</v>
      </c>
      <c r="KE163" s="60">
        <v>1537.37273</v>
      </c>
      <c r="KF163" s="60">
        <v>1537.37273</v>
      </c>
      <c r="KG163" s="60">
        <f t="shared" si="1189"/>
        <v>100</v>
      </c>
      <c r="KH163" s="60">
        <v>31.374949999999998</v>
      </c>
      <c r="KI163" s="60">
        <v>31.374949999999998</v>
      </c>
      <c r="KJ163" s="60">
        <f t="shared" si="1190"/>
        <v>100</v>
      </c>
      <c r="KK163" s="60">
        <f>KN163+KQ163</f>
        <v>0</v>
      </c>
      <c r="KL163" s="60">
        <f>KO163+KR163</f>
        <v>0</v>
      </c>
      <c r="KM163" s="60"/>
      <c r="KN163" s="60"/>
      <c r="KO163" s="60"/>
      <c r="KP163" s="60"/>
      <c r="KQ163" s="60"/>
      <c r="KR163" s="60"/>
      <c r="KS163" s="60"/>
      <c r="KT163" s="60"/>
      <c r="KU163" s="67"/>
      <c r="KV163" s="60"/>
      <c r="KW163" s="60">
        <f>KZ163+LC163</f>
        <v>0</v>
      </c>
      <c r="KX163" s="60">
        <f>LA163+LD163</f>
        <v>0</v>
      </c>
      <c r="KY163" s="60"/>
      <c r="KZ163" s="60"/>
      <c r="LA163" s="60"/>
      <c r="LB163" s="60"/>
      <c r="LC163" s="60"/>
      <c r="LD163" s="60"/>
      <c r="LE163" s="60"/>
      <c r="LF163" s="60"/>
      <c r="LG163" s="67"/>
      <c r="LH163" s="60"/>
      <c r="LI163" s="60"/>
      <c r="LJ163" s="67"/>
      <c r="LK163" s="60"/>
      <c r="LL163" s="60">
        <f>LO163+LR163</f>
        <v>0</v>
      </c>
      <c r="LM163" s="60">
        <f>LP163+LS163</f>
        <v>0</v>
      </c>
      <c r="LN163" s="60"/>
      <c r="LO163" s="60"/>
      <c r="LP163" s="60"/>
      <c r="LQ163" s="60"/>
      <c r="LR163" s="60"/>
      <c r="LS163" s="60"/>
      <c r="LT163" s="60"/>
      <c r="LU163" s="60"/>
      <c r="LV163" s="67"/>
      <c r="LW163" s="60"/>
      <c r="LX163" s="60"/>
      <c r="LY163" s="67"/>
      <c r="LZ163" s="60"/>
      <c r="MA163" s="60"/>
      <c r="MB163" s="67"/>
      <c r="MC163" s="60"/>
      <c r="MD163" s="60"/>
      <c r="ME163" s="67"/>
      <c r="MF163" s="60"/>
    </row>
    <row r="164" spans="1:345" s="8" customFormat="1" ht="13.5" customHeight="1">
      <c r="A164" s="7" t="s">
        <v>189</v>
      </c>
      <c r="B164" s="58">
        <f>SUM(B165:B169)</f>
        <v>37871.672620000005</v>
      </c>
      <c r="C164" s="58">
        <f>SUM(C165:C169)</f>
        <v>37871.672600000005</v>
      </c>
      <c r="D164" s="58">
        <f t="shared" si="1130"/>
        <v>99.999999947190076</v>
      </c>
      <c r="E164" s="58">
        <f>SUM(E166:E169)</f>
        <v>0</v>
      </c>
      <c r="F164" s="58">
        <f>SUM(F166:F169)</f>
        <v>0</v>
      </c>
      <c r="G164" s="58"/>
      <c r="H164" s="58">
        <f>SUM(H166:H169)</f>
        <v>0</v>
      </c>
      <c r="I164" s="58">
        <f>SUM(I166:I169)</f>
        <v>0</v>
      </c>
      <c r="J164" s="58"/>
      <c r="K164" s="58">
        <f>SUM(K166:K169)</f>
        <v>0</v>
      </c>
      <c r="L164" s="58">
        <f>SUM(L166:L169)</f>
        <v>0</v>
      </c>
      <c r="M164" s="58"/>
      <c r="N164" s="58">
        <f>SUM(N166:N169)</f>
        <v>0</v>
      </c>
      <c r="O164" s="58">
        <f>SUM(O166:O169)</f>
        <v>0</v>
      </c>
      <c r="P164" s="58"/>
      <c r="Q164" s="58">
        <f>SUM(Q166:Q169)</f>
        <v>0</v>
      </c>
      <c r="R164" s="58">
        <f>SUM(R166:R169)</f>
        <v>0</v>
      </c>
      <c r="S164" s="58"/>
      <c r="T164" s="58">
        <f>SUM(T166:T169)</f>
        <v>0</v>
      </c>
      <c r="U164" s="58">
        <f>SUM(U166:U169)</f>
        <v>0</v>
      </c>
      <c r="V164" s="58"/>
      <c r="W164" s="58">
        <f>SUM(W166:W169)</f>
        <v>0</v>
      </c>
      <c r="X164" s="58">
        <f>SUM(X166:X169)</f>
        <v>0</v>
      </c>
      <c r="Y164" s="58"/>
      <c r="Z164" s="58">
        <f>SUM(Z166:Z169)</f>
        <v>0</v>
      </c>
      <c r="AA164" s="58">
        <f>SUM(AA166:AA169)</f>
        <v>0</v>
      </c>
      <c r="AB164" s="58"/>
      <c r="AC164" s="58">
        <f>SUM(AC166:AC169)</f>
        <v>0</v>
      </c>
      <c r="AD164" s="58">
        <f>SUM(AD166:AD169)</f>
        <v>0</v>
      </c>
      <c r="AE164" s="58"/>
      <c r="AF164" s="58">
        <f>SUM(AF166:AF169)</f>
        <v>0</v>
      </c>
      <c r="AG164" s="58">
        <f>SUM(AG166:AG169)</f>
        <v>0</v>
      </c>
      <c r="AH164" s="58"/>
      <c r="AI164" s="58">
        <f>SUM(AI166:AI169)</f>
        <v>0</v>
      </c>
      <c r="AJ164" s="58">
        <f>SUM(AJ166:AJ169)</f>
        <v>0</v>
      </c>
      <c r="AK164" s="58"/>
      <c r="AL164" s="58">
        <f>SUM(AL166:AL169)</f>
        <v>0</v>
      </c>
      <c r="AM164" s="58">
        <f>SUM(AM166:AM169)</f>
        <v>0</v>
      </c>
      <c r="AN164" s="58"/>
      <c r="AO164" s="58">
        <f>SUM(AO166:AO169)</f>
        <v>0</v>
      </c>
      <c r="AP164" s="58">
        <f>SUM(AP166:AP169)</f>
        <v>0</v>
      </c>
      <c r="AQ164" s="58"/>
      <c r="AR164" s="58">
        <f>SUM(AR166:AR169)</f>
        <v>0</v>
      </c>
      <c r="AS164" s="58">
        <f>SUM(AS166:AS169)</f>
        <v>0</v>
      </c>
      <c r="AT164" s="58"/>
      <c r="AU164" s="58">
        <f>SUM(AU166:AU169)</f>
        <v>0</v>
      </c>
      <c r="AV164" s="58">
        <f>SUM(AV166:AV169)</f>
        <v>0</v>
      </c>
      <c r="AW164" s="58"/>
      <c r="AX164" s="58">
        <f>SUM(AX166:AX169)</f>
        <v>0</v>
      </c>
      <c r="AY164" s="58">
        <f>SUM(AY166:AY169)</f>
        <v>0</v>
      </c>
      <c r="AZ164" s="58"/>
      <c r="BA164" s="58">
        <f>SUM(BA166:BA169)</f>
        <v>0</v>
      </c>
      <c r="BB164" s="58">
        <f>SUM(BB166:BB169)</f>
        <v>0</v>
      </c>
      <c r="BC164" s="58"/>
      <c r="BD164" s="58">
        <f>SUM(BD166:BD169)</f>
        <v>0</v>
      </c>
      <c r="BE164" s="58">
        <f>SUM(BE166:BE169)</f>
        <v>0</v>
      </c>
      <c r="BF164" s="58"/>
      <c r="BG164" s="58">
        <f>SUM(BG166:BG169)</f>
        <v>1406.5426200000002</v>
      </c>
      <c r="BH164" s="58">
        <f>SUM(BH166:BH169)</f>
        <v>1406.5426200000002</v>
      </c>
      <c r="BI164" s="58">
        <f>BH164/BG164*100</f>
        <v>100</v>
      </c>
      <c r="BJ164" s="58">
        <f>SUM(BJ166:BJ169)</f>
        <v>1378.4118000000001</v>
      </c>
      <c r="BK164" s="58">
        <f>SUM(BK166:BK169)</f>
        <v>1378.4118000000001</v>
      </c>
      <c r="BL164" s="58">
        <f>BK164/BJ164*100</f>
        <v>100</v>
      </c>
      <c r="BM164" s="58">
        <f>SUM(BM166:BM169)</f>
        <v>28.13082</v>
      </c>
      <c r="BN164" s="58">
        <f>SUM(BN166:BN169)</f>
        <v>28.13082</v>
      </c>
      <c r="BO164" s="58">
        <f>BN164/BM164*100</f>
        <v>100</v>
      </c>
      <c r="BP164" s="58">
        <f>SUM(BP166:BP169)</f>
        <v>0</v>
      </c>
      <c r="BQ164" s="58">
        <f>SUM(BQ166:BQ169)</f>
        <v>0</v>
      </c>
      <c r="BR164" s="58"/>
      <c r="BS164" s="58">
        <f>BS165+BS166+BS167+BS168+BS169</f>
        <v>591.93000000000006</v>
      </c>
      <c r="BT164" s="58">
        <f>SUM(BT165:BT169)</f>
        <v>591.93000000000006</v>
      </c>
      <c r="BU164" s="58"/>
      <c r="BV164" s="58">
        <f>SUM(BV166:BV169)</f>
        <v>0</v>
      </c>
      <c r="BW164" s="58">
        <f>SUM(BW166:BW169)</f>
        <v>0</v>
      </c>
      <c r="BX164" s="58"/>
      <c r="BY164" s="58">
        <f>BY165+BY166+BY167+BY168+BY169</f>
        <v>591.93000000000006</v>
      </c>
      <c r="BZ164" s="58">
        <f>SUM(BZ166:BZ169)</f>
        <v>441.93</v>
      </c>
      <c r="CA164" s="58">
        <f>BZ164/BY164*100</f>
        <v>74.659165779737464</v>
      </c>
      <c r="CB164" s="58">
        <f>SUM(CB166:CB169)</f>
        <v>0</v>
      </c>
      <c r="CC164" s="58">
        <f>SUM(CC166:CC169)</f>
        <v>0</v>
      </c>
      <c r="CD164" s="58"/>
      <c r="CE164" s="58">
        <f>SUM(CE166:CE169)</f>
        <v>0</v>
      </c>
      <c r="CF164" s="58">
        <f>SUM(CF166:CF169)</f>
        <v>0</v>
      </c>
      <c r="CG164" s="58"/>
      <c r="CH164" s="58">
        <f>SUM(CH166:CH169)</f>
        <v>0</v>
      </c>
      <c r="CI164" s="58">
        <f>SUM(CI166:CI169)</f>
        <v>0</v>
      </c>
      <c r="CJ164" s="58"/>
      <c r="CK164" s="58">
        <f>SUM(CK166:CK169)</f>
        <v>0</v>
      </c>
      <c r="CL164" s="58">
        <f>SUM(CL166:CL169)</f>
        <v>0</v>
      </c>
      <c r="CM164" s="58"/>
      <c r="CN164" s="58">
        <f>SUM(CN166:CN169)</f>
        <v>0</v>
      </c>
      <c r="CO164" s="58">
        <f>SUM(CO166:CO169)</f>
        <v>0</v>
      </c>
      <c r="CP164" s="58"/>
      <c r="CQ164" s="58">
        <f>SUM(CQ166:CQ169)</f>
        <v>0</v>
      </c>
      <c r="CR164" s="58">
        <f>SUM(CR166:CR169)</f>
        <v>0</v>
      </c>
      <c r="CS164" s="58"/>
      <c r="CT164" s="58">
        <f>SUM(CT166:CT169)</f>
        <v>0</v>
      </c>
      <c r="CU164" s="58">
        <f>SUM(CU166:CU169)</f>
        <v>0</v>
      </c>
      <c r="CV164" s="58"/>
      <c r="CW164" s="58"/>
      <c r="CX164" s="58"/>
      <c r="CY164" s="58"/>
      <c r="CZ164" s="58"/>
      <c r="DA164" s="58"/>
      <c r="DB164" s="58"/>
      <c r="DC164" s="58">
        <f>SUM(DC166:DC169)</f>
        <v>0</v>
      </c>
      <c r="DD164" s="58">
        <f>SUM(DD166:DD169)</f>
        <v>0</v>
      </c>
      <c r="DE164" s="58"/>
      <c r="DF164" s="58"/>
      <c r="DG164" s="58"/>
      <c r="DH164" s="58"/>
      <c r="DI164" s="58"/>
      <c r="DJ164" s="58"/>
      <c r="DK164" s="58"/>
      <c r="DL164" s="58">
        <f>SUM(DL166:DL169)</f>
        <v>0</v>
      </c>
      <c r="DM164" s="58">
        <f>SUM(DM166:DM169)</f>
        <v>0</v>
      </c>
      <c r="DN164" s="58"/>
      <c r="DO164" s="58">
        <f>SUM(DO166:DO169)</f>
        <v>0</v>
      </c>
      <c r="DP164" s="58">
        <v>0</v>
      </c>
      <c r="DQ164" s="58"/>
      <c r="DR164" s="58">
        <f>SUM(DR166:DR169)</f>
        <v>0</v>
      </c>
      <c r="DS164" s="58">
        <f>SUM(DS166:DS169)</f>
        <v>0</v>
      </c>
      <c r="DT164" s="58"/>
      <c r="DU164" s="58">
        <f>SUM(DU166:DU169)</f>
        <v>0</v>
      </c>
      <c r="DV164" s="58">
        <f>SUM(DV166:DV169)</f>
        <v>0</v>
      </c>
      <c r="DW164" s="58"/>
      <c r="DX164" s="58">
        <f>SUM(DX166:DX169)</f>
        <v>0</v>
      </c>
      <c r="DY164" s="58">
        <f>SUM(DY166:DY169)</f>
        <v>0</v>
      </c>
      <c r="DZ164" s="58"/>
      <c r="EA164" s="58">
        <f>SUM(EA166:EA169)</f>
        <v>0</v>
      </c>
      <c r="EB164" s="58">
        <f>SUM(EB166:EB169)</f>
        <v>0</v>
      </c>
      <c r="EC164" s="58"/>
      <c r="ED164" s="58">
        <f>SUM(ED166:ED169)</f>
        <v>0</v>
      </c>
      <c r="EE164" s="58">
        <f>SUM(EE166:EE169)</f>
        <v>0</v>
      </c>
      <c r="EF164" s="58"/>
      <c r="EG164" s="58">
        <f>SUM(EG166:EG169)</f>
        <v>0</v>
      </c>
      <c r="EH164" s="58">
        <f>SUM(EH166:EH169)</f>
        <v>0</v>
      </c>
      <c r="EI164" s="58"/>
      <c r="EJ164" s="58">
        <f>SUM(EJ166:EJ169)</f>
        <v>0</v>
      </c>
      <c r="EK164" s="58">
        <f>SUM(EK166:EK169)</f>
        <v>0</v>
      </c>
      <c r="EL164" s="58"/>
      <c r="EM164" s="58">
        <f>SUM(EM166:EM169)</f>
        <v>0</v>
      </c>
      <c r="EN164" s="58">
        <f>SUM(EN166:EN169)</f>
        <v>0</v>
      </c>
      <c r="EO164" s="58"/>
      <c r="EP164" s="58">
        <f>SUM(EP165:EP169)</f>
        <v>35573.707000000002</v>
      </c>
      <c r="EQ164" s="58">
        <f>SUM(EQ166:EQ169)</f>
        <v>35573.706980000003</v>
      </c>
      <c r="ER164" s="58">
        <f>EQ164/EP164*100</f>
        <v>99.999999943778704</v>
      </c>
      <c r="ES164" s="58">
        <f>SUM(ES166:ES169)</f>
        <v>35573.707000000002</v>
      </c>
      <c r="ET164" s="58">
        <f>SUM(ET166:ET169)</f>
        <v>35573.706980000003</v>
      </c>
      <c r="EU164" s="58">
        <f t="shared" ref="EU164:EU167" si="1197">ET164/ES164*100</f>
        <v>99.999999943778704</v>
      </c>
      <c r="EV164" s="58">
        <f>EV165+EV166+EV167+EV168+EV169</f>
        <v>0</v>
      </c>
      <c r="EW164" s="58">
        <f>SUM(EW166:EW169)</f>
        <v>0</v>
      </c>
      <c r="EX164" s="58"/>
      <c r="EY164" s="58">
        <f>SUM(EY166:EY169)</f>
        <v>0</v>
      </c>
      <c r="EZ164" s="58">
        <f>SUM(EZ166:EZ169)</f>
        <v>0</v>
      </c>
      <c r="FA164" s="58"/>
      <c r="FB164" s="58">
        <f>SUM(FB166:FB169)</f>
        <v>0</v>
      </c>
      <c r="FC164" s="58">
        <f>SUM(FC166:FC169)</f>
        <v>0</v>
      </c>
      <c r="FD164" s="58"/>
      <c r="FE164" s="58">
        <f>SUM(FE166:FE169)</f>
        <v>0</v>
      </c>
      <c r="FF164" s="58">
        <f>SUM(FF166:FF169)</f>
        <v>0</v>
      </c>
      <c r="FG164" s="58"/>
      <c r="FH164" s="58">
        <f>SUM(FH166:FH169)</f>
        <v>0</v>
      </c>
      <c r="FI164" s="58">
        <f>SUM(FI166:FI169)</f>
        <v>0</v>
      </c>
      <c r="FJ164" s="58"/>
      <c r="FK164" s="58">
        <f>FK165+FK166</f>
        <v>0</v>
      </c>
      <c r="FL164" s="58"/>
      <c r="FM164" s="58"/>
      <c r="FN164" s="58">
        <f>FN165+FN166</f>
        <v>0</v>
      </c>
      <c r="FO164" s="58">
        <f>FO165+FO166</f>
        <v>0</v>
      </c>
      <c r="FP164" s="58"/>
      <c r="FQ164" s="58">
        <f>FQ165+FQ166</f>
        <v>0</v>
      </c>
      <c r="FR164" s="58">
        <f>FR165+FR166</f>
        <v>0</v>
      </c>
      <c r="FS164" s="58"/>
      <c r="FT164" s="58">
        <f>FT165+FT166</f>
        <v>0</v>
      </c>
      <c r="FU164" s="58">
        <f>FU165+FU166</f>
        <v>0</v>
      </c>
      <c r="FV164" s="58"/>
      <c r="FW164" s="58">
        <f>SUM(FW166:FW169)</f>
        <v>0</v>
      </c>
      <c r="FX164" s="58">
        <f>SUM(FX166:FX169)</f>
        <v>0</v>
      </c>
      <c r="FY164" s="58"/>
      <c r="FZ164" s="58">
        <f>FZ165+FZ166</f>
        <v>0</v>
      </c>
      <c r="GA164" s="58">
        <f>GA165+GA166</f>
        <v>0</v>
      </c>
      <c r="GB164" s="58"/>
      <c r="GC164" s="58">
        <f>GC165+GC166</f>
        <v>0</v>
      </c>
      <c r="GD164" s="58">
        <f>GD165+GD166</f>
        <v>0</v>
      </c>
      <c r="GE164" s="58"/>
      <c r="GF164" s="58">
        <f>SUM(GF166:GF169)</f>
        <v>0</v>
      </c>
      <c r="GG164" s="58">
        <f>SUM(GG166:GG169)</f>
        <v>0</v>
      </c>
      <c r="GH164" s="58"/>
      <c r="GI164" s="58">
        <f>GI165+GI166</f>
        <v>0</v>
      </c>
      <c r="GJ164" s="58">
        <f>GJ165+GJ166</f>
        <v>0</v>
      </c>
      <c r="GK164" s="58"/>
      <c r="GL164" s="58">
        <f>GL165+GL166</f>
        <v>0</v>
      </c>
      <c r="GM164" s="58">
        <f>GM165+GM166</f>
        <v>0</v>
      </c>
      <c r="GN164" s="58"/>
      <c r="GO164" s="58">
        <f>SUM(GO166:GO169)</f>
        <v>0</v>
      </c>
      <c r="GP164" s="58">
        <f>SUM(GP166:GP169)</f>
        <v>0</v>
      </c>
      <c r="GQ164" s="58"/>
      <c r="GR164" s="58">
        <f>GR165+GR166</f>
        <v>0</v>
      </c>
      <c r="GS164" s="58">
        <f>GS165+GS166</f>
        <v>0</v>
      </c>
      <c r="GT164" s="58"/>
      <c r="GU164" s="58">
        <f>GU165+GU166</f>
        <v>0</v>
      </c>
      <c r="GV164" s="58">
        <f>GV165+GV166</f>
        <v>0</v>
      </c>
      <c r="GW164" s="58"/>
      <c r="GX164" s="58">
        <f>SUM(GX166:GX169)</f>
        <v>0</v>
      </c>
      <c r="GY164" s="58">
        <f>SUM(GY166:GY169)</f>
        <v>0</v>
      </c>
      <c r="GZ164" s="58"/>
      <c r="HA164" s="58">
        <f>HA165+HA166</f>
        <v>0</v>
      </c>
      <c r="HB164" s="58">
        <f>HB165+HB166</f>
        <v>0</v>
      </c>
      <c r="HC164" s="58"/>
      <c r="HD164" s="58">
        <f>HD165+HD166</f>
        <v>0</v>
      </c>
      <c r="HE164" s="58">
        <f>HE165+HE166</f>
        <v>0</v>
      </c>
      <c r="HF164" s="58"/>
      <c r="HG164" s="58">
        <f>SUM(HG166:HG169)</f>
        <v>0</v>
      </c>
      <c r="HH164" s="58">
        <f>SUM(HH166:HH169)</f>
        <v>0</v>
      </c>
      <c r="HI164" s="58"/>
      <c r="HJ164" s="58">
        <f>HJ165+HJ166</f>
        <v>0</v>
      </c>
      <c r="HK164" s="58">
        <f>HK165+HK166</f>
        <v>0</v>
      </c>
      <c r="HL164" s="58"/>
      <c r="HM164" s="58">
        <f>HM165+HM166</f>
        <v>0</v>
      </c>
      <c r="HN164" s="58">
        <f>HN165+HN166</f>
        <v>0</v>
      </c>
      <c r="HO164" s="58"/>
      <c r="HP164" s="58">
        <f>SUM(HP166:HP169)</f>
        <v>0</v>
      </c>
      <c r="HQ164" s="58">
        <f>SUM(HQ166:HQ169)</f>
        <v>0</v>
      </c>
      <c r="HR164" s="58"/>
      <c r="HS164" s="58">
        <f>HS165+HS166</f>
        <v>0</v>
      </c>
      <c r="HT164" s="58">
        <f>HT165+HT166</f>
        <v>0</v>
      </c>
      <c r="HU164" s="58"/>
      <c r="HV164" s="58">
        <f>HV165+HV166</f>
        <v>0</v>
      </c>
      <c r="HW164" s="58">
        <f>HW165+HW166</f>
        <v>0</v>
      </c>
      <c r="HX164" s="58"/>
      <c r="HY164" s="58">
        <f>SUM(HY166:HY169)</f>
        <v>0</v>
      </c>
      <c r="HZ164" s="58">
        <f>SUM(HZ166:HZ169)</f>
        <v>0</v>
      </c>
      <c r="IA164" s="58"/>
      <c r="IB164" s="58">
        <f>IB165+IB166</f>
        <v>0</v>
      </c>
      <c r="IC164" s="58">
        <f>IC165+IC166</f>
        <v>0</v>
      </c>
      <c r="ID164" s="58"/>
      <c r="IE164" s="58">
        <f>IE165+IE166</f>
        <v>0</v>
      </c>
      <c r="IF164" s="58">
        <f>IF165+IF166</f>
        <v>0</v>
      </c>
      <c r="IG164" s="58"/>
      <c r="IH164" s="58">
        <f>SUM(IH166:IH169)</f>
        <v>0</v>
      </c>
      <c r="II164" s="58">
        <f>SUM(II166:II169)</f>
        <v>0</v>
      </c>
      <c r="IJ164" s="58"/>
      <c r="IK164" s="58">
        <f>IK165+IK166</f>
        <v>0</v>
      </c>
      <c r="IL164" s="58">
        <f>IL165+IL166</f>
        <v>0</v>
      </c>
      <c r="IM164" s="58"/>
      <c r="IN164" s="58">
        <f>IN165+IN166</f>
        <v>0</v>
      </c>
      <c r="IO164" s="58">
        <f>IO165+IO166</f>
        <v>0</v>
      </c>
      <c r="IP164" s="58"/>
      <c r="IQ164" s="58">
        <f>SUM(IQ166:IQ169)</f>
        <v>0</v>
      </c>
      <c r="IR164" s="58">
        <f>SUM(IR166:IR169)</f>
        <v>0</v>
      </c>
      <c r="IS164" s="58">
        <f>SUM(IS166:IS169)</f>
        <v>0</v>
      </c>
      <c r="IT164" s="58"/>
      <c r="IU164" s="58">
        <f>IU165+IU166</f>
        <v>0</v>
      </c>
      <c r="IV164" s="58">
        <f>IV165+IV166</f>
        <v>0</v>
      </c>
      <c r="IW164" s="58"/>
      <c r="IX164" s="58">
        <f>IX165+IX166</f>
        <v>0</v>
      </c>
      <c r="IY164" s="58">
        <f>IY165+IY166</f>
        <v>0</v>
      </c>
      <c r="IZ164" s="58"/>
      <c r="JA164" s="58">
        <f>SUM(JA166:JA169)</f>
        <v>0</v>
      </c>
      <c r="JB164" s="58">
        <f>SUM(JB166:JB169)</f>
        <v>0</v>
      </c>
      <c r="JC164" s="58"/>
      <c r="JD164" s="58">
        <f>JD165+JD166</f>
        <v>0</v>
      </c>
      <c r="JE164" s="58">
        <f>JE165+JE166</f>
        <v>0</v>
      </c>
      <c r="JF164" s="58"/>
      <c r="JG164" s="58">
        <f>JG165+JG166</f>
        <v>0</v>
      </c>
      <c r="JH164" s="58">
        <f>JH165+JH166</f>
        <v>0</v>
      </c>
      <c r="JI164" s="58"/>
      <c r="JJ164" s="58">
        <f>SUM(JJ166:JJ169)</f>
        <v>0</v>
      </c>
      <c r="JK164" s="58">
        <f>SUM(JK166:JK169)</f>
        <v>0</v>
      </c>
      <c r="JL164" s="58"/>
      <c r="JM164" s="58">
        <f>JM165+JM166</f>
        <v>0</v>
      </c>
      <c r="JN164" s="58">
        <f>JN165+JN166</f>
        <v>0</v>
      </c>
      <c r="JO164" s="58"/>
      <c r="JP164" s="58">
        <f>JP165+JP166</f>
        <v>0</v>
      </c>
      <c r="JQ164" s="58">
        <f>JQ165+JQ166</f>
        <v>0</v>
      </c>
      <c r="JR164" s="58"/>
      <c r="JS164" s="58">
        <f>SUM(JS166:JS169)</f>
        <v>0</v>
      </c>
      <c r="JT164" s="58">
        <f>SUM(JT166:JT169)</f>
        <v>0</v>
      </c>
      <c r="JU164" s="58"/>
      <c r="JV164" s="58">
        <f>JV165+JV166</f>
        <v>0</v>
      </c>
      <c r="JW164" s="58">
        <f>JW165+JW166</f>
        <v>0</v>
      </c>
      <c r="JX164" s="58"/>
      <c r="JY164" s="58">
        <f>JY165+JY166</f>
        <v>0</v>
      </c>
      <c r="JZ164" s="58">
        <f>JZ165+JZ166</f>
        <v>0</v>
      </c>
      <c r="KA164" s="58"/>
      <c r="KB164" s="58">
        <f>SUM(KB166:KB169)</f>
        <v>0</v>
      </c>
      <c r="KC164" s="58">
        <f>SUM(KC166:KC169)</f>
        <v>0</v>
      </c>
      <c r="KD164" s="58"/>
      <c r="KE164" s="58">
        <f>KE165+KE166</f>
        <v>0</v>
      </c>
      <c r="KF164" s="58">
        <f>KF165+KF166</f>
        <v>0</v>
      </c>
      <c r="KG164" s="58"/>
      <c r="KH164" s="58">
        <f>KH165+KH166</f>
        <v>0</v>
      </c>
      <c r="KI164" s="58">
        <f>KI165+KI166</f>
        <v>0</v>
      </c>
      <c r="KJ164" s="58"/>
      <c r="KK164" s="58">
        <f>SUM(KK166:KK169)</f>
        <v>0</v>
      </c>
      <c r="KL164" s="58">
        <f>SUM(KL166:KL169)</f>
        <v>0</v>
      </c>
      <c r="KM164" s="58"/>
      <c r="KN164" s="58">
        <f>KN165+KN166</f>
        <v>0</v>
      </c>
      <c r="KO164" s="58">
        <f>KO165+KO166</f>
        <v>0</v>
      </c>
      <c r="KP164" s="58"/>
      <c r="KQ164" s="58">
        <f>KQ165+KQ166</f>
        <v>0</v>
      </c>
      <c r="KR164" s="58">
        <f>KR165+KR166</f>
        <v>0</v>
      </c>
      <c r="KS164" s="58"/>
      <c r="KT164" s="58">
        <f>SUM(KT166:KT169)</f>
        <v>0</v>
      </c>
      <c r="KU164" s="66">
        <f>SUM(KU166:KU169)</f>
        <v>0</v>
      </c>
      <c r="KV164" s="58"/>
      <c r="KW164" s="58">
        <f>SUM(KW165:KW169)</f>
        <v>299.49299999999999</v>
      </c>
      <c r="KX164" s="58">
        <f>SUM(KX166:KX169)</f>
        <v>299.49299999999999</v>
      </c>
      <c r="KY164" s="58">
        <f>KX164/KW164*100</f>
        <v>100</v>
      </c>
      <c r="KZ164" s="58">
        <f t="shared" ref="KZ164:LA164" si="1198">SUM(KZ166:KZ169)</f>
        <v>296.49806999999998</v>
      </c>
      <c r="LA164" s="58">
        <f t="shared" si="1198"/>
        <v>296.49806999999998</v>
      </c>
      <c r="LB164" s="58"/>
      <c r="LC164" s="58">
        <f t="shared" ref="LC164:LD164" si="1199">SUM(LC166:LC169)</f>
        <v>2.9949300000000001</v>
      </c>
      <c r="LD164" s="58">
        <f t="shared" si="1199"/>
        <v>2.9949300000000001</v>
      </c>
      <c r="LE164" s="58"/>
      <c r="LF164" s="58">
        <f>SUM(LF166:LF169)</f>
        <v>0</v>
      </c>
      <c r="LG164" s="66">
        <f>SUM(LG166:LG169)</f>
        <v>0</v>
      </c>
      <c r="LH164" s="58"/>
      <c r="LI164" s="58">
        <f>SUM(LI166:LI169)</f>
        <v>0</v>
      </c>
      <c r="LJ164" s="66">
        <f>SUM(LJ166:LJ169)</f>
        <v>0</v>
      </c>
      <c r="LK164" s="58"/>
      <c r="LL164" s="58">
        <f>SUM(LL166:LL169)</f>
        <v>0</v>
      </c>
      <c r="LM164" s="58">
        <f>SUM(LM166:LM169)</f>
        <v>0</v>
      </c>
      <c r="LN164" s="58"/>
      <c r="LO164" s="58">
        <f>LO165+LO166</f>
        <v>0</v>
      </c>
      <c r="LP164" s="58">
        <f>LP165+LP166</f>
        <v>0</v>
      </c>
      <c r="LQ164" s="58"/>
      <c r="LR164" s="58">
        <f>LR165+LR166</f>
        <v>0</v>
      </c>
      <c r="LS164" s="58">
        <f>LS165+LS166</f>
        <v>0</v>
      </c>
      <c r="LT164" s="58"/>
      <c r="LU164" s="58">
        <f>SUM(LU166:LU169)</f>
        <v>0</v>
      </c>
      <c r="LV164" s="66">
        <f>SUM(LV166:LV169)</f>
        <v>0</v>
      </c>
      <c r="LW164" s="58"/>
      <c r="LX164" s="58">
        <f>SUM(LX166:LX169)</f>
        <v>0</v>
      </c>
      <c r="LY164" s="66">
        <f>SUM(LY166:LY169)</f>
        <v>0</v>
      </c>
      <c r="LZ164" s="58"/>
      <c r="MA164" s="58">
        <f>SUM(MA166:MA169)</f>
        <v>0</v>
      </c>
      <c r="MB164" s="66">
        <f>SUM(MB166:MB169)</f>
        <v>0</v>
      </c>
      <c r="MC164" s="58"/>
      <c r="MD164" s="58">
        <f>SUM(MD166:MD169)</f>
        <v>0</v>
      </c>
      <c r="ME164" s="66">
        <f>SUM(ME166:ME169)</f>
        <v>0</v>
      </c>
      <c r="MF164" s="58"/>
    </row>
    <row r="165" spans="1:345" ht="13.5" customHeight="1">
      <c r="A165" s="3" t="s">
        <v>104</v>
      </c>
      <c r="B165" s="60">
        <f>E165+N165+Q165+T165+AC165+AU165+AX165+BG165+BP165+BS165+CB165+CK165+DL165+DU165+ED165+EM165+EP165+EY165+FB165+FW165+GF165+GO165+GX165+HP165+HG165+HY165+CT165+JJ165+JS165+DC165+FK165+FN165+IR165+KB165+KK165+KT165+LF165+LI165+LL165+IH165+JA165+KW165+LU165+LX165+MA165+MD165</f>
        <v>150</v>
      </c>
      <c r="C165" s="60">
        <f>F165+O165+R165+U165+AD165+AV165+AY165+BH165+BQ165+BT165+CC165+CL165+DM165+DV165+EE165+EN165+EQ165+EZ165+FC165+FX165+GG165+GP165+GY165+HQ165+HH165+HZ165+CU165+JK165+JT165+DD165+FL165+FO165+IS165+KC165+KL165+KU165+LG165+LJ165+LM165+II165+JB165+KX165+LV165+LY165+MB165+ME165+AM165</f>
        <v>150</v>
      </c>
      <c r="D165" s="60">
        <f t="shared" si="1130"/>
        <v>100</v>
      </c>
      <c r="E165" s="60">
        <f t="shared" ref="E165:F169" si="1200">H165+K165</f>
        <v>0</v>
      </c>
      <c r="F165" s="60">
        <f t="shared" si="1200"/>
        <v>0</v>
      </c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>
        <f t="shared" ref="T165:U169" si="1201">W165+Z165</f>
        <v>0</v>
      </c>
      <c r="U165" s="60">
        <f t="shared" si="1201"/>
        <v>0</v>
      </c>
      <c r="V165" s="60"/>
      <c r="W165" s="60"/>
      <c r="X165" s="60"/>
      <c r="Y165" s="60"/>
      <c r="Z165" s="60"/>
      <c r="AA165" s="60"/>
      <c r="AB165" s="60"/>
      <c r="AC165" s="60">
        <f t="shared" ref="AC165:AD169" si="1202">AF165+AI165</f>
        <v>0</v>
      </c>
      <c r="AD165" s="60">
        <f t="shared" si="1202"/>
        <v>0</v>
      </c>
      <c r="AE165" s="60"/>
      <c r="AF165" s="60"/>
      <c r="AG165" s="60"/>
      <c r="AH165" s="60"/>
      <c r="AI165" s="60"/>
      <c r="AJ165" s="60"/>
      <c r="AK165" s="60"/>
      <c r="AL165" s="60">
        <f t="shared" ref="AL165:AM169" si="1203">AO165+AR165</f>
        <v>0</v>
      </c>
      <c r="AM165" s="60">
        <f t="shared" si="1203"/>
        <v>0</v>
      </c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>
        <f t="shared" ref="AX165:AY169" si="1204">BA165+BD165</f>
        <v>0</v>
      </c>
      <c r="AY165" s="60">
        <f t="shared" si="1204"/>
        <v>0</v>
      </c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>
        <f>BV165+BY165</f>
        <v>150</v>
      </c>
      <c r="BT165" s="60">
        <f>BW165+BZ165</f>
        <v>150</v>
      </c>
      <c r="BU165" s="60">
        <f>BT165/BS165*100</f>
        <v>100</v>
      </c>
      <c r="BV165" s="60"/>
      <c r="BW165" s="60"/>
      <c r="BX165" s="60"/>
      <c r="BY165" s="60">
        <v>150</v>
      </c>
      <c r="BZ165" s="60">
        <v>150</v>
      </c>
      <c r="CA165" s="60">
        <f>BZ165/BY165*100</f>
        <v>100</v>
      </c>
      <c r="CB165" s="60">
        <f t="shared" ref="CB165:CB169" si="1205">CE165+CH165</f>
        <v>0</v>
      </c>
      <c r="CC165" s="60">
        <f t="shared" ref="CC165:CC169" si="1206">CF165+CI165</f>
        <v>0</v>
      </c>
      <c r="CD165" s="60"/>
      <c r="CE165" s="60"/>
      <c r="CF165" s="60"/>
      <c r="CG165" s="60"/>
      <c r="CH165" s="60"/>
      <c r="CI165" s="60"/>
      <c r="CJ165" s="60"/>
      <c r="CK165" s="60">
        <f t="shared" ref="CK165:CL169" si="1207">CN165+CQ165</f>
        <v>0</v>
      </c>
      <c r="CL165" s="60">
        <f t="shared" si="1207"/>
        <v>0</v>
      </c>
      <c r="CM165" s="60"/>
      <c r="CN165" s="60"/>
      <c r="CO165" s="60"/>
      <c r="CP165" s="60"/>
      <c r="CQ165" s="60"/>
      <c r="CR165" s="60"/>
      <c r="CS165" s="60"/>
      <c r="CT165" s="60">
        <f t="shared" ref="CT165:CU169" si="1208">CW165+CZ165</f>
        <v>0</v>
      </c>
      <c r="CU165" s="60">
        <f t="shared" si="1208"/>
        <v>0</v>
      </c>
      <c r="CV165" s="60"/>
      <c r="CW165" s="60"/>
      <c r="CX165" s="60"/>
      <c r="CY165" s="60"/>
      <c r="CZ165" s="60"/>
      <c r="DA165" s="60"/>
      <c r="DB165" s="60"/>
      <c r="DC165" s="60">
        <f t="shared" ref="DC165:DD169" si="1209">DF165+DI165</f>
        <v>0</v>
      </c>
      <c r="DD165" s="60">
        <f t="shared" si="1209"/>
        <v>0</v>
      </c>
      <c r="DE165" s="60"/>
      <c r="DF165" s="60"/>
      <c r="DG165" s="60"/>
      <c r="DH165" s="60"/>
      <c r="DI165" s="60"/>
      <c r="DJ165" s="60"/>
      <c r="DK165" s="60"/>
      <c r="DL165" s="60">
        <f t="shared" ref="DL165:DM169" si="1210">DO165+DR165</f>
        <v>0</v>
      </c>
      <c r="DM165" s="60">
        <f t="shared" si="1210"/>
        <v>0</v>
      </c>
      <c r="DN165" s="60"/>
      <c r="DO165" s="60"/>
      <c r="DP165" s="60"/>
      <c r="DQ165" s="60"/>
      <c r="DR165" s="60"/>
      <c r="DS165" s="60"/>
      <c r="DT165" s="60"/>
      <c r="DU165" s="60">
        <f t="shared" ref="DU165:DV169" si="1211">DX165+EA165</f>
        <v>0</v>
      </c>
      <c r="DV165" s="60">
        <f t="shared" si="1211"/>
        <v>0</v>
      </c>
      <c r="DW165" s="60"/>
      <c r="DX165" s="60"/>
      <c r="DY165" s="60"/>
      <c r="DZ165" s="60"/>
      <c r="EA165" s="60"/>
      <c r="EB165" s="60"/>
      <c r="EC165" s="60"/>
      <c r="ED165" s="60">
        <f t="shared" ref="ED165:EE169" si="1212">EG165+EJ165</f>
        <v>0</v>
      </c>
      <c r="EE165" s="60">
        <f t="shared" si="1212"/>
        <v>0</v>
      </c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>
        <f t="shared" ref="EP165:EQ169" si="1213">ES165+EV165</f>
        <v>0</v>
      </c>
      <c r="EQ165" s="60">
        <f t="shared" si="1213"/>
        <v>0</v>
      </c>
      <c r="ER165" s="58"/>
      <c r="ES165" s="60"/>
      <c r="ET165" s="60"/>
      <c r="EU165" s="58"/>
      <c r="EV165" s="60"/>
      <c r="EW165" s="60"/>
      <c r="EX165" s="60"/>
      <c r="EY165" s="60"/>
      <c r="EZ165" s="60"/>
      <c r="FA165" s="60"/>
      <c r="FB165" s="60">
        <f t="shared" ref="FB165:FC169" si="1214">FE165+FH165</f>
        <v>0</v>
      </c>
      <c r="FC165" s="60">
        <f t="shared" si="1214"/>
        <v>0</v>
      </c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58"/>
      <c r="FU165" s="58"/>
      <c r="FV165" s="60"/>
      <c r="FW165" s="60">
        <f t="shared" ref="FW165:FX169" si="1215">FZ165+GC165</f>
        <v>0</v>
      </c>
      <c r="FX165" s="60">
        <f t="shared" si="1215"/>
        <v>0</v>
      </c>
      <c r="FY165" s="60"/>
      <c r="FZ165" s="60"/>
      <c r="GA165" s="60"/>
      <c r="GB165" s="60"/>
      <c r="GC165" s="58"/>
      <c r="GD165" s="58"/>
      <c r="GE165" s="60"/>
      <c r="GF165" s="60">
        <f t="shared" ref="GF165:GG169" si="1216">GI165+GL165</f>
        <v>0</v>
      </c>
      <c r="GG165" s="60">
        <f t="shared" si="1216"/>
        <v>0</v>
      </c>
      <c r="GH165" s="60"/>
      <c r="GI165" s="60"/>
      <c r="GJ165" s="60"/>
      <c r="GK165" s="60"/>
      <c r="GL165" s="58"/>
      <c r="GM165" s="58"/>
      <c r="GN165" s="60"/>
      <c r="GO165" s="60">
        <f t="shared" ref="GO165:GP169" si="1217">GR165+GU165</f>
        <v>0</v>
      </c>
      <c r="GP165" s="60">
        <f t="shared" si="1217"/>
        <v>0</v>
      </c>
      <c r="GQ165" s="60"/>
      <c r="GR165" s="60"/>
      <c r="GS165" s="60"/>
      <c r="GT165" s="60"/>
      <c r="GU165" s="58"/>
      <c r="GV165" s="58"/>
      <c r="GW165" s="60"/>
      <c r="GX165" s="60">
        <f t="shared" ref="GX165:GY169" si="1218">HA165+HD165</f>
        <v>0</v>
      </c>
      <c r="GY165" s="60">
        <f t="shared" si="1218"/>
        <v>0</v>
      </c>
      <c r="GZ165" s="60"/>
      <c r="HA165" s="60"/>
      <c r="HB165" s="60"/>
      <c r="HC165" s="60"/>
      <c r="HD165" s="58"/>
      <c r="HE165" s="58"/>
      <c r="HF165" s="60"/>
      <c r="HG165" s="60">
        <f t="shared" ref="HG165:HH169" si="1219">HJ165+HM165</f>
        <v>0</v>
      </c>
      <c r="HH165" s="60">
        <f t="shared" si="1219"/>
        <v>0</v>
      </c>
      <c r="HI165" s="60"/>
      <c r="HJ165" s="60"/>
      <c r="HK165" s="60"/>
      <c r="HL165" s="60"/>
      <c r="HM165" s="58"/>
      <c r="HN165" s="58"/>
      <c r="HO165" s="60"/>
      <c r="HP165" s="60">
        <f t="shared" ref="HP165:HQ169" si="1220">HS165+HV165</f>
        <v>0</v>
      </c>
      <c r="HQ165" s="60">
        <f t="shared" si="1220"/>
        <v>0</v>
      </c>
      <c r="HR165" s="60"/>
      <c r="HS165" s="60"/>
      <c r="HT165" s="60"/>
      <c r="HU165" s="60"/>
      <c r="HV165" s="58"/>
      <c r="HW165" s="58"/>
      <c r="HX165" s="60"/>
      <c r="HY165" s="60">
        <f t="shared" ref="HY165:HZ169" si="1221">IB165+IE165</f>
        <v>0</v>
      </c>
      <c r="HZ165" s="60">
        <f t="shared" si="1221"/>
        <v>0</v>
      </c>
      <c r="IA165" s="60"/>
      <c r="IB165" s="60"/>
      <c r="IC165" s="60"/>
      <c r="ID165" s="60"/>
      <c r="IE165" s="58"/>
      <c r="IF165" s="58"/>
      <c r="IG165" s="60"/>
      <c r="IH165" s="60">
        <f t="shared" ref="IH165:II169" si="1222">IK165+IN165</f>
        <v>0</v>
      </c>
      <c r="II165" s="60">
        <f t="shared" si="1222"/>
        <v>0</v>
      </c>
      <c r="IJ165" s="60"/>
      <c r="IK165" s="60"/>
      <c r="IL165" s="60"/>
      <c r="IM165" s="60"/>
      <c r="IN165" s="58"/>
      <c r="IO165" s="58"/>
      <c r="IP165" s="60"/>
      <c r="IQ165" s="60"/>
      <c r="IR165" s="60">
        <f t="shared" ref="IR165:IS169" si="1223">IU165+IX165</f>
        <v>0</v>
      </c>
      <c r="IS165" s="60">
        <f t="shared" si="1223"/>
        <v>0</v>
      </c>
      <c r="IT165" s="60"/>
      <c r="IU165" s="60"/>
      <c r="IV165" s="60"/>
      <c r="IW165" s="60"/>
      <c r="IX165" s="58"/>
      <c r="IY165" s="58"/>
      <c r="IZ165" s="60"/>
      <c r="JA165" s="60">
        <f t="shared" ref="JA165:JB169" si="1224">JD165+JG165</f>
        <v>0</v>
      </c>
      <c r="JB165" s="60">
        <f t="shared" si="1224"/>
        <v>0</v>
      </c>
      <c r="JC165" s="60"/>
      <c r="JD165" s="60"/>
      <c r="JE165" s="60"/>
      <c r="JF165" s="60"/>
      <c r="JG165" s="58"/>
      <c r="JH165" s="58"/>
      <c r="JI165" s="60"/>
      <c r="JJ165" s="60">
        <f t="shared" ref="JJ165:JK169" si="1225">JM165+JP165</f>
        <v>0</v>
      </c>
      <c r="JK165" s="60">
        <f t="shared" si="1225"/>
        <v>0</v>
      </c>
      <c r="JL165" s="60"/>
      <c r="JM165" s="60"/>
      <c r="JN165" s="60"/>
      <c r="JO165" s="60"/>
      <c r="JP165" s="58"/>
      <c r="JQ165" s="58"/>
      <c r="JR165" s="60"/>
      <c r="JS165" s="60">
        <f t="shared" ref="JS165:JT169" si="1226">JV165+JY165</f>
        <v>0</v>
      </c>
      <c r="JT165" s="60">
        <f>JW165+JZ165</f>
        <v>0</v>
      </c>
      <c r="JU165" s="60"/>
      <c r="JV165" s="60"/>
      <c r="JW165" s="60"/>
      <c r="JX165" s="60"/>
      <c r="JY165" s="58"/>
      <c r="JZ165" s="58"/>
      <c r="KA165" s="60"/>
      <c r="KB165" s="60">
        <f t="shared" ref="KB165:KC169" si="1227">KE165+KH165</f>
        <v>0</v>
      </c>
      <c r="KC165" s="60">
        <f t="shared" si="1227"/>
        <v>0</v>
      </c>
      <c r="KD165" s="60"/>
      <c r="KE165" s="60"/>
      <c r="KF165" s="60"/>
      <c r="KG165" s="60"/>
      <c r="KH165" s="58"/>
      <c r="KI165" s="58"/>
      <c r="KJ165" s="60"/>
      <c r="KK165" s="60">
        <f t="shared" ref="KK165:KL169" si="1228">KN165+KQ165</f>
        <v>0</v>
      </c>
      <c r="KL165" s="60">
        <f t="shared" si="1228"/>
        <v>0</v>
      </c>
      <c r="KM165" s="60"/>
      <c r="KN165" s="60"/>
      <c r="KO165" s="60"/>
      <c r="KP165" s="60"/>
      <c r="KQ165" s="58"/>
      <c r="KR165" s="58"/>
      <c r="KS165" s="60"/>
      <c r="KT165" s="60"/>
      <c r="KU165" s="67"/>
      <c r="KV165" s="60"/>
      <c r="KW165" s="60">
        <f t="shared" ref="KW165:KX169" si="1229">KZ165+LC165</f>
        <v>0</v>
      </c>
      <c r="KX165" s="60">
        <f t="shared" si="1229"/>
        <v>0</v>
      </c>
      <c r="KY165" s="60"/>
      <c r="KZ165" s="60"/>
      <c r="LA165" s="60"/>
      <c r="LB165" s="60"/>
      <c r="LC165" s="58"/>
      <c r="LD165" s="58"/>
      <c r="LE165" s="60"/>
      <c r="LF165" s="60"/>
      <c r="LG165" s="67"/>
      <c r="LH165" s="60"/>
      <c r="LI165" s="60"/>
      <c r="LJ165" s="67"/>
      <c r="LK165" s="60"/>
      <c r="LL165" s="60">
        <f t="shared" ref="LL165:LM169" si="1230">LO165+LR165</f>
        <v>0</v>
      </c>
      <c r="LM165" s="60">
        <f t="shared" si="1230"/>
        <v>0</v>
      </c>
      <c r="LN165" s="60"/>
      <c r="LO165" s="60"/>
      <c r="LP165" s="60"/>
      <c r="LQ165" s="60"/>
      <c r="LR165" s="58"/>
      <c r="LS165" s="58"/>
      <c r="LT165" s="60"/>
      <c r="LU165" s="60"/>
      <c r="LV165" s="67"/>
      <c r="LW165" s="60"/>
      <c r="LX165" s="60"/>
      <c r="LY165" s="67"/>
      <c r="LZ165" s="60"/>
      <c r="MA165" s="60"/>
      <c r="MB165" s="67"/>
      <c r="MC165" s="60"/>
      <c r="MD165" s="60"/>
      <c r="ME165" s="67"/>
      <c r="MF165" s="60"/>
    </row>
    <row r="166" spans="1:345" ht="13.5" customHeight="1">
      <c r="A166" s="3" t="s">
        <v>103</v>
      </c>
      <c r="B166" s="60">
        <f>E166+N166+Q166+T166+AC166+AU166+AX166+BG166+BP166+BS166+CB166+CK166+DL166+DU166+ED166+EM166+EP166+EY166+FB166+FW166+GF166+GO166+GX166+HP166+HG166+HY166+CT166+JJ166+JS166+DC166+FK166+FN166+IR166+KB166+KK166+KT166+LF166+LI166+LL166+IH166+JA166+KW166+LU166+LX166+MA166+MD166</f>
        <v>0</v>
      </c>
      <c r="C166" s="60">
        <f>F166+O166+R166+U166+AD166+AV166+AY166+BH166+BQ166+BT166+CC166+CL166+DM166+DV166+EE166+EN166+EQ166+EZ166+FC166+FX166+GG166+GP166+GY166+HQ166+HH166+HZ166+CU166+JK166+JT166+DD166+FL166+FO166+IS166+KC166+KL166+KU166+LG166+LJ166+LM166+II166+JB166+KX166+LV166+LY166+MB166+ME166+AM166</f>
        <v>0</v>
      </c>
      <c r="D166" s="60"/>
      <c r="E166" s="60">
        <f t="shared" si="1200"/>
        <v>0</v>
      </c>
      <c r="F166" s="60">
        <f t="shared" si="1200"/>
        <v>0</v>
      </c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>
        <f t="shared" si="1201"/>
        <v>0</v>
      </c>
      <c r="U166" s="60">
        <f t="shared" si="1201"/>
        <v>0</v>
      </c>
      <c r="V166" s="60"/>
      <c r="W166" s="60"/>
      <c r="X166" s="60"/>
      <c r="Y166" s="60"/>
      <c r="Z166" s="60"/>
      <c r="AA166" s="60"/>
      <c r="AB166" s="60"/>
      <c r="AC166" s="60">
        <f t="shared" si="1202"/>
        <v>0</v>
      </c>
      <c r="AD166" s="60">
        <f t="shared" si="1202"/>
        <v>0</v>
      </c>
      <c r="AE166" s="60"/>
      <c r="AF166" s="60"/>
      <c r="AG166" s="60"/>
      <c r="AH166" s="60"/>
      <c r="AI166" s="60"/>
      <c r="AJ166" s="60"/>
      <c r="AK166" s="60"/>
      <c r="AL166" s="60">
        <f t="shared" si="1203"/>
        <v>0</v>
      </c>
      <c r="AM166" s="60">
        <f t="shared" si="1203"/>
        <v>0</v>
      </c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>
        <f t="shared" si="1204"/>
        <v>0</v>
      </c>
      <c r="AY166" s="60">
        <f t="shared" si="1204"/>
        <v>0</v>
      </c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>
        <f>BV166+BY166</f>
        <v>0</v>
      </c>
      <c r="BT166" s="60"/>
      <c r="BU166" s="60"/>
      <c r="BV166" s="60"/>
      <c r="BW166" s="60"/>
      <c r="BX166" s="60"/>
      <c r="BY166" s="60"/>
      <c r="BZ166" s="60"/>
      <c r="CA166" s="60"/>
      <c r="CB166" s="60">
        <f t="shared" si="1205"/>
        <v>0</v>
      </c>
      <c r="CC166" s="60">
        <f t="shared" si="1206"/>
        <v>0</v>
      </c>
      <c r="CD166" s="60"/>
      <c r="CE166" s="60"/>
      <c r="CF166" s="60"/>
      <c r="CG166" s="60"/>
      <c r="CH166" s="60"/>
      <c r="CI166" s="60"/>
      <c r="CJ166" s="60"/>
      <c r="CK166" s="60">
        <f t="shared" si="1207"/>
        <v>0</v>
      </c>
      <c r="CL166" s="60">
        <f t="shared" si="1207"/>
        <v>0</v>
      </c>
      <c r="CM166" s="60"/>
      <c r="CN166" s="60"/>
      <c r="CO166" s="60"/>
      <c r="CP166" s="60"/>
      <c r="CQ166" s="60"/>
      <c r="CR166" s="60"/>
      <c r="CS166" s="60"/>
      <c r="CT166" s="60">
        <f t="shared" si="1208"/>
        <v>0</v>
      </c>
      <c r="CU166" s="60">
        <f t="shared" si="1208"/>
        <v>0</v>
      </c>
      <c r="CV166" s="60"/>
      <c r="CW166" s="60"/>
      <c r="CX166" s="60"/>
      <c r="CY166" s="60"/>
      <c r="CZ166" s="60"/>
      <c r="DA166" s="60"/>
      <c r="DB166" s="60"/>
      <c r="DC166" s="60">
        <f t="shared" si="1209"/>
        <v>0</v>
      </c>
      <c r="DD166" s="60">
        <f t="shared" si="1209"/>
        <v>0</v>
      </c>
      <c r="DE166" s="60"/>
      <c r="DF166" s="60"/>
      <c r="DG166" s="60"/>
      <c r="DH166" s="60"/>
      <c r="DI166" s="60"/>
      <c r="DJ166" s="60"/>
      <c r="DK166" s="60"/>
      <c r="DL166" s="60">
        <f t="shared" si="1210"/>
        <v>0</v>
      </c>
      <c r="DM166" s="60">
        <f t="shared" si="1210"/>
        <v>0</v>
      </c>
      <c r="DN166" s="60"/>
      <c r="DO166" s="60"/>
      <c r="DP166" s="60"/>
      <c r="DQ166" s="60"/>
      <c r="DR166" s="60"/>
      <c r="DS166" s="60"/>
      <c r="DT166" s="60"/>
      <c r="DU166" s="60">
        <f t="shared" si="1211"/>
        <v>0</v>
      </c>
      <c r="DV166" s="60">
        <f t="shared" si="1211"/>
        <v>0</v>
      </c>
      <c r="DW166" s="60"/>
      <c r="DX166" s="60"/>
      <c r="DY166" s="60"/>
      <c r="DZ166" s="60"/>
      <c r="EA166" s="60"/>
      <c r="EB166" s="60"/>
      <c r="EC166" s="60"/>
      <c r="ED166" s="60">
        <f t="shared" si="1212"/>
        <v>0</v>
      </c>
      <c r="EE166" s="60">
        <f t="shared" si="1212"/>
        <v>0</v>
      </c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>
        <f t="shared" si="1213"/>
        <v>0</v>
      </c>
      <c r="EQ166" s="60">
        <f t="shared" si="1213"/>
        <v>0</v>
      </c>
      <c r="ER166" s="60"/>
      <c r="ES166" s="60"/>
      <c r="ET166" s="60"/>
      <c r="EU166" s="58"/>
      <c r="EV166" s="60"/>
      <c r="EW166" s="60"/>
      <c r="EX166" s="60"/>
      <c r="EY166" s="60"/>
      <c r="EZ166" s="60"/>
      <c r="FA166" s="60"/>
      <c r="FB166" s="60">
        <f t="shared" si="1214"/>
        <v>0</v>
      </c>
      <c r="FC166" s="60">
        <f t="shared" si="1214"/>
        <v>0</v>
      </c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>
        <f t="shared" si="1215"/>
        <v>0</v>
      </c>
      <c r="FX166" s="60">
        <f t="shared" si="1215"/>
        <v>0</v>
      </c>
      <c r="FY166" s="60"/>
      <c r="FZ166" s="60"/>
      <c r="GA166" s="60"/>
      <c r="GB166" s="60"/>
      <c r="GC166" s="60"/>
      <c r="GD166" s="60"/>
      <c r="GE166" s="60"/>
      <c r="GF166" s="60">
        <f t="shared" si="1216"/>
        <v>0</v>
      </c>
      <c r="GG166" s="60">
        <f t="shared" si="1216"/>
        <v>0</v>
      </c>
      <c r="GH166" s="60"/>
      <c r="GI166" s="60"/>
      <c r="GJ166" s="60"/>
      <c r="GK166" s="60"/>
      <c r="GL166" s="60"/>
      <c r="GM166" s="60"/>
      <c r="GN166" s="60"/>
      <c r="GO166" s="60">
        <f t="shared" si="1217"/>
        <v>0</v>
      </c>
      <c r="GP166" s="60">
        <f t="shared" si="1217"/>
        <v>0</v>
      </c>
      <c r="GQ166" s="60"/>
      <c r="GR166" s="60"/>
      <c r="GS166" s="60"/>
      <c r="GT166" s="60"/>
      <c r="GU166" s="60"/>
      <c r="GV166" s="60"/>
      <c r="GW166" s="60"/>
      <c r="GX166" s="60">
        <f t="shared" si="1218"/>
        <v>0</v>
      </c>
      <c r="GY166" s="60">
        <f t="shared" si="1218"/>
        <v>0</v>
      </c>
      <c r="GZ166" s="60"/>
      <c r="HA166" s="60"/>
      <c r="HB166" s="60"/>
      <c r="HC166" s="60"/>
      <c r="HD166" s="60"/>
      <c r="HE166" s="60"/>
      <c r="HF166" s="60"/>
      <c r="HG166" s="60">
        <f t="shared" si="1219"/>
        <v>0</v>
      </c>
      <c r="HH166" s="60">
        <f t="shared" si="1219"/>
        <v>0</v>
      </c>
      <c r="HI166" s="60"/>
      <c r="HJ166" s="60"/>
      <c r="HK166" s="60"/>
      <c r="HL166" s="60"/>
      <c r="HM166" s="60"/>
      <c r="HN166" s="60"/>
      <c r="HO166" s="60"/>
      <c r="HP166" s="60">
        <f t="shared" si="1220"/>
        <v>0</v>
      </c>
      <c r="HQ166" s="60">
        <f t="shared" si="1220"/>
        <v>0</v>
      </c>
      <c r="HR166" s="60"/>
      <c r="HS166" s="60"/>
      <c r="HT166" s="60"/>
      <c r="HU166" s="60"/>
      <c r="HV166" s="60"/>
      <c r="HW166" s="60"/>
      <c r="HX166" s="60"/>
      <c r="HY166" s="60">
        <f t="shared" si="1221"/>
        <v>0</v>
      </c>
      <c r="HZ166" s="60">
        <f t="shared" si="1221"/>
        <v>0</v>
      </c>
      <c r="IA166" s="60"/>
      <c r="IB166" s="60"/>
      <c r="IC166" s="60"/>
      <c r="ID166" s="60"/>
      <c r="IE166" s="60"/>
      <c r="IF166" s="60"/>
      <c r="IG166" s="60"/>
      <c r="IH166" s="60">
        <f>IK166+IN166</f>
        <v>0</v>
      </c>
      <c r="II166" s="60">
        <f t="shared" si="1222"/>
        <v>0</v>
      </c>
      <c r="IJ166" s="60"/>
      <c r="IK166" s="60"/>
      <c r="IL166" s="60"/>
      <c r="IM166" s="60"/>
      <c r="IN166" s="60"/>
      <c r="IO166" s="60"/>
      <c r="IP166" s="60"/>
      <c r="IQ166" s="60"/>
      <c r="IR166" s="60">
        <f>IU166+IX166</f>
        <v>0</v>
      </c>
      <c r="IS166" s="60">
        <f t="shared" si="1223"/>
        <v>0</v>
      </c>
      <c r="IT166" s="60"/>
      <c r="IU166" s="60"/>
      <c r="IV166" s="60"/>
      <c r="IW166" s="60"/>
      <c r="IX166" s="60"/>
      <c r="IY166" s="60"/>
      <c r="IZ166" s="60"/>
      <c r="JA166" s="60">
        <f>JD166+JG166</f>
        <v>0</v>
      </c>
      <c r="JB166" s="60">
        <f t="shared" si="1224"/>
        <v>0</v>
      </c>
      <c r="JC166" s="60"/>
      <c r="JD166" s="60"/>
      <c r="JE166" s="60"/>
      <c r="JF166" s="60"/>
      <c r="JG166" s="60"/>
      <c r="JH166" s="60"/>
      <c r="JI166" s="60"/>
      <c r="JJ166" s="60">
        <f>JM166+JP166</f>
        <v>0</v>
      </c>
      <c r="JK166" s="60">
        <f t="shared" si="1225"/>
        <v>0</v>
      </c>
      <c r="JL166" s="60"/>
      <c r="JM166" s="60"/>
      <c r="JN166" s="60"/>
      <c r="JO166" s="60"/>
      <c r="JP166" s="60"/>
      <c r="JQ166" s="60"/>
      <c r="JR166" s="60"/>
      <c r="JS166" s="60">
        <f t="shared" si="1226"/>
        <v>0</v>
      </c>
      <c r="JT166" s="60">
        <f t="shared" si="1226"/>
        <v>0</v>
      </c>
      <c r="JU166" s="60"/>
      <c r="JV166" s="60"/>
      <c r="JW166" s="60"/>
      <c r="JX166" s="60"/>
      <c r="JY166" s="60"/>
      <c r="JZ166" s="60"/>
      <c r="KA166" s="60"/>
      <c r="KB166" s="60">
        <f>KE166+KH166</f>
        <v>0</v>
      </c>
      <c r="KC166" s="60">
        <f t="shared" si="1227"/>
        <v>0</v>
      </c>
      <c r="KD166" s="60"/>
      <c r="KE166" s="60"/>
      <c r="KF166" s="60"/>
      <c r="KG166" s="60"/>
      <c r="KH166" s="60"/>
      <c r="KI166" s="60"/>
      <c r="KJ166" s="60"/>
      <c r="KK166" s="60">
        <f>KN166+KQ166</f>
        <v>0</v>
      </c>
      <c r="KL166" s="60">
        <f t="shared" si="1228"/>
        <v>0</v>
      </c>
      <c r="KM166" s="60"/>
      <c r="KN166" s="60"/>
      <c r="KO166" s="60"/>
      <c r="KP166" s="60"/>
      <c r="KQ166" s="60"/>
      <c r="KR166" s="60"/>
      <c r="KS166" s="60"/>
      <c r="KT166" s="60"/>
      <c r="KU166" s="67"/>
      <c r="KV166" s="60"/>
      <c r="KW166" s="60">
        <f>KZ166+LC166</f>
        <v>0</v>
      </c>
      <c r="KX166" s="60">
        <f t="shared" si="1229"/>
        <v>0</v>
      </c>
      <c r="KY166" s="60"/>
      <c r="KZ166" s="60"/>
      <c r="LA166" s="60"/>
      <c r="LB166" s="60"/>
      <c r="LC166" s="60"/>
      <c r="LD166" s="60"/>
      <c r="LE166" s="60"/>
      <c r="LF166" s="60"/>
      <c r="LG166" s="67"/>
      <c r="LH166" s="60"/>
      <c r="LI166" s="60"/>
      <c r="LJ166" s="67"/>
      <c r="LK166" s="60"/>
      <c r="LL166" s="60">
        <f>LO166+LR166</f>
        <v>0</v>
      </c>
      <c r="LM166" s="60">
        <f t="shared" si="1230"/>
        <v>0</v>
      </c>
      <c r="LN166" s="60"/>
      <c r="LO166" s="60"/>
      <c r="LP166" s="60"/>
      <c r="LQ166" s="60"/>
      <c r="LR166" s="60"/>
      <c r="LS166" s="60"/>
      <c r="LT166" s="60"/>
      <c r="LU166" s="60"/>
      <c r="LV166" s="67"/>
      <c r="LW166" s="60"/>
      <c r="LX166" s="60"/>
      <c r="LY166" s="67"/>
      <c r="LZ166" s="60"/>
      <c r="MA166" s="60"/>
      <c r="MB166" s="67"/>
      <c r="MC166" s="60"/>
      <c r="MD166" s="60"/>
      <c r="ME166" s="67"/>
      <c r="MF166" s="60"/>
    </row>
    <row r="167" spans="1:345" ht="13.5" customHeight="1">
      <c r="A167" s="3" t="s">
        <v>45</v>
      </c>
      <c r="B167" s="60">
        <f>E167+N167+Q167+T167+AC167+AU167+AX167+BG167+BP167+BS167+CB167+CK167+DL167+DU167+ED167+EM167+EP167+EY167+FB167+FW167+GF167+GO167+GX167+HP167+HG167+HY167+CT167+JJ167+JS167+DC167+FK167+FN167+IR167+KB167+KK167+KT167+LF167+LI167+LL167+IH167+JA167+KW167+LU167+LX167+MA167+MD167</f>
        <v>37279.742620000005</v>
      </c>
      <c r="C167" s="60">
        <f>F167+O167+R167+U167+AD167+AV167+AY167+BH167+BQ167+BT167+CC167+CL167+DM167+DV167+EE167+EN167+EQ167+EZ167+FC167+FX167+GG167+GP167+GY167+HQ167+HH167+HZ167+CU167+JK167+JT167+DD167+FL167+FO167+IS167+KC167+KL167+KU167+LG167+LJ167+LM167+II167+JB167+KX167+LV167+LY167+MB167+ME167+AM167</f>
        <v>37279.742600000005</v>
      </c>
      <c r="D167" s="60">
        <f t="shared" si="1130"/>
        <v>99.999999946351565</v>
      </c>
      <c r="E167" s="60">
        <f t="shared" si="1200"/>
        <v>0</v>
      </c>
      <c r="F167" s="60">
        <f t="shared" si="1200"/>
        <v>0</v>
      </c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>
        <f t="shared" si="1201"/>
        <v>0</v>
      </c>
      <c r="U167" s="60">
        <f t="shared" si="1201"/>
        <v>0</v>
      </c>
      <c r="V167" s="60"/>
      <c r="W167" s="60"/>
      <c r="X167" s="60"/>
      <c r="Y167" s="60"/>
      <c r="Z167" s="60"/>
      <c r="AA167" s="60"/>
      <c r="AB167" s="60"/>
      <c r="AC167" s="60">
        <f t="shared" si="1202"/>
        <v>0</v>
      </c>
      <c r="AD167" s="60">
        <f t="shared" si="1202"/>
        <v>0</v>
      </c>
      <c r="AE167" s="60"/>
      <c r="AF167" s="60"/>
      <c r="AG167" s="60"/>
      <c r="AH167" s="60"/>
      <c r="AI167" s="60"/>
      <c r="AJ167" s="60"/>
      <c r="AK167" s="60"/>
      <c r="AL167" s="60">
        <f t="shared" si="1203"/>
        <v>0</v>
      </c>
      <c r="AM167" s="60">
        <f t="shared" si="1203"/>
        <v>0</v>
      </c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>
        <f t="shared" si="1204"/>
        <v>0</v>
      </c>
      <c r="AY167" s="60">
        <f t="shared" si="1204"/>
        <v>0</v>
      </c>
      <c r="AZ167" s="60"/>
      <c r="BA167" s="60"/>
      <c r="BB167" s="60"/>
      <c r="BC167" s="60"/>
      <c r="BD167" s="60"/>
      <c r="BE167" s="60"/>
      <c r="BF167" s="60"/>
      <c r="BG167" s="60">
        <f>BJ167+BM167</f>
        <v>1406.5426200000002</v>
      </c>
      <c r="BH167" s="60">
        <f>BK167+BN167</f>
        <v>1406.5426200000002</v>
      </c>
      <c r="BI167" s="60">
        <f>BH167/BG167*100</f>
        <v>100</v>
      </c>
      <c r="BJ167" s="60">
        <v>1378.4118000000001</v>
      </c>
      <c r="BK167" s="60">
        <v>1378.4118000000001</v>
      </c>
      <c r="BL167" s="60">
        <f>BK167/BJ167*100</f>
        <v>100</v>
      </c>
      <c r="BM167" s="60">
        <v>28.13082</v>
      </c>
      <c r="BN167" s="60">
        <v>28.13082</v>
      </c>
      <c r="BO167" s="60">
        <f>BN167/BM167*100</f>
        <v>100</v>
      </c>
      <c r="BP167" s="60"/>
      <c r="BQ167" s="60"/>
      <c r="BR167" s="60"/>
      <c r="BS167" s="60">
        <f>BV167+BY167</f>
        <v>0</v>
      </c>
      <c r="BT167" s="60"/>
      <c r="BU167" s="60"/>
      <c r="BV167" s="60"/>
      <c r="BW167" s="60"/>
      <c r="BX167" s="60"/>
      <c r="BY167" s="60"/>
      <c r="BZ167" s="60"/>
      <c r="CA167" s="60"/>
      <c r="CB167" s="60">
        <f t="shared" si="1205"/>
        <v>0</v>
      </c>
      <c r="CC167" s="60">
        <f t="shared" si="1206"/>
        <v>0</v>
      </c>
      <c r="CD167" s="60"/>
      <c r="CE167" s="60"/>
      <c r="CF167" s="60"/>
      <c r="CG167" s="60"/>
      <c r="CH167" s="60"/>
      <c r="CI167" s="60"/>
      <c r="CJ167" s="60"/>
      <c r="CK167" s="60">
        <f t="shared" si="1207"/>
        <v>0</v>
      </c>
      <c r="CL167" s="60">
        <f t="shared" si="1207"/>
        <v>0</v>
      </c>
      <c r="CM167" s="60"/>
      <c r="CN167" s="60"/>
      <c r="CO167" s="60"/>
      <c r="CP167" s="60"/>
      <c r="CQ167" s="60"/>
      <c r="CR167" s="60"/>
      <c r="CS167" s="60"/>
      <c r="CT167" s="60">
        <f t="shared" si="1208"/>
        <v>0</v>
      </c>
      <c r="CU167" s="60">
        <f t="shared" si="1208"/>
        <v>0</v>
      </c>
      <c r="CV167" s="60"/>
      <c r="CW167" s="60"/>
      <c r="CX167" s="60"/>
      <c r="CY167" s="60"/>
      <c r="CZ167" s="60"/>
      <c r="DA167" s="60"/>
      <c r="DB167" s="60"/>
      <c r="DC167" s="60">
        <f t="shared" si="1209"/>
        <v>0</v>
      </c>
      <c r="DD167" s="60">
        <f t="shared" si="1209"/>
        <v>0</v>
      </c>
      <c r="DE167" s="60"/>
      <c r="DF167" s="60"/>
      <c r="DG167" s="60"/>
      <c r="DH167" s="60"/>
      <c r="DI167" s="60"/>
      <c r="DJ167" s="60"/>
      <c r="DK167" s="60"/>
      <c r="DL167" s="60">
        <f t="shared" si="1210"/>
        <v>0</v>
      </c>
      <c r="DM167" s="60">
        <f t="shared" si="1210"/>
        <v>0</v>
      </c>
      <c r="DN167" s="60"/>
      <c r="DO167" s="60"/>
      <c r="DP167" s="60"/>
      <c r="DQ167" s="60"/>
      <c r="DR167" s="60"/>
      <c r="DS167" s="60"/>
      <c r="DT167" s="60"/>
      <c r="DU167" s="60">
        <f t="shared" si="1211"/>
        <v>0</v>
      </c>
      <c r="DV167" s="60">
        <f t="shared" si="1211"/>
        <v>0</v>
      </c>
      <c r="DW167" s="60"/>
      <c r="DX167" s="60"/>
      <c r="DY167" s="60"/>
      <c r="DZ167" s="60"/>
      <c r="EA167" s="60"/>
      <c r="EB167" s="60"/>
      <c r="EC167" s="60"/>
      <c r="ED167" s="60">
        <f t="shared" si="1212"/>
        <v>0</v>
      </c>
      <c r="EE167" s="60">
        <f t="shared" si="1212"/>
        <v>0</v>
      </c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>
        <f t="shared" si="1213"/>
        <v>35573.707000000002</v>
      </c>
      <c r="EQ167" s="60">
        <f t="shared" si="1213"/>
        <v>35573.706980000003</v>
      </c>
      <c r="ER167" s="60">
        <f>EQ167/EP167*100</f>
        <v>99.999999943778704</v>
      </c>
      <c r="ES167" s="60">
        <v>35573.707000000002</v>
      </c>
      <c r="ET167" s="60">
        <v>35573.706980000003</v>
      </c>
      <c r="EU167" s="58">
        <f t="shared" si="1197"/>
        <v>99.999999943778704</v>
      </c>
      <c r="EV167" s="60"/>
      <c r="EW167" s="60"/>
      <c r="EX167" s="60"/>
      <c r="EY167" s="60"/>
      <c r="EZ167" s="60"/>
      <c r="FA167" s="60"/>
      <c r="FB167" s="60">
        <f t="shared" si="1214"/>
        <v>0</v>
      </c>
      <c r="FC167" s="60">
        <f t="shared" si="1214"/>
        <v>0</v>
      </c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>
        <f t="shared" si="1215"/>
        <v>0</v>
      </c>
      <c r="FX167" s="60">
        <f t="shared" si="1215"/>
        <v>0</v>
      </c>
      <c r="FY167" s="60"/>
      <c r="FZ167" s="60"/>
      <c r="GA167" s="60"/>
      <c r="GB167" s="60"/>
      <c r="GC167" s="60"/>
      <c r="GD167" s="60"/>
      <c r="GE167" s="60"/>
      <c r="GF167" s="60">
        <f t="shared" si="1216"/>
        <v>0</v>
      </c>
      <c r="GG167" s="60">
        <f t="shared" si="1216"/>
        <v>0</v>
      </c>
      <c r="GH167" s="60"/>
      <c r="GI167" s="60"/>
      <c r="GJ167" s="60"/>
      <c r="GK167" s="60"/>
      <c r="GL167" s="60"/>
      <c r="GM167" s="60"/>
      <c r="GN167" s="60"/>
      <c r="GO167" s="60">
        <f t="shared" si="1217"/>
        <v>0</v>
      </c>
      <c r="GP167" s="60">
        <f t="shared" si="1217"/>
        <v>0</v>
      </c>
      <c r="GQ167" s="60"/>
      <c r="GR167" s="60"/>
      <c r="GS167" s="60"/>
      <c r="GT167" s="60"/>
      <c r="GU167" s="60"/>
      <c r="GV167" s="60"/>
      <c r="GW167" s="60"/>
      <c r="GX167" s="60">
        <f t="shared" si="1218"/>
        <v>0</v>
      </c>
      <c r="GY167" s="60">
        <f t="shared" si="1218"/>
        <v>0</v>
      </c>
      <c r="GZ167" s="60"/>
      <c r="HA167" s="60"/>
      <c r="HB167" s="60"/>
      <c r="HC167" s="60"/>
      <c r="HD167" s="60"/>
      <c r="HE167" s="60"/>
      <c r="HF167" s="60"/>
      <c r="HG167" s="60">
        <f t="shared" si="1219"/>
        <v>0</v>
      </c>
      <c r="HH167" s="60">
        <f t="shared" si="1219"/>
        <v>0</v>
      </c>
      <c r="HI167" s="60"/>
      <c r="HJ167" s="60"/>
      <c r="HK167" s="60"/>
      <c r="HL167" s="60"/>
      <c r="HM167" s="60"/>
      <c r="HN167" s="60"/>
      <c r="HO167" s="60"/>
      <c r="HP167" s="60">
        <f t="shared" si="1220"/>
        <v>0</v>
      </c>
      <c r="HQ167" s="60">
        <f t="shared" si="1220"/>
        <v>0</v>
      </c>
      <c r="HR167" s="60"/>
      <c r="HS167" s="60"/>
      <c r="HT167" s="60"/>
      <c r="HU167" s="60"/>
      <c r="HV167" s="60"/>
      <c r="HW167" s="60"/>
      <c r="HX167" s="60"/>
      <c r="HY167" s="60">
        <f t="shared" si="1221"/>
        <v>0</v>
      </c>
      <c r="HZ167" s="60">
        <f t="shared" si="1221"/>
        <v>0</v>
      </c>
      <c r="IA167" s="60"/>
      <c r="IB167" s="60"/>
      <c r="IC167" s="60"/>
      <c r="ID167" s="60"/>
      <c r="IE167" s="60"/>
      <c r="IF167" s="60"/>
      <c r="IG167" s="60"/>
      <c r="IH167" s="60">
        <f t="shared" si="1222"/>
        <v>0</v>
      </c>
      <c r="II167" s="60">
        <f t="shared" si="1222"/>
        <v>0</v>
      </c>
      <c r="IJ167" s="60"/>
      <c r="IK167" s="60"/>
      <c r="IL167" s="60"/>
      <c r="IM167" s="60"/>
      <c r="IN167" s="60"/>
      <c r="IO167" s="60"/>
      <c r="IP167" s="60"/>
      <c r="IQ167" s="60"/>
      <c r="IR167" s="60">
        <f t="shared" ref="IR167:IR169" si="1231">IU167+IX167</f>
        <v>0</v>
      </c>
      <c r="IS167" s="60">
        <f t="shared" si="1223"/>
        <v>0</v>
      </c>
      <c r="IT167" s="60"/>
      <c r="IU167" s="60"/>
      <c r="IV167" s="60"/>
      <c r="IW167" s="60"/>
      <c r="IX167" s="60"/>
      <c r="IY167" s="60"/>
      <c r="IZ167" s="60"/>
      <c r="JA167" s="60">
        <f t="shared" ref="JA167:JA169" si="1232">JD167+JG167</f>
        <v>0</v>
      </c>
      <c r="JB167" s="60">
        <f t="shared" si="1224"/>
        <v>0</v>
      </c>
      <c r="JC167" s="60"/>
      <c r="JD167" s="60"/>
      <c r="JE167" s="60"/>
      <c r="JF167" s="60"/>
      <c r="JG167" s="60"/>
      <c r="JH167" s="60"/>
      <c r="JI167" s="60"/>
      <c r="JJ167" s="60">
        <f t="shared" ref="JJ167:JJ169" si="1233">JM167+JP167</f>
        <v>0</v>
      </c>
      <c r="JK167" s="60">
        <f t="shared" si="1225"/>
        <v>0</v>
      </c>
      <c r="JL167" s="60"/>
      <c r="JM167" s="60"/>
      <c r="JN167" s="60"/>
      <c r="JO167" s="60"/>
      <c r="JP167" s="60"/>
      <c r="JQ167" s="60"/>
      <c r="JR167" s="60"/>
      <c r="JS167" s="60">
        <f t="shared" si="1226"/>
        <v>0</v>
      </c>
      <c r="JT167" s="60">
        <f t="shared" si="1226"/>
        <v>0</v>
      </c>
      <c r="JU167" s="60"/>
      <c r="JV167" s="60"/>
      <c r="JW167" s="60"/>
      <c r="JX167" s="60"/>
      <c r="JY167" s="60"/>
      <c r="JZ167" s="60"/>
      <c r="KA167" s="60"/>
      <c r="KB167" s="60">
        <f t="shared" ref="KB167:KB169" si="1234">KE167+KH167</f>
        <v>0</v>
      </c>
      <c r="KC167" s="60">
        <f t="shared" si="1227"/>
        <v>0</v>
      </c>
      <c r="KD167" s="60"/>
      <c r="KE167" s="60"/>
      <c r="KF167" s="60"/>
      <c r="KG167" s="60"/>
      <c r="KH167" s="60"/>
      <c r="KI167" s="60"/>
      <c r="KJ167" s="60"/>
      <c r="KK167" s="60">
        <f t="shared" ref="KK167:KK169" si="1235">KN167+KQ167</f>
        <v>0</v>
      </c>
      <c r="KL167" s="60">
        <f t="shared" si="1228"/>
        <v>0</v>
      </c>
      <c r="KM167" s="60"/>
      <c r="KN167" s="60"/>
      <c r="KO167" s="60"/>
      <c r="KP167" s="60"/>
      <c r="KQ167" s="60"/>
      <c r="KR167" s="60"/>
      <c r="KS167" s="60"/>
      <c r="KT167" s="60"/>
      <c r="KU167" s="67"/>
      <c r="KV167" s="60"/>
      <c r="KW167" s="60">
        <f t="shared" ref="KW167:KW169" si="1236">KZ167+LC167</f>
        <v>299.49299999999999</v>
      </c>
      <c r="KX167" s="60">
        <f t="shared" si="1229"/>
        <v>299.49299999999999</v>
      </c>
      <c r="KY167" s="58">
        <f t="shared" ref="KY167" si="1237">KX167/KW167*100</f>
        <v>100</v>
      </c>
      <c r="KZ167" s="60">
        <v>296.49806999999998</v>
      </c>
      <c r="LA167" s="60">
        <v>296.49806999999998</v>
      </c>
      <c r="LB167" s="58">
        <f t="shared" ref="LB167" si="1238">LA167/KZ167*100</f>
        <v>100</v>
      </c>
      <c r="LC167" s="60">
        <v>2.9949300000000001</v>
      </c>
      <c r="LD167" s="60">
        <v>2.9949300000000001</v>
      </c>
      <c r="LE167" s="58">
        <f t="shared" ref="LE167" si="1239">LD167/LC167*100</f>
        <v>100</v>
      </c>
      <c r="LF167" s="60"/>
      <c r="LG167" s="67"/>
      <c r="LH167" s="60"/>
      <c r="LI167" s="60"/>
      <c r="LJ167" s="67"/>
      <c r="LK167" s="60"/>
      <c r="LL167" s="60">
        <f t="shared" ref="LL167:LL169" si="1240">LO167+LR167</f>
        <v>0</v>
      </c>
      <c r="LM167" s="60">
        <f t="shared" si="1230"/>
        <v>0</v>
      </c>
      <c r="LN167" s="60"/>
      <c r="LO167" s="60"/>
      <c r="LP167" s="60"/>
      <c r="LQ167" s="60"/>
      <c r="LR167" s="60"/>
      <c r="LS167" s="60"/>
      <c r="LT167" s="60"/>
      <c r="LU167" s="60"/>
      <c r="LV167" s="67"/>
      <c r="LW167" s="60"/>
      <c r="LX167" s="60"/>
      <c r="LY167" s="67"/>
      <c r="LZ167" s="60"/>
      <c r="MA167" s="60"/>
      <c r="MB167" s="67"/>
      <c r="MC167" s="60"/>
      <c r="MD167" s="60"/>
      <c r="ME167" s="67"/>
      <c r="MF167" s="60"/>
    </row>
    <row r="168" spans="1:345" ht="13.5" customHeight="1">
      <c r="A168" s="3" t="s">
        <v>90</v>
      </c>
      <c r="B168" s="60">
        <f>E168+N168+Q168+T168+AC168+AU168+AX168+BG168+BP168+BS168+CB168+CK168+DL168+DU168+ED168+EM168+EP168+EY168+FB168+FW168+GF168+GO168+GX168+HP168+HG168+HY168+CT168+JJ168+JS168+DC168+FK168+FN168+IR168+KB168+KK168+KT168+LF168+LI168+LL168+IH168+JA168+KW168+LU168+LX168+MA168+MD168</f>
        <v>0</v>
      </c>
      <c r="C168" s="60">
        <f>F168+O168+R168+U168+AD168+AV168+AY168+BH168+BQ168+BT168+CC168+CL168+DM168+DV168+EE168+EN168+EQ168+EZ168+FC168+FX168+GG168+GP168+GY168+HQ168+HH168+HZ168+CU168+JK168+JT168+DD168+FL168+FO168+IS168+KC168+KL168+KU168+LG168+LJ168+LM168+II168+JB168+KX168+LV168+LY168+MB168+ME168+AM168</f>
        <v>0</v>
      </c>
      <c r="D168" s="60"/>
      <c r="E168" s="60">
        <f t="shared" si="1200"/>
        <v>0</v>
      </c>
      <c r="F168" s="60">
        <f t="shared" si="1200"/>
        <v>0</v>
      </c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>
        <f t="shared" si="1201"/>
        <v>0</v>
      </c>
      <c r="U168" s="60">
        <f t="shared" si="1201"/>
        <v>0</v>
      </c>
      <c r="V168" s="60"/>
      <c r="W168" s="60"/>
      <c r="X168" s="60"/>
      <c r="Y168" s="60"/>
      <c r="Z168" s="60"/>
      <c r="AA168" s="60"/>
      <c r="AB168" s="60"/>
      <c r="AC168" s="60">
        <f t="shared" si="1202"/>
        <v>0</v>
      </c>
      <c r="AD168" s="60">
        <f t="shared" si="1202"/>
        <v>0</v>
      </c>
      <c r="AE168" s="60"/>
      <c r="AF168" s="60"/>
      <c r="AG168" s="60"/>
      <c r="AH168" s="60"/>
      <c r="AI168" s="60"/>
      <c r="AJ168" s="60"/>
      <c r="AK168" s="60"/>
      <c r="AL168" s="60">
        <f t="shared" si="1203"/>
        <v>0</v>
      </c>
      <c r="AM168" s="60">
        <f t="shared" si="1203"/>
        <v>0</v>
      </c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>
        <f t="shared" si="1204"/>
        <v>0</v>
      </c>
      <c r="AY168" s="60">
        <f t="shared" si="1204"/>
        <v>0</v>
      </c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>
        <f>BV168+BY168</f>
        <v>0</v>
      </c>
      <c r="BT168" s="60"/>
      <c r="BU168" s="60"/>
      <c r="BV168" s="60"/>
      <c r="BW168" s="60"/>
      <c r="BX168" s="60"/>
      <c r="BY168" s="60"/>
      <c r="BZ168" s="60"/>
      <c r="CA168" s="60"/>
      <c r="CB168" s="60">
        <f t="shared" si="1205"/>
        <v>0</v>
      </c>
      <c r="CC168" s="60">
        <f t="shared" si="1206"/>
        <v>0</v>
      </c>
      <c r="CD168" s="60"/>
      <c r="CE168" s="60"/>
      <c r="CF168" s="60"/>
      <c r="CG168" s="60"/>
      <c r="CH168" s="60"/>
      <c r="CI168" s="60"/>
      <c r="CJ168" s="60"/>
      <c r="CK168" s="60">
        <f t="shared" si="1207"/>
        <v>0</v>
      </c>
      <c r="CL168" s="60">
        <f t="shared" si="1207"/>
        <v>0</v>
      </c>
      <c r="CM168" s="60"/>
      <c r="CN168" s="60"/>
      <c r="CO168" s="60"/>
      <c r="CP168" s="60"/>
      <c r="CQ168" s="60"/>
      <c r="CR168" s="60"/>
      <c r="CS168" s="60"/>
      <c r="CT168" s="60">
        <f t="shared" si="1208"/>
        <v>0</v>
      </c>
      <c r="CU168" s="60">
        <f t="shared" si="1208"/>
        <v>0</v>
      </c>
      <c r="CV168" s="60"/>
      <c r="CW168" s="60"/>
      <c r="CX168" s="60"/>
      <c r="CY168" s="60"/>
      <c r="CZ168" s="60"/>
      <c r="DA168" s="60"/>
      <c r="DB168" s="60"/>
      <c r="DC168" s="60">
        <f t="shared" si="1209"/>
        <v>0</v>
      </c>
      <c r="DD168" s="60">
        <f t="shared" si="1209"/>
        <v>0</v>
      </c>
      <c r="DE168" s="60"/>
      <c r="DF168" s="60"/>
      <c r="DG168" s="60"/>
      <c r="DH168" s="60"/>
      <c r="DI168" s="60"/>
      <c r="DJ168" s="60"/>
      <c r="DK168" s="60"/>
      <c r="DL168" s="60">
        <f t="shared" si="1210"/>
        <v>0</v>
      </c>
      <c r="DM168" s="60">
        <f t="shared" si="1210"/>
        <v>0</v>
      </c>
      <c r="DN168" s="60"/>
      <c r="DO168" s="60"/>
      <c r="DP168" s="60"/>
      <c r="DQ168" s="60"/>
      <c r="DR168" s="60"/>
      <c r="DS168" s="60"/>
      <c r="DT168" s="60"/>
      <c r="DU168" s="60">
        <f t="shared" si="1211"/>
        <v>0</v>
      </c>
      <c r="DV168" s="60">
        <f t="shared" si="1211"/>
        <v>0</v>
      </c>
      <c r="DW168" s="60"/>
      <c r="DX168" s="60"/>
      <c r="DY168" s="60"/>
      <c r="DZ168" s="60"/>
      <c r="EA168" s="60"/>
      <c r="EB168" s="60"/>
      <c r="EC168" s="60"/>
      <c r="ED168" s="60">
        <f t="shared" si="1212"/>
        <v>0</v>
      </c>
      <c r="EE168" s="60">
        <f t="shared" si="1212"/>
        <v>0</v>
      </c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>
        <f t="shared" si="1213"/>
        <v>0</v>
      </c>
      <c r="EQ168" s="60">
        <f t="shared" si="1213"/>
        <v>0</v>
      </c>
      <c r="ER168" s="58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>
        <f t="shared" si="1214"/>
        <v>0</v>
      </c>
      <c r="FC168" s="60">
        <f t="shared" si="1214"/>
        <v>0</v>
      </c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>
        <f t="shared" si="1215"/>
        <v>0</v>
      </c>
      <c r="FX168" s="60">
        <f t="shared" si="1215"/>
        <v>0</v>
      </c>
      <c r="FY168" s="60"/>
      <c r="FZ168" s="60"/>
      <c r="GA168" s="60"/>
      <c r="GB168" s="60"/>
      <c r="GC168" s="60"/>
      <c r="GD168" s="60"/>
      <c r="GE168" s="60"/>
      <c r="GF168" s="60">
        <f t="shared" si="1216"/>
        <v>0</v>
      </c>
      <c r="GG168" s="60">
        <f t="shared" si="1216"/>
        <v>0</v>
      </c>
      <c r="GH168" s="60"/>
      <c r="GI168" s="60"/>
      <c r="GJ168" s="60"/>
      <c r="GK168" s="60"/>
      <c r="GL168" s="60"/>
      <c r="GM168" s="60"/>
      <c r="GN168" s="60"/>
      <c r="GO168" s="60">
        <f t="shared" si="1217"/>
        <v>0</v>
      </c>
      <c r="GP168" s="60">
        <f t="shared" si="1217"/>
        <v>0</v>
      </c>
      <c r="GQ168" s="60"/>
      <c r="GR168" s="60"/>
      <c r="GS168" s="60"/>
      <c r="GT168" s="60"/>
      <c r="GU168" s="60"/>
      <c r="GV168" s="60"/>
      <c r="GW168" s="60"/>
      <c r="GX168" s="60">
        <f t="shared" si="1218"/>
        <v>0</v>
      </c>
      <c r="GY168" s="60">
        <f t="shared" si="1218"/>
        <v>0</v>
      </c>
      <c r="GZ168" s="60"/>
      <c r="HA168" s="60"/>
      <c r="HB168" s="60"/>
      <c r="HC168" s="60"/>
      <c r="HD168" s="60"/>
      <c r="HE168" s="60"/>
      <c r="HF168" s="60"/>
      <c r="HG168" s="60">
        <f t="shared" si="1219"/>
        <v>0</v>
      </c>
      <c r="HH168" s="60">
        <f t="shared" si="1219"/>
        <v>0</v>
      </c>
      <c r="HI168" s="60"/>
      <c r="HJ168" s="60"/>
      <c r="HK168" s="60"/>
      <c r="HL168" s="60"/>
      <c r="HM168" s="60"/>
      <c r="HN168" s="60"/>
      <c r="HO168" s="60"/>
      <c r="HP168" s="60">
        <f t="shared" si="1220"/>
        <v>0</v>
      </c>
      <c r="HQ168" s="60">
        <f t="shared" si="1220"/>
        <v>0</v>
      </c>
      <c r="HR168" s="60"/>
      <c r="HS168" s="60"/>
      <c r="HT168" s="60"/>
      <c r="HU168" s="60"/>
      <c r="HV168" s="60"/>
      <c r="HW168" s="60"/>
      <c r="HX168" s="60"/>
      <c r="HY168" s="60">
        <f t="shared" si="1221"/>
        <v>0</v>
      </c>
      <c r="HZ168" s="60">
        <f t="shared" si="1221"/>
        <v>0</v>
      </c>
      <c r="IA168" s="60"/>
      <c r="IB168" s="60"/>
      <c r="IC168" s="60"/>
      <c r="ID168" s="60"/>
      <c r="IE168" s="60"/>
      <c r="IF168" s="60"/>
      <c r="IG168" s="60"/>
      <c r="IH168" s="60">
        <f t="shared" si="1222"/>
        <v>0</v>
      </c>
      <c r="II168" s="60">
        <f t="shared" si="1222"/>
        <v>0</v>
      </c>
      <c r="IJ168" s="60"/>
      <c r="IK168" s="60"/>
      <c r="IL168" s="60"/>
      <c r="IM168" s="60"/>
      <c r="IN168" s="60"/>
      <c r="IO168" s="60"/>
      <c r="IP168" s="60"/>
      <c r="IQ168" s="60"/>
      <c r="IR168" s="60">
        <f t="shared" si="1231"/>
        <v>0</v>
      </c>
      <c r="IS168" s="60">
        <f t="shared" si="1223"/>
        <v>0</v>
      </c>
      <c r="IT168" s="60"/>
      <c r="IU168" s="60"/>
      <c r="IV168" s="60"/>
      <c r="IW168" s="60"/>
      <c r="IX168" s="60"/>
      <c r="IY168" s="60"/>
      <c r="IZ168" s="60"/>
      <c r="JA168" s="60">
        <f t="shared" si="1232"/>
        <v>0</v>
      </c>
      <c r="JB168" s="60">
        <f t="shared" si="1224"/>
        <v>0</v>
      </c>
      <c r="JC168" s="60"/>
      <c r="JD168" s="60"/>
      <c r="JE168" s="60"/>
      <c r="JF168" s="60"/>
      <c r="JG168" s="60"/>
      <c r="JH168" s="60"/>
      <c r="JI168" s="60"/>
      <c r="JJ168" s="60">
        <f t="shared" si="1233"/>
        <v>0</v>
      </c>
      <c r="JK168" s="60">
        <f t="shared" si="1225"/>
        <v>0</v>
      </c>
      <c r="JL168" s="60"/>
      <c r="JM168" s="60"/>
      <c r="JN168" s="60"/>
      <c r="JO168" s="60"/>
      <c r="JP168" s="60"/>
      <c r="JQ168" s="60"/>
      <c r="JR168" s="60"/>
      <c r="JS168" s="60">
        <f t="shared" si="1226"/>
        <v>0</v>
      </c>
      <c r="JT168" s="60">
        <f t="shared" si="1226"/>
        <v>0</v>
      </c>
      <c r="JU168" s="60"/>
      <c r="JV168" s="60"/>
      <c r="JW168" s="60"/>
      <c r="JX168" s="60"/>
      <c r="JY168" s="60"/>
      <c r="JZ168" s="60"/>
      <c r="KA168" s="60"/>
      <c r="KB168" s="60">
        <f t="shared" si="1234"/>
        <v>0</v>
      </c>
      <c r="KC168" s="60">
        <f t="shared" si="1227"/>
        <v>0</v>
      </c>
      <c r="KD168" s="60"/>
      <c r="KE168" s="60"/>
      <c r="KF168" s="60"/>
      <c r="KG168" s="60"/>
      <c r="KH168" s="60"/>
      <c r="KI168" s="60"/>
      <c r="KJ168" s="60"/>
      <c r="KK168" s="60">
        <f t="shared" si="1235"/>
        <v>0</v>
      </c>
      <c r="KL168" s="60">
        <f t="shared" si="1228"/>
        <v>0</v>
      </c>
      <c r="KM168" s="60"/>
      <c r="KN168" s="60"/>
      <c r="KO168" s="60"/>
      <c r="KP168" s="60"/>
      <c r="KQ168" s="60"/>
      <c r="KR168" s="60"/>
      <c r="KS168" s="60"/>
      <c r="KT168" s="60"/>
      <c r="KU168" s="67"/>
      <c r="KV168" s="60"/>
      <c r="KW168" s="60">
        <f t="shared" si="1236"/>
        <v>0</v>
      </c>
      <c r="KX168" s="60">
        <f t="shared" si="1229"/>
        <v>0</v>
      </c>
      <c r="KY168" s="60"/>
      <c r="KZ168" s="60"/>
      <c r="LA168" s="60"/>
      <c r="LB168" s="60"/>
      <c r="LC168" s="60"/>
      <c r="LD168" s="60"/>
      <c r="LE168" s="60"/>
      <c r="LF168" s="60"/>
      <c r="LG168" s="67"/>
      <c r="LH168" s="60"/>
      <c r="LI168" s="60"/>
      <c r="LJ168" s="67"/>
      <c r="LK168" s="60"/>
      <c r="LL168" s="60">
        <f t="shared" si="1240"/>
        <v>0</v>
      </c>
      <c r="LM168" s="60">
        <f t="shared" si="1230"/>
        <v>0</v>
      </c>
      <c r="LN168" s="60"/>
      <c r="LO168" s="60"/>
      <c r="LP168" s="60"/>
      <c r="LQ168" s="60"/>
      <c r="LR168" s="60"/>
      <c r="LS168" s="60"/>
      <c r="LT168" s="60"/>
      <c r="LU168" s="60"/>
      <c r="LV168" s="67"/>
      <c r="LW168" s="60"/>
      <c r="LX168" s="60"/>
      <c r="LY168" s="67"/>
      <c r="LZ168" s="60"/>
      <c r="MA168" s="60"/>
      <c r="MB168" s="67"/>
      <c r="MC168" s="60"/>
      <c r="MD168" s="60"/>
      <c r="ME168" s="67"/>
      <c r="MF168" s="60"/>
    </row>
    <row r="169" spans="1:345" ht="13.5" customHeight="1">
      <c r="A169" s="3" t="s">
        <v>109</v>
      </c>
      <c r="B169" s="60">
        <f>E169+N169+Q169+T169+AC169+AU169+AX169+BG169+BP169+BS169+CB169+CK169+DL169+DU169+ED169+EM169+EP169+EY169+FB169+FW169+GF169+GO169+GX169+HP169+HG169+HY169+CT169+JJ169+JS169+DC169+FK169+FN169+IR169+KB169+KK169+KT169+LF169+LI169+LL169+IH169+JA169+KW169+LU169+LX169+MA169+MD169</f>
        <v>441.93</v>
      </c>
      <c r="C169" s="60">
        <f>F169+O169+R169+U169+AD169+AV169+AY169+BH169+BQ169+BT169+CC169+CL169+DM169+DV169+EE169+EN169+EQ169+EZ169+FC169+FX169+GG169+GP169+GY169+HQ169+HH169+HZ169+CU169+JK169+JT169+DD169+FL169+FO169+IS169+KC169+KL169+KU169+LG169+LJ169+LM169+II169+JB169+KX169+LV169+LY169+MB169+ME169+AM169</f>
        <v>441.93</v>
      </c>
      <c r="D169" s="60"/>
      <c r="E169" s="60">
        <f t="shared" si="1200"/>
        <v>0</v>
      </c>
      <c r="F169" s="60">
        <f t="shared" si="1200"/>
        <v>0</v>
      </c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>
        <f t="shared" si="1201"/>
        <v>0</v>
      </c>
      <c r="U169" s="60">
        <f t="shared" si="1201"/>
        <v>0</v>
      </c>
      <c r="V169" s="60"/>
      <c r="W169" s="60"/>
      <c r="X169" s="60"/>
      <c r="Y169" s="60"/>
      <c r="Z169" s="60"/>
      <c r="AA169" s="60"/>
      <c r="AB169" s="60"/>
      <c r="AC169" s="60">
        <f t="shared" si="1202"/>
        <v>0</v>
      </c>
      <c r="AD169" s="60">
        <f t="shared" si="1202"/>
        <v>0</v>
      </c>
      <c r="AE169" s="60"/>
      <c r="AF169" s="60"/>
      <c r="AG169" s="60"/>
      <c r="AH169" s="60"/>
      <c r="AI169" s="60"/>
      <c r="AJ169" s="60"/>
      <c r="AK169" s="60"/>
      <c r="AL169" s="60">
        <f t="shared" si="1203"/>
        <v>0</v>
      </c>
      <c r="AM169" s="60">
        <f t="shared" si="1203"/>
        <v>0</v>
      </c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>
        <f t="shared" si="1204"/>
        <v>0</v>
      </c>
      <c r="AY169" s="60">
        <f t="shared" si="1204"/>
        <v>0</v>
      </c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>
        <f>BV169+BY169</f>
        <v>441.93</v>
      </c>
      <c r="BT169" s="60">
        <f>BW169+BZ169</f>
        <v>441.93</v>
      </c>
      <c r="BU169" s="60">
        <f>BT169/BS169*100</f>
        <v>100</v>
      </c>
      <c r="BV169" s="60"/>
      <c r="BW169" s="60"/>
      <c r="BX169" s="60"/>
      <c r="BY169" s="60">
        <v>441.93</v>
      </c>
      <c r="BZ169" s="60">
        <v>441.93</v>
      </c>
      <c r="CA169" s="60">
        <f>BZ169/BY169*100</f>
        <v>100</v>
      </c>
      <c r="CB169" s="60">
        <f t="shared" si="1205"/>
        <v>0</v>
      </c>
      <c r="CC169" s="60">
        <f t="shared" si="1206"/>
        <v>0</v>
      </c>
      <c r="CD169" s="60"/>
      <c r="CE169" s="60"/>
      <c r="CF169" s="60"/>
      <c r="CG169" s="60"/>
      <c r="CH169" s="60"/>
      <c r="CI169" s="60"/>
      <c r="CJ169" s="60"/>
      <c r="CK169" s="60">
        <f t="shared" si="1207"/>
        <v>0</v>
      </c>
      <c r="CL169" s="60">
        <f t="shared" si="1207"/>
        <v>0</v>
      </c>
      <c r="CM169" s="60"/>
      <c r="CN169" s="60"/>
      <c r="CO169" s="60"/>
      <c r="CP169" s="60"/>
      <c r="CQ169" s="60"/>
      <c r="CR169" s="60"/>
      <c r="CS169" s="60"/>
      <c r="CT169" s="60">
        <f t="shared" si="1208"/>
        <v>0</v>
      </c>
      <c r="CU169" s="60">
        <f t="shared" si="1208"/>
        <v>0</v>
      </c>
      <c r="CV169" s="60"/>
      <c r="CW169" s="60"/>
      <c r="CX169" s="60"/>
      <c r="CY169" s="60"/>
      <c r="CZ169" s="60"/>
      <c r="DA169" s="60"/>
      <c r="DB169" s="60"/>
      <c r="DC169" s="60">
        <f t="shared" si="1209"/>
        <v>0</v>
      </c>
      <c r="DD169" s="60">
        <f t="shared" si="1209"/>
        <v>0</v>
      </c>
      <c r="DE169" s="60"/>
      <c r="DF169" s="60"/>
      <c r="DG169" s="60"/>
      <c r="DH169" s="60"/>
      <c r="DI169" s="60"/>
      <c r="DJ169" s="60"/>
      <c r="DK169" s="60"/>
      <c r="DL169" s="60">
        <f t="shared" si="1210"/>
        <v>0</v>
      </c>
      <c r="DM169" s="60">
        <f t="shared" si="1210"/>
        <v>0</v>
      </c>
      <c r="DN169" s="60"/>
      <c r="DO169" s="60"/>
      <c r="DP169" s="60"/>
      <c r="DQ169" s="60"/>
      <c r="DR169" s="60"/>
      <c r="DS169" s="60"/>
      <c r="DT169" s="60"/>
      <c r="DU169" s="60">
        <f t="shared" si="1211"/>
        <v>0</v>
      </c>
      <c r="DV169" s="60">
        <f t="shared" si="1211"/>
        <v>0</v>
      </c>
      <c r="DW169" s="60"/>
      <c r="DX169" s="60"/>
      <c r="DY169" s="60"/>
      <c r="DZ169" s="60"/>
      <c r="EA169" s="60"/>
      <c r="EB169" s="60"/>
      <c r="EC169" s="60"/>
      <c r="ED169" s="60">
        <f t="shared" si="1212"/>
        <v>0</v>
      </c>
      <c r="EE169" s="60">
        <f t="shared" si="1212"/>
        <v>0</v>
      </c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>
        <f t="shared" si="1213"/>
        <v>0</v>
      </c>
      <c r="EQ169" s="60">
        <f t="shared" si="1213"/>
        <v>0</v>
      </c>
      <c r="ER169" s="58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>
        <f t="shared" si="1214"/>
        <v>0</v>
      </c>
      <c r="FC169" s="60">
        <f t="shared" si="1214"/>
        <v>0</v>
      </c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>
        <f t="shared" si="1215"/>
        <v>0</v>
      </c>
      <c r="FX169" s="60">
        <f t="shared" si="1215"/>
        <v>0</v>
      </c>
      <c r="FY169" s="60"/>
      <c r="FZ169" s="60"/>
      <c r="GA169" s="60"/>
      <c r="GB169" s="60"/>
      <c r="GC169" s="60"/>
      <c r="GD169" s="60"/>
      <c r="GE169" s="60"/>
      <c r="GF169" s="60">
        <f t="shared" si="1216"/>
        <v>0</v>
      </c>
      <c r="GG169" s="60">
        <f t="shared" si="1216"/>
        <v>0</v>
      </c>
      <c r="GH169" s="60"/>
      <c r="GI169" s="60"/>
      <c r="GJ169" s="60"/>
      <c r="GK169" s="60"/>
      <c r="GL169" s="60"/>
      <c r="GM169" s="60"/>
      <c r="GN169" s="60"/>
      <c r="GO169" s="60">
        <f t="shared" si="1217"/>
        <v>0</v>
      </c>
      <c r="GP169" s="60">
        <f t="shared" si="1217"/>
        <v>0</v>
      </c>
      <c r="GQ169" s="60"/>
      <c r="GR169" s="60"/>
      <c r="GS169" s="60"/>
      <c r="GT169" s="60"/>
      <c r="GU169" s="60"/>
      <c r="GV169" s="60"/>
      <c r="GW169" s="60"/>
      <c r="GX169" s="60">
        <f t="shared" si="1218"/>
        <v>0</v>
      </c>
      <c r="GY169" s="60">
        <f t="shared" si="1218"/>
        <v>0</v>
      </c>
      <c r="GZ169" s="60"/>
      <c r="HA169" s="60"/>
      <c r="HB169" s="60"/>
      <c r="HC169" s="60"/>
      <c r="HD169" s="60"/>
      <c r="HE169" s="60"/>
      <c r="HF169" s="60"/>
      <c r="HG169" s="60">
        <f t="shared" si="1219"/>
        <v>0</v>
      </c>
      <c r="HH169" s="60">
        <f t="shared" si="1219"/>
        <v>0</v>
      </c>
      <c r="HI169" s="60"/>
      <c r="HJ169" s="60"/>
      <c r="HK169" s="60"/>
      <c r="HL169" s="60"/>
      <c r="HM169" s="60"/>
      <c r="HN169" s="60"/>
      <c r="HO169" s="60"/>
      <c r="HP169" s="60">
        <f t="shared" si="1220"/>
        <v>0</v>
      </c>
      <c r="HQ169" s="60">
        <f t="shared" si="1220"/>
        <v>0</v>
      </c>
      <c r="HR169" s="60"/>
      <c r="HS169" s="60"/>
      <c r="HT169" s="60"/>
      <c r="HU169" s="60"/>
      <c r="HV169" s="60"/>
      <c r="HW169" s="60"/>
      <c r="HX169" s="60"/>
      <c r="HY169" s="60">
        <f t="shared" si="1221"/>
        <v>0</v>
      </c>
      <c r="HZ169" s="60">
        <f t="shared" si="1221"/>
        <v>0</v>
      </c>
      <c r="IA169" s="60"/>
      <c r="IB169" s="60"/>
      <c r="IC169" s="60"/>
      <c r="ID169" s="60"/>
      <c r="IE169" s="60"/>
      <c r="IF169" s="60"/>
      <c r="IG169" s="60"/>
      <c r="IH169" s="60">
        <f t="shared" si="1222"/>
        <v>0</v>
      </c>
      <c r="II169" s="60">
        <f t="shared" si="1222"/>
        <v>0</v>
      </c>
      <c r="IJ169" s="60"/>
      <c r="IK169" s="60"/>
      <c r="IL169" s="60"/>
      <c r="IM169" s="60"/>
      <c r="IN169" s="60"/>
      <c r="IO169" s="60"/>
      <c r="IP169" s="60"/>
      <c r="IQ169" s="60"/>
      <c r="IR169" s="60">
        <f t="shared" si="1231"/>
        <v>0</v>
      </c>
      <c r="IS169" s="60">
        <f t="shared" si="1223"/>
        <v>0</v>
      </c>
      <c r="IT169" s="60"/>
      <c r="IU169" s="60"/>
      <c r="IV169" s="60"/>
      <c r="IW169" s="60"/>
      <c r="IX169" s="60"/>
      <c r="IY169" s="60"/>
      <c r="IZ169" s="60"/>
      <c r="JA169" s="60">
        <f t="shared" si="1232"/>
        <v>0</v>
      </c>
      <c r="JB169" s="60">
        <f t="shared" si="1224"/>
        <v>0</v>
      </c>
      <c r="JC169" s="60"/>
      <c r="JD169" s="60"/>
      <c r="JE169" s="60"/>
      <c r="JF169" s="60"/>
      <c r="JG169" s="60"/>
      <c r="JH169" s="60"/>
      <c r="JI169" s="60"/>
      <c r="JJ169" s="60">
        <f t="shared" si="1233"/>
        <v>0</v>
      </c>
      <c r="JK169" s="60">
        <f t="shared" si="1225"/>
        <v>0</v>
      </c>
      <c r="JL169" s="60"/>
      <c r="JM169" s="60"/>
      <c r="JN169" s="60"/>
      <c r="JO169" s="60"/>
      <c r="JP169" s="60"/>
      <c r="JQ169" s="60"/>
      <c r="JR169" s="60"/>
      <c r="JS169" s="60">
        <f t="shared" si="1226"/>
        <v>0</v>
      </c>
      <c r="JT169" s="60">
        <f t="shared" si="1226"/>
        <v>0</v>
      </c>
      <c r="JU169" s="60"/>
      <c r="JV169" s="60"/>
      <c r="JW169" s="60"/>
      <c r="JX169" s="60"/>
      <c r="JY169" s="60"/>
      <c r="JZ169" s="60"/>
      <c r="KA169" s="60"/>
      <c r="KB169" s="60">
        <f t="shared" si="1234"/>
        <v>0</v>
      </c>
      <c r="KC169" s="60">
        <f t="shared" si="1227"/>
        <v>0</v>
      </c>
      <c r="KD169" s="60"/>
      <c r="KE169" s="60"/>
      <c r="KF169" s="60"/>
      <c r="KG169" s="60"/>
      <c r="KH169" s="60"/>
      <c r="KI169" s="60"/>
      <c r="KJ169" s="60"/>
      <c r="KK169" s="60">
        <f t="shared" si="1235"/>
        <v>0</v>
      </c>
      <c r="KL169" s="60">
        <f t="shared" si="1228"/>
        <v>0</v>
      </c>
      <c r="KM169" s="60"/>
      <c r="KN169" s="60"/>
      <c r="KO169" s="60"/>
      <c r="KP169" s="60"/>
      <c r="KQ169" s="60"/>
      <c r="KR169" s="60"/>
      <c r="KS169" s="60"/>
      <c r="KT169" s="60"/>
      <c r="KU169" s="67"/>
      <c r="KV169" s="60"/>
      <c r="KW169" s="60">
        <f t="shared" si="1236"/>
        <v>0</v>
      </c>
      <c r="KX169" s="60">
        <f t="shared" si="1229"/>
        <v>0</v>
      </c>
      <c r="KY169" s="60"/>
      <c r="KZ169" s="60"/>
      <c r="LA169" s="60"/>
      <c r="LB169" s="60"/>
      <c r="LC169" s="60"/>
      <c r="LD169" s="60"/>
      <c r="LE169" s="60"/>
      <c r="LF169" s="60"/>
      <c r="LG169" s="67"/>
      <c r="LH169" s="60"/>
      <c r="LI169" s="60"/>
      <c r="LJ169" s="67"/>
      <c r="LK169" s="60"/>
      <c r="LL169" s="60">
        <f t="shared" si="1240"/>
        <v>0</v>
      </c>
      <c r="LM169" s="60">
        <f t="shared" si="1230"/>
        <v>0</v>
      </c>
      <c r="LN169" s="60"/>
      <c r="LO169" s="60"/>
      <c r="LP169" s="60"/>
      <c r="LQ169" s="60"/>
      <c r="LR169" s="60"/>
      <c r="LS169" s="60"/>
      <c r="LT169" s="60"/>
      <c r="LU169" s="60"/>
      <c r="LV169" s="67"/>
      <c r="LW169" s="60"/>
      <c r="LX169" s="60"/>
      <c r="LY169" s="67"/>
      <c r="LZ169" s="60"/>
      <c r="MA169" s="60"/>
      <c r="MB169" s="67"/>
      <c r="MC169" s="60"/>
      <c r="MD169" s="60"/>
      <c r="ME169" s="67"/>
      <c r="MF169" s="60"/>
    </row>
    <row r="170" spans="1:345" s="8" customFormat="1" ht="13.5" customHeight="1">
      <c r="A170" s="7" t="s">
        <v>191</v>
      </c>
      <c r="B170" s="58">
        <f>B171+B172+B173</f>
        <v>2783133.8130999999</v>
      </c>
      <c r="C170" s="58">
        <f>C171+C172+C173</f>
        <v>2696221.9204299995</v>
      </c>
      <c r="D170" s="58">
        <f>C170/B170*100</f>
        <v>96.877193174797682</v>
      </c>
      <c r="E170" s="58">
        <f>SUM(E171:E173)</f>
        <v>0</v>
      </c>
      <c r="F170" s="58">
        <f>SUM(F171:F173)</f>
        <v>0</v>
      </c>
      <c r="G170" s="58"/>
      <c r="H170" s="58">
        <f>SUM(H171:H173)</f>
        <v>0</v>
      </c>
      <c r="I170" s="58">
        <f>SUM(I171:I173)</f>
        <v>0</v>
      </c>
      <c r="J170" s="58"/>
      <c r="K170" s="58">
        <f>SUM(K171:K173)</f>
        <v>0</v>
      </c>
      <c r="L170" s="58">
        <f>SUM(L171:L173)</f>
        <v>0</v>
      </c>
      <c r="M170" s="58"/>
      <c r="N170" s="58">
        <f>SUM(N171:N173)</f>
        <v>2022</v>
      </c>
      <c r="O170" s="58">
        <f>SUM(O171:O173)</f>
        <v>2022</v>
      </c>
      <c r="P170" s="58">
        <f>O170/N170*100</f>
        <v>100</v>
      </c>
      <c r="Q170" s="58">
        <f>SUM(Q171:Q173)</f>
        <v>0</v>
      </c>
      <c r="R170" s="58">
        <f>SUM(R171:R173)</f>
        <v>0</v>
      </c>
      <c r="S170" s="58"/>
      <c r="T170" s="58">
        <f>SUM(T171:T173)</f>
        <v>21468.519109999997</v>
      </c>
      <c r="U170" s="58">
        <f>SUM(U171:U173)</f>
        <v>21468.518020000003</v>
      </c>
      <c r="V170" s="58">
        <f>U170/T170*100</f>
        <v>99.999994922798408</v>
      </c>
      <c r="W170" s="58">
        <f>SUM(W171:W173)</f>
        <v>15104.976139999999</v>
      </c>
      <c r="X170" s="58">
        <f>SUM(X171:X173)</f>
        <v>15104.97537</v>
      </c>
      <c r="Y170" s="58">
        <f>X170/W170*100</f>
        <v>99.999994902342166</v>
      </c>
      <c r="Z170" s="58">
        <f>SUM(Z171:Z173)</f>
        <v>6363.5429699999995</v>
      </c>
      <c r="AA170" s="58">
        <f>SUM(AA171:AA173)</f>
        <v>6363.5426499999994</v>
      </c>
      <c r="AB170" s="58">
        <f>AA170/Z170*100</f>
        <v>99.999994971354766</v>
      </c>
      <c r="AC170" s="58">
        <f>SUM(AC171:AC173)</f>
        <v>402120.28100000002</v>
      </c>
      <c r="AD170" s="58">
        <f>SUM(AD171:AD173)</f>
        <v>402120.28100000002</v>
      </c>
      <c r="AE170" s="58">
        <f>AD170/AC170*100</f>
        <v>100</v>
      </c>
      <c r="AF170" s="58">
        <f>SUM(AF171:AF173)</f>
        <v>398138.7</v>
      </c>
      <c r="AG170" s="58">
        <f>SUM(AG171:AG173)</f>
        <v>398138.7</v>
      </c>
      <c r="AH170" s="58">
        <f>AG170/AF170*100</f>
        <v>100</v>
      </c>
      <c r="AI170" s="58">
        <f>SUM(AI171:AI173)</f>
        <v>3981.5810000000001</v>
      </c>
      <c r="AJ170" s="58">
        <f>SUM(AJ171:AJ173)</f>
        <v>3981.5810000000001</v>
      </c>
      <c r="AK170" s="58">
        <f>AJ170/AI170*100</f>
        <v>100</v>
      </c>
      <c r="AL170" s="58">
        <f>SUM(AL171:AL173)</f>
        <v>51243.615999999995</v>
      </c>
      <c r="AM170" s="58">
        <f>SUM(AM171:AM173)</f>
        <v>51243.615999999995</v>
      </c>
      <c r="AN170" s="58">
        <f>AM170/AL170*100</f>
        <v>100</v>
      </c>
      <c r="AO170" s="58">
        <f>SUM(AO171:AO173)</f>
        <v>50736.2</v>
      </c>
      <c r="AP170" s="58">
        <f>SUM(AP171:AP173)</f>
        <v>50736.2</v>
      </c>
      <c r="AQ170" s="58">
        <f>AP170/AO170*100</f>
        <v>100</v>
      </c>
      <c r="AR170" s="58">
        <f>SUM(AR171:AR173)</f>
        <v>507.416</v>
      </c>
      <c r="AS170" s="58">
        <f>SUM(AS171:AS173)</f>
        <v>507.416</v>
      </c>
      <c r="AT170" s="58">
        <f>AS170/AR170*100</f>
        <v>100</v>
      </c>
      <c r="AU170" s="58">
        <f>SUM(AU171:AU173)</f>
        <v>0</v>
      </c>
      <c r="AV170" s="58">
        <f>SUM(AV171:AV173)</f>
        <v>0</v>
      </c>
      <c r="AW170" s="58"/>
      <c r="AX170" s="58">
        <f>SUM(AX171:AX173)</f>
        <v>0</v>
      </c>
      <c r="AY170" s="58">
        <f>SUM(AY171:AY173)</f>
        <v>0</v>
      </c>
      <c r="AZ170" s="58"/>
      <c r="BA170" s="58">
        <f>SUM(BA171:BA173)</f>
        <v>0</v>
      </c>
      <c r="BB170" s="58">
        <f>SUM(BB171:BB173)</f>
        <v>0</v>
      </c>
      <c r="BC170" s="58"/>
      <c r="BD170" s="58">
        <f>SUM(BD171:BD173)</f>
        <v>0</v>
      </c>
      <c r="BE170" s="58">
        <f>SUM(BE171:BE173)</f>
        <v>0</v>
      </c>
      <c r="BF170" s="58"/>
      <c r="BG170" s="58">
        <f>SUM(BG171:BG173)</f>
        <v>106847.00760999999</v>
      </c>
      <c r="BH170" s="58">
        <f>SUM(BH171:BH173)</f>
        <v>106847.00761</v>
      </c>
      <c r="BI170" s="58">
        <f>BH170/BG170*100</f>
        <v>100.00000000000003</v>
      </c>
      <c r="BJ170" s="58">
        <f>SUM(BJ171:BJ173)</f>
        <v>104710.06688</v>
      </c>
      <c r="BK170" s="58">
        <f>SUM(BK171:BK173)</f>
        <v>104710.06688</v>
      </c>
      <c r="BL170" s="58">
        <f>BK170/BJ170*100</f>
        <v>100</v>
      </c>
      <c r="BM170" s="58">
        <f>SUM(BM171:BM173)</f>
        <v>2136.9407300000003</v>
      </c>
      <c r="BN170" s="58">
        <f>SUM(BN171:BN173)</f>
        <v>2136.9407300000003</v>
      </c>
      <c r="BO170" s="58">
        <f>BN170/BM170*100</f>
        <v>100</v>
      </c>
      <c r="BP170" s="58">
        <f>SUM(BP171:BP173)</f>
        <v>0</v>
      </c>
      <c r="BQ170" s="58">
        <f>SUM(BQ171:BQ173)</f>
        <v>0</v>
      </c>
      <c r="BR170" s="58"/>
      <c r="BS170" s="58">
        <f>SUM(BS171:BS173)</f>
        <v>2711.2169600000002</v>
      </c>
      <c r="BT170" s="58">
        <f>SUM(BT171:BT173)</f>
        <v>2711.2169600000002</v>
      </c>
      <c r="BU170" s="58">
        <f>BT170/BS170*100</f>
        <v>100</v>
      </c>
      <c r="BV170" s="58">
        <f>SUM(BV171:BV173)</f>
        <v>2711.2169600000002</v>
      </c>
      <c r="BW170" s="58">
        <f>SUM(BW171:BW173)</f>
        <v>2711.2169600000002</v>
      </c>
      <c r="BX170" s="58">
        <f>BW170/BV170*100</f>
        <v>100</v>
      </c>
      <c r="BY170" s="58">
        <f>SUM(BY171:BY173)</f>
        <v>0</v>
      </c>
      <c r="BZ170" s="58">
        <f>SUM(BZ171:BZ173)</f>
        <v>0</v>
      </c>
      <c r="CA170" s="58"/>
      <c r="CB170" s="58">
        <f>SUM(CB171:CB173)</f>
        <v>1130196.1506699999</v>
      </c>
      <c r="CC170" s="58">
        <f>SUM(CC171:CC173)</f>
        <v>1053892.2351899999</v>
      </c>
      <c r="CD170" s="58">
        <f>CC170/CB170*100</f>
        <v>93.24861304519878</v>
      </c>
      <c r="CE170" s="58">
        <f>SUM(CE171:CE173)</f>
        <v>1108509.45667</v>
      </c>
      <c r="CF170" s="58">
        <f>SUM(CF171:CF173)</f>
        <v>1032855.6017999999</v>
      </c>
      <c r="CG170" s="58">
        <f>CF170/CE170*100</f>
        <v>93.175172803913924</v>
      </c>
      <c r="CH170" s="58">
        <f>SUM(CH171:CH173)</f>
        <v>21686.694</v>
      </c>
      <c r="CI170" s="58">
        <f>SUM(CI171:CI173)</f>
        <v>21036.633389999999</v>
      </c>
      <c r="CJ170" s="58">
        <f>CI170/CH170*100</f>
        <v>97.002490974419615</v>
      </c>
      <c r="CK170" s="58">
        <f>SUM(CK171:CK173)</f>
        <v>0</v>
      </c>
      <c r="CL170" s="58">
        <f>SUM(CL171:CL173)</f>
        <v>0</v>
      </c>
      <c r="CM170" s="58"/>
      <c r="CN170" s="58">
        <f>SUM(CN171:CN173)</f>
        <v>0</v>
      </c>
      <c r="CO170" s="58">
        <f>SUM(CO171:CO173)</f>
        <v>0</v>
      </c>
      <c r="CP170" s="58"/>
      <c r="CQ170" s="58">
        <f>SUM(CQ171:CQ173)</f>
        <v>0</v>
      </c>
      <c r="CR170" s="58">
        <f>SUM(CR171:CR173)</f>
        <v>0</v>
      </c>
      <c r="CS170" s="58"/>
      <c r="CT170" s="58">
        <f>SUM(CT171:CT173)</f>
        <v>0</v>
      </c>
      <c r="CU170" s="58">
        <f>SUM(CU171:CU173)</f>
        <v>0</v>
      </c>
      <c r="CV170" s="58"/>
      <c r="CW170" s="58"/>
      <c r="CX170" s="58"/>
      <c r="CY170" s="58"/>
      <c r="CZ170" s="58"/>
      <c r="DA170" s="58"/>
      <c r="DB170" s="58"/>
      <c r="DC170" s="58">
        <f>SUM(DC171:DC173)</f>
        <v>0</v>
      </c>
      <c r="DD170" s="58">
        <f>SUM(DD171:DD173)</f>
        <v>0</v>
      </c>
      <c r="DE170" s="58"/>
      <c r="DF170" s="58"/>
      <c r="DG170" s="58"/>
      <c r="DH170" s="58"/>
      <c r="DI170" s="58"/>
      <c r="DJ170" s="58"/>
      <c r="DK170" s="58"/>
      <c r="DL170" s="58">
        <f>SUM(DL171:DL173)</f>
        <v>0</v>
      </c>
      <c r="DM170" s="58">
        <f>SUM(DM171:DM173)</f>
        <v>0</v>
      </c>
      <c r="DN170" s="58"/>
      <c r="DO170" s="58">
        <f>SUM(DO171:DO173)</f>
        <v>0</v>
      </c>
      <c r="DP170" s="58">
        <v>0</v>
      </c>
      <c r="DQ170" s="58"/>
      <c r="DR170" s="58">
        <f>SUM(DR171:DR173)</f>
        <v>0</v>
      </c>
      <c r="DS170" s="58">
        <f>SUM(DS171:DS173)</f>
        <v>0</v>
      </c>
      <c r="DT170" s="58"/>
      <c r="DU170" s="58">
        <f>SUM(DU171:DU173)</f>
        <v>186766.83673000001</v>
      </c>
      <c r="DV170" s="58">
        <f>SUM(DV171:DV173)</f>
        <v>186766.83673000001</v>
      </c>
      <c r="DW170" s="58">
        <f>DV170/DU170*100</f>
        <v>100</v>
      </c>
      <c r="DX170" s="58">
        <f>SUM(DX171:DX173)</f>
        <v>183031.5</v>
      </c>
      <c r="DY170" s="58">
        <f>SUM(DY171:DY173)</f>
        <v>183031.5</v>
      </c>
      <c r="DZ170" s="58">
        <f>DY170/DX170*100</f>
        <v>100</v>
      </c>
      <c r="EA170" s="58">
        <f>SUM(EA171:EA173)</f>
        <v>3735.33673</v>
      </c>
      <c r="EB170" s="58">
        <f>SUM(EB171:EB173)</f>
        <v>3735.33673</v>
      </c>
      <c r="EC170" s="58">
        <f>EB170/EA170*100</f>
        <v>100</v>
      </c>
      <c r="ED170" s="58">
        <f>SUM(ED171:ED173)</f>
        <v>0</v>
      </c>
      <c r="EE170" s="58">
        <f>SUM(EE171:EE173)</f>
        <v>0</v>
      </c>
      <c r="EF170" s="58"/>
      <c r="EG170" s="58">
        <f>SUM(EG171:EG173)</f>
        <v>0</v>
      </c>
      <c r="EH170" s="58">
        <f>SUM(EH171:EH173)</f>
        <v>0</v>
      </c>
      <c r="EI170" s="58"/>
      <c r="EJ170" s="58">
        <f>SUM(EJ171:EJ173)</f>
        <v>0</v>
      </c>
      <c r="EK170" s="58">
        <f>SUM(EK171:EK173)</f>
        <v>0</v>
      </c>
      <c r="EL170" s="58"/>
      <c r="EM170" s="58">
        <f>SUM(EM171:EM173)</f>
        <v>4990</v>
      </c>
      <c r="EN170" s="58">
        <f>SUM(EN171:EN173)</f>
        <v>0</v>
      </c>
      <c r="EO170" s="58">
        <f>EN170/EM170*100</f>
        <v>0</v>
      </c>
      <c r="EP170" s="58">
        <f>EP171+EP172+EP173</f>
        <v>188473.21235999998</v>
      </c>
      <c r="EQ170" s="58">
        <f>SUM(EQ171:EQ173)</f>
        <v>182935.95739</v>
      </c>
      <c r="ER170" s="58">
        <f>EQ170/EP170*100</f>
        <v>97.062046695833175</v>
      </c>
      <c r="ES170" s="58">
        <f>SUM(ES171:ES173)</f>
        <v>188473.21235999998</v>
      </c>
      <c r="ET170" s="58">
        <f>SUM(ET171:ET173)</f>
        <v>182935.95739</v>
      </c>
      <c r="EU170" s="58">
        <f>ET170/ES170*100</f>
        <v>97.062046695833175</v>
      </c>
      <c r="EV170" s="58">
        <f>SUM(EV171:EV173)</f>
        <v>0</v>
      </c>
      <c r="EW170" s="58">
        <f>SUM(EW171:EW173)</f>
        <v>0</v>
      </c>
      <c r="EX170" s="58"/>
      <c r="EY170" s="58">
        <f>SUM(EY171:EY173)</f>
        <v>0</v>
      </c>
      <c r="EZ170" s="58">
        <f>SUM(EZ171:EZ173)</f>
        <v>0</v>
      </c>
      <c r="FA170" s="58"/>
      <c r="FB170" s="58">
        <f>SUM(FB171:FB173)</f>
        <v>0</v>
      </c>
      <c r="FC170" s="58">
        <f>SUM(FC171:FC173)</f>
        <v>0</v>
      </c>
      <c r="FD170" s="58"/>
      <c r="FE170" s="58">
        <f>SUM(FE171:FE173)</f>
        <v>0</v>
      </c>
      <c r="FF170" s="58">
        <f>SUM(FF171:FF173)</f>
        <v>0</v>
      </c>
      <c r="FG170" s="58"/>
      <c r="FH170" s="58">
        <f>SUM(FH171:FH173)</f>
        <v>0</v>
      </c>
      <c r="FI170" s="58">
        <f>SUM(FI171:FI173)</f>
        <v>0</v>
      </c>
      <c r="FJ170" s="58"/>
      <c r="FK170" s="58">
        <f>FK171+FK172</f>
        <v>0</v>
      </c>
      <c r="FL170" s="58"/>
      <c r="FM170" s="58"/>
      <c r="FN170" s="58">
        <f>FN171+FN172</f>
        <v>0</v>
      </c>
      <c r="FO170" s="58">
        <f>FO171+FO172</f>
        <v>0</v>
      </c>
      <c r="FP170" s="58"/>
      <c r="FQ170" s="58">
        <f>FQ171+FQ172</f>
        <v>0</v>
      </c>
      <c r="FR170" s="58">
        <f>FR171+FR172</f>
        <v>0</v>
      </c>
      <c r="FS170" s="58"/>
      <c r="FT170" s="58">
        <f>FT171+FT172</f>
        <v>0</v>
      </c>
      <c r="FU170" s="58">
        <f>FU171+FU172</f>
        <v>0</v>
      </c>
      <c r="FV170" s="58"/>
      <c r="FW170" s="58">
        <f>SUM(FW171:FW173)</f>
        <v>0</v>
      </c>
      <c r="FX170" s="58">
        <f>SUM(FX171:FX173)</f>
        <v>0</v>
      </c>
      <c r="FY170" s="58"/>
      <c r="FZ170" s="58">
        <f>FZ171+FZ172</f>
        <v>0</v>
      </c>
      <c r="GA170" s="58">
        <f>GA171+GA172</f>
        <v>0</v>
      </c>
      <c r="GB170" s="58"/>
      <c r="GC170" s="58">
        <f>GC171+GC172</f>
        <v>0</v>
      </c>
      <c r="GD170" s="58">
        <f>GD171+GD172</f>
        <v>0</v>
      </c>
      <c r="GE170" s="58"/>
      <c r="GF170" s="58">
        <f>SUM(GF171:GF173)</f>
        <v>23137.551020000003</v>
      </c>
      <c r="GG170" s="58">
        <f>SUM(GG171:GG173)</f>
        <v>23137.551020000003</v>
      </c>
      <c r="GH170" s="58">
        <f t="shared" ref="GH170:GH173" si="1241">GG170/GF170*100</f>
        <v>100</v>
      </c>
      <c r="GI170" s="58">
        <f>GI171+GI172+GI173</f>
        <v>22674.800000000003</v>
      </c>
      <c r="GJ170" s="58">
        <f>GJ171+GJ172+GJ173</f>
        <v>22674.800000000003</v>
      </c>
      <c r="GK170" s="60">
        <f t="shared" ref="GK170:GK171" si="1242">GJ170/GI170*100</f>
        <v>100</v>
      </c>
      <c r="GL170" s="58">
        <f>GL171+GL172+GL173</f>
        <v>462.75101999999998</v>
      </c>
      <c r="GM170" s="58">
        <f>GM171+GM172+GM173</f>
        <v>462.75101999999998</v>
      </c>
      <c r="GN170" s="60">
        <f t="shared" ref="GN170:GN171" si="1243">GM170/GL170*100</f>
        <v>100</v>
      </c>
      <c r="GO170" s="58">
        <f>SUM(GO171:GO173)</f>
        <v>0</v>
      </c>
      <c r="GP170" s="58">
        <f>SUM(GP171:GP173)</f>
        <v>0</v>
      </c>
      <c r="GQ170" s="58"/>
      <c r="GR170" s="58">
        <f>GR171+GR172</f>
        <v>0</v>
      </c>
      <c r="GS170" s="58">
        <f>GS171+GS172</f>
        <v>0</v>
      </c>
      <c r="GT170" s="58"/>
      <c r="GU170" s="58">
        <f>GU171+GU172</f>
        <v>0</v>
      </c>
      <c r="GV170" s="58">
        <f>GV171+GV172</f>
        <v>0</v>
      </c>
      <c r="GW170" s="58"/>
      <c r="GX170" s="58">
        <f>SUM(GX171:GX173)</f>
        <v>763.34842000000003</v>
      </c>
      <c r="GY170" s="58">
        <f>SUM(GY171:GY173)</f>
        <v>763.34842000000003</v>
      </c>
      <c r="GZ170" s="58">
        <f t="shared" ref="GZ170:GZ174" si="1244">GY170/GX170*100</f>
        <v>100</v>
      </c>
      <c r="HA170" s="58">
        <f>HA171+HA172+HA173</f>
        <v>755.71493000000009</v>
      </c>
      <c r="HB170" s="58">
        <f>HB171+HB172+HB173</f>
        <v>755.71493000000009</v>
      </c>
      <c r="HC170" s="60">
        <f t="shared" ref="HC170:HC172" si="1245">HB170/HA170*100</f>
        <v>100</v>
      </c>
      <c r="HD170" s="58">
        <f>HD171+HD172+HD173</f>
        <v>7.6334899999999992</v>
      </c>
      <c r="HE170" s="58">
        <f>HE171+HE172+HE173</f>
        <v>7.6334899999999992</v>
      </c>
      <c r="HF170" s="58">
        <f>HE170/HD170*100</f>
        <v>100</v>
      </c>
      <c r="HG170" s="58">
        <f>SUM(HG171:HG173)</f>
        <v>0</v>
      </c>
      <c r="HH170" s="58">
        <f>SUM(HH171:HH173)</f>
        <v>0</v>
      </c>
      <c r="HI170" s="58"/>
      <c r="HJ170" s="58">
        <f>HJ171+HJ172</f>
        <v>0</v>
      </c>
      <c r="HK170" s="58">
        <f>HK171+HK172</f>
        <v>0</v>
      </c>
      <c r="HL170" s="58"/>
      <c r="HM170" s="58">
        <f>HM171+HM172</f>
        <v>0</v>
      </c>
      <c r="HN170" s="58">
        <f>HN171+HN172</f>
        <v>0</v>
      </c>
      <c r="HO170" s="58"/>
      <c r="HP170" s="58">
        <f>SUM(HP171:HP173)</f>
        <v>192051.39264999999</v>
      </c>
      <c r="HQ170" s="58">
        <f>SUM(HQ171:HQ173)</f>
        <v>192051.39264999999</v>
      </c>
      <c r="HR170" s="58">
        <f t="shared" ref="HR170:HR174" si="1246">HQ170/HP170*100</f>
        <v>100</v>
      </c>
      <c r="HS170" s="58">
        <f>HS171+HS172+HS173</f>
        <v>190130.87870999999</v>
      </c>
      <c r="HT170" s="58">
        <f>HT171+HT172+HT173</f>
        <v>190130.87870999999</v>
      </c>
      <c r="HU170" s="58">
        <f>HT170/HS170*100</f>
        <v>100</v>
      </c>
      <c r="HV170" s="58">
        <f>HV171+HV172+HV173</f>
        <v>1920.51394</v>
      </c>
      <c r="HW170" s="58">
        <f>HW171+HW172+HW173</f>
        <v>1920.51394</v>
      </c>
      <c r="HX170" s="58">
        <f>HW170/HV170*100</f>
        <v>100</v>
      </c>
      <c r="HY170" s="58">
        <f>SUM(HY171:HY173)</f>
        <v>0</v>
      </c>
      <c r="HZ170" s="58">
        <f>SUM(HZ171:HZ173)</f>
        <v>0</v>
      </c>
      <c r="IA170" s="58"/>
      <c r="IB170" s="58">
        <f>IB171+IB172</f>
        <v>0</v>
      </c>
      <c r="IC170" s="58">
        <f>IC171+IC172</f>
        <v>0</v>
      </c>
      <c r="ID170" s="58"/>
      <c r="IE170" s="58">
        <f>IE171+IE172</f>
        <v>0</v>
      </c>
      <c r="IF170" s="58">
        <f>IF171+IF172</f>
        <v>0</v>
      </c>
      <c r="IG170" s="58"/>
      <c r="IH170" s="58">
        <f>SUM(IH171:IH173)</f>
        <v>38141.699999999997</v>
      </c>
      <c r="II170" s="58">
        <f>SUM(II171:II173)</f>
        <v>38141.699999999997</v>
      </c>
      <c r="IJ170" s="58">
        <f>II170/IH170*100</f>
        <v>100</v>
      </c>
      <c r="IK170" s="58">
        <f>IK171+IK172</f>
        <v>37378.86</v>
      </c>
      <c r="IL170" s="58">
        <f>IL171+IL172</f>
        <v>37378.86</v>
      </c>
      <c r="IM170" s="58">
        <f t="shared" ref="IM170:IM172" si="1247">IL170/IK170*100</f>
        <v>100</v>
      </c>
      <c r="IN170" s="58">
        <f>IN171+IN172</f>
        <v>762.84</v>
      </c>
      <c r="IO170" s="58">
        <f>IO171+IO172</f>
        <v>762.84</v>
      </c>
      <c r="IP170" s="58">
        <f t="shared" ref="IP170:IP172" si="1248">IO170/IN170*100</f>
        <v>100</v>
      </c>
      <c r="IQ170" s="58">
        <f>SUM(IQ171:IQ173)</f>
        <v>0</v>
      </c>
      <c r="IR170" s="58">
        <f>SUM(IR171:IR173)</f>
        <v>0</v>
      </c>
      <c r="IS170" s="58">
        <f>SUM(IS171:IS173)</f>
        <v>0</v>
      </c>
      <c r="IT170" s="58"/>
      <c r="IU170" s="58">
        <f>IU171+IU172</f>
        <v>0</v>
      </c>
      <c r="IV170" s="58">
        <f>IV171+IV172</f>
        <v>0</v>
      </c>
      <c r="IW170" s="58"/>
      <c r="IX170" s="58">
        <f>IX171+IX172</f>
        <v>0</v>
      </c>
      <c r="IY170" s="58">
        <f>IY171+IY172</f>
        <v>0</v>
      </c>
      <c r="IZ170" s="58"/>
      <c r="JA170" s="58">
        <f>SUM(JA171:JA173)</f>
        <v>21444.183669999999</v>
      </c>
      <c r="JB170" s="58">
        <f>SUM(JB171:JB173)</f>
        <v>21444.183669999999</v>
      </c>
      <c r="JC170" s="58">
        <f>JB170/JA170*100</f>
        <v>100</v>
      </c>
      <c r="JD170" s="58">
        <f>JD171+JD172</f>
        <v>21015.3</v>
      </c>
      <c r="JE170" s="58">
        <f>JE171+JE172</f>
        <v>21015.3</v>
      </c>
      <c r="JF170" s="58">
        <f>JE170/JD170*100</f>
        <v>100</v>
      </c>
      <c r="JG170" s="58">
        <f>JG171+JG172</f>
        <v>428.88367</v>
      </c>
      <c r="JH170" s="58">
        <f>JH171+JH172</f>
        <v>428.88367</v>
      </c>
      <c r="JI170" s="58">
        <f>JH170/JG170*100</f>
        <v>100</v>
      </c>
      <c r="JJ170" s="58">
        <f>SUM(JJ171:JJ173)</f>
        <v>5166.3166899999997</v>
      </c>
      <c r="JK170" s="58">
        <f>SUM(JK171:JK173)</f>
        <v>5166.3166899999997</v>
      </c>
      <c r="JL170" s="58">
        <f>JK170/JJ170*100</f>
        <v>100</v>
      </c>
      <c r="JM170" s="58">
        <f>JM171+JM172+JM173</f>
        <v>5062.9903599999998</v>
      </c>
      <c r="JN170" s="58">
        <f>JN171+JN172+JN173</f>
        <v>5062.9903599999998</v>
      </c>
      <c r="JO170" s="58">
        <f>JN170/JM170*100</f>
        <v>100</v>
      </c>
      <c r="JP170" s="58">
        <f>JP171+JP172+JP173</f>
        <v>103.32633</v>
      </c>
      <c r="JQ170" s="58">
        <f>JQ171+JQ172+JQ173</f>
        <v>103.32633</v>
      </c>
      <c r="JR170" s="58">
        <f>JQ170/JP170*100</f>
        <v>100</v>
      </c>
      <c r="JS170" s="58">
        <f>SUM(JS171:JS173)</f>
        <v>22862.376580000004</v>
      </c>
      <c r="JT170" s="58">
        <f>SUM(JT171:JT173)</f>
        <v>22862.376580000004</v>
      </c>
      <c r="JU170" s="58">
        <f t="shared" ref="JU170:JU174" si="1249">JT170/JS170*100</f>
        <v>100</v>
      </c>
      <c r="JV170" s="58">
        <f>JV171+JV172+JV173</f>
        <v>22405.12904</v>
      </c>
      <c r="JW170" s="58">
        <f>JW171+JW172+JW173</f>
        <v>22405.12904</v>
      </c>
      <c r="JX170" s="58">
        <f>JW170/JV170*100</f>
        <v>100</v>
      </c>
      <c r="JY170" s="58">
        <f>JY171+JY172+JY173</f>
        <v>457.24753999999996</v>
      </c>
      <c r="JZ170" s="58">
        <f>JZ171+JZ172+JZ173</f>
        <v>457.24753999999996</v>
      </c>
      <c r="KA170" s="58">
        <f>JZ170/JY170*100</f>
        <v>100</v>
      </c>
      <c r="KB170" s="58">
        <f>SUM(KB171:KB173)</f>
        <v>1568.7476799999999</v>
      </c>
      <c r="KC170" s="58">
        <f>SUM(KC171:KC173)</f>
        <v>1568.7476799999999</v>
      </c>
      <c r="KD170" s="58">
        <f>KC170/KB170*100</f>
        <v>100</v>
      </c>
      <c r="KE170" s="58">
        <f>KE171+KE172+KE173</f>
        <v>1537.37273</v>
      </c>
      <c r="KF170" s="58">
        <f>KF171+KF172+KF173</f>
        <v>1537.37273</v>
      </c>
      <c r="KG170" s="58">
        <f>KF170/KE170*100</f>
        <v>100</v>
      </c>
      <c r="KH170" s="58">
        <f>KH171+KH172+KH173</f>
        <v>31.374949999999998</v>
      </c>
      <c r="KI170" s="58">
        <f>KI171+KI172+KI173</f>
        <v>31.374949999999998</v>
      </c>
      <c r="KJ170" s="58">
        <f>KI170/KH170*100</f>
        <v>100</v>
      </c>
      <c r="KK170" s="58">
        <f>SUM(KK171:KK173)</f>
        <v>134317.2641</v>
      </c>
      <c r="KL170" s="58">
        <f>SUM(KL171:KL173)</f>
        <v>134317.2641</v>
      </c>
      <c r="KM170" s="58">
        <f>KL170/KK170*100</f>
        <v>100</v>
      </c>
      <c r="KN170" s="58">
        <f>KN171+KN172</f>
        <v>131630.91881999999</v>
      </c>
      <c r="KO170" s="58">
        <f>KO171+KO172</f>
        <v>131630.91881999999</v>
      </c>
      <c r="KP170" s="58">
        <f>KO170/KN170*100</f>
        <v>100</v>
      </c>
      <c r="KQ170" s="58">
        <f>KQ171+KQ172</f>
        <v>2686.34528</v>
      </c>
      <c r="KR170" s="58">
        <f>KR171+KR172</f>
        <v>2686.34528</v>
      </c>
      <c r="KS170" s="58">
        <f>KR170/KQ170*100</f>
        <v>100</v>
      </c>
      <c r="KT170" s="58">
        <f>SUM(KT171:KT173)</f>
        <v>0</v>
      </c>
      <c r="KU170" s="66">
        <f>SUM(KU171:KU173)</f>
        <v>0</v>
      </c>
      <c r="KV170" s="58"/>
      <c r="KW170" s="58">
        <f>SUM(KW171:KW173)</f>
        <v>299.24520000000001</v>
      </c>
      <c r="KX170" s="58">
        <f>SUM(KX171:KX173)</f>
        <v>299.24520000000001</v>
      </c>
      <c r="KY170" s="58">
        <f>KX170/KW170*100</f>
        <v>100</v>
      </c>
      <c r="KZ170" s="58">
        <f>KZ171+KZ172</f>
        <v>296.25274999999999</v>
      </c>
      <c r="LA170" s="58">
        <f>LA171+LA172</f>
        <v>296.25274999999999</v>
      </c>
      <c r="LB170" s="58">
        <f>LA170/KZ170*100</f>
        <v>100</v>
      </c>
      <c r="LC170" s="58">
        <f>LC171+LC172</f>
        <v>2.9924499999999998</v>
      </c>
      <c r="LD170" s="58">
        <f>LD171+LD172</f>
        <v>2.9924499999999998</v>
      </c>
      <c r="LE170" s="58">
        <f>LD170/LC170*100</f>
        <v>100</v>
      </c>
      <c r="LF170" s="58">
        <f>SUM(LF171:LF173)</f>
        <v>26557.466789999999</v>
      </c>
      <c r="LG170" s="66">
        <f>SUM(LG171:LG173)</f>
        <v>26557.466790000002</v>
      </c>
      <c r="LH170" s="58">
        <f>LG170/LF170*100</f>
        <v>100.00000000000003</v>
      </c>
      <c r="LI170" s="58">
        <f>SUM(LI171:LI173)</f>
        <v>0</v>
      </c>
      <c r="LJ170" s="66">
        <f>SUM(LJ171:LJ173)</f>
        <v>0</v>
      </c>
      <c r="LK170" s="58"/>
      <c r="LL170" s="58">
        <f>SUM(LL171:LL173)</f>
        <v>216544.25091999999</v>
      </c>
      <c r="LM170" s="58">
        <f>SUM(LM171:LM173)</f>
        <v>216544.25091999999</v>
      </c>
      <c r="LN170" s="58">
        <f>LM170/LL170*100</f>
        <v>100</v>
      </c>
      <c r="LO170" s="58">
        <f>LO171+LO172</f>
        <v>212213.3</v>
      </c>
      <c r="LP170" s="58">
        <f>LP171+LP172</f>
        <v>212213.3</v>
      </c>
      <c r="LQ170" s="58">
        <f>LP170/LO170*100</f>
        <v>100</v>
      </c>
      <c r="LR170" s="58">
        <f>LR171+LR172</f>
        <v>4330.9509200000002</v>
      </c>
      <c r="LS170" s="58">
        <f>LS171+LS172</f>
        <v>4330.9509200000002</v>
      </c>
      <c r="LT170" s="58">
        <f>LS170/LR170*100</f>
        <v>100</v>
      </c>
      <c r="LU170" s="58">
        <f>SUM(LU171:LU173)</f>
        <v>0</v>
      </c>
      <c r="LV170" s="66">
        <f>SUM(LV171:LV173)</f>
        <v>0</v>
      </c>
      <c r="LW170" s="58"/>
      <c r="LX170" s="58">
        <f>SUM(LX171:LX173)</f>
        <v>0</v>
      </c>
      <c r="LY170" s="66">
        <f>SUM(LY171:LY173)</f>
        <v>0</v>
      </c>
      <c r="LZ170" s="58"/>
      <c r="MA170" s="58">
        <f>SUM(MA171:MA173)</f>
        <v>857.12476000000004</v>
      </c>
      <c r="MB170" s="66">
        <f>SUM(MB171:MB173)</f>
        <v>857.12476000000004</v>
      </c>
      <c r="MC170" s="58">
        <f>MB170/MA170*100</f>
        <v>100</v>
      </c>
      <c r="MD170" s="58">
        <f>SUM(MD171:MD173)</f>
        <v>2584.0041800000004</v>
      </c>
      <c r="ME170" s="66">
        <f>SUM(ME171:ME173)</f>
        <v>2503.28305</v>
      </c>
      <c r="MF170" s="58">
        <f>ME170/MD170*100</f>
        <v>96.876122313393452</v>
      </c>
    </row>
    <row r="171" spans="1:345" ht="13.5" customHeight="1">
      <c r="A171" s="3" t="s">
        <v>1</v>
      </c>
      <c r="B171" s="60">
        <f t="shared" ref="B171:C173" si="1250">E171+N171+Q171+T171+AC171+AU171+AX171+BG171+BP171+BS171+CB171+CK171+DL171+DU171+ED171+EM171+EP171+EY171+FB171+FW171+GF171+GO171+GX171+HP171+HG171+HY171+CT171+JJ171+JS171+DC171+FK171+FN171+IR171+KB171+KK171+KT171+LF171+LI171+LL171+IH171+JA171+KW171+LU171+LX171+MA171+MD171+AL171</f>
        <v>1564702.6343499999</v>
      </c>
      <c r="C171" s="60">
        <f t="shared" si="1250"/>
        <v>1562223.9066099997</v>
      </c>
      <c r="D171" s="69">
        <f>C171/B171*100</f>
        <v>99.841584740411079</v>
      </c>
      <c r="E171" s="60">
        <f t="shared" ref="E171:F172" si="1251">H171+K171</f>
        <v>0</v>
      </c>
      <c r="F171" s="60">
        <f t="shared" si="1251"/>
        <v>0</v>
      </c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>
        <f t="shared" ref="T171:U172" si="1252">W171+Z171</f>
        <v>13222.64302</v>
      </c>
      <c r="U171" s="60">
        <f t="shared" si="1252"/>
        <v>13222.64193</v>
      </c>
      <c r="V171" s="60">
        <f>U171/T171*100</f>
        <v>99.999991756564867</v>
      </c>
      <c r="W171" s="60">
        <v>9303.2829299999994</v>
      </c>
      <c r="X171" s="60">
        <v>9303.2821700000004</v>
      </c>
      <c r="Y171" s="60">
        <f>X171/W171*100</f>
        <v>99.999991830840742</v>
      </c>
      <c r="Z171" s="60">
        <v>3919.3600900000001</v>
      </c>
      <c r="AA171" s="60">
        <v>3919.3597599999998</v>
      </c>
      <c r="AB171" s="60">
        <f>AA171/Z171*100</f>
        <v>99.999991580258182</v>
      </c>
      <c r="AC171" s="60">
        <f t="shared" ref="AC171:AD171" si="1253">AF171+AI171</f>
        <v>402120.28100000002</v>
      </c>
      <c r="AD171" s="60">
        <f t="shared" si="1253"/>
        <v>402120.28100000002</v>
      </c>
      <c r="AE171" s="60">
        <f>AD171/AC171*100</f>
        <v>100</v>
      </c>
      <c r="AF171" s="60">
        <v>398138.7</v>
      </c>
      <c r="AG171" s="60">
        <v>398138.7</v>
      </c>
      <c r="AH171" s="69">
        <f>AG171/AF171*100</f>
        <v>100</v>
      </c>
      <c r="AI171" s="60">
        <v>3981.5810000000001</v>
      </c>
      <c r="AJ171" s="60">
        <v>3981.5810000000001</v>
      </c>
      <c r="AK171" s="69">
        <f>AJ171/AI171*100</f>
        <v>100</v>
      </c>
      <c r="AL171" s="60">
        <f t="shared" ref="AL171:AM171" si="1254">AO171+AR171</f>
        <v>51243.615999999995</v>
      </c>
      <c r="AM171" s="60">
        <f t="shared" si="1254"/>
        <v>51243.615999999995</v>
      </c>
      <c r="AN171" s="60">
        <f>AM171/AL171*100</f>
        <v>100</v>
      </c>
      <c r="AO171" s="60">
        <v>50736.2</v>
      </c>
      <c r="AP171" s="60">
        <v>50736.2</v>
      </c>
      <c r="AQ171" s="69">
        <f>AP171/AO171*100</f>
        <v>100</v>
      </c>
      <c r="AR171" s="60">
        <v>507.416</v>
      </c>
      <c r="AS171" s="60">
        <v>507.416</v>
      </c>
      <c r="AT171" s="69">
        <f>AS171/AR171*100</f>
        <v>100</v>
      </c>
      <c r="AU171" s="60"/>
      <c r="AV171" s="60"/>
      <c r="AW171" s="60"/>
      <c r="AX171" s="60">
        <f t="shared" ref="AX171:AY172" si="1255">BA171+BD171</f>
        <v>0</v>
      </c>
      <c r="AY171" s="60">
        <f t="shared" si="1255"/>
        <v>0</v>
      </c>
      <c r="AZ171" s="60"/>
      <c r="BA171" s="60"/>
      <c r="BB171" s="60"/>
      <c r="BC171" s="60"/>
      <c r="BD171" s="60"/>
      <c r="BE171" s="60"/>
      <c r="BF171" s="60"/>
      <c r="BG171" s="60">
        <f>BJ171+BM171</f>
        <v>78615.687309999994</v>
      </c>
      <c r="BH171" s="60">
        <f>BK171+BN171</f>
        <v>78615.687309999994</v>
      </c>
      <c r="BI171" s="60">
        <f>BH171/BG171*100</f>
        <v>100</v>
      </c>
      <c r="BJ171" s="60">
        <v>77043.373139999996</v>
      </c>
      <c r="BK171" s="60">
        <v>77043.373139999996</v>
      </c>
      <c r="BL171" s="60">
        <f>BK171/BJ171*100</f>
        <v>100</v>
      </c>
      <c r="BM171" s="60">
        <v>1572.3141700000001</v>
      </c>
      <c r="BN171" s="60">
        <v>1572.3141700000001</v>
      </c>
      <c r="BO171" s="60">
        <f>BN171/BM171*100</f>
        <v>100</v>
      </c>
      <c r="BP171" s="60"/>
      <c r="BQ171" s="60"/>
      <c r="BR171" s="60"/>
      <c r="BS171" s="60">
        <f>BV171+BY171</f>
        <v>911.12513000000001</v>
      </c>
      <c r="BT171" s="60">
        <f>BW171+BZ171</f>
        <v>911.12513000000001</v>
      </c>
      <c r="BU171" s="60">
        <f>BT171/BS171*100</f>
        <v>100</v>
      </c>
      <c r="BV171" s="60">
        <v>911.12513000000001</v>
      </c>
      <c r="BW171" s="60">
        <v>911.12513000000001</v>
      </c>
      <c r="BX171" s="60">
        <f>BW171/BV171*100</f>
        <v>100</v>
      </c>
      <c r="BY171" s="60"/>
      <c r="BZ171" s="60"/>
      <c r="CA171" s="60"/>
      <c r="CB171" s="60">
        <f t="shared" ref="CB171:CB173" si="1256">CE171+CH171</f>
        <v>214455.15057</v>
      </c>
      <c r="CC171" s="60">
        <f t="shared" ref="CC171:CC173" si="1257">CF171+CI171</f>
        <v>211976.42392</v>
      </c>
      <c r="CD171" s="60">
        <f>CC171/CB171*100</f>
        <v>98.844174810718329</v>
      </c>
      <c r="CE171" s="60">
        <v>210307.42191</v>
      </c>
      <c r="CF171" s="60">
        <v>207837.13699999999</v>
      </c>
      <c r="CG171" s="69">
        <f>CF171/CE171*100</f>
        <v>98.825393375295548</v>
      </c>
      <c r="CH171" s="60">
        <v>4147.7286599999998</v>
      </c>
      <c r="CI171" s="60">
        <v>4139.2869199999996</v>
      </c>
      <c r="CJ171" s="69">
        <f>CI171/CH171*100</f>
        <v>99.796473185880956</v>
      </c>
      <c r="CK171" s="60">
        <f t="shared" ref="CK171:CL172" si="1258">CN171+CQ171</f>
        <v>0</v>
      </c>
      <c r="CL171" s="60">
        <f t="shared" si="1258"/>
        <v>0</v>
      </c>
      <c r="CM171" s="60"/>
      <c r="CN171" s="60"/>
      <c r="CO171" s="60"/>
      <c r="CP171" s="60"/>
      <c r="CQ171" s="60"/>
      <c r="CR171" s="60"/>
      <c r="CS171" s="60"/>
      <c r="CT171" s="60">
        <f>CW171+CZ171</f>
        <v>0</v>
      </c>
      <c r="CU171" s="60">
        <f t="shared" ref="CU171" si="1259">CX171+DA171</f>
        <v>0</v>
      </c>
      <c r="CV171" s="60"/>
      <c r="CW171" s="60"/>
      <c r="CX171" s="60"/>
      <c r="CY171" s="60"/>
      <c r="CZ171" s="60"/>
      <c r="DA171" s="60"/>
      <c r="DB171" s="60"/>
      <c r="DC171" s="60">
        <f t="shared" ref="DC171:DD172" si="1260">DF171+DI171</f>
        <v>0</v>
      </c>
      <c r="DD171" s="60">
        <f t="shared" si="1260"/>
        <v>0</v>
      </c>
      <c r="DE171" s="60"/>
      <c r="DF171" s="60"/>
      <c r="DG171" s="60"/>
      <c r="DH171" s="60"/>
      <c r="DI171" s="60"/>
      <c r="DJ171" s="60"/>
      <c r="DK171" s="60"/>
      <c r="DL171" s="60">
        <f t="shared" ref="DL171:DM172" si="1261">DO171+DR171</f>
        <v>0</v>
      </c>
      <c r="DM171" s="60">
        <f t="shared" si="1261"/>
        <v>0</v>
      </c>
      <c r="DN171" s="60"/>
      <c r="DO171" s="60"/>
      <c r="DP171" s="60"/>
      <c r="DQ171" s="60"/>
      <c r="DR171" s="60"/>
      <c r="DS171" s="60"/>
      <c r="DT171" s="60"/>
      <c r="DU171" s="60">
        <f>DX171+EA171</f>
        <v>186766.83673000001</v>
      </c>
      <c r="DV171" s="60">
        <f>DY171+EB171</f>
        <v>186766.83673000001</v>
      </c>
      <c r="DW171" s="60">
        <f>DV171/DU171*100</f>
        <v>100</v>
      </c>
      <c r="DX171" s="60">
        <v>183031.5</v>
      </c>
      <c r="DY171" s="60">
        <v>183031.5</v>
      </c>
      <c r="DZ171" s="60">
        <f>DY171/DX171*100</f>
        <v>100</v>
      </c>
      <c r="EA171" s="60">
        <v>3735.33673</v>
      </c>
      <c r="EB171" s="60">
        <v>3735.33673</v>
      </c>
      <c r="EC171" s="60">
        <f>EB171/EA171*100</f>
        <v>100</v>
      </c>
      <c r="ED171" s="60">
        <f t="shared" ref="ED171:EE172" si="1262">EG171+EJ171</f>
        <v>0</v>
      </c>
      <c r="EE171" s="60">
        <f t="shared" si="1262"/>
        <v>0</v>
      </c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>
        <f t="shared" ref="EP171:EQ171" si="1263">ES171+EV171</f>
        <v>73995.271999999997</v>
      </c>
      <c r="EQ171" s="60">
        <f t="shared" si="1263"/>
        <v>73995.271999999997</v>
      </c>
      <c r="ER171" s="60">
        <f>EQ171/EP171*100</f>
        <v>100</v>
      </c>
      <c r="ES171" s="60">
        <v>73995.271999999997</v>
      </c>
      <c r="ET171" s="60">
        <v>73995.271999999997</v>
      </c>
      <c r="EU171" s="60">
        <f>ET171/ES171*100</f>
        <v>100</v>
      </c>
      <c r="EV171" s="60"/>
      <c r="EW171" s="60"/>
      <c r="EX171" s="60"/>
      <c r="EY171" s="60"/>
      <c r="EZ171" s="60"/>
      <c r="FA171" s="60"/>
      <c r="FB171" s="60">
        <f>FE171+FH171</f>
        <v>0</v>
      </c>
      <c r="FC171" s="60">
        <f>FF171+FI171</f>
        <v>0</v>
      </c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>
        <f t="shared" ref="FW171:FX172" si="1264">FZ171+GC171</f>
        <v>0</v>
      </c>
      <c r="FX171" s="60">
        <f t="shared" si="1264"/>
        <v>0</v>
      </c>
      <c r="FY171" s="60"/>
      <c r="FZ171" s="60"/>
      <c r="GA171" s="60"/>
      <c r="GB171" s="60"/>
      <c r="GC171" s="60"/>
      <c r="GD171" s="60"/>
      <c r="GE171" s="60"/>
      <c r="GF171" s="60">
        <f t="shared" ref="GF171:GG172" si="1265">GI171+GL171</f>
        <v>2000.9183700000001</v>
      </c>
      <c r="GG171" s="60">
        <f t="shared" si="1265"/>
        <v>2000.9183700000001</v>
      </c>
      <c r="GH171" s="58">
        <f t="shared" si="1241"/>
        <v>100</v>
      </c>
      <c r="GI171" s="60">
        <v>1960.9</v>
      </c>
      <c r="GJ171" s="60">
        <v>1960.9</v>
      </c>
      <c r="GK171" s="60">
        <f t="shared" si="1242"/>
        <v>100</v>
      </c>
      <c r="GL171" s="60">
        <v>40.018369999999997</v>
      </c>
      <c r="GM171" s="60">
        <v>40.018369999999997</v>
      </c>
      <c r="GN171" s="60">
        <f t="shared" si="1243"/>
        <v>100</v>
      </c>
      <c r="GO171" s="60">
        <f t="shared" ref="GO171:GP172" si="1266">GR171+GU171</f>
        <v>0</v>
      </c>
      <c r="GP171" s="60">
        <f t="shared" si="1266"/>
        <v>0</v>
      </c>
      <c r="GQ171" s="60"/>
      <c r="GR171" s="60"/>
      <c r="GS171" s="60"/>
      <c r="GT171" s="60"/>
      <c r="GU171" s="60"/>
      <c r="GV171" s="60"/>
      <c r="GW171" s="60"/>
      <c r="GX171" s="60">
        <f t="shared" ref="GX171:GY172" si="1267">HA171+HD171</f>
        <v>368.9495</v>
      </c>
      <c r="GY171" s="60">
        <f t="shared" si="1267"/>
        <v>368.9495</v>
      </c>
      <c r="GZ171" s="58">
        <f t="shared" si="1244"/>
        <v>100</v>
      </c>
      <c r="HA171" s="60">
        <v>365.26</v>
      </c>
      <c r="HB171" s="60">
        <v>365.26</v>
      </c>
      <c r="HC171" s="60">
        <f t="shared" si="1245"/>
        <v>100</v>
      </c>
      <c r="HD171" s="60">
        <v>3.6894999999999998</v>
      </c>
      <c r="HE171" s="60">
        <v>3.6894999999999998</v>
      </c>
      <c r="HF171" s="60">
        <f t="shared" ref="HF171:HF172" si="1268">HE171/HD171*100</f>
        <v>100</v>
      </c>
      <c r="HG171" s="60">
        <f t="shared" ref="HG171:HH172" si="1269">HJ171+HM171</f>
        <v>0</v>
      </c>
      <c r="HH171" s="60">
        <f t="shared" si="1269"/>
        <v>0</v>
      </c>
      <c r="HI171" s="60"/>
      <c r="HJ171" s="60"/>
      <c r="HK171" s="60"/>
      <c r="HL171" s="60"/>
      <c r="HM171" s="60"/>
      <c r="HN171" s="60"/>
      <c r="HO171" s="60"/>
      <c r="HP171" s="60">
        <f t="shared" ref="HP171:HQ172" si="1270">HS171+HV171</f>
        <v>151104.32926</v>
      </c>
      <c r="HQ171" s="60">
        <f t="shared" si="1270"/>
        <v>151104.32926</v>
      </c>
      <c r="HR171" s="58">
        <f t="shared" si="1246"/>
        <v>100</v>
      </c>
      <c r="HS171" s="60">
        <v>149593.28597</v>
      </c>
      <c r="HT171" s="60">
        <v>149593.28597</v>
      </c>
      <c r="HU171" s="69">
        <f>HT171/HS171*100</f>
        <v>100</v>
      </c>
      <c r="HV171" s="60">
        <v>1511.0432900000001</v>
      </c>
      <c r="HW171" s="60">
        <v>1511.0432900000001</v>
      </c>
      <c r="HX171" s="69">
        <f>HW171/HV171*100</f>
        <v>100</v>
      </c>
      <c r="HY171" s="60">
        <f t="shared" ref="HY171:HZ172" si="1271">IB171+IE171</f>
        <v>0</v>
      </c>
      <c r="HZ171" s="60">
        <f t="shared" si="1271"/>
        <v>0</v>
      </c>
      <c r="IA171" s="60"/>
      <c r="IB171" s="60"/>
      <c r="IC171" s="60"/>
      <c r="ID171" s="60"/>
      <c r="IE171" s="60"/>
      <c r="IF171" s="60"/>
      <c r="IG171" s="60"/>
      <c r="IH171" s="60">
        <f t="shared" ref="IH171:II172" si="1272">IK171+IN171</f>
        <v>0</v>
      </c>
      <c r="II171" s="60">
        <f t="shared" si="1272"/>
        <v>0</v>
      </c>
      <c r="IJ171" s="58"/>
      <c r="IK171" s="60"/>
      <c r="IL171" s="60"/>
      <c r="IM171" s="58"/>
      <c r="IN171" s="60"/>
      <c r="IO171" s="60"/>
      <c r="IP171" s="58"/>
      <c r="IQ171" s="60"/>
      <c r="IR171" s="60">
        <f t="shared" ref="IR171:IS172" si="1273">IU171+IX171</f>
        <v>0</v>
      </c>
      <c r="IS171" s="60">
        <f t="shared" si="1273"/>
        <v>0</v>
      </c>
      <c r="IT171" s="60"/>
      <c r="IU171" s="60"/>
      <c r="IV171" s="60"/>
      <c r="IW171" s="60"/>
      <c r="IX171" s="60"/>
      <c r="IY171" s="60"/>
      <c r="IZ171" s="60"/>
      <c r="JA171" s="60">
        <f t="shared" ref="JA171:JB172" si="1274">JD171+JG171</f>
        <v>21444.183669999999</v>
      </c>
      <c r="JB171" s="60">
        <f t="shared" si="1274"/>
        <v>21444.183669999999</v>
      </c>
      <c r="JC171" s="58">
        <f t="shared" ref="JC171:JC174" si="1275">JB171/JA171*100</f>
        <v>100</v>
      </c>
      <c r="JD171" s="60">
        <v>21015.3</v>
      </c>
      <c r="JE171" s="60">
        <v>21015.3</v>
      </c>
      <c r="JF171" s="69">
        <f>JE171/JD171*100</f>
        <v>100</v>
      </c>
      <c r="JG171" s="60">
        <v>428.88367</v>
      </c>
      <c r="JH171" s="60">
        <v>428.88367</v>
      </c>
      <c r="JI171" s="69">
        <f>JH171/JG171*100</f>
        <v>100</v>
      </c>
      <c r="JJ171" s="60">
        <f t="shared" ref="JJ171:JK172" si="1276">JM171+JP171</f>
        <v>2140.8216899999998</v>
      </c>
      <c r="JK171" s="60">
        <f t="shared" si="1276"/>
        <v>2140.8216899999998</v>
      </c>
      <c r="JL171" s="69">
        <f>JK171/JJ171*100</f>
        <v>100</v>
      </c>
      <c r="JM171" s="60">
        <v>2098.0052599999999</v>
      </c>
      <c r="JN171" s="60">
        <v>2098.0052599999999</v>
      </c>
      <c r="JO171" s="69">
        <f>JN171/JM171*100</f>
        <v>100</v>
      </c>
      <c r="JP171" s="60">
        <v>42.816429999999997</v>
      </c>
      <c r="JQ171" s="60">
        <v>42.816429999999997</v>
      </c>
      <c r="JR171" s="69">
        <f>JQ171/JP171*100</f>
        <v>100</v>
      </c>
      <c r="JS171" s="60">
        <f t="shared" ref="JS171:JT172" si="1277">JV171+JY171</f>
        <v>14294.93512</v>
      </c>
      <c r="JT171" s="60">
        <f t="shared" si="1277"/>
        <v>14294.93512</v>
      </c>
      <c r="JU171" s="58">
        <f t="shared" si="1249"/>
        <v>100</v>
      </c>
      <c r="JV171" s="60">
        <v>14009.036410000001</v>
      </c>
      <c r="JW171" s="60">
        <v>14009.036410000001</v>
      </c>
      <c r="JX171" s="69">
        <f>JW171/JV171*100</f>
        <v>100</v>
      </c>
      <c r="JY171" s="60">
        <v>285.89870999999999</v>
      </c>
      <c r="JZ171" s="60">
        <v>285.89870999999999</v>
      </c>
      <c r="KA171" s="69">
        <f>JZ171/JY171*100</f>
        <v>100</v>
      </c>
      <c r="KB171" s="60">
        <f t="shared" ref="KB171:KC172" si="1278">KE171+KH171</f>
        <v>0</v>
      </c>
      <c r="KC171" s="60">
        <f t="shared" si="1278"/>
        <v>0</v>
      </c>
      <c r="KD171" s="58"/>
      <c r="KE171" s="60"/>
      <c r="KF171" s="60"/>
      <c r="KG171" s="69"/>
      <c r="KH171" s="60"/>
      <c r="KI171" s="60"/>
      <c r="KJ171" s="69"/>
      <c r="KK171" s="60">
        <f t="shared" ref="KK171:KL172" si="1279">KN171+KQ171</f>
        <v>134317.2641</v>
      </c>
      <c r="KL171" s="60">
        <f t="shared" si="1279"/>
        <v>134317.2641</v>
      </c>
      <c r="KM171" s="69">
        <f>KL171/KK171*100</f>
        <v>100</v>
      </c>
      <c r="KN171" s="60">
        <v>131630.91881999999</v>
      </c>
      <c r="KO171" s="60">
        <v>131630.91881999999</v>
      </c>
      <c r="KP171" s="69">
        <f>KO171/KN171*100</f>
        <v>100</v>
      </c>
      <c r="KQ171" s="60">
        <v>2686.34528</v>
      </c>
      <c r="KR171" s="60">
        <v>2686.34528</v>
      </c>
      <c r="KS171" s="69">
        <f>KR171/KQ171*100</f>
        <v>100</v>
      </c>
      <c r="KT171" s="60"/>
      <c r="KU171" s="60"/>
      <c r="KV171" s="60"/>
      <c r="KW171" s="60">
        <f t="shared" ref="KW171:KX172" si="1280">KZ171+LC171</f>
        <v>299.24520000000001</v>
      </c>
      <c r="KX171" s="60">
        <f t="shared" si="1280"/>
        <v>299.24520000000001</v>
      </c>
      <c r="KY171" s="69">
        <f>KX171/KW171*100</f>
        <v>100</v>
      </c>
      <c r="KZ171" s="60">
        <v>296.25274999999999</v>
      </c>
      <c r="LA171" s="60">
        <v>296.25274999999999</v>
      </c>
      <c r="LB171" s="69">
        <f>LA171/KZ171*100</f>
        <v>100</v>
      </c>
      <c r="LC171" s="60">
        <v>2.9924499999999998</v>
      </c>
      <c r="LD171" s="60">
        <v>2.9924499999999998</v>
      </c>
      <c r="LE171" s="69">
        <f>LD171/LC171*100</f>
        <v>100</v>
      </c>
      <c r="LF171" s="60"/>
      <c r="LG171" s="60"/>
      <c r="LH171" s="69"/>
      <c r="LI171" s="60"/>
      <c r="LJ171" s="60"/>
      <c r="LK171" s="60"/>
      <c r="LL171" s="60">
        <f t="shared" ref="LL171:LM172" si="1281">LO171+LR171</f>
        <v>216544.25091999999</v>
      </c>
      <c r="LM171" s="60">
        <f t="shared" si="1281"/>
        <v>216544.25091999999</v>
      </c>
      <c r="LN171" s="69">
        <f>LM171/LL171*100</f>
        <v>100</v>
      </c>
      <c r="LO171" s="60">
        <v>212213.3</v>
      </c>
      <c r="LP171" s="60">
        <v>212213.3</v>
      </c>
      <c r="LQ171" s="69">
        <f>LP171/LO171*100</f>
        <v>100</v>
      </c>
      <c r="LR171" s="60">
        <v>4330.9509200000002</v>
      </c>
      <c r="LS171" s="60">
        <v>4330.9509200000002</v>
      </c>
      <c r="LT171" s="69">
        <f>LS171/LR171*100</f>
        <v>100</v>
      </c>
      <c r="LU171" s="60"/>
      <c r="LV171" s="60"/>
      <c r="LW171" s="60"/>
      <c r="LX171" s="60"/>
      <c r="LY171" s="60"/>
      <c r="LZ171" s="60"/>
      <c r="MA171" s="60">
        <v>857.12476000000004</v>
      </c>
      <c r="MB171" s="60">
        <v>857.12476000000004</v>
      </c>
      <c r="MC171" s="60">
        <f>MB171/MA171*100</f>
        <v>100</v>
      </c>
      <c r="MD171" s="60"/>
      <c r="ME171" s="60"/>
      <c r="MF171" s="60"/>
      <c r="MG171" s="9"/>
    </row>
    <row r="172" spans="1:345" ht="13.5" customHeight="1">
      <c r="A172" s="3" t="s">
        <v>312</v>
      </c>
      <c r="B172" s="60">
        <f t="shared" si="1250"/>
        <v>1024337.21673</v>
      </c>
      <c r="C172" s="60">
        <f t="shared" si="1250"/>
        <v>956844.67851999984</v>
      </c>
      <c r="D172" s="60">
        <f>C172/B172*100</f>
        <v>93.411101626722399</v>
      </c>
      <c r="E172" s="60">
        <f t="shared" si="1251"/>
        <v>0</v>
      </c>
      <c r="F172" s="60">
        <f t="shared" si="1251"/>
        <v>0</v>
      </c>
      <c r="G172" s="60"/>
      <c r="H172" s="60"/>
      <c r="I172" s="60"/>
      <c r="J172" s="60"/>
      <c r="K172" s="60"/>
      <c r="L172" s="60"/>
      <c r="M172" s="60"/>
      <c r="N172" s="60">
        <v>1208</v>
      </c>
      <c r="O172" s="60">
        <v>1208</v>
      </c>
      <c r="P172" s="60">
        <f>O172/N172*100</f>
        <v>100</v>
      </c>
      <c r="Q172" s="60"/>
      <c r="R172" s="60"/>
      <c r="S172" s="60"/>
      <c r="T172" s="60">
        <f t="shared" si="1252"/>
        <v>3598.08889</v>
      </c>
      <c r="U172" s="60">
        <f t="shared" si="1252"/>
        <v>3598.08889</v>
      </c>
      <c r="V172" s="60">
        <f>U172/T172*100</f>
        <v>100</v>
      </c>
      <c r="W172" s="60">
        <v>2531.56943</v>
      </c>
      <c r="X172" s="60">
        <v>2531.56943</v>
      </c>
      <c r="Y172" s="60">
        <f>X172/W172*100</f>
        <v>100</v>
      </c>
      <c r="Z172" s="60">
        <v>1066.51946</v>
      </c>
      <c r="AA172" s="60">
        <v>1066.51946</v>
      </c>
      <c r="AB172" s="60">
        <f>AA172/Z172*100</f>
        <v>100</v>
      </c>
      <c r="AC172" s="60">
        <f>AF172+AI172</f>
        <v>0</v>
      </c>
      <c r="AD172" s="60">
        <f>AG172+AJ172</f>
        <v>0</v>
      </c>
      <c r="AE172" s="60"/>
      <c r="AF172" s="60"/>
      <c r="AG172" s="60"/>
      <c r="AH172" s="60"/>
      <c r="AI172" s="60"/>
      <c r="AJ172" s="60"/>
      <c r="AK172" s="60"/>
      <c r="AL172" s="60">
        <f>AO172+AR172</f>
        <v>0</v>
      </c>
      <c r="AM172" s="60">
        <f>AP172+AS172</f>
        <v>0</v>
      </c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>
        <f t="shared" si="1255"/>
        <v>0</v>
      </c>
      <c r="AY172" s="60">
        <f t="shared" si="1255"/>
        <v>0</v>
      </c>
      <c r="AZ172" s="60"/>
      <c r="BA172" s="60"/>
      <c r="BB172" s="60"/>
      <c r="BC172" s="60"/>
      <c r="BD172" s="60"/>
      <c r="BE172" s="60"/>
      <c r="BF172" s="60"/>
      <c r="BG172" s="60">
        <f>BJ172+BM172</f>
        <v>17983.652439999998</v>
      </c>
      <c r="BH172" s="60">
        <v>17983.652440000002</v>
      </c>
      <c r="BI172" s="60">
        <f>BH172/BG172*100</f>
        <v>100.00000000000003</v>
      </c>
      <c r="BJ172" s="60">
        <v>17623.979289999999</v>
      </c>
      <c r="BK172" s="60">
        <v>17623.979289999999</v>
      </c>
      <c r="BL172" s="60">
        <f>BK172/BJ172*100</f>
        <v>100</v>
      </c>
      <c r="BM172" s="60">
        <v>359.67315000000002</v>
      </c>
      <c r="BN172" s="60">
        <v>359.67315000000002</v>
      </c>
      <c r="BO172" s="60">
        <f>BN172/BM172*100</f>
        <v>100</v>
      </c>
      <c r="BP172" s="60"/>
      <c r="BQ172" s="60"/>
      <c r="BR172" s="60"/>
      <c r="BS172" s="60">
        <f>BV172+BY172</f>
        <v>0</v>
      </c>
      <c r="BT172" s="60"/>
      <c r="BU172" s="60"/>
      <c r="BV172" s="60"/>
      <c r="BW172" s="60"/>
      <c r="BX172" s="60"/>
      <c r="BY172" s="60"/>
      <c r="BZ172" s="60"/>
      <c r="CA172" s="60"/>
      <c r="CB172" s="60">
        <f t="shared" si="1256"/>
        <v>842513.12453000003</v>
      </c>
      <c r="CC172" s="60">
        <f t="shared" si="1257"/>
        <v>780123.50662</v>
      </c>
      <c r="CD172" s="60">
        <f>CC172/CB172*100</f>
        <v>92.594819464111694</v>
      </c>
      <c r="CE172" s="60">
        <v>826438.71669999999</v>
      </c>
      <c r="CF172" s="60">
        <v>764462.00619999995</v>
      </c>
      <c r="CG172" s="60">
        <f>CF172/CE172*100</f>
        <v>92.500749390411514</v>
      </c>
      <c r="CH172" s="60">
        <v>16074.40783</v>
      </c>
      <c r="CI172" s="60">
        <v>15661.50042</v>
      </c>
      <c r="CJ172" s="60">
        <f>CI172/CH172*100</f>
        <v>97.431274518061045</v>
      </c>
      <c r="CK172" s="60">
        <f t="shared" si="1258"/>
        <v>0</v>
      </c>
      <c r="CL172" s="60">
        <f t="shared" si="1258"/>
        <v>0</v>
      </c>
      <c r="CM172" s="60"/>
      <c r="CN172" s="60"/>
      <c r="CO172" s="60"/>
      <c r="CP172" s="60"/>
      <c r="CQ172" s="60"/>
      <c r="CR172" s="60"/>
      <c r="CS172" s="60"/>
      <c r="CT172" s="60">
        <f>CW172+CZ172</f>
        <v>0</v>
      </c>
      <c r="CU172" s="60">
        <f>CX172+DA172</f>
        <v>0</v>
      </c>
      <c r="CV172" s="60"/>
      <c r="CW172" s="60"/>
      <c r="CX172" s="60"/>
      <c r="CY172" s="60"/>
      <c r="CZ172" s="60"/>
      <c r="DA172" s="60"/>
      <c r="DB172" s="60"/>
      <c r="DC172" s="60">
        <f t="shared" si="1260"/>
        <v>0</v>
      </c>
      <c r="DD172" s="60">
        <f t="shared" si="1260"/>
        <v>0</v>
      </c>
      <c r="DE172" s="60"/>
      <c r="DF172" s="60"/>
      <c r="DG172" s="60"/>
      <c r="DH172" s="60"/>
      <c r="DI172" s="60"/>
      <c r="DJ172" s="60"/>
      <c r="DK172" s="60"/>
      <c r="DL172" s="60">
        <f t="shared" si="1261"/>
        <v>0</v>
      </c>
      <c r="DM172" s="60">
        <f t="shared" si="1261"/>
        <v>0</v>
      </c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>
        <f t="shared" si="1262"/>
        <v>0</v>
      </c>
      <c r="EE172" s="60">
        <f t="shared" si="1262"/>
        <v>0</v>
      </c>
      <c r="EF172" s="60"/>
      <c r="EG172" s="60"/>
      <c r="EH172" s="60"/>
      <c r="EI172" s="60"/>
      <c r="EJ172" s="60"/>
      <c r="EK172" s="60"/>
      <c r="EL172" s="60"/>
      <c r="EM172" s="60">
        <v>4990</v>
      </c>
      <c r="EN172" s="60">
        <v>0</v>
      </c>
      <c r="EO172" s="60">
        <f>EN172/EM172*100</f>
        <v>0</v>
      </c>
      <c r="EP172" s="60">
        <f>ES172+EV172</f>
        <v>76655.945959999997</v>
      </c>
      <c r="EQ172" s="60">
        <f>ET172+EW172</f>
        <v>76623.746790000005</v>
      </c>
      <c r="ER172" s="60">
        <f>EQ172/EP172*100</f>
        <v>99.957995208855948</v>
      </c>
      <c r="ES172" s="60">
        <v>76655.945959999997</v>
      </c>
      <c r="ET172" s="60">
        <v>76623.746790000005</v>
      </c>
      <c r="EU172" s="60">
        <f>ET172/ES172*100</f>
        <v>99.957995208855948</v>
      </c>
      <c r="EV172" s="60"/>
      <c r="EW172" s="60"/>
      <c r="EX172" s="60"/>
      <c r="EY172" s="60"/>
      <c r="EZ172" s="60"/>
      <c r="FA172" s="60"/>
      <c r="FB172" s="60">
        <f>FE172+FH172</f>
        <v>0</v>
      </c>
      <c r="FC172" s="60">
        <v>0</v>
      </c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>
        <f t="shared" si="1264"/>
        <v>0</v>
      </c>
      <c r="FX172" s="60">
        <f t="shared" si="1264"/>
        <v>0</v>
      </c>
      <c r="FY172" s="60"/>
      <c r="FZ172" s="60"/>
      <c r="GA172" s="60"/>
      <c r="GB172" s="60"/>
      <c r="GC172" s="60"/>
      <c r="GD172" s="60"/>
      <c r="GE172" s="60"/>
      <c r="GF172" s="60">
        <f t="shared" si="1265"/>
        <v>0</v>
      </c>
      <c r="GG172" s="60">
        <f t="shared" si="1265"/>
        <v>0</v>
      </c>
      <c r="GH172" s="58"/>
      <c r="GI172" s="60"/>
      <c r="GJ172" s="60"/>
      <c r="GK172" s="60"/>
      <c r="GL172" s="60"/>
      <c r="GM172" s="60"/>
      <c r="GN172" s="60"/>
      <c r="GO172" s="60">
        <f t="shared" si="1266"/>
        <v>0</v>
      </c>
      <c r="GP172" s="60">
        <f t="shared" si="1266"/>
        <v>0</v>
      </c>
      <c r="GQ172" s="60"/>
      <c r="GR172" s="60"/>
      <c r="GS172" s="60"/>
      <c r="GT172" s="60"/>
      <c r="GU172" s="60"/>
      <c r="GV172" s="60"/>
      <c r="GW172" s="60"/>
      <c r="GX172" s="60">
        <f t="shared" si="1267"/>
        <v>286.02103</v>
      </c>
      <c r="GY172" s="60">
        <f t="shared" si="1267"/>
        <v>286.02103</v>
      </c>
      <c r="GZ172" s="58">
        <f t="shared" si="1244"/>
        <v>100</v>
      </c>
      <c r="HA172" s="60">
        <v>283.16082</v>
      </c>
      <c r="HB172" s="60">
        <v>283.16082</v>
      </c>
      <c r="HC172" s="60">
        <f t="shared" si="1245"/>
        <v>100</v>
      </c>
      <c r="HD172" s="60">
        <v>2.8602099999999999</v>
      </c>
      <c r="HE172" s="60">
        <v>2.8602099999999999</v>
      </c>
      <c r="HF172" s="60">
        <f t="shared" si="1268"/>
        <v>100</v>
      </c>
      <c r="HG172" s="60">
        <f t="shared" si="1269"/>
        <v>0</v>
      </c>
      <c r="HH172" s="60">
        <f t="shared" si="1269"/>
        <v>0</v>
      </c>
      <c r="HI172" s="60"/>
      <c r="HJ172" s="60"/>
      <c r="HK172" s="60"/>
      <c r="HL172" s="60"/>
      <c r="HM172" s="60"/>
      <c r="HN172" s="60"/>
      <c r="HO172" s="60"/>
      <c r="HP172" s="60">
        <f t="shared" si="1270"/>
        <v>30129.27232</v>
      </c>
      <c r="HQ172" s="60">
        <f t="shared" si="1270"/>
        <v>30129.27232</v>
      </c>
      <c r="HR172" s="58">
        <f t="shared" si="1246"/>
        <v>100</v>
      </c>
      <c r="HS172" s="60">
        <v>29827.979599999999</v>
      </c>
      <c r="HT172" s="60">
        <v>29827.979599999999</v>
      </c>
      <c r="HU172" s="60">
        <f>HT172/HS172*100</f>
        <v>100</v>
      </c>
      <c r="HV172" s="60">
        <v>301.29271999999997</v>
      </c>
      <c r="HW172" s="60">
        <v>301.29271999999997</v>
      </c>
      <c r="HX172" s="60">
        <f>HW172/HV172*100</f>
        <v>100</v>
      </c>
      <c r="HY172" s="60">
        <f t="shared" si="1271"/>
        <v>0</v>
      </c>
      <c r="HZ172" s="60">
        <f t="shared" si="1271"/>
        <v>0</v>
      </c>
      <c r="IA172" s="60"/>
      <c r="IB172" s="60"/>
      <c r="IC172" s="60"/>
      <c r="ID172" s="60"/>
      <c r="IE172" s="60"/>
      <c r="IF172" s="60"/>
      <c r="IG172" s="60"/>
      <c r="IH172" s="60">
        <f t="shared" si="1272"/>
        <v>38141.699999999997</v>
      </c>
      <c r="II172" s="60">
        <f t="shared" si="1272"/>
        <v>38141.699999999997</v>
      </c>
      <c r="IJ172" s="58">
        <f t="shared" ref="IJ172:IJ174" si="1282">II172/IH172*100</f>
        <v>100</v>
      </c>
      <c r="IK172" s="60">
        <v>37378.86</v>
      </c>
      <c r="IL172" s="60">
        <v>37378.86</v>
      </c>
      <c r="IM172" s="58">
        <f t="shared" si="1247"/>
        <v>100</v>
      </c>
      <c r="IN172" s="60">
        <v>762.84</v>
      </c>
      <c r="IO172" s="60">
        <v>762.84</v>
      </c>
      <c r="IP172" s="58">
        <f t="shared" si="1248"/>
        <v>100</v>
      </c>
      <c r="IQ172" s="60"/>
      <c r="IR172" s="60">
        <f t="shared" si="1273"/>
        <v>0</v>
      </c>
      <c r="IS172" s="60">
        <f t="shared" si="1273"/>
        <v>0</v>
      </c>
      <c r="IT172" s="60"/>
      <c r="IU172" s="60"/>
      <c r="IV172" s="60"/>
      <c r="IW172" s="60"/>
      <c r="IX172" s="60"/>
      <c r="IY172" s="60"/>
      <c r="IZ172" s="60"/>
      <c r="JA172" s="60">
        <f t="shared" si="1274"/>
        <v>0</v>
      </c>
      <c r="JB172" s="60">
        <f t="shared" si="1274"/>
        <v>0</v>
      </c>
      <c r="JC172" s="58"/>
      <c r="JD172" s="60"/>
      <c r="JE172" s="60"/>
      <c r="JF172" s="60"/>
      <c r="JG172" s="60"/>
      <c r="JH172" s="60"/>
      <c r="JI172" s="60"/>
      <c r="JJ172" s="60">
        <f t="shared" si="1276"/>
        <v>1153.2529999999999</v>
      </c>
      <c r="JK172" s="60">
        <f t="shared" si="1276"/>
        <v>1153.2529999999999</v>
      </c>
      <c r="JL172" s="60">
        <f>JK172/JJ172*100</f>
        <v>100</v>
      </c>
      <c r="JM172" s="60">
        <v>1130.18794</v>
      </c>
      <c r="JN172" s="60">
        <v>1130.18794</v>
      </c>
      <c r="JO172" s="60">
        <f>JN172/JM172*100</f>
        <v>100</v>
      </c>
      <c r="JP172" s="60">
        <v>23.065059999999999</v>
      </c>
      <c r="JQ172" s="60">
        <v>23.065059999999999</v>
      </c>
      <c r="JR172" s="60">
        <f>JQ172/JP172*100</f>
        <v>100</v>
      </c>
      <c r="JS172" s="60">
        <f t="shared" si="1277"/>
        <v>5094.1543799999999</v>
      </c>
      <c r="JT172" s="60">
        <f t="shared" si="1277"/>
        <v>5094.1543799999999</v>
      </c>
      <c r="JU172" s="58">
        <f t="shared" si="1249"/>
        <v>100</v>
      </c>
      <c r="JV172" s="60">
        <v>4992.2712899999997</v>
      </c>
      <c r="JW172" s="60">
        <v>4992.2712899999997</v>
      </c>
      <c r="JX172" s="60">
        <f>JW172/JV172*100</f>
        <v>100</v>
      </c>
      <c r="JY172" s="60">
        <v>101.88309</v>
      </c>
      <c r="JZ172" s="60">
        <v>101.88309</v>
      </c>
      <c r="KA172" s="60">
        <f>JZ172/JY172*100</f>
        <v>100</v>
      </c>
      <c r="KB172" s="60">
        <f t="shared" si="1278"/>
        <v>0</v>
      </c>
      <c r="KC172" s="60">
        <f t="shared" si="1278"/>
        <v>0</v>
      </c>
      <c r="KD172" s="58"/>
      <c r="KE172" s="60"/>
      <c r="KF172" s="60"/>
      <c r="KG172" s="60"/>
      <c r="KH172" s="60"/>
      <c r="KI172" s="60"/>
      <c r="KJ172" s="60"/>
      <c r="KK172" s="60">
        <f t="shared" si="1279"/>
        <v>0</v>
      </c>
      <c r="KL172" s="60">
        <f t="shared" si="1279"/>
        <v>0</v>
      </c>
      <c r="KM172" s="60"/>
      <c r="KN172" s="60"/>
      <c r="KO172" s="60"/>
      <c r="KP172" s="60"/>
      <c r="KQ172" s="60"/>
      <c r="KR172" s="60"/>
      <c r="KS172" s="60"/>
      <c r="KT172" s="60"/>
      <c r="KU172" s="67"/>
      <c r="KV172" s="60"/>
      <c r="KW172" s="60">
        <f t="shared" si="1280"/>
        <v>0</v>
      </c>
      <c r="KX172" s="60">
        <f t="shared" si="1280"/>
        <v>0</v>
      </c>
      <c r="KY172" s="60"/>
      <c r="KZ172" s="60"/>
      <c r="LA172" s="60"/>
      <c r="LB172" s="60"/>
      <c r="LC172" s="60"/>
      <c r="LD172" s="60"/>
      <c r="LE172" s="60"/>
      <c r="LF172" s="60"/>
      <c r="LG172" s="67"/>
      <c r="LH172" s="60"/>
      <c r="LI172" s="60"/>
      <c r="LJ172" s="67"/>
      <c r="LK172" s="60"/>
      <c r="LL172" s="60">
        <f t="shared" si="1281"/>
        <v>0</v>
      </c>
      <c r="LM172" s="60">
        <f t="shared" si="1281"/>
        <v>0</v>
      </c>
      <c r="LN172" s="60"/>
      <c r="LO172" s="60"/>
      <c r="LP172" s="60"/>
      <c r="LQ172" s="60"/>
      <c r="LR172" s="60"/>
      <c r="LS172" s="60"/>
      <c r="LT172" s="60"/>
      <c r="LU172" s="60"/>
      <c r="LV172" s="67"/>
      <c r="LW172" s="60"/>
      <c r="LX172" s="60"/>
      <c r="LY172" s="67"/>
      <c r="LZ172" s="60"/>
      <c r="MA172" s="60"/>
      <c r="MB172" s="67"/>
      <c r="MC172" s="60"/>
      <c r="MD172" s="60">
        <v>2584.0041800000004</v>
      </c>
      <c r="ME172" s="67">
        <v>2503.28305</v>
      </c>
      <c r="MF172" s="60">
        <f>ME172/MD172*100</f>
        <v>96.876122313393452</v>
      </c>
      <c r="MG172" s="9"/>
    </row>
    <row r="173" spans="1:345" ht="13.5" customHeight="1">
      <c r="A173" s="3" t="s">
        <v>3</v>
      </c>
      <c r="B173" s="60">
        <f t="shared" si="1250"/>
        <v>194093.96202000004</v>
      </c>
      <c r="C173" s="60">
        <f t="shared" si="1250"/>
        <v>177153.33530000004</v>
      </c>
      <c r="D173" s="60">
        <f>C173/B173*100</f>
        <v>91.271945534166392</v>
      </c>
      <c r="E173" s="60">
        <f t="shared" ref="E173:F173" si="1283">H173+K173</f>
        <v>0</v>
      </c>
      <c r="F173" s="60">
        <f t="shared" si="1283"/>
        <v>0</v>
      </c>
      <c r="G173" s="60"/>
      <c r="H173" s="60"/>
      <c r="I173" s="60"/>
      <c r="J173" s="60"/>
      <c r="K173" s="60"/>
      <c r="L173" s="60"/>
      <c r="M173" s="60"/>
      <c r="N173" s="60">
        <v>814</v>
      </c>
      <c r="O173" s="60">
        <v>814</v>
      </c>
      <c r="P173" s="60">
        <f>O173/N173*100</f>
        <v>100</v>
      </c>
      <c r="Q173" s="60"/>
      <c r="R173" s="60"/>
      <c r="S173" s="60"/>
      <c r="T173" s="60">
        <f t="shared" ref="T173:U173" si="1284">W173+Z173</f>
        <v>4647.7871999999998</v>
      </c>
      <c r="U173" s="60">
        <f t="shared" si="1284"/>
        <v>4647.7872000000007</v>
      </c>
      <c r="V173" s="60">
        <f>U173/T173*100</f>
        <v>100.00000000000003</v>
      </c>
      <c r="W173" s="60">
        <v>3270.1237799999999</v>
      </c>
      <c r="X173" s="60">
        <v>3270.1237700000001</v>
      </c>
      <c r="Y173" s="60">
        <f>X173/W173*100</f>
        <v>99.999999694201179</v>
      </c>
      <c r="Z173" s="60">
        <v>1377.6634200000001</v>
      </c>
      <c r="AA173" s="60">
        <v>1377.6634300000001</v>
      </c>
      <c r="AB173" s="60">
        <f>AA173/Z173*100</f>
        <v>100.0000007258667</v>
      </c>
      <c r="AC173" s="60">
        <f>AF173+AI173</f>
        <v>0</v>
      </c>
      <c r="AD173" s="60">
        <f>AG173+AJ173</f>
        <v>0</v>
      </c>
      <c r="AE173" s="60"/>
      <c r="AF173" s="60"/>
      <c r="AG173" s="60"/>
      <c r="AH173" s="60"/>
      <c r="AI173" s="60"/>
      <c r="AJ173" s="60"/>
      <c r="AK173" s="60"/>
      <c r="AL173" s="60">
        <f>AO173+AR173</f>
        <v>0</v>
      </c>
      <c r="AM173" s="60">
        <f>AP173+AS173</f>
        <v>0</v>
      </c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>
        <f t="shared" ref="AX173:AY173" si="1285">BA173+BD173</f>
        <v>0</v>
      </c>
      <c r="AY173" s="60">
        <f t="shared" si="1285"/>
        <v>0</v>
      </c>
      <c r="AZ173" s="60"/>
      <c r="BA173" s="60"/>
      <c r="BB173" s="60"/>
      <c r="BC173" s="60"/>
      <c r="BD173" s="60"/>
      <c r="BE173" s="60"/>
      <c r="BF173" s="60"/>
      <c r="BG173" s="60">
        <f>BJ173+BM173</f>
        <v>10247.66786</v>
      </c>
      <c r="BH173" s="60">
        <f>BK173+BN173</f>
        <v>10247.66786</v>
      </c>
      <c r="BI173" s="60">
        <f>BH173/BG173*100</f>
        <v>100</v>
      </c>
      <c r="BJ173" s="60">
        <v>10042.714449999999</v>
      </c>
      <c r="BK173" s="60">
        <v>10042.714449999999</v>
      </c>
      <c r="BL173" s="60">
        <f>BK173/BJ173*100</f>
        <v>100</v>
      </c>
      <c r="BM173" s="60">
        <v>204.95340999999999</v>
      </c>
      <c r="BN173" s="60">
        <v>204.95340999999999</v>
      </c>
      <c r="BO173" s="60">
        <f>BN173/BM173*100</f>
        <v>100</v>
      </c>
      <c r="BP173" s="60"/>
      <c r="BQ173" s="60"/>
      <c r="BR173" s="60"/>
      <c r="BS173" s="60">
        <f>BV173+BY173</f>
        <v>1800.0918300000001</v>
      </c>
      <c r="BT173" s="60">
        <f>BW173+BZ173</f>
        <v>1800.0918300000001</v>
      </c>
      <c r="BU173" s="60">
        <f>BT173/BS173*100</f>
        <v>100</v>
      </c>
      <c r="BV173" s="60">
        <v>1800.0918300000001</v>
      </c>
      <c r="BW173" s="60">
        <v>1800.0918300000001</v>
      </c>
      <c r="BX173" s="60">
        <f>BW173/BV173*100</f>
        <v>100</v>
      </c>
      <c r="BY173" s="60"/>
      <c r="BZ173" s="60"/>
      <c r="CA173" s="60"/>
      <c r="CB173" s="60">
        <f t="shared" si="1256"/>
        <v>73227.875570000004</v>
      </c>
      <c r="CC173" s="60">
        <f t="shared" si="1257"/>
        <v>61792.304649999998</v>
      </c>
      <c r="CD173" s="60">
        <f>CC173/CB173*100</f>
        <v>84.383582302522882</v>
      </c>
      <c r="CE173" s="60">
        <v>71763.318060000005</v>
      </c>
      <c r="CF173" s="60">
        <v>60556.458599999998</v>
      </c>
      <c r="CG173" s="60">
        <f>CF173/CE173*100</f>
        <v>84.383582360795856</v>
      </c>
      <c r="CH173" s="60">
        <v>1464.5575100000001</v>
      </c>
      <c r="CI173" s="60">
        <v>1235.8460500000001</v>
      </c>
      <c r="CJ173" s="60">
        <f>CI173/CH173*100</f>
        <v>84.38357944714646</v>
      </c>
      <c r="CK173" s="60">
        <f t="shared" ref="CK173:CL173" si="1286">CN173+CQ173</f>
        <v>0</v>
      </c>
      <c r="CL173" s="60">
        <f t="shared" si="1286"/>
        <v>0</v>
      </c>
      <c r="CM173" s="60"/>
      <c r="CN173" s="60"/>
      <c r="CO173" s="60"/>
      <c r="CP173" s="60"/>
      <c r="CQ173" s="60"/>
      <c r="CR173" s="60"/>
      <c r="CS173" s="60"/>
      <c r="CT173" s="60">
        <f t="shared" ref="CT173:CU173" si="1287">CW173+CZ173</f>
        <v>0</v>
      </c>
      <c r="CU173" s="60">
        <f t="shared" si="1287"/>
        <v>0</v>
      </c>
      <c r="CV173" s="60"/>
      <c r="CW173" s="60"/>
      <c r="CX173" s="60"/>
      <c r="CY173" s="60"/>
      <c r="CZ173" s="60"/>
      <c r="DA173" s="60"/>
      <c r="DB173" s="60"/>
      <c r="DC173" s="60">
        <f t="shared" ref="DC173:DD173" si="1288">DF173+DI173</f>
        <v>0</v>
      </c>
      <c r="DD173" s="60">
        <f t="shared" si="1288"/>
        <v>0</v>
      </c>
      <c r="DE173" s="60"/>
      <c r="DF173" s="60"/>
      <c r="DG173" s="60"/>
      <c r="DH173" s="60"/>
      <c r="DI173" s="60"/>
      <c r="DJ173" s="60"/>
      <c r="DK173" s="60"/>
      <c r="DL173" s="60">
        <f t="shared" ref="DL173:DM173" si="1289">DO173+DR173</f>
        <v>0</v>
      </c>
      <c r="DM173" s="60">
        <f t="shared" si="1289"/>
        <v>0</v>
      </c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>
        <f t="shared" ref="ED173:EE173" si="1290">EG173+EJ173</f>
        <v>0</v>
      </c>
      <c r="EE173" s="60">
        <f t="shared" si="1290"/>
        <v>0</v>
      </c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>
        <f t="shared" ref="EP173:EQ173" si="1291">ES173+EV173</f>
        <v>37821.994400000003</v>
      </c>
      <c r="EQ173" s="60">
        <f t="shared" si="1291"/>
        <v>32316.938600000001</v>
      </c>
      <c r="ER173" s="60">
        <f>EQ173/EP173*100</f>
        <v>85.444829424436691</v>
      </c>
      <c r="ES173" s="60">
        <v>37821.994400000003</v>
      </c>
      <c r="ET173" s="60">
        <v>32316.938600000001</v>
      </c>
      <c r="EU173" s="60">
        <f>ET173/ES173*100</f>
        <v>85.444829424436691</v>
      </c>
      <c r="EV173" s="60"/>
      <c r="EW173" s="60"/>
      <c r="EX173" s="60"/>
      <c r="EY173" s="60"/>
      <c r="EZ173" s="60"/>
      <c r="FA173" s="60"/>
      <c r="FB173" s="60">
        <f>FE173+FH173</f>
        <v>0</v>
      </c>
      <c r="FC173" s="60">
        <f>FF173+FI173</f>
        <v>0</v>
      </c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>
        <f t="shared" ref="FW173:FX173" si="1292">FZ173+GC173</f>
        <v>0</v>
      </c>
      <c r="FX173" s="60">
        <f t="shared" si="1292"/>
        <v>0</v>
      </c>
      <c r="FY173" s="60"/>
      <c r="FZ173" s="60"/>
      <c r="GA173" s="60"/>
      <c r="GB173" s="60"/>
      <c r="GC173" s="60"/>
      <c r="GD173" s="60"/>
      <c r="GE173" s="60"/>
      <c r="GF173" s="60">
        <f t="shared" ref="GF173:GG173" si="1293">GI173+GL173</f>
        <v>21136.632650000003</v>
      </c>
      <c r="GG173" s="60">
        <f t="shared" si="1293"/>
        <v>21136.632650000003</v>
      </c>
      <c r="GH173" s="58">
        <f t="shared" si="1241"/>
        <v>100</v>
      </c>
      <c r="GI173" s="60">
        <v>20713.900000000001</v>
      </c>
      <c r="GJ173" s="60">
        <v>20713.900000000001</v>
      </c>
      <c r="GK173" s="60">
        <f>GJ173/GI173*100</f>
        <v>100</v>
      </c>
      <c r="GL173" s="60">
        <v>422.73264999999998</v>
      </c>
      <c r="GM173" s="60">
        <v>422.73264999999998</v>
      </c>
      <c r="GN173" s="60">
        <f>GM173/GL173*100</f>
        <v>100</v>
      </c>
      <c r="GO173" s="60">
        <f t="shared" ref="GO173:GP173" si="1294">GR173+GU173</f>
        <v>0</v>
      </c>
      <c r="GP173" s="60">
        <f t="shared" si="1294"/>
        <v>0</v>
      </c>
      <c r="GQ173" s="60"/>
      <c r="GR173" s="60"/>
      <c r="GS173" s="60"/>
      <c r="GT173" s="60"/>
      <c r="GU173" s="60"/>
      <c r="GV173" s="60"/>
      <c r="GW173" s="60"/>
      <c r="GX173" s="60">
        <f t="shared" ref="GX173:GY173" si="1295">HA173+HD173</f>
        <v>108.37789000000001</v>
      </c>
      <c r="GY173" s="60">
        <f t="shared" si="1295"/>
        <v>108.37789000000001</v>
      </c>
      <c r="GZ173" s="58">
        <f t="shared" si="1244"/>
        <v>100</v>
      </c>
      <c r="HA173" s="60">
        <v>107.29411</v>
      </c>
      <c r="HB173" s="60">
        <v>107.29411</v>
      </c>
      <c r="HC173" s="60">
        <f>HB173/HA173*100</f>
        <v>100</v>
      </c>
      <c r="HD173" s="60">
        <v>1.08378</v>
      </c>
      <c r="HE173" s="60">
        <v>1.08378</v>
      </c>
      <c r="HF173" s="60">
        <f>HE173/HD173*100</f>
        <v>100</v>
      </c>
      <c r="HG173" s="60">
        <f t="shared" ref="HG173:HH173" si="1296">HJ173+HM173</f>
        <v>0</v>
      </c>
      <c r="HH173" s="60">
        <f t="shared" si="1296"/>
        <v>0</v>
      </c>
      <c r="HI173" s="60"/>
      <c r="HJ173" s="60"/>
      <c r="HK173" s="60"/>
      <c r="HL173" s="60"/>
      <c r="HM173" s="60"/>
      <c r="HN173" s="60"/>
      <c r="HO173" s="60"/>
      <c r="HP173" s="60">
        <f t="shared" ref="HP173:HQ173" si="1297">HS173+HV173</f>
        <v>10817.791069999999</v>
      </c>
      <c r="HQ173" s="60">
        <f t="shared" si="1297"/>
        <v>10817.791069999999</v>
      </c>
      <c r="HR173" s="58">
        <f t="shared" si="1246"/>
        <v>100</v>
      </c>
      <c r="HS173" s="60">
        <f>11564.10312-854.48998</f>
        <v>10709.613139999999</v>
      </c>
      <c r="HT173" s="60">
        <v>10709.613139999999</v>
      </c>
      <c r="HU173" s="60">
        <f>HT173/HS173*100</f>
        <v>100</v>
      </c>
      <c r="HV173" s="60">
        <f>116.80912-8.63119</f>
        <v>108.17792999999999</v>
      </c>
      <c r="HW173" s="60">
        <v>108.17793</v>
      </c>
      <c r="HX173" s="60">
        <f>HW173/HV173*100</f>
        <v>100.00000000000003</v>
      </c>
      <c r="HY173" s="60">
        <f t="shared" ref="HY173:HZ173" si="1298">IB173+IE173</f>
        <v>0</v>
      </c>
      <c r="HZ173" s="60">
        <f t="shared" si="1298"/>
        <v>0</v>
      </c>
      <c r="IA173" s="60"/>
      <c r="IB173" s="60"/>
      <c r="IC173" s="60"/>
      <c r="ID173" s="60"/>
      <c r="IE173" s="60"/>
      <c r="IF173" s="60"/>
      <c r="IG173" s="60"/>
      <c r="IH173" s="60">
        <f t="shared" ref="IH173:II173" si="1299">IK173+IN173</f>
        <v>0</v>
      </c>
      <c r="II173" s="60">
        <f t="shared" si="1299"/>
        <v>0</v>
      </c>
      <c r="IJ173" s="58"/>
      <c r="IK173" s="60"/>
      <c r="IL173" s="60"/>
      <c r="IM173" s="58"/>
      <c r="IN173" s="60"/>
      <c r="IO173" s="60"/>
      <c r="IP173" s="58"/>
      <c r="IQ173" s="60"/>
      <c r="IR173" s="60">
        <f t="shared" ref="IR173:IS173" si="1300">IU173+IX173</f>
        <v>0</v>
      </c>
      <c r="IS173" s="60">
        <f t="shared" si="1300"/>
        <v>0</v>
      </c>
      <c r="IT173" s="60"/>
      <c r="IU173" s="60"/>
      <c r="IV173" s="60"/>
      <c r="IW173" s="60"/>
      <c r="IX173" s="60"/>
      <c r="IY173" s="60"/>
      <c r="IZ173" s="60"/>
      <c r="JA173" s="60">
        <f t="shared" ref="JA173:JB173" si="1301">JD173+JG173</f>
        <v>0</v>
      </c>
      <c r="JB173" s="60">
        <f t="shared" si="1301"/>
        <v>0</v>
      </c>
      <c r="JC173" s="58"/>
      <c r="JD173" s="60"/>
      <c r="JE173" s="60"/>
      <c r="JF173" s="60"/>
      <c r="JG173" s="60"/>
      <c r="JH173" s="60"/>
      <c r="JI173" s="60"/>
      <c r="JJ173" s="60">
        <f t="shared" ref="JJ173:JK173" si="1302">JM173+JP173</f>
        <v>1872.2420000000002</v>
      </c>
      <c r="JK173" s="60">
        <f t="shared" si="1302"/>
        <v>1872.2420000000002</v>
      </c>
      <c r="JL173" s="60">
        <f>JK173/JJ173*100</f>
        <v>100</v>
      </c>
      <c r="JM173" s="60">
        <v>1834.7971600000001</v>
      </c>
      <c r="JN173" s="60">
        <v>1834.7971600000001</v>
      </c>
      <c r="JO173" s="60">
        <f>JN173/JM173*100</f>
        <v>100</v>
      </c>
      <c r="JP173" s="60">
        <v>37.444839999999999</v>
      </c>
      <c r="JQ173" s="60">
        <v>37.444839999999999</v>
      </c>
      <c r="JR173" s="60">
        <f>JQ173/JP173*100</f>
        <v>100</v>
      </c>
      <c r="JS173" s="60">
        <f t="shared" ref="JS173:JT173" si="1303">JV173+JY173</f>
        <v>3473.2870800000001</v>
      </c>
      <c r="JT173" s="60">
        <f t="shared" si="1303"/>
        <v>3473.2870800000001</v>
      </c>
      <c r="JU173" s="58">
        <f t="shared" si="1249"/>
        <v>100</v>
      </c>
      <c r="JV173" s="60">
        <f>3404.59321-0.77187</f>
        <v>3403.82134</v>
      </c>
      <c r="JW173" s="60">
        <v>3403.82134</v>
      </c>
      <c r="JX173" s="60">
        <f>JW173/JV173*100</f>
        <v>100</v>
      </c>
      <c r="JY173" s="60">
        <f>69.48149-0.01575</f>
        <v>69.465739999999997</v>
      </c>
      <c r="JZ173" s="60">
        <v>69.465739999999997</v>
      </c>
      <c r="KA173" s="60">
        <f>JZ173/JY173*100</f>
        <v>100</v>
      </c>
      <c r="KB173" s="60">
        <f t="shared" ref="KB173:KC173" si="1304">KE173+KH173</f>
        <v>1568.7476799999999</v>
      </c>
      <c r="KC173" s="60">
        <f t="shared" si="1304"/>
        <v>1568.7476799999999</v>
      </c>
      <c r="KD173" s="58">
        <f t="shared" ref="KD173" si="1305">KC173/KB173*100</f>
        <v>100</v>
      </c>
      <c r="KE173" s="60">
        <v>1537.37273</v>
      </c>
      <c r="KF173" s="60">
        <v>1537.37273</v>
      </c>
      <c r="KG173" s="60">
        <f>KF173/KE173*100</f>
        <v>100</v>
      </c>
      <c r="KH173" s="60">
        <v>31.374949999999998</v>
      </c>
      <c r="KI173" s="60">
        <v>31.374949999999998</v>
      </c>
      <c r="KJ173" s="60">
        <f>KI173/KH173*100</f>
        <v>100</v>
      </c>
      <c r="KK173" s="60">
        <f t="shared" ref="KK173:KL173" si="1306">KN173+KQ173</f>
        <v>0</v>
      </c>
      <c r="KL173" s="60">
        <f t="shared" si="1306"/>
        <v>0</v>
      </c>
      <c r="KM173" s="60"/>
      <c r="KN173" s="60"/>
      <c r="KO173" s="60"/>
      <c r="KP173" s="60"/>
      <c r="KQ173" s="60"/>
      <c r="KR173" s="60"/>
      <c r="KS173" s="60"/>
      <c r="KT173" s="60"/>
      <c r="KU173" s="67"/>
      <c r="KV173" s="60"/>
      <c r="KW173" s="60">
        <f t="shared" ref="KW173:KX173" si="1307">KZ173+LC173</f>
        <v>0</v>
      </c>
      <c r="KX173" s="60">
        <f t="shared" si="1307"/>
        <v>0</v>
      </c>
      <c r="KY173" s="60"/>
      <c r="KZ173" s="60"/>
      <c r="LA173" s="60"/>
      <c r="LB173" s="60"/>
      <c r="LC173" s="60"/>
      <c r="LD173" s="60"/>
      <c r="LE173" s="60"/>
      <c r="LF173" s="60">
        <v>26557.466789999999</v>
      </c>
      <c r="LG173" s="67">
        <f>26680.42937-122.96258</f>
        <v>26557.466790000002</v>
      </c>
      <c r="LH173" s="58">
        <f>LG173/LF173*100</f>
        <v>100.00000000000003</v>
      </c>
      <c r="LI173" s="60"/>
      <c r="LJ173" s="67"/>
      <c r="LK173" s="60"/>
      <c r="LL173" s="60">
        <f t="shared" ref="LL173:LM173" si="1308">LO173+LR173</f>
        <v>0</v>
      </c>
      <c r="LM173" s="60">
        <f t="shared" si="1308"/>
        <v>0</v>
      </c>
      <c r="LN173" s="60"/>
      <c r="LO173" s="60"/>
      <c r="LP173" s="60"/>
      <c r="LQ173" s="60"/>
      <c r="LR173" s="60"/>
      <c r="LS173" s="60"/>
      <c r="LT173" s="60"/>
      <c r="LU173" s="60"/>
      <c r="LV173" s="67"/>
      <c r="LW173" s="60"/>
      <c r="LX173" s="60"/>
      <c r="LY173" s="67"/>
      <c r="LZ173" s="60"/>
      <c r="MA173" s="60"/>
      <c r="MB173" s="67"/>
      <c r="MC173" s="60"/>
      <c r="MD173" s="60"/>
      <c r="ME173" s="67"/>
      <c r="MF173" s="60"/>
    </row>
    <row r="174" spans="1:345" s="20" customFormat="1" ht="13.5" customHeight="1">
      <c r="A174" s="7" t="s">
        <v>5</v>
      </c>
      <c r="B174" s="58">
        <f>B170+B8</f>
        <v>6130694.5542600006</v>
      </c>
      <c r="C174" s="58">
        <f>C170+C8</f>
        <v>5673988.0865199994</v>
      </c>
      <c r="D174" s="58">
        <f>C174/B174*100</f>
        <v>92.550493851913529</v>
      </c>
      <c r="E174" s="58">
        <f>E170+E8</f>
        <v>12304.747470000002</v>
      </c>
      <c r="F174" s="58">
        <f>F170+F8</f>
        <v>12304.747470000002</v>
      </c>
      <c r="G174" s="58">
        <f>F174/E174*100</f>
        <v>100</v>
      </c>
      <c r="H174" s="58">
        <f>H170+H8</f>
        <v>12181.011279999999</v>
      </c>
      <c r="I174" s="58">
        <f>I170+I8</f>
        <v>12181.011279999999</v>
      </c>
      <c r="J174" s="58">
        <f>I174/H174*100</f>
        <v>100</v>
      </c>
      <c r="K174" s="58">
        <f>K170+K8</f>
        <v>123.73619000000001</v>
      </c>
      <c r="L174" s="58">
        <f>L170+L8</f>
        <v>123.73619000000001</v>
      </c>
      <c r="M174" s="58">
        <f>L174/K174*100</f>
        <v>100</v>
      </c>
      <c r="N174" s="58">
        <f>N170+N8</f>
        <v>10441</v>
      </c>
      <c r="O174" s="58">
        <f>O170+O8</f>
        <v>10440.958419999999</v>
      </c>
      <c r="P174" s="58">
        <f>O174/N174*100</f>
        <v>99.999601762283291</v>
      </c>
      <c r="Q174" s="58">
        <f>Q170+Q8</f>
        <v>24509.179</v>
      </c>
      <c r="R174" s="58">
        <f>R170+R8</f>
        <v>23623.47609</v>
      </c>
      <c r="S174" s="58">
        <f>R174/Q174*100</f>
        <v>96.386239987883727</v>
      </c>
      <c r="T174" s="58">
        <f>T170+T8</f>
        <v>139642.1</v>
      </c>
      <c r="U174" s="58">
        <f>U170+U8</f>
        <v>139642.09891</v>
      </c>
      <c r="V174" s="58">
        <f>U174/T174*100</f>
        <v>99.999999219433107</v>
      </c>
      <c r="W174" s="58">
        <f>W170+W8</f>
        <v>98250.400000000009</v>
      </c>
      <c r="X174" s="58">
        <f>X170+X8</f>
        <v>98250.39923000001</v>
      </c>
      <c r="Y174" s="58">
        <f>X174/W174*100</f>
        <v>99.999999216288188</v>
      </c>
      <c r="Z174" s="58">
        <f>Z170+Z8</f>
        <v>41391.699999999997</v>
      </c>
      <c r="AA174" s="58">
        <f>AA170+AA8</f>
        <v>41391.699679999991</v>
      </c>
      <c r="AB174" s="58">
        <f>AA174/Z174*100</f>
        <v>99.999999226898126</v>
      </c>
      <c r="AC174" s="58">
        <f>AC170+AC8</f>
        <v>402120.28100000002</v>
      </c>
      <c r="AD174" s="58">
        <f>AD170+AD8</f>
        <v>402120.28100000002</v>
      </c>
      <c r="AE174" s="58">
        <f>AD174/AC174*100</f>
        <v>100</v>
      </c>
      <c r="AF174" s="58">
        <f>AF170+AF8</f>
        <v>398138.7</v>
      </c>
      <c r="AG174" s="58">
        <f>AG170+AG8</f>
        <v>398138.7</v>
      </c>
      <c r="AH174" s="58">
        <f>AG174/AF174*100</f>
        <v>100</v>
      </c>
      <c r="AI174" s="58">
        <f>AI170+AI8</f>
        <v>3981.5810000000001</v>
      </c>
      <c r="AJ174" s="58">
        <f>AJ170+AJ8</f>
        <v>3981.5810000000001</v>
      </c>
      <c r="AK174" s="58">
        <f>AJ174/AI174*100</f>
        <v>100</v>
      </c>
      <c r="AL174" s="58">
        <f>AL170+AL8</f>
        <v>51243.615999999995</v>
      </c>
      <c r="AM174" s="58">
        <f>AM170+AM8</f>
        <v>51243.615999999995</v>
      </c>
      <c r="AN174" s="58">
        <f>AM174/AL174*100</f>
        <v>100</v>
      </c>
      <c r="AO174" s="58">
        <f>AO170+AO8</f>
        <v>50736.2</v>
      </c>
      <c r="AP174" s="58">
        <f>AP170+AP8</f>
        <v>50736.2</v>
      </c>
      <c r="AQ174" s="58">
        <f>AP174/AO174*100</f>
        <v>100</v>
      </c>
      <c r="AR174" s="58">
        <f>AR170+AR8</f>
        <v>507.416</v>
      </c>
      <c r="AS174" s="58">
        <f>AS170+AS8</f>
        <v>507.416</v>
      </c>
      <c r="AT174" s="58">
        <f>AS174/AR174*100</f>
        <v>100</v>
      </c>
      <c r="AU174" s="58">
        <f>AU170+AU8</f>
        <v>27421.238399999998</v>
      </c>
      <c r="AV174" s="58">
        <f>AV170+AV8</f>
        <v>26564.638200000001</v>
      </c>
      <c r="AW174" s="58">
        <f>AV174/AU174*100</f>
        <v>96.876143274404427</v>
      </c>
      <c r="AX174" s="58">
        <f>AX170+AX8</f>
        <v>2231.6477800000002</v>
      </c>
      <c r="AY174" s="58">
        <f>AY170+AY8</f>
        <v>2231.6477800000002</v>
      </c>
      <c r="AZ174" s="58">
        <f>AY174/AX174*100</f>
        <v>100</v>
      </c>
      <c r="BA174" s="58">
        <f>BA170+BA8</f>
        <v>2050.8000000000002</v>
      </c>
      <c r="BB174" s="58">
        <f>BB170+BB8</f>
        <v>2050.8000000000002</v>
      </c>
      <c r="BC174" s="58">
        <f>BB174/BA174*100</f>
        <v>100</v>
      </c>
      <c r="BD174" s="58">
        <f>BD170+BD8</f>
        <v>180.84778</v>
      </c>
      <c r="BE174" s="58">
        <f>BE170+BE8</f>
        <v>180.84778</v>
      </c>
      <c r="BF174" s="58">
        <f>BE174/BD174*100</f>
        <v>100</v>
      </c>
      <c r="BG174" s="58">
        <f>BG170+BG8</f>
        <v>178982.55199999997</v>
      </c>
      <c r="BH174" s="58">
        <f>BH170+BH8</f>
        <v>178982.55197</v>
      </c>
      <c r="BI174" s="58">
        <f>BH174/BG174*100</f>
        <v>99.99999998323861</v>
      </c>
      <c r="BJ174" s="58">
        <f>BJ170+BJ8</f>
        <v>175402.9</v>
      </c>
      <c r="BK174" s="58">
        <f>BK170+BK8</f>
        <v>175402.89999000001</v>
      </c>
      <c r="BL174" s="58">
        <f>BK174/BJ174*100</f>
        <v>99.999999994298847</v>
      </c>
      <c r="BM174" s="58">
        <f>BM170+BM8</f>
        <v>3579.6520000000005</v>
      </c>
      <c r="BN174" s="58">
        <f>BN170+BN8</f>
        <v>3579.6519800000005</v>
      </c>
      <c r="BO174" s="58">
        <f>BN174/BM174*100</f>
        <v>99.999999441286462</v>
      </c>
      <c r="BP174" s="58">
        <f>BP170+BP8</f>
        <v>302.33</v>
      </c>
      <c r="BQ174" s="58">
        <f>BQ170+BQ8</f>
        <v>171.70600000000002</v>
      </c>
      <c r="BR174" s="58">
        <f>BQ174/BP174*100</f>
        <v>56.794231468924693</v>
      </c>
      <c r="BS174" s="58">
        <f>BS170+BS8</f>
        <v>23796.850600000002</v>
      </c>
      <c r="BT174" s="58">
        <f>BT170+BT8</f>
        <v>23796.850600000002</v>
      </c>
      <c r="BU174" s="58">
        <f>BT174/BS174*100</f>
        <v>100</v>
      </c>
      <c r="BV174" s="58">
        <f>BV170+BV8</f>
        <v>21175.3626</v>
      </c>
      <c r="BW174" s="58">
        <f>BW170+BW8</f>
        <v>21175.3626</v>
      </c>
      <c r="BX174" s="58">
        <f>BW174/BV174*100</f>
        <v>100</v>
      </c>
      <c r="BY174" s="58">
        <f>BY170+BY8</f>
        <v>2621.4880000000003</v>
      </c>
      <c r="BZ174" s="58">
        <f>BZ170+BZ8</f>
        <v>2471.4879999999998</v>
      </c>
      <c r="CA174" s="58">
        <f>BZ174/BY174*100</f>
        <v>94.278058873433707</v>
      </c>
      <c r="CB174" s="58">
        <f>CB170+CB8</f>
        <v>2320463.56067</v>
      </c>
      <c r="CC174" s="58">
        <f>CC170+CC8</f>
        <v>1898524.3362499997</v>
      </c>
      <c r="CD174" s="58">
        <f>CC174/CB174*100</f>
        <v>81.816597701789746</v>
      </c>
      <c r="CE174" s="58">
        <f>CE170+CE8</f>
        <v>2249407.1487400001</v>
      </c>
      <c r="CF174" s="58">
        <f>CF170+CF8</f>
        <v>1860614.94468</v>
      </c>
      <c r="CG174" s="58">
        <f>CF174/CE174*100</f>
        <v>82.715792279855563</v>
      </c>
      <c r="CH174" s="58">
        <f>CH170+CH8</f>
        <v>71056.411929999987</v>
      </c>
      <c r="CI174" s="58">
        <f>CI170+CI8</f>
        <v>37909.39157</v>
      </c>
      <c r="CJ174" s="58">
        <f>CI174/CH174*100</f>
        <v>53.351119962749863</v>
      </c>
      <c r="CK174" s="58">
        <f>CK170+CK8</f>
        <v>11966.67</v>
      </c>
      <c r="CL174" s="58">
        <f>CL170+CL8</f>
        <v>11966.67</v>
      </c>
      <c r="CM174" s="58">
        <f>CL174/CK174*100</f>
        <v>100</v>
      </c>
      <c r="CN174" s="58">
        <f>CN170+CN8</f>
        <v>11846.9</v>
      </c>
      <c r="CO174" s="58">
        <f>CO170+CO8</f>
        <v>11846.9</v>
      </c>
      <c r="CP174" s="58">
        <f>CO174/CN174*100</f>
        <v>100</v>
      </c>
      <c r="CQ174" s="58">
        <f>CQ170+CQ8</f>
        <v>119.77000000000001</v>
      </c>
      <c r="CR174" s="58">
        <f>CR170+CR8</f>
        <v>119.77000000000001</v>
      </c>
      <c r="CS174" s="58">
        <f>CR174/CQ174*100</f>
        <v>100</v>
      </c>
      <c r="CT174" s="58">
        <f>CT170+CT8</f>
        <v>133788.33581999998</v>
      </c>
      <c r="CU174" s="58">
        <f>CU170+CU8</f>
        <v>133788.33581999998</v>
      </c>
      <c r="CV174" s="58">
        <f>CU174/CT174*100</f>
        <v>100</v>
      </c>
      <c r="CW174" s="58">
        <f>CW170+CW8</f>
        <v>131112.29999999999</v>
      </c>
      <c r="CX174" s="58">
        <f>CX170+CX8</f>
        <v>131112.29999999999</v>
      </c>
      <c r="CY174" s="58">
        <f>CX174/CW174*100</f>
        <v>100</v>
      </c>
      <c r="CZ174" s="58">
        <f>CZ170+CZ8</f>
        <v>2676.0358200000001</v>
      </c>
      <c r="DA174" s="58">
        <f>DA170+DA8</f>
        <v>2676.0358200000001</v>
      </c>
      <c r="DB174" s="58">
        <f>DA174/CZ174*100</f>
        <v>100</v>
      </c>
      <c r="DC174" s="58">
        <f>DC170+DC8</f>
        <v>4711.0439100000003</v>
      </c>
      <c r="DD174" s="58">
        <f>DD170+DD8</f>
        <v>4711.0439100000003</v>
      </c>
      <c r="DE174" s="58">
        <f>DD174/DC174*100</f>
        <v>100</v>
      </c>
      <c r="DF174" s="58">
        <f>DF170+DF8</f>
        <v>4616.8</v>
      </c>
      <c r="DG174" s="58">
        <f>DG170+DG8</f>
        <v>4616.8</v>
      </c>
      <c r="DH174" s="58">
        <f>DG174/DF174*100</f>
        <v>100</v>
      </c>
      <c r="DI174" s="58">
        <f>DI170+DI8</f>
        <v>94.24391</v>
      </c>
      <c r="DJ174" s="58">
        <f>DJ170+DJ8</f>
        <v>94.24391</v>
      </c>
      <c r="DK174" s="58">
        <f>DJ174/DI174*100</f>
        <v>100</v>
      </c>
      <c r="DL174" s="58">
        <f>DL170+DL8</f>
        <v>3524.6938799999998</v>
      </c>
      <c r="DM174" s="58">
        <f>DM170+DM8</f>
        <v>3524.6938799999998</v>
      </c>
      <c r="DN174" s="58">
        <f>DM174/DL174*100</f>
        <v>100</v>
      </c>
      <c r="DO174" s="58">
        <f>DO170+DO8</f>
        <v>3454.2000000000003</v>
      </c>
      <c r="DP174" s="58">
        <f>DP170+DP8</f>
        <v>3454.2000000000003</v>
      </c>
      <c r="DQ174" s="58">
        <f>DP174/DO174*100</f>
        <v>100</v>
      </c>
      <c r="DR174" s="58">
        <f>DR170+DR8</f>
        <v>70.49387999999999</v>
      </c>
      <c r="DS174" s="58">
        <f>DS170+DS8</f>
        <v>70.49387999999999</v>
      </c>
      <c r="DT174" s="58">
        <f>DS174/DR174*100</f>
        <v>100</v>
      </c>
      <c r="DU174" s="58">
        <f>DU170+DU8</f>
        <v>221766.83673000001</v>
      </c>
      <c r="DV174" s="58">
        <f>DV170+DV8</f>
        <v>221766.83673000001</v>
      </c>
      <c r="DW174" s="58">
        <f>DV174/DU174*100</f>
        <v>100</v>
      </c>
      <c r="DX174" s="58">
        <f>DX170+DX8</f>
        <v>217331.5</v>
      </c>
      <c r="DY174" s="58">
        <f>DY170+DY8</f>
        <v>217331.5</v>
      </c>
      <c r="DZ174" s="58">
        <f>DY174/DX174*100</f>
        <v>100</v>
      </c>
      <c r="EA174" s="58">
        <f>EA170+EA8</f>
        <v>4435.33673</v>
      </c>
      <c r="EB174" s="58">
        <f>EB170+EB8</f>
        <v>4435.33673</v>
      </c>
      <c r="EC174" s="58">
        <f>EB174/EA174*100</f>
        <v>100</v>
      </c>
      <c r="ED174" s="58">
        <f>ED170+ED8</f>
        <v>31294.489799999999</v>
      </c>
      <c r="EE174" s="58">
        <f>EE170+EE8</f>
        <v>31294.489799999999</v>
      </c>
      <c r="EF174" s="58">
        <f>EE174/ED174*100</f>
        <v>100</v>
      </c>
      <c r="EG174" s="58">
        <f>EG170+EG8</f>
        <v>30668.6</v>
      </c>
      <c r="EH174" s="58">
        <f>EH170+EH8</f>
        <v>30668.6</v>
      </c>
      <c r="EI174" s="58">
        <f>EH174/EG174*100</f>
        <v>100</v>
      </c>
      <c r="EJ174" s="58">
        <f>EJ170+EJ8</f>
        <v>625.88980000000004</v>
      </c>
      <c r="EK174" s="58">
        <f>EK170+EK8</f>
        <v>625.88980000000004</v>
      </c>
      <c r="EL174" s="58">
        <f>EK174/EJ174*100</f>
        <v>100</v>
      </c>
      <c r="EM174" s="58">
        <f>EM170+EM8</f>
        <v>4990</v>
      </c>
      <c r="EN174" s="58">
        <f>EN170+EN8</f>
        <v>0</v>
      </c>
      <c r="EO174" s="58">
        <f>EN174/EM174*100</f>
        <v>0</v>
      </c>
      <c r="EP174" s="58">
        <f>EP170+EP8</f>
        <v>745123.49175000004</v>
      </c>
      <c r="EQ174" s="58">
        <f>EQ170+EQ8</f>
        <v>718277.60591000004</v>
      </c>
      <c r="ER174" s="58">
        <f>EQ174/EP174*100</f>
        <v>96.397122606220663</v>
      </c>
      <c r="ES174" s="58">
        <f>ES170+ES8</f>
        <v>608685.11260999995</v>
      </c>
      <c r="ET174" s="58">
        <f>ET170+ET8</f>
        <v>581111.38113000011</v>
      </c>
      <c r="EU174" s="58">
        <f>ET174/ES174*100</f>
        <v>95.469951390503766</v>
      </c>
      <c r="EV174" s="58">
        <f>EV170+EV8</f>
        <v>136438.37913999998</v>
      </c>
      <c r="EW174" s="58">
        <f>EW170+EW8</f>
        <v>136438.37914</v>
      </c>
      <c r="EX174" s="58">
        <f>EW174/EV174*100</f>
        <v>100.00000000000003</v>
      </c>
      <c r="EY174" s="58">
        <f>EY170+EY8</f>
        <v>99199.9</v>
      </c>
      <c r="EZ174" s="58">
        <f>EZ170+EZ8</f>
        <v>99199.9</v>
      </c>
      <c r="FA174" s="58">
        <f>EZ174/EY174*100</f>
        <v>100</v>
      </c>
      <c r="FB174" s="58">
        <f>FB170+FB8</f>
        <v>7052.8620000000001</v>
      </c>
      <c r="FC174" s="58">
        <f>FC170+FC8</f>
        <v>7052.8620000000001</v>
      </c>
      <c r="FD174" s="58">
        <f>FC174/FB174*100</f>
        <v>100</v>
      </c>
      <c r="FE174" s="58">
        <f>FE170+FE8</f>
        <v>6911.8</v>
      </c>
      <c r="FF174" s="58">
        <f>FF170+FF8</f>
        <v>6911.8</v>
      </c>
      <c r="FG174" s="58">
        <f>FF174/FE174*100</f>
        <v>100</v>
      </c>
      <c r="FH174" s="58">
        <f>FH170+FH8</f>
        <v>141.06200000000001</v>
      </c>
      <c r="FI174" s="58">
        <f>FI170+FI8</f>
        <v>141.06200000000001</v>
      </c>
      <c r="FJ174" s="58">
        <f>FI174/FH174*100</f>
        <v>100</v>
      </c>
      <c r="FK174" s="58">
        <f>FK170+FK8</f>
        <v>38883.959890000006</v>
      </c>
      <c r="FL174" s="58">
        <f>FL170+FL8</f>
        <v>38767.433840000005</v>
      </c>
      <c r="FM174" s="58">
        <f>FL174/FK174*100</f>
        <v>99.700323603023861</v>
      </c>
      <c r="FN174" s="58">
        <f>FN170+FN8</f>
        <v>1020.4081599999998</v>
      </c>
      <c r="FO174" s="58">
        <f>FO170+FO8</f>
        <v>1020.4081599999998</v>
      </c>
      <c r="FP174" s="58">
        <f>FO174/FN174*100</f>
        <v>100</v>
      </c>
      <c r="FQ174" s="58">
        <f>FQ170+FQ8</f>
        <v>1000</v>
      </c>
      <c r="FR174" s="58">
        <f>FR170+FR8</f>
        <v>1000</v>
      </c>
      <c r="FS174" s="58">
        <f>FR174/FQ174*100</f>
        <v>100</v>
      </c>
      <c r="FT174" s="58">
        <f>FT170+FT8</f>
        <v>20.408160000000002</v>
      </c>
      <c r="FU174" s="58">
        <f>FU170+FU8</f>
        <v>20.408160000000002</v>
      </c>
      <c r="FV174" s="58">
        <f>FU174/FT174*100</f>
        <v>100</v>
      </c>
      <c r="FW174" s="58">
        <f>FW170+FW8</f>
        <v>112315.99407</v>
      </c>
      <c r="FX174" s="58">
        <f>FX170+FX8</f>
        <v>112315.99407</v>
      </c>
      <c r="FY174" s="58">
        <f>FX174/FW174*100</f>
        <v>100</v>
      </c>
      <c r="FZ174" s="58">
        <f>FZ170+FZ8</f>
        <v>110069.67444</v>
      </c>
      <c r="GA174" s="58">
        <f>GA170+GA8</f>
        <v>110069.67444</v>
      </c>
      <c r="GB174" s="58">
        <f>GA174/FZ174*100</f>
        <v>100</v>
      </c>
      <c r="GC174" s="58">
        <f>GC170+GC8</f>
        <v>2246.31963</v>
      </c>
      <c r="GD174" s="58">
        <f>GD170+GD8</f>
        <v>2246.31963</v>
      </c>
      <c r="GE174" s="58">
        <f>GD174/GC174*100</f>
        <v>100</v>
      </c>
      <c r="GF174" s="58">
        <f>GF170+GF8</f>
        <v>27139.183670000002</v>
      </c>
      <c r="GG174" s="58">
        <f>GG170+GG8</f>
        <v>27139.183670000002</v>
      </c>
      <c r="GH174" s="58">
        <f>GG174/GF174*100</f>
        <v>100</v>
      </c>
      <c r="GI174" s="58">
        <f>GI170+GI8</f>
        <v>26596.400000000001</v>
      </c>
      <c r="GJ174" s="58">
        <f>GJ170+GJ8</f>
        <v>26596.400000000001</v>
      </c>
      <c r="GK174" s="58">
        <f>GJ174/GI174*100</f>
        <v>100</v>
      </c>
      <c r="GL174" s="58">
        <f>GL170+GL8</f>
        <v>542.78367000000003</v>
      </c>
      <c r="GM174" s="58">
        <f>GM170+GM8</f>
        <v>542.78367000000003</v>
      </c>
      <c r="GN174" s="58">
        <f>GM174/GL174*100</f>
        <v>100</v>
      </c>
      <c r="GO174" s="58">
        <f>GO170+GO8</f>
        <v>39693.775510000007</v>
      </c>
      <c r="GP174" s="58">
        <f>GP170+GP8</f>
        <v>39693.775510000007</v>
      </c>
      <c r="GQ174" s="58">
        <f>GP174/GO174*100</f>
        <v>100</v>
      </c>
      <c r="GR174" s="58">
        <f>GR170+GR8</f>
        <v>38899.9</v>
      </c>
      <c r="GS174" s="58">
        <f>GS170+GS8</f>
        <v>38899.9</v>
      </c>
      <c r="GT174" s="58">
        <f>GS174/GR174*100</f>
        <v>100</v>
      </c>
      <c r="GU174" s="58">
        <f>GU170+GU8</f>
        <v>793.87550999999996</v>
      </c>
      <c r="GV174" s="58">
        <f>GV170+GV8</f>
        <v>793.87550999999996</v>
      </c>
      <c r="GW174" s="58">
        <f>GV174/GU174*100</f>
        <v>100</v>
      </c>
      <c r="GX174" s="58">
        <f>GX170+GX8</f>
        <v>2477.1138600000004</v>
      </c>
      <c r="GY174" s="58">
        <f>GY170+GY8</f>
        <v>2477.1138600000004</v>
      </c>
      <c r="GZ174" s="58">
        <f t="shared" si="1244"/>
        <v>100</v>
      </c>
      <c r="HA174" s="58">
        <f>HA170+HA8</f>
        <v>2452.3427199999996</v>
      </c>
      <c r="HB174" s="58">
        <f>HB170+HB8</f>
        <v>2452.3427199999996</v>
      </c>
      <c r="HC174" s="60">
        <f>HB174/HA174*100</f>
        <v>100</v>
      </c>
      <c r="HD174" s="58">
        <f>HD170+HD8</f>
        <v>24.771139999999995</v>
      </c>
      <c r="HE174" s="58">
        <f>HE170+HE8</f>
        <v>24.771139999999995</v>
      </c>
      <c r="HF174" s="58">
        <f>HE174/HD174*100</f>
        <v>100</v>
      </c>
      <c r="HG174" s="58">
        <f>HG170+HG8</f>
        <v>28397.959180000002</v>
      </c>
      <c r="HH174" s="58">
        <f>HH170+HH8</f>
        <v>28397.959180000002</v>
      </c>
      <c r="HI174" s="58">
        <f>HH174/HG174*100</f>
        <v>100</v>
      </c>
      <c r="HJ174" s="58">
        <f>HJ170+HJ8</f>
        <v>27830.000000000004</v>
      </c>
      <c r="HK174" s="58">
        <f>HK170+HK8</f>
        <v>27830.000000000004</v>
      </c>
      <c r="HL174" s="58">
        <f t="shared" ref="HL174" si="1309">HK174/HJ174*100</f>
        <v>100</v>
      </c>
      <c r="HM174" s="58">
        <f>HM170+HM8</f>
        <v>567.95917999999995</v>
      </c>
      <c r="HN174" s="58">
        <f>HN170+HN8</f>
        <v>567.95917999999995</v>
      </c>
      <c r="HO174" s="58">
        <f t="shared" ref="HO174" si="1310">HN174/HM174*100</f>
        <v>100</v>
      </c>
      <c r="HP174" s="58">
        <f>HP170+HP8</f>
        <v>360897.00144000002</v>
      </c>
      <c r="HQ174" s="58">
        <f>HQ170+HQ8</f>
        <v>360896.99483999994</v>
      </c>
      <c r="HR174" s="58">
        <f t="shared" si="1246"/>
        <v>99.999998171223353</v>
      </c>
      <c r="HS174" s="58">
        <f>HS170+HS8</f>
        <v>357288.03142999997</v>
      </c>
      <c r="HT174" s="58">
        <f>HT170+HT8</f>
        <v>357288.02484999999</v>
      </c>
      <c r="HU174" s="58">
        <f>HT174/HS174*100</f>
        <v>99.999998158348617</v>
      </c>
      <c r="HV174" s="58">
        <f>HV170+HV8</f>
        <v>3608.97001</v>
      </c>
      <c r="HW174" s="58">
        <f>HW170+HW8</f>
        <v>3608.9699900000005</v>
      </c>
      <c r="HX174" s="58">
        <f>HW174/HV174*100</f>
        <v>99.999999445825281</v>
      </c>
      <c r="HY174" s="58">
        <f>HY170+HY8</f>
        <v>11254.081630000001</v>
      </c>
      <c r="HZ174" s="58">
        <f>HZ170+HZ8</f>
        <v>11254.081630000001</v>
      </c>
      <c r="IA174" s="58">
        <f>HZ174/HY174*100</f>
        <v>100</v>
      </c>
      <c r="IB174" s="58">
        <f>IB170+IB8</f>
        <v>11029</v>
      </c>
      <c r="IC174" s="58">
        <f>IC170+IC8</f>
        <v>11029</v>
      </c>
      <c r="ID174" s="58">
        <f>IC174/IB174*100</f>
        <v>100</v>
      </c>
      <c r="IE174" s="58">
        <f>IE170+IE8</f>
        <v>225.08163000000002</v>
      </c>
      <c r="IF174" s="58">
        <f>IF170+IF8</f>
        <v>225.08163000000002</v>
      </c>
      <c r="IG174" s="58">
        <f>IF174/IE174*100</f>
        <v>100</v>
      </c>
      <c r="IH174" s="58">
        <f>IH170+IH8</f>
        <v>38141.699999999997</v>
      </c>
      <c r="II174" s="58">
        <f>II170+II8</f>
        <v>38141.699999999997</v>
      </c>
      <c r="IJ174" s="58">
        <f t="shared" si="1282"/>
        <v>100</v>
      </c>
      <c r="IK174" s="58">
        <f>IK170+IK8</f>
        <v>37378.86</v>
      </c>
      <c r="IL174" s="58">
        <f>IL170+IL8</f>
        <v>37378.86</v>
      </c>
      <c r="IM174" s="58">
        <f>IL174/IK174*100</f>
        <v>100</v>
      </c>
      <c r="IN174" s="58">
        <f>IN170+IN8</f>
        <v>762.84</v>
      </c>
      <c r="IO174" s="58">
        <f>IO170+IO8</f>
        <v>762.84</v>
      </c>
      <c r="IP174" s="58">
        <f>IO174/IN174*100</f>
        <v>100</v>
      </c>
      <c r="IQ174" s="58">
        <f>IQ170+IQ8</f>
        <v>382404.13446000003</v>
      </c>
      <c r="IR174" s="58">
        <f>IR170+IR8</f>
        <v>382404.13445999997</v>
      </c>
      <c r="IS174" s="58">
        <f>IS170+IS8</f>
        <v>382404.13445999997</v>
      </c>
      <c r="IT174" s="58">
        <f>IS174/IQ174*100</f>
        <v>99.999999999999986</v>
      </c>
      <c r="IU174" s="58">
        <f>IU170+IU8</f>
        <v>378580.09311999998</v>
      </c>
      <c r="IV174" s="58">
        <f>IV170+IV8</f>
        <v>378580.09331000003</v>
      </c>
      <c r="IW174" s="58">
        <f>IV174/IU174*100</f>
        <v>100.00000005018754</v>
      </c>
      <c r="IX174" s="58">
        <f>IX170+IX8</f>
        <v>3824.0413399999998</v>
      </c>
      <c r="IY174" s="58">
        <f>IY170+IY8</f>
        <v>3824.04115</v>
      </c>
      <c r="IZ174" s="58">
        <f>IY174/IX174*100</f>
        <v>99.99999503143448</v>
      </c>
      <c r="JA174" s="58">
        <f>JA170+JA8</f>
        <v>21444.183669999999</v>
      </c>
      <c r="JB174" s="58">
        <f>JB170+JB8</f>
        <v>21444.183669999999</v>
      </c>
      <c r="JC174" s="58">
        <f t="shared" si="1275"/>
        <v>100</v>
      </c>
      <c r="JD174" s="58">
        <f>JD170+JD8</f>
        <v>21015.3</v>
      </c>
      <c r="JE174" s="58">
        <f>JE170+JE8</f>
        <v>21015.3</v>
      </c>
      <c r="JF174" s="58">
        <f>JE174/JD174*100</f>
        <v>100</v>
      </c>
      <c r="JG174" s="58">
        <f>JG170+JG8</f>
        <v>428.88367</v>
      </c>
      <c r="JH174" s="58">
        <f>JH170+JH8</f>
        <v>428.88367</v>
      </c>
      <c r="JI174" s="58">
        <f>JH174/JG174*100</f>
        <v>100</v>
      </c>
      <c r="JJ174" s="58">
        <f>JJ170+JJ8</f>
        <v>18886.734689999997</v>
      </c>
      <c r="JK174" s="58">
        <f>JK170+JK8</f>
        <v>18886.734640000002</v>
      </c>
      <c r="JL174" s="58">
        <f>JK174/JJ174*100</f>
        <v>99.999999735263955</v>
      </c>
      <c r="JM174" s="58">
        <f>JM170+JM8</f>
        <v>18509</v>
      </c>
      <c r="JN174" s="58">
        <f>JN170+JN8</f>
        <v>18508.999950000001</v>
      </c>
      <c r="JO174" s="58">
        <f>JN174/JM174*100</f>
        <v>99.999999729861159</v>
      </c>
      <c r="JP174" s="58">
        <f>JP170+JP8</f>
        <v>377.73468999999994</v>
      </c>
      <c r="JQ174" s="58">
        <f>JQ170+JQ8</f>
        <v>377.73468999999994</v>
      </c>
      <c r="JR174" s="58">
        <f>JQ174/JP174*100</f>
        <v>100</v>
      </c>
      <c r="JS174" s="58">
        <f>JS170+JS8</f>
        <v>58641.020410000005</v>
      </c>
      <c r="JT174" s="58">
        <f>JT170+JT8</f>
        <v>58641.020369999998</v>
      </c>
      <c r="JU174" s="58">
        <f t="shared" si="1249"/>
        <v>99.999999931788352</v>
      </c>
      <c r="JV174" s="58">
        <f>JV170+JV8</f>
        <v>57468.198640000002</v>
      </c>
      <c r="JW174" s="58">
        <f>JW170+JW8</f>
        <v>57468.198615201749</v>
      </c>
      <c r="JX174" s="58">
        <f>JW174/JV174*100</f>
        <v>99.99999995684874</v>
      </c>
      <c r="JY174" s="58">
        <f>JY170+JY8</f>
        <v>1172.82177</v>
      </c>
      <c r="JZ174" s="58">
        <f>JZ170+JZ8</f>
        <v>1172.8217547982485</v>
      </c>
      <c r="KA174" s="58">
        <f>JZ174/JY174*100</f>
        <v>99.999998703831068</v>
      </c>
      <c r="KB174" s="58">
        <f>KB170+KB8</f>
        <v>32943.701280000001</v>
      </c>
      <c r="KC174" s="58">
        <f>KC170+KC8</f>
        <v>32943.701280000001</v>
      </c>
      <c r="KD174" s="58">
        <f>KC174/KB174*100</f>
        <v>100</v>
      </c>
      <c r="KE174" s="58">
        <f>KE170+KE8</f>
        <v>32284.827329999996</v>
      </c>
      <c r="KF174" s="58">
        <f>KF170+KF8</f>
        <v>32284.827329999996</v>
      </c>
      <c r="KG174" s="58">
        <f>KF174/KE174*100</f>
        <v>100</v>
      </c>
      <c r="KH174" s="58">
        <f>KH170+KH8</f>
        <v>658.87395000000004</v>
      </c>
      <c r="KI174" s="58">
        <f>KI170+KI8</f>
        <v>658.87395000000004</v>
      </c>
      <c r="KJ174" s="58">
        <f>KI174/KH174*100</f>
        <v>100</v>
      </c>
      <c r="KK174" s="58">
        <f>KK170+KK8</f>
        <v>134317.2641</v>
      </c>
      <c r="KL174" s="58">
        <f>KL170+KL8</f>
        <v>134317.2641</v>
      </c>
      <c r="KM174" s="58">
        <f>KL174/KK174*100</f>
        <v>100</v>
      </c>
      <c r="KN174" s="58">
        <f>KN170+KN8</f>
        <v>131630.91881999999</v>
      </c>
      <c r="KO174" s="58">
        <f>KO170+KO8</f>
        <v>131630.91881999999</v>
      </c>
      <c r="KP174" s="58">
        <f>KO174/KN174*100</f>
        <v>100</v>
      </c>
      <c r="KQ174" s="58">
        <f>KQ170+KQ8</f>
        <v>2686.34528</v>
      </c>
      <c r="KR174" s="58">
        <f>KR170+KR8</f>
        <v>2686.34528</v>
      </c>
      <c r="KS174" s="58">
        <f>KR174/KQ174*100</f>
        <v>100</v>
      </c>
      <c r="KT174" s="58">
        <f>KT170+KT8</f>
        <v>100</v>
      </c>
      <c r="KU174" s="66">
        <f>KU170+KU8</f>
        <v>100</v>
      </c>
      <c r="KV174" s="58">
        <f>KU174/KT174*100</f>
        <v>100</v>
      </c>
      <c r="KW174" s="58">
        <f>KW170+KW8</f>
        <v>2100</v>
      </c>
      <c r="KX174" s="58">
        <f>KX170+KX8</f>
        <v>2100</v>
      </c>
      <c r="KY174" s="58">
        <f>KX174/KW174*100</f>
        <v>100</v>
      </c>
      <c r="KZ174" s="58">
        <f>KZ170+KZ8</f>
        <v>2079</v>
      </c>
      <c r="LA174" s="58">
        <f>LA170+LA8</f>
        <v>2079</v>
      </c>
      <c r="LB174" s="58">
        <f>LA174/KZ174*100</f>
        <v>100</v>
      </c>
      <c r="LC174" s="58">
        <f>LC170+LC8</f>
        <v>21</v>
      </c>
      <c r="LD174" s="58">
        <f>LD170+LD8</f>
        <v>21</v>
      </c>
      <c r="LE174" s="58">
        <f>LD174/LC174*100</f>
        <v>100</v>
      </c>
      <c r="LF174" s="58">
        <f>LF170+LF8</f>
        <v>125360.56826</v>
      </c>
      <c r="LG174" s="66">
        <f>LG170+LG8</f>
        <v>125360.56826</v>
      </c>
      <c r="LH174" s="58">
        <f>LG174/LF174*100</f>
        <v>100</v>
      </c>
      <c r="LI174" s="58">
        <f>LI170+LI8</f>
        <v>3663</v>
      </c>
      <c r="LJ174" s="66">
        <f>LJ170+LJ8</f>
        <v>3465</v>
      </c>
      <c r="LK174" s="58">
        <f>LJ174/LI174*100</f>
        <v>94.594594594594597</v>
      </c>
      <c r="LL174" s="58">
        <f>LL170+LL8</f>
        <v>216544.25091999999</v>
      </c>
      <c r="LM174" s="58">
        <f>LM170+LM8</f>
        <v>216544.25091999999</v>
      </c>
      <c r="LN174" s="58">
        <f>LM174/LL174*100</f>
        <v>100</v>
      </c>
      <c r="LO174" s="58">
        <f>LO170+LO8</f>
        <v>212213.3</v>
      </c>
      <c r="LP174" s="58">
        <f>LP170+LP8</f>
        <v>212213.3</v>
      </c>
      <c r="LQ174" s="58">
        <f>LP174/LO174*100</f>
        <v>100</v>
      </c>
      <c r="LR174" s="58">
        <f>LR170+LR8</f>
        <v>4330.9509200000002</v>
      </c>
      <c r="LS174" s="58">
        <f>LS170+LS8</f>
        <v>4330.9509200000002</v>
      </c>
      <c r="LT174" s="58">
        <f>LS174/LR174*100</f>
        <v>100</v>
      </c>
      <c r="LU174" s="58">
        <f>LU170+LU8</f>
        <v>7127.5519299999996</v>
      </c>
      <c r="LV174" s="66">
        <f>LV170+LV8</f>
        <v>6892.3519300000007</v>
      </c>
      <c r="LW174" s="58">
        <f>LV174/LU174*100</f>
        <v>96.7001292686478</v>
      </c>
      <c r="LX174" s="58">
        <f>LX170+LX8</f>
        <v>2336.78757</v>
      </c>
      <c r="LY174" s="66">
        <f>LY170+LY8</f>
        <v>2336.78757</v>
      </c>
      <c r="LZ174" s="58">
        <f>LY174/LX174*100</f>
        <v>100</v>
      </c>
      <c r="MA174" s="58">
        <f>MA170+MA8</f>
        <v>5142.7485699999997</v>
      </c>
      <c r="MB174" s="66">
        <f>MB170+MB8</f>
        <v>4714.81477</v>
      </c>
      <c r="MC174" s="58">
        <f>MB174/MA174*100</f>
        <v>91.678889329796647</v>
      </c>
      <c r="MD174" s="58">
        <f>MD170+MD8</f>
        <v>2584.0041800000004</v>
      </c>
      <c r="ME174" s="66">
        <f>ME170+ME8</f>
        <v>2503.28305</v>
      </c>
      <c r="MF174" s="58">
        <f>ME174/MD174*100</f>
        <v>96.876122313393452</v>
      </c>
    </row>
    <row r="175" spans="1:345" s="17" customFormat="1" ht="13.5" customHeight="1">
      <c r="B175" s="16"/>
      <c r="C175" s="16"/>
      <c r="D175" s="16"/>
      <c r="E175" s="16"/>
      <c r="F175" s="16"/>
      <c r="G175" s="70"/>
      <c r="H175" s="16"/>
      <c r="I175" s="16"/>
      <c r="J175" s="70"/>
      <c r="K175" s="16"/>
      <c r="L175" s="16"/>
      <c r="M175" s="70"/>
      <c r="N175" s="16"/>
      <c r="O175" s="16"/>
      <c r="P175" s="70"/>
      <c r="Q175" s="16"/>
      <c r="R175" s="16"/>
      <c r="S175" s="70"/>
      <c r="T175" s="16"/>
      <c r="U175" s="16"/>
      <c r="V175" s="70"/>
      <c r="W175" s="16"/>
      <c r="X175" s="16"/>
      <c r="Y175" s="70"/>
      <c r="Z175" s="16"/>
      <c r="AA175" s="16"/>
      <c r="AB175" s="70"/>
      <c r="AC175" s="16"/>
      <c r="AD175" s="16"/>
      <c r="AE175" s="70"/>
      <c r="AF175" s="16"/>
      <c r="AG175" s="16"/>
      <c r="AH175" s="70"/>
      <c r="AI175" s="16"/>
      <c r="AJ175" s="16"/>
      <c r="AK175" s="70"/>
      <c r="AL175" s="16"/>
      <c r="AM175" s="16"/>
      <c r="AN175" s="70"/>
      <c r="AO175" s="16"/>
      <c r="AP175" s="16"/>
      <c r="AQ175" s="70"/>
      <c r="AR175" s="16"/>
      <c r="AS175" s="16"/>
      <c r="AT175" s="70"/>
      <c r="AU175" s="16"/>
      <c r="AV175" s="16"/>
      <c r="AW175" s="70"/>
      <c r="AX175" s="16"/>
      <c r="AY175" s="16"/>
      <c r="AZ175" s="70"/>
      <c r="BA175" s="16"/>
      <c r="BB175" s="16"/>
      <c r="BC175" s="70"/>
      <c r="BD175" s="16"/>
      <c r="BE175" s="16"/>
      <c r="BF175" s="70"/>
      <c r="BG175" s="16"/>
      <c r="BH175" s="16"/>
      <c r="BI175" s="70"/>
      <c r="BJ175" s="16"/>
      <c r="BK175" s="16"/>
      <c r="BL175" s="70"/>
      <c r="BM175" s="16"/>
      <c r="BN175" s="16"/>
      <c r="BO175" s="70"/>
      <c r="BP175" s="16"/>
      <c r="BQ175" s="16"/>
      <c r="BR175" s="70"/>
      <c r="BS175" s="16"/>
      <c r="BT175" s="16"/>
      <c r="BU175" s="70"/>
      <c r="BV175" s="16"/>
      <c r="BW175" s="16"/>
      <c r="BX175" s="70"/>
      <c r="BY175" s="16"/>
      <c r="BZ175" s="16"/>
      <c r="CA175" s="70"/>
      <c r="CB175" s="16"/>
      <c r="CC175" s="16"/>
      <c r="CD175" s="70"/>
      <c r="CE175" s="16"/>
      <c r="CF175" s="16"/>
      <c r="CG175" s="70"/>
      <c r="CH175" s="16"/>
      <c r="CI175" s="16"/>
      <c r="CJ175" s="70"/>
      <c r="CK175" s="16"/>
      <c r="CL175" s="16"/>
      <c r="CM175" s="70"/>
      <c r="CN175" s="16"/>
      <c r="CO175" s="16"/>
      <c r="CP175" s="70"/>
      <c r="CQ175" s="16"/>
      <c r="CR175" s="16"/>
      <c r="CS175" s="70"/>
      <c r="CT175" s="16"/>
      <c r="CU175" s="16"/>
      <c r="CV175" s="70"/>
      <c r="CW175" s="16"/>
      <c r="CX175" s="16"/>
      <c r="CY175" s="70"/>
      <c r="CZ175" s="16"/>
      <c r="DA175" s="16"/>
      <c r="DB175" s="70"/>
      <c r="DC175" s="16"/>
      <c r="DD175" s="16"/>
      <c r="DE175" s="70"/>
      <c r="DF175" s="16"/>
      <c r="DG175" s="16"/>
      <c r="DH175" s="70"/>
      <c r="DI175" s="16"/>
      <c r="DJ175" s="16"/>
      <c r="DK175" s="70"/>
      <c r="DL175" s="16"/>
      <c r="DM175" s="16"/>
      <c r="DN175" s="70"/>
      <c r="DO175" s="16"/>
      <c r="DP175" s="16"/>
      <c r="DQ175" s="70"/>
      <c r="DR175" s="16"/>
      <c r="DS175" s="16"/>
      <c r="DT175" s="70"/>
      <c r="DU175" s="16"/>
      <c r="DV175" s="16"/>
      <c r="DW175" s="70"/>
      <c r="DX175" s="16"/>
      <c r="DY175" s="16"/>
      <c r="DZ175" s="70"/>
      <c r="EA175" s="16"/>
      <c r="EB175" s="16"/>
      <c r="EC175" s="70"/>
      <c r="ED175" s="16"/>
      <c r="EE175" s="16"/>
      <c r="EF175" s="70"/>
      <c r="EG175" s="16"/>
      <c r="EH175" s="16"/>
      <c r="EI175" s="70"/>
      <c r="EJ175" s="16"/>
      <c r="EK175" s="16"/>
      <c r="EL175" s="70"/>
      <c r="EM175" s="16"/>
      <c r="EN175" s="16"/>
      <c r="EO175" s="70"/>
      <c r="EP175" s="16"/>
      <c r="EQ175" s="16"/>
      <c r="ER175" s="70"/>
      <c r="ES175" s="16"/>
      <c r="ET175" s="16"/>
      <c r="EU175" s="70"/>
      <c r="EV175" s="16"/>
      <c r="EW175" s="16"/>
      <c r="EX175" s="70"/>
      <c r="EY175" s="16"/>
      <c r="EZ175" s="16"/>
      <c r="FA175" s="70"/>
      <c r="FB175" s="16"/>
      <c r="FC175" s="16"/>
      <c r="FD175" s="70"/>
      <c r="FE175" s="16"/>
      <c r="FF175" s="16"/>
      <c r="FG175" s="70"/>
      <c r="FH175" s="16"/>
      <c r="FI175" s="16"/>
      <c r="FJ175" s="70"/>
      <c r="FK175" s="16"/>
      <c r="FL175" s="16"/>
      <c r="FM175" s="70"/>
      <c r="FN175" s="16"/>
      <c r="FO175" s="16"/>
      <c r="FP175" s="70"/>
      <c r="FQ175" s="16"/>
      <c r="FR175" s="16"/>
      <c r="FS175" s="70"/>
      <c r="FT175" s="16"/>
      <c r="FU175" s="16"/>
      <c r="FV175" s="70"/>
      <c r="FW175" s="16"/>
      <c r="FX175" s="16"/>
      <c r="FY175" s="70"/>
      <c r="FZ175" s="16"/>
      <c r="GA175" s="16"/>
      <c r="GB175" s="70"/>
      <c r="GC175" s="16"/>
      <c r="GD175" s="16"/>
      <c r="GE175" s="70"/>
      <c r="GF175" s="16"/>
      <c r="GG175" s="16"/>
      <c r="GH175" s="71"/>
      <c r="GI175" s="16"/>
      <c r="GJ175" s="16"/>
      <c r="GK175" s="70"/>
      <c r="GL175" s="16"/>
      <c r="GM175" s="16"/>
      <c r="GN175" s="70"/>
      <c r="GO175" s="16"/>
      <c r="GP175" s="16"/>
      <c r="GQ175" s="70"/>
      <c r="GR175" s="16"/>
      <c r="GS175" s="16"/>
      <c r="GT175" s="70"/>
      <c r="GU175" s="16"/>
      <c r="GV175" s="16"/>
      <c r="GW175" s="70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70"/>
      <c r="HJ175" s="16"/>
      <c r="HK175" s="16"/>
      <c r="HL175" s="16"/>
      <c r="HM175" s="16"/>
      <c r="HN175" s="16"/>
      <c r="HO175" s="16"/>
      <c r="HP175" s="16"/>
      <c r="HQ175" s="16"/>
      <c r="HR175" s="70"/>
      <c r="HS175" s="16"/>
      <c r="HT175" s="16"/>
      <c r="HU175" s="70"/>
      <c r="HV175" s="16"/>
      <c r="HW175" s="16"/>
      <c r="HX175" s="70"/>
      <c r="HY175" s="16"/>
      <c r="HZ175" s="16"/>
      <c r="IA175" s="70"/>
      <c r="IB175" s="16"/>
      <c r="IC175" s="16"/>
      <c r="ID175" s="70"/>
      <c r="IE175" s="16"/>
      <c r="IF175" s="16"/>
      <c r="IG175" s="70"/>
      <c r="IH175" s="16"/>
      <c r="II175" s="16"/>
      <c r="IJ175" s="70"/>
      <c r="IK175" s="16"/>
      <c r="IL175" s="16"/>
      <c r="IM175" s="70"/>
      <c r="IN175" s="16"/>
      <c r="IO175" s="16"/>
      <c r="IP175" s="70"/>
      <c r="IQ175" s="16"/>
      <c r="IR175" s="16"/>
      <c r="IS175" s="16"/>
      <c r="IT175" s="70"/>
      <c r="IU175" s="16"/>
      <c r="IV175" s="16"/>
      <c r="IW175" s="70"/>
      <c r="IX175" s="16"/>
      <c r="IY175" s="16"/>
      <c r="IZ175" s="70"/>
      <c r="JA175" s="16"/>
      <c r="JB175" s="16"/>
      <c r="JC175" s="70"/>
      <c r="JD175" s="16"/>
      <c r="JE175" s="16"/>
      <c r="JF175" s="70"/>
      <c r="JG175" s="16"/>
      <c r="JH175" s="16"/>
      <c r="JI175" s="70"/>
      <c r="JJ175" s="16"/>
      <c r="JK175" s="16"/>
      <c r="JL175" s="70"/>
      <c r="JM175" s="16"/>
      <c r="JN175" s="16"/>
      <c r="JO175" s="70"/>
      <c r="JP175" s="16"/>
      <c r="JQ175" s="16"/>
      <c r="JR175" s="70"/>
      <c r="JS175" s="16"/>
      <c r="JT175" s="16"/>
      <c r="JU175" s="70"/>
      <c r="JV175" s="16"/>
      <c r="JW175" s="16"/>
      <c r="JX175" s="70"/>
      <c r="JY175" s="16"/>
      <c r="JZ175" s="16"/>
      <c r="KA175" s="70"/>
      <c r="KB175" s="16"/>
      <c r="KC175" s="16"/>
      <c r="KD175" s="70"/>
      <c r="KE175" s="16"/>
      <c r="KF175" s="16"/>
      <c r="KG175" s="70"/>
      <c r="KH175" s="16"/>
      <c r="KI175" s="16"/>
      <c r="KJ175" s="70"/>
      <c r="KK175" s="16"/>
      <c r="KL175" s="16"/>
      <c r="KM175" s="70"/>
      <c r="KN175" s="16"/>
      <c r="KO175" s="16"/>
      <c r="KP175" s="70"/>
      <c r="KQ175" s="16"/>
      <c r="KR175" s="16"/>
      <c r="KS175" s="70"/>
      <c r="KT175" s="16"/>
      <c r="KU175" s="16"/>
      <c r="KV175" s="16"/>
      <c r="KW175" s="16"/>
      <c r="KX175" s="16"/>
      <c r="KY175" s="70"/>
      <c r="KZ175" s="16"/>
      <c r="LA175" s="16"/>
      <c r="LB175" s="70"/>
      <c r="LC175" s="16"/>
      <c r="LD175" s="16"/>
      <c r="LE175" s="70"/>
      <c r="LF175" s="16"/>
      <c r="LG175" s="16"/>
      <c r="LH175" s="70"/>
      <c r="LI175" s="16"/>
      <c r="LJ175" s="16"/>
      <c r="LK175" s="70"/>
      <c r="LL175" s="16"/>
      <c r="LM175" s="16"/>
      <c r="LN175" s="70"/>
      <c r="LO175" s="16"/>
      <c r="LP175" s="16"/>
      <c r="LQ175" s="70"/>
      <c r="LR175" s="16"/>
      <c r="LS175" s="16"/>
      <c r="LT175" s="70"/>
      <c r="LU175" s="16"/>
      <c r="LV175" s="16"/>
      <c r="LW175" s="70"/>
      <c r="LX175" s="16"/>
      <c r="LY175" s="16"/>
      <c r="LZ175" s="70"/>
      <c r="MA175" s="16"/>
      <c r="MB175" s="16"/>
      <c r="MC175" s="70"/>
      <c r="MD175" s="16"/>
      <c r="ME175" s="16"/>
      <c r="MF175" s="70"/>
      <c r="MG175" s="21"/>
    </row>
    <row r="176" spans="1:345" s="17" customFormat="1" ht="13.5" customHeight="1">
      <c r="B176" s="16"/>
      <c r="C176" s="16"/>
      <c r="D176" s="16"/>
      <c r="E176" s="16"/>
      <c r="F176" s="16"/>
      <c r="G176" s="70"/>
      <c r="H176" s="16"/>
      <c r="I176" s="16"/>
      <c r="J176" s="70"/>
      <c r="K176" s="16"/>
      <c r="L176" s="16"/>
      <c r="M176" s="70"/>
      <c r="N176" s="16"/>
      <c r="O176" s="16"/>
      <c r="P176" s="70"/>
      <c r="Q176" s="16"/>
      <c r="R176" s="16"/>
      <c r="S176" s="70"/>
      <c r="T176" s="16"/>
      <c r="U176" s="16"/>
      <c r="V176" s="70"/>
      <c r="W176" s="16"/>
      <c r="X176" s="16"/>
      <c r="Y176" s="70"/>
      <c r="Z176" s="16"/>
      <c r="AA176" s="16"/>
      <c r="AB176" s="70"/>
      <c r="AC176" s="16"/>
      <c r="AD176" s="16"/>
      <c r="AE176" s="70"/>
      <c r="AF176" s="16"/>
      <c r="AG176" s="16"/>
      <c r="AH176" s="70"/>
      <c r="AI176" s="16"/>
      <c r="AJ176" s="16"/>
      <c r="AK176" s="70"/>
      <c r="AL176" s="16"/>
      <c r="AM176" s="16"/>
      <c r="AN176" s="70"/>
      <c r="AO176" s="16"/>
      <c r="AP176" s="16"/>
      <c r="AQ176" s="70"/>
      <c r="AR176" s="16"/>
      <c r="AS176" s="16"/>
      <c r="AT176" s="70"/>
      <c r="AU176" s="16"/>
      <c r="AV176" s="16"/>
      <c r="AW176" s="70"/>
      <c r="AX176" s="16"/>
      <c r="AY176" s="16"/>
      <c r="AZ176" s="70"/>
      <c r="BA176" s="16"/>
      <c r="BB176" s="16"/>
      <c r="BC176" s="70"/>
      <c r="BD176" s="16"/>
      <c r="BE176" s="16"/>
      <c r="BF176" s="70"/>
      <c r="BG176" s="16"/>
      <c r="BH176" s="16"/>
      <c r="BI176" s="70"/>
      <c r="BJ176" s="16"/>
      <c r="BK176" s="16"/>
      <c r="BL176" s="70"/>
      <c r="BM176" s="16"/>
      <c r="BN176" s="16"/>
      <c r="BO176" s="70"/>
      <c r="BP176" s="16"/>
      <c r="BQ176" s="16"/>
      <c r="BR176" s="70"/>
      <c r="BS176" s="16"/>
      <c r="BT176" s="16"/>
      <c r="BU176" s="70"/>
      <c r="BV176" s="16"/>
      <c r="BW176" s="16"/>
      <c r="BX176" s="70"/>
      <c r="BY176" s="16"/>
      <c r="BZ176" s="16"/>
      <c r="CA176" s="70"/>
      <c r="CB176" s="16"/>
      <c r="CC176" s="16"/>
      <c r="CD176" s="70"/>
      <c r="CE176" s="16"/>
      <c r="CF176" s="16"/>
      <c r="CG176" s="70"/>
      <c r="CH176" s="16"/>
      <c r="CI176" s="16"/>
      <c r="CJ176" s="70"/>
      <c r="CK176" s="16"/>
      <c r="CL176" s="16"/>
      <c r="CM176" s="70"/>
      <c r="CN176" s="16"/>
      <c r="CO176" s="16"/>
      <c r="CP176" s="70"/>
      <c r="CQ176" s="16"/>
      <c r="CR176" s="16"/>
      <c r="CS176" s="70"/>
      <c r="CT176" s="16"/>
      <c r="CU176" s="16"/>
      <c r="CV176" s="70"/>
      <c r="CW176" s="16"/>
      <c r="CX176" s="16"/>
      <c r="CY176" s="70"/>
      <c r="CZ176" s="16"/>
      <c r="DA176" s="16"/>
      <c r="DB176" s="70"/>
      <c r="DC176" s="16"/>
      <c r="DD176" s="16"/>
      <c r="DE176" s="70"/>
      <c r="DF176" s="16"/>
      <c r="DG176" s="16"/>
      <c r="DH176" s="70"/>
      <c r="DI176" s="16"/>
      <c r="DJ176" s="16"/>
      <c r="DK176" s="70"/>
      <c r="DL176" s="16"/>
      <c r="DM176" s="16"/>
      <c r="DN176" s="70"/>
      <c r="DO176" s="16"/>
      <c r="DP176" s="16"/>
      <c r="DQ176" s="70"/>
      <c r="DR176" s="16"/>
      <c r="DS176" s="16"/>
      <c r="DT176" s="70"/>
      <c r="DU176" s="16"/>
      <c r="DV176" s="16"/>
      <c r="DW176" s="70"/>
      <c r="DX176" s="16"/>
      <c r="DY176" s="16"/>
      <c r="DZ176" s="70"/>
      <c r="EA176" s="16"/>
      <c r="EB176" s="16"/>
      <c r="EC176" s="70"/>
      <c r="ED176" s="16"/>
      <c r="EE176" s="16"/>
      <c r="EF176" s="70"/>
      <c r="EG176" s="16"/>
      <c r="EH176" s="16"/>
      <c r="EI176" s="70"/>
      <c r="EJ176" s="16"/>
      <c r="EK176" s="16"/>
      <c r="EL176" s="70"/>
      <c r="EM176" s="16"/>
      <c r="EN176" s="16"/>
      <c r="EO176" s="70"/>
      <c r="EP176" s="16"/>
      <c r="EQ176" s="16"/>
      <c r="ER176" s="70"/>
      <c r="ES176" s="16"/>
      <c r="ET176" s="16"/>
      <c r="EU176" s="70"/>
      <c r="EV176" s="16"/>
      <c r="EW176" s="16"/>
      <c r="EX176" s="70"/>
      <c r="EY176" s="16"/>
      <c r="EZ176" s="16"/>
      <c r="FA176" s="70"/>
      <c r="FB176" s="16"/>
      <c r="FC176" s="16"/>
      <c r="FD176" s="70"/>
      <c r="FE176" s="16"/>
      <c r="FF176" s="16"/>
      <c r="FG176" s="70"/>
      <c r="FH176" s="16"/>
      <c r="FI176" s="16"/>
      <c r="FJ176" s="70"/>
      <c r="FK176" s="16"/>
      <c r="FL176" s="16"/>
      <c r="FM176" s="70"/>
      <c r="FN176" s="16"/>
      <c r="FO176" s="16"/>
      <c r="FP176" s="70"/>
      <c r="FQ176" s="16"/>
      <c r="FR176" s="16"/>
      <c r="FS176" s="70"/>
      <c r="FT176" s="16"/>
      <c r="FU176" s="16"/>
      <c r="FV176" s="70"/>
      <c r="FW176" s="16"/>
      <c r="FX176" s="16"/>
      <c r="FY176" s="70"/>
      <c r="FZ176" s="16"/>
      <c r="GA176" s="16"/>
      <c r="GB176" s="70"/>
      <c r="GC176" s="16"/>
      <c r="GD176" s="16"/>
      <c r="GE176" s="70"/>
      <c r="GF176" s="16"/>
      <c r="GG176" s="16"/>
      <c r="GH176" s="71"/>
      <c r="GI176" s="16"/>
      <c r="GJ176" s="16"/>
      <c r="GK176" s="70"/>
      <c r="GL176" s="16"/>
      <c r="GM176" s="16"/>
      <c r="GN176" s="70"/>
      <c r="GO176" s="16"/>
      <c r="GP176" s="16"/>
      <c r="GQ176" s="70"/>
      <c r="GR176" s="16"/>
      <c r="GS176" s="16"/>
      <c r="GT176" s="70"/>
      <c r="GU176" s="16"/>
      <c r="GV176" s="16"/>
      <c r="GW176" s="70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70"/>
      <c r="HJ176" s="16"/>
      <c r="HK176" s="16"/>
      <c r="HL176" s="16"/>
      <c r="HM176" s="16"/>
      <c r="HN176" s="16"/>
      <c r="HO176" s="16"/>
      <c r="HP176" s="16"/>
      <c r="HQ176" s="16"/>
      <c r="HR176" s="70"/>
      <c r="HS176" s="16"/>
      <c r="HT176" s="16"/>
      <c r="HU176" s="70"/>
      <c r="HV176" s="16"/>
      <c r="HW176" s="16"/>
      <c r="HX176" s="70"/>
      <c r="HY176" s="16"/>
      <c r="HZ176" s="16"/>
      <c r="IA176" s="70"/>
      <c r="IB176" s="16"/>
      <c r="IC176" s="16"/>
      <c r="ID176" s="70"/>
      <c r="IE176" s="16"/>
      <c r="IF176" s="16"/>
      <c r="IG176" s="70"/>
      <c r="IH176" s="16"/>
      <c r="II176" s="16"/>
      <c r="IJ176" s="70"/>
      <c r="IK176" s="16"/>
      <c r="IL176" s="16"/>
      <c r="IM176" s="70"/>
      <c r="IN176" s="16"/>
      <c r="IO176" s="16"/>
      <c r="IP176" s="70"/>
      <c r="IQ176" s="16"/>
      <c r="IR176" s="16"/>
      <c r="IS176" s="16"/>
      <c r="IT176" s="70"/>
      <c r="IU176" s="16"/>
      <c r="IV176" s="16"/>
      <c r="IW176" s="70"/>
      <c r="IX176" s="16"/>
      <c r="IY176" s="16"/>
      <c r="IZ176" s="70"/>
      <c r="JA176" s="16"/>
      <c r="JB176" s="16"/>
      <c r="JC176" s="70"/>
      <c r="JD176" s="16"/>
      <c r="JE176" s="16"/>
      <c r="JF176" s="70"/>
      <c r="JG176" s="16"/>
      <c r="JH176" s="16"/>
      <c r="JI176" s="70"/>
      <c r="JJ176" s="16"/>
      <c r="JK176" s="16"/>
      <c r="JL176" s="70"/>
      <c r="JM176" s="16"/>
      <c r="JN176" s="16"/>
      <c r="JO176" s="70"/>
      <c r="JP176" s="16"/>
      <c r="JQ176" s="16"/>
      <c r="JR176" s="70"/>
      <c r="JS176" s="16"/>
      <c r="JT176" s="16"/>
      <c r="JU176" s="70"/>
      <c r="JV176" s="16"/>
      <c r="JW176" s="16"/>
      <c r="JX176" s="70"/>
      <c r="JY176" s="16"/>
      <c r="JZ176" s="16"/>
      <c r="KA176" s="70"/>
      <c r="KB176" s="16"/>
      <c r="KC176" s="16"/>
      <c r="KD176" s="70"/>
      <c r="KE176" s="16"/>
      <c r="KF176" s="16"/>
      <c r="KG176" s="70"/>
      <c r="KH176" s="16"/>
      <c r="KI176" s="16"/>
      <c r="KJ176" s="70"/>
      <c r="KK176" s="16"/>
      <c r="KL176" s="16"/>
      <c r="KM176" s="70"/>
      <c r="KN176" s="16"/>
      <c r="KO176" s="16"/>
      <c r="KP176" s="70"/>
      <c r="KQ176" s="16"/>
      <c r="KR176" s="16"/>
      <c r="KS176" s="70"/>
      <c r="KT176" s="16"/>
      <c r="KU176" s="16"/>
      <c r="KV176" s="16"/>
      <c r="KW176" s="16"/>
      <c r="KX176" s="16"/>
      <c r="KY176" s="70"/>
      <c r="KZ176" s="16"/>
      <c r="LA176" s="16"/>
      <c r="LB176" s="70"/>
      <c r="LC176" s="16"/>
      <c r="LD176" s="16"/>
      <c r="LE176" s="70"/>
      <c r="LF176" s="16"/>
      <c r="LG176" s="16"/>
      <c r="LH176" s="70"/>
      <c r="LI176" s="16"/>
      <c r="LJ176" s="16"/>
      <c r="LK176" s="70"/>
      <c r="LL176" s="16"/>
      <c r="LM176" s="16"/>
      <c r="LN176" s="70"/>
      <c r="LO176" s="16"/>
      <c r="LP176" s="16"/>
      <c r="LQ176" s="70"/>
      <c r="LR176" s="16"/>
      <c r="LS176" s="16"/>
      <c r="LT176" s="70"/>
      <c r="LU176" s="16"/>
      <c r="LV176" s="16"/>
      <c r="LW176" s="70"/>
      <c r="LX176" s="16"/>
      <c r="LY176" s="16"/>
      <c r="LZ176" s="70"/>
      <c r="MA176" s="16"/>
      <c r="MB176" s="16"/>
      <c r="MC176" s="70"/>
      <c r="MD176" s="16"/>
      <c r="ME176" s="16"/>
      <c r="MF176" s="70"/>
      <c r="MG176" s="21"/>
    </row>
    <row r="177" spans="2:345" s="17" customFormat="1" ht="13.5" customHeight="1">
      <c r="B177" s="16"/>
      <c r="C177" s="16"/>
      <c r="D177" s="16"/>
      <c r="E177" s="16"/>
      <c r="F177" s="16"/>
      <c r="G177" s="70"/>
      <c r="H177" s="16"/>
      <c r="I177" s="16"/>
      <c r="J177" s="70"/>
      <c r="K177" s="16"/>
      <c r="L177" s="16"/>
      <c r="M177" s="70"/>
      <c r="N177" s="16"/>
      <c r="O177" s="16"/>
      <c r="P177" s="70"/>
      <c r="Q177" s="16"/>
      <c r="R177" s="16"/>
      <c r="S177" s="70"/>
      <c r="T177" s="16"/>
      <c r="U177" s="16"/>
      <c r="V177" s="70"/>
      <c r="W177" s="16"/>
      <c r="X177" s="16"/>
      <c r="Y177" s="70"/>
      <c r="Z177" s="16"/>
      <c r="AA177" s="16"/>
      <c r="AB177" s="70"/>
      <c r="AC177" s="16"/>
      <c r="AD177" s="16"/>
      <c r="AE177" s="70"/>
      <c r="AF177" s="16"/>
      <c r="AG177" s="16"/>
      <c r="AH177" s="70"/>
      <c r="AI177" s="16"/>
      <c r="AJ177" s="16"/>
      <c r="AK177" s="70"/>
      <c r="AL177" s="16"/>
      <c r="AM177" s="16"/>
      <c r="AN177" s="70"/>
      <c r="AO177" s="16"/>
      <c r="AP177" s="16"/>
      <c r="AQ177" s="70"/>
      <c r="AR177" s="16"/>
      <c r="AS177" s="16"/>
      <c r="AT177" s="70"/>
      <c r="AU177" s="16"/>
      <c r="AV177" s="16"/>
      <c r="AW177" s="70"/>
      <c r="AX177" s="16"/>
      <c r="AY177" s="16"/>
      <c r="AZ177" s="70"/>
      <c r="BA177" s="16"/>
      <c r="BB177" s="16"/>
      <c r="BC177" s="70"/>
      <c r="BD177" s="16"/>
      <c r="BE177" s="16"/>
      <c r="BF177" s="70"/>
      <c r="BG177" s="16"/>
      <c r="BH177" s="16"/>
      <c r="BI177" s="70"/>
      <c r="BJ177" s="16"/>
      <c r="BK177" s="16"/>
      <c r="BL177" s="70"/>
      <c r="BM177" s="16"/>
      <c r="BN177" s="16"/>
      <c r="BO177" s="70"/>
      <c r="BP177" s="16"/>
      <c r="BQ177" s="16"/>
      <c r="BR177" s="70"/>
      <c r="BS177" s="16"/>
      <c r="BT177" s="16"/>
      <c r="BU177" s="70"/>
      <c r="BV177" s="16"/>
      <c r="BW177" s="16"/>
      <c r="BX177" s="70"/>
      <c r="BY177" s="16"/>
      <c r="BZ177" s="16"/>
      <c r="CA177" s="70"/>
      <c r="CB177" s="16"/>
      <c r="CC177" s="16"/>
      <c r="CD177" s="70"/>
      <c r="CE177" s="16"/>
      <c r="CF177" s="16"/>
      <c r="CG177" s="70"/>
      <c r="CH177" s="16"/>
      <c r="CI177" s="16"/>
      <c r="CJ177" s="70"/>
      <c r="CK177" s="16"/>
      <c r="CL177" s="16"/>
      <c r="CM177" s="70"/>
      <c r="CN177" s="16"/>
      <c r="CO177" s="16"/>
      <c r="CP177" s="70"/>
      <c r="CQ177" s="16"/>
      <c r="CR177" s="16"/>
      <c r="CS177" s="70"/>
      <c r="CT177" s="16"/>
      <c r="CU177" s="16"/>
      <c r="CV177" s="70"/>
      <c r="CW177" s="16"/>
      <c r="CX177" s="16"/>
      <c r="CY177" s="70"/>
      <c r="CZ177" s="16"/>
      <c r="DA177" s="16"/>
      <c r="DB177" s="70"/>
      <c r="DC177" s="16"/>
      <c r="DD177" s="16"/>
      <c r="DE177" s="70"/>
      <c r="DF177" s="16"/>
      <c r="DG177" s="16"/>
      <c r="DH177" s="70"/>
      <c r="DI177" s="16"/>
      <c r="DJ177" s="16"/>
      <c r="DK177" s="70"/>
      <c r="DL177" s="16"/>
      <c r="DM177" s="16"/>
      <c r="DN177" s="70"/>
      <c r="DO177" s="16"/>
      <c r="DP177" s="16"/>
      <c r="DQ177" s="70"/>
      <c r="DR177" s="16"/>
      <c r="DS177" s="16"/>
      <c r="DT177" s="70"/>
      <c r="DU177" s="16"/>
      <c r="DV177" s="16"/>
      <c r="DW177" s="70"/>
      <c r="DX177" s="16"/>
      <c r="DY177" s="16"/>
      <c r="DZ177" s="70"/>
      <c r="EA177" s="16"/>
      <c r="EB177" s="16"/>
      <c r="EC177" s="70"/>
      <c r="ED177" s="16"/>
      <c r="EE177" s="16"/>
      <c r="EF177" s="70"/>
      <c r="EG177" s="16"/>
      <c r="EH177" s="16"/>
      <c r="EI177" s="70"/>
      <c r="EJ177" s="16"/>
      <c r="EK177" s="16"/>
      <c r="EL177" s="70"/>
      <c r="EM177" s="16"/>
      <c r="EN177" s="16"/>
      <c r="EO177" s="70"/>
      <c r="EP177" s="16"/>
      <c r="EQ177" s="16"/>
      <c r="ER177" s="70"/>
      <c r="ES177" s="16"/>
      <c r="ET177" s="16"/>
      <c r="EU177" s="70"/>
      <c r="EV177" s="16"/>
      <c r="EW177" s="16"/>
      <c r="EX177" s="70"/>
      <c r="EY177" s="16"/>
      <c r="EZ177" s="16"/>
      <c r="FA177" s="70"/>
      <c r="FB177" s="16"/>
      <c r="FC177" s="16"/>
      <c r="FD177" s="70"/>
      <c r="FE177" s="16"/>
      <c r="FF177" s="16"/>
      <c r="FG177" s="70"/>
      <c r="FH177" s="16"/>
      <c r="FI177" s="16"/>
      <c r="FJ177" s="70"/>
      <c r="FK177" s="16"/>
      <c r="FL177" s="16"/>
      <c r="FM177" s="70"/>
      <c r="FN177" s="16"/>
      <c r="FO177" s="16"/>
      <c r="FP177" s="70"/>
      <c r="FQ177" s="16"/>
      <c r="FR177" s="16"/>
      <c r="FS177" s="70"/>
      <c r="FT177" s="16"/>
      <c r="FU177" s="16"/>
      <c r="FV177" s="70"/>
      <c r="FW177" s="16"/>
      <c r="FX177" s="16"/>
      <c r="FY177" s="70"/>
      <c r="FZ177" s="16"/>
      <c r="GA177" s="16"/>
      <c r="GB177" s="70"/>
      <c r="GC177" s="16"/>
      <c r="GD177" s="16"/>
      <c r="GE177" s="70"/>
      <c r="GF177" s="16"/>
      <c r="GG177" s="16"/>
      <c r="GH177" s="71"/>
      <c r="GI177" s="16"/>
      <c r="GJ177" s="16"/>
      <c r="GK177" s="70"/>
      <c r="GL177" s="16"/>
      <c r="GM177" s="16"/>
      <c r="GN177" s="70"/>
      <c r="GO177" s="16"/>
      <c r="GP177" s="16"/>
      <c r="GQ177" s="70"/>
      <c r="GR177" s="16"/>
      <c r="GS177" s="16"/>
      <c r="GT177" s="70"/>
      <c r="GU177" s="16"/>
      <c r="GV177" s="16"/>
      <c r="GW177" s="70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70"/>
      <c r="HJ177" s="16"/>
      <c r="HK177" s="16"/>
      <c r="HL177" s="16"/>
      <c r="HM177" s="16"/>
      <c r="HN177" s="16"/>
      <c r="HO177" s="16"/>
      <c r="HP177" s="16"/>
      <c r="HQ177" s="16"/>
      <c r="HR177" s="70"/>
      <c r="HS177" s="16"/>
      <c r="HT177" s="16"/>
      <c r="HU177" s="70"/>
      <c r="HV177" s="16"/>
      <c r="HW177" s="16"/>
      <c r="HX177" s="70"/>
      <c r="HY177" s="16"/>
      <c r="HZ177" s="16"/>
      <c r="IA177" s="70"/>
      <c r="IB177" s="16"/>
      <c r="IC177" s="16"/>
      <c r="ID177" s="70"/>
      <c r="IE177" s="16"/>
      <c r="IF177" s="16"/>
      <c r="IG177" s="70"/>
      <c r="IH177" s="16"/>
      <c r="II177" s="16"/>
      <c r="IJ177" s="70"/>
      <c r="IK177" s="16"/>
      <c r="IL177" s="16"/>
      <c r="IM177" s="70"/>
      <c r="IN177" s="16"/>
      <c r="IO177" s="16"/>
      <c r="IP177" s="70"/>
      <c r="IQ177" s="16"/>
      <c r="IR177" s="16"/>
      <c r="IS177" s="16"/>
      <c r="IT177" s="70"/>
      <c r="IU177" s="16"/>
      <c r="IV177" s="16"/>
      <c r="IW177" s="70"/>
      <c r="IX177" s="16"/>
      <c r="IY177" s="16"/>
      <c r="IZ177" s="70"/>
      <c r="JA177" s="16"/>
      <c r="JB177" s="16"/>
      <c r="JC177" s="70"/>
      <c r="JD177" s="16"/>
      <c r="JE177" s="16"/>
      <c r="JF177" s="70"/>
      <c r="JG177" s="16"/>
      <c r="JH177" s="16"/>
      <c r="JI177" s="70"/>
      <c r="JJ177" s="16"/>
      <c r="JK177" s="16"/>
      <c r="JL177" s="70"/>
      <c r="JM177" s="16"/>
      <c r="JN177" s="16"/>
      <c r="JO177" s="70"/>
      <c r="JP177" s="16"/>
      <c r="JQ177" s="16"/>
      <c r="JR177" s="70"/>
      <c r="JS177" s="16"/>
      <c r="JT177" s="16"/>
      <c r="JU177" s="70"/>
      <c r="JV177" s="16"/>
      <c r="JW177" s="16"/>
      <c r="JX177" s="70"/>
      <c r="JY177" s="16"/>
      <c r="JZ177" s="16"/>
      <c r="KA177" s="70"/>
      <c r="KB177" s="16"/>
      <c r="KC177" s="16"/>
      <c r="KD177" s="70"/>
      <c r="KE177" s="16"/>
      <c r="KF177" s="16"/>
      <c r="KG177" s="70"/>
      <c r="KH177" s="16"/>
      <c r="KI177" s="16"/>
      <c r="KJ177" s="70"/>
      <c r="KK177" s="16"/>
      <c r="KL177" s="16"/>
      <c r="KM177" s="70"/>
      <c r="KN177" s="16"/>
      <c r="KO177" s="16"/>
      <c r="KP177" s="70"/>
      <c r="KQ177" s="16"/>
      <c r="KR177" s="16"/>
      <c r="KS177" s="70"/>
      <c r="KT177" s="16"/>
      <c r="KU177" s="16"/>
      <c r="KV177" s="16"/>
      <c r="KW177" s="16"/>
      <c r="KX177" s="16"/>
      <c r="KY177" s="70"/>
      <c r="KZ177" s="16"/>
      <c r="LA177" s="16"/>
      <c r="LB177" s="70"/>
      <c r="LC177" s="16"/>
      <c r="LD177" s="16"/>
      <c r="LE177" s="70"/>
      <c r="LF177" s="16"/>
      <c r="LG177" s="16"/>
      <c r="LH177" s="70"/>
      <c r="LI177" s="16"/>
      <c r="LJ177" s="16"/>
      <c r="LK177" s="70"/>
      <c r="LL177" s="16"/>
      <c r="LM177" s="16"/>
      <c r="LN177" s="70"/>
      <c r="LO177" s="16"/>
      <c r="LP177" s="16"/>
      <c r="LQ177" s="70"/>
      <c r="LR177" s="16"/>
      <c r="LS177" s="16"/>
      <c r="LT177" s="70"/>
      <c r="LU177" s="16"/>
      <c r="LV177" s="16"/>
      <c r="LW177" s="70"/>
      <c r="LX177" s="16"/>
      <c r="LY177" s="16"/>
      <c r="LZ177" s="70"/>
      <c r="MA177" s="16"/>
      <c r="MB177" s="16"/>
      <c r="MC177" s="70"/>
      <c r="MD177" s="16"/>
      <c r="ME177" s="16"/>
      <c r="MF177" s="70"/>
      <c r="MG177" s="21"/>
    </row>
    <row r="178" spans="2:345" s="17" customFormat="1" ht="13.5" customHeight="1">
      <c r="B178" s="16"/>
      <c r="C178" s="16"/>
      <c r="D178" s="16"/>
      <c r="E178" s="16"/>
      <c r="F178" s="16"/>
      <c r="G178" s="70"/>
      <c r="H178" s="16"/>
      <c r="I178" s="16"/>
      <c r="J178" s="70"/>
      <c r="K178" s="16"/>
      <c r="L178" s="16"/>
      <c r="M178" s="70"/>
      <c r="N178" s="16"/>
      <c r="O178" s="16"/>
      <c r="P178" s="70"/>
      <c r="Q178" s="16"/>
      <c r="R178" s="16"/>
      <c r="S178" s="70"/>
      <c r="T178" s="16"/>
      <c r="U178" s="16"/>
      <c r="V178" s="70"/>
      <c r="W178" s="16"/>
      <c r="X178" s="16"/>
      <c r="Y178" s="70"/>
      <c r="Z178" s="16"/>
      <c r="AA178" s="16"/>
      <c r="AB178" s="70"/>
      <c r="AC178" s="16"/>
      <c r="AD178" s="16"/>
      <c r="AE178" s="70"/>
      <c r="AF178" s="16"/>
      <c r="AG178" s="16"/>
      <c r="AH178" s="70"/>
      <c r="AI178" s="16"/>
      <c r="AJ178" s="16"/>
      <c r="AK178" s="70"/>
      <c r="AL178" s="16"/>
      <c r="AM178" s="16"/>
      <c r="AN178" s="70"/>
      <c r="AO178" s="16"/>
      <c r="AP178" s="16"/>
      <c r="AQ178" s="70"/>
      <c r="AR178" s="16"/>
      <c r="AS178" s="16"/>
      <c r="AT178" s="70"/>
      <c r="AU178" s="16"/>
      <c r="AV178" s="16"/>
      <c r="AW178" s="70"/>
      <c r="AX178" s="16"/>
      <c r="AY178" s="16"/>
      <c r="AZ178" s="70"/>
      <c r="BA178" s="16"/>
      <c r="BB178" s="16"/>
      <c r="BC178" s="70"/>
      <c r="BD178" s="16"/>
      <c r="BE178" s="16"/>
      <c r="BF178" s="70"/>
      <c r="BG178" s="16"/>
      <c r="BH178" s="16"/>
      <c r="BI178" s="70"/>
      <c r="BJ178" s="16"/>
      <c r="BK178" s="16"/>
      <c r="BL178" s="70"/>
      <c r="BM178" s="16"/>
      <c r="BN178" s="16"/>
      <c r="BO178" s="70"/>
      <c r="BP178" s="16"/>
      <c r="BQ178" s="16"/>
      <c r="BR178" s="70"/>
      <c r="BS178" s="16"/>
      <c r="BT178" s="16"/>
      <c r="BU178" s="70"/>
      <c r="BV178" s="16"/>
      <c r="BW178" s="16"/>
      <c r="BX178" s="70"/>
      <c r="BY178" s="16"/>
      <c r="BZ178" s="16"/>
      <c r="CA178" s="70"/>
      <c r="CB178" s="16"/>
      <c r="CC178" s="16"/>
      <c r="CD178" s="70"/>
      <c r="CE178" s="16"/>
      <c r="CF178" s="16"/>
      <c r="CG178" s="70"/>
      <c r="CH178" s="16"/>
      <c r="CI178" s="16"/>
      <c r="CJ178" s="70"/>
      <c r="CK178" s="16"/>
      <c r="CL178" s="16"/>
      <c r="CM178" s="70"/>
      <c r="CN178" s="16"/>
      <c r="CO178" s="16"/>
      <c r="CP178" s="70"/>
      <c r="CQ178" s="16"/>
      <c r="CR178" s="16"/>
      <c r="CS178" s="70"/>
      <c r="CT178" s="16"/>
      <c r="CU178" s="16"/>
      <c r="CV178" s="70"/>
      <c r="CW178" s="16"/>
      <c r="CX178" s="16"/>
      <c r="CY178" s="70"/>
      <c r="CZ178" s="16"/>
      <c r="DA178" s="16"/>
      <c r="DB178" s="70"/>
      <c r="DC178" s="16"/>
      <c r="DD178" s="16"/>
      <c r="DE178" s="70"/>
      <c r="DF178" s="16"/>
      <c r="DG178" s="16"/>
      <c r="DH178" s="70"/>
      <c r="DI178" s="16"/>
      <c r="DJ178" s="16"/>
      <c r="DK178" s="70"/>
      <c r="DL178" s="16"/>
      <c r="DM178" s="16"/>
      <c r="DN178" s="70"/>
      <c r="DO178" s="16"/>
      <c r="DP178" s="16"/>
      <c r="DQ178" s="70"/>
      <c r="DR178" s="16"/>
      <c r="DS178" s="16"/>
      <c r="DT178" s="70"/>
      <c r="DU178" s="16"/>
      <c r="DV178" s="16"/>
      <c r="DW178" s="70"/>
      <c r="DX178" s="16"/>
      <c r="DY178" s="16"/>
      <c r="DZ178" s="70"/>
      <c r="EA178" s="16"/>
      <c r="EB178" s="16"/>
      <c r="EC178" s="70"/>
      <c r="ED178" s="16"/>
      <c r="EE178" s="16"/>
      <c r="EF178" s="70"/>
      <c r="EG178" s="16"/>
      <c r="EH178" s="16"/>
      <c r="EI178" s="70"/>
      <c r="EJ178" s="16"/>
      <c r="EK178" s="16"/>
      <c r="EL178" s="70"/>
      <c r="EM178" s="16"/>
      <c r="EN178" s="16"/>
      <c r="EO178" s="70"/>
      <c r="EP178" s="16"/>
      <c r="EQ178" s="16"/>
      <c r="ER178" s="70"/>
      <c r="ES178" s="16"/>
      <c r="ET178" s="16"/>
      <c r="EU178" s="70"/>
      <c r="EV178" s="16"/>
      <c r="EW178" s="16"/>
      <c r="EX178" s="70"/>
      <c r="EY178" s="16"/>
      <c r="EZ178" s="16"/>
      <c r="FA178" s="70"/>
      <c r="FB178" s="16"/>
      <c r="FC178" s="16"/>
      <c r="FD178" s="70"/>
      <c r="FE178" s="16"/>
      <c r="FF178" s="16"/>
      <c r="FG178" s="70"/>
      <c r="FH178" s="16"/>
      <c r="FI178" s="16"/>
      <c r="FJ178" s="70"/>
      <c r="FK178" s="16"/>
      <c r="FL178" s="16"/>
      <c r="FM178" s="70"/>
      <c r="FN178" s="16"/>
      <c r="FO178" s="16"/>
      <c r="FP178" s="70"/>
      <c r="FQ178" s="16"/>
      <c r="FR178" s="16"/>
      <c r="FS178" s="70"/>
      <c r="FT178" s="16"/>
      <c r="FU178" s="16"/>
      <c r="FV178" s="70"/>
      <c r="FW178" s="16"/>
      <c r="FX178" s="16"/>
      <c r="FY178" s="70"/>
      <c r="FZ178" s="16"/>
      <c r="GA178" s="16"/>
      <c r="GB178" s="70"/>
      <c r="GC178" s="16"/>
      <c r="GD178" s="16"/>
      <c r="GE178" s="70"/>
      <c r="GF178" s="16"/>
      <c r="GG178" s="16"/>
      <c r="GH178" s="71"/>
      <c r="GI178" s="16"/>
      <c r="GJ178" s="16"/>
      <c r="GK178" s="70"/>
      <c r="GL178" s="16"/>
      <c r="GM178" s="16"/>
      <c r="GN178" s="70"/>
      <c r="GO178" s="16"/>
      <c r="GP178" s="16"/>
      <c r="GQ178" s="70"/>
      <c r="GR178" s="16"/>
      <c r="GS178" s="16"/>
      <c r="GT178" s="70"/>
      <c r="GU178" s="16"/>
      <c r="GV178" s="16"/>
      <c r="GW178" s="70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70"/>
      <c r="HJ178" s="16"/>
      <c r="HK178" s="16"/>
      <c r="HL178" s="16"/>
      <c r="HM178" s="16"/>
      <c r="HN178" s="16"/>
      <c r="HO178" s="16"/>
      <c r="HP178" s="16"/>
      <c r="HQ178" s="16"/>
      <c r="HR178" s="70"/>
      <c r="HS178" s="16"/>
      <c r="HT178" s="16"/>
      <c r="HU178" s="70"/>
      <c r="HV178" s="16"/>
      <c r="HW178" s="16"/>
      <c r="HX178" s="70"/>
      <c r="HY178" s="16"/>
      <c r="HZ178" s="16"/>
      <c r="IA178" s="70"/>
      <c r="IB178" s="16"/>
      <c r="IC178" s="16"/>
      <c r="ID178" s="70"/>
      <c r="IE178" s="16"/>
      <c r="IF178" s="16"/>
      <c r="IG178" s="70"/>
      <c r="IH178" s="16"/>
      <c r="II178" s="16"/>
      <c r="IJ178" s="70"/>
      <c r="IK178" s="16"/>
      <c r="IL178" s="16"/>
      <c r="IM178" s="70"/>
      <c r="IN178" s="16"/>
      <c r="IO178" s="16"/>
      <c r="IP178" s="70"/>
      <c r="IQ178" s="16"/>
      <c r="IR178" s="16"/>
      <c r="IS178" s="16"/>
      <c r="IT178" s="70"/>
      <c r="IU178" s="16"/>
      <c r="IV178" s="16"/>
      <c r="IW178" s="70"/>
      <c r="IX178" s="16"/>
      <c r="IY178" s="16"/>
      <c r="IZ178" s="70"/>
      <c r="JA178" s="16"/>
      <c r="JB178" s="16"/>
      <c r="JC178" s="70"/>
      <c r="JD178" s="16"/>
      <c r="JE178" s="16"/>
      <c r="JF178" s="70"/>
      <c r="JG178" s="16"/>
      <c r="JH178" s="16"/>
      <c r="JI178" s="70"/>
      <c r="JJ178" s="16"/>
      <c r="JK178" s="16"/>
      <c r="JL178" s="70"/>
      <c r="JM178" s="16"/>
      <c r="JN178" s="16"/>
      <c r="JO178" s="70"/>
      <c r="JP178" s="16"/>
      <c r="JQ178" s="16"/>
      <c r="JR178" s="70"/>
      <c r="JS178" s="16"/>
      <c r="JT178" s="16"/>
      <c r="JU178" s="70"/>
      <c r="JV178" s="16"/>
      <c r="JW178" s="16"/>
      <c r="JX178" s="70"/>
      <c r="JY178" s="16"/>
      <c r="JZ178" s="16"/>
      <c r="KA178" s="70"/>
      <c r="KB178" s="16"/>
      <c r="KC178" s="16"/>
      <c r="KD178" s="70"/>
      <c r="KE178" s="16"/>
      <c r="KF178" s="16"/>
      <c r="KG178" s="70"/>
      <c r="KH178" s="16"/>
      <c r="KI178" s="16"/>
      <c r="KJ178" s="70"/>
      <c r="KK178" s="16"/>
      <c r="KL178" s="16"/>
      <c r="KM178" s="70"/>
      <c r="KN178" s="16"/>
      <c r="KO178" s="16"/>
      <c r="KP178" s="70"/>
      <c r="KQ178" s="16"/>
      <c r="KR178" s="16"/>
      <c r="KS178" s="70"/>
      <c r="KT178" s="16"/>
      <c r="KU178" s="16"/>
      <c r="KV178" s="16"/>
      <c r="KW178" s="16"/>
      <c r="KX178" s="16"/>
      <c r="KY178" s="70"/>
      <c r="KZ178" s="16"/>
      <c r="LA178" s="16"/>
      <c r="LB178" s="70"/>
      <c r="LC178" s="16"/>
      <c r="LD178" s="16"/>
      <c r="LE178" s="70"/>
      <c r="LF178" s="16"/>
      <c r="LG178" s="16"/>
      <c r="LH178" s="70"/>
      <c r="LI178" s="16"/>
      <c r="LJ178" s="16"/>
      <c r="LK178" s="70"/>
      <c r="LL178" s="16"/>
      <c r="LM178" s="16"/>
      <c r="LN178" s="70"/>
      <c r="LO178" s="16"/>
      <c r="LP178" s="16"/>
      <c r="LQ178" s="70"/>
      <c r="LR178" s="16"/>
      <c r="LS178" s="16"/>
      <c r="LT178" s="70"/>
      <c r="LU178" s="16"/>
      <c r="LV178" s="16"/>
      <c r="LW178" s="70"/>
      <c r="LX178" s="16"/>
      <c r="LY178" s="16"/>
      <c r="LZ178" s="70"/>
      <c r="MA178" s="16"/>
      <c r="MB178" s="16"/>
      <c r="MC178" s="70"/>
      <c r="MD178" s="16"/>
      <c r="ME178" s="16"/>
      <c r="MF178" s="70"/>
      <c r="MG178" s="21"/>
    </row>
    <row r="179" spans="2:345" s="17" customFormat="1" ht="13.5" customHeight="1">
      <c r="B179" s="16"/>
      <c r="C179" s="16"/>
      <c r="D179" s="16"/>
      <c r="E179" s="16"/>
      <c r="F179" s="16"/>
      <c r="G179" s="70"/>
      <c r="H179" s="16"/>
      <c r="I179" s="16"/>
      <c r="J179" s="70"/>
      <c r="K179" s="16"/>
      <c r="L179" s="16"/>
      <c r="M179" s="70"/>
      <c r="N179" s="16"/>
      <c r="O179" s="16"/>
      <c r="P179" s="70"/>
      <c r="Q179" s="16"/>
      <c r="R179" s="16"/>
      <c r="S179" s="70"/>
      <c r="T179" s="16"/>
      <c r="U179" s="16"/>
      <c r="V179" s="70"/>
      <c r="W179" s="16"/>
      <c r="X179" s="16"/>
      <c r="Y179" s="70"/>
      <c r="Z179" s="16"/>
      <c r="AA179" s="16"/>
      <c r="AB179" s="70"/>
      <c r="AC179" s="16"/>
      <c r="AD179" s="16"/>
      <c r="AE179" s="70"/>
      <c r="AF179" s="16"/>
      <c r="AG179" s="16"/>
      <c r="AH179" s="70"/>
      <c r="AI179" s="16"/>
      <c r="AJ179" s="16"/>
      <c r="AK179" s="70"/>
      <c r="AL179" s="16"/>
      <c r="AM179" s="16"/>
      <c r="AN179" s="70"/>
      <c r="AO179" s="16"/>
      <c r="AP179" s="16"/>
      <c r="AQ179" s="70"/>
      <c r="AR179" s="16"/>
      <c r="AS179" s="16"/>
      <c r="AT179" s="70"/>
      <c r="AU179" s="16"/>
      <c r="AV179" s="16"/>
      <c r="AW179" s="70"/>
      <c r="AX179" s="16"/>
      <c r="AY179" s="16"/>
      <c r="AZ179" s="70"/>
      <c r="BA179" s="16"/>
      <c r="BB179" s="16"/>
      <c r="BC179" s="70"/>
      <c r="BD179" s="16"/>
      <c r="BE179" s="16"/>
      <c r="BF179" s="70"/>
      <c r="BG179" s="16"/>
      <c r="BH179" s="16"/>
      <c r="BI179" s="70"/>
      <c r="BJ179" s="16"/>
      <c r="BK179" s="16"/>
      <c r="BL179" s="70"/>
      <c r="BM179" s="16"/>
      <c r="BN179" s="16"/>
      <c r="BO179" s="70"/>
      <c r="BP179" s="16"/>
      <c r="BQ179" s="16"/>
      <c r="BR179" s="70"/>
      <c r="BS179" s="16"/>
      <c r="BT179" s="16"/>
      <c r="BU179" s="70"/>
      <c r="BV179" s="16"/>
      <c r="BW179" s="16"/>
      <c r="BX179" s="70"/>
      <c r="BY179" s="16"/>
      <c r="BZ179" s="16"/>
      <c r="CA179" s="70"/>
      <c r="CB179" s="16"/>
      <c r="CC179" s="16"/>
      <c r="CD179" s="70"/>
      <c r="CE179" s="16"/>
      <c r="CF179" s="16"/>
      <c r="CG179" s="70"/>
      <c r="CH179" s="16"/>
      <c r="CI179" s="16"/>
      <c r="CJ179" s="70"/>
      <c r="CK179" s="16"/>
      <c r="CL179" s="16"/>
      <c r="CM179" s="70"/>
      <c r="CN179" s="16"/>
      <c r="CO179" s="16"/>
      <c r="CP179" s="70"/>
      <c r="CQ179" s="16"/>
      <c r="CR179" s="16"/>
      <c r="CS179" s="70"/>
      <c r="CT179" s="16"/>
      <c r="CU179" s="16"/>
      <c r="CV179" s="70"/>
      <c r="CW179" s="16"/>
      <c r="CX179" s="16"/>
      <c r="CY179" s="70"/>
      <c r="CZ179" s="16"/>
      <c r="DA179" s="16"/>
      <c r="DB179" s="70"/>
      <c r="DC179" s="16"/>
      <c r="DD179" s="16"/>
      <c r="DE179" s="70"/>
      <c r="DF179" s="16"/>
      <c r="DG179" s="16"/>
      <c r="DH179" s="70"/>
      <c r="DI179" s="16"/>
      <c r="DJ179" s="16"/>
      <c r="DK179" s="70"/>
      <c r="DL179" s="16"/>
      <c r="DM179" s="16"/>
      <c r="DN179" s="70"/>
      <c r="DO179" s="16"/>
      <c r="DP179" s="16"/>
      <c r="DQ179" s="70"/>
      <c r="DR179" s="16"/>
      <c r="DS179" s="16"/>
      <c r="DT179" s="70"/>
      <c r="DU179" s="16"/>
      <c r="DV179" s="16"/>
      <c r="DW179" s="70"/>
      <c r="DX179" s="16"/>
      <c r="DY179" s="16"/>
      <c r="DZ179" s="70"/>
      <c r="EA179" s="16"/>
      <c r="EB179" s="16"/>
      <c r="EC179" s="70"/>
      <c r="ED179" s="16"/>
      <c r="EE179" s="16"/>
      <c r="EF179" s="70"/>
      <c r="EG179" s="16"/>
      <c r="EH179" s="16"/>
      <c r="EI179" s="70"/>
      <c r="EJ179" s="16"/>
      <c r="EK179" s="16"/>
      <c r="EL179" s="70"/>
      <c r="EM179" s="16"/>
      <c r="EN179" s="16"/>
      <c r="EO179" s="70"/>
      <c r="EP179" s="16"/>
      <c r="EQ179" s="16"/>
      <c r="ER179" s="70"/>
      <c r="ES179" s="16"/>
      <c r="ET179" s="16"/>
      <c r="EU179" s="70"/>
      <c r="EV179" s="16"/>
      <c r="EW179" s="16"/>
      <c r="EX179" s="70"/>
      <c r="EY179" s="16"/>
      <c r="EZ179" s="16"/>
      <c r="FA179" s="70"/>
      <c r="FB179" s="16"/>
      <c r="FC179" s="16"/>
      <c r="FD179" s="70"/>
      <c r="FE179" s="16"/>
      <c r="FF179" s="16"/>
      <c r="FG179" s="70"/>
      <c r="FH179" s="16"/>
      <c r="FI179" s="16"/>
      <c r="FJ179" s="70"/>
      <c r="FK179" s="16"/>
      <c r="FL179" s="16"/>
      <c r="FM179" s="70"/>
      <c r="FN179" s="16"/>
      <c r="FO179" s="16"/>
      <c r="FP179" s="70"/>
      <c r="FQ179" s="16"/>
      <c r="FR179" s="16"/>
      <c r="FS179" s="70"/>
      <c r="FT179" s="16"/>
      <c r="FU179" s="16"/>
      <c r="FV179" s="70"/>
      <c r="FW179" s="16"/>
      <c r="FX179" s="16"/>
      <c r="FY179" s="70"/>
      <c r="FZ179" s="16"/>
      <c r="GA179" s="16"/>
      <c r="GB179" s="70"/>
      <c r="GC179" s="16"/>
      <c r="GD179" s="16"/>
      <c r="GE179" s="70"/>
      <c r="GF179" s="16"/>
      <c r="GG179" s="16"/>
      <c r="GH179" s="71"/>
      <c r="GI179" s="16"/>
      <c r="GJ179" s="16"/>
      <c r="GK179" s="70"/>
      <c r="GL179" s="16"/>
      <c r="GM179" s="16"/>
      <c r="GN179" s="70"/>
      <c r="GO179" s="16"/>
      <c r="GP179" s="16"/>
      <c r="GQ179" s="70"/>
      <c r="GR179" s="16"/>
      <c r="GS179" s="16"/>
      <c r="GT179" s="70"/>
      <c r="GU179" s="16"/>
      <c r="GV179" s="16"/>
      <c r="GW179" s="70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70"/>
      <c r="HJ179" s="16"/>
      <c r="HK179" s="16"/>
      <c r="HL179" s="16"/>
      <c r="HM179" s="16"/>
      <c r="HN179" s="16"/>
      <c r="HO179" s="16"/>
      <c r="HP179" s="16"/>
      <c r="HQ179" s="16"/>
      <c r="HR179" s="70"/>
      <c r="HS179" s="16"/>
      <c r="HT179" s="16"/>
      <c r="HU179" s="70"/>
      <c r="HV179" s="16"/>
      <c r="HW179" s="16"/>
      <c r="HX179" s="70"/>
      <c r="HY179" s="16"/>
      <c r="HZ179" s="16"/>
      <c r="IA179" s="70"/>
      <c r="IB179" s="16"/>
      <c r="IC179" s="16"/>
      <c r="ID179" s="70"/>
      <c r="IE179" s="16"/>
      <c r="IF179" s="16"/>
      <c r="IG179" s="70"/>
      <c r="IH179" s="16"/>
      <c r="II179" s="16"/>
      <c r="IJ179" s="70"/>
      <c r="IK179" s="16"/>
      <c r="IL179" s="16"/>
      <c r="IM179" s="70"/>
      <c r="IN179" s="16"/>
      <c r="IO179" s="16"/>
      <c r="IP179" s="70"/>
      <c r="IQ179" s="16"/>
      <c r="IR179" s="16"/>
      <c r="IS179" s="16"/>
      <c r="IT179" s="70"/>
      <c r="IU179" s="16"/>
      <c r="IV179" s="16"/>
      <c r="IW179" s="70"/>
      <c r="IX179" s="16"/>
      <c r="IY179" s="16"/>
      <c r="IZ179" s="70"/>
      <c r="JA179" s="16"/>
      <c r="JB179" s="16"/>
      <c r="JC179" s="70"/>
      <c r="JD179" s="16"/>
      <c r="JE179" s="16"/>
      <c r="JF179" s="70"/>
      <c r="JG179" s="16"/>
      <c r="JH179" s="16"/>
      <c r="JI179" s="70"/>
      <c r="JJ179" s="16"/>
      <c r="JK179" s="16"/>
      <c r="JL179" s="70"/>
      <c r="JM179" s="16"/>
      <c r="JN179" s="16"/>
      <c r="JO179" s="70"/>
      <c r="JP179" s="16"/>
      <c r="JQ179" s="16"/>
      <c r="JR179" s="70"/>
      <c r="JS179" s="16"/>
      <c r="JT179" s="16"/>
      <c r="JU179" s="70"/>
      <c r="JV179" s="16"/>
      <c r="JW179" s="16"/>
      <c r="JX179" s="70"/>
      <c r="JY179" s="16"/>
      <c r="JZ179" s="16"/>
      <c r="KA179" s="70"/>
      <c r="KB179" s="16"/>
      <c r="KC179" s="16"/>
      <c r="KD179" s="70"/>
      <c r="KE179" s="16"/>
      <c r="KF179" s="16"/>
      <c r="KG179" s="70"/>
      <c r="KH179" s="16"/>
      <c r="KI179" s="16"/>
      <c r="KJ179" s="70"/>
      <c r="KK179" s="16"/>
      <c r="KL179" s="16"/>
      <c r="KM179" s="70"/>
      <c r="KN179" s="16"/>
      <c r="KO179" s="16"/>
      <c r="KP179" s="70"/>
      <c r="KQ179" s="16"/>
      <c r="KR179" s="16"/>
      <c r="KS179" s="70"/>
      <c r="KT179" s="16"/>
      <c r="KU179" s="16"/>
      <c r="KV179" s="16"/>
      <c r="KW179" s="16"/>
      <c r="KX179" s="16"/>
      <c r="KY179" s="70"/>
      <c r="KZ179" s="16"/>
      <c r="LA179" s="16"/>
      <c r="LB179" s="70"/>
      <c r="LC179" s="16"/>
      <c r="LD179" s="16"/>
      <c r="LE179" s="70"/>
      <c r="LF179" s="16"/>
      <c r="LG179" s="16"/>
      <c r="LH179" s="70"/>
      <c r="LI179" s="16"/>
      <c r="LJ179" s="16"/>
      <c r="LK179" s="70"/>
      <c r="LL179" s="16"/>
      <c r="LM179" s="16"/>
      <c r="LN179" s="70"/>
      <c r="LO179" s="16"/>
      <c r="LP179" s="16"/>
      <c r="LQ179" s="70"/>
      <c r="LR179" s="16"/>
      <c r="LS179" s="16"/>
      <c r="LT179" s="70"/>
      <c r="LU179" s="16"/>
      <c r="LV179" s="16"/>
      <c r="LW179" s="70"/>
      <c r="LX179" s="16"/>
      <c r="LY179" s="16"/>
      <c r="LZ179" s="70"/>
      <c r="MA179" s="16"/>
      <c r="MB179" s="16"/>
      <c r="MC179" s="70"/>
      <c r="MD179" s="16"/>
      <c r="ME179" s="16"/>
      <c r="MF179" s="70"/>
      <c r="MG179" s="21"/>
    </row>
    <row r="180" spans="2:345" s="17" customFormat="1" ht="13.5" customHeight="1">
      <c r="B180" s="16"/>
      <c r="C180" s="16"/>
      <c r="D180" s="16"/>
      <c r="E180" s="16"/>
      <c r="F180" s="16"/>
      <c r="G180" s="70"/>
      <c r="H180" s="16"/>
      <c r="I180" s="16"/>
      <c r="J180" s="70"/>
      <c r="K180" s="16"/>
      <c r="L180" s="16"/>
      <c r="M180" s="70"/>
      <c r="N180" s="16"/>
      <c r="O180" s="16"/>
      <c r="P180" s="70"/>
      <c r="Q180" s="16"/>
      <c r="R180" s="16"/>
      <c r="S180" s="70"/>
      <c r="T180" s="16"/>
      <c r="U180" s="16"/>
      <c r="V180" s="70"/>
      <c r="W180" s="16"/>
      <c r="X180" s="16"/>
      <c r="Y180" s="70"/>
      <c r="Z180" s="16"/>
      <c r="AA180" s="16"/>
      <c r="AB180" s="70"/>
      <c r="AC180" s="16"/>
      <c r="AD180" s="16"/>
      <c r="AE180" s="70"/>
      <c r="AF180" s="16"/>
      <c r="AG180" s="16"/>
      <c r="AH180" s="70"/>
      <c r="AI180" s="16"/>
      <c r="AJ180" s="16"/>
      <c r="AK180" s="70"/>
      <c r="AL180" s="16"/>
      <c r="AM180" s="16"/>
      <c r="AN180" s="70"/>
      <c r="AO180" s="16"/>
      <c r="AP180" s="16"/>
      <c r="AQ180" s="70"/>
      <c r="AR180" s="16"/>
      <c r="AS180" s="16"/>
      <c r="AT180" s="70"/>
      <c r="AU180" s="16"/>
      <c r="AV180" s="16"/>
      <c r="AW180" s="70"/>
      <c r="AX180" s="16"/>
      <c r="AY180" s="16"/>
      <c r="AZ180" s="70"/>
      <c r="BA180" s="16"/>
      <c r="BB180" s="16"/>
      <c r="BC180" s="70"/>
      <c r="BD180" s="16"/>
      <c r="BE180" s="16"/>
      <c r="BF180" s="70"/>
      <c r="BG180" s="16"/>
      <c r="BH180" s="16"/>
      <c r="BI180" s="70"/>
      <c r="BJ180" s="16"/>
      <c r="BK180" s="16"/>
      <c r="BL180" s="70"/>
      <c r="BM180" s="16"/>
      <c r="BN180" s="16"/>
      <c r="BO180" s="70"/>
      <c r="BP180" s="16"/>
      <c r="BQ180" s="16"/>
      <c r="BR180" s="70"/>
      <c r="BS180" s="16"/>
      <c r="BT180" s="16"/>
      <c r="BU180" s="70"/>
      <c r="BV180" s="16"/>
      <c r="BW180" s="16"/>
      <c r="BX180" s="70"/>
      <c r="BY180" s="16"/>
      <c r="BZ180" s="16"/>
      <c r="CA180" s="70"/>
      <c r="CB180" s="16"/>
      <c r="CC180" s="16"/>
      <c r="CD180" s="70"/>
      <c r="CE180" s="16"/>
      <c r="CF180" s="16"/>
      <c r="CG180" s="70"/>
      <c r="CH180" s="16"/>
      <c r="CI180" s="16"/>
      <c r="CJ180" s="70"/>
      <c r="CK180" s="16"/>
      <c r="CL180" s="16"/>
      <c r="CM180" s="70"/>
      <c r="CN180" s="16"/>
      <c r="CO180" s="16"/>
      <c r="CP180" s="70"/>
      <c r="CQ180" s="16"/>
      <c r="CR180" s="16"/>
      <c r="CS180" s="70"/>
      <c r="CT180" s="16"/>
      <c r="CU180" s="16"/>
      <c r="CV180" s="70"/>
      <c r="CW180" s="16"/>
      <c r="CX180" s="16"/>
      <c r="CY180" s="70"/>
      <c r="CZ180" s="16"/>
      <c r="DA180" s="16"/>
      <c r="DB180" s="70"/>
      <c r="DC180" s="16"/>
      <c r="DD180" s="16"/>
      <c r="DE180" s="70"/>
      <c r="DF180" s="16"/>
      <c r="DG180" s="16"/>
      <c r="DH180" s="70"/>
      <c r="DI180" s="16"/>
      <c r="DJ180" s="16"/>
      <c r="DK180" s="70"/>
      <c r="DL180" s="16"/>
      <c r="DM180" s="16"/>
      <c r="DN180" s="70"/>
      <c r="DO180" s="16"/>
      <c r="DP180" s="16"/>
      <c r="DQ180" s="70"/>
      <c r="DR180" s="16"/>
      <c r="DS180" s="16"/>
      <c r="DT180" s="70"/>
      <c r="DU180" s="16"/>
      <c r="DV180" s="16"/>
      <c r="DW180" s="70"/>
      <c r="DX180" s="16"/>
      <c r="DY180" s="16"/>
      <c r="DZ180" s="70"/>
      <c r="EA180" s="16"/>
      <c r="EB180" s="16"/>
      <c r="EC180" s="70"/>
      <c r="ED180" s="16"/>
      <c r="EE180" s="16"/>
      <c r="EF180" s="70"/>
      <c r="EG180" s="16"/>
      <c r="EH180" s="16"/>
      <c r="EI180" s="70"/>
      <c r="EJ180" s="16"/>
      <c r="EK180" s="16"/>
      <c r="EL180" s="70"/>
      <c r="EM180" s="16"/>
      <c r="EN180" s="16"/>
      <c r="EO180" s="70"/>
      <c r="EP180" s="16"/>
      <c r="EQ180" s="16"/>
      <c r="ER180" s="70"/>
      <c r="ES180" s="16"/>
      <c r="ET180" s="16"/>
      <c r="EU180" s="70"/>
      <c r="EV180" s="16"/>
      <c r="EW180" s="16"/>
      <c r="EX180" s="70"/>
      <c r="EY180" s="16"/>
      <c r="EZ180" s="16"/>
      <c r="FA180" s="70"/>
      <c r="FB180" s="16"/>
      <c r="FC180" s="16"/>
      <c r="FD180" s="70"/>
      <c r="FE180" s="16"/>
      <c r="FF180" s="16"/>
      <c r="FG180" s="70"/>
      <c r="FH180" s="16"/>
      <c r="FI180" s="16"/>
      <c r="FJ180" s="70"/>
      <c r="FK180" s="16"/>
      <c r="FL180" s="16"/>
      <c r="FM180" s="70"/>
      <c r="FN180" s="16"/>
      <c r="FO180" s="16"/>
      <c r="FP180" s="70"/>
      <c r="FQ180" s="16"/>
      <c r="FR180" s="16"/>
      <c r="FS180" s="70"/>
      <c r="FT180" s="16"/>
      <c r="FU180" s="16"/>
      <c r="FV180" s="70"/>
      <c r="FW180" s="16"/>
      <c r="FX180" s="16"/>
      <c r="FY180" s="70"/>
      <c r="FZ180" s="16"/>
      <c r="GA180" s="16"/>
      <c r="GB180" s="70"/>
      <c r="GC180" s="16"/>
      <c r="GD180" s="16"/>
      <c r="GE180" s="70"/>
      <c r="GF180" s="16"/>
      <c r="GG180" s="16"/>
      <c r="GH180" s="71"/>
      <c r="GI180" s="16"/>
      <c r="GJ180" s="16"/>
      <c r="GK180" s="70"/>
      <c r="GL180" s="16"/>
      <c r="GM180" s="16"/>
      <c r="GN180" s="70"/>
      <c r="GO180" s="16"/>
      <c r="GP180" s="16"/>
      <c r="GQ180" s="70"/>
      <c r="GR180" s="16"/>
      <c r="GS180" s="16"/>
      <c r="GT180" s="70"/>
      <c r="GU180" s="16"/>
      <c r="GV180" s="16"/>
      <c r="GW180" s="70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70"/>
      <c r="HJ180" s="16"/>
      <c r="HK180" s="16"/>
      <c r="HL180" s="16"/>
      <c r="HM180" s="16"/>
      <c r="HN180" s="16"/>
      <c r="HO180" s="16"/>
      <c r="HP180" s="16"/>
      <c r="HQ180" s="16"/>
      <c r="HR180" s="70"/>
      <c r="HS180" s="16"/>
      <c r="HT180" s="16"/>
      <c r="HU180" s="70"/>
      <c r="HV180" s="16"/>
      <c r="HW180" s="16"/>
      <c r="HX180" s="70"/>
      <c r="HY180" s="16"/>
      <c r="HZ180" s="16"/>
      <c r="IA180" s="70"/>
      <c r="IB180" s="16"/>
      <c r="IC180" s="16"/>
      <c r="ID180" s="70"/>
      <c r="IE180" s="16"/>
      <c r="IF180" s="16"/>
      <c r="IG180" s="70"/>
      <c r="IH180" s="16"/>
      <c r="II180" s="16"/>
      <c r="IJ180" s="70"/>
      <c r="IK180" s="16"/>
      <c r="IL180" s="16"/>
      <c r="IM180" s="70"/>
      <c r="IN180" s="16"/>
      <c r="IO180" s="16"/>
      <c r="IP180" s="70"/>
      <c r="IQ180" s="16"/>
      <c r="IR180" s="16"/>
      <c r="IS180" s="16"/>
      <c r="IT180" s="70"/>
      <c r="IU180" s="16"/>
      <c r="IV180" s="16"/>
      <c r="IW180" s="70"/>
      <c r="IX180" s="16"/>
      <c r="IY180" s="16"/>
      <c r="IZ180" s="70"/>
      <c r="JA180" s="16"/>
      <c r="JB180" s="16"/>
      <c r="JC180" s="70"/>
      <c r="JD180" s="16"/>
      <c r="JE180" s="16"/>
      <c r="JF180" s="70"/>
      <c r="JG180" s="16"/>
      <c r="JH180" s="16"/>
      <c r="JI180" s="70"/>
      <c r="JJ180" s="16"/>
      <c r="JK180" s="16"/>
      <c r="JL180" s="70"/>
      <c r="JM180" s="16"/>
      <c r="JN180" s="16"/>
      <c r="JO180" s="70"/>
      <c r="JP180" s="16"/>
      <c r="JQ180" s="16"/>
      <c r="JR180" s="70"/>
      <c r="JS180" s="16"/>
      <c r="JT180" s="16"/>
      <c r="JU180" s="70"/>
      <c r="JV180" s="16"/>
      <c r="JW180" s="16"/>
      <c r="JX180" s="70"/>
      <c r="JY180" s="16"/>
      <c r="JZ180" s="16"/>
      <c r="KA180" s="70"/>
      <c r="KB180" s="16"/>
      <c r="KC180" s="16"/>
      <c r="KD180" s="70"/>
      <c r="KE180" s="16"/>
      <c r="KF180" s="16"/>
      <c r="KG180" s="70"/>
      <c r="KH180" s="16"/>
      <c r="KI180" s="16"/>
      <c r="KJ180" s="70"/>
      <c r="KK180" s="16"/>
      <c r="KL180" s="16"/>
      <c r="KM180" s="70"/>
      <c r="KN180" s="16"/>
      <c r="KO180" s="16"/>
      <c r="KP180" s="70"/>
      <c r="KQ180" s="16"/>
      <c r="KR180" s="16"/>
      <c r="KS180" s="70"/>
      <c r="KT180" s="16"/>
      <c r="KU180" s="16"/>
      <c r="KV180" s="16"/>
      <c r="KW180" s="16"/>
      <c r="KX180" s="16"/>
      <c r="KY180" s="70"/>
      <c r="KZ180" s="16"/>
      <c r="LA180" s="16"/>
      <c r="LB180" s="70"/>
      <c r="LC180" s="16"/>
      <c r="LD180" s="16"/>
      <c r="LE180" s="70"/>
      <c r="LF180" s="16"/>
      <c r="LG180" s="16"/>
      <c r="LH180" s="70"/>
      <c r="LI180" s="16"/>
      <c r="LJ180" s="16"/>
      <c r="LK180" s="70"/>
      <c r="LL180" s="16"/>
      <c r="LM180" s="16"/>
      <c r="LN180" s="70"/>
      <c r="LO180" s="16"/>
      <c r="LP180" s="16"/>
      <c r="LQ180" s="70"/>
      <c r="LR180" s="16"/>
      <c r="LS180" s="16"/>
      <c r="LT180" s="70"/>
      <c r="LU180" s="16"/>
      <c r="LV180" s="16"/>
      <c r="LW180" s="70"/>
      <c r="LX180" s="16"/>
      <c r="LY180" s="16"/>
      <c r="LZ180" s="70"/>
      <c r="MA180" s="16"/>
      <c r="MB180" s="16"/>
      <c r="MC180" s="70"/>
      <c r="MD180" s="16"/>
      <c r="ME180" s="16"/>
      <c r="MF180" s="70"/>
      <c r="MG180" s="21"/>
    </row>
    <row r="181" spans="2:345" s="17" customFormat="1" ht="13.5" customHeight="1">
      <c r="B181" s="16"/>
      <c r="C181" s="16"/>
      <c r="D181" s="16"/>
      <c r="E181" s="16"/>
      <c r="F181" s="16"/>
      <c r="G181" s="70"/>
      <c r="H181" s="16"/>
      <c r="I181" s="16"/>
      <c r="J181" s="70"/>
      <c r="K181" s="16"/>
      <c r="L181" s="16"/>
      <c r="M181" s="70"/>
      <c r="N181" s="16"/>
      <c r="O181" s="16"/>
      <c r="P181" s="70"/>
      <c r="Q181" s="16"/>
      <c r="R181" s="16"/>
      <c r="S181" s="70"/>
      <c r="T181" s="16"/>
      <c r="U181" s="16"/>
      <c r="V181" s="70"/>
      <c r="W181" s="16"/>
      <c r="X181" s="16"/>
      <c r="Y181" s="70"/>
      <c r="Z181" s="16"/>
      <c r="AA181" s="16"/>
      <c r="AB181" s="70"/>
      <c r="AC181" s="16"/>
      <c r="AD181" s="16"/>
      <c r="AE181" s="70"/>
      <c r="AF181" s="16"/>
      <c r="AG181" s="16"/>
      <c r="AH181" s="70"/>
      <c r="AI181" s="16"/>
      <c r="AJ181" s="16"/>
      <c r="AK181" s="70"/>
      <c r="AL181" s="16"/>
      <c r="AM181" s="16"/>
      <c r="AN181" s="70"/>
      <c r="AO181" s="16"/>
      <c r="AP181" s="16"/>
      <c r="AQ181" s="70"/>
      <c r="AR181" s="16"/>
      <c r="AS181" s="16"/>
      <c r="AT181" s="70"/>
      <c r="AU181" s="16"/>
      <c r="AV181" s="16"/>
      <c r="AW181" s="70"/>
      <c r="AX181" s="16"/>
      <c r="AY181" s="16"/>
      <c r="AZ181" s="70"/>
      <c r="BA181" s="16"/>
      <c r="BB181" s="16"/>
      <c r="BC181" s="70"/>
      <c r="BD181" s="16"/>
      <c r="BE181" s="16"/>
      <c r="BF181" s="70"/>
      <c r="BG181" s="16"/>
      <c r="BH181" s="16"/>
      <c r="BI181" s="70"/>
      <c r="BJ181" s="16"/>
      <c r="BK181" s="16"/>
      <c r="BL181" s="70"/>
      <c r="BM181" s="16"/>
      <c r="BN181" s="16"/>
      <c r="BO181" s="70"/>
      <c r="BP181" s="16"/>
      <c r="BQ181" s="16"/>
      <c r="BR181" s="70"/>
      <c r="BS181" s="16"/>
      <c r="BT181" s="16"/>
      <c r="BU181" s="70"/>
      <c r="BV181" s="16"/>
      <c r="BW181" s="16"/>
      <c r="BX181" s="70"/>
      <c r="BY181" s="16"/>
      <c r="BZ181" s="16"/>
      <c r="CA181" s="70"/>
      <c r="CB181" s="16"/>
      <c r="CC181" s="16"/>
      <c r="CD181" s="70"/>
      <c r="CE181" s="16"/>
      <c r="CF181" s="16"/>
      <c r="CG181" s="70"/>
      <c r="CH181" s="16"/>
      <c r="CI181" s="16"/>
      <c r="CJ181" s="70"/>
      <c r="CK181" s="16"/>
      <c r="CL181" s="16"/>
      <c r="CM181" s="70"/>
      <c r="CN181" s="16"/>
      <c r="CO181" s="16"/>
      <c r="CP181" s="70"/>
      <c r="CQ181" s="16"/>
      <c r="CR181" s="16"/>
      <c r="CS181" s="70"/>
      <c r="CT181" s="16"/>
      <c r="CU181" s="16"/>
      <c r="CV181" s="70"/>
      <c r="CW181" s="16"/>
      <c r="CX181" s="16"/>
      <c r="CY181" s="70"/>
      <c r="CZ181" s="16"/>
      <c r="DA181" s="16"/>
      <c r="DB181" s="70"/>
      <c r="DC181" s="16"/>
      <c r="DD181" s="16"/>
      <c r="DE181" s="70"/>
      <c r="DF181" s="16"/>
      <c r="DG181" s="16"/>
      <c r="DH181" s="70"/>
      <c r="DI181" s="16"/>
      <c r="DJ181" s="16"/>
      <c r="DK181" s="70"/>
      <c r="DL181" s="16"/>
      <c r="DM181" s="16"/>
      <c r="DN181" s="70"/>
      <c r="DO181" s="16"/>
      <c r="DP181" s="16"/>
      <c r="DQ181" s="70"/>
      <c r="DR181" s="16"/>
      <c r="DS181" s="16"/>
      <c r="DT181" s="70"/>
      <c r="DU181" s="16"/>
      <c r="DV181" s="16"/>
      <c r="DW181" s="70"/>
      <c r="DX181" s="16"/>
      <c r="DY181" s="16"/>
      <c r="DZ181" s="70"/>
      <c r="EA181" s="16"/>
      <c r="EB181" s="16"/>
      <c r="EC181" s="70"/>
      <c r="ED181" s="16"/>
      <c r="EE181" s="16"/>
      <c r="EF181" s="70"/>
      <c r="EG181" s="16"/>
      <c r="EH181" s="16"/>
      <c r="EI181" s="70"/>
      <c r="EJ181" s="16"/>
      <c r="EK181" s="16"/>
      <c r="EL181" s="70"/>
      <c r="EM181" s="16"/>
      <c r="EN181" s="16"/>
      <c r="EO181" s="70"/>
      <c r="EP181" s="16"/>
      <c r="EQ181" s="16"/>
      <c r="ER181" s="70"/>
      <c r="ES181" s="16"/>
      <c r="ET181" s="16"/>
      <c r="EU181" s="70"/>
      <c r="EV181" s="16"/>
      <c r="EW181" s="16"/>
      <c r="EX181" s="70"/>
      <c r="EY181" s="16"/>
      <c r="EZ181" s="16"/>
      <c r="FA181" s="70"/>
      <c r="FB181" s="16"/>
      <c r="FC181" s="16"/>
      <c r="FD181" s="70"/>
      <c r="FE181" s="16"/>
      <c r="FF181" s="16"/>
      <c r="FG181" s="70"/>
      <c r="FH181" s="16"/>
      <c r="FI181" s="16"/>
      <c r="FJ181" s="70"/>
      <c r="FK181" s="16"/>
      <c r="FL181" s="16"/>
      <c r="FM181" s="70"/>
      <c r="FN181" s="16"/>
      <c r="FO181" s="16"/>
      <c r="FP181" s="70"/>
      <c r="FQ181" s="16"/>
      <c r="FR181" s="16"/>
      <c r="FS181" s="70"/>
      <c r="FT181" s="16"/>
      <c r="FU181" s="16"/>
      <c r="FV181" s="70"/>
      <c r="FW181" s="16"/>
      <c r="FX181" s="16"/>
      <c r="FY181" s="70"/>
      <c r="FZ181" s="16"/>
      <c r="GA181" s="16"/>
      <c r="GB181" s="70"/>
      <c r="GC181" s="16"/>
      <c r="GD181" s="16"/>
      <c r="GE181" s="70"/>
      <c r="GF181" s="16"/>
      <c r="GG181" s="16"/>
      <c r="GH181" s="71"/>
      <c r="GI181" s="16"/>
      <c r="GJ181" s="16"/>
      <c r="GK181" s="70"/>
      <c r="GL181" s="16"/>
      <c r="GM181" s="16"/>
      <c r="GN181" s="70"/>
      <c r="GO181" s="16"/>
      <c r="GP181" s="16"/>
      <c r="GQ181" s="70"/>
      <c r="GR181" s="16"/>
      <c r="GS181" s="16"/>
      <c r="GT181" s="70"/>
      <c r="GU181" s="16"/>
      <c r="GV181" s="16"/>
      <c r="GW181" s="70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70"/>
      <c r="HJ181" s="16"/>
      <c r="HK181" s="16"/>
      <c r="HL181" s="16"/>
      <c r="HM181" s="16"/>
      <c r="HN181" s="16"/>
      <c r="HO181" s="16"/>
      <c r="HP181" s="16"/>
      <c r="HQ181" s="16"/>
      <c r="HR181" s="70"/>
      <c r="HS181" s="16"/>
      <c r="HT181" s="16"/>
      <c r="HU181" s="70"/>
      <c r="HV181" s="16"/>
      <c r="HW181" s="16"/>
      <c r="HX181" s="70"/>
      <c r="HY181" s="16"/>
      <c r="HZ181" s="16"/>
      <c r="IA181" s="70"/>
      <c r="IB181" s="16"/>
      <c r="IC181" s="16"/>
      <c r="ID181" s="70"/>
      <c r="IE181" s="16"/>
      <c r="IF181" s="16"/>
      <c r="IG181" s="70"/>
      <c r="IH181" s="16"/>
      <c r="II181" s="16"/>
      <c r="IJ181" s="70"/>
      <c r="IK181" s="16"/>
      <c r="IL181" s="16"/>
      <c r="IM181" s="70"/>
      <c r="IN181" s="16"/>
      <c r="IO181" s="16"/>
      <c r="IP181" s="70"/>
      <c r="IQ181" s="16"/>
      <c r="IR181" s="16"/>
      <c r="IS181" s="16"/>
      <c r="IT181" s="70"/>
      <c r="IU181" s="16"/>
      <c r="IV181" s="16"/>
      <c r="IW181" s="70"/>
      <c r="IX181" s="16"/>
      <c r="IY181" s="16"/>
      <c r="IZ181" s="70"/>
      <c r="JA181" s="16"/>
      <c r="JB181" s="16"/>
      <c r="JC181" s="70"/>
      <c r="JD181" s="16"/>
      <c r="JE181" s="16"/>
      <c r="JF181" s="70"/>
      <c r="JG181" s="16"/>
      <c r="JH181" s="16"/>
      <c r="JI181" s="70"/>
      <c r="JJ181" s="16"/>
      <c r="JK181" s="16"/>
      <c r="JL181" s="70"/>
      <c r="JM181" s="16"/>
      <c r="JN181" s="16"/>
      <c r="JO181" s="70"/>
      <c r="JP181" s="16"/>
      <c r="JQ181" s="16"/>
      <c r="JR181" s="70"/>
      <c r="JS181" s="16"/>
      <c r="JT181" s="16"/>
      <c r="JU181" s="70"/>
      <c r="JV181" s="16"/>
      <c r="JW181" s="16"/>
      <c r="JX181" s="70"/>
      <c r="JY181" s="16"/>
      <c r="JZ181" s="16"/>
      <c r="KA181" s="70"/>
      <c r="KB181" s="16"/>
      <c r="KC181" s="16"/>
      <c r="KD181" s="70"/>
      <c r="KE181" s="16"/>
      <c r="KF181" s="16"/>
      <c r="KG181" s="70"/>
      <c r="KH181" s="16"/>
      <c r="KI181" s="16"/>
      <c r="KJ181" s="70"/>
      <c r="KK181" s="16"/>
      <c r="KL181" s="16"/>
      <c r="KM181" s="70"/>
      <c r="KN181" s="16"/>
      <c r="KO181" s="16"/>
      <c r="KP181" s="70"/>
      <c r="KQ181" s="16"/>
      <c r="KR181" s="16"/>
      <c r="KS181" s="70"/>
      <c r="KT181" s="16"/>
      <c r="KU181" s="16"/>
      <c r="KV181" s="16"/>
      <c r="KW181" s="16"/>
      <c r="KX181" s="16"/>
      <c r="KY181" s="70"/>
      <c r="KZ181" s="16"/>
      <c r="LA181" s="16"/>
      <c r="LB181" s="70"/>
      <c r="LC181" s="16"/>
      <c r="LD181" s="16"/>
      <c r="LE181" s="70"/>
      <c r="LF181" s="16"/>
      <c r="LG181" s="16"/>
      <c r="LH181" s="70"/>
      <c r="LI181" s="16"/>
      <c r="LJ181" s="16"/>
      <c r="LK181" s="70"/>
      <c r="LL181" s="16"/>
      <c r="LM181" s="16"/>
      <c r="LN181" s="70"/>
      <c r="LO181" s="16"/>
      <c r="LP181" s="16"/>
      <c r="LQ181" s="70"/>
      <c r="LR181" s="16"/>
      <c r="LS181" s="16"/>
      <c r="LT181" s="70"/>
      <c r="LU181" s="16"/>
      <c r="LV181" s="16"/>
      <c r="LW181" s="70"/>
      <c r="LX181" s="16"/>
      <c r="LY181" s="16"/>
      <c r="LZ181" s="70"/>
      <c r="MA181" s="16"/>
      <c r="MB181" s="16"/>
      <c r="MC181" s="70"/>
      <c r="MD181" s="16"/>
      <c r="ME181" s="16"/>
      <c r="MF181" s="70"/>
      <c r="MG181" s="21"/>
    </row>
    <row r="182" spans="2:345" s="17" customFormat="1" ht="13.5" customHeight="1">
      <c r="B182" s="16"/>
      <c r="C182" s="16"/>
      <c r="D182" s="16"/>
      <c r="E182" s="16"/>
      <c r="F182" s="16"/>
      <c r="G182" s="70"/>
      <c r="H182" s="16"/>
      <c r="I182" s="16"/>
      <c r="J182" s="70"/>
      <c r="K182" s="16"/>
      <c r="L182" s="16"/>
      <c r="M182" s="70"/>
      <c r="N182" s="16"/>
      <c r="O182" s="16"/>
      <c r="P182" s="70"/>
      <c r="Q182" s="16"/>
      <c r="R182" s="16"/>
      <c r="S182" s="70"/>
      <c r="T182" s="16"/>
      <c r="U182" s="16"/>
      <c r="V182" s="70"/>
      <c r="W182" s="16"/>
      <c r="X182" s="16"/>
      <c r="Y182" s="70"/>
      <c r="Z182" s="16"/>
      <c r="AA182" s="16"/>
      <c r="AB182" s="70"/>
      <c r="AC182" s="16"/>
      <c r="AD182" s="16"/>
      <c r="AE182" s="70"/>
      <c r="AF182" s="16"/>
      <c r="AG182" s="16"/>
      <c r="AH182" s="70"/>
      <c r="AI182" s="16"/>
      <c r="AJ182" s="16"/>
      <c r="AK182" s="70"/>
      <c r="AL182" s="16"/>
      <c r="AM182" s="16"/>
      <c r="AN182" s="70"/>
      <c r="AO182" s="16"/>
      <c r="AP182" s="16"/>
      <c r="AQ182" s="70"/>
      <c r="AR182" s="16"/>
      <c r="AS182" s="16"/>
      <c r="AT182" s="70"/>
      <c r="AU182" s="16"/>
      <c r="AV182" s="16"/>
      <c r="AW182" s="70"/>
      <c r="AX182" s="16"/>
      <c r="AY182" s="16"/>
      <c r="AZ182" s="70"/>
      <c r="BA182" s="16"/>
      <c r="BB182" s="16"/>
      <c r="BC182" s="70"/>
      <c r="BD182" s="16"/>
      <c r="BE182" s="16"/>
      <c r="BF182" s="70"/>
      <c r="BG182" s="16"/>
      <c r="BH182" s="16"/>
      <c r="BI182" s="70"/>
      <c r="BJ182" s="16"/>
      <c r="BK182" s="16"/>
      <c r="BL182" s="70"/>
      <c r="BM182" s="16"/>
      <c r="BN182" s="16"/>
      <c r="BO182" s="70"/>
      <c r="BP182" s="16"/>
      <c r="BQ182" s="16"/>
      <c r="BR182" s="70"/>
      <c r="BS182" s="16"/>
      <c r="BT182" s="16"/>
      <c r="BU182" s="70"/>
      <c r="BV182" s="16"/>
      <c r="BW182" s="16"/>
      <c r="BX182" s="70"/>
      <c r="BY182" s="16"/>
      <c r="BZ182" s="16"/>
      <c r="CA182" s="70"/>
      <c r="CB182" s="16"/>
      <c r="CC182" s="16"/>
      <c r="CD182" s="70"/>
      <c r="CE182" s="16"/>
      <c r="CF182" s="16"/>
      <c r="CG182" s="70"/>
      <c r="CH182" s="16"/>
      <c r="CI182" s="16"/>
      <c r="CJ182" s="70"/>
      <c r="CK182" s="16"/>
      <c r="CL182" s="16"/>
      <c r="CM182" s="70"/>
      <c r="CN182" s="16"/>
      <c r="CO182" s="16"/>
      <c r="CP182" s="70"/>
      <c r="CQ182" s="16"/>
      <c r="CR182" s="16"/>
      <c r="CS182" s="70"/>
      <c r="CT182" s="16"/>
      <c r="CU182" s="16"/>
      <c r="CV182" s="70"/>
      <c r="CW182" s="16"/>
      <c r="CX182" s="16"/>
      <c r="CY182" s="70"/>
      <c r="CZ182" s="16"/>
      <c r="DA182" s="16"/>
      <c r="DB182" s="70"/>
      <c r="DC182" s="16"/>
      <c r="DD182" s="16"/>
      <c r="DE182" s="70"/>
      <c r="DF182" s="16"/>
      <c r="DG182" s="16"/>
      <c r="DH182" s="70"/>
      <c r="DI182" s="16"/>
      <c r="DJ182" s="16"/>
      <c r="DK182" s="70"/>
      <c r="DL182" s="16"/>
      <c r="DM182" s="16"/>
      <c r="DN182" s="70"/>
      <c r="DO182" s="16"/>
      <c r="DP182" s="16"/>
      <c r="DQ182" s="70"/>
      <c r="DR182" s="16"/>
      <c r="DS182" s="16"/>
      <c r="DT182" s="70"/>
      <c r="DU182" s="16"/>
      <c r="DV182" s="16"/>
      <c r="DW182" s="70"/>
      <c r="DX182" s="16"/>
      <c r="DY182" s="16"/>
      <c r="DZ182" s="70"/>
      <c r="EA182" s="16"/>
      <c r="EB182" s="16"/>
      <c r="EC182" s="70"/>
      <c r="ED182" s="16"/>
      <c r="EE182" s="16"/>
      <c r="EF182" s="70"/>
      <c r="EG182" s="16"/>
      <c r="EH182" s="16"/>
      <c r="EI182" s="70"/>
      <c r="EJ182" s="16"/>
      <c r="EK182" s="16"/>
      <c r="EL182" s="70"/>
      <c r="EM182" s="16"/>
      <c r="EN182" s="16"/>
      <c r="EO182" s="70"/>
      <c r="EP182" s="16"/>
      <c r="EQ182" s="16"/>
      <c r="ER182" s="70"/>
      <c r="ES182" s="16"/>
      <c r="ET182" s="16"/>
      <c r="EU182" s="70"/>
      <c r="EV182" s="16"/>
      <c r="EW182" s="16"/>
      <c r="EX182" s="70"/>
      <c r="EY182" s="16"/>
      <c r="EZ182" s="16"/>
      <c r="FA182" s="70"/>
      <c r="FB182" s="16"/>
      <c r="FC182" s="16"/>
      <c r="FD182" s="70"/>
      <c r="FE182" s="16"/>
      <c r="FF182" s="16"/>
      <c r="FG182" s="70"/>
      <c r="FH182" s="16"/>
      <c r="FI182" s="16"/>
      <c r="FJ182" s="70"/>
      <c r="FK182" s="16"/>
      <c r="FL182" s="16"/>
      <c r="FM182" s="70"/>
      <c r="FN182" s="16"/>
      <c r="FO182" s="16"/>
      <c r="FP182" s="70"/>
      <c r="FQ182" s="16"/>
      <c r="FR182" s="16"/>
      <c r="FS182" s="70"/>
      <c r="FT182" s="16"/>
      <c r="FU182" s="16"/>
      <c r="FV182" s="70"/>
      <c r="FW182" s="16"/>
      <c r="FX182" s="16"/>
      <c r="FY182" s="70"/>
      <c r="FZ182" s="16"/>
      <c r="GA182" s="16"/>
      <c r="GB182" s="70"/>
      <c r="GC182" s="16"/>
      <c r="GD182" s="16"/>
      <c r="GE182" s="70"/>
      <c r="GF182" s="16"/>
      <c r="GG182" s="16"/>
      <c r="GH182" s="71"/>
      <c r="GI182" s="16"/>
      <c r="GJ182" s="16"/>
      <c r="GK182" s="70"/>
      <c r="GL182" s="16"/>
      <c r="GM182" s="16"/>
      <c r="GN182" s="70"/>
      <c r="GO182" s="16"/>
      <c r="GP182" s="16"/>
      <c r="GQ182" s="70"/>
      <c r="GR182" s="16"/>
      <c r="GS182" s="16"/>
      <c r="GT182" s="70"/>
      <c r="GU182" s="16"/>
      <c r="GV182" s="16"/>
      <c r="GW182" s="70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70"/>
      <c r="HJ182" s="16"/>
      <c r="HK182" s="16"/>
      <c r="HL182" s="16"/>
      <c r="HM182" s="16"/>
      <c r="HN182" s="16"/>
      <c r="HO182" s="16"/>
      <c r="HP182" s="16"/>
      <c r="HQ182" s="16"/>
      <c r="HR182" s="70"/>
      <c r="HS182" s="16"/>
      <c r="HT182" s="16"/>
      <c r="HU182" s="70"/>
      <c r="HV182" s="16"/>
      <c r="HW182" s="16"/>
      <c r="HX182" s="70"/>
      <c r="HY182" s="16"/>
      <c r="HZ182" s="16"/>
      <c r="IA182" s="70"/>
      <c r="IB182" s="16"/>
      <c r="IC182" s="16"/>
      <c r="ID182" s="70"/>
      <c r="IE182" s="16"/>
      <c r="IF182" s="16"/>
      <c r="IG182" s="70"/>
      <c r="IH182" s="16"/>
      <c r="II182" s="16"/>
      <c r="IJ182" s="70"/>
      <c r="IK182" s="16"/>
      <c r="IL182" s="16"/>
      <c r="IM182" s="70"/>
      <c r="IN182" s="16"/>
      <c r="IO182" s="16"/>
      <c r="IP182" s="70"/>
      <c r="IQ182" s="16"/>
      <c r="IR182" s="16"/>
      <c r="IS182" s="16"/>
      <c r="IT182" s="70"/>
      <c r="IU182" s="16"/>
      <c r="IV182" s="16"/>
      <c r="IW182" s="70"/>
      <c r="IX182" s="16"/>
      <c r="IY182" s="16"/>
      <c r="IZ182" s="70"/>
      <c r="JA182" s="16"/>
      <c r="JB182" s="16"/>
      <c r="JC182" s="70"/>
      <c r="JD182" s="16"/>
      <c r="JE182" s="16"/>
      <c r="JF182" s="70"/>
      <c r="JG182" s="16"/>
      <c r="JH182" s="16"/>
      <c r="JI182" s="70"/>
      <c r="JJ182" s="16"/>
      <c r="JK182" s="16"/>
      <c r="JL182" s="70"/>
      <c r="JM182" s="16"/>
      <c r="JN182" s="16"/>
      <c r="JO182" s="70"/>
      <c r="JP182" s="16"/>
      <c r="JQ182" s="16"/>
      <c r="JR182" s="70"/>
      <c r="JS182" s="16"/>
      <c r="JT182" s="16"/>
      <c r="JU182" s="70"/>
      <c r="JV182" s="16"/>
      <c r="JW182" s="16"/>
      <c r="JX182" s="70"/>
      <c r="JY182" s="16"/>
      <c r="JZ182" s="16"/>
      <c r="KA182" s="70"/>
      <c r="KB182" s="16"/>
      <c r="KC182" s="16"/>
      <c r="KD182" s="70"/>
      <c r="KE182" s="16"/>
      <c r="KF182" s="16"/>
      <c r="KG182" s="70"/>
      <c r="KH182" s="16"/>
      <c r="KI182" s="16"/>
      <c r="KJ182" s="70"/>
      <c r="KK182" s="16"/>
      <c r="KL182" s="16"/>
      <c r="KM182" s="70"/>
      <c r="KN182" s="16"/>
      <c r="KO182" s="16"/>
      <c r="KP182" s="70"/>
      <c r="KQ182" s="16"/>
      <c r="KR182" s="16"/>
      <c r="KS182" s="70"/>
      <c r="KT182" s="16"/>
      <c r="KU182" s="16"/>
      <c r="KV182" s="16"/>
      <c r="KW182" s="16"/>
      <c r="KX182" s="16"/>
      <c r="KY182" s="70"/>
      <c r="KZ182" s="16"/>
      <c r="LA182" s="16"/>
      <c r="LB182" s="70"/>
      <c r="LC182" s="16"/>
      <c r="LD182" s="16"/>
      <c r="LE182" s="70"/>
      <c r="LF182" s="16"/>
      <c r="LG182" s="16"/>
      <c r="LH182" s="70"/>
      <c r="LI182" s="16"/>
      <c r="LJ182" s="16"/>
      <c r="LK182" s="70"/>
      <c r="LL182" s="16"/>
      <c r="LM182" s="16"/>
      <c r="LN182" s="70"/>
      <c r="LO182" s="16"/>
      <c r="LP182" s="16"/>
      <c r="LQ182" s="70"/>
      <c r="LR182" s="16"/>
      <c r="LS182" s="16"/>
      <c r="LT182" s="70"/>
      <c r="LU182" s="16"/>
      <c r="LV182" s="16"/>
      <c r="LW182" s="70"/>
      <c r="LX182" s="16"/>
      <c r="LY182" s="16"/>
      <c r="LZ182" s="70"/>
      <c r="MA182" s="16"/>
      <c r="MB182" s="16"/>
      <c r="MC182" s="70"/>
      <c r="MD182" s="16"/>
      <c r="ME182" s="16"/>
      <c r="MF182" s="70"/>
      <c r="MG182" s="21"/>
    </row>
    <row r="183" spans="2:345" s="17" customFormat="1" ht="13.5" customHeight="1">
      <c r="B183" s="16"/>
      <c r="C183" s="16"/>
      <c r="D183" s="16"/>
      <c r="E183" s="16"/>
      <c r="F183" s="16"/>
      <c r="G183" s="70"/>
      <c r="H183" s="16"/>
      <c r="I183" s="16"/>
      <c r="J183" s="70"/>
      <c r="K183" s="16"/>
      <c r="L183" s="16"/>
      <c r="M183" s="70"/>
      <c r="N183" s="16"/>
      <c r="O183" s="16"/>
      <c r="P183" s="70"/>
      <c r="Q183" s="16"/>
      <c r="R183" s="16"/>
      <c r="S183" s="70"/>
      <c r="T183" s="16"/>
      <c r="U183" s="16"/>
      <c r="V183" s="70"/>
      <c r="W183" s="16"/>
      <c r="X183" s="16"/>
      <c r="Y183" s="70"/>
      <c r="Z183" s="16"/>
      <c r="AA183" s="16"/>
      <c r="AB183" s="70"/>
      <c r="AC183" s="16"/>
      <c r="AD183" s="16"/>
      <c r="AE183" s="70"/>
      <c r="AF183" s="16"/>
      <c r="AG183" s="16"/>
      <c r="AH183" s="70"/>
      <c r="AI183" s="16"/>
      <c r="AJ183" s="16"/>
      <c r="AK183" s="70"/>
      <c r="AL183" s="16"/>
      <c r="AM183" s="16"/>
      <c r="AN183" s="70"/>
      <c r="AO183" s="16"/>
      <c r="AP183" s="16"/>
      <c r="AQ183" s="70"/>
      <c r="AR183" s="16"/>
      <c r="AS183" s="16"/>
      <c r="AT183" s="70"/>
      <c r="AU183" s="16"/>
      <c r="AV183" s="16"/>
      <c r="AW183" s="70"/>
      <c r="AX183" s="16"/>
      <c r="AY183" s="16"/>
      <c r="AZ183" s="70"/>
      <c r="BA183" s="16"/>
      <c r="BB183" s="16"/>
      <c r="BC183" s="70"/>
      <c r="BD183" s="16"/>
      <c r="BE183" s="16"/>
      <c r="BF183" s="70"/>
      <c r="BG183" s="16"/>
      <c r="BH183" s="16"/>
      <c r="BI183" s="70"/>
      <c r="BJ183" s="16"/>
      <c r="BK183" s="16"/>
      <c r="BL183" s="70"/>
      <c r="BM183" s="16"/>
      <c r="BN183" s="16"/>
      <c r="BO183" s="70"/>
      <c r="BP183" s="16"/>
      <c r="BQ183" s="16"/>
      <c r="BR183" s="70"/>
      <c r="BS183" s="16"/>
      <c r="BT183" s="16"/>
      <c r="BU183" s="70"/>
      <c r="BV183" s="16"/>
      <c r="BW183" s="16"/>
      <c r="BX183" s="70"/>
      <c r="BY183" s="16"/>
      <c r="BZ183" s="16"/>
      <c r="CA183" s="70"/>
      <c r="CB183" s="16"/>
      <c r="CC183" s="16"/>
      <c r="CD183" s="70"/>
      <c r="CE183" s="16"/>
      <c r="CF183" s="16"/>
      <c r="CG183" s="70"/>
      <c r="CH183" s="16"/>
      <c r="CI183" s="16"/>
      <c r="CJ183" s="70"/>
      <c r="CK183" s="16"/>
      <c r="CL183" s="16"/>
      <c r="CM183" s="70"/>
      <c r="CN183" s="16"/>
      <c r="CO183" s="16"/>
      <c r="CP183" s="70"/>
      <c r="CQ183" s="16"/>
      <c r="CR183" s="16"/>
      <c r="CS183" s="70"/>
      <c r="CT183" s="16"/>
      <c r="CU183" s="16"/>
      <c r="CV183" s="70"/>
      <c r="CW183" s="16"/>
      <c r="CX183" s="16"/>
      <c r="CY183" s="70"/>
      <c r="CZ183" s="16"/>
      <c r="DA183" s="16"/>
      <c r="DB183" s="70"/>
      <c r="DC183" s="16"/>
      <c r="DD183" s="16"/>
      <c r="DE183" s="70"/>
      <c r="DF183" s="16"/>
      <c r="DG183" s="16"/>
      <c r="DH183" s="70"/>
      <c r="DI183" s="16"/>
      <c r="DJ183" s="16"/>
      <c r="DK183" s="70"/>
      <c r="DL183" s="16"/>
      <c r="DM183" s="16"/>
      <c r="DN183" s="70"/>
      <c r="DO183" s="16"/>
      <c r="DP183" s="16"/>
      <c r="DQ183" s="70"/>
      <c r="DR183" s="16"/>
      <c r="DS183" s="16"/>
      <c r="DT183" s="70"/>
      <c r="DU183" s="16"/>
      <c r="DV183" s="16"/>
      <c r="DW183" s="70"/>
      <c r="DX183" s="16"/>
      <c r="DY183" s="16"/>
      <c r="DZ183" s="70"/>
      <c r="EA183" s="16"/>
      <c r="EB183" s="16"/>
      <c r="EC183" s="70"/>
      <c r="ED183" s="16"/>
      <c r="EE183" s="16"/>
      <c r="EF183" s="70"/>
      <c r="EG183" s="16"/>
      <c r="EH183" s="16"/>
      <c r="EI183" s="70"/>
      <c r="EJ183" s="16"/>
      <c r="EK183" s="16"/>
      <c r="EL183" s="70"/>
      <c r="EM183" s="16"/>
      <c r="EN183" s="16"/>
      <c r="EO183" s="70"/>
      <c r="EP183" s="16"/>
      <c r="EQ183" s="16"/>
      <c r="ER183" s="70"/>
      <c r="ES183" s="16"/>
      <c r="ET183" s="16"/>
      <c r="EU183" s="70"/>
      <c r="EV183" s="16"/>
      <c r="EW183" s="16"/>
      <c r="EX183" s="70"/>
      <c r="EY183" s="16"/>
      <c r="EZ183" s="16"/>
      <c r="FA183" s="70"/>
      <c r="FB183" s="16"/>
      <c r="FC183" s="16"/>
      <c r="FD183" s="70"/>
      <c r="FE183" s="16"/>
      <c r="FF183" s="16"/>
      <c r="FG183" s="70"/>
      <c r="FH183" s="16"/>
      <c r="FI183" s="16"/>
      <c r="FJ183" s="70"/>
      <c r="FK183" s="16"/>
      <c r="FL183" s="16"/>
      <c r="FM183" s="70"/>
      <c r="FN183" s="16"/>
      <c r="FO183" s="16"/>
      <c r="FP183" s="70"/>
      <c r="FQ183" s="16"/>
      <c r="FR183" s="16"/>
      <c r="FS183" s="70"/>
      <c r="FT183" s="16"/>
      <c r="FU183" s="16"/>
      <c r="FV183" s="70"/>
      <c r="FW183" s="16"/>
      <c r="FX183" s="16"/>
      <c r="FY183" s="70"/>
      <c r="FZ183" s="16"/>
      <c r="GA183" s="16"/>
      <c r="GB183" s="70"/>
      <c r="GC183" s="16"/>
      <c r="GD183" s="16"/>
      <c r="GE183" s="70"/>
      <c r="GF183" s="16"/>
      <c r="GG183" s="16"/>
      <c r="GH183" s="71"/>
      <c r="GI183" s="16"/>
      <c r="GJ183" s="16"/>
      <c r="GK183" s="70"/>
      <c r="GL183" s="16"/>
      <c r="GM183" s="16"/>
      <c r="GN183" s="70"/>
      <c r="GO183" s="16"/>
      <c r="GP183" s="16"/>
      <c r="GQ183" s="70"/>
      <c r="GR183" s="16"/>
      <c r="GS183" s="16"/>
      <c r="GT183" s="70"/>
      <c r="GU183" s="16"/>
      <c r="GV183" s="16"/>
      <c r="GW183" s="70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70"/>
      <c r="HJ183" s="16"/>
      <c r="HK183" s="16"/>
      <c r="HL183" s="16"/>
      <c r="HM183" s="16"/>
      <c r="HN183" s="16"/>
      <c r="HO183" s="16"/>
      <c r="HP183" s="16"/>
      <c r="HQ183" s="16"/>
      <c r="HR183" s="70"/>
      <c r="HS183" s="16"/>
      <c r="HT183" s="16"/>
      <c r="HU183" s="70"/>
      <c r="HV183" s="16"/>
      <c r="HW183" s="16"/>
      <c r="HX183" s="70"/>
      <c r="HY183" s="16"/>
      <c r="HZ183" s="16"/>
      <c r="IA183" s="70"/>
      <c r="IB183" s="16"/>
      <c r="IC183" s="16"/>
      <c r="ID183" s="70"/>
      <c r="IE183" s="16"/>
      <c r="IF183" s="16"/>
      <c r="IG183" s="70"/>
      <c r="IH183" s="16"/>
      <c r="II183" s="16"/>
      <c r="IJ183" s="70"/>
      <c r="IK183" s="16"/>
      <c r="IL183" s="16"/>
      <c r="IM183" s="70"/>
      <c r="IN183" s="16"/>
      <c r="IO183" s="16"/>
      <c r="IP183" s="70"/>
      <c r="IQ183" s="16"/>
      <c r="IR183" s="16"/>
      <c r="IS183" s="16"/>
      <c r="IT183" s="70"/>
      <c r="IU183" s="16"/>
      <c r="IV183" s="16"/>
      <c r="IW183" s="70"/>
      <c r="IX183" s="16"/>
      <c r="IY183" s="16"/>
      <c r="IZ183" s="70"/>
      <c r="JA183" s="16"/>
      <c r="JB183" s="16"/>
      <c r="JC183" s="70"/>
      <c r="JD183" s="16"/>
      <c r="JE183" s="16"/>
      <c r="JF183" s="70"/>
      <c r="JG183" s="16"/>
      <c r="JH183" s="16"/>
      <c r="JI183" s="70"/>
      <c r="JJ183" s="16"/>
      <c r="JK183" s="16"/>
      <c r="JL183" s="70"/>
      <c r="JM183" s="16"/>
      <c r="JN183" s="16"/>
      <c r="JO183" s="70"/>
      <c r="JP183" s="16"/>
      <c r="JQ183" s="16"/>
      <c r="JR183" s="70"/>
      <c r="JS183" s="16"/>
      <c r="JT183" s="16"/>
      <c r="JU183" s="70"/>
      <c r="JV183" s="16"/>
      <c r="JW183" s="16"/>
      <c r="JX183" s="70"/>
      <c r="JY183" s="16"/>
      <c r="JZ183" s="16"/>
      <c r="KA183" s="70"/>
      <c r="KB183" s="16"/>
      <c r="KC183" s="16"/>
      <c r="KD183" s="70"/>
      <c r="KE183" s="16"/>
      <c r="KF183" s="16"/>
      <c r="KG183" s="70"/>
      <c r="KH183" s="16"/>
      <c r="KI183" s="16"/>
      <c r="KJ183" s="70"/>
      <c r="KK183" s="16"/>
      <c r="KL183" s="16"/>
      <c r="KM183" s="70"/>
      <c r="KN183" s="16"/>
      <c r="KO183" s="16"/>
      <c r="KP183" s="70"/>
      <c r="KQ183" s="16"/>
      <c r="KR183" s="16"/>
      <c r="KS183" s="70"/>
      <c r="KT183" s="16"/>
      <c r="KU183" s="16"/>
      <c r="KV183" s="16"/>
      <c r="KW183" s="16"/>
      <c r="KX183" s="16"/>
      <c r="KY183" s="70"/>
      <c r="KZ183" s="16"/>
      <c r="LA183" s="16"/>
      <c r="LB183" s="70"/>
      <c r="LC183" s="16"/>
      <c r="LD183" s="16"/>
      <c r="LE183" s="70"/>
      <c r="LF183" s="16"/>
      <c r="LG183" s="16"/>
      <c r="LH183" s="70"/>
      <c r="LI183" s="16"/>
      <c r="LJ183" s="16"/>
      <c r="LK183" s="70"/>
      <c r="LL183" s="16"/>
      <c r="LM183" s="16"/>
      <c r="LN183" s="70"/>
      <c r="LO183" s="16"/>
      <c r="LP183" s="16"/>
      <c r="LQ183" s="70"/>
      <c r="LR183" s="16"/>
      <c r="LS183" s="16"/>
      <c r="LT183" s="70"/>
      <c r="LU183" s="16"/>
      <c r="LV183" s="16"/>
      <c r="LW183" s="70"/>
      <c r="LX183" s="16"/>
      <c r="LY183" s="16"/>
      <c r="LZ183" s="70"/>
      <c r="MA183" s="16"/>
      <c r="MB183" s="16"/>
      <c r="MC183" s="70"/>
      <c r="MD183" s="16"/>
      <c r="ME183" s="16"/>
      <c r="MF183" s="70"/>
      <c r="MG183" s="21"/>
    </row>
    <row r="184" spans="2:345" s="17" customFormat="1" ht="13.5" customHeight="1">
      <c r="B184" s="16"/>
      <c r="C184" s="16"/>
      <c r="D184" s="16"/>
      <c r="E184" s="16"/>
      <c r="F184" s="16"/>
      <c r="G184" s="70"/>
      <c r="H184" s="16"/>
      <c r="I184" s="16"/>
      <c r="J184" s="70"/>
      <c r="K184" s="16"/>
      <c r="L184" s="16"/>
      <c r="M184" s="70"/>
      <c r="N184" s="16"/>
      <c r="O184" s="16"/>
      <c r="P184" s="70"/>
      <c r="Q184" s="16"/>
      <c r="R184" s="16"/>
      <c r="S184" s="70"/>
      <c r="T184" s="16"/>
      <c r="U184" s="16"/>
      <c r="V184" s="70"/>
      <c r="W184" s="16"/>
      <c r="X184" s="16"/>
      <c r="Y184" s="70"/>
      <c r="Z184" s="16"/>
      <c r="AA184" s="16"/>
      <c r="AB184" s="70"/>
      <c r="AC184" s="16"/>
      <c r="AD184" s="16"/>
      <c r="AE184" s="70"/>
      <c r="AF184" s="16"/>
      <c r="AG184" s="16"/>
      <c r="AH184" s="70"/>
      <c r="AI184" s="16"/>
      <c r="AJ184" s="16"/>
      <c r="AK184" s="70"/>
      <c r="AL184" s="16"/>
      <c r="AM184" s="16"/>
      <c r="AN184" s="70"/>
      <c r="AO184" s="16"/>
      <c r="AP184" s="16"/>
      <c r="AQ184" s="70"/>
      <c r="AR184" s="16"/>
      <c r="AS184" s="16"/>
      <c r="AT184" s="70"/>
      <c r="AU184" s="16"/>
      <c r="AV184" s="16"/>
      <c r="AW184" s="70"/>
      <c r="AX184" s="16"/>
      <c r="AY184" s="16"/>
      <c r="AZ184" s="70"/>
      <c r="BA184" s="16"/>
      <c r="BB184" s="16"/>
      <c r="BC184" s="70"/>
      <c r="BD184" s="16"/>
      <c r="BE184" s="16"/>
      <c r="BF184" s="70"/>
      <c r="BG184" s="16"/>
      <c r="BH184" s="16"/>
      <c r="BI184" s="70"/>
      <c r="BJ184" s="16"/>
      <c r="BK184" s="16"/>
      <c r="BL184" s="70"/>
      <c r="BM184" s="16"/>
      <c r="BN184" s="16"/>
      <c r="BO184" s="70"/>
      <c r="BP184" s="16"/>
      <c r="BQ184" s="16"/>
      <c r="BR184" s="70"/>
      <c r="BS184" s="16"/>
      <c r="BT184" s="16"/>
      <c r="BU184" s="70"/>
      <c r="BV184" s="16"/>
      <c r="BW184" s="16"/>
      <c r="BX184" s="70"/>
      <c r="BY184" s="16"/>
      <c r="BZ184" s="16"/>
      <c r="CA184" s="70"/>
      <c r="CB184" s="16"/>
      <c r="CC184" s="16"/>
      <c r="CD184" s="70"/>
      <c r="CE184" s="16"/>
      <c r="CF184" s="16"/>
      <c r="CG184" s="70"/>
      <c r="CH184" s="16"/>
      <c r="CI184" s="16"/>
      <c r="CJ184" s="70"/>
      <c r="CK184" s="16"/>
      <c r="CL184" s="16"/>
      <c r="CM184" s="70"/>
      <c r="CN184" s="16"/>
      <c r="CO184" s="16"/>
      <c r="CP184" s="70"/>
      <c r="CQ184" s="16"/>
      <c r="CR184" s="16"/>
      <c r="CS184" s="70"/>
      <c r="CT184" s="16"/>
      <c r="CU184" s="16"/>
      <c r="CV184" s="70"/>
      <c r="CW184" s="16"/>
      <c r="CX184" s="16"/>
      <c r="CY184" s="70"/>
      <c r="CZ184" s="16"/>
      <c r="DA184" s="16"/>
      <c r="DB184" s="70"/>
      <c r="DC184" s="16"/>
      <c r="DD184" s="16"/>
      <c r="DE184" s="70"/>
      <c r="DF184" s="16"/>
      <c r="DG184" s="16"/>
      <c r="DH184" s="70"/>
      <c r="DI184" s="16"/>
      <c r="DJ184" s="16"/>
      <c r="DK184" s="70"/>
      <c r="DL184" s="16"/>
      <c r="DM184" s="16"/>
      <c r="DN184" s="70"/>
      <c r="DO184" s="16"/>
      <c r="DP184" s="16"/>
      <c r="DQ184" s="70"/>
      <c r="DR184" s="16"/>
      <c r="DS184" s="16"/>
      <c r="DT184" s="70"/>
      <c r="DU184" s="16"/>
      <c r="DV184" s="16"/>
      <c r="DW184" s="70"/>
      <c r="DX184" s="16"/>
      <c r="DY184" s="16"/>
      <c r="DZ184" s="70"/>
      <c r="EA184" s="16"/>
      <c r="EB184" s="16"/>
      <c r="EC184" s="70"/>
      <c r="ED184" s="16"/>
      <c r="EE184" s="16"/>
      <c r="EF184" s="70"/>
      <c r="EG184" s="16"/>
      <c r="EH184" s="16"/>
      <c r="EI184" s="70"/>
      <c r="EJ184" s="16"/>
      <c r="EK184" s="16"/>
      <c r="EL184" s="70"/>
      <c r="EM184" s="16"/>
      <c r="EN184" s="16"/>
      <c r="EO184" s="70"/>
      <c r="EP184" s="16"/>
      <c r="EQ184" s="16"/>
      <c r="ER184" s="70"/>
      <c r="ES184" s="16"/>
      <c r="ET184" s="16"/>
      <c r="EU184" s="70"/>
      <c r="EV184" s="16"/>
      <c r="EW184" s="16"/>
      <c r="EX184" s="70"/>
      <c r="EY184" s="16"/>
      <c r="EZ184" s="16"/>
      <c r="FA184" s="70"/>
      <c r="FB184" s="16"/>
      <c r="FC184" s="16"/>
      <c r="FD184" s="70"/>
      <c r="FE184" s="16"/>
      <c r="FF184" s="16"/>
      <c r="FG184" s="70"/>
      <c r="FH184" s="16"/>
      <c r="FI184" s="16"/>
      <c r="FJ184" s="70"/>
      <c r="FK184" s="16"/>
      <c r="FL184" s="16"/>
      <c r="FM184" s="70"/>
      <c r="FN184" s="16"/>
      <c r="FO184" s="16"/>
      <c r="FP184" s="70"/>
      <c r="FQ184" s="16"/>
      <c r="FR184" s="16"/>
      <c r="FS184" s="70"/>
      <c r="FT184" s="16"/>
      <c r="FU184" s="16"/>
      <c r="FV184" s="70"/>
      <c r="FW184" s="16"/>
      <c r="FX184" s="16"/>
      <c r="FY184" s="70"/>
      <c r="FZ184" s="16"/>
      <c r="GA184" s="16"/>
      <c r="GB184" s="70"/>
      <c r="GC184" s="16"/>
      <c r="GD184" s="16"/>
      <c r="GE184" s="70"/>
      <c r="GF184" s="16"/>
      <c r="GG184" s="16"/>
      <c r="GH184" s="71"/>
      <c r="GI184" s="16"/>
      <c r="GJ184" s="16"/>
      <c r="GK184" s="70"/>
      <c r="GL184" s="16"/>
      <c r="GM184" s="16"/>
      <c r="GN184" s="70"/>
      <c r="GO184" s="16"/>
      <c r="GP184" s="16"/>
      <c r="GQ184" s="70"/>
      <c r="GR184" s="16"/>
      <c r="GS184" s="16"/>
      <c r="GT184" s="70"/>
      <c r="GU184" s="16"/>
      <c r="GV184" s="16"/>
      <c r="GW184" s="70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70"/>
      <c r="HJ184" s="16"/>
      <c r="HK184" s="16"/>
      <c r="HL184" s="16"/>
      <c r="HM184" s="16"/>
      <c r="HN184" s="16"/>
      <c r="HO184" s="16"/>
      <c r="HP184" s="16"/>
      <c r="HQ184" s="16"/>
      <c r="HR184" s="70"/>
      <c r="HS184" s="16"/>
      <c r="HT184" s="16"/>
      <c r="HU184" s="70"/>
      <c r="HV184" s="16"/>
      <c r="HW184" s="16"/>
      <c r="HX184" s="70"/>
      <c r="HY184" s="16"/>
      <c r="HZ184" s="16"/>
      <c r="IA184" s="70"/>
      <c r="IB184" s="16"/>
      <c r="IC184" s="16"/>
      <c r="ID184" s="70"/>
      <c r="IE184" s="16"/>
      <c r="IF184" s="16"/>
      <c r="IG184" s="70"/>
      <c r="IH184" s="16"/>
      <c r="II184" s="16"/>
      <c r="IJ184" s="70"/>
      <c r="IK184" s="16"/>
      <c r="IL184" s="16"/>
      <c r="IM184" s="70"/>
      <c r="IN184" s="16"/>
      <c r="IO184" s="16"/>
      <c r="IP184" s="70"/>
      <c r="IQ184" s="16"/>
      <c r="IR184" s="16"/>
      <c r="IS184" s="16"/>
      <c r="IT184" s="70"/>
      <c r="IU184" s="16"/>
      <c r="IV184" s="16"/>
      <c r="IW184" s="70"/>
      <c r="IX184" s="16"/>
      <c r="IY184" s="16"/>
      <c r="IZ184" s="70"/>
      <c r="JA184" s="16"/>
      <c r="JB184" s="16"/>
      <c r="JC184" s="70"/>
      <c r="JD184" s="16"/>
      <c r="JE184" s="16"/>
      <c r="JF184" s="70"/>
      <c r="JG184" s="16"/>
      <c r="JH184" s="16"/>
      <c r="JI184" s="70"/>
      <c r="JJ184" s="16"/>
      <c r="JK184" s="16"/>
      <c r="JL184" s="70"/>
      <c r="JM184" s="16"/>
      <c r="JN184" s="16"/>
      <c r="JO184" s="70"/>
      <c r="JP184" s="16"/>
      <c r="JQ184" s="16"/>
      <c r="JR184" s="70"/>
      <c r="JS184" s="16"/>
      <c r="JT184" s="16"/>
      <c r="JU184" s="70"/>
      <c r="JV184" s="16"/>
      <c r="JW184" s="16"/>
      <c r="JX184" s="70"/>
      <c r="JY184" s="16"/>
      <c r="JZ184" s="16"/>
      <c r="KA184" s="70"/>
      <c r="KB184" s="16"/>
      <c r="KC184" s="16"/>
      <c r="KD184" s="70"/>
      <c r="KE184" s="16"/>
      <c r="KF184" s="16"/>
      <c r="KG184" s="70"/>
      <c r="KH184" s="16"/>
      <c r="KI184" s="16"/>
      <c r="KJ184" s="70"/>
      <c r="KK184" s="16"/>
      <c r="KL184" s="16"/>
      <c r="KM184" s="70"/>
      <c r="KN184" s="16"/>
      <c r="KO184" s="16"/>
      <c r="KP184" s="70"/>
      <c r="KQ184" s="16"/>
      <c r="KR184" s="16"/>
      <c r="KS184" s="70"/>
      <c r="KT184" s="16"/>
      <c r="KU184" s="16"/>
      <c r="KV184" s="16"/>
      <c r="KW184" s="16"/>
      <c r="KX184" s="16"/>
      <c r="KY184" s="70"/>
      <c r="KZ184" s="16"/>
      <c r="LA184" s="16"/>
      <c r="LB184" s="70"/>
      <c r="LC184" s="16"/>
      <c r="LD184" s="16"/>
      <c r="LE184" s="70"/>
      <c r="LF184" s="16"/>
      <c r="LG184" s="16"/>
      <c r="LH184" s="70"/>
      <c r="LI184" s="16"/>
      <c r="LJ184" s="16"/>
      <c r="LK184" s="70"/>
      <c r="LL184" s="16"/>
      <c r="LM184" s="16"/>
      <c r="LN184" s="70"/>
      <c r="LO184" s="16"/>
      <c r="LP184" s="16"/>
      <c r="LQ184" s="70"/>
      <c r="LR184" s="16"/>
      <c r="LS184" s="16"/>
      <c r="LT184" s="70"/>
      <c r="LU184" s="16"/>
      <c r="LV184" s="16"/>
      <c r="LW184" s="70"/>
      <c r="LX184" s="16"/>
      <c r="LY184" s="16"/>
      <c r="LZ184" s="70"/>
      <c r="MA184" s="16"/>
      <c r="MB184" s="16"/>
      <c r="MC184" s="70"/>
      <c r="MD184" s="16"/>
      <c r="ME184" s="16"/>
      <c r="MF184" s="70"/>
      <c r="MG184" s="21"/>
    </row>
    <row r="185" spans="2:345" s="17" customFormat="1" ht="13.5" customHeight="1">
      <c r="B185" s="16"/>
      <c r="C185" s="16"/>
      <c r="D185" s="16"/>
      <c r="E185" s="16"/>
      <c r="F185" s="16"/>
      <c r="G185" s="70"/>
      <c r="H185" s="16"/>
      <c r="I185" s="16"/>
      <c r="J185" s="70"/>
      <c r="K185" s="16"/>
      <c r="L185" s="16"/>
      <c r="M185" s="70"/>
      <c r="N185" s="16"/>
      <c r="O185" s="16"/>
      <c r="P185" s="70"/>
      <c r="Q185" s="16"/>
      <c r="R185" s="16"/>
      <c r="S185" s="70"/>
      <c r="T185" s="16"/>
      <c r="U185" s="16"/>
      <c r="V185" s="70"/>
      <c r="W185" s="16"/>
      <c r="X185" s="16"/>
      <c r="Y185" s="70"/>
      <c r="Z185" s="16"/>
      <c r="AA185" s="16"/>
      <c r="AB185" s="70"/>
      <c r="AC185" s="16"/>
      <c r="AD185" s="16"/>
      <c r="AE185" s="70"/>
      <c r="AF185" s="16"/>
      <c r="AG185" s="16"/>
      <c r="AH185" s="70"/>
      <c r="AI185" s="16"/>
      <c r="AJ185" s="16"/>
      <c r="AK185" s="70"/>
      <c r="AL185" s="16"/>
      <c r="AM185" s="16"/>
      <c r="AN185" s="70"/>
      <c r="AO185" s="16"/>
      <c r="AP185" s="16"/>
      <c r="AQ185" s="70"/>
      <c r="AR185" s="16"/>
      <c r="AS185" s="16"/>
      <c r="AT185" s="70"/>
      <c r="AU185" s="16"/>
      <c r="AV185" s="16"/>
      <c r="AW185" s="70"/>
      <c r="AX185" s="16"/>
      <c r="AY185" s="16"/>
      <c r="AZ185" s="70"/>
      <c r="BA185" s="16"/>
      <c r="BB185" s="16"/>
      <c r="BC185" s="70"/>
      <c r="BD185" s="16"/>
      <c r="BE185" s="16"/>
      <c r="BF185" s="70"/>
      <c r="BG185" s="16"/>
      <c r="BH185" s="16"/>
      <c r="BI185" s="70"/>
      <c r="BJ185" s="16"/>
      <c r="BK185" s="16"/>
      <c r="BL185" s="70"/>
      <c r="BM185" s="16"/>
      <c r="BN185" s="16"/>
      <c r="BO185" s="70"/>
      <c r="BP185" s="16"/>
      <c r="BQ185" s="16"/>
      <c r="BR185" s="70"/>
      <c r="BS185" s="16"/>
      <c r="BT185" s="16"/>
      <c r="BU185" s="70"/>
      <c r="BV185" s="16"/>
      <c r="BW185" s="16"/>
      <c r="BX185" s="70"/>
      <c r="BY185" s="16"/>
      <c r="BZ185" s="16"/>
      <c r="CA185" s="70"/>
      <c r="CB185" s="16"/>
      <c r="CC185" s="16"/>
      <c r="CD185" s="70"/>
      <c r="CE185" s="16"/>
      <c r="CF185" s="16"/>
      <c r="CG185" s="70"/>
      <c r="CH185" s="16"/>
      <c r="CI185" s="16"/>
      <c r="CJ185" s="70"/>
      <c r="CK185" s="16"/>
      <c r="CL185" s="16"/>
      <c r="CM185" s="70"/>
      <c r="CN185" s="16"/>
      <c r="CO185" s="16"/>
      <c r="CP185" s="70"/>
      <c r="CQ185" s="16"/>
      <c r="CR185" s="16"/>
      <c r="CS185" s="70"/>
      <c r="CT185" s="16"/>
      <c r="CU185" s="16"/>
      <c r="CV185" s="70"/>
      <c r="CW185" s="16"/>
      <c r="CX185" s="16"/>
      <c r="CY185" s="70"/>
      <c r="CZ185" s="16"/>
      <c r="DA185" s="16"/>
      <c r="DB185" s="70"/>
      <c r="DC185" s="16"/>
      <c r="DD185" s="16"/>
      <c r="DE185" s="70"/>
      <c r="DF185" s="16"/>
      <c r="DG185" s="16"/>
      <c r="DH185" s="70"/>
      <c r="DI185" s="16"/>
      <c r="DJ185" s="16"/>
      <c r="DK185" s="70"/>
      <c r="DL185" s="16"/>
      <c r="DM185" s="16"/>
      <c r="DN185" s="70"/>
      <c r="DO185" s="16"/>
      <c r="DP185" s="16"/>
      <c r="DQ185" s="70"/>
      <c r="DR185" s="16"/>
      <c r="DS185" s="16"/>
      <c r="DT185" s="70"/>
      <c r="DU185" s="16"/>
      <c r="DV185" s="16"/>
      <c r="DW185" s="70"/>
      <c r="DX185" s="16"/>
      <c r="DY185" s="16"/>
      <c r="DZ185" s="70"/>
      <c r="EA185" s="16"/>
      <c r="EB185" s="16"/>
      <c r="EC185" s="70"/>
      <c r="ED185" s="16"/>
      <c r="EE185" s="16"/>
      <c r="EF185" s="70"/>
      <c r="EG185" s="16"/>
      <c r="EH185" s="16"/>
      <c r="EI185" s="70"/>
      <c r="EJ185" s="16"/>
      <c r="EK185" s="16"/>
      <c r="EL185" s="70"/>
      <c r="EM185" s="16"/>
      <c r="EN185" s="16"/>
      <c r="EO185" s="70"/>
      <c r="EP185" s="16"/>
      <c r="EQ185" s="16"/>
      <c r="ER185" s="70"/>
      <c r="ES185" s="16"/>
      <c r="ET185" s="16"/>
      <c r="EU185" s="70"/>
      <c r="EV185" s="16"/>
      <c r="EW185" s="16"/>
      <c r="EX185" s="70"/>
      <c r="EY185" s="16"/>
      <c r="EZ185" s="16"/>
      <c r="FA185" s="70"/>
      <c r="FB185" s="16"/>
      <c r="FC185" s="16"/>
      <c r="FD185" s="70"/>
      <c r="FE185" s="16"/>
      <c r="FF185" s="16"/>
      <c r="FG185" s="70"/>
      <c r="FH185" s="16"/>
      <c r="FI185" s="16"/>
      <c r="FJ185" s="70"/>
      <c r="FK185" s="16"/>
      <c r="FL185" s="16"/>
      <c r="FM185" s="70"/>
      <c r="FN185" s="16"/>
      <c r="FO185" s="16"/>
      <c r="FP185" s="70"/>
      <c r="FQ185" s="16"/>
      <c r="FR185" s="16"/>
      <c r="FS185" s="70"/>
      <c r="FT185" s="16"/>
      <c r="FU185" s="16"/>
      <c r="FV185" s="70"/>
      <c r="FW185" s="16"/>
      <c r="FX185" s="16"/>
      <c r="FY185" s="70"/>
      <c r="FZ185" s="16"/>
      <c r="GA185" s="16"/>
      <c r="GB185" s="70"/>
      <c r="GC185" s="16"/>
      <c r="GD185" s="16"/>
      <c r="GE185" s="70"/>
      <c r="GF185" s="16"/>
      <c r="GG185" s="16"/>
      <c r="GH185" s="71"/>
      <c r="GI185" s="16"/>
      <c r="GJ185" s="16"/>
      <c r="GK185" s="70"/>
      <c r="GL185" s="16"/>
      <c r="GM185" s="16"/>
      <c r="GN185" s="70"/>
      <c r="GO185" s="16"/>
      <c r="GP185" s="16"/>
      <c r="GQ185" s="70"/>
      <c r="GR185" s="16"/>
      <c r="GS185" s="16"/>
      <c r="GT185" s="70"/>
      <c r="GU185" s="16"/>
      <c r="GV185" s="16"/>
      <c r="GW185" s="70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70"/>
      <c r="HJ185" s="16"/>
      <c r="HK185" s="16"/>
      <c r="HL185" s="16"/>
      <c r="HM185" s="16"/>
      <c r="HN185" s="16"/>
      <c r="HO185" s="16"/>
      <c r="HP185" s="16"/>
      <c r="HQ185" s="16"/>
      <c r="HR185" s="70"/>
      <c r="HS185" s="16"/>
      <c r="HT185" s="16"/>
      <c r="HU185" s="70"/>
      <c r="HV185" s="16"/>
      <c r="HW185" s="16"/>
      <c r="HX185" s="70"/>
      <c r="HY185" s="16"/>
      <c r="HZ185" s="16"/>
      <c r="IA185" s="70"/>
      <c r="IB185" s="16"/>
      <c r="IC185" s="16"/>
      <c r="ID185" s="70"/>
      <c r="IE185" s="16"/>
      <c r="IF185" s="16"/>
      <c r="IG185" s="70"/>
      <c r="IH185" s="16"/>
      <c r="II185" s="16"/>
      <c r="IJ185" s="70"/>
      <c r="IK185" s="16"/>
      <c r="IL185" s="16"/>
      <c r="IM185" s="70"/>
      <c r="IN185" s="16"/>
      <c r="IO185" s="16"/>
      <c r="IP185" s="70"/>
      <c r="IQ185" s="16"/>
      <c r="IR185" s="16"/>
      <c r="IS185" s="16"/>
      <c r="IT185" s="70"/>
      <c r="IU185" s="16"/>
      <c r="IV185" s="16"/>
      <c r="IW185" s="70"/>
      <c r="IX185" s="16"/>
      <c r="IY185" s="16"/>
      <c r="IZ185" s="70"/>
      <c r="JA185" s="16"/>
      <c r="JB185" s="16"/>
      <c r="JC185" s="70"/>
      <c r="JD185" s="16"/>
      <c r="JE185" s="16"/>
      <c r="JF185" s="70"/>
      <c r="JG185" s="16"/>
      <c r="JH185" s="16"/>
      <c r="JI185" s="70"/>
      <c r="JJ185" s="16"/>
      <c r="JK185" s="16"/>
      <c r="JL185" s="70"/>
      <c r="JM185" s="16"/>
      <c r="JN185" s="16"/>
      <c r="JO185" s="70"/>
      <c r="JP185" s="16"/>
      <c r="JQ185" s="16"/>
      <c r="JR185" s="70"/>
      <c r="JS185" s="16"/>
      <c r="JT185" s="16"/>
      <c r="JU185" s="70"/>
      <c r="JV185" s="16"/>
      <c r="JW185" s="16"/>
      <c r="JX185" s="70"/>
      <c r="JY185" s="16"/>
      <c r="JZ185" s="16"/>
      <c r="KA185" s="70"/>
      <c r="KB185" s="16"/>
      <c r="KC185" s="16"/>
      <c r="KD185" s="70"/>
      <c r="KE185" s="16"/>
      <c r="KF185" s="16"/>
      <c r="KG185" s="70"/>
      <c r="KH185" s="16"/>
      <c r="KI185" s="16"/>
      <c r="KJ185" s="70"/>
      <c r="KK185" s="16"/>
      <c r="KL185" s="16"/>
      <c r="KM185" s="70"/>
      <c r="KN185" s="16"/>
      <c r="KO185" s="16"/>
      <c r="KP185" s="70"/>
      <c r="KQ185" s="16"/>
      <c r="KR185" s="16"/>
      <c r="KS185" s="70"/>
      <c r="KT185" s="16"/>
      <c r="KU185" s="16"/>
      <c r="KV185" s="16"/>
      <c r="KW185" s="16"/>
      <c r="KX185" s="16"/>
      <c r="KY185" s="70"/>
      <c r="KZ185" s="16"/>
      <c r="LA185" s="16"/>
      <c r="LB185" s="70"/>
      <c r="LC185" s="16"/>
      <c r="LD185" s="16"/>
      <c r="LE185" s="70"/>
      <c r="LF185" s="16"/>
      <c r="LG185" s="16"/>
      <c r="LH185" s="70"/>
      <c r="LI185" s="16"/>
      <c r="LJ185" s="16"/>
      <c r="LK185" s="70"/>
      <c r="LL185" s="16"/>
      <c r="LM185" s="16"/>
      <c r="LN185" s="70"/>
      <c r="LO185" s="16"/>
      <c r="LP185" s="16"/>
      <c r="LQ185" s="70"/>
      <c r="LR185" s="16"/>
      <c r="LS185" s="16"/>
      <c r="LT185" s="70"/>
      <c r="LU185" s="16"/>
      <c r="LV185" s="16"/>
      <c r="LW185" s="70"/>
      <c r="LX185" s="16"/>
      <c r="LY185" s="16"/>
      <c r="LZ185" s="70"/>
      <c r="MA185" s="16"/>
      <c r="MB185" s="16"/>
      <c r="MC185" s="70"/>
      <c r="MD185" s="16"/>
      <c r="ME185" s="16"/>
      <c r="MF185" s="70"/>
      <c r="MG185" s="21"/>
    </row>
    <row r="186" spans="2:345" s="17" customFormat="1" ht="13.5" customHeight="1">
      <c r="B186" s="16"/>
      <c r="C186" s="16"/>
      <c r="D186" s="16"/>
      <c r="E186" s="16"/>
      <c r="F186" s="16"/>
      <c r="G186" s="70"/>
      <c r="H186" s="16"/>
      <c r="I186" s="16"/>
      <c r="J186" s="70"/>
      <c r="K186" s="16"/>
      <c r="L186" s="16"/>
      <c r="M186" s="70"/>
      <c r="N186" s="16"/>
      <c r="O186" s="16"/>
      <c r="P186" s="70"/>
      <c r="Q186" s="16"/>
      <c r="R186" s="16"/>
      <c r="S186" s="70"/>
      <c r="T186" s="16"/>
      <c r="U186" s="16"/>
      <c r="V186" s="70"/>
      <c r="W186" s="16"/>
      <c r="X186" s="16"/>
      <c r="Y186" s="70"/>
      <c r="Z186" s="16"/>
      <c r="AA186" s="16"/>
      <c r="AB186" s="70"/>
      <c r="AC186" s="16"/>
      <c r="AD186" s="16"/>
      <c r="AE186" s="70"/>
      <c r="AF186" s="16"/>
      <c r="AG186" s="16"/>
      <c r="AH186" s="70"/>
      <c r="AI186" s="16"/>
      <c r="AJ186" s="16"/>
      <c r="AK186" s="70"/>
      <c r="AL186" s="16"/>
      <c r="AM186" s="16"/>
      <c r="AN186" s="70"/>
      <c r="AO186" s="16"/>
      <c r="AP186" s="16"/>
      <c r="AQ186" s="70"/>
      <c r="AR186" s="16"/>
      <c r="AS186" s="16"/>
      <c r="AT186" s="70"/>
      <c r="AU186" s="16"/>
      <c r="AV186" s="16"/>
      <c r="AW186" s="70"/>
      <c r="AX186" s="16"/>
      <c r="AY186" s="16"/>
      <c r="AZ186" s="70"/>
      <c r="BA186" s="16"/>
      <c r="BB186" s="16"/>
      <c r="BC186" s="70"/>
      <c r="BD186" s="16"/>
      <c r="BE186" s="16"/>
      <c r="BF186" s="70"/>
      <c r="BG186" s="16"/>
      <c r="BH186" s="16"/>
      <c r="BI186" s="70"/>
      <c r="BJ186" s="16"/>
      <c r="BK186" s="16"/>
      <c r="BL186" s="70"/>
      <c r="BM186" s="16"/>
      <c r="BN186" s="16"/>
      <c r="BO186" s="70"/>
      <c r="BP186" s="16"/>
      <c r="BQ186" s="16"/>
      <c r="BR186" s="70"/>
      <c r="BS186" s="16"/>
      <c r="BT186" s="16"/>
      <c r="BU186" s="70"/>
      <c r="BV186" s="16"/>
      <c r="BW186" s="16"/>
      <c r="BX186" s="70"/>
      <c r="BY186" s="16"/>
      <c r="BZ186" s="16"/>
      <c r="CA186" s="70"/>
      <c r="CB186" s="16"/>
      <c r="CC186" s="16"/>
      <c r="CD186" s="70"/>
      <c r="CE186" s="16"/>
      <c r="CF186" s="16"/>
      <c r="CG186" s="70"/>
      <c r="CH186" s="16"/>
      <c r="CI186" s="16"/>
      <c r="CJ186" s="70"/>
      <c r="CK186" s="16"/>
      <c r="CL186" s="16"/>
      <c r="CM186" s="70"/>
      <c r="CN186" s="16"/>
      <c r="CO186" s="16"/>
      <c r="CP186" s="70"/>
      <c r="CQ186" s="16"/>
      <c r="CR186" s="16"/>
      <c r="CS186" s="70"/>
      <c r="CT186" s="16"/>
      <c r="CU186" s="16"/>
      <c r="CV186" s="70"/>
      <c r="CW186" s="16"/>
      <c r="CX186" s="16"/>
      <c r="CY186" s="70"/>
      <c r="CZ186" s="16"/>
      <c r="DA186" s="16"/>
      <c r="DB186" s="70"/>
      <c r="DC186" s="16"/>
      <c r="DD186" s="16"/>
      <c r="DE186" s="70"/>
      <c r="DF186" s="16"/>
      <c r="DG186" s="16"/>
      <c r="DH186" s="70"/>
      <c r="DI186" s="16"/>
      <c r="DJ186" s="16"/>
      <c r="DK186" s="70"/>
      <c r="DL186" s="16"/>
      <c r="DM186" s="16"/>
      <c r="DN186" s="70"/>
      <c r="DO186" s="16"/>
      <c r="DP186" s="16"/>
      <c r="DQ186" s="70"/>
      <c r="DR186" s="16"/>
      <c r="DS186" s="16"/>
      <c r="DT186" s="70"/>
      <c r="DU186" s="16"/>
      <c r="DV186" s="16"/>
      <c r="DW186" s="70"/>
      <c r="DX186" s="16"/>
      <c r="DY186" s="16"/>
      <c r="DZ186" s="70"/>
      <c r="EA186" s="16"/>
      <c r="EB186" s="16"/>
      <c r="EC186" s="70"/>
      <c r="ED186" s="16"/>
      <c r="EE186" s="16"/>
      <c r="EF186" s="70"/>
      <c r="EG186" s="16"/>
      <c r="EH186" s="16"/>
      <c r="EI186" s="70"/>
      <c r="EJ186" s="16"/>
      <c r="EK186" s="16"/>
      <c r="EL186" s="70"/>
      <c r="EM186" s="16"/>
      <c r="EN186" s="16"/>
      <c r="EO186" s="70"/>
      <c r="EP186" s="16"/>
      <c r="EQ186" s="16"/>
      <c r="ER186" s="70"/>
      <c r="ES186" s="16"/>
      <c r="ET186" s="16"/>
      <c r="EU186" s="70"/>
      <c r="EV186" s="16"/>
      <c r="EW186" s="16"/>
      <c r="EX186" s="70"/>
      <c r="EY186" s="16"/>
      <c r="EZ186" s="16"/>
      <c r="FA186" s="70"/>
      <c r="FB186" s="16"/>
      <c r="FC186" s="16"/>
      <c r="FD186" s="70"/>
      <c r="FE186" s="16"/>
      <c r="FF186" s="16"/>
      <c r="FG186" s="70"/>
      <c r="FH186" s="16"/>
      <c r="FI186" s="16"/>
      <c r="FJ186" s="70"/>
      <c r="FK186" s="16"/>
      <c r="FL186" s="16"/>
      <c r="FM186" s="70"/>
      <c r="FN186" s="16"/>
      <c r="FO186" s="16"/>
      <c r="FP186" s="70"/>
      <c r="FQ186" s="16"/>
      <c r="FR186" s="16"/>
      <c r="FS186" s="70"/>
      <c r="FT186" s="16"/>
      <c r="FU186" s="16"/>
      <c r="FV186" s="70"/>
      <c r="FW186" s="16"/>
      <c r="FX186" s="16"/>
      <c r="FY186" s="70"/>
      <c r="FZ186" s="16"/>
      <c r="GA186" s="16"/>
      <c r="GB186" s="70"/>
      <c r="GC186" s="16"/>
      <c r="GD186" s="16"/>
      <c r="GE186" s="70"/>
      <c r="GF186" s="16"/>
      <c r="GG186" s="16"/>
      <c r="GH186" s="71"/>
      <c r="GI186" s="16"/>
      <c r="GJ186" s="16"/>
      <c r="GK186" s="70"/>
      <c r="GL186" s="16"/>
      <c r="GM186" s="16"/>
      <c r="GN186" s="70"/>
      <c r="GO186" s="16"/>
      <c r="GP186" s="16"/>
      <c r="GQ186" s="70"/>
      <c r="GR186" s="16"/>
      <c r="GS186" s="16"/>
      <c r="GT186" s="70"/>
      <c r="GU186" s="16"/>
      <c r="GV186" s="16"/>
      <c r="GW186" s="70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70"/>
      <c r="HJ186" s="16"/>
      <c r="HK186" s="16"/>
      <c r="HL186" s="16"/>
      <c r="HM186" s="16"/>
      <c r="HN186" s="16"/>
      <c r="HO186" s="16"/>
      <c r="HP186" s="16"/>
      <c r="HQ186" s="16"/>
      <c r="HR186" s="70"/>
      <c r="HS186" s="16"/>
      <c r="HT186" s="16"/>
      <c r="HU186" s="70"/>
      <c r="HV186" s="16"/>
      <c r="HW186" s="16"/>
      <c r="HX186" s="70"/>
      <c r="HY186" s="16"/>
      <c r="HZ186" s="16"/>
      <c r="IA186" s="70"/>
      <c r="IB186" s="16"/>
      <c r="IC186" s="16"/>
      <c r="ID186" s="70"/>
      <c r="IE186" s="16"/>
      <c r="IF186" s="16"/>
      <c r="IG186" s="70"/>
      <c r="IH186" s="16"/>
      <c r="II186" s="16"/>
      <c r="IJ186" s="70"/>
      <c r="IK186" s="16"/>
      <c r="IL186" s="16"/>
      <c r="IM186" s="70"/>
      <c r="IN186" s="16"/>
      <c r="IO186" s="16"/>
      <c r="IP186" s="70"/>
      <c r="IQ186" s="16"/>
      <c r="IR186" s="16"/>
      <c r="IS186" s="16"/>
      <c r="IT186" s="70"/>
      <c r="IU186" s="16"/>
      <c r="IV186" s="16"/>
      <c r="IW186" s="70"/>
      <c r="IX186" s="16"/>
      <c r="IY186" s="16"/>
      <c r="IZ186" s="70"/>
      <c r="JA186" s="16"/>
      <c r="JB186" s="16"/>
      <c r="JC186" s="70"/>
      <c r="JD186" s="16"/>
      <c r="JE186" s="16"/>
      <c r="JF186" s="70"/>
      <c r="JG186" s="16"/>
      <c r="JH186" s="16"/>
      <c r="JI186" s="70"/>
      <c r="JJ186" s="16"/>
      <c r="JK186" s="16"/>
      <c r="JL186" s="70"/>
      <c r="JM186" s="16"/>
      <c r="JN186" s="16"/>
      <c r="JO186" s="70"/>
      <c r="JP186" s="16"/>
      <c r="JQ186" s="16"/>
      <c r="JR186" s="70"/>
      <c r="JS186" s="16"/>
      <c r="JT186" s="16"/>
      <c r="JU186" s="70"/>
      <c r="JV186" s="16"/>
      <c r="JW186" s="16"/>
      <c r="JX186" s="70"/>
      <c r="JY186" s="16"/>
      <c r="JZ186" s="16"/>
      <c r="KA186" s="70"/>
      <c r="KB186" s="16"/>
      <c r="KC186" s="16"/>
      <c r="KD186" s="70"/>
      <c r="KE186" s="16"/>
      <c r="KF186" s="16"/>
      <c r="KG186" s="70"/>
      <c r="KH186" s="16"/>
      <c r="KI186" s="16"/>
      <c r="KJ186" s="70"/>
      <c r="KK186" s="16"/>
      <c r="KL186" s="16"/>
      <c r="KM186" s="70"/>
      <c r="KN186" s="16"/>
      <c r="KO186" s="16"/>
      <c r="KP186" s="70"/>
      <c r="KQ186" s="16"/>
      <c r="KR186" s="16"/>
      <c r="KS186" s="70"/>
      <c r="KT186" s="16"/>
      <c r="KU186" s="16"/>
      <c r="KV186" s="16"/>
      <c r="KW186" s="16"/>
      <c r="KX186" s="16"/>
      <c r="KY186" s="70"/>
      <c r="KZ186" s="16"/>
      <c r="LA186" s="16"/>
      <c r="LB186" s="70"/>
      <c r="LC186" s="16"/>
      <c r="LD186" s="16"/>
      <c r="LE186" s="70"/>
      <c r="LF186" s="16"/>
      <c r="LG186" s="16"/>
      <c r="LH186" s="70"/>
      <c r="LI186" s="16"/>
      <c r="LJ186" s="16"/>
      <c r="LK186" s="70"/>
      <c r="LL186" s="16"/>
      <c r="LM186" s="16"/>
      <c r="LN186" s="70"/>
      <c r="LO186" s="16"/>
      <c r="LP186" s="16"/>
      <c r="LQ186" s="70"/>
      <c r="LR186" s="16"/>
      <c r="LS186" s="16"/>
      <c r="LT186" s="70"/>
      <c r="LU186" s="16"/>
      <c r="LV186" s="16"/>
      <c r="LW186" s="70"/>
      <c r="LX186" s="16"/>
      <c r="LY186" s="16"/>
      <c r="LZ186" s="70"/>
      <c r="MA186" s="16"/>
      <c r="MB186" s="16"/>
      <c r="MC186" s="70"/>
      <c r="MD186" s="16"/>
      <c r="ME186" s="16"/>
      <c r="MF186" s="70"/>
      <c r="MG186" s="21"/>
    </row>
    <row r="187" spans="2:345" s="17" customFormat="1" ht="13.5" customHeight="1">
      <c r="B187" s="16"/>
      <c r="C187" s="16"/>
      <c r="D187" s="16"/>
      <c r="E187" s="16"/>
      <c r="F187" s="16"/>
      <c r="G187" s="70"/>
      <c r="H187" s="16"/>
      <c r="I187" s="16"/>
      <c r="J187" s="70"/>
      <c r="K187" s="16"/>
      <c r="L187" s="16"/>
      <c r="M187" s="70"/>
      <c r="N187" s="16"/>
      <c r="O187" s="16"/>
      <c r="P187" s="70"/>
      <c r="Q187" s="16"/>
      <c r="R187" s="16"/>
      <c r="S187" s="70"/>
      <c r="T187" s="16"/>
      <c r="U187" s="16"/>
      <c r="V187" s="70"/>
      <c r="W187" s="16"/>
      <c r="X187" s="16"/>
      <c r="Y187" s="70"/>
      <c r="Z187" s="16"/>
      <c r="AA187" s="16"/>
      <c r="AB187" s="70"/>
      <c r="AC187" s="16"/>
      <c r="AD187" s="16"/>
      <c r="AE187" s="70"/>
      <c r="AF187" s="16"/>
      <c r="AG187" s="16"/>
      <c r="AH187" s="70"/>
      <c r="AI187" s="16"/>
      <c r="AJ187" s="16"/>
      <c r="AK187" s="70"/>
      <c r="AL187" s="16"/>
      <c r="AM187" s="16"/>
      <c r="AN187" s="70"/>
      <c r="AO187" s="16"/>
      <c r="AP187" s="16"/>
      <c r="AQ187" s="70"/>
      <c r="AR187" s="16"/>
      <c r="AS187" s="16"/>
      <c r="AT187" s="70"/>
      <c r="AU187" s="16"/>
      <c r="AV187" s="16"/>
      <c r="AW187" s="70"/>
      <c r="AX187" s="16"/>
      <c r="AY187" s="16"/>
      <c r="AZ187" s="70"/>
      <c r="BA187" s="16"/>
      <c r="BB187" s="16"/>
      <c r="BC187" s="70"/>
      <c r="BD187" s="16"/>
      <c r="BE187" s="16"/>
      <c r="BF187" s="70"/>
      <c r="BG187" s="16"/>
      <c r="BH187" s="16"/>
      <c r="BI187" s="70"/>
      <c r="BJ187" s="16"/>
      <c r="BK187" s="16"/>
      <c r="BL187" s="70"/>
      <c r="BM187" s="16"/>
      <c r="BN187" s="16"/>
      <c r="BO187" s="70"/>
      <c r="BP187" s="16"/>
      <c r="BQ187" s="16"/>
      <c r="BR187" s="70"/>
      <c r="BS187" s="16"/>
      <c r="BT187" s="16"/>
      <c r="BU187" s="70"/>
      <c r="BV187" s="16"/>
      <c r="BW187" s="16"/>
      <c r="BX187" s="70"/>
      <c r="BY187" s="16"/>
      <c r="BZ187" s="16"/>
      <c r="CA187" s="70"/>
      <c r="CB187" s="16"/>
      <c r="CC187" s="16"/>
      <c r="CD187" s="70"/>
      <c r="CE187" s="16"/>
      <c r="CF187" s="16"/>
      <c r="CG187" s="70"/>
      <c r="CH187" s="16"/>
      <c r="CI187" s="16"/>
      <c r="CJ187" s="70"/>
      <c r="CK187" s="16"/>
      <c r="CL187" s="16"/>
      <c r="CM187" s="70"/>
      <c r="CN187" s="16"/>
      <c r="CO187" s="16"/>
      <c r="CP187" s="70"/>
      <c r="CQ187" s="16"/>
      <c r="CR187" s="16"/>
      <c r="CS187" s="70"/>
      <c r="CT187" s="16"/>
      <c r="CU187" s="16"/>
      <c r="CV187" s="70"/>
      <c r="CW187" s="16"/>
      <c r="CX187" s="16"/>
      <c r="CY187" s="70"/>
      <c r="CZ187" s="16"/>
      <c r="DA187" s="16"/>
      <c r="DB187" s="70"/>
      <c r="DC187" s="16"/>
      <c r="DD187" s="16"/>
      <c r="DE187" s="70"/>
      <c r="DF187" s="16"/>
      <c r="DG187" s="16"/>
      <c r="DH187" s="70"/>
      <c r="DI187" s="16"/>
      <c r="DJ187" s="16"/>
      <c r="DK187" s="70"/>
      <c r="DL187" s="16"/>
      <c r="DM187" s="16"/>
      <c r="DN187" s="70"/>
      <c r="DO187" s="16"/>
      <c r="DP187" s="16"/>
      <c r="DQ187" s="70"/>
      <c r="DR187" s="16"/>
      <c r="DS187" s="16"/>
      <c r="DT187" s="70"/>
      <c r="DU187" s="16"/>
      <c r="DV187" s="16"/>
      <c r="DW187" s="70"/>
      <c r="DX187" s="16"/>
      <c r="DY187" s="16"/>
      <c r="DZ187" s="70"/>
      <c r="EA187" s="16"/>
      <c r="EB187" s="16"/>
      <c r="EC187" s="70"/>
      <c r="ED187" s="16"/>
      <c r="EE187" s="16"/>
      <c r="EF187" s="70"/>
      <c r="EG187" s="16"/>
      <c r="EH187" s="16"/>
      <c r="EI187" s="70"/>
      <c r="EJ187" s="16"/>
      <c r="EK187" s="16"/>
      <c r="EL187" s="70"/>
      <c r="EM187" s="16"/>
      <c r="EN187" s="16"/>
      <c r="EO187" s="70"/>
      <c r="EP187" s="16"/>
      <c r="EQ187" s="16"/>
      <c r="ER187" s="70"/>
      <c r="ES187" s="16"/>
      <c r="ET187" s="16"/>
      <c r="EU187" s="70"/>
      <c r="EV187" s="16"/>
      <c r="EW187" s="16"/>
      <c r="EX187" s="70"/>
      <c r="EY187" s="16"/>
      <c r="EZ187" s="16"/>
      <c r="FA187" s="70"/>
      <c r="FB187" s="16"/>
      <c r="FC187" s="16"/>
      <c r="FD187" s="70"/>
      <c r="FE187" s="16"/>
      <c r="FF187" s="16"/>
      <c r="FG187" s="70"/>
      <c r="FH187" s="16"/>
      <c r="FI187" s="16"/>
      <c r="FJ187" s="70"/>
      <c r="FK187" s="16"/>
      <c r="FL187" s="16"/>
      <c r="FM187" s="70"/>
      <c r="FN187" s="16"/>
      <c r="FO187" s="16"/>
      <c r="FP187" s="70"/>
      <c r="FQ187" s="16"/>
      <c r="FR187" s="16"/>
      <c r="FS187" s="70"/>
      <c r="FT187" s="16"/>
      <c r="FU187" s="16"/>
      <c r="FV187" s="70"/>
      <c r="FW187" s="16"/>
      <c r="FX187" s="16"/>
      <c r="FY187" s="70"/>
      <c r="FZ187" s="16"/>
      <c r="GA187" s="16"/>
      <c r="GB187" s="70"/>
      <c r="GC187" s="16"/>
      <c r="GD187" s="16"/>
      <c r="GE187" s="70"/>
      <c r="GF187" s="16"/>
      <c r="GG187" s="16"/>
      <c r="GH187" s="71"/>
      <c r="GI187" s="16"/>
      <c r="GJ187" s="16"/>
      <c r="GK187" s="70"/>
      <c r="GL187" s="16"/>
      <c r="GM187" s="16"/>
      <c r="GN187" s="70"/>
      <c r="GO187" s="16"/>
      <c r="GP187" s="16"/>
      <c r="GQ187" s="70"/>
      <c r="GR187" s="16"/>
      <c r="GS187" s="16"/>
      <c r="GT187" s="70"/>
      <c r="GU187" s="16"/>
      <c r="GV187" s="16"/>
      <c r="GW187" s="70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70"/>
      <c r="HJ187" s="16"/>
      <c r="HK187" s="16"/>
      <c r="HL187" s="16"/>
      <c r="HM187" s="16"/>
      <c r="HN187" s="16"/>
      <c r="HO187" s="16"/>
      <c r="HP187" s="16"/>
      <c r="HQ187" s="16"/>
      <c r="HR187" s="70"/>
      <c r="HS187" s="16"/>
      <c r="HT187" s="16"/>
      <c r="HU187" s="70"/>
      <c r="HV187" s="16"/>
      <c r="HW187" s="16"/>
      <c r="HX187" s="70"/>
      <c r="HY187" s="16"/>
      <c r="HZ187" s="16"/>
      <c r="IA187" s="70"/>
      <c r="IB187" s="16"/>
      <c r="IC187" s="16"/>
      <c r="ID187" s="70"/>
      <c r="IE187" s="16"/>
      <c r="IF187" s="16"/>
      <c r="IG187" s="70"/>
      <c r="IH187" s="16"/>
      <c r="II187" s="16"/>
      <c r="IJ187" s="70"/>
      <c r="IK187" s="16"/>
      <c r="IL187" s="16"/>
      <c r="IM187" s="70"/>
      <c r="IN187" s="16"/>
      <c r="IO187" s="16"/>
      <c r="IP187" s="70"/>
      <c r="IQ187" s="16"/>
      <c r="IR187" s="16"/>
      <c r="IS187" s="16"/>
      <c r="IT187" s="70"/>
      <c r="IU187" s="16"/>
      <c r="IV187" s="16"/>
      <c r="IW187" s="70"/>
      <c r="IX187" s="16"/>
      <c r="IY187" s="16"/>
      <c r="IZ187" s="70"/>
      <c r="JA187" s="16"/>
      <c r="JB187" s="16"/>
      <c r="JC187" s="70"/>
      <c r="JD187" s="16"/>
      <c r="JE187" s="16"/>
      <c r="JF187" s="70"/>
      <c r="JG187" s="16"/>
      <c r="JH187" s="16"/>
      <c r="JI187" s="70"/>
      <c r="JJ187" s="16"/>
      <c r="JK187" s="16"/>
      <c r="JL187" s="70"/>
      <c r="JM187" s="16"/>
      <c r="JN187" s="16"/>
      <c r="JO187" s="70"/>
      <c r="JP187" s="16"/>
      <c r="JQ187" s="16"/>
      <c r="JR187" s="70"/>
      <c r="JS187" s="16"/>
      <c r="JT187" s="16"/>
      <c r="JU187" s="70"/>
      <c r="JV187" s="16"/>
      <c r="JW187" s="16"/>
      <c r="JX187" s="70"/>
      <c r="JY187" s="16"/>
      <c r="JZ187" s="16"/>
      <c r="KA187" s="70"/>
      <c r="KB187" s="16"/>
      <c r="KC187" s="16"/>
      <c r="KD187" s="70"/>
      <c r="KE187" s="16"/>
      <c r="KF187" s="16"/>
      <c r="KG187" s="70"/>
      <c r="KH187" s="16"/>
      <c r="KI187" s="16"/>
      <c r="KJ187" s="70"/>
      <c r="KK187" s="16"/>
      <c r="KL187" s="16"/>
      <c r="KM187" s="70"/>
      <c r="KN187" s="16"/>
      <c r="KO187" s="16"/>
      <c r="KP187" s="70"/>
      <c r="KQ187" s="16"/>
      <c r="KR187" s="16"/>
      <c r="KS187" s="70"/>
      <c r="KT187" s="16"/>
      <c r="KU187" s="16"/>
      <c r="KV187" s="16"/>
      <c r="KW187" s="16"/>
      <c r="KX187" s="16"/>
      <c r="KY187" s="70"/>
      <c r="KZ187" s="16"/>
      <c r="LA187" s="16"/>
      <c r="LB187" s="70"/>
      <c r="LC187" s="16"/>
      <c r="LD187" s="16"/>
      <c r="LE187" s="70"/>
      <c r="LF187" s="16"/>
      <c r="LG187" s="16"/>
      <c r="LH187" s="70"/>
      <c r="LI187" s="16"/>
      <c r="LJ187" s="16"/>
      <c r="LK187" s="70"/>
      <c r="LL187" s="16"/>
      <c r="LM187" s="16"/>
      <c r="LN187" s="70"/>
      <c r="LO187" s="16"/>
      <c r="LP187" s="16"/>
      <c r="LQ187" s="70"/>
      <c r="LR187" s="16"/>
      <c r="LS187" s="16"/>
      <c r="LT187" s="70"/>
      <c r="LU187" s="16"/>
      <c r="LV187" s="16"/>
      <c r="LW187" s="70"/>
      <c r="LX187" s="16"/>
      <c r="LY187" s="16"/>
      <c r="LZ187" s="70"/>
      <c r="MA187" s="16"/>
      <c r="MB187" s="16"/>
      <c r="MC187" s="70"/>
      <c r="MD187" s="16"/>
      <c r="ME187" s="16"/>
      <c r="MF187" s="70"/>
      <c r="MG187" s="21"/>
    </row>
    <row r="188" spans="2:345" s="17" customFormat="1" ht="13.5" customHeight="1">
      <c r="B188" s="16"/>
      <c r="C188" s="16"/>
      <c r="D188" s="16"/>
      <c r="E188" s="16"/>
      <c r="F188" s="16"/>
      <c r="G188" s="70"/>
      <c r="H188" s="16"/>
      <c r="I188" s="16"/>
      <c r="J188" s="70"/>
      <c r="K188" s="16"/>
      <c r="L188" s="16"/>
      <c r="M188" s="70"/>
      <c r="N188" s="16"/>
      <c r="O188" s="16"/>
      <c r="P188" s="70"/>
      <c r="Q188" s="16"/>
      <c r="R188" s="16"/>
      <c r="S188" s="70"/>
      <c r="T188" s="16"/>
      <c r="U188" s="16"/>
      <c r="V188" s="70"/>
      <c r="W188" s="16"/>
      <c r="X188" s="16"/>
      <c r="Y188" s="70"/>
      <c r="Z188" s="16"/>
      <c r="AA188" s="16"/>
      <c r="AB188" s="70"/>
      <c r="AC188" s="16"/>
      <c r="AD188" s="16"/>
      <c r="AE188" s="70"/>
      <c r="AF188" s="16"/>
      <c r="AG188" s="16"/>
      <c r="AH188" s="70"/>
      <c r="AI188" s="16"/>
      <c r="AJ188" s="16"/>
      <c r="AK188" s="70"/>
      <c r="AL188" s="16"/>
      <c r="AM188" s="16"/>
      <c r="AN188" s="70"/>
      <c r="AO188" s="16"/>
      <c r="AP188" s="16"/>
      <c r="AQ188" s="70"/>
      <c r="AR188" s="16"/>
      <c r="AS188" s="16"/>
      <c r="AT188" s="70"/>
      <c r="AU188" s="16"/>
      <c r="AV188" s="16"/>
      <c r="AW188" s="70"/>
      <c r="AX188" s="16"/>
      <c r="AY188" s="16"/>
      <c r="AZ188" s="70"/>
      <c r="BA188" s="16"/>
      <c r="BB188" s="16"/>
      <c r="BC188" s="70"/>
      <c r="BD188" s="16"/>
      <c r="BE188" s="16"/>
      <c r="BF188" s="70"/>
      <c r="BG188" s="16"/>
      <c r="BH188" s="16"/>
      <c r="BI188" s="70"/>
      <c r="BJ188" s="16"/>
      <c r="BK188" s="16"/>
      <c r="BL188" s="70"/>
      <c r="BM188" s="16"/>
      <c r="BN188" s="16"/>
      <c r="BO188" s="70"/>
      <c r="BP188" s="16"/>
      <c r="BQ188" s="16"/>
      <c r="BR188" s="70"/>
      <c r="BS188" s="16"/>
      <c r="BT188" s="16"/>
      <c r="BU188" s="70"/>
      <c r="BV188" s="16"/>
      <c r="BW188" s="16"/>
      <c r="BX188" s="70"/>
      <c r="BY188" s="16"/>
      <c r="BZ188" s="16"/>
      <c r="CA188" s="70"/>
      <c r="CB188" s="16"/>
      <c r="CC188" s="16"/>
      <c r="CD188" s="70"/>
      <c r="CE188" s="16"/>
      <c r="CF188" s="16"/>
      <c r="CG188" s="70"/>
      <c r="CH188" s="16"/>
      <c r="CI188" s="16"/>
      <c r="CJ188" s="70"/>
      <c r="CK188" s="16"/>
      <c r="CL188" s="16"/>
      <c r="CM188" s="70"/>
      <c r="CN188" s="16"/>
      <c r="CO188" s="16"/>
      <c r="CP188" s="70"/>
      <c r="CQ188" s="16"/>
      <c r="CR188" s="16"/>
      <c r="CS188" s="70"/>
      <c r="CT188" s="16"/>
      <c r="CU188" s="16"/>
      <c r="CV188" s="70"/>
      <c r="CW188" s="16"/>
      <c r="CX188" s="16"/>
      <c r="CY188" s="70"/>
      <c r="CZ188" s="16"/>
      <c r="DA188" s="16"/>
      <c r="DB188" s="70"/>
      <c r="DC188" s="16"/>
      <c r="DD188" s="16"/>
      <c r="DE188" s="70"/>
      <c r="DF188" s="16"/>
      <c r="DG188" s="16"/>
      <c r="DH188" s="70"/>
      <c r="DI188" s="16"/>
      <c r="DJ188" s="16"/>
      <c r="DK188" s="70"/>
      <c r="DL188" s="16"/>
      <c r="DM188" s="16"/>
      <c r="DN188" s="70"/>
      <c r="DO188" s="16"/>
      <c r="DP188" s="16"/>
      <c r="DQ188" s="70"/>
      <c r="DR188" s="16"/>
      <c r="DS188" s="16"/>
      <c r="DT188" s="70"/>
      <c r="DU188" s="16"/>
      <c r="DV188" s="16"/>
      <c r="DW188" s="70"/>
      <c r="DX188" s="16"/>
      <c r="DY188" s="16"/>
      <c r="DZ188" s="70"/>
      <c r="EA188" s="16"/>
      <c r="EB188" s="16"/>
      <c r="EC188" s="70"/>
      <c r="ED188" s="16"/>
      <c r="EE188" s="16"/>
      <c r="EF188" s="70"/>
      <c r="EG188" s="16"/>
      <c r="EH188" s="16"/>
      <c r="EI188" s="70"/>
      <c r="EJ188" s="16"/>
      <c r="EK188" s="16"/>
      <c r="EL188" s="70"/>
      <c r="EM188" s="16"/>
      <c r="EN188" s="16"/>
      <c r="EO188" s="70"/>
      <c r="EP188" s="16"/>
      <c r="EQ188" s="16"/>
      <c r="ER188" s="70"/>
      <c r="ES188" s="16"/>
      <c r="ET188" s="16"/>
      <c r="EU188" s="70"/>
      <c r="EV188" s="16"/>
      <c r="EW188" s="16"/>
      <c r="EX188" s="70"/>
      <c r="EY188" s="16"/>
      <c r="EZ188" s="16"/>
      <c r="FA188" s="70"/>
      <c r="FB188" s="16"/>
      <c r="FC188" s="16"/>
      <c r="FD188" s="70"/>
      <c r="FE188" s="16"/>
      <c r="FF188" s="16"/>
      <c r="FG188" s="70"/>
      <c r="FH188" s="16"/>
      <c r="FI188" s="16"/>
      <c r="FJ188" s="70"/>
      <c r="FK188" s="16"/>
      <c r="FL188" s="16"/>
      <c r="FM188" s="70"/>
      <c r="FN188" s="16"/>
      <c r="FO188" s="16"/>
      <c r="FP188" s="70"/>
      <c r="FQ188" s="16"/>
      <c r="FR188" s="16"/>
      <c r="FS188" s="70"/>
      <c r="FT188" s="16"/>
      <c r="FU188" s="16"/>
      <c r="FV188" s="70"/>
      <c r="FW188" s="16"/>
      <c r="FX188" s="16"/>
      <c r="FY188" s="70"/>
      <c r="FZ188" s="16"/>
      <c r="GA188" s="16"/>
      <c r="GB188" s="70"/>
      <c r="GC188" s="16"/>
      <c r="GD188" s="16"/>
      <c r="GE188" s="70"/>
      <c r="GF188" s="16"/>
      <c r="GG188" s="16"/>
      <c r="GH188" s="71"/>
      <c r="GI188" s="16"/>
      <c r="GJ188" s="16"/>
      <c r="GK188" s="70"/>
      <c r="GL188" s="16"/>
      <c r="GM188" s="16"/>
      <c r="GN188" s="70"/>
      <c r="GO188" s="16"/>
      <c r="GP188" s="16"/>
      <c r="GQ188" s="70"/>
      <c r="GR188" s="16"/>
      <c r="GS188" s="16"/>
      <c r="GT188" s="70"/>
      <c r="GU188" s="16"/>
      <c r="GV188" s="16"/>
      <c r="GW188" s="70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70"/>
      <c r="HJ188" s="16"/>
      <c r="HK188" s="16"/>
      <c r="HL188" s="16"/>
      <c r="HM188" s="16"/>
      <c r="HN188" s="16"/>
      <c r="HO188" s="16"/>
      <c r="HP188" s="16"/>
      <c r="HQ188" s="16"/>
      <c r="HR188" s="70"/>
      <c r="HS188" s="16"/>
      <c r="HT188" s="16"/>
      <c r="HU188" s="70"/>
      <c r="HV188" s="16"/>
      <c r="HW188" s="16"/>
      <c r="HX188" s="70"/>
      <c r="HY188" s="16"/>
      <c r="HZ188" s="16"/>
      <c r="IA188" s="70"/>
      <c r="IB188" s="16"/>
      <c r="IC188" s="16"/>
      <c r="ID188" s="70"/>
      <c r="IE188" s="16"/>
      <c r="IF188" s="16"/>
      <c r="IG188" s="70"/>
      <c r="IH188" s="16"/>
      <c r="II188" s="16"/>
      <c r="IJ188" s="70"/>
      <c r="IK188" s="16"/>
      <c r="IL188" s="16"/>
      <c r="IM188" s="70"/>
      <c r="IN188" s="16"/>
      <c r="IO188" s="16"/>
      <c r="IP188" s="70"/>
      <c r="IQ188" s="16"/>
      <c r="IR188" s="16"/>
      <c r="IS188" s="16"/>
      <c r="IT188" s="70"/>
      <c r="IU188" s="16"/>
      <c r="IV188" s="16"/>
      <c r="IW188" s="70"/>
      <c r="IX188" s="16"/>
      <c r="IY188" s="16"/>
      <c r="IZ188" s="70"/>
      <c r="JA188" s="16"/>
      <c r="JB188" s="16"/>
      <c r="JC188" s="70"/>
      <c r="JD188" s="16"/>
      <c r="JE188" s="16"/>
      <c r="JF188" s="70"/>
      <c r="JG188" s="16"/>
      <c r="JH188" s="16"/>
      <c r="JI188" s="70"/>
      <c r="JJ188" s="16"/>
      <c r="JK188" s="16"/>
      <c r="JL188" s="70"/>
      <c r="JM188" s="16"/>
      <c r="JN188" s="16"/>
      <c r="JO188" s="70"/>
      <c r="JP188" s="16"/>
      <c r="JQ188" s="16"/>
      <c r="JR188" s="70"/>
      <c r="JS188" s="16"/>
      <c r="JT188" s="16"/>
      <c r="JU188" s="70"/>
      <c r="JV188" s="16"/>
      <c r="JW188" s="16"/>
      <c r="JX188" s="70"/>
      <c r="JY188" s="16"/>
      <c r="JZ188" s="16"/>
      <c r="KA188" s="70"/>
      <c r="KB188" s="16"/>
      <c r="KC188" s="16"/>
      <c r="KD188" s="70"/>
      <c r="KE188" s="16"/>
      <c r="KF188" s="16"/>
      <c r="KG188" s="70"/>
      <c r="KH188" s="16"/>
      <c r="KI188" s="16"/>
      <c r="KJ188" s="70"/>
      <c r="KK188" s="16"/>
      <c r="KL188" s="16"/>
      <c r="KM188" s="70"/>
      <c r="KN188" s="16"/>
      <c r="KO188" s="16"/>
      <c r="KP188" s="70"/>
      <c r="KQ188" s="16"/>
      <c r="KR188" s="16"/>
      <c r="KS188" s="70"/>
      <c r="KT188" s="16"/>
      <c r="KU188" s="16"/>
      <c r="KV188" s="16"/>
      <c r="KW188" s="16"/>
      <c r="KX188" s="16"/>
      <c r="KY188" s="70"/>
      <c r="KZ188" s="16"/>
      <c r="LA188" s="16"/>
      <c r="LB188" s="70"/>
      <c r="LC188" s="16"/>
      <c r="LD188" s="16"/>
      <c r="LE188" s="70"/>
      <c r="LF188" s="16"/>
      <c r="LG188" s="16"/>
      <c r="LH188" s="70"/>
      <c r="LI188" s="16"/>
      <c r="LJ188" s="16"/>
      <c r="LK188" s="70"/>
      <c r="LL188" s="16"/>
      <c r="LM188" s="16"/>
      <c r="LN188" s="70"/>
      <c r="LO188" s="16"/>
      <c r="LP188" s="16"/>
      <c r="LQ188" s="70"/>
      <c r="LR188" s="16"/>
      <c r="LS188" s="16"/>
      <c r="LT188" s="70"/>
      <c r="LU188" s="16"/>
      <c r="LV188" s="16"/>
      <c r="LW188" s="70"/>
      <c r="LX188" s="16"/>
      <c r="LY188" s="16"/>
      <c r="LZ188" s="70"/>
      <c r="MA188" s="16"/>
      <c r="MB188" s="16"/>
      <c r="MC188" s="70"/>
      <c r="MD188" s="16"/>
      <c r="ME188" s="16"/>
      <c r="MF188" s="70"/>
      <c r="MG188" s="21"/>
    </row>
    <row r="189" spans="2:345" s="17" customFormat="1" ht="13.5" customHeight="1">
      <c r="B189" s="16"/>
      <c r="C189" s="16"/>
      <c r="D189" s="16"/>
      <c r="E189" s="16"/>
      <c r="F189" s="16"/>
      <c r="G189" s="70"/>
      <c r="H189" s="16"/>
      <c r="I189" s="16"/>
      <c r="J189" s="70"/>
      <c r="K189" s="16"/>
      <c r="L189" s="16"/>
      <c r="M189" s="70"/>
      <c r="N189" s="16"/>
      <c r="O189" s="16"/>
      <c r="P189" s="70"/>
      <c r="Q189" s="16"/>
      <c r="R189" s="16"/>
      <c r="S189" s="70"/>
      <c r="T189" s="16"/>
      <c r="U189" s="16"/>
      <c r="V189" s="70"/>
      <c r="W189" s="16"/>
      <c r="X189" s="16"/>
      <c r="Y189" s="70"/>
      <c r="Z189" s="16"/>
      <c r="AA189" s="16"/>
      <c r="AB189" s="70"/>
      <c r="AC189" s="16"/>
      <c r="AD189" s="16"/>
      <c r="AE189" s="70"/>
      <c r="AF189" s="16"/>
      <c r="AG189" s="16"/>
      <c r="AH189" s="70"/>
      <c r="AI189" s="16"/>
      <c r="AJ189" s="16"/>
      <c r="AK189" s="70"/>
      <c r="AL189" s="16"/>
      <c r="AM189" s="16"/>
      <c r="AN189" s="70"/>
      <c r="AO189" s="16"/>
      <c r="AP189" s="16"/>
      <c r="AQ189" s="70"/>
      <c r="AR189" s="16"/>
      <c r="AS189" s="16"/>
      <c r="AT189" s="70"/>
      <c r="AU189" s="16"/>
      <c r="AV189" s="16"/>
      <c r="AW189" s="70"/>
      <c r="AX189" s="16"/>
      <c r="AY189" s="16"/>
      <c r="AZ189" s="70"/>
      <c r="BA189" s="16"/>
      <c r="BB189" s="16"/>
      <c r="BC189" s="70"/>
      <c r="BD189" s="16"/>
      <c r="BE189" s="16"/>
      <c r="BF189" s="70"/>
      <c r="BG189" s="16"/>
      <c r="BH189" s="16"/>
      <c r="BI189" s="70"/>
      <c r="BJ189" s="16"/>
      <c r="BK189" s="16"/>
      <c r="BL189" s="70"/>
      <c r="BM189" s="16"/>
      <c r="BN189" s="16"/>
      <c r="BO189" s="70"/>
      <c r="BP189" s="16"/>
      <c r="BQ189" s="16"/>
      <c r="BR189" s="70"/>
      <c r="BS189" s="16"/>
      <c r="BT189" s="16"/>
      <c r="BU189" s="70"/>
      <c r="BV189" s="16"/>
      <c r="BW189" s="16"/>
      <c r="BX189" s="70"/>
      <c r="BY189" s="16"/>
      <c r="BZ189" s="16"/>
      <c r="CA189" s="70"/>
      <c r="CB189" s="16"/>
      <c r="CC189" s="16"/>
      <c r="CD189" s="70"/>
      <c r="CE189" s="16"/>
      <c r="CF189" s="16"/>
      <c r="CG189" s="70"/>
      <c r="CH189" s="16"/>
      <c r="CI189" s="16"/>
      <c r="CJ189" s="70"/>
      <c r="CK189" s="16"/>
      <c r="CL189" s="16"/>
      <c r="CM189" s="70"/>
      <c r="CN189" s="16"/>
      <c r="CO189" s="16"/>
      <c r="CP189" s="70"/>
      <c r="CQ189" s="16"/>
      <c r="CR189" s="16"/>
      <c r="CS189" s="70"/>
      <c r="CT189" s="16"/>
      <c r="CU189" s="16"/>
      <c r="CV189" s="70"/>
      <c r="CW189" s="16"/>
      <c r="CX189" s="16"/>
      <c r="CY189" s="70"/>
      <c r="CZ189" s="16"/>
      <c r="DA189" s="16"/>
      <c r="DB189" s="70"/>
      <c r="DC189" s="16"/>
      <c r="DD189" s="16"/>
      <c r="DE189" s="70"/>
      <c r="DF189" s="16"/>
      <c r="DG189" s="16"/>
      <c r="DH189" s="70"/>
      <c r="DI189" s="16"/>
      <c r="DJ189" s="16"/>
      <c r="DK189" s="70"/>
      <c r="DL189" s="16"/>
      <c r="DM189" s="16"/>
      <c r="DN189" s="70"/>
      <c r="DO189" s="16"/>
      <c r="DP189" s="16"/>
      <c r="DQ189" s="70"/>
      <c r="DR189" s="16"/>
      <c r="DS189" s="16"/>
      <c r="DT189" s="70"/>
      <c r="DU189" s="16"/>
      <c r="DV189" s="16"/>
      <c r="DW189" s="70"/>
      <c r="DX189" s="16"/>
      <c r="DY189" s="16"/>
      <c r="DZ189" s="70"/>
      <c r="EA189" s="16"/>
      <c r="EB189" s="16"/>
      <c r="EC189" s="70"/>
      <c r="ED189" s="16"/>
      <c r="EE189" s="16"/>
      <c r="EF189" s="70"/>
      <c r="EG189" s="16"/>
      <c r="EH189" s="16"/>
      <c r="EI189" s="70"/>
      <c r="EJ189" s="16"/>
      <c r="EK189" s="16"/>
      <c r="EL189" s="70"/>
      <c r="EM189" s="16"/>
      <c r="EN189" s="16"/>
      <c r="EO189" s="70"/>
      <c r="EP189" s="16"/>
      <c r="EQ189" s="16"/>
      <c r="ER189" s="70"/>
      <c r="ES189" s="16"/>
      <c r="ET189" s="16"/>
      <c r="EU189" s="70"/>
      <c r="EV189" s="16"/>
      <c r="EW189" s="16"/>
      <c r="EX189" s="70"/>
      <c r="EY189" s="16"/>
      <c r="EZ189" s="16"/>
      <c r="FA189" s="70"/>
      <c r="FB189" s="16"/>
      <c r="FC189" s="16"/>
      <c r="FD189" s="70"/>
      <c r="FE189" s="16"/>
      <c r="FF189" s="16"/>
      <c r="FG189" s="70"/>
      <c r="FH189" s="16"/>
      <c r="FI189" s="16"/>
      <c r="FJ189" s="70"/>
      <c r="FK189" s="16"/>
      <c r="FL189" s="16"/>
      <c r="FM189" s="70"/>
      <c r="FN189" s="16"/>
      <c r="FO189" s="16"/>
      <c r="FP189" s="70"/>
      <c r="FQ189" s="16"/>
      <c r="FR189" s="16"/>
      <c r="FS189" s="70"/>
      <c r="FT189" s="16"/>
      <c r="FU189" s="16"/>
      <c r="FV189" s="70"/>
      <c r="FW189" s="16"/>
      <c r="FX189" s="16"/>
      <c r="FY189" s="70"/>
      <c r="FZ189" s="16"/>
      <c r="GA189" s="16"/>
      <c r="GB189" s="70"/>
      <c r="GC189" s="16"/>
      <c r="GD189" s="16"/>
      <c r="GE189" s="70"/>
      <c r="GF189" s="16"/>
      <c r="GG189" s="16"/>
      <c r="GH189" s="71"/>
      <c r="GI189" s="16"/>
      <c r="GJ189" s="16"/>
      <c r="GK189" s="70"/>
      <c r="GL189" s="16"/>
      <c r="GM189" s="16"/>
      <c r="GN189" s="70"/>
      <c r="GO189" s="16"/>
      <c r="GP189" s="16"/>
      <c r="GQ189" s="70"/>
      <c r="GR189" s="16"/>
      <c r="GS189" s="16"/>
      <c r="GT189" s="70"/>
      <c r="GU189" s="16"/>
      <c r="GV189" s="16"/>
      <c r="GW189" s="70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70"/>
      <c r="HJ189" s="16"/>
      <c r="HK189" s="16"/>
      <c r="HL189" s="16"/>
      <c r="HM189" s="16"/>
      <c r="HN189" s="16"/>
      <c r="HO189" s="16"/>
      <c r="HP189" s="16"/>
      <c r="HQ189" s="16"/>
      <c r="HR189" s="70"/>
      <c r="HS189" s="16"/>
      <c r="HT189" s="16"/>
      <c r="HU189" s="70"/>
      <c r="HV189" s="16"/>
      <c r="HW189" s="16"/>
      <c r="HX189" s="70"/>
      <c r="HY189" s="16"/>
      <c r="HZ189" s="16"/>
      <c r="IA189" s="70"/>
      <c r="IB189" s="16"/>
      <c r="IC189" s="16"/>
      <c r="ID189" s="70"/>
      <c r="IE189" s="16"/>
      <c r="IF189" s="16"/>
      <c r="IG189" s="70"/>
      <c r="IH189" s="16"/>
      <c r="II189" s="16"/>
      <c r="IJ189" s="70"/>
      <c r="IK189" s="16"/>
      <c r="IL189" s="16"/>
      <c r="IM189" s="70"/>
      <c r="IN189" s="16"/>
      <c r="IO189" s="16"/>
      <c r="IP189" s="70"/>
      <c r="IQ189" s="16"/>
      <c r="IR189" s="16"/>
      <c r="IS189" s="16"/>
      <c r="IT189" s="70"/>
      <c r="IU189" s="16"/>
      <c r="IV189" s="16"/>
      <c r="IW189" s="70"/>
      <c r="IX189" s="16"/>
      <c r="IY189" s="16"/>
      <c r="IZ189" s="70"/>
      <c r="JA189" s="16"/>
      <c r="JB189" s="16"/>
      <c r="JC189" s="70"/>
      <c r="JD189" s="16"/>
      <c r="JE189" s="16"/>
      <c r="JF189" s="70"/>
      <c r="JG189" s="16"/>
      <c r="JH189" s="16"/>
      <c r="JI189" s="70"/>
      <c r="JJ189" s="16"/>
      <c r="JK189" s="16"/>
      <c r="JL189" s="70"/>
      <c r="JM189" s="16"/>
      <c r="JN189" s="16"/>
      <c r="JO189" s="70"/>
      <c r="JP189" s="16"/>
      <c r="JQ189" s="16"/>
      <c r="JR189" s="70"/>
      <c r="JS189" s="16"/>
      <c r="JT189" s="16"/>
      <c r="JU189" s="70"/>
      <c r="JV189" s="16"/>
      <c r="JW189" s="16"/>
      <c r="JX189" s="70"/>
      <c r="JY189" s="16"/>
      <c r="JZ189" s="16"/>
      <c r="KA189" s="70"/>
      <c r="KB189" s="16"/>
      <c r="KC189" s="16"/>
      <c r="KD189" s="70"/>
      <c r="KE189" s="16"/>
      <c r="KF189" s="16"/>
      <c r="KG189" s="70"/>
      <c r="KH189" s="16"/>
      <c r="KI189" s="16"/>
      <c r="KJ189" s="70"/>
      <c r="KK189" s="16"/>
      <c r="KL189" s="16"/>
      <c r="KM189" s="70"/>
      <c r="KN189" s="16"/>
      <c r="KO189" s="16"/>
      <c r="KP189" s="70"/>
      <c r="KQ189" s="16"/>
      <c r="KR189" s="16"/>
      <c r="KS189" s="70"/>
      <c r="KT189" s="16"/>
      <c r="KU189" s="16"/>
      <c r="KV189" s="16"/>
      <c r="KW189" s="16"/>
      <c r="KX189" s="16"/>
      <c r="KY189" s="70"/>
      <c r="KZ189" s="16"/>
      <c r="LA189" s="16"/>
      <c r="LB189" s="70"/>
      <c r="LC189" s="16"/>
      <c r="LD189" s="16"/>
      <c r="LE189" s="70"/>
      <c r="LF189" s="16"/>
      <c r="LG189" s="16"/>
      <c r="LH189" s="70"/>
      <c r="LI189" s="16"/>
      <c r="LJ189" s="16"/>
      <c r="LK189" s="70"/>
      <c r="LL189" s="16"/>
      <c r="LM189" s="16"/>
      <c r="LN189" s="70"/>
      <c r="LO189" s="16"/>
      <c r="LP189" s="16"/>
      <c r="LQ189" s="70"/>
      <c r="LR189" s="16"/>
      <c r="LS189" s="16"/>
      <c r="LT189" s="70"/>
      <c r="LU189" s="16"/>
      <c r="LV189" s="16"/>
      <c r="LW189" s="70"/>
      <c r="LX189" s="16"/>
      <c r="LY189" s="16"/>
      <c r="LZ189" s="70"/>
      <c r="MA189" s="16"/>
      <c r="MB189" s="16"/>
      <c r="MC189" s="70"/>
      <c r="MD189" s="16"/>
      <c r="ME189" s="16"/>
      <c r="MF189" s="70"/>
      <c r="MG189" s="21"/>
    </row>
    <row r="190" spans="2:345" s="17" customFormat="1" ht="13.5" customHeight="1">
      <c r="B190" s="16"/>
      <c r="C190" s="16"/>
      <c r="D190" s="16"/>
      <c r="E190" s="16"/>
      <c r="F190" s="16"/>
      <c r="G190" s="70"/>
      <c r="H190" s="16"/>
      <c r="I190" s="16"/>
      <c r="J190" s="70"/>
      <c r="K190" s="16"/>
      <c r="L190" s="16"/>
      <c r="M190" s="70"/>
      <c r="N190" s="16"/>
      <c r="O190" s="16"/>
      <c r="P190" s="70"/>
      <c r="Q190" s="16"/>
      <c r="R190" s="16"/>
      <c r="S190" s="70"/>
      <c r="T190" s="16"/>
      <c r="U190" s="16"/>
      <c r="V190" s="70"/>
      <c r="W190" s="16"/>
      <c r="X190" s="16"/>
      <c r="Y190" s="70"/>
      <c r="Z190" s="16"/>
      <c r="AA190" s="16"/>
      <c r="AB190" s="70"/>
      <c r="AC190" s="16"/>
      <c r="AD190" s="16"/>
      <c r="AE190" s="70"/>
      <c r="AF190" s="16"/>
      <c r="AG190" s="16"/>
      <c r="AH190" s="70"/>
      <c r="AI190" s="16"/>
      <c r="AJ190" s="16"/>
      <c r="AK190" s="70"/>
      <c r="AL190" s="16"/>
      <c r="AM190" s="16"/>
      <c r="AN190" s="70"/>
      <c r="AO190" s="16"/>
      <c r="AP190" s="16"/>
      <c r="AQ190" s="70"/>
      <c r="AR190" s="16"/>
      <c r="AS190" s="16"/>
      <c r="AT190" s="70"/>
      <c r="AU190" s="16"/>
      <c r="AV190" s="16"/>
      <c r="AW190" s="70"/>
      <c r="AX190" s="16"/>
      <c r="AY190" s="16"/>
      <c r="AZ190" s="70"/>
      <c r="BA190" s="16"/>
      <c r="BB190" s="16"/>
      <c r="BC190" s="70"/>
      <c r="BD190" s="16"/>
      <c r="BE190" s="16"/>
      <c r="BF190" s="70"/>
      <c r="BG190" s="16"/>
      <c r="BH190" s="16"/>
      <c r="BI190" s="70"/>
      <c r="BJ190" s="16"/>
      <c r="BK190" s="16"/>
      <c r="BL190" s="70"/>
      <c r="BM190" s="16"/>
      <c r="BN190" s="16"/>
      <c r="BO190" s="70"/>
      <c r="BP190" s="16"/>
      <c r="BQ190" s="16"/>
      <c r="BR190" s="70"/>
      <c r="BS190" s="16"/>
      <c r="BT190" s="16"/>
      <c r="BU190" s="70"/>
      <c r="BV190" s="16"/>
      <c r="BW190" s="16"/>
      <c r="BX190" s="70"/>
      <c r="BY190" s="16"/>
      <c r="BZ190" s="16"/>
      <c r="CA190" s="70"/>
      <c r="CB190" s="16"/>
      <c r="CC190" s="16"/>
      <c r="CD190" s="70"/>
      <c r="CE190" s="16"/>
      <c r="CF190" s="16"/>
      <c r="CG190" s="70"/>
      <c r="CH190" s="16"/>
      <c r="CI190" s="16"/>
      <c r="CJ190" s="70"/>
      <c r="CK190" s="16"/>
      <c r="CL190" s="16"/>
      <c r="CM190" s="70"/>
      <c r="CN190" s="16"/>
      <c r="CO190" s="16"/>
      <c r="CP190" s="70"/>
      <c r="CQ190" s="16"/>
      <c r="CR190" s="16"/>
      <c r="CS190" s="70"/>
      <c r="CT190" s="16"/>
      <c r="CU190" s="16"/>
      <c r="CV190" s="70"/>
      <c r="CW190" s="16"/>
      <c r="CX190" s="16"/>
      <c r="CY190" s="70"/>
      <c r="CZ190" s="16"/>
      <c r="DA190" s="16"/>
      <c r="DB190" s="70"/>
      <c r="DC190" s="16"/>
      <c r="DD190" s="16"/>
      <c r="DE190" s="70"/>
      <c r="DF190" s="16"/>
      <c r="DG190" s="16"/>
      <c r="DH190" s="70"/>
      <c r="DI190" s="16"/>
      <c r="DJ190" s="16"/>
      <c r="DK190" s="70"/>
      <c r="DL190" s="16"/>
      <c r="DM190" s="16"/>
      <c r="DN190" s="70"/>
      <c r="DO190" s="16"/>
      <c r="DP190" s="16"/>
      <c r="DQ190" s="70"/>
      <c r="DR190" s="16"/>
      <c r="DS190" s="16"/>
      <c r="DT190" s="70"/>
      <c r="DU190" s="16"/>
      <c r="DV190" s="16"/>
      <c r="DW190" s="70"/>
      <c r="DX190" s="16"/>
      <c r="DY190" s="16"/>
      <c r="DZ190" s="70"/>
      <c r="EA190" s="16"/>
      <c r="EB190" s="16"/>
      <c r="EC190" s="70"/>
      <c r="ED190" s="16"/>
      <c r="EE190" s="16"/>
      <c r="EF190" s="70"/>
      <c r="EG190" s="16"/>
      <c r="EH190" s="16"/>
      <c r="EI190" s="70"/>
      <c r="EJ190" s="16"/>
      <c r="EK190" s="16"/>
      <c r="EL190" s="70"/>
      <c r="EM190" s="16"/>
      <c r="EN190" s="16"/>
      <c r="EO190" s="70"/>
      <c r="EP190" s="16"/>
      <c r="EQ190" s="16"/>
      <c r="ER190" s="70"/>
      <c r="ES190" s="16"/>
      <c r="ET190" s="16"/>
      <c r="EU190" s="70"/>
      <c r="EV190" s="16"/>
      <c r="EW190" s="16"/>
      <c r="EX190" s="70"/>
      <c r="EY190" s="16"/>
      <c r="EZ190" s="16"/>
      <c r="FA190" s="70"/>
      <c r="FB190" s="16"/>
      <c r="FC190" s="16"/>
      <c r="FD190" s="70"/>
      <c r="FE190" s="16"/>
      <c r="FF190" s="16"/>
      <c r="FG190" s="70"/>
      <c r="FH190" s="16"/>
      <c r="FI190" s="16"/>
      <c r="FJ190" s="70"/>
      <c r="FK190" s="16"/>
      <c r="FL190" s="16"/>
      <c r="FM190" s="70"/>
      <c r="FN190" s="16"/>
      <c r="FO190" s="16"/>
      <c r="FP190" s="70"/>
      <c r="FQ190" s="16"/>
      <c r="FR190" s="16"/>
      <c r="FS190" s="70"/>
      <c r="FT190" s="16"/>
      <c r="FU190" s="16"/>
      <c r="FV190" s="70"/>
      <c r="FW190" s="16"/>
      <c r="FX190" s="16"/>
      <c r="FY190" s="70"/>
      <c r="FZ190" s="16"/>
      <c r="GA190" s="16"/>
      <c r="GB190" s="70"/>
      <c r="GC190" s="16"/>
      <c r="GD190" s="16"/>
      <c r="GE190" s="70"/>
      <c r="GF190" s="16"/>
      <c r="GG190" s="16"/>
      <c r="GH190" s="71"/>
      <c r="GI190" s="16"/>
      <c r="GJ190" s="16"/>
      <c r="GK190" s="70"/>
      <c r="GL190" s="16"/>
      <c r="GM190" s="16"/>
      <c r="GN190" s="70"/>
      <c r="GO190" s="16"/>
      <c r="GP190" s="16"/>
      <c r="GQ190" s="70"/>
      <c r="GR190" s="16"/>
      <c r="GS190" s="16"/>
      <c r="GT190" s="70"/>
      <c r="GU190" s="16"/>
      <c r="GV190" s="16"/>
      <c r="GW190" s="70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70"/>
      <c r="HJ190" s="16"/>
      <c r="HK190" s="16"/>
      <c r="HL190" s="16"/>
      <c r="HM190" s="16"/>
      <c r="HN190" s="16"/>
      <c r="HO190" s="16"/>
      <c r="HP190" s="16"/>
      <c r="HQ190" s="16"/>
      <c r="HR190" s="70"/>
      <c r="HS190" s="16"/>
      <c r="HT190" s="16"/>
      <c r="HU190" s="70"/>
      <c r="HV190" s="16"/>
      <c r="HW190" s="16"/>
      <c r="HX190" s="70"/>
      <c r="HY190" s="16"/>
      <c r="HZ190" s="16"/>
      <c r="IA190" s="70"/>
      <c r="IB190" s="16"/>
      <c r="IC190" s="16"/>
      <c r="ID190" s="70"/>
      <c r="IE190" s="16"/>
      <c r="IF190" s="16"/>
      <c r="IG190" s="70"/>
      <c r="IH190" s="16"/>
      <c r="II190" s="16"/>
      <c r="IJ190" s="70"/>
      <c r="IK190" s="16"/>
      <c r="IL190" s="16"/>
      <c r="IM190" s="70"/>
      <c r="IN190" s="16"/>
      <c r="IO190" s="16"/>
      <c r="IP190" s="70"/>
      <c r="IQ190" s="16"/>
      <c r="IR190" s="16"/>
      <c r="IS190" s="16"/>
      <c r="IT190" s="70"/>
      <c r="IU190" s="16"/>
      <c r="IV190" s="16"/>
      <c r="IW190" s="70"/>
      <c r="IX190" s="16"/>
      <c r="IY190" s="16"/>
      <c r="IZ190" s="70"/>
      <c r="JA190" s="16"/>
      <c r="JB190" s="16"/>
      <c r="JC190" s="70"/>
      <c r="JD190" s="16"/>
      <c r="JE190" s="16"/>
      <c r="JF190" s="70"/>
      <c r="JG190" s="16"/>
      <c r="JH190" s="16"/>
      <c r="JI190" s="70"/>
      <c r="JJ190" s="16"/>
      <c r="JK190" s="16"/>
      <c r="JL190" s="70"/>
      <c r="JM190" s="16"/>
      <c r="JN190" s="16"/>
      <c r="JO190" s="70"/>
      <c r="JP190" s="16"/>
      <c r="JQ190" s="16"/>
      <c r="JR190" s="70"/>
      <c r="JS190" s="16"/>
      <c r="JT190" s="16"/>
      <c r="JU190" s="70"/>
      <c r="JV190" s="16"/>
      <c r="JW190" s="16"/>
      <c r="JX190" s="70"/>
      <c r="JY190" s="16"/>
      <c r="JZ190" s="16"/>
      <c r="KA190" s="70"/>
      <c r="KB190" s="16"/>
      <c r="KC190" s="16"/>
      <c r="KD190" s="70"/>
      <c r="KE190" s="16"/>
      <c r="KF190" s="16"/>
      <c r="KG190" s="70"/>
      <c r="KH190" s="16"/>
      <c r="KI190" s="16"/>
      <c r="KJ190" s="70"/>
      <c r="KK190" s="16"/>
      <c r="KL190" s="16"/>
      <c r="KM190" s="70"/>
      <c r="KN190" s="16"/>
      <c r="KO190" s="16"/>
      <c r="KP190" s="70"/>
      <c r="KQ190" s="16"/>
      <c r="KR190" s="16"/>
      <c r="KS190" s="70"/>
      <c r="KT190" s="16"/>
      <c r="KU190" s="16"/>
      <c r="KV190" s="16"/>
      <c r="KW190" s="16"/>
      <c r="KX190" s="16"/>
      <c r="KY190" s="70"/>
      <c r="KZ190" s="16"/>
      <c r="LA190" s="16"/>
      <c r="LB190" s="70"/>
      <c r="LC190" s="16"/>
      <c r="LD190" s="16"/>
      <c r="LE190" s="70"/>
      <c r="LF190" s="16"/>
      <c r="LG190" s="16"/>
      <c r="LH190" s="70"/>
      <c r="LI190" s="16"/>
      <c r="LJ190" s="16"/>
      <c r="LK190" s="70"/>
      <c r="LL190" s="16"/>
      <c r="LM190" s="16"/>
      <c r="LN190" s="70"/>
      <c r="LO190" s="16"/>
      <c r="LP190" s="16"/>
      <c r="LQ190" s="70"/>
      <c r="LR190" s="16"/>
      <c r="LS190" s="16"/>
      <c r="LT190" s="70"/>
      <c r="LU190" s="16"/>
      <c r="LV190" s="16"/>
      <c r="LW190" s="70"/>
      <c r="LX190" s="16"/>
      <c r="LY190" s="16"/>
      <c r="LZ190" s="70"/>
      <c r="MA190" s="16"/>
      <c r="MB190" s="16"/>
      <c r="MC190" s="70"/>
      <c r="MD190" s="16"/>
      <c r="ME190" s="16"/>
      <c r="MF190" s="70"/>
      <c r="MG190" s="21"/>
    </row>
    <row r="191" spans="2:345" s="17" customFormat="1" ht="13.5" customHeight="1">
      <c r="B191" s="16"/>
      <c r="C191" s="16"/>
      <c r="D191" s="16"/>
      <c r="E191" s="16"/>
      <c r="F191" s="16"/>
      <c r="G191" s="70"/>
      <c r="H191" s="16"/>
      <c r="I191" s="16"/>
      <c r="J191" s="70"/>
      <c r="K191" s="16"/>
      <c r="L191" s="16"/>
      <c r="M191" s="70"/>
      <c r="N191" s="16"/>
      <c r="O191" s="16"/>
      <c r="P191" s="70"/>
      <c r="Q191" s="16"/>
      <c r="R191" s="16"/>
      <c r="S191" s="70"/>
      <c r="T191" s="16"/>
      <c r="U191" s="16"/>
      <c r="V191" s="70"/>
      <c r="W191" s="16"/>
      <c r="X191" s="16"/>
      <c r="Y191" s="70"/>
      <c r="Z191" s="16"/>
      <c r="AA191" s="16"/>
      <c r="AB191" s="70"/>
      <c r="AC191" s="16"/>
      <c r="AD191" s="16"/>
      <c r="AE191" s="70"/>
      <c r="AF191" s="16"/>
      <c r="AG191" s="16"/>
      <c r="AH191" s="70"/>
      <c r="AI191" s="16"/>
      <c r="AJ191" s="16"/>
      <c r="AK191" s="70"/>
      <c r="AL191" s="16"/>
      <c r="AM191" s="16"/>
      <c r="AN191" s="70"/>
      <c r="AO191" s="16"/>
      <c r="AP191" s="16"/>
      <c r="AQ191" s="70"/>
      <c r="AR191" s="16"/>
      <c r="AS191" s="16"/>
      <c r="AT191" s="70"/>
      <c r="AU191" s="16"/>
      <c r="AV191" s="16"/>
      <c r="AW191" s="70"/>
      <c r="AX191" s="16"/>
      <c r="AY191" s="16"/>
      <c r="AZ191" s="70"/>
      <c r="BA191" s="16"/>
      <c r="BB191" s="16"/>
      <c r="BC191" s="70"/>
      <c r="BD191" s="16"/>
      <c r="BE191" s="16"/>
      <c r="BF191" s="70"/>
      <c r="BG191" s="16"/>
      <c r="BH191" s="16"/>
      <c r="BI191" s="70"/>
      <c r="BJ191" s="16"/>
      <c r="BK191" s="16"/>
      <c r="BL191" s="70"/>
      <c r="BM191" s="16"/>
      <c r="BN191" s="16"/>
      <c r="BO191" s="70"/>
      <c r="BP191" s="16"/>
      <c r="BQ191" s="16"/>
      <c r="BR191" s="70"/>
      <c r="BS191" s="16"/>
      <c r="BT191" s="16"/>
      <c r="BU191" s="70"/>
      <c r="BV191" s="16"/>
      <c r="BW191" s="16"/>
      <c r="BX191" s="70"/>
      <c r="BY191" s="16"/>
      <c r="BZ191" s="16"/>
      <c r="CA191" s="70"/>
      <c r="CB191" s="16"/>
      <c r="CC191" s="16"/>
      <c r="CD191" s="70"/>
      <c r="CE191" s="16"/>
      <c r="CF191" s="16"/>
      <c r="CG191" s="70"/>
      <c r="CH191" s="16"/>
      <c r="CI191" s="16"/>
      <c r="CJ191" s="70"/>
      <c r="CK191" s="16"/>
      <c r="CL191" s="16"/>
      <c r="CM191" s="70"/>
      <c r="CN191" s="16"/>
      <c r="CO191" s="16"/>
      <c r="CP191" s="70"/>
      <c r="CQ191" s="16"/>
      <c r="CR191" s="16"/>
      <c r="CS191" s="70"/>
      <c r="CT191" s="16"/>
      <c r="CU191" s="16"/>
      <c r="CV191" s="70"/>
      <c r="CW191" s="16"/>
      <c r="CX191" s="16"/>
      <c r="CY191" s="70"/>
      <c r="CZ191" s="16"/>
      <c r="DA191" s="16"/>
      <c r="DB191" s="70"/>
      <c r="DC191" s="16"/>
      <c r="DD191" s="16"/>
      <c r="DE191" s="70"/>
      <c r="DF191" s="16"/>
      <c r="DG191" s="16"/>
      <c r="DH191" s="70"/>
      <c r="DI191" s="16"/>
      <c r="DJ191" s="16"/>
      <c r="DK191" s="70"/>
      <c r="DL191" s="16"/>
      <c r="DM191" s="16"/>
      <c r="DN191" s="70"/>
      <c r="DO191" s="16"/>
      <c r="DP191" s="16"/>
      <c r="DQ191" s="70"/>
      <c r="DR191" s="16"/>
      <c r="DS191" s="16"/>
      <c r="DT191" s="70"/>
      <c r="DU191" s="16"/>
      <c r="DV191" s="16"/>
      <c r="DW191" s="70"/>
      <c r="DX191" s="16"/>
      <c r="DY191" s="16"/>
      <c r="DZ191" s="70"/>
      <c r="EA191" s="16"/>
      <c r="EB191" s="16"/>
      <c r="EC191" s="70"/>
      <c r="ED191" s="16"/>
      <c r="EE191" s="16"/>
      <c r="EF191" s="70"/>
      <c r="EG191" s="16"/>
      <c r="EH191" s="16"/>
      <c r="EI191" s="70"/>
      <c r="EJ191" s="16"/>
      <c r="EK191" s="16"/>
      <c r="EL191" s="70"/>
      <c r="EM191" s="16"/>
      <c r="EN191" s="16"/>
      <c r="EO191" s="70"/>
      <c r="EP191" s="16"/>
      <c r="EQ191" s="16"/>
      <c r="ER191" s="70"/>
      <c r="ES191" s="16"/>
      <c r="ET191" s="16"/>
      <c r="EU191" s="70"/>
      <c r="EV191" s="16"/>
      <c r="EW191" s="16"/>
      <c r="EX191" s="70"/>
      <c r="EY191" s="16"/>
      <c r="EZ191" s="16"/>
      <c r="FA191" s="70"/>
      <c r="FB191" s="16"/>
      <c r="FC191" s="16"/>
      <c r="FD191" s="70"/>
      <c r="FE191" s="16"/>
      <c r="FF191" s="16"/>
      <c r="FG191" s="70"/>
      <c r="FH191" s="16"/>
      <c r="FI191" s="16"/>
      <c r="FJ191" s="70"/>
      <c r="FK191" s="16"/>
      <c r="FL191" s="16"/>
      <c r="FM191" s="70"/>
      <c r="FN191" s="16"/>
      <c r="FO191" s="16"/>
      <c r="FP191" s="70"/>
      <c r="FQ191" s="16"/>
      <c r="FR191" s="16"/>
      <c r="FS191" s="70"/>
      <c r="FT191" s="16"/>
      <c r="FU191" s="16"/>
      <c r="FV191" s="70"/>
      <c r="FW191" s="16"/>
      <c r="FX191" s="16"/>
      <c r="FY191" s="70"/>
      <c r="FZ191" s="16"/>
      <c r="GA191" s="16"/>
      <c r="GB191" s="70"/>
      <c r="GC191" s="16"/>
      <c r="GD191" s="16"/>
      <c r="GE191" s="70"/>
      <c r="GF191" s="16"/>
      <c r="GG191" s="16"/>
      <c r="GH191" s="71"/>
      <c r="GI191" s="16"/>
      <c r="GJ191" s="16"/>
      <c r="GK191" s="70"/>
      <c r="GL191" s="16"/>
      <c r="GM191" s="16"/>
      <c r="GN191" s="70"/>
      <c r="GO191" s="16"/>
      <c r="GP191" s="16"/>
      <c r="GQ191" s="70"/>
      <c r="GR191" s="16"/>
      <c r="GS191" s="16"/>
      <c r="GT191" s="70"/>
      <c r="GU191" s="16"/>
      <c r="GV191" s="16"/>
      <c r="GW191" s="70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70"/>
      <c r="HJ191" s="16"/>
      <c r="HK191" s="16"/>
      <c r="HL191" s="16"/>
      <c r="HM191" s="16"/>
      <c r="HN191" s="16"/>
      <c r="HO191" s="16"/>
      <c r="HP191" s="16"/>
      <c r="HQ191" s="16"/>
      <c r="HR191" s="70"/>
      <c r="HS191" s="16"/>
      <c r="HT191" s="16"/>
      <c r="HU191" s="70"/>
      <c r="HV191" s="16"/>
      <c r="HW191" s="16"/>
      <c r="HX191" s="70"/>
      <c r="HY191" s="16"/>
      <c r="HZ191" s="16"/>
      <c r="IA191" s="70"/>
      <c r="IB191" s="16"/>
      <c r="IC191" s="16"/>
      <c r="ID191" s="70"/>
      <c r="IE191" s="16"/>
      <c r="IF191" s="16"/>
      <c r="IG191" s="70"/>
      <c r="IH191" s="16"/>
      <c r="II191" s="16"/>
      <c r="IJ191" s="70"/>
      <c r="IK191" s="16"/>
      <c r="IL191" s="16"/>
      <c r="IM191" s="70"/>
      <c r="IN191" s="16"/>
      <c r="IO191" s="16"/>
      <c r="IP191" s="70"/>
      <c r="IQ191" s="16"/>
      <c r="IR191" s="16"/>
      <c r="IS191" s="16"/>
      <c r="IT191" s="70"/>
      <c r="IU191" s="16"/>
      <c r="IV191" s="16"/>
      <c r="IW191" s="70"/>
      <c r="IX191" s="16"/>
      <c r="IY191" s="16"/>
      <c r="IZ191" s="70"/>
      <c r="JA191" s="16"/>
      <c r="JB191" s="16"/>
      <c r="JC191" s="70"/>
      <c r="JD191" s="16"/>
      <c r="JE191" s="16"/>
      <c r="JF191" s="70"/>
      <c r="JG191" s="16"/>
      <c r="JH191" s="16"/>
      <c r="JI191" s="70"/>
      <c r="JJ191" s="16"/>
      <c r="JK191" s="16"/>
      <c r="JL191" s="70"/>
      <c r="JM191" s="16"/>
      <c r="JN191" s="16"/>
      <c r="JO191" s="70"/>
      <c r="JP191" s="16"/>
      <c r="JQ191" s="16"/>
      <c r="JR191" s="70"/>
      <c r="JS191" s="16"/>
      <c r="JT191" s="16"/>
      <c r="JU191" s="70"/>
      <c r="JV191" s="16"/>
      <c r="JW191" s="16"/>
      <c r="JX191" s="70"/>
      <c r="JY191" s="16"/>
      <c r="JZ191" s="16"/>
      <c r="KA191" s="70"/>
      <c r="KB191" s="16"/>
      <c r="KC191" s="16"/>
      <c r="KD191" s="70"/>
      <c r="KE191" s="16"/>
      <c r="KF191" s="16"/>
      <c r="KG191" s="70"/>
      <c r="KH191" s="16"/>
      <c r="KI191" s="16"/>
      <c r="KJ191" s="70"/>
      <c r="KK191" s="16"/>
      <c r="KL191" s="16"/>
      <c r="KM191" s="70"/>
      <c r="KN191" s="16"/>
      <c r="KO191" s="16"/>
      <c r="KP191" s="70"/>
      <c r="KQ191" s="16"/>
      <c r="KR191" s="16"/>
      <c r="KS191" s="70"/>
      <c r="KT191" s="16"/>
      <c r="KU191" s="16"/>
      <c r="KV191" s="16"/>
      <c r="KW191" s="16"/>
      <c r="KX191" s="16"/>
      <c r="KY191" s="70"/>
      <c r="KZ191" s="16"/>
      <c r="LA191" s="16"/>
      <c r="LB191" s="70"/>
      <c r="LC191" s="16"/>
      <c r="LD191" s="16"/>
      <c r="LE191" s="70"/>
      <c r="LF191" s="16"/>
      <c r="LG191" s="16"/>
      <c r="LH191" s="70"/>
      <c r="LI191" s="16"/>
      <c r="LJ191" s="16"/>
      <c r="LK191" s="70"/>
      <c r="LL191" s="16"/>
      <c r="LM191" s="16"/>
      <c r="LN191" s="70"/>
      <c r="LO191" s="16"/>
      <c r="LP191" s="16"/>
      <c r="LQ191" s="70"/>
      <c r="LR191" s="16"/>
      <c r="LS191" s="16"/>
      <c r="LT191" s="70"/>
      <c r="LU191" s="16"/>
      <c r="LV191" s="16"/>
      <c r="LW191" s="70"/>
      <c r="LX191" s="16"/>
      <c r="LY191" s="16"/>
      <c r="LZ191" s="70"/>
      <c r="MA191" s="16"/>
      <c r="MB191" s="16"/>
      <c r="MC191" s="70"/>
      <c r="MD191" s="16"/>
      <c r="ME191" s="16"/>
      <c r="MF191" s="70"/>
      <c r="MG191" s="21"/>
    </row>
    <row r="192" spans="2:345" s="17" customFormat="1" ht="13.5" customHeight="1">
      <c r="B192" s="16"/>
      <c r="C192" s="16"/>
      <c r="D192" s="16"/>
      <c r="E192" s="16"/>
      <c r="F192" s="16"/>
      <c r="G192" s="70"/>
      <c r="H192" s="16"/>
      <c r="I192" s="16"/>
      <c r="J192" s="70"/>
      <c r="K192" s="16"/>
      <c r="L192" s="16"/>
      <c r="M192" s="70"/>
      <c r="N192" s="16"/>
      <c r="O192" s="16"/>
      <c r="P192" s="70"/>
      <c r="Q192" s="16"/>
      <c r="R192" s="16"/>
      <c r="S192" s="70"/>
      <c r="T192" s="16"/>
      <c r="U192" s="16"/>
      <c r="V192" s="70"/>
      <c r="W192" s="16"/>
      <c r="X192" s="16"/>
      <c r="Y192" s="70"/>
      <c r="Z192" s="16"/>
      <c r="AA192" s="16"/>
      <c r="AB192" s="70"/>
      <c r="AC192" s="16"/>
      <c r="AD192" s="16"/>
      <c r="AE192" s="70"/>
      <c r="AF192" s="16"/>
      <c r="AG192" s="16"/>
      <c r="AH192" s="70"/>
      <c r="AI192" s="16"/>
      <c r="AJ192" s="16"/>
      <c r="AK192" s="70"/>
      <c r="AL192" s="16"/>
      <c r="AM192" s="16"/>
      <c r="AN192" s="70"/>
      <c r="AO192" s="16"/>
      <c r="AP192" s="16"/>
      <c r="AQ192" s="70"/>
      <c r="AR192" s="16"/>
      <c r="AS192" s="16"/>
      <c r="AT192" s="70"/>
      <c r="AU192" s="16"/>
      <c r="AV192" s="16"/>
      <c r="AW192" s="70"/>
      <c r="AX192" s="16"/>
      <c r="AY192" s="16"/>
      <c r="AZ192" s="70"/>
      <c r="BA192" s="16"/>
      <c r="BB192" s="16"/>
      <c r="BC192" s="70"/>
      <c r="BD192" s="16"/>
      <c r="BE192" s="16"/>
      <c r="BF192" s="70"/>
      <c r="BG192" s="16"/>
      <c r="BH192" s="16"/>
      <c r="BI192" s="70"/>
      <c r="BJ192" s="16"/>
      <c r="BK192" s="16"/>
      <c r="BL192" s="70"/>
      <c r="BM192" s="16"/>
      <c r="BN192" s="16"/>
      <c r="BO192" s="70"/>
      <c r="BP192" s="16"/>
      <c r="BQ192" s="16"/>
      <c r="BR192" s="70"/>
      <c r="BS192" s="16"/>
      <c r="BT192" s="16"/>
      <c r="BU192" s="70"/>
      <c r="BV192" s="16"/>
      <c r="BW192" s="16"/>
      <c r="BX192" s="70"/>
      <c r="BY192" s="16"/>
      <c r="BZ192" s="16"/>
      <c r="CA192" s="70"/>
      <c r="CB192" s="16"/>
      <c r="CC192" s="16"/>
      <c r="CD192" s="70"/>
      <c r="CE192" s="16"/>
      <c r="CF192" s="16"/>
      <c r="CG192" s="70"/>
      <c r="CH192" s="16"/>
      <c r="CI192" s="16"/>
      <c r="CJ192" s="70"/>
      <c r="CK192" s="16"/>
      <c r="CL192" s="16"/>
      <c r="CM192" s="70"/>
      <c r="CN192" s="16"/>
      <c r="CO192" s="16"/>
      <c r="CP192" s="70"/>
      <c r="CQ192" s="16"/>
      <c r="CR192" s="16"/>
      <c r="CS192" s="70"/>
      <c r="CT192" s="16"/>
      <c r="CU192" s="16"/>
      <c r="CV192" s="70"/>
      <c r="CW192" s="16"/>
      <c r="CX192" s="16"/>
      <c r="CY192" s="70"/>
      <c r="CZ192" s="16"/>
      <c r="DA192" s="16"/>
      <c r="DB192" s="70"/>
      <c r="DC192" s="16"/>
      <c r="DD192" s="16"/>
      <c r="DE192" s="70"/>
      <c r="DF192" s="16"/>
      <c r="DG192" s="16"/>
      <c r="DH192" s="70"/>
      <c r="DI192" s="16"/>
      <c r="DJ192" s="16"/>
      <c r="DK192" s="70"/>
      <c r="DL192" s="16"/>
      <c r="DM192" s="16"/>
      <c r="DN192" s="70"/>
      <c r="DO192" s="16"/>
      <c r="DP192" s="16"/>
      <c r="DQ192" s="70"/>
      <c r="DR192" s="16"/>
      <c r="DS192" s="16"/>
      <c r="DT192" s="70"/>
      <c r="DU192" s="16"/>
      <c r="DV192" s="16"/>
      <c r="DW192" s="70"/>
      <c r="DX192" s="16"/>
      <c r="DY192" s="16"/>
      <c r="DZ192" s="70"/>
      <c r="EA192" s="16"/>
      <c r="EB192" s="16"/>
      <c r="EC192" s="70"/>
      <c r="ED192" s="16"/>
      <c r="EE192" s="16"/>
      <c r="EF192" s="70"/>
      <c r="EG192" s="16"/>
      <c r="EH192" s="16"/>
      <c r="EI192" s="70"/>
      <c r="EJ192" s="16"/>
      <c r="EK192" s="16"/>
      <c r="EL192" s="70"/>
      <c r="EM192" s="16"/>
      <c r="EN192" s="16"/>
      <c r="EO192" s="70"/>
      <c r="EP192" s="16"/>
      <c r="EQ192" s="16"/>
      <c r="ER192" s="70"/>
      <c r="ES192" s="16"/>
      <c r="ET192" s="16"/>
      <c r="EU192" s="70"/>
      <c r="EV192" s="16"/>
      <c r="EW192" s="16"/>
      <c r="EX192" s="70"/>
      <c r="EY192" s="16"/>
      <c r="EZ192" s="16"/>
      <c r="FA192" s="70"/>
      <c r="FB192" s="16"/>
      <c r="FC192" s="16"/>
      <c r="FD192" s="70"/>
      <c r="FE192" s="16"/>
      <c r="FF192" s="16"/>
      <c r="FG192" s="70"/>
      <c r="FH192" s="16"/>
      <c r="FI192" s="16"/>
      <c r="FJ192" s="70"/>
      <c r="FK192" s="16"/>
      <c r="FL192" s="16"/>
      <c r="FM192" s="70"/>
      <c r="FN192" s="16"/>
      <c r="FO192" s="16"/>
      <c r="FP192" s="70"/>
      <c r="FQ192" s="16"/>
      <c r="FR192" s="16"/>
      <c r="FS192" s="70"/>
      <c r="FT192" s="16"/>
      <c r="FU192" s="16"/>
      <c r="FV192" s="70"/>
      <c r="FW192" s="16"/>
      <c r="FX192" s="16"/>
      <c r="FY192" s="70"/>
      <c r="FZ192" s="16"/>
      <c r="GA192" s="16"/>
      <c r="GB192" s="70"/>
      <c r="GC192" s="16"/>
      <c r="GD192" s="16"/>
      <c r="GE192" s="70"/>
      <c r="GF192" s="16"/>
      <c r="GG192" s="16"/>
      <c r="GH192" s="71"/>
      <c r="GI192" s="16"/>
      <c r="GJ192" s="16"/>
      <c r="GK192" s="70"/>
      <c r="GL192" s="16"/>
      <c r="GM192" s="16"/>
      <c r="GN192" s="70"/>
      <c r="GO192" s="16"/>
      <c r="GP192" s="16"/>
      <c r="GQ192" s="70"/>
      <c r="GR192" s="16"/>
      <c r="GS192" s="16"/>
      <c r="GT192" s="70"/>
      <c r="GU192" s="16"/>
      <c r="GV192" s="16"/>
      <c r="GW192" s="70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70"/>
      <c r="HJ192" s="16"/>
      <c r="HK192" s="16"/>
      <c r="HL192" s="16"/>
      <c r="HM192" s="16"/>
      <c r="HN192" s="16"/>
      <c r="HO192" s="16"/>
      <c r="HP192" s="16"/>
      <c r="HQ192" s="16"/>
      <c r="HR192" s="70"/>
      <c r="HS192" s="16"/>
      <c r="HT192" s="16"/>
      <c r="HU192" s="70"/>
      <c r="HV192" s="16"/>
      <c r="HW192" s="16"/>
      <c r="HX192" s="70"/>
      <c r="HY192" s="16"/>
      <c r="HZ192" s="16"/>
      <c r="IA192" s="70"/>
      <c r="IB192" s="16"/>
      <c r="IC192" s="16"/>
      <c r="ID192" s="70"/>
      <c r="IE192" s="16"/>
      <c r="IF192" s="16"/>
      <c r="IG192" s="70"/>
      <c r="IH192" s="16"/>
      <c r="II192" s="16"/>
      <c r="IJ192" s="70"/>
      <c r="IK192" s="16"/>
      <c r="IL192" s="16"/>
      <c r="IM192" s="70"/>
      <c r="IN192" s="16"/>
      <c r="IO192" s="16"/>
      <c r="IP192" s="70"/>
      <c r="IQ192" s="16"/>
      <c r="IR192" s="16"/>
      <c r="IS192" s="16"/>
      <c r="IT192" s="70"/>
      <c r="IU192" s="16"/>
      <c r="IV192" s="16"/>
      <c r="IW192" s="70"/>
      <c r="IX192" s="16"/>
      <c r="IY192" s="16"/>
      <c r="IZ192" s="70"/>
      <c r="JA192" s="16"/>
      <c r="JB192" s="16"/>
      <c r="JC192" s="70"/>
      <c r="JD192" s="16"/>
      <c r="JE192" s="16"/>
      <c r="JF192" s="70"/>
      <c r="JG192" s="16"/>
      <c r="JH192" s="16"/>
      <c r="JI192" s="70"/>
      <c r="JJ192" s="16"/>
      <c r="JK192" s="16"/>
      <c r="JL192" s="70"/>
      <c r="JM192" s="16"/>
      <c r="JN192" s="16"/>
      <c r="JO192" s="70"/>
      <c r="JP192" s="16"/>
      <c r="JQ192" s="16"/>
      <c r="JR192" s="70"/>
      <c r="JS192" s="16"/>
      <c r="JT192" s="16"/>
      <c r="JU192" s="70"/>
      <c r="JV192" s="16"/>
      <c r="JW192" s="16"/>
      <c r="JX192" s="70"/>
      <c r="JY192" s="16"/>
      <c r="JZ192" s="16"/>
      <c r="KA192" s="70"/>
      <c r="KB192" s="16"/>
      <c r="KC192" s="16"/>
      <c r="KD192" s="70"/>
      <c r="KE192" s="16"/>
      <c r="KF192" s="16"/>
      <c r="KG192" s="70"/>
      <c r="KH192" s="16"/>
      <c r="KI192" s="16"/>
      <c r="KJ192" s="70"/>
      <c r="KK192" s="16"/>
      <c r="KL192" s="16"/>
      <c r="KM192" s="70"/>
      <c r="KN192" s="16"/>
      <c r="KO192" s="16"/>
      <c r="KP192" s="70"/>
      <c r="KQ192" s="16"/>
      <c r="KR192" s="16"/>
      <c r="KS192" s="70"/>
      <c r="KT192" s="16"/>
      <c r="KU192" s="16"/>
      <c r="KV192" s="16"/>
      <c r="KW192" s="16"/>
      <c r="KX192" s="16"/>
      <c r="KY192" s="70"/>
      <c r="KZ192" s="16"/>
      <c r="LA192" s="16"/>
      <c r="LB192" s="70"/>
      <c r="LC192" s="16"/>
      <c r="LD192" s="16"/>
      <c r="LE192" s="70"/>
      <c r="LF192" s="16"/>
      <c r="LG192" s="16"/>
      <c r="LH192" s="70"/>
      <c r="LI192" s="16"/>
      <c r="LJ192" s="16"/>
      <c r="LK192" s="70"/>
      <c r="LL192" s="16"/>
      <c r="LM192" s="16"/>
      <c r="LN192" s="70"/>
      <c r="LO192" s="16"/>
      <c r="LP192" s="16"/>
      <c r="LQ192" s="70"/>
      <c r="LR192" s="16"/>
      <c r="LS192" s="16"/>
      <c r="LT192" s="70"/>
      <c r="LU192" s="16"/>
      <c r="LV192" s="16"/>
      <c r="LW192" s="70"/>
      <c r="LX192" s="16"/>
      <c r="LY192" s="16"/>
      <c r="LZ192" s="70"/>
      <c r="MA192" s="16"/>
      <c r="MB192" s="16"/>
      <c r="MC192" s="70"/>
      <c r="MD192" s="16"/>
      <c r="ME192" s="16"/>
      <c r="MF192" s="70"/>
      <c r="MG192" s="21"/>
    </row>
    <row r="193" spans="2:345" s="17" customFormat="1" ht="13.5" customHeight="1">
      <c r="B193" s="16"/>
      <c r="C193" s="16"/>
      <c r="D193" s="16"/>
      <c r="E193" s="16"/>
      <c r="F193" s="16"/>
      <c r="G193" s="70"/>
      <c r="H193" s="16"/>
      <c r="I193" s="16"/>
      <c r="J193" s="70"/>
      <c r="K193" s="16"/>
      <c r="L193" s="16"/>
      <c r="M193" s="70"/>
      <c r="N193" s="16"/>
      <c r="O193" s="16"/>
      <c r="P193" s="70"/>
      <c r="Q193" s="16"/>
      <c r="R193" s="16"/>
      <c r="S193" s="70"/>
      <c r="T193" s="16"/>
      <c r="U193" s="16"/>
      <c r="V193" s="70"/>
      <c r="W193" s="16"/>
      <c r="X193" s="16"/>
      <c r="Y193" s="70"/>
      <c r="Z193" s="16"/>
      <c r="AA193" s="16"/>
      <c r="AB193" s="70"/>
      <c r="AC193" s="16"/>
      <c r="AD193" s="16"/>
      <c r="AE193" s="70"/>
      <c r="AF193" s="16"/>
      <c r="AG193" s="16"/>
      <c r="AH193" s="70"/>
      <c r="AI193" s="16"/>
      <c r="AJ193" s="16"/>
      <c r="AK193" s="70"/>
      <c r="AL193" s="16"/>
      <c r="AM193" s="16"/>
      <c r="AN193" s="70"/>
      <c r="AO193" s="16"/>
      <c r="AP193" s="16"/>
      <c r="AQ193" s="70"/>
      <c r="AR193" s="16"/>
      <c r="AS193" s="16"/>
      <c r="AT193" s="70"/>
      <c r="AU193" s="16"/>
      <c r="AV193" s="16"/>
      <c r="AW193" s="70"/>
      <c r="AX193" s="16"/>
      <c r="AY193" s="16"/>
      <c r="AZ193" s="70"/>
      <c r="BA193" s="16"/>
      <c r="BB193" s="16"/>
      <c r="BC193" s="70"/>
      <c r="BD193" s="16"/>
      <c r="BE193" s="16"/>
      <c r="BF193" s="70"/>
      <c r="BG193" s="16"/>
      <c r="BH193" s="16"/>
      <c r="BI193" s="70"/>
      <c r="BJ193" s="16"/>
      <c r="BK193" s="16"/>
      <c r="BL193" s="70"/>
      <c r="BM193" s="16"/>
      <c r="BN193" s="16"/>
      <c r="BO193" s="70"/>
      <c r="BP193" s="16"/>
      <c r="BQ193" s="16"/>
      <c r="BR193" s="70"/>
      <c r="BS193" s="16"/>
      <c r="BT193" s="16"/>
      <c r="BU193" s="70"/>
      <c r="BV193" s="16"/>
      <c r="BW193" s="16"/>
      <c r="BX193" s="70"/>
      <c r="BY193" s="16"/>
      <c r="BZ193" s="16"/>
      <c r="CA193" s="70"/>
      <c r="CB193" s="16"/>
      <c r="CC193" s="16"/>
      <c r="CD193" s="70"/>
      <c r="CE193" s="16"/>
      <c r="CF193" s="16"/>
      <c r="CG193" s="70"/>
      <c r="CH193" s="16"/>
      <c r="CI193" s="16"/>
      <c r="CJ193" s="70"/>
      <c r="CK193" s="16"/>
      <c r="CL193" s="16"/>
      <c r="CM193" s="70"/>
      <c r="CN193" s="16"/>
      <c r="CO193" s="16"/>
      <c r="CP193" s="70"/>
      <c r="CQ193" s="16"/>
      <c r="CR193" s="16"/>
      <c r="CS193" s="70"/>
      <c r="CT193" s="16"/>
      <c r="CU193" s="16"/>
      <c r="CV193" s="70"/>
      <c r="CW193" s="16"/>
      <c r="CX193" s="16"/>
      <c r="CY193" s="70"/>
      <c r="CZ193" s="16"/>
      <c r="DA193" s="16"/>
      <c r="DB193" s="70"/>
      <c r="DC193" s="16"/>
      <c r="DD193" s="16"/>
      <c r="DE193" s="70"/>
      <c r="DF193" s="16"/>
      <c r="DG193" s="16"/>
      <c r="DH193" s="70"/>
      <c r="DI193" s="16"/>
      <c r="DJ193" s="16"/>
      <c r="DK193" s="70"/>
      <c r="DL193" s="16"/>
      <c r="DM193" s="16"/>
      <c r="DN193" s="70"/>
      <c r="DO193" s="16"/>
      <c r="DP193" s="16"/>
      <c r="DQ193" s="70"/>
      <c r="DR193" s="16"/>
      <c r="DS193" s="16"/>
      <c r="DT193" s="70"/>
      <c r="DU193" s="16"/>
      <c r="DV193" s="16"/>
      <c r="DW193" s="70"/>
      <c r="DX193" s="16"/>
      <c r="DY193" s="16"/>
      <c r="DZ193" s="70"/>
      <c r="EA193" s="16"/>
      <c r="EB193" s="16"/>
      <c r="EC193" s="70"/>
      <c r="ED193" s="16"/>
      <c r="EE193" s="16"/>
      <c r="EF193" s="70"/>
      <c r="EG193" s="16"/>
      <c r="EH193" s="16"/>
      <c r="EI193" s="70"/>
      <c r="EJ193" s="16"/>
      <c r="EK193" s="16"/>
      <c r="EL193" s="70"/>
      <c r="EM193" s="16"/>
      <c r="EN193" s="16"/>
      <c r="EO193" s="70"/>
      <c r="EP193" s="16"/>
      <c r="EQ193" s="16"/>
      <c r="ER193" s="70"/>
      <c r="ES193" s="16"/>
      <c r="ET193" s="16"/>
      <c r="EU193" s="70"/>
      <c r="EV193" s="16"/>
      <c r="EW193" s="16"/>
      <c r="EX193" s="70"/>
      <c r="EY193" s="16"/>
      <c r="EZ193" s="16"/>
      <c r="FA193" s="70"/>
      <c r="FB193" s="16"/>
      <c r="FC193" s="16"/>
      <c r="FD193" s="70"/>
      <c r="FE193" s="16"/>
      <c r="FF193" s="16"/>
      <c r="FG193" s="70"/>
      <c r="FH193" s="16"/>
      <c r="FI193" s="16"/>
      <c r="FJ193" s="70"/>
      <c r="FK193" s="16"/>
      <c r="FL193" s="16"/>
      <c r="FM193" s="70"/>
      <c r="FN193" s="16"/>
      <c r="FO193" s="16"/>
      <c r="FP193" s="70"/>
      <c r="FQ193" s="16"/>
      <c r="FR193" s="16"/>
      <c r="FS193" s="70"/>
      <c r="FT193" s="16"/>
      <c r="FU193" s="16"/>
      <c r="FV193" s="70"/>
      <c r="FW193" s="16"/>
      <c r="FX193" s="16"/>
      <c r="FY193" s="70"/>
      <c r="FZ193" s="16"/>
      <c r="GA193" s="16"/>
      <c r="GB193" s="70"/>
      <c r="GC193" s="16"/>
      <c r="GD193" s="16"/>
      <c r="GE193" s="70"/>
      <c r="GF193" s="16"/>
      <c r="GG193" s="16"/>
      <c r="GH193" s="71"/>
      <c r="GI193" s="16"/>
      <c r="GJ193" s="16"/>
      <c r="GK193" s="70"/>
      <c r="GL193" s="16"/>
      <c r="GM193" s="16"/>
      <c r="GN193" s="70"/>
      <c r="GO193" s="16"/>
      <c r="GP193" s="16"/>
      <c r="GQ193" s="70"/>
      <c r="GR193" s="16"/>
      <c r="GS193" s="16"/>
      <c r="GT193" s="70"/>
      <c r="GU193" s="16"/>
      <c r="GV193" s="16"/>
      <c r="GW193" s="70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70"/>
      <c r="HJ193" s="16"/>
      <c r="HK193" s="16"/>
      <c r="HL193" s="16"/>
      <c r="HM193" s="16"/>
      <c r="HN193" s="16"/>
      <c r="HO193" s="16"/>
      <c r="HP193" s="16"/>
      <c r="HQ193" s="16"/>
      <c r="HR193" s="70"/>
      <c r="HS193" s="16"/>
      <c r="HT193" s="16"/>
      <c r="HU193" s="70"/>
      <c r="HV193" s="16"/>
      <c r="HW193" s="16"/>
      <c r="HX193" s="70"/>
      <c r="HY193" s="16"/>
      <c r="HZ193" s="16"/>
      <c r="IA193" s="70"/>
      <c r="IB193" s="16"/>
      <c r="IC193" s="16"/>
      <c r="ID193" s="70"/>
      <c r="IE193" s="16"/>
      <c r="IF193" s="16"/>
      <c r="IG193" s="70"/>
      <c r="IH193" s="16"/>
      <c r="II193" s="16"/>
      <c r="IJ193" s="70"/>
      <c r="IK193" s="16"/>
      <c r="IL193" s="16"/>
      <c r="IM193" s="70"/>
      <c r="IN193" s="16"/>
      <c r="IO193" s="16"/>
      <c r="IP193" s="70"/>
      <c r="IQ193" s="16"/>
      <c r="IR193" s="16"/>
      <c r="IS193" s="16"/>
      <c r="IT193" s="70"/>
      <c r="IU193" s="16"/>
      <c r="IV193" s="16"/>
      <c r="IW193" s="70"/>
      <c r="IX193" s="16"/>
      <c r="IY193" s="16"/>
      <c r="IZ193" s="70"/>
      <c r="JA193" s="16"/>
      <c r="JB193" s="16"/>
      <c r="JC193" s="70"/>
      <c r="JD193" s="16"/>
      <c r="JE193" s="16"/>
      <c r="JF193" s="70"/>
      <c r="JG193" s="16"/>
      <c r="JH193" s="16"/>
      <c r="JI193" s="70"/>
      <c r="JJ193" s="16"/>
      <c r="JK193" s="16"/>
      <c r="JL193" s="70"/>
      <c r="JM193" s="16"/>
      <c r="JN193" s="16"/>
      <c r="JO193" s="70"/>
      <c r="JP193" s="16"/>
      <c r="JQ193" s="16"/>
      <c r="JR193" s="70"/>
      <c r="JS193" s="16"/>
      <c r="JT193" s="16"/>
      <c r="JU193" s="70"/>
      <c r="JV193" s="16"/>
      <c r="JW193" s="16"/>
      <c r="JX193" s="70"/>
      <c r="JY193" s="16"/>
      <c r="JZ193" s="16"/>
      <c r="KA193" s="70"/>
      <c r="KB193" s="16"/>
      <c r="KC193" s="16"/>
      <c r="KD193" s="70"/>
      <c r="KE193" s="16"/>
      <c r="KF193" s="16"/>
      <c r="KG193" s="70"/>
      <c r="KH193" s="16"/>
      <c r="KI193" s="16"/>
      <c r="KJ193" s="70"/>
      <c r="KK193" s="16"/>
      <c r="KL193" s="16"/>
      <c r="KM193" s="70"/>
      <c r="KN193" s="16"/>
      <c r="KO193" s="16"/>
      <c r="KP193" s="70"/>
      <c r="KQ193" s="16"/>
      <c r="KR193" s="16"/>
      <c r="KS193" s="70"/>
      <c r="KT193" s="16"/>
      <c r="KU193" s="16"/>
      <c r="KV193" s="16"/>
      <c r="KW193" s="16"/>
      <c r="KX193" s="16"/>
      <c r="KY193" s="70"/>
      <c r="KZ193" s="16"/>
      <c r="LA193" s="16"/>
      <c r="LB193" s="70"/>
      <c r="LC193" s="16"/>
      <c r="LD193" s="16"/>
      <c r="LE193" s="70"/>
      <c r="LF193" s="16"/>
      <c r="LG193" s="16"/>
      <c r="LH193" s="70"/>
      <c r="LI193" s="16"/>
      <c r="LJ193" s="16"/>
      <c r="LK193" s="70"/>
      <c r="LL193" s="16"/>
      <c r="LM193" s="16"/>
      <c r="LN193" s="70"/>
      <c r="LO193" s="16"/>
      <c r="LP193" s="16"/>
      <c r="LQ193" s="70"/>
      <c r="LR193" s="16"/>
      <c r="LS193" s="16"/>
      <c r="LT193" s="70"/>
      <c r="LU193" s="16"/>
      <c r="LV193" s="16"/>
      <c r="LW193" s="70"/>
      <c r="LX193" s="16"/>
      <c r="LY193" s="16"/>
      <c r="LZ193" s="70"/>
      <c r="MA193" s="16"/>
      <c r="MB193" s="16"/>
      <c r="MC193" s="70"/>
      <c r="MD193" s="16"/>
      <c r="ME193" s="16"/>
      <c r="MF193" s="70"/>
      <c r="MG193" s="21"/>
    </row>
    <row r="194" spans="2:345" s="17" customFormat="1" ht="13.5" customHeight="1">
      <c r="B194" s="16"/>
      <c r="C194" s="16"/>
      <c r="D194" s="16"/>
      <c r="E194" s="16"/>
      <c r="F194" s="16"/>
      <c r="G194" s="70"/>
      <c r="H194" s="16"/>
      <c r="I194" s="16"/>
      <c r="J194" s="70"/>
      <c r="K194" s="16"/>
      <c r="L194" s="16"/>
      <c r="M194" s="70"/>
      <c r="N194" s="16"/>
      <c r="O194" s="16"/>
      <c r="P194" s="70"/>
      <c r="Q194" s="16"/>
      <c r="R194" s="16"/>
      <c r="S194" s="70"/>
      <c r="T194" s="16"/>
      <c r="U194" s="16"/>
      <c r="V194" s="70"/>
      <c r="W194" s="16"/>
      <c r="X194" s="16"/>
      <c r="Y194" s="70"/>
      <c r="Z194" s="16"/>
      <c r="AA194" s="16"/>
      <c r="AB194" s="70"/>
      <c r="AC194" s="16"/>
      <c r="AD194" s="16"/>
      <c r="AE194" s="70"/>
      <c r="AF194" s="16"/>
      <c r="AG194" s="16"/>
      <c r="AH194" s="70"/>
      <c r="AI194" s="16"/>
      <c r="AJ194" s="16"/>
      <c r="AK194" s="70"/>
      <c r="AL194" s="16"/>
      <c r="AM194" s="16"/>
      <c r="AN194" s="70"/>
      <c r="AO194" s="16"/>
      <c r="AP194" s="16"/>
      <c r="AQ194" s="70"/>
      <c r="AR194" s="16"/>
      <c r="AS194" s="16"/>
      <c r="AT194" s="70"/>
      <c r="AU194" s="16"/>
      <c r="AV194" s="16"/>
      <c r="AW194" s="70"/>
      <c r="AX194" s="16"/>
      <c r="AY194" s="16"/>
      <c r="AZ194" s="70"/>
      <c r="BA194" s="16"/>
      <c r="BB194" s="16"/>
      <c r="BC194" s="70"/>
      <c r="BD194" s="16"/>
      <c r="BE194" s="16"/>
      <c r="BF194" s="70"/>
      <c r="BG194" s="16"/>
      <c r="BH194" s="16"/>
      <c r="BI194" s="70"/>
      <c r="BJ194" s="16"/>
      <c r="BK194" s="16"/>
      <c r="BL194" s="70"/>
      <c r="BM194" s="16"/>
      <c r="BN194" s="16"/>
      <c r="BO194" s="70"/>
      <c r="BP194" s="16"/>
      <c r="BQ194" s="16"/>
      <c r="BR194" s="70"/>
      <c r="BS194" s="16"/>
      <c r="BT194" s="16"/>
      <c r="BU194" s="70"/>
      <c r="BV194" s="16"/>
      <c r="BW194" s="16"/>
      <c r="BX194" s="70"/>
      <c r="BY194" s="16"/>
      <c r="BZ194" s="16"/>
      <c r="CA194" s="70"/>
      <c r="CB194" s="16"/>
      <c r="CC194" s="16"/>
      <c r="CD194" s="70"/>
      <c r="CE194" s="16"/>
      <c r="CF194" s="16"/>
      <c r="CG194" s="70"/>
      <c r="CH194" s="16"/>
      <c r="CI194" s="16"/>
      <c r="CJ194" s="70"/>
      <c r="CK194" s="16"/>
      <c r="CL194" s="16"/>
      <c r="CM194" s="70"/>
      <c r="CN194" s="16"/>
      <c r="CO194" s="16"/>
      <c r="CP194" s="70"/>
      <c r="CQ194" s="16"/>
      <c r="CR194" s="16"/>
      <c r="CS194" s="70"/>
      <c r="CT194" s="16"/>
      <c r="CU194" s="16"/>
      <c r="CV194" s="70"/>
      <c r="CW194" s="16"/>
      <c r="CX194" s="16"/>
      <c r="CY194" s="70"/>
      <c r="CZ194" s="16"/>
      <c r="DA194" s="16"/>
      <c r="DB194" s="70"/>
      <c r="DC194" s="16"/>
      <c r="DD194" s="16"/>
      <c r="DE194" s="70"/>
      <c r="DF194" s="16"/>
      <c r="DG194" s="16"/>
      <c r="DH194" s="70"/>
      <c r="DI194" s="16"/>
      <c r="DJ194" s="16"/>
      <c r="DK194" s="70"/>
      <c r="DL194" s="16"/>
      <c r="DM194" s="16"/>
      <c r="DN194" s="70"/>
      <c r="DO194" s="16"/>
      <c r="DP194" s="16"/>
      <c r="DQ194" s="70"/>
      <c r="DR194" s="16"/>
      <c r="DS194" s="16"/>
      <c r="DT194" s="70"/>
      <c r="DU194" s="16"/>
      <c r="DV194" s="16"/>
      <c r="DW194" s="70"/>
      <c r="DX194" s="16"/>
      <c r="DY194" s="16"/>
      <c r="DZ194" s="70"/>
      <c r="EA194" s="16"/>
      <c r="EB194" s="16"/>
      <c r="EC194" s="70"/>
      <c r="ED194" s="16"/>
      <c r="EE194" s="16"/>
      <c r="EF194" s="70"/>
      <c r="EG194" s="16"/>
      <c r="EH194" s="16"/>
      <c r="EI194" s="70"/>
      <c r="EJ194" s="16"/>
      <c r="EK194" s="16"/>
      <c r="EL194" s="70"/>
      <c r="EM194" s="16"/>
      <c r="EN194" s="16"/>
      <c r="EO194" s="70"/>
      <c r="EP194" s="16"/>
      <c r="EQ194" s="16"/>
      <c r="ER194" s="70"/>
      <c r="ES194" s="16"/>
      <c r="ET194" s="16"/>
      <c r="EU194" s="70"/>
      <c r="EV194" s="16"/>
      <c r="EW194" s="16"/>
      <c r="EX194" s="70"/>
      <c r="EY194" s="16"/>
      <c r="EZ194" s="16"/>
      <c r="FA194" s="70"/>
      <c r="FB194" s="16"/>
      <c r="FC194" s="16"/>
      <c r="FD194" s="70"/>
      <c r="FE194" s="16"/>
      <c r="FF194" s="16"/>
      <c r="FG194" s="70"/>
      <c r="FH194" s="16"/>
      <c r="FI194" s="16"/>
      <c r="FJ194" s="70"/>
      <c r="FK194" s="16"/>
      <c r="FL194" s="16"/>
      <c r="FM194" s="70"/>
      <c r="FN194" s="16"/>
      <c r="FO194" s="16"/>
      <c r="FP194" s="70"/>
      <c r="FQ194" s="16"/>
      <c r="FR194" s="16"/>
      <c r="FS194" s="70"/>
      <c r="FT194" s="16"/>
      <c r="FU194" s="16"/>
      <c r="FV194" s="70"/>
      <c r="FW194" s="16"/>
      <c r="FX194" s="16"/>
      <c r="FY194" s="70"/>
      <c r="FZ194" s="16"/>
      <c r="GA194" s="16"/>
      <c r="GB194" s="70"/>
      <c r="GC194" s="16"/>
      <c r="GD194" s="16"/>
      <c r="GE194" s="70"/>
      <c r="GF194" s="16"/>
      <c r="GG194" s="16"/>
      <c r="GH194" s="71"/>
      <c r="GI194" s="16"/>
      <c r="GJ194" s="16"/>
      <c r="GK194" s="70"/>
      <c r="GL194" s="16"/>
      <c r="GM194" s="16"/>
      <c r="GN194" s="70"/>
      <c r="GO194" s="16"/>
      <c r="GP194" s="16"/>
      <c r="GQ194" s="70"/>
      <c r="GR194" s="16"/>
      <c r="GS194" s="16"/>
      <c r="GT194" s="70"/>
      <c r="GU194" s="16"/>
      <c r="GV194" s="16"/>
      <c r="GW194" s="70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70"/>
      <c r="HJ194" s="16"/>
      <c r="HK194" s="16"/>
      <c r="HL194" s="16"/>
      <c r="HM194" s="16"/>
      <c r="HN194" s="16"/>
      <c r="HO194" s="16"/>
      <c r="HP194" s="16"/>
      <c r="HQ194" s="16"/>
      <c r="HR194" s="70"/>
      <c r="HS194" s="16"/>
      <c r="HT194" s="16"/>
      <c r="HU194" s="70"/>
      <c r="HV194" s="16"/>
      <c r="HW194" s="16"/>
      <c r="HX194" s="70"/>
      <c r="HY194" s="16"/>
      <c r="HZ194" s="16"/>
      <c r="IA194" s="70"/>
      <c r="IB194" s="16"/>
      <c r="IC194" s="16"/>
      <c r="ID194" s="70"/>
      <c r="IE194" s="16"/>
      <c r="IF194" s="16"/>
      <c r="IG194" s="70"/>
      <c r="IH194" s="16"/>
      <c r="II194" s="16"/>
      <c r="IJ194" s="70"/>
      <c r="IK194" s="16"/>
      <c r="IL194" s="16"/>
      <c r="IM194" s="70"/>
      <c r="IN194" s="16"/>
      <c r="IO194" s="16"/>
      <c r="IP194" s="70"/>
      <c r="IQ194" s="16"/>
      <c r="IR194" s="16"/>
      <c r="IS194" s="16"/>
      <c r="IT194" s="70"/>
      <c r="IU194" s="16"/>
      <c r="IV194" s="16"/>
      <c r="IW194" s="70"/>
      <c r="IX194" s="16"/>
      <c r="IY194" s="16"/>
      <c r="IZ194" s="70"/>
      <c r="JA194" s="16"/>
      <c r="JB194" s="16"/>
      <c r="JC194" s="70"/>
      <c r="JD194" s="16"/>
      <c r="JE194" s="16"/>
      <c r="JF194" s="70"/>
      <c r="JG194" s="16"/>
      <c r="JH194" s="16"/>
      <c r="JI194" s="70"/>
      <c r="JJ194" s="16"/>
      <c r="JK194" s="16"/>
      <c r="JL194" s="70"/>
      <c r="JM194" s="16"/>
      <c r="JN194" s="16"/>
      <c r="JO194" s="70"/>
      <c r="JP194" s="16"/>
      <c r="JQ194" s="16"/>
      <c r="JR194" s="70"/>
      <c r="JS194" s="16"/>
      <c r="JT194" s="16"/>
      <c r="JU194" s="70"/>
      <c r="JV194" s="16"/>
      <c r="JW194" s="16"/>
      <c r="JX194" s="70"/>
      <c r="JY194" s="16"/>
      <c r="JZ194" s="16"/>
      <c r="KA194" s="70"/>
      <c r="KB194" s="16"/>
      <c r="KC194" s="16"/>
      <c r="KD194" s="70"/>
      <c r="KE194" s="16"/>
      <c r="KF194" s="16"/>
      <c r="KG194" s="70"/>
      <c r="KH194" s="16"/>
      <c r="KI194" s="16"/>
      <c r="KJ194" s="70"/>
      <c r="KK194" s="16"/>
      <c r="KL194" s="16"/>
      <c r="KM194" s="70"/>
      <c r="KN194" s="16"/>
      <c r="KO194" s="16"/>
      <c r="KP194" s="70"/>
      <c r="KQ194" s="16"/>
      <c r="KR194" s="16"/>
      <c r="KS194" s="70"/>
      <c r="KT194" s="16"/>
      <c r="KU194" s="16"/>
      <c r="KV194" s="16"/>
      <c r="KW194" s="16"/>
      <c r="KX194" s="16"/>
      <c r="KY194" s="70"/>
      <c r="KZ194" s="16"/>
      <c r="LA194" s="16"/>
      <c r="LB194" s="70"/>
      <c r="LC194" s="16"/>
      <c r="LD194" s="16"/>
      <c r="LE194" s="70"/>
      <c r="LF194" s="16"/>
      <c r="LG194" s="16"/>
      <c r="LH194" s="70"/>
      <c r="LI194" s="16"/>
      <c r="LJ194" s="16"/>
      <c r="LK194" s="70"/>
      <c r="LL194" s="16"/>
      <c r="LM194" s="16"/>
      <c r="LN194" s="70"/>
      <c r="LO194" s="16"/>
      <c r="LP194" s="16"/>
      <c r="LQ194" s="70"/>
      <c r="LR194" s="16"/>
      <c r="LS194" s="16"/>
      <c r="LT194" s="70"/>
      <c r="LU194" s="16"/>
      <c r="LV194" s="16"/>
      <c r="LW194" s="70"/>
      <c r="LX194" s="16"/>
      <c r="LY194" s="16"/>
      <c r="LZ194" s="70"/>
      <c r="MA194" s="16"/>
      <c r="MB194" s="16"/>
      <c r="MC194" s="70"/>
      <c r="MD194" s="16"/>
      <c r="ME194" s="16"/>
      <c r="MF194" s="70"/>
      <c r="MG194" s="21"/>
    </row>
    <row r="195" spans="2:345" s="17" customFormat="1" ht="13.5" customHeight="1">
      <c r="B195" s="16"/>
      <c r="C195" s="16"/>
      <c r="D195" s="16"/>
      <c r="E195" s="16"/>
      <c r="F195" s="16"/>
      <c r="G195" s="70"/>
      <c r="H195" s="16"/>
      <c r="I195" s="16"/>
      <c r="J195" s="70"/>
      <c r="K195" s="16"/>
      <c r="L195" s="16"/>
      <c r="M195" s="70"/>
      <c r="N195" s="16"/>
      <c r="O195" s="16"/>
      <c r="P195" s="70"/>
      <c r="Q195" s="16"/>
      <c r="R195" s="16"/>
      <c r="S195" s="70"/>
      <c r="T195" s="16"/>
      <c r="U195" s="16"/>
      <c r="V195" s="70"/>
      <c r="W195" s="16"/>
      <c r="X195" s="16"/>
      <c r="Y195" s="70"/>
      <c r="Z195" s="16"/>
      <c r="AA195" s="16"/>
      <c r="AB195" s="70"/>
      <c r="AC195" s="16"/>
      <c r="AD195" s="16"/>
      <c r="AE195" s="70"/>
      <c r="AF195" s="16"/>
      <c r="AG195" s="16"/>
      <c r="AH195" s="70"/>
      <c r="AI195" s="16"/>
      <c r="AJ195" s="16"/>
      <c r="AK195" s="70"/>
      <c r="AL195" s="16"/>
      <c r="AM195" s="16"/>
      <c r="AN195" s="70"/>
      <c r="AO195" s="16"/>
      <c r="AP195" s="16"/>
      <c r="AQ195" s="70"/>
      <c r="AR195" s="16"/>
      <c r="AS195" s="16"/>
      <c r="AT195" s="70"/>
      <c r="AU195" s="16"/>
      <c r="AV195" s="16"/>
      <c r="AW195" s="70"/>
      <c r="AX195" s="16"/>
      <c r="AY195" s="16"/>
      <c r="AZ195" s="70"/>
      <c r="BA195" s="16"/>
      <c r="BB195" s="16"/>
      <c r="BC195" s="70"/>
      <c r="BD195" s="16"/>
      <c r="BE195" s="16"/>
      <c r="BF195" s="70"/>
      <c r="BG195" s="16"/>
      <c r="BH195" s="16"/>
      <c r="BI195" s="70"/>
      <c r="BJ195" s="16"/>
      <c r="BK195" s="16"/>
      <c r="BL195" s="70"/>
      <c r="BM195" s="16"/>
      <c r="BN195" s="16"/>
      <c r="BO195" s="70"/>
      <c r="BP195" s="16"/>
      <c r="BQ195" s="16"/>
      <c r="BR195" s="70"/>
      <c r="BS195" s="16"/>
      <c r="BT195" s="16"/>
      <c r="BU195" s="70"/>
      <c r="BV195" s="16"/>
      <c r="BW195" s="16"/>
      <c r="BX195" s="70"/>
      <c r="BY195" s="16"/>
      <c r="BZ195" s="16"/>
      <c r="CA195" s="70"/>
      <c r="CB195" s="16"/>
      <c r="CC195" s="16"/>
      <c r="CD195" s="70"/>
      <c r="CE195" s="16"/>
      <c r="CF195" s="16"/>
      <c r="CG195" s="70"/>
      <c r="CH195" s="16"/>
      <c r="CI195" s="16"/>
      <c r="CJ195" s="70"/>
      <c r="CK195" s="16"/>
      <c r="CL195" s="16"/>
      <c r="CM195" s="70"/>
      <c r="CN195" s="16"/>
      <c r="CO195" s="16"/>
      <c r="CP195" s="70"/>
      <c r="CQ195" s="16"/>
      <c r="CR195" s="16"/>
      <c r="CS195" s="70"/>
      <c r="CT195" s="16"/>
      <c r="CU195" s="16"/>
      <c r="CV195" s="70"/>
      <c r="CW195" s="16"/>
      <c r="CX195" s="16"/>
      <c r="CY195" s="70"/>
      <c r="CZ195" s="16"/>
      <c r="DA195" s="16"/>
      <c r="DB195" s="70"/>
      <c r="DC195" s="16"/>
      <c r="DD195" s="16"/>
      <c r="DE195" s="70"/>
      <c r="DF195" s="16"/>
      <c r="DG195" s="16"/>
      <c r="DH195" s="70"/>
      <c r="DI195" s="16"/>
      <c r="DJ195" s="16"/>
      <c r="DK195" s="70"/>
      <c r="DL195" s="16"/>
      <c r="DM195" s="16"/>
      <c r="DN195" s="70"/>
      <c r="DO195" s="16"/>
      <c r="DP195" s="16"/>
      <c r="DQ195" s="70"/>
      <c r="DR195" s="16"/>
      <c r="DS195" s="16"/>
      <c r="DT195" s="70"/>
      <c r="DU195" s="16"/>
      <c r="DV195" s="16"/>
      <c r="DW195" s="70"/>
      <c r="DX195" s="16"/>
      <c r="DY195" s="16"/>
      <c r="DZ195" s="70"/>
      <c r="EA195" s="16"/>
      <c r="EB195" s="16"/>
      <c r="EC195" s="70"/>
      <c r="ED195" s="16"/>
      <c r="EE195" s="16"/>
      <c r="EF195" s="70"/>
      <c r="EG195" s="16"/>
      <c r="EH195" s="16"/>
      <c r="EI195" s="70"/>
      <c r="EJ195" s="16"/>
      <c r="EK195" s="16"/>
      <c r="EL195" s="70"/>
      <c r="EM195" s="16"/>
      <c r="EN195" s="16"/>
      <c r="EO195" s="70"/>
      <c r="EP195" s="16"/>
      <c r="EQ195" s="16"/>
      <c r="ER195" s="70"/>
      <c r="ES195" s="16"/>
      <c r="ET195" s="16"/>
      <c r="EU195" s="70"/>
      <c r="EV195" s="16"/>
      <c r="EW195" s="16"/>
      <c r="EX195" s="70"/>
      <c r="EY195" s="16"/>
      <c r="EZ195" s="16"/>
      <c r="FA195" s="70"/>
      <c r="FB195" s="16"/>
      <c r="FC195" s="16"/>
      <c r="FD195" s="70"/>
      <c r="FE195" s="16"/>
      <c r="FF195" s="16"/>
      <c r="FG195" s="70"/>
      <c r="FH195" s="16"/>
      <c r="FI195" s="16"/>
      <c r="FJ195" s="70"/>
      <c r="FK195" s="16"/>
      <c r="FL195" s="16"/>
      <c r="FM195" s="70"/>
      <c r="FN195" s="16"/>
      <c r="FO195" s="16"/>
      <c r="FP195" s="70"/>
      <c r="FQ195" s="16"/>
      <c r="FR195" s="16"/>
      <c r="FS195" s="70"/>
      <c r="FT195" s="16"/>
      <c r="FU195" s="16"/>
      <c r="FV195" s="70"/>
      <c r="FW195" s="16"/>
      <c r="FX195" s="16"/>
      <c r="FY195" s="70"/>
      <c r="FZ195" s="16"/>
      <c r="GA195" s="16"/>
      <c r="GB195" s="70"/>
      <c r="GC195" s="16"/>
      <c r="GD195" s="16"/>
      <c r="GE195" s="70"/>
      <c r="GF195" s="16"/>
      <c r="GG195" s="16"/>
      <c r="GH195" s="71"/>
      <c r="GI195" s="16"/>
      <c r="GJ195" s="16"/>
      <c r="GK195" s="70"/>
      <c r="GL195" s="16"/>
      <c r="GM195" s="16"/>
      <c r="GN195" s="70"/>
      <c r="GO195" s="16"/>
      <c r="GP195" s="16"/>
      <c r="GQ195" s="70"/>
      <c r="GR195" s="16"/>
      <c r="GS195" s="16"/>
      <c r="GT195" s="70"/>
      <c r="GU195" s="16"/>
      <c r="GV195" s="16"/>
      <c r="GW195" s="70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70"/>
      <c r="HJ195" s="16"/>
      <c r="HK195" s="16"/>
      <c r="HL195" s="16"/>
      <c r="HM195" s="16"/>
      <c r="HN195" s="16"/>
      <c r="HO195" s="16"/>
      <c r="HP195" s="16"/>
      <c r="HQ195" s="16"/>
      <c r="HR195" s="70"/>
      <c r="HS195" s="16"/>
      <c r="HT195" s="16"/>
      <c r="HU195" s="70"/>
      <c r="HV195" s="16"/>
      <c r="HW195" s="16"/>
      <c r="HX195" s="70"/>
      <c r="HY195" s="16"/>
      <c r="HZ195" s="16"/>
      <c r="IA195" s="70"/>
      <c r="IB195" s="16"/>
      <c r="IC195" s="16"/>
      <c r="ID195" s="70"/>
      <c r="IE195" s="16"/>
      <c r="IF195" s="16"/>
      <c r="IG195" s="70"/>
      <c r="IH195" s="16"/>
      <c r="II195" s="16"/>
      <c r="IJ195" s="70"/>
      <c r="IK195" s="16"/>
      <c r="IL195" s="16"/>
      <c r="IM195" s="70"/>
      <c r="IN195" s="16"/>
      <c r="IO195" s="16"/>
      <c r="IP195" s="70"/>
      <c r="IQ195" s="16"/>
      <c r="IR195" s="16"/>
      <c r="IS195" s="16"/>
      <c r="IT195" s="70"/>
      <c r="IU195" s="16"/>
      <c r="IV195" s="16"/>
      <c r="IW195" s="70"/>
      <c r="IX195" s="16"/>
      <c r="IY195" s="16"/>
      <c r="IZ195" s="70"/>
      <c r="JA195" s="16"/>
      <c r="JB195" s="16"/>
      <c r="JC195" s="70"/>
      <c r="JD195" s="16"/>
      <c r="JE195" s="16"/>
      <c r="JF195" s="70"/>
      <c r="JG195" s="16"/>
      <c r="JH195" s="16"/>
      <c r="JI195" s="70"/>
      <c r="JJ195" s="16"/>
      <c r="JK195" s="16"/>
      <c r="JL195" s="70"/>
      <c r="JM195" s="16"/>
      <c r="JN195" s="16"/>
      <c r="JO195" s="70"/>
      <c r="JP195" s="16"/>
      <c r="JQ195" s="16"/>
      <c r="JR195" s="70"/>
      <c r="JS195" s="16"/>
      <c r="JT195" s="16"/>
      <c r="JU195" s="70"/>
      <c r="JV195" s="16"/>
      <c r="JW195" s="16"/>
      <c r="JX195" s="70"/>
      <c r="JY195" s="16"/>
      <c r="JZ195" s="16"/>
      <c r="KA195" s="70"/>
      <c r="KB195" s="16"/>
      <c r="KC195" s="16"/>
      <c r="KD195" s="70"/>
      <c r="KE195" s="16"/>
      <c r="KF195" s="16"/>
      <c r="KG195" s="70"/>
      <c r="KH195" s="16"/>
      <c r="KI195" s="16"/>
      <c r="KJ195" s="70"/>
      <c r="KK195" s="16"/>
      <c r="KL195" s="16"/>
      <c r="KM195" s="70"/>
      <c r="KN195" s="16"/>
      <c r="KO195" s="16"/>
      <c r="KP195" s="70"/>
      <c r="KQ195" s="16"/>
      <c r="KR195" s="16"/>
      <c r="KS195" s="70"/>
      <c r="KT195" s="16"/>
      <c r="KU195" s="16"/>
      <c r="KV195" s="16"/>
      <c r="KW195" s="16"/>
      <c r="KX195" s="16"/>
      <c r="KY195" s="70"/>
      <c r="KZ195" s="16"/>
      <c r="LA195" s="16"/>
      <c r="LB195" s="70"/>
      <c r="LC195" s="16"/>
      <c r="LD195" s="16"/>
      <c r="LE195" s="70"/>
      <c r="LF195" s="16"/>
      <c r="LG195" s="16"/>
      <c r="LH195" s="70"/>
      <c r="LI195" s="16"/>
      <c r="LJ195" s="16"/>
      <c r="LK195" s="70"/>
      <c r="LL195" s="16"/>
      <c r="LM195" s="16"/>
      <c r="LN195" s="70"/>
      <c r="LO195" s="16"/>
      <c r="LP195" s="16"/>
      <c r="LQ195" s="70"/>
      <c r="LR195" s="16"/>
      <c r="LS195" s="16"/>
      <c r="LT195" s="70"/>
      <c r="LU195" s="16"/>
      <c r="LV195" s="16"/>
      <c r="LW195" s="70"/>
      <c r="LX195" s="16"/>
      <c r="LY195" s="16"/>
      <c r="LZ195" s="70"/>
      <c r="MA195" s="16"/>
      <c r="MB195" s="16"/>
      <c r="MC195" s="70"/>
      <c r="MD195" s="16"/>
      <c r="ME195" s="16"/>
      <c r="MF195" s="70"/>
      <c r="MG195" s="21"/>
    </row>
    <row r="196" spans="2:345" s="17" customFormat="1" ht="13.5" customHeight="1">
      <c r="B196" s="16"/>
      <c r="C196" s="16"/>
      <c r="D196" s="16"/>
      <c r="E196" s="16"/>
      <c r="F196" s="16"/>
      <c r="G196" s="70"/>
      <c r="H196" s="16"/>
      <c r="I196" s="16"/>
      <c r="J196" s="70"/>
      <c r="K196" s="16"/>
      <c r="L196" s="16"/>
      <c r="M196" s="70"/>
      <c r="N196" s="16"/>
      <c r="O196" s="16"/>
      <c r="P196" s="70"/>
      <c r="Q196" s="16"/>
      <c r="R196" s="16"/>
      <c r="S196" s="70"/>
      <c r="T196" s="16"/>
      <c r="U196" s="16"/>
      <c r="V196" s="70"/>
      <c r="W196" s="16"/>
      <c r="X196" s="16"/>
      <c r="Y196" s="70"/>
      <c r="Z196" s="16"/>
      <c r="AA196" s="16"/>
      <c r="AB196" s="70"/>
      <c r="AC196" s="16"/>
      <c r="AD196" s="16"/>
      <c r="AE196" s="70"/>
      <c r="AF196" s="16"/>
      <c r="AG196" s="16"/>
      <c r="AH196" s="70"/>
      <c r="AI196" s="16"/>
      <c r="AJ196" s="16"/>
      <c r="AK196" s="70"/>
      <c r="AL196" s="16"/>
      <c r="AM196" s="16"/>
      <c r="AN196" s="70"/>
      <c r="AO196" s="16"/>
      <c r="AP196" s="16"/>
      <c r="AQ196" s="70"/>
      <c r="AR196" s="16"/>
      <c r="AS196" s="16"/>
      <c r="AT196" s="70"/>
      <c r="AU196" s="16"/>
      <c r="AV196" s="16"/>
      <c r="AW196" s="70"/>
      <c r="AX196" s="16"/>
      <c r="AY196" s="16"/>
      <c r="AZ196" s="70"/>
      <c r="BA196" s="16"/>
      <c r="BB196" s="16"/>
      <c r="BC196" s="70"/>
      <c r="BD196" s="16"/>
      <c r="BE196" s="16"/>
      <c r="BF196" s="70"/>
      <c r="BG196" s="16"/>
      <c r="BH196" s="16"/>
      <c r="BI196" s="70"/>
      <c r="BJ196" s="16"/>
      <c r="BK196" s="16"/>
      <c r="BL196" s="70"/>
      <c r="BM196" s="16"/>
      <c r="BN196" s="16"/>
      <c r="BO196" s="70"/>
      <c r="BP196" s="16"/>
      <c r="BQ196" s="16"/>
      <c r="BR196" s="70"/>
      <c r="BS196" s="16"/>
      <c r="BT196" s="16"/>
      <c r="BU196" s="70"/>
      <c r="BV196" s="16"/>
      <c r="BW196" s="16"/>
      <c r="BX196" s="70"/>
      <c r="BY196" s="16"/>
      <c r="BZ196" s="16"/>
      <c r="CA196" s="70"/>
      <c r="CB196" s="16"/>
      <c r="CC196" s="16"/>
      <c r="CD196" s="70"/>
      <c r="CE196" s="16"/>
      <c r="CF196" s="16"/>
      <c r="CG196" s="70"/>
      <c r="CH196" s="16"/>
      <c r="CI196" s="16"/>
      <c r="CJ196" s="70"/>
      <c r="CK196" s="16"/>
      <c r="CL196" s="16"/>
      <c r="CM196" s="70"/>
      <c r="CN196" s="16"/>
      <c r="CO196" s="16"/>
      <c r="CP196" s="70"/>
      <c r="CQ196" s="16"/>
      <c r="CR196" s="16"/>
      <c r="CS196" s="70"/>
      <c r="CT196" s="16"/>
      <c r="CU196" s="16"/>
      <c r="CV196" s="70"/>
      <c r="CW196" s="16"/>
      <c r="CX196" s="16"/>
      <c r="CY196" s="70"/>
      <c r="CZ196" s="16"/>
      <c r="DA196" s="16"/>
      <c r="DB196" s="70"/>
      <c r="DC196" s="16"/>
      <c r="DD196" s="16"/>
      <c r="DE196" s="70"/>
      <c r="DF196" s="16"/>
      <c r="DG196" s="16"/>
      <c r="DH196" s="70"/>
      <c r="DI196" s="16"/>
      <c r="DJ196" s="16"/>
      <c r="DK196" s="70"/>
      <c r="DL196" s="16"/>
      <c r="DM196" s="16"/>
      <c r="DN196" s="70"/>
      <c r="DO196" s="16"/>
      <c r="DP196" s="16"/>
      <c r="DQ196" s="70"/>
      <c r="DR196" s="16"/>
      <c r="DS196" s="16"/>
      <c r="DT196" s="70"/>
      <c r="DU196" s="16"/>
      <c r="DV196" s="16"/>
      <c r="DW196" s="70"/>
      <c r="DX196" s="16"/>
      <c r="DY196" s="16"/>
      <c r="DZ196" s="70"/>
      <c r="EA196" s="16"/>
      <c r="EB196" s="16"/>
      <c r="EC196" s="70"/>
      <c r="ED196" s="16"/>
      <c r="EE196" s="16"/>
      <c r="EF196" s="70"/>
      <c r="EG196" s="16"/>
      <c r="EH196" s="16"/>
      <c r="EI196" s="70"/>
      <c r="EJ196" s="16"/>
      <c r="EK196" s="16"/>
      <c r="EL196" s="70"/>
      <c r="EM196" s="16"/>
      <c r="EN196" s="16"/>
      <c r="EO196" s="70"/>
      <c r="EP196" s="16"/>
      <c r="EQ196" s="16"/>
      <c r="ER196" s="70"/>
      <c r="ES196" s="16"/>
      <c r="ET196" s="16"/>
      <c r="EU196" s="70"/>
      <c r="EV196" s="16"/>
      <c r="EW196" s="16"/>
      <c r="EX196" s="70"/>
      <c r="EY196" s="16"/>
      <c r="EZ196" s="16"/>
      <c r="FA196" s="70"/>
      <c r="FB196" s="16"/>
      <c r="FC196" s="16"/>
      <c r="FD196" s="70"/>
      <c r="FE196" s="16"/>
      <c r="FF196" s="16"/>
      <c r="FG196" s="70"/>
      <c r="FH196" s="16"/>
      <c r="FI196" s="16"/>
      <c r="FJ196" s="70"/>
      <c r="FK196" s="16"/>
      <c r="FL196" s="16"/>
      <c r="FM196" s="70"/>
      <c r="FN196" s="16"/>
      <c r="FO196" s="16"/>
      <c r="FP196" s="70"/>
      <c r="FQ196" s="16"/>
      <c r="FR196" s="16"/>
      <c r="FS196" s="70"/>
      <c r="FT196" s="16"/>
      <c r="FU196" s="16"/>
      <c r="FV196" s="70"/>
      <c r="FW196" s="16"/>
      <c r="FX196" s="16"/>
      <c r="FY196" s="70"/>
      <c r="FZ196" s="16"/>
      <c r="GA196" s="16"/>
      <c r="GB196" s="70"/>
      <c r="GC196" s="16"/>
      <c r="GD196" s="16"/>
      <c r="GE196" s="70"/>
      <c r="GF196" s="16"/>
      <c r="GG196" s="16"/>
      <c r="GH196" s="71"/>
      <c r="GI196" s="16"/>
      <c r="GJ196" s="16"/>
      <c r="GK196" s="70"/>
      <c r="GL196" s="16"/>
      <c r="GM196" s="16"/>
      <c r="GN196" s="70"/>
      <c r="GO196" s="16"/>
      <c r="GP196" s="16"/>
      <c r="GQ196" s="70"/>
      <c r="GR196" s="16"/>
      <c r="GS196" s="16"/>
      <c r="GT196" s="70"/>
      <c r="GU196" s="16"/>
      <c r="GV196" s="16"/>
      <c r="GW196" s="70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70"/>
      <c r="HJ196" s="16"/>
      <c r="HK196" s="16"/>
      <c r="HL196" s="16"/>
      <c r="HM196" s="16"/>
      <c r="HN196" s="16"/>
      <c r="HO196" s="16"/>
      <c r="HP196" s="16"/>
      <c r="HQ196" s="16"/>
      <c r="HR196" s="70"/>
      <c r="HS196" s="16"/>
      <c r="HT196" s="16"/>
      <c r="HU196" s="70"/>
      <c r="HV196" s="16"/>
      <c r="HW196" s="16"/>
      <c r="HX196" s="70"/>
      <c r="HY196" s="16"/>
      <c r="HZ196" s="16"/>
      <c r="IA196" s="70"/>
      <c r="IB196" s="16"/>
      <c r="IC196" s="16"/>
      <c r="ID196" s="70"/>
      <c r="IE196" s="16"/>
      <c r="IF196" s="16"/>
      <c r="IG196" s="70"/>
      <c r="IH196" s="16"/>
      <c r="II196" s="16"/>
      <c r="IJ196" s="70"/>
      <c r="IK196" s="16"/>
      <c r="IL196" s="16"/>
      <c r="IM196" s="70"/>
      <c r="IN196" s="16"/>
      <c r="IO196" s="16"/>
      <c r="IP196" s="70"/>
      <c r="IQ196" s="16"/>
      <c r="IR196" s="16"/>
      <c r="IS196" s="16"/>
      <c r="IT196" s="70"/>
      <c r="IU196" s="16"/>
      <c r="IV196" s="16"/>
      <c r="IW196" s="70"/>
      <c r="IX196" s="16"/>
      <c r="IY196" s="16"/>
      <c r="IZ196" s="70"/>
      <c r="JA196" s="16"/>
      <c r="JB196" s="16"/>
      <c r="JC196" s="70"/>
      <c r="JD196" s="16"/>
      <c r="JE196" s="16"/>
      <c r="JF196" s="70"/>
      <c r="JG196" s="16"/>
      <c r="JH196" s="16"/>
      <c r="JI196" s="70"/>
      <c r="JJ196" s="16"/>
      <c r="JK196" s="16"/>
      <c r="JL196" s="70"/>
      <c r="JM196" s="16"/>
      <c r="JN196" s="16"/>
      <c r="JO196" s="70"/>
      <c r="JP196" s="16"/>
      <c r="JQ196" s="16"/>
      <c r="JR196" s="70"/>
      <c r="JS196" s="16"/>
      <c r="JT196" s="16"/>
      <c r="JU196" s="70"/>
      <c r="JV196" s="16"/>
      <c r="JW196" s="16"/>
      <c r="JX196" s="70"/>
      <c r="JY196" s="16"/>
      <c r="JZ196" s="16"/>
      <c r="KA196" s="70"/>
      <c r="KB196" s="16"/>
      <c r="KC196" s="16"/>
      <c r="KD196" s="70"/>
      <c r="KE196" s="16"/>
      <c r="KF196" s="16"/>
      <c r="KG196" s="70"/>
      <c r="KH196" s="16"/>
      <c r="KI196" s="16"/>
      <c r="KJ196" s="70"/>
      <c r="KK196" s="16"/>
      <c r="KL196" s="16"/>
      <c r="KM196" s="70"/>
      <c r="KN196" s="16"/>
      <c r="KO196" s="16"/>
      <c r="KP196" s="70"/>
      <c r="KQ196" s="16"/>
      <c r="KR196" s="16"/>
      <c r="KS196" s="70"/>
      <c r="KT196" s="16"/>
      <c r="KU196" s="16"/>
      <c r="KV196" s="16"/>
      <c r="KW196" s="16"/>
      <c r="KX196" s="16"/>
      <c r="KY196" s="70"/>
      <c r="KZ196" s="16"/>
      <c r="LA196" s="16"/>
      <c r="LB196" s="70"/>
      <c r="LC196" s="16"/>
      <c r="LD196" s="16"/>
      <c r="LE196" s="70"/>
      <c r="LF196" s="16"/>
      <c r="LG196" s="16"/>
      <c r="LH196" s="70"/>
      <c r="LI196" s="16"/>
      <c r="LJ196" s="16"/>
      <c r="LK196" s="70"/>
      <c r="LL196" s="16"/>
      <c r="LM196" s="16"/>
      <c r="LN196" s="70"/>
      <c r="LO196" s="16"/>
      <c r="LP196" s="16"/>
      <c r="LQ196" s="70"/>
      <c r="LR196" s="16"/>
      <c r="LS196" s="16"/>
      <c r="LT196" s="70"/>
      <c r="LU196" s="16"/>
      <c r="LV196" s="16"/>
      <c r="LW196" s="70"/>
      <c r="LX196" s="16"/>
      <c r="LY196" s="16"/>
      <c r="LZ196" s="70"/>
      <c r="MA196" s="16"/>
      <c r="MB196" s="16"/>
      <c r="MC196" s="70"/>
      <c r="MD196" s="16"/>
      <c r="ME196" s="16"/>
      <c r="MF196" s="70"/>
      <c r="MG196" s="21"/>
    </row>
    <row r="197" spans="2:345" s="17" customFormat="1" ht="13.5" customHeight="1">
      <c r="B197" s="16"/>
      <c r="C197" s="16"/>
      <c r="D197" s="16"/>
      <c r="E197" s="16"/>
      <c r="F197" s="16"/>
      <c r="G197" s="70"/>
      <c r="H197" s="16"/>
      <c r="I197" s="16"/>
      <c r="J197" s="70"/>
      <c r="K197" s="16"/>
      <c r="L197" s="16"/>
      <c r="M197" s="70"/>
      <c r="N197" s="16"/>
      <c r="O197" s="16"/>
      <c r="P197" s="70"/>
      <c r="Q197" s="16"/>
      <c r="R197" s="16"/>
      <c r="S197" s="70"/>
      <c r="T197" s="16"/>
      <c r="U197" s="16"/>
      <c r="V197" s="70"/>
      <c r="W197" s="16"/>
      <c r="X197" s="16"/>
      <c r="Y197" s="70"/>
      <c r="Z197" s="16"/>
      <c r="AA197" s="16"/>
      <c r="AB197" s="70"/>
      <c r="AC197" s="16"/>
      <c r="AD197" s="16"/>
      <c r="AE197" s="70"/>
      <c r="AF197" s="16"/>
      <c r="AG197" s="16"/>
      <c r="AH197" s="70"/>
      <c r="AI197" s="16"/>
      <c r="AJ197" s="16"/>
      <c r="AK197" s="70"/>
      <c r="AL197" s="16"/>
      <c r="AM197" s="16"/>
      <c r="AN197" s="70"/>
      <c r="AO197" s="16"/>
      <c r="AP197" s="16"/>
      <c r="AQ197" s="70"/>
      <c r="AR197" s="16"/>
      <c r="AS197" s="16"/>
      <c r="AT197" s="70"/>
      <c r="AU197" s="16"/>
      <c r="AV197" s="16"/>
      <c r="AW197" s="70"/>
      <c r="AX197" s="16"/>
      <c r="AY197" s="16"/>
      <c r="AZ197" s="70"/>
      <c r="BA197" s="16"/>
      <c r="BB197" s="16"/>
      <c r="BC197" s="70"/>
      <c r="BD197" s="16"/>
      <c r="BE197" s="16"/>
      <c r="BF197" s="70"/>
      <c r="BG197" s="16"/>
      <c r="BH197" s="16"/>
      <c r="BI197" s="70"/>
      <c r="BJ197" s="16"/>
      <c r="BK197" s="16"/>
      <c r="BL197" s="70"/>
      <c r="BM197" s="16"/>
      <c r="BN197" s="16"/>
      <c r="BO197" s="70"/>
      <c r="BP197" s="16"/>
      <c r="BQ197" s="16"/>
      <c r="BR197" s="70"/>
      <c r="BS197" s="16"/>
      <c r="BT197" s="16"/>
      <c r="BU197" s="70"/>
      <c r="BV197" s="16"/>
      <c r="BW197" s="16"/>
      <c r="BX197" s="70"/>
      <c r="BY197" s="16"/>
      <c r="BZ197" s="16"/>
      <c r="CA197" s="70"/>
      <c r="CB197" s="16"/>
      <c r="CC197" s="16"/>
      <c r="CD197" s="70"/>
      <c r="CE197" s="16"/>
      <c r="CF197" s="16"/>
      <c r="CG197" s="70"/>
      <c r="CH197" s="16"/>
      <c r="CI197" s="16"/>
      <c r="CJ197" s="70"/>
      <c r="CK197" s="16"/>
      <c r="CL197" s="16"/>
      <c r="CM197" s="70"/>
      <c r="CN197" s="16"/>
      <c r="CO197" s="16"/>
      <c r="CP197" s="70"/>
      <c r="CQ197" s="16"/>
      <c r="CR197" s="16"/>
      <c r="CS197" s="70"/>
      <c r="CT197" s="16"/>
      <c r="CU197" s="16"/>
      <c r="CV197" s="70"/>
      <c r="CW197" s="16"/>
      <c r="CX197" s="16"/>
      <c r="CY197" s="70"/>
      <c r="CZ197" s="16"/>
      <c r="DA197" s="16"/>
      <c r="DB197" s="70"/>
      <c r="DC197" s="16"/>
      <c r="DD197" s="16"/>
      <c r="DE197" s="70"/>
      <c r="DF197" s="16"/>
      <c r="DG197" s="16"/>
      <c r="DH197" s="70"/>
      <c r="DI197" s="16"/>
      <c r="DJ197" s="16"/>
      <c r="DK197" s="70"/>
      <c r="DL197" s="16"/>
      <c r="DM197" s="16"/>
      <c r="DN197" s="70"/>
      <c r="DO197" s="16"/>
      <c r="DP197" s="16"/>
      <c r="DQ197" s="70"/>
      <c r="DR197" s="16"/>
      <c r="DS197" s="16"/>
      <c r="DT197" s="70"/>
      <c r="DU197" s="16"/>
      <c r="DV197" s="16"/>
      <c r="DW197" s="70"/>
      <c r="DX197" s="16"/>
      <c r="DY197" s="16"/>
      <c r="DZ197" s="70"/>
      <c r="EA197" s="16"/>
      <c r="EB197" s="16"/>
      <c r="EC197" s="70"/>
      <c r="ED197" s="16"/>
      <c r="EE197" s="16"/>
      <c r="EF197" s="70"/>
      <c r="EG197" s="16"/>
      <c r="EH197" s="16"/>
      <c r="EI197" s="70"/>
      <c r="EJ197" s="16"/>
      <c r="EK197" s="16"/>
      <c r="EL197" s="70"/>
      <c r="EM197" s="16"/>
      <c r="EN197" s="16"/>
      <c r="EO197" s="70"/>
      <c r="EP197" s="16"/>
      <c r="EQ197" s="16"/>
      <c r="ER197" s="70"/>
      <c r="ES197" s="16"/>
      <c r="ET197" s="16"/>
      <c r="EU197" s="70"/>
      <c r="EV197" s="16"/>
      <c r="EW197" s="16"/>
      <c r="EX197" s="70"/>
      <c r="EY197" s="16"/>
      <c r="EZ197" s="16"/>
      <c r="FA197" s="70"/>
      <c r="FB197" s="16"/>
      <c r="FC197" s="16"/>
      <c r="FD197" s="70"/>
      <c r="FE197" s="16"/>
      <c r="FF197" s="16"/>
      <c r="FG197" s="70"/>
      <c r="FH197" s="16"/>
      <c r="FI197" s="16"/>
      <c r="FJ197" s="70"/>
      <c r="FK197" s="16"/>
      <c r="FL197" s="16"/>
      <c r="FM197" s="70"/>
      <c r="FN197" s="16"/>
      <c r="FO197" s="16"/>
      <c r="FP197" s="70"/>
      <c r="FQ197" s="16"/>
      <c r="FR197" s="16"/>
      <c r="FS197" s="70"/>
      <c r="FT197" s="16"/>
      <c r="FU197" s="16"/>
      <c r="FV197" s="70"/>
      <c r="FW197" s="16"/>
      <c r="FX197" s="16"/>
      <c r="FY197" s="70"/>
      <c r="FZ197" s="16"/>
      <c r="GA197" s="16"/>
      <c r="GB197" s="70"/>
      <c r="GC197" s="16"/>
      <c r="GD197" s="16"/>
      <c r="GE197" s="70"/>
      <c r="GF197" s="16"/>
      <c r="GG197" s="16"/>
      <c r="GH197" s="71"/>
      <c r="GI197" s="16"/>
      <c r="GJ197" s="16"/>
      <c r="GK197" s="70"/>
      <c r="GL197" s="16"/>
      <c r="GM197" s="16"/>
      <c r="GN197" s="70"/>
      <c r="GO197" s="16"/>
      <c r="GP197" s="16"/>
      <c r="GQ197" s="70"/>
      <c r="GR197" s="16"/>
      <c r="GS197" s="16"/>
      <c r="GT197" s="70"/>
      <c r="GU197" s="16"/>
      <c r="GV197" s="16"/>
      <c r="GW197" s="70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70"/>
      <c r="HJ197" s="16"/>
      <c r="HK197" s="16"/>
      <c r="HL197" s="16"/>
      <c r="HM197" s="16"/>
      <c r="HN197" s="16"/>
      <c r="HO197" s="16"/>
      <c r="HP197" s="16"/>
      <c r="HQ197" s="16"/>
      <c r="HR197" s="70"/>
      <c r="HS197" s="16"/>
      <c r="HT197" s="16"/>
      <c r="HU197" s="70"/>
      <c r="HV197" s="16"/>
      <c r="HW197" s="16"/>
      <c r="HX197" s="70"/>
      <c r="HY197" s="16"/>
      <c r="HZ197" s="16"/>
      <c r="IA197" s="70"/>
      <c r="IB197" s="16"/>
      <c r="IC197" s="16"/>
      <c r="ID197" s="70"/>
      <c r="IE197" s="16"/>
      <c r="IF197" s="16"/>
      <c r="IG197" s="70"/>
      <c r="IH197" s="16"/>
      <c r="II197" s="16"/>
      <c r="IJ197" s="70"/>
      <c r="IK197" s="16"/>
      <c r="IL197" s="16"/>
      <c r="IM197" s="70"/>
      <c r="IN197" s="16"/>
      <c r="IO197" s="16"/>
      <c r="IP197" s="70"/>
      <c r="IQ197" s="16"/>
      <c r="IR197" s="16"/>
      <c r="IS197" s="16"/>
      <c r="IT197" s="70"/>
      <c r="IU197" s="16"/>
      <c r="IV197" s="16"/>
      <c r="IW197" s="70"/>
      <c r="IX197" s="16"/>
      <c r="IY197" s="16"/>
      <c r="IZ197" s="70"/>
      <c r="JA197" s="16"/>
      <c r="JB197" s="16"/>
      <c r="JC197" s="70"/>
      <c r="JD197" s="16"/>
      <c r="JE197" s="16"/>
      <c r="JF197" s="70"/>
      <c r="JG197" s="16"/>
      <c r="JH197" s="16"/>
      <c r="JI197" s="70"/>
      <c r="JJ197" s="16"/>
      <c r="JK197" s="16"/>
      <c r="JL197" s="70"/>
      <c r="JM197" s="16"/>
      <c r="JN197" s="16"/>
      <c r="JO197" s="70"/>
      <c r="JP197" s="16"/>
      <c r="JQ197" s="16"/>
      <c r="JR197" s="70"/>
      <c r="JS197" s="16"/>
      <c r="JT197" s="16"/>
      <c r="JU197" s="70"/>
      <c r="JV197" s="16"/>
      <c r="JW197" s="16"/>
      <c r="JX197" s="70"/>
      <c r="JY197" s="16"/>
      <c r="JZ197" s="16"/>
      <c r="KA197" s="70"/>
      <c r="KB197" s="16"/>
      <c r="KC197" s="16"/>
      <c r="KD197" s="70"/>
      <c r="KE197" s="16"/>
      <c r="KF197" s="16"/>
      <c r="KG197" s="70"/>
      <c r="KH197" s="16"/>
      <c r="KI197" s="16"/>
      <c r="KJ197" s="70"/>
      <c r="KK197" s="16"/>
      <c r="KL197" s="16"/>
      <c r="KM197" s="70"/>
      <c r="KN197" s="16"/>
      <c r="KO197" s="16"/>
      <c r="KP197" s="70"/>
      <c r="KQ197" s="16"/>
      <c r="KR197" s="16"/>
      <c r="KS197" s="70"/>
      <c r="KT197" s="16"/>
      <c r="KU197" s="16"/>
      <c r="KV197" s="16"/>
      <c r="KW197" s="16"/>
      <c r="KX197" s="16"/>
      <c r="KY197" s="70"/>
      <c r="KZ197" s="16"/>
      <c r="LA197" s="16"/>
      <c r="LB197" s="70"/>
      <c r="LC197" s="16"/>
      <c r="LD197" s="16"/>
      <c r="LE197" s="70"/>
      <c r="LF197" s="16"/>
      <c r="LG197" s="16"/>
      <c r="LH197" s="70"/>
      <c r="LI197" s="16"/>
      <c r="LJ197" s="16"/>
      <c r="LK197" s="70"/>
      <c r="LL197" s="16"/>
      <c r="LM197" s="16"/>
      <c r="LN197" s="70"/>
      <c r="LO197" s="16"/>
      <c r="LP197" s="16"/>
      <c r="LQ197" s="70"/>
      <c r="LR197" s="16"/>
      <c r="LS197" s="16"/>
      <c r="LT197" s="70"/>
      <c r="LU197" s="16"/>
      <c r="LV197" s="16"/>
      <c r="LW197" s="70"/>
      <c r="LX197" s="16"/>
      <c r="LY197" s="16"/>
      <c r="LZ197" s="70"/>
      <c r="MA197" s="16"/>
      <c r="MB197" s="16"/>
      <c r="MC197" s="70"/>
      <c r="MD197" s="16"/>
      <c r="ME197" s="16"/>
      <c r="MF197" s="70"/>
      <c r="MG197" s="21"/>
    </row>
    <row r="198" spans="2:345" s="17" customFormat="1" ht="13.5" customHeight="1">
      <c r="B198" s="16"/>
      <c r="C198" s="16"/>
      <c r="D198" s="16"/>
      <c r="E198" s="16"/>
      <c r="F198" s="16"/>
      <c r="G198" s="70"/>
      <c r="H198" s="16"/>
      <c r="I198" s="16"/>
      <c r="J198" s="70"/>
      <c r="K198" s="16"/>
      <c r="L198" s="16"/>
      <c r="M198" s="70"/>
      <c r="N198" s="16"/>
      <c r="O198" s="16"/>
      <c r="P198" s="70"/>
      <c r="Q198" s="16"/>
      <c r="R198" s="16"/>
      <c r="S198" s="70"/>
      <c r="T198" s="16"/>
      <c r="U198" s="16"/>
      <c r="V198" s="70"/>
      <c r="W198" s="16"/>
      <c r="X198" s="16"/>
      <c r="Y198" s="70"/>
      <c r="Z198" s="16"/>
      <c r="AA198" s="16"/>
      <c r="AB198" s="70"/>
      <c r="AC198" s="16"/>
      <c r="AD198" s="16"/>
      <c r="AE198" s="70"/>
      <c r="AF198" s="16"/>
      <c r="AG198" s="16"/>
      <c r="AH198" s="70"/>
      <c r="AI198" s="16"/>
      <c r="AJ198" s="16"/>
      <c r="AK198" s="70"/>
      <c r="AL198" s="16"/>
      <c r="AM198" s="16"/>
      <c r="AN198" s="70"/>
      <c r="AO198" s="16"/>
      <c r="AP198" s="16"/>
      <c r="AQ198" s="70"/>
      <c r="AR198" s="16"/>
      <c r="AS198" s="16"/>
      <c r="AT198" s="70"/>
      <c r="AU198" s="16"/>
      <c r="AV198" s="16"/>
      <c r="AW198" s="70"/>
      <c r="AX198" s="16"/>
      <c r="AY198" s="16"/>
      <c r="AZ198" s="70"/>
      <c r="BA198" s="16"/>
      <c r="BB198" s="16"/>
      <c r="BC198" s="70"/>
      <c r="BD198" s="16"/>
      <c r="BE198" s="16"/>
      <c r="BF198" s="70"/>
      <c r="BG198" s="16"/>
      <c r="BH198" s="16"/>
      <c r="BI198" s="70"/>
      <c r="BJ198" s="16"/>
      <c r="BK198" s="16"/>
      <c r="BL198" s="70"/>
      <c r="BM198" s="16"/>
      <c r="BN198" s="16"/>
      <c r="BO198" s="70"/>
      <c r="BP198" s="16"/>
      <c r="BQ198" s="16"/>
      <c r="BR198" s="70"/>
      <c r="BS198" s="16"/>
      <c r="BT198" s="16"/>
      <c r="BU198" s="70"/>
      <c r="BV198" s="16"/>
      <c r="BW198" s="16"/>
      <c r="BX198" s="70"/>
      <c r="BY198" s="16"/>
      <c r="BZ198" s="16"/>
      <c r="CA198" s="70"/>
      <c r="CB198" s="16"/>
      <c r="CC198" s="16"/>
      <c r="CD198" s="70"/>
      <c r="CE198" s="16"/>
      <c r="CF198" s="16"/>
      <c r="CG198" s="70"/>
      <c r="CH198" s="16"/>
      <c r="CI198" s="16"/>
      <c r="CJ198" s="70"/>
      <c r="CK198" s="16"/>
      <c r="CL198" s="16"/>
      <c r="CM198" s="70"/>
      <c r="CN198" s="16"/>
      <c r="CO198" s="16"/>
      <c r="CP198" s="70"/>
      <c r="CQ198" s="16"/>
      <c r="CR198" s="16"/>
      <c r="CS198" s="70"/>
      <c r="CT198" s="16"/>
      <c r="CU198" s="16"/>
      <c r="CV198" s="70"/>
      <c r="CW198" s="16"/>
      <c r="CX198" s="16"/>
      <c r="CY198" s="70"/>
      <c r="CZ198" s="16"/>
      <c r="DA198" s="16"/>
      <c r="DB198" s="70"/>
      <c r="DC198" s="16"/>
      <c r="DD198" s="16"/>
      <c r="DE198" s="70"/>
      <c r="DF198" s="16"/>
      <c r="DG198" s="16"/>
      <c r="DH198" s="70"/>
      <c r="DI198" s="16"/>
      <c r="DJ198" s="16"/>
      <c r="DK198" s="70"/>
      <c r="DL198" s="16"/>
      <c r="DM198" s="16"/>
      <c r="DN198" s="70"/>
      <c r="DO198" s="16"/>
      <c r="DP198" s="16"/>
      <c r="DQ198" s="70"/>
      <c r="DR198" s="16"/>
      <c r="DS198" s="16"/>
      <c r="DT198" s="70"/>
      <c r="DU198" s="16"/>
      <c r="DV198" s="16"/>
      <c r="DW198" s="70"/>
      <c r="DX198" s="16"/>
      <c r="DY198" s="16"/>
      <c r="DZ198" s="70"/>
      <c r="EA198" s="16"/>
      <c r="EB198" s="16"/>
      <c r="EC198" s="70"/>
      <c r="ED198" s="16"/>
      <c r="EE198" s="16"/>
      <c r="EF198" s="70"/>
      <c r="EG198" s="16"/>
      <c r="EH198" s="16"/>
      <c r="EI198" s="70"/>
      <c r="EJ198" s="16"/>
      <c r="EK198" s="16"/>
      <c r="EL198" s="70"/>
      <c r="EM198" s="16"/>
      <c r="EN198" s="16"/>
      <c r="EO198" s="70"/>
      <c r="EP198" s="16"/>
      <c r="EQ198" s="16"/>
      <c r="ER198" s="70"/>
      <c r="ES198" s="16"/>
      <c r="ET198" s="16"/>
      <c r="EU198" s="70"/>
      <c r="EV198" s="16"/>
      <c r="EW198" s="16"/>
      <c r="EX198" s="70"/>
      <c r="EY198" s="16"/>
      <c r="EZ198" s="16"/>
      <c r="FA198" s="70"/>
      <c r="FB198" s="16"/>
      <c r="FC198" s="16"/>
      <c r="FD198" s="70"/>
      <c r="FE198" s="16"/>
      <c r="FF198" s="16"/>
      <c r="FG198" s="70"/>
      <c r="FH198" s="16"/>
      <c r="FI198" s="16"/>
      <c r="FJ198" s="70"/>
      <c r="FK198" s="16"/>
      <c r="FL198" s="16"/>
      <c r="FM198" s="70"/>
      <c r="FN198" s="16"/>
      <c r="FO198" s="16"/>
      <c r="FP198" s="70"/>
      <c r="FQ198" s="16"/>
      <c r="FR198" s="16"/>
      <c r="FS198" s="70"/>
      <c r="FT198" s="16"/>
      <c r="FU198" s="16"/>
      <c r="FV198" s="70"/>
      <c r="FW198" s="16"/>
      <c r="FX198" s="16"/>
      <c r="FY198" s="70"/>
      <c r="FZ198" s="16"/>
      <c r="GA198" s="16"/>
      <c r="GB198" s="70"/>
      <c r="GC198" s="16"/>
      <c r="GD198" s="16"/>
      <c r="GE198" s="70"/>
      <c r="GF198" s="16"/>
      <c r="GG198" s="16"/>
      <c r="GH198" s="71"/>
      <c r="GI198" s="16"/>
      <c r="GJ198" s="16"/>
      <c r="GK198" s="70"/>
      <c r="GL198" s="16"/>
      <c r="GM198" s="16"/>
      <c r="GN198" s="70"/>
      <c r="GO198" s="16"/>
      <c r="GP198" s="16"/>
      <c r="GQ198" s="70"/>
      <c r="GR198" s="16"/>
      <c r="GS198" s="16"/>
      <c r="GT198" s="70"/>
      <c r="GU198" s="16"/>
      <c r="GV198" s="16"/>
      <c r="GW198" s="70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70"/>
      <c r="HJ198" s="16"/>
      <c r="HK198" s="16"/>
      <c r="HL198" s="16"/>
      <c r="HM198" s="16"/>
      <c r="HN198" s="16"/>
      <c r="HO198" s="16"/>
      <c r="HP198" s="16"/>
      <c r="HQ198" s="16"/>
      <c r="HR198" s="70"/>
      <c r="HS198" s="16"/>
      <c r="HT198" s="16"/>
      <c r="HU198" s="70"/>
      <c r="HV198" s="16"/>
      <c r="HW198" s="16"/>
      <c r="HX198" s="70"/>
      <c r="HY198" s="16"/>
      <c r="HZ198" s="16"/>
      <c r="IA198" s="70"/>
      <c r="IB198" s="16"/>
      <c r="IC198" s="16"/>
      <c r="ID198" s="70"/>
      <c r="IE198" s="16"/>
      <c r="IF198" s="16"/>
      <c r="IG198" s="70"/>
      <c r="IH198" s="16"/>
      <c r="II198" s="16"/>
      <c r="IJ198" s="70"/>
      <c r="IK198" s="16"/>
      <c r="IL198" s="16"/>
      <c r="IM198" s="70"/>
      <c r="IN198" s="16"/>
      <c r="IO198" s="16"/>
      <c r="IP198" s="70"/>
      <c r="IQ198" s="16"/>
      <c r="IR198" s="16"/>
      <c r="IS198" s="16"/>
      <c r="IT198" s="70"/>
      <c r="IU198" s="16"/>
      <c r="IV198" s="16"/>
      <c r="IW198" s="70"/>
      <c r="IX198" s="16"/>
      <c r="IY198" s="16"/>
      <c r="IZ198" s="70"/>
      <c r="JA198" s="16"/>
      <c r="JB198" s="16"/>
      <c r="JC198" s="70"/>
      <c r="JD198" s="16"/>
      <c r="JE198" s="16"/>
      <c r="JF198" s="70"/>
      <c r="JG198" s="16"/>
      <c r="JH198" s="16"/>
      <c r="JI198" s="70"/>
      <c r="JJ198" s="16"/>
      <c r="JK198" s="16"/>
      <c r="JL198" s="70"/>
      <c r="JM198" s="16"/>
      <c r="JN198" s="16"/>
      <c r="JO198" s="70"/>
      <c r="JP198" s="16"/>
      <c r="JQ198" s="16"/>
      <c r="JR198" s="70"/>
      <c r="JS198" s="16"/>
      <c r="JT198" s="16"/>
      <c r="JU198" s="70"/>
      <c r="JV198" s="16"/>
      <c r="JW198" s="16"/>
      <c r="JX198" s="70"/>
      <c r="JY198" s="16"/>
      <c r="JZ198" s="16"/>
      <c r="KA198" s="70"/>
      <c r="KB198" s="16"/>
      <c r="KC198" s="16"/>
      <c r="KD198" s="70"/>
      <c r="KE198" s="16"/>
      <c r="KF198" s="16"/>
      <c r="KG198" s="70"/>
      <c r="KH198" s="16"/>
      <c r="KI198" s="16"/>
      <c r="KJ198" s="70"/>
      <c r="KK198" s="16"/>
      <c r="KL198" s="16"/>
      <c r="KM198" s="70"/>
      <c r="KN198" s="16"/>
      <c r="KO198" s="16"/>
      <c r="KP198" s="70"/>
      <c r="KQ198" s="16"/>
      <c r="KR198" s="16"/>
      <c r="KS198" s="70"/>
      <c r="KT198" s="16"/>
      <c r="KU198" s="16"/>
      <c r="KV198" s="16"/>
      <c r="KW198" s="16"/>
      <c r="KX198" s="16"/>
      <c r="KY198" s="70"/>
      <c r="KZ198" s="16"/>
      <c r="LA198" s="16"/>
      <c r="LB198" s="70"/>
      <c r="LC198" s="16"/>
      <c r="LD198" s="16"/>
      <c r="LE198" s="70"/>
      <c r="LF198" s="16"/>
      <c r="LG198" s="16"/>
      <c r="LH198" s="70"/>
      <c r="LI198" s="16"/>
      <c r="LJ198" s="16"/>
      <c r="LK198" s="70"/>
      <c r="LL198" s="16"/>
      <c r="LM198" s="16"/>
      <c r="LN198" s="70"/>
      <c r="LO198" s="16"/>
      <c r="LP198" s="16"/>
      <c r="LQ198" s="70"/>
      <c r="LR198" s="16"/>
      <c r="LS198" s="16"/>
      <c r="LT198" s="70"/>
      <c r="LU198" s="16"/>
      <c r="LV198" s="16"/>
      <c r="LW198" s="70"/>
      <c r="LX198" s="16"/>
      <c r="LY198" s="16"/>
      <c r="LZ198" s="70"/>
      <c r="MA198" s="16"/>
      <c r="MB198" s="16"/>
      <c r="MC198" s="70"/>
      <c r="MD198" s="16"/>
      <c r="ME198" s="16"/>
      <c r="MF198" s="70"/>
      <c r="MG198" s="21"/>
    </row>
    <row r="199" spans="2:345" s="17" customFormat="1" ht="13.5" customHeight="1">
      <c r="B199" s="16"/>
      <c r="C199" s="16"/>
      <c r="D199" s="16"/>
      <c r="E199" s="16"/>
      <c r="F199" s="16"/>
      <c r="G199" s="70"/>
      <c r="H199" s="16"/>
      <c r="I199" s="16"/>
      <c r="J199" s="70"/>
      <c r="K199" s="16"/>
      <c r="L199" s="16"/>
      <c r="M199" s="70"/>
      <c r="N199" s="16"/>
      <c r="O199" s="16"/>
      <c r="P199" s="70"/>
      <c r="Q199" s="16"/>
      <c r="R199" s="16"/>
      <c r="S199" s="70"/>
      <c r="T199" s="16"/>
      <c r="U199" s="16"/>
      <c r="V199" s="70"/>
      <c r="W199" s="16"/>
      <c r="X199" s="16"/>
      <c r="Y199" s="70"/>
      <c r="Z199" s="16"/>
      <c r="AA199" s="16"/>
      <c r="AB199" s="70"/>
      <c r="AC199" s="16"/>
      <c r="AD199" s="16"/>
      <c r="AE199" s="70"/>
      <c r="AF199" s="16"/>
      <c r="AG199" s="16"/>
      <c r="AH199" s="70"/>
      <c r="AI199" s="16"/>
      <c r="AJ199" s="16"/>
      <c r="AK199" s="70"/>
      <c r="AL199" s="16"/>
      <c r="AM199" s="16"/>
      <c r="AN199" s="70"/>
      <c r="AO199" s="16"/>
      <c r="AP199" s="16"/>
      <c r="AQ199" s="70"/>
      <c r="AR199" s="16"/>
      <c r="AS199" s="16"/>
      <c r="AT199" s="70"/>
      <c r="AU199" s="16"/>
      <c r="AV199" s="16"/>
      <c r="AW199" s="70"/>
      <c r="AX199" s="16"/>
      <c r="AY199" s="16"/>
      <c r="AZ199" s="70"/>
      <c r="BA199" s="16"/>
      <c r="BB199" s="16"/>
      <c r="BC199" s="70"/>
      <c r="BD199" s="16"/>
      <c r="BE199" s="16"/>
      <c r="BF199" s="70"/>
      <c r="BG199" s="16"/>
      <c r="BH199" s="16"/>
      <c r="BI199" s="70"/>
      <c r="BJ199" s="16"/>
      <c r="BK199" s="16"/>
      <c r="BL199" s="70"/>
      <c r="BM199" s="16"/>
      <c r="BN199" s="16"/>
      <c r="BO199" s="70"/>
      <c r="BP199" s="16"/>
      <c r="BQ199" s="16"/>
      <c r="BR199" s="70"/>
      <c r="BS199" s="16"/>
      <c r="BT199" s="16"/>
      <c r="BU199" s="70"/>
      <c r="BV199" s="16"/>
      <c r="BW199" s="16"/>
      <c r="BX199" s="70"/>
      <c r="BY199" s="16"/>
      <c r="BZ199" s="16"/>
      <c r="CA199" s="70"/>
      <c r="CB199" s="16"/>
      <c r="CC199" s="16"/>
      <c r="CD199" s="70"/>
      <c r="CE199" s="16"/>
      <c r="CF199" s="16"/>
      <c r="CG199" s="70"/>
      <c r="CH199" s="16"/>
      <c r="CI199" s="16"/>
      <c r="CJ199" s="70"/>
      <c r="CK199" s="16"/>
      <c r="CL199" s="16"/>
      <c r="CM199" s="70"/>
      <c r="CN199" s="16"/>
      <c r="CO199" s="16"/>
      <c r="CP199" s="70"/>
      <c r="CQ199" s="16"/>
      <c r="CR199" s="16"/>
      <c r="CS199" s="70"/>
      <c r="CT199" s="16"/>
      <c r="CU199" s="16"/>
      <c r="CV199" s="70"/>
      <c r="CW199" s="16"/>
      <c r="CX199" s="16"/>
      <c r="CY199" s="70"/>
      <c r="CZ199" s="16"/>
      <c r="DA199" s="16"/>
      <c r="DB199" s="70"/>
      <c r="DC199" s="16"/>
      <c r="DD199" s="16"/>
      <c r="DE199" s="70"/>
      <c r="DF199" s="16"/>
      <c r="DG199" s="16"/>
      <c r="DH199" s="70"/>
      <c r="DI199" s="16"/>
      <c r="DJ199" s="16"/>
      <c r="DK199" s="70"/>
      <c r="DL199" s="16"/>
      <c r="DM199" s="16"/>
      <c r="DN199" s="70"/>
      <c r="DO199" s="16"/>
      <c r="DP199" s="16"/>
      <c r="DQ199" s="70"/>
      <c r="DR199" s="16"/>
      <c r="DS199" s="16"/>
      <c r="DT199" s="70"/>
      <c r="DU199" s="16"/>
      <c r="DV199" s="16"/>
      <c r="DW199" s="70"/>
      <c r="DX199" s="16"/>
      <c r="DY199" s="16"/>
      <c r="DZ199" s="70"/>
      <c r="EA199" s="16"/>
      <c r="EB199" s="16"/>
      <c r="EC199" s="70"/>
      <c r="ED199" s="16"/>
      <c r="EE199" s="16"/>
      <c r="EF199" s="70"/>
      <c r="EG199" s="16"/>
      <c r="EH199" s="16"/>
      <c r="EI199" s="70"/>
      <c r="EJ199" s="16"/>
      <c r="EK199" s="16"/>
      <c r="EL199" s="70"/>
      <c r="EM199" s="16"/>
      <c r="EN199" s="16"/>
      <c r="EO199" s="70"/>
      <c r="EP199" s="16"/>
      <c r="EQ199" s="16"/>
      <c r="ER199" s="70"/>
      <c r="ES199" s="16"/>
      <c r="ET199" s="16"/>
      <c r="EU199" s="70"/>
      <c r="EV199" s="16"/>
      <c r="EW199" s="16"/>
      <c r="EX199" s="70"/>
      <c r="EY199" s="16"/>
      <c r="EZ199" s="16"/>
      <c r="FA199" s="70"/>
      <c r="FB199" s="16"/>
      <c r="FC199" s="16"/>
      <c r="FD199" s="70"/>
      <c r="FE199" s="16"/>
      <c r="FF199" s="16"/>
      <c r="FG199" s="70"/>
      <c r="FH199" s="16"/>
      <c r="FI199" s="16"/>
      <c r="FJ199" s="70"/>
      <c r="FK199" s="16"/>
      <c r="FL199" s="16"/>
      <c r="FM199" s="70"/>
      <c r="FN199" s="16"/>
      <c r="FO199" s="16"/>
      <c r="FP199" s="70"/>
      <c r="FQ199" s="16"/>
      <c r="FR199" s="16"/>
      <c r="FS199" s="70"/>
      <c r="FT199" s="16"/>
      <c r="FU199" s="16"/>
      <c r="FV199" s="70"/>
      <c r="FW199" s="16"/>
      <c r="FX199" s="16"/>
      <c r="FY199" s="70"/>
      <c r="FZ199" s="16"/>
      <c r="GA199" s="16"/>
      <c r="GB199" s="70"/>
      <c r="GC199" s="16"/>
      <c r="GD199" s="16"/>
      <c r="GE199" s="70"/>
      <c r="GF199" s="16"/>
      <c r="GG199" s="16"/>
      <c r="GH199" s="71"/>
      <c r="GI199" s="16"/>
      <c r="GJ199" s="16"/>
      <c r="GK199" s="70"/>
      <c r="GL199" s="16"/>
      <c r="GM199" s="16"/>
      <c r="GN199" s="70"/>
      <c r="GO199" s="16"/>
      <c r="GP199" s="16"/>
      <c r="GQ199" s="70"/>
      <c r="GR199" s="16"/>
      <c r="GS199" s="16"/>
      <c r="GT199" s="70"/>
      <c r="GU199" s="16"/>
      <c r="GV199" s="16"/>
      <c r="GW199" s="70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70"/>
      <c r="HJ199" s="16"/>
      <c r="HK199" s="16"/>
      <c r="HL199" s="16"/>
      <c r="HM199" s="16"/>
      <c r="HN199" s="16"/>
      <c r="HO199" s="16"/>
      <c r="HP199" s="16"/>
      <c r="HQ199" s="16"/>
      <c r="HR199" s="70"/>
      <c r="HS199" s="16"/>
      <c r="HT199" s="16"/>
      <c r="HU199" s="70"/>
      <c r="HV199" s="16"/>
      <c r="HW199" s="16"/>
      <c r="HX199" s="70"/>
      <c r="HY199" s="16"/>
      <c r="HZ199" s="16"/>
      <c r="IA199" s="70"/>
      <c r="IB199" s="16"/>
      <c r="IC199" s="16"/>
      <c r="ID199" s="70"/>
      <c r="IE199" s="16"/>
      <c r="IF199" s="16"/>
      <c r="IG199" s="70"/>
      <c r="IH199" s="16"/>
      <c r="II199" s="16"/>
      <c r="IJ199" s="70"/>
      <c r="IK199" s="16"/>
      <c r="IL199" s="16"/>
      <c r="IM199" s="70"/>
      <c r="IN199" s="16"/>
      <c r="IO199" s="16"/>
      <c r="IP199" s="70"/>
      <c r="IQ199" s="16"/>
      <c r="IR199" s="16"/>
      <c r="IS199" s="16"/>
      <c r="IT199" s="70"/>
      <c r="IU199" s="16"/>
      <c r="IV199" s="16"/>
      <c r="IW199" s="70"/>
      <c r="IX199" s="16"/>
      <c r="IY199" s="16"/>
      <c r="IZ199" s="70"/>
      <c r="JA199" s="16"/>
      <c r="JB199" s="16"/>
      <c r="JC199" s="70"/>
      <c r="JD199" s="16"/>
      <c r="JE199" s="16"/>
      <c r="JF199" s="70"/>
      <c r="JG199" s="16"/>
      <c r="JH199" s="16"/>
      <c r="JI199" s="70"/>
      <c r="JJ199" s="16"/>
      <c r="JK199" s="16"/>
      <c r="JL199" s="70"/>
      <c r="JM199" s="16"/>
      <c r="JN199" s="16"/>
      <c r="JO199" s="70"/>
      <c r="JP199" s="16"/>
      <c r="JQ199" s="16"/>
      <c r="JR199" s="70"/>
      <c r="JS199" s="16"/>
      <c r="JT199" s="16"/>
      <c r="JU199" s="70"/>
      <c r="JV199" s="16"/>
      <c r="JW199" s="16"/>
      <c r="JX199" s="70"/>
      <c r="JY199" s="16"/>
      <c r="JZ199" s="16"/>
      <c r="KA199" s="70"/>
      <c r="KB199" s="16"/>
      <c r="KC199" s="16"/>
      <c r="KD199" s="70"/>
      <c r="KE199" s="16"/>
      <c r="KF199" s="16"/>
      <c r="KG199" s="70"/>
      <c r="KH199" s="16"/>
      <c r="KI199" s="16"/>
      <c r="KJ199" s="70"/>
      <c r="KK199" s="16"/>
      <c r="KL199" s="16"/>
      <c r="KM199" s="70"/>
      <c r="KN199" s="16"/>
      <c r="KO199" s="16"/>
      <c r="KP199" s="70"/>
      <c r="KQ199" s="16"/>
      <c r="KR199" s="16"/>
      <c r="KS199" s="70"/>
      <c r="KT199" s="16"/>
      <c r="KU199" s="16"/>
      <c r="KV199" s="16"/>
      <c r="KW199" s="16"/>
      <c r="KX199" s="16"/>
      <c r="KY199" s="70"/>
      <c r="KZ199" s="16"/>
      <c r="LA199" s="16"/>
      <c r="LB199" s="70"/>
      <c r="LC199" s="16"/>
      <c r="LD199" s="16"/>
      <c r="LE199" s="70"/>
      <c r="LF199" s="16"/>
      <c r="LG199" s="16"/>
      <c r="LH199" s="70"/>
      <c r="LI199" s="16"/>
      <c r="LJ199" s="16"/>
      <c r="LK199" s="70"/>
      <c r="LL199" s="16"/>
      <c r="LM199" s="16"/>
      <c r="LN199" s="70"/>
      <c r="LO199" s="16"/>
      <c r="LP199" s="16"/>
      <c r="LQ199" s="70"/>
      <c r="LR199" s="16"/>
      <c r="LS199" s="16"/>
      <c r="LT199" s="70"/>
      <c r="LU199" s="16"/>
      <c r="LV199" s="16"/>
      <c r="LW199" s="70"/>
      <c r="LX199" s="16"/>
      <c r="LY199" s="16"/>
      <c r="LZ199" s="70"/>
      <c r="MA199" s="16"/>
      <c r="MB199" s="16"/>
      <c r="MC199" s="70"/>
      <c r="MD199" s="16"/>
      <c r="ME199" s="16"/>
      <c r="MF199" s="70"/>
      <c r="MG199" s="21"/>
    </row>
    <row r="200" spans="2:345" s="17" customFormat="1" ht="13.5" customHeight="1">
      <c r="B200" s="16"/>
      <c r="C200" s="16"/>
      <c r="D200" s="16"/>
      <c r="E200" s="16"/>
      <c r="F200" s="16"/>
      <c r="G200" s="70"/>
      <c r="H200" s="16"/>
      <c r="I200" s="16"/>
      <c r="J200" s="70"/>
      <c r="K200" s="16"/>
      <c r="L200" s="16"/>
      <c r="M200" s="70"/>
      <c r="N200" s="16"/>
      <c r="O200" s="16"/>
      <c r="P200" s="70"/>
      <c r="Q200" s="16"/>
      <c r="R200" s="16"/>
      <c r="S200" s="70"/>
      <c r="T200" s="16"/>
      <c r="U200" s="16"/>
      <c r="V200" s="70"/>
      <c r="W200" s="16"/>
      <c r="X200" s="16"/>
      <c r="Y200" s="70"/>
      <c r="Z200" s="16"/>
      <c r="AA200" s="16"/>
      <c r="AB200" s="70"/>
      <c r="AC200" s="16"/>
      <c r="AD200" s="16"/>
      <c r="AE200" s="70"/>
      <c r="AF200" s="16"/>
      <c r="AG200" s="16"/>
      <c r="AH200" s="70"/>
      <c r="AI200" s="16"/>
      <c r="AJ200" s="16"/>
      <c r="AK200" s="70"/>
      <c r="AL200" s="16"/>
      <c r="AM200" s="16"/>
      <c r="AN200" s="70"/>
      <c r="AO200" s="16"/>
      <c r="AP200" s="16"/>
      <c r="AQ200" s="70"/>
      <c r="AR200" s="16"/>
      <c r="AS200" s="16"/>
      <c r="AT200" s="70"/>
      <c r="AU200" s="16"/>
      <c r="AV200" s="16"/>
      <c r="AW200" s="70"/>
      <c r="AX200" s="16"/>
      <c r="AY200" s="16"/>
      <c r="AZ200" s="70"/>
      <c r="BA200" s="16"/>
      <c r="BB200" s="16"/>
      <c r="BC200" s="70"/>
      <c r="BD200" s="16"/>
      <c r="BE200" s="16"/>
      <c r="BF200" s="70"/>
      <c r="BG200" s="16"/>
      <c r="BH200" s="16"/>
      <c r="BI200" s="70"/>
      <c r="BJ200" s="16"/>
      <c r="BK200" s="16"/>
      <c r="BL200" s="70"/>
      <c r="BM200" s="16"/>
      <c r="BN200" s="16"/>
      <c r="BO200" s="70"/>
      <c r="BP200" s="16"/>
      <c r="BQ200" s="16"/>
      <c r="BR200" s="70"/>
      <c r="BS200" s="16"/>
      <c r="BT200" s="16"/>
      <c r="BU200" s="70"/>
      <c r="BV200" s="16"/>
      <c r="BW200" s="16"/>
      <c r="BX200" s="70"/>
      <c r="BY200" s="16"/>
      <c r="BZ200" s="16"/>
      <c r="CA200" s="70"/>
      <c r="CB200" s="16"/>
      <c r="CC200" s="16"/>
      <c r="CD200" s="70"/>
      <c r="CE200" s="16"/>
      <c r="CF200" s="16"/>
      <c r="CG200" s="70"/>
      <c r="CH200" s="16"/>
      <c r="CI200" s="16"/>
      <c r="CJ200" s="70"/>
      <c r="CK200" s="16"/>
      <c r="CL200" s="16"/>
      <c r="CM200" s="70"/>
      <c r="CN200" s="16"/>
      <c r="CO200" s="16"/>
      <c r="CP200" s="70"/>
      <c r="CQ200" s="16"/>
      <c r="CR200" s="16"/>
      <c r="CS200" s="70"/>
      <c r="CT200" s="16"/>
      <c r="CU200" s="16"/>
      <c r="CV200" s="70"/>
      <c r="CW200" s="16"/>
      <c r="CX200" s="16"/>
      <c r="CY200" s="70"/>
      <c r="CZ200" s="16"/>
      <c r="DA200" s="16"/>
      <c r="DB200" s="70"/>
      <c r="DC200" s="16"/>
      <c r="DD200" s="16"/>
      <c r="DE200" s="70"/>
      <c r="DF200" s="16"/>
      <c r="DG200" s="16"/>
      <c r="DH200" s="70"/>
      <c r="DI200" s="16"/>
      <c r="DJ200" s="16"/>
      <c r="DK200" s="70"/>
      <c r="DL200" s="16"/>
      <c r="DM200" s="16"/>
      <c r="DN200" s="70"/>
      <c r="DO200" s="16"/>
      <c r="DP200" s="16"/>
      <c r="DQ200" s="70"/>
      <c r="DR200" s="16"/>
      <c r="DS200" s="16"/>
      <c r="DT200" s="70"/>
      <c r="DU200" s="16"/>
      <c r="DV200" s="16"/>
      <c r="DW200" s="70"/>
      <c r="DX200" s="16"/>
      <c r="DY200" s="16"/>
      <c r="DZ200" s="70"/>
      <c r="EA200" s="16"/>
      <c r="EB200" s="16"/>
      <c r="EC200" s="70"/>
      <c r="ED200" s="16"/>
      <c r="EE200" s="16"/>
      <c r="EF200" s="70"/>
      <c r="EG200" s="16"/>
      <c r="EH200" s="16"/>
      <c r="EI200" s="70"/>
      <c r="EJ200" s="16"/>
      <c r="EK200" s="16"/>
      <c r="EL200" s="70"/>
      <c r="EM200" s="16"/>
      <c r="EN200" s="16"/>
      <c r="EO200" s="70"/>
      <c r="EP200" s="16"/>
      <c r="EQ200" s="16"/>
      <c r="ER200" s="70"/>
      <c r="ES200" s="16"/>
      <c r="ET200" s="16"/>
      <c r="EU200" s="70"/>
      <c r="EV200" s="16"/>
      <c r="EW200" s="16"/>
      <c r="EX200" s="70"/>
      <c r="EY200" s="16"/>
      <c r="EZ200" s="16"/>
      <c r="FA200" s="70"/>
      <c r="FB200" s="16"/>
      <c r="FC200" s="16"/>
      <c r="FD200" s="70"/>
      <c r="FE200" s="16"/>
      <c r="FF200" s="16"/>
      <c r="FG200" s="70"/>
      <c r="FH200" s="16"/>
      <c r="FI200" s="16"/>
      <c r="FJ200" s="70"/>
      <c r="FK200" s="16"/>
      <c r="FL200" s="16"/>
      <c r="FM200" s="70"/>
      <c r="FN200" s="16"/>
      <c r="FO200" s="16"/>
      <c r="FP200" s="70"/>
      <c r="FQ200" s="16"/>
      <c r="FR200" s="16"/>
      <c r="FS200" s="70"/>
      <c r="FT200" s="16"/>
      <c r="FU200" s="16"/>
      <c r="FV200" s="70"/>
      <c r="FW200" s="16"/>
      <c r="FX200" s="16"/>
      <c r="FY200" s="70"/>
      <c r="FZ200" s="16"/>
      <c r="GA200" s="16"/>
      <c r="GB200" s="70"/>
      <c r="GC200" s="16"/>
      <c r="GD200" s="16"/>
      <c r="GE200" s="70"/>
      <c r="GF200" s="16"/>
      <c r="GG200" s="16"/>
      <c r="GH200" s="71"/>
      <c r="GI200" s="16"/>
      <c r="GJ200" s="16"/>
      <c r="GK200" s="70"/>
      <c r="GL200" s="16"/>
      <c r="GM200" s="16"/>
      <c r="GN200" s="70"/>
      <c r="GO200" s="16"/>
      <c r="GP200" s="16"/>
      <c r="GQ200" s="70"/>
      <c r="GR200" s="16"/>
      <c r="GS200" s="16"/>
      <c r="GT200" s="70"/>
      <c r="GU200" s="16"/>
      <c r="GV200" s="16"/>
      <c r="GW200" s="70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70"/>
      <c r="HJ200" s="16"/>
      <c r="HK200" s="16"/>
      <c r="HL200" s="16"/>
      <c r="HM200" s="16"/>
      <c r="HN200" s="16"/>
      <c r="HO200" s="16"/>
      <c r="HP200" s="16"/>
      <c r="HQ200" s="16"/>
      <c r="HR200" s="70"/>
      <c r="HS200" s="16"/>
      <c r="HT200" s="16"/>
      <c r="HU200" s="70"/>
      <c r="HV200" s="16"/>
      <c r="HW200" s="16"/>
      <c r="HX200" s="70"/>
      <c r="HY200" s="16"/>
      <c r="HZ200" s="16"/>
      <c r="IA200" s="70"/>
      <c r="IB200" s="16"/>
      <c r="IC200" s="16"/>
      <c r="ID200" s="70"/>
      <c r="IE200" s="16"/>
      <c r="IF200" s="16"/>
      <c r="IG200" s="70"/>
      <c r="IH200" s="16"/>
      <c r="II200" s="16"/>
      <c r="IJ200" s="70"/>
      <c r="IK200" s="16"/>
      <c r="IL200" s="16"/>
      <c r="IM200" s="70"/>
      <c r="IN200" s="16"/>
      <c r="IO200" s="16"/>
      <c r="IP200" s="70"/>
      <c r="IQ200" s="16"/>
      <c r="IR200" s="16"/>
      <c r="IS200" s="16"/>
      <c r="IT200" s="70"/>
      <c r="IU200" s="16"/>
      <c r="IV200" s="16"/>
      <c r="IW200" s="70"/>
      <c r="IX200" s="16"/>
      <c r="IY200" s="16"/>
      <c r="IZ200" s="70"/>
      <c r="JA200" s="16"/>
      <c r="JB200" s="16"/>
      <c r="JC200" s="70"/>
      <c r="JD200" s="16"/>
      <c r="JE200" s="16"/>
      <c r="JF200" s="70"/>
      <c r="JG200" s="16"/>
      <c r="JH200" s="16"/>
      <c r="JI200" s="70"/>
      <c r="JJ200" s="16"/>
      <c r="JK200" s="16"/>
      <c r="JL200" s="70"/>
      <c r="JM200" s="16"/>
      <c r="JN200" s="16"/>
      <c r="JO200" s="70"/>
      <c r="JP200" s="16"/>
      <c r="JQ200" s="16"/>
      <c r="JR200" s="70"/>
      <c r="JS200" s="16"/>
      <c r="JT200" s="16"/>
      <c r="JU200" s="70"/>
      <c r="JV200" s="16"/>
      <c r="JW200" s="16"/>
      <c r="JX200" s="70"/>
      <c r="JY200" s="16"/>
      <c r="JZ200" s="16"/>
      <c r="KA200" s="70"/>
      <c r="KB200" s="16"/>
      <c r="KC200" s="16"/>
      <c r="KD200" s="70"/>
      <c r="KE200" s="16"/>
      <c r="KF200" s="16"/>
      <c r="KG200" s="70"/>
      <c r="KH200" s="16"/>
      <c r="KI200" s="16"/>
      <c r="KJ200" s="70"/>
      <c r="KK200" s="16"/>
      <c r="KL200" s="16"/>
      <c r="KM200" s="70"/>
      <c r="KN200" s="16"/>
      <c r="KO200" s="16"/>
      <c r="KP200" s="70"/>
      <c r="KQ200" s="16"/>
      <c r="KR200" s="16"/>
      <c r="KS200" s="70"/>
      <c r="KT200" s="16"/>
      <c r="KU200" s="16"/>
      <c r="KV200" s="16"/>
      <c r="KW200" s="16"/>
      <c r="KX200" s="16"/>
      <c r="KY200" s="70"/>
      <c r="KZ200" s="16"/>
      <c r="LA200" s="16"/>
      <c r="LB200" s="70"/>
      <c r="LC200" s="16"/>
      <c r="LD200" s="16"/>
      <c r="LE200" s="70"/>
      <c r="LF200" s="16"/>
      <c r="LG200" s="16"/>
      <c r="LH200" s="70"/>
      <c r="LI200" s="16"/>
      <c r="LJ200" s="16"/>
      <c r="LK200" s="70"/>
      <c r="LL200" s="16"/>
      <c r="LM200" s="16"/>
      <c r="LN200" s="70"/>
      <c r="LO200" s="16"/>
      <c r="LP200" s="16"/>
      <c r="LQ200" s="70"/>
      <c r="LR200" s="16"/>
      <c r="LS200" s="16"/>
      <c r="LT200" s="70"/>
      <c r="LU200" s="16"/>
      <c r="LV200" s="16"/>
      <c r="LW200" s="70"/>
      <c r="LX200" s="16"/>
      <c r="LY200" s="16"/>
      <c r="LZ200" s="70"/>
      <c r="MA200" s="16"/>
      <c r="MB200" s="16"/>
      <c r="MC200" s="70"/>
      <c r="MD200" s="16"/>
      <c r="ME200" s="16"/>
      <c r="MF200" s="70"/>
      <c r="MG200" s="21"/>
    </row>
    <row r="201" spans="2:345" s="17" customFormat="1" ht="13.5" customHeight="1">
      <c r="B201" s="16"/>
      <c r="C201" s="16"/>
      <c r="D201" s="16"/>
      <c r="E201" s="16"/>
      <c r="F201" s="16"/>
      <c r="G201" s="70"/>
      <c r="H201" s="16"/>
      <c r="I201" s="16"/>
      <c r="J201" s="70"/>
      <c r="K201" s="16"/>
      <c r="L201" s="16"/>
      <c r="M201" s="70"/>
      <c r="N201" s="16"/>
      <c r="O201" s="16"/>
      <c r="P201" s="70"/>
      <c r="Q201" s="16"/>
      <c r="R201" s="16"/>
      <c r="S201" s="70"/>
      <c r="T201" s="16"/>
      <c r="U201" s="16"/>
      <c r="V201" s="70"/>
      <c r="W201" s="16"/>
      <c r="X201" s="16"/>
      <c r="Y201" s="70"/>
      <c r="Z201" s="16"/>
      <c r="AA201" s="16"/>
      <c r="AB201" s="70"/>
      <c r="AC201" s="16"/>
      <c r="AD201" s="16"/>
      <c r="AE201" s="70"/>
      <c r="AF201" s="16"/>
      <c r="AG201" s="16"/>
      <c r="AH201" s="70"/>
      <c r="AI201" s="16"/>
      <c r="AJ201" s="16"/>
      <c r="AK201" s="70"/>
      <c r="AL201" s="16"/>
      <c r="AM201" s="16"/>
      <c r="AN201" s="70"/>
      <c r="AO201" s="16"/>
      <c r="AP201" s="16"/>
      <c r="AQ201" s="70"/>
      <c r="AR201" s="16"/>
      <c r="AS201" s="16"/>
      <c r="AT201" s="70"/>
      <c r="AU201" s="16"/>
      <c r="AV201" s="16"/>
      <c r="AW201" s="70"/>
      <c r="AX201" s="16"/>
      <c r="AY201" s="16"/>
      <c r="AZ201" s="70"/>
      <c r="BA201" s="16"/>
      <c r="BB201" s="16"/>
      <c r="BC201" s="70"/>
      <c r="BD201" s="16"/>
      <c r="BE201" s="16"/>
      <c r="BF201" s="70"/>
      <c r="BG201" s="16"/>
      <c r="BH201" s="16"/>
      <c r="BI201" s="70"/>
      <c r="BJ201" s="16"/>
      <c r="BK201" s="16"/>
      <c r="BL201" s="70"/>
      <c r="BM201" s="16"/>
      <c r="BN201" s="16"/>
      <c r="BO201" s="70"/>
      <c r="BP201" s="16"/>
      <c r="BQ201" s="16"/>
      <c r="BR201" s="70"/>
      <c r="BS201" s="16"/>
      <c r="BT201" s="16"/>
      <c r="BU201" s="70"/>
      <c r="BV201" s="16"/>
      <c r="BW201" s="16"/>
      <c r="BX201" s="70"/>
      <c r="BY201" s="16"/>
      <c r="BZ201" s="16"/>
      <c r="CA201" s="70"/>
      <c r="CB201" s="16"/>
      <c r="CC201" s="16"/>
      <c r="CD201" s="70"/>
      <c r="CE201" s="16"/>
      <c r="CF201" s="16"/>
      <c r="CG201" s="70"/>
      <c r="CH201" s="16"/>
      <c r="CI201" s="16"/>
      <c r="CJ201" s="70"/>
      <c r="CK201" s="16"/>
      <c r="CL201" s="16"/>
      <c r="CM201" s="70"/>
      <c r="CN201" s="16"/>
      <c r="CO201" s="16"/>
      <c r="CP201" s="70"/>
      <c r="CQ201" s="16"/>
      <c r="CR201" s="16"/>
      <c r="CS201" s="70"/>
      <c r="CT201" s="16"/>
      <c r="CU201" s="16"/>
      <c r="CV201" s="70"/>
      <c r="CW201" s="16"/>
      <c r="CX201" s="16"/>
      <c r="CY201" s="70"/>
      <c r="CZ201" s="16"/>
      <c r="DA201" s="16"/>
      <c r="DB201" s="70"/>
      <c r="DC201" s="16"/>
      <c r="DD201" s="16"/>
      <c r="DE201" s="70"/>
      <c r="DF201" s="16"/>
      <c r="DG201" s="16"/>
      <c r="DH201" s="70"/>
      <c r="DI201" s="16"/>
      <c r="DJ201" s="16"/>
      <c r="DK201" s="70"/>
      <c r="DL201" s="16"/>
      <c r="DM201" s="16"/>
      <c r="DN201" s="70"/>
      <c r="DO201" s="16"/>
      <c r="DP201" s="16"/>
      <c r="DQ201" s="70"/>
      <c r="DR201" s="16"/>
      <c r="DS201" s="16"/>
      <c r="DT201" s="70"/>
      <c r="DU201" s="16"/>
      <c r="DV201" s="16"/>
      <c r="DW201" s="70"/>
      <c r="DX201" s="16"/>
      <c r="DY201" s="16"/>
      <c r="DZ201" s="70"/>
      <c r="EA201" s="16"/>
      <c r="EB201" s="16"/>
      <c r="EC201" s="70"/>
      <c r="ED201" s="16"/>
      <c r="EE201" s="16"/>
      <c r="EF201" s="70"/>
      <c r="EG201" s="16"/>
      <c r="EH201" s="16"/>
      <c r="EI201" s="70"/>
      <c r="EJ201" s="16"/>
      <c r="EK201" s="16"/>
      <c r="EL201" s="70"/>
      <c r="EM201" s="16"/>
      <c r="EN201" s="16"/>
      <c r="EO201" s="70"/>
      <c r="EP201" s="16"/>
      <c r="EQ201" s="16"/>
      <c r="ER201" s="70"/>
      <c r="ES201" s="16"/>
      <c r="ET201" s="16"/>
      <c r="EU201" s="70"/>
      <c r="EV201" s="16"/>
      <c r="EW201" s="16"/>
      <c r="EX201" s="70"/>
      <c r="EY201" s="16"/>
      <c r="EZ201" s="16"/>
      <c r="FA201" s="70"/>
      <c r="FB201" s="16"/>
      <c r="FC201" s="16"/>
      <c r="FD201" s="70"/>
      <c r="FE201" s="16"/>
      <c r="FF201" s="16"/>
      <c r="FG201" s="70"/>
      <c r="FH201" s="16"/>
      <c r="FI201" s="16"/>
      <c r="FJ201" s="70"/>
      <c r="FK201" s="16"/>
      <c r="FL201" s="16"/>
      <c r="FM201" s="70"/>
      <c r="FN201" s="16"/>
      <c r="FO201" s="16"/>
      <c r="FP201" s="70"/>
      <c r="FQ201" s="16"/>
      <c r="FR201" s="16"/>
      <c r="FS201" s="70"/>
      <c r="FT201" s="16"/>
      <c r="FU201" s="16"/>
      <c r="FV201" s="70"/>
      <c r="FW201" s="16"/>
      <c r="FX201" s="16"/>
      <c r="FY201" s="70"/>
      <c r="FZ201" s="16"/>
      <c r="GA201" s="16"/>
      <c r="GB201" s="70"/>
      <c r="GC201" s="16"/>
      <c r="GD201" s="16"/>
      <c r="GE201" s="70"/>
      <c r="GF201" s="16"/>
      <c r="GG201" s="16"/>
      <c r="GH201" s="71"/>
      <c r="GI201" s="16"/>
      <c r="GJ201" s="16"/>
      <c r="GK201" s="70"/>
      <c r="GL201" s="16"/>
      <c r="GM201" s="16"/>
      <c r="GN201" s="70"/>
      <c r="GO201" s="16"/>
      <c r="GP201" s="16"/>
      <c r="GQ201" s="70"/>
      <c r="GR201" s="16"/>
      <c r="GS201" s="16"/>
      <c r="GT201" s="70"/>
      <c r="GU201" s="16"/>
      <c r="GV201" s="16"/>
      <c r="GW201" s="70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70"/>
      <c r="HJ201" s="16"/>
      <c r="HK201" s="16"/>
      <c r="HL201" s="16"/>
      <c r="HM201" s="16"/>
      <c r="HN201" s="16"/>
      <c r="HO201" s="16"/>
      <c r="HP201" s="16"/>
      <c r="HQ201" s="16"/>
      <c r="HR201" s="70"/>
      <c r="HS201" s="16"/>
      <c r="HT201" s="16"/>
      <c r="HU201" s="70"/>
      <c r="HV201" s="16"/>
      <c r="HW201" s="16"/>
      <c r="HX201" s="70"/>
      <c r="HY201" s="16"/>
      <c r="HZ201" s="16"/>
      <c r="IA201" s="70"/>
      <c r="IB201" s="16"/>
      <c r="IC201" s="16"/>
      <c r="ID201" s="70"/>
      <c r="IE201" s="16"/>
      <c r="IF201" s="16"/>
      <c r="IG201" s="70"/>
      <c r="IH201" s="16"/>
      <c r="II201" s="16"/>
      <c r="IJ201" s="70"/>
      <c r="IK201" s="16"/>
      <c r="IL201" s="16"/>
      <c r="IM201" s="70"/>
      <c r="IN201" s="16"/>
      <c r="IO201" s="16"/>
      <c r="IP201" s="70"/>
      <c r="IQ201" s="16"/>
      <c r="IR201" s="16"/>
      <c r="IS201" s="16"/>
      <c r="IT201" s="70"/>
      <c r="IU201" s="16"/>
      <c r="IV201" s="16"/>
      <c r="IW201" s="70"/>
      <c r="IX201" s="16"/>
      <c r="IY201" s="16"/>
      <c r="IZ201" s="70"/>
      <c r="JA201" s="16"/>
      <c r="JB201" s="16"/>
      <c r="JC201" s="70"/>
      <c r="JD201" s="16"/>
      <c r="JE201" s="16"/>
      <c r="JF201" s="70"/>
      <c r="JG201" s="16"/>
      <c r="JH201" s="16"/>
      <c r="JI201" s="70"/>
      <c r="JJ201" s="16"/>
      <c r="JK201" s="16"/>
      <c r="JL201" s="70"/>
      <c r="JM201" s="16"/>
      <c r="JN201" s="16"/>
      <c r="JO201" s="70"/>
      <c r="JP201" s="16"/>
      <c r="JQ201" s="16"/>
      <c r="JR201" s="70"/>
      <c r="JS201" s="16"/>
      <c r="JT201" s="16"/>
      <c r="JU201" s="70"/>
      <c r="JV201" s="16"/>
      <c r="JW201" s="16"/>
      <c r="JX201" s="70"/>
      <c r="JY201" s="16"/>
      <c r="JZ201" s="16"/>
      <c r="KA201" s="70"/>
      <c r="KB201" s="16"/>
      <c r="KC201" s="16"/>
      <c r="KD201" s="70"/>
      <c r="KE201" s="16"/>
      <c r="KF201" s="16"/>
      <c r="KG201" s="70"/>
      <c r="KH201" s="16"/>
      <c r="KI201" s="16"/>
      <c r="KJ201" s="70"/>
      <c r="KK201" s="16"/>
      <c r="KL201" s="16"/>
      <c r="KM201" s="70"/>
      <c r="KN201" s="16"/>
      <c r="KO201" s="16"/>
      <c r="KP201" s="70"/>
      <c r="KQ201" s="16"/>
      <c r="KR201" s="16"/>
      <c r="KS201" s="70"/>
      <c r="KT201" s="16"/>
      <c r="KU201" s="16"/>
      <c r="KV201" s="16"/>
      <c r="KW201" s="16"/>
      <c r="KX201" s="16"/>
      <c r="KY201" s="70"/>
      <c r="KZ201" s="16"/>
      <c r="LA201" s="16"/>
      <c r="LB201" s="70"/>
      <c r="LC201" s="16"/>
      <c r="LD201" s="16"/>
      <c r="LE201" s="70"/>
      <c r="LF201" s="16"/>
      <c r="LG201" s="16"/>
      <c r="LH201" s="70"/>
      <c r="LI201" s="16"/>
      <c r="LJ201" s="16"/>
      <c r="LK201" s="70"/>
      <c r="LL201" s="16"/>
      <c r="LM201" s="16"/>
      <c r="LN201" s="70"/>
      <c r="LO201" s="16"/>
      <c r="LP201" s="16"/>
      <c r="LQ201" s="70"/>
      <c r="LR201" s="16"/>
      <c r="LS201" s="16"/>
      <c r="LT201" s="70"/>
      <c r="LU201" s="16"/>
      <c r="LV201" s="16"/>
      <c r="LW201" s="70"/>
      <c r="LX201" s="16"/>
      <c r="LY201" s="16"/>
      <c r="LZ201" s="70"/>
      <c r="MA201" s="16"/>
      <c r="MB201" s="16"/>
      <c r="MC201" s="70"/>
      <c r="MD201" s="16"/>
      <c r="ME201" s="16"/>
      <c r="MF201" s="70"/>
      <c r="MG201" s="21"/>
    </row>
    <row r="202" spans="2:345" s="17" customFormat="1" ht="13.5" customHeight="1">
      <c r="B202" s="16"/>
      <c r="C202" s="16"/>
      <c r="D202" s="16"/>
      <c r="E202" s="16"/>
      <c r="F202" s="16"/>
      <c r="G202" s="70"/>
      <c r="H202" s="16"/>
      <c r="I202" s="16"/>
      <c r="J202" s="70"/>
      <c r="K202" s="16"/>
      <c r="L202" s="16"/>
      <c r="M202" s="70"/>
      <c r="N202" s="16"/>
      <c r="O202" s="16"/>
      <c r="P202" s="70"/>
      <c r="Q202" s="16"/>
      <c r="R202" s="16"/>
      <c r="S202" s="70"/>
      <c r="T202" s="16"/>
      <c r="U202" s="16"/>
      <c r="V202" s="70"/>
      <c r="W202" s="16"/>
      <c r="X202" s="16"/>
      <c r="Y202" s="70"/>
      <c r="Z202" s="16"/>
      <c r="AA202" s="16"/>
      <c r="AB202" s="70"/>
      <c r="AC202" s="16"/>
      <c r="AD202" s="16"/>
      <c r="AE202" s="70"/>
      <c r="AF202" s="16"/>
      <c r="AG202" s="16"/>
      <c r="AH202" s="70"/>
      <c r="AI202" s="16"/>
      <c r="AJ202" s="16"/>
      <c r="AK202" s="70"/>
      <c r="AL202" s="16"/>
      <c r="AM202" s="16"/>
      <c r="AN202" s="70"/>
      <c r="AO202" s="16"/>
      <c r="AP202" s="16"/>
      <c r="AQ202" s="70"/>
      <c r="AR202" s="16"/>
      <c r="AS202" s="16"/>
      <c r="AT202" s="70"/>
      <c r="AU202" s="16"/>
      <c r="AV202" s="16"/>
      <c r="AW202" s="70"/>
      <c r="AX202" s="16"/>
      <c r="AY202" s="16"/>
      <c r="AZ202" s="70"/>
      <c r="BA202" s="16"/>
      <c r="BB202" s="16"/>
      <c r="BC202" s="70"/>
      <c r="BD202" s="16"/>
      <c r="BE202" s="16"/>
      <c r="BF202" s="70"/>
      <c r="BG202" s="16"/>
      <c r="BH202" s="16"/>
      <c r="BI202" s="70"/>
      <c r="BJ202" s="16"/>
      <c r="BK202" s="16"/>
      <c r="BL202" s="70"/>
      <c r="BM202" s="16"/>
      <c r="BN202" s="16"/>
      <c r="BO202" s="70"/>
      <c r="BP202" s="16"/>
      <c r="BQ202" s="16"/>
      <c r="BR202" s="70"/>
      <c r="BS202" s="16"/>
      <c r="BT202" s="16"/>
      <c r="BU202" s="70"/>
      <c r="BV202" s="16"/>
      <c r="BW202" s="16"/>
      <c r="BX202" s="70"/>
      <c r="BY202" s="16"/>
      <c r="BZ202" s="16"/>
      <c r="CA202" s="70"/>
      <c r="CB202" s="16"/>
      <c r="CC202" s="16"/>
      <c r="CD202" s="70"/>
      <c r="CE202" s="16"/>
      <c r="CF202" s="16"/>
      <c r="CG202" s="70"/>
      <c r="CH202" s="16"/>
      <c r="CI202" s="16"/>
      <c r="CJ202" s="70"/>
      <c r="CK202" s="16"/>
      <c r="CL202" s="16"/>
      <c r="CM202" s="70"/>
      <c r="CN202" s="16"/>
      <c r="CO202" s="16"/>
      <c r="CP202" s="70"/>
      <c r="CQ202" s="16"/>
      <c r="CR202" s="16"/>
      <c r="CS202" s="70"/>
      <c r="CT202" s="16"/>
      <c r="CU202" s="16"/>
      <c r="CV202" s="70"/>
      <c r="CW202" s="16"/>
      <c r="CX202" s="16"/>
      <c r="CY202" s="70"/>
      <c r="CZ202" s="16"/>
      <c r="DA202" s="16"/>
      <c r="DB202" s="70"/>
      <c r="DC202" s="16"/>
      <c r="DD202" s="16"/>
      <c r="DE202" s="70"/>
      <c r="DF202" s="16"/>
      <c r="DG202" s="16"/>
      <c r="DH202" s="70"/>
      <c r="DI202" s="16"/>
      <c r="DJ202" s="16"/>
      <c r="DK202" s="70"/>
      <c r="DL202" s="16"/>
      <c r="DM202" s="16"/>
      <c r="DN202" s="70"/>
      <c r="DO202" s="16"/>
      <c r="DP202" s="16"/>
      <c r="DQ202" s="70"/>
      <c r="DR202" s="16"/>
      <c r="DS202" s="16"/>
      <c r="DT202" s="70"/>
      <c r="DU202" s="16"/>
      <c r="DV202" s="16"/>
      <c r="DW202" s="70"/>
      <c r="DX202" s="16"/>
      <c r="DY202" s="16"/>
      <c r="DZ202" s="70"/>
      <c r="EA202" s="16"/>
      <c r="EB202" s="16"/>
      <c r="EC202" s="70"/>
      <c r="ED202" s="16"/>
      <c r="EE202" s="16"/>
      <c r="EF202" s="70"/>
      <c r="EG202" s="16"/>
      <c r="EH202" s="16"/>
      <c r="EI202" s="70"/>
      <c r="EJ202" s="16"/>
      <c r="EK202" s="16"/>
      <c r="EL202" s="70"/>
      <c r="EM202" s="16"/>
      <c r="EN202" s="16"/>
      <c r="EO202" s="70"/>
      <c r="EP202" s="16"/>
      <c r="EQ202" s="16"/>
      <c r="ER202" s="70"/>
      <c r="ES202" s="16"/>
      <c r="ET202" s="16"/>
      <c r="EU202" s="70"/>
      <c r="EV202" s="16"/>
      <c r="EW202" s="16"/>
      <c r="EX202" s="70"/>
      <c r="EY202" s="16"/>
      <c r="EZ202" s="16"/>
      <c r="FA202" s="70"/>
      <c r="FB202" s="16"/>
      <c r="FC202" s="16"/>
      <c r="FD202" s="70"/>
      <c r="FE202" s="16"/>
      <c r="FF202" s="16"/>
      <c r="FG202" s="70"/>
      <c r="FH202" s="16"/>
      <c r="FI202" s="16"/>
      <c r="FJ202" s="70"/>
      <c r="FK202" s="16"/>
      <c r="FL202" s="16"/>
      <c r="FM202" s="70"/>
      <c r="FN202" s="16"/>
      <c r="FO202" s="16"/>
      <c r="FP202" s="70"/>
      <c r="FQ202" s="16"/>
      <c r="FR202" s="16"/>
      <c r="FS202" s="70"/>
      <c r="FT202" s="16"/>
      <c r="FU202" s="16"/>
      <c r="FV202" s="70"/>
      <c r="FW202" s="16"/>
      <c r="FX202" s="16"/>
      <c r="FY202" s="70"/>
      <c r="FZ202" s="16"/>
      <c r="GA202" s="16"/>
      <c r="GB202" s="70"/>
      <c r="GC202" s="16"/>
      <c r="GD202" s="16"/>
      <c r="GE202" s="70"/>
      <c r="GF202" s="16"/>
      <c r="GG202" s="16"/>
      <c r="GH202" s="71"/>
      <c r="GI202" s="16"/>
      <c r="GJ202" s="16"/>
      <c r="GK202" s="70"/>
      <c r="GL202" s="16"/>
      <c r="GM202" s="16"/>
      <c r="GN202" s="70"/>
      <c r="GO202" s="16"/>
      <c r="GP202" s="16"/>
      <c r="GQ202" s="70"/>
      <c r="GR202" s="16"/>
      <c r="GS202" s="16"/>
      <c r="GT202" s="70"/>
      <c r="GU202" s="16"/>
      <c r="GV202" s="16"/>
      <c r="GW202" s="70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70"/>
      <c r="HJ202" s="16"/>
      <c r="HK202" s="16"/>
      <c r="HL202" s="16"/>
      <c r="HM202" s="16"/>
      <c r="HN202" s="16"/>
      <c r="HO202" s="16"/>
      <c r="HP202" s="16"/>
      <c r="HQ202" s="16"/>
      <c r="HR202" s="70"/>
      <c r="HS202" s="16"/>
      <c r="HT202" s="16"/>
      <c r="HU202" s="70"/>
      <c r="HV202" s="16"/>
      <c r="HW202" s="16"/>
      <c r="HX202" s="70"/>
      <c r="HY202" s="16"/>
      <c r="HZ202" s="16"/>
      <c r="IA202" s="70"/>
      <c r="IB202" s="16"/>
      <c r="IC202" s="16"/>
      <c r="ID202" s="70"/>
      <c r="IE202" s="16"/>
      <c r="IF202" s="16"/>
      <c r="IG202" s="70"/>
      <c r="IH202" s="16"/>
      <c r="II202" s="16"/>
      <c r="IJ202" s="70"/>
      <c r="IK202" s="16"/>
      <c r="IL202" s="16"/>
      <c r="IM202" s="70"/>
      <c r="IN202" s="16"/>
      <c r="IO202" s="16"/>
      <c r="IP202" s="70"/>
      <c r="IQ202" s="16"/>
      <c r="IR202" s="16"/>
      <c r="IS202" s="16"/>
      <c r="IT202" s="70"/>
      <c r="IU202" s="16"/>
      <c r="IV202" s="16"/>
      <c r="IW202" s="70"/>
      <c r="IX202" s="16"/>
      <c r="IY202" s="16"/>
      <c r="IZ202" s="70"/>
      <c r="JA202" s="16"/>
      <c r="JB202" s="16"/>
      <c r="JC202" s="70"/>
      <c r="JD202" s="16"/>
      <c r="JE202" s="16"/>
      <c r="JF202" s="70"/>
      <c r="JG202" s="16"/>
      <c r="JH202" s="16"/>
      <c r="JI202" s="70"/>
      <c r="JJ202" s="16"/>
      <c r="JK202" s="16"/>
      <c r="JL202" s="70"/>
      <c r="JM202" s="16"/>
      <c r="JN202" s="16"/>
      <c r="JO202" s="70"/>
      <c r="JP202" s="16"/>
      <c r="JQ202" s="16"/>
      <c r="JR202" s="70"/>
      <c r="JS202" s="16"/>
      <c r="JT202" s="16"/>
      <c r="JU202" s="70"/>
      <c r="JV202" s="16"/>
      <c r="JW202" s="16"/>
      <c r="JX202" s="70"/>
      <c r="JY202" s="16"/>
      <c r="JZ202" s="16"/>
      <c r="KA202" s="70"/>
      <c r="KB202" s="16"/>
      <c r="KC202" s="16"/>
      <c r="KD202" s="70"/>
      <c r="KE202" s="16"/>
      <c r="KF202" s="16"/>
      <c r="KG202" s="70"/>
      <c r="KH202" s="16"/>
      <c r="KI202" s="16"/>
      <c r="KJ202" s="70"/>
      <c r="KK202" s="16"/>
      <c r="KL202" s="16"/>
      <c r="KM202" s="70"/>
      <c r="KN202" s="16"/>
      <c r="KO202" s="16"/>
      <c r="KP202" s="70"/>
      <c r="KQ202" s="16"/>
      <c r="KR202" s="16"/>
      <c r="KS202" s="70"/>
      <c r="KT202" s="16"/>
      <c r="KU202" s="16"/>
      <c r="KV202" s="16"/>
      <c r="KW202" s="16"/>
      <c r="KX202" s="16"/>
      <c r="KY202" s="70"/>
      <c r="KZ202" s="16"/>
      <c r="LA202" s="16"/>
      <c r="LB202" s="70"/>
      <c r="LC202" s="16"/>
      <c r="LD202" s="16"/>
      <c r="LE202" s="70"/>
      <c r="LF202" s="16"/>
      <c r="LG202" s="16"/>
      <c r="LH202" s="70"/>
      <c r="LI202" s="16"/>
      <c r="LJ202" s="16"/>
      <c r="LK202" s="70"/>
      <c r="LL202" s="16"/>
      <c r="LM202" s="16"/>
      <c r="LN202" s="70"/>
      <c r="LO202" s="16"/>
      <c r="LP202" s="16"/>
      <c r="LQ202" s="70"/>
      <c r="LR202" s="16"/>
      <c r="LS202" s="16"/>
      <c r="LT202" s="70"/>
      <c r="LU202" s="16"/>
      <c r="LV202" s="16"/>
      <c r="LW202" s="70"/>
      <c r="LX202" s="16"/>
      <c r="LY202" s="16"/>
      <c r="LZ202" s="70"/>
      <c r="MA202" s="16"/>
      <c r="MB202" s="16"/>
      <c r="MC202" s="70"/>
      <c r="MD202" s="16"/>
      <c r="ME202" s="16"/>
      <c r="MF202" s="70"/>
      <c r="MG202" s="21"/>
    </row>
    <row r="203" spans="2:345" s="17" customFormat="1" ht="13.5" customHeight="1">
      <c r="B203" s="16"/>
      <c r="C203" s="16"/>
      <c r="D203" s="16"/>
      <c r="E203" s="16"/>
      <c r="F203" s="16"/>
      <c r="G203" s="70"/>
      <c r="H203" s="16"/>
      <c r="I203" s="16"/>
      <c r="J203" s="70"/>
      <c r="K203" s="16"/>
      <c r="L203" s="16"/>
      <c r="M203" s="70"/>
      <c r="N203" s="16"/>
      <c r="O203" s="16"/>
      <c r="P203" s="70"/>
      <c r="Q203" s="16"/>
      <c r="R203" s="16"/>
      <c r="S203" s="70"/>
      <c r="T203" s="16"/>
      <c r="U203" s="16"/>
      <c r="V203" s="70"/>
      <c r="W203" s="16"/>
      <c r="X203" s="16"/>
      <c r="Y203" s="70"/>
      <c r="Z203" s="16"/>
      <c r="AA203" s="16"/>
      <c r="AB203" s="70"/>
      <c r="AC203" s="16"/>
      <c r="AD203" s="16"/>
      <c r="AE203" s="70"/>
      <c r="AF203" s="16"/>
      <c r="AG203" s="16"/>
      <c r="AH203" s="70"/>
      <c r="AI203" s="16"/>
      <c r="AJ203" s="16"/>
      <c r="AK203" s="70"/>
      <c r="AL203" s="16"/>
      <c r="AM203" s="16"/>
      <c r="AN203" s="70"/>
      <c r="AO203" s="16"/>
      <c r="AP203" s="16"/>
      <c r="AQ203" s="70"/>
      <c r="AR203" s="16"/>
      <c r="AS203" s="16"/>
      <c r="AT203" s="70"/>
      <c r="AU203" s="16"/>
      <c r="AV203" s="16"/>
      <c r="AW203" s="70"/>
      <c r="AX203" s="16"/>
      <c r="AY203" s="16"/>
      <c r="AZ203" s="70"/>
      <c r="BA203" s="16"/>
      <c r="BB203" s="16"/>
      <c r="BC203" s="70"/>
      <c r="BD203" s="16"/>
      <c r="BE203" s="16"/>
      <c r="BF203" s="70"/>
      <c r="BG203" s="16"/>
      <c r="BH203" s="16"/>
      <c r="BI203" s="70"/>
      <c r="BJ203" s="16"/>
      <c r="BK203" s="16"/>
      <c r="BL203" s="70"/>
      <c r="BM203" s="16"/>
      <c r="BN203" s="16"/>
      <c r="BO203" s="70"/>
      <c r="BP203" s="16"/>
      <c r="BQ203" s="16"/>
      <c r="BR203" s="70"/>
      <c r="BS203" s="16"/>
      <c r="BT203" s="16"/>
      <c r="BU203" s="70"/>
      <c r="BV203" s="16"/>
      <c r="BW203" s="16"/>
      <c r="BX203" s="70"/>
      <c r="BY203" s="16"/>
      <c r="BZ203" s="16"/>
      <c r="CA203" s="70"/>
      <c r="CB203" s="16"/>
      <c r="CC203" s="16"/>
      <c r="CD203" s="70"/>
      <c r="CE203" s="16"/>
      <c r="CF203" s="16"/>
      <c r="CG203" s="70"/>
      <c r="CH203" s="16"/>
      <c r="CI203" s="16"/>
      <c r="CJ203" s="70"/>
      <c r="CK203" s="16"/>
      <c r="CL203" s="16"/>
      <c r="CM203" s="70"/>
      <c r="CN203" s="16"/>
      <c r="CO203" s="16"/>
      <c r="CP203" s="70"/>
      <c r="CQ203" s="16"/>
      <c r="CR203" s="16"/>
      <c r="CS203" s="70"/>
      <c r="CT203" s="16"/>
      <c r="CU203" s="16"/>
      <c r="CV203" s="70"/>
      <c r="CW203" s="16"/>
      <c r="CX203" s="16"/>
      <c r="CY203" s="70"/>
      <c r="CZ203" s="16"/>
      <c r="DA203" s="16"/>
      <c r="DB203" s="70"/>
      <c r="DC203" s="16"/>
      <c r="DD203" s="16"/>
      <c r="DE203" s="70"/>
      <c r="DF203" s="16"/>
      <c r="DG203" s="16"/>
      <c r="DH203" s="70"/>
      <c r="DI203" s="16"/>
      <c r="DJ203" s="16"/>
      <c r="DK203" s="70"/>
      <c r="DL203" s="16"/>
      <c r="DM203" s="16"/>
      <c r="DN203" s="70"/>
      <c r="DO203" s="16"/>
      <c r="DP203" s="16"/>
      <c r="DQ203" s="70"/>
      <c r="DR203" s="16"/>
      <c r="DS203" s="16"/>
      <c r="DT203" s="70"/>
      <c r="DU203" s="16"/>
      <c r="DV203" s="16"/>
      <c r="DW203" s="70"/>
      <c r="DX203" s="16"/>
      <c r="DY203" s="16"/>
      <c r="DZ203" s="70"/>
      <c r="EA203" s="16"/>
      <c r="EB203" s="16"/>
      <c r="EC203" s="70"/>
      <c r="ED203" s="16"/>
      <c r="EE203" s="16"/>
      <c r="EF203" s="70"/>
      <c r="EG203" s="16"/>
      <c r="EH203" s="16"/>
      <c r="EI203" s="70"/>
      <c r="EJ203" s="16"/>
      <c r="EK203" s="16"/>
      <c r="EL203" s="70"/>
      <c r="EM203" s="16"/>
      <c r="EN203" s="16"/>
      <c r="EO203" s="70"/>
      <c r="EP203" s="16"/>
      <c r="EQ203" s="16"/>
      <c r="ER203" s="70"/>
      <c r="ES203" s="16"/>
      <c r="ET203" s="16"/>
      <c r="EU203" s="70"/>
      <c r="EV203" s="16"/>
      <c r="EW203" s="16"/>
      <c r="EX203" s="70"/>
      <c r="EY203" s="16"/>
      <c r="EZ203" s="16"/>
      <c r="FA203" s="70"/>
      <c r="FB203" s="16"/>
      <c r="FC203" s="16"/>
      <c r="FD203" s="70"/>
      <c r="FE203" s="16"/>
      <c r="FF203" s="16"/>
      <c r="FG203" s="70"/>
      <c r="FH203" s="16"/>
      <c r="FI203" s="16"/>
      <c r="FJ203" s="70"/>
      <c r="FK203" s="16"/>
      <c r="FL203" s="16"/>
      <c r="FM203" s="70"/>
      <c r="FN203" s="16"/>
      <c r="FO203" s="16"/>
      <c r="FP203" s="70"/>
      <c r="FQ203" s="16"/>
      <c r="FR203" s="16"/>
      <c r="FS203" s="70"/>
      <c r="FT203" s="16"/>
      <c r="FU203" s="16"/>
      <c r="FV203" s="70"/>
      <c r="FW203" s="16"/>
      <c r="FX203" s="16"/>
      <c r="FY203" s="70"/>
      <c r="FZ203" s="16"/>
      <c r="GA203" s="16"/>
      <c r="GB203" s="70"/>
      <c r="GC203" s="16"/>
      <c r="GD203" s="16"/>
      <c r="GE203" s="70"/>
      <c r="GF203" s="16"/>
      <c r="GG203" s="16"/>
      <c r="GH203" s="71"/>
      <c r="GI203" s="16"/>
      <c r="GJ203" s="16"/>
      <c r="GK203" s="70"/>
      <c r="GL203" s="16"/>
      <c r="GM203" s="16"/>
      <c r="GN203" s="70"/>
      <c r="GO203" s="16"/>
      <c r="GP203" s="16"/>
      <c r="GQ203" s="70"/>
      <c r="GR203" s="16"/>
      <c r="GS203" s="16"/>
      <c r="GT203" s="70"/>
      <c r="GU203" s="16"/>
      <c r="GV203" s="16"/>
      <c r="GW203" s="70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70"/>
      <c r="HJ203" s="16"/>
      <c r="HK203" s="16"/>
      <c r="HL203" s="16"/>
      <c r="HM203" s="16"/>
      <c r="HN203" s="16"/>
      <c r="HO203" s="16"/>
      <c r="HP203" s="16"/>
      <c r="HQ203" s="16"/>
      <c r="HR203" s="70"/>
      <c r="HS203" s="16"/>
      <c r="HT203" s="16"/>
      <c r="HU203" s="70"/>
      <c r="HV203" s="16"/>
      <c r="HW203" s="16"/>
      <c r="HX203" s="70"/>
      <c r="HY203" s="16"/>
      <c r="HZ203" s="16"/>
      <c r="IA203" s="70"/>
      <c r="IB203" s="16"/>
      <c r="IC203" s="16"/>
      <c r="ID203" s="70"/>
      <c r="IE203" s="16"/>
      <c r="IF203" s="16"/>
      <c r="IG203" s="70"/>
      <c r="IH203" s="16"/>
      <c r="II203" s="16"/>
      <c r="IJ203" s="70"/>
      <c r="IK203" s="16"/>
      <c r="IL203" s="16"/>
      <c r="IM203" s="70"/>
      <c r="IN203" s="16"/>
      <c r="IO203" s="16"/>
      <c r="IP203" s="70"/>
      <c r="IQ203" s="16"/>
      <c r="IR203" s="16"/>
      <c r="IS203" s="16"/>
      <c r="IT203" s="70"/>
      <c r="IU203" s="16"/>
      <c r="IV203" s="16"/>
      <c r="IW203" s="70"/>
      <c r="IX203" s="16"/>
      <c r="IY203" s="16"/>
      <c r="IZ203" s="70"/>
      <c r="JA203" s="16"/>
      <c r="JB203" s="16"/>
      <c r="JC203" s="70"/>
      <c r="JD203" s="16"/>
      <c r="JE203" s="16"/>
      <c r="JF203" s="70"/>
      <c r="JG203" s="16"/>
      <c r="JH203" s="16"/>
      <c r="JI203" s="70"/>
      <c r="JJ203" s="16"/>
      <c r="JK203" s="16"/>
      <c r="JL203" s="70"/>
      <c r="JM203" s="16"/>
      <c r="JN203" s="16"/>
      <c r="JO203" s="70"/>
      <c r="JP203" s="16"/>
      <c r="JQ203" s="16"/>
      <c r="JR203" s="70"/>
      <c r="JS203" s="16"/>
      <c r="JT203" s="16"/>
      <c r="JU203" s="70"/>
      <c r="JV203" s="16"/>
      <c r="JW203" s="16"/>
      <c r="JX203" s="70"/>
      <c r="JY203" s="16"/>
      <c r="JZ203" s="16"/>
      <c r="KA203" s="70"/>
      <c r="KB203" s="16"/>
      <c r="KC203" s="16"/>
      <c r="KD203" s="70"/>
      <c r="KE203" s="16"/>
      <c r="KF203" s="16"/>
      <c r="KG203" s="70"/>
      <c r="KH203" s="16"/>
      <c r="KI203" s="16"/>
      <c r="KJ203" s="70"/>
      <c r="KK203" s="16"/>
      <c r="KL203" s="16"/>
      <c r="KM203" s="70"/>
      <c r="KN203" s="16"/>
      <c r="KO203" s="16"/>
      <c r="KP203" s="70"/>
      <c r="KQ203" s="16"/>
      <c r="KR203" s="16"/>
      <c r="KS203" s="70"/>
      <c r="KT203" s="16"/>
      <c r="KU203" s="16"/>
      <c r="KV203" s="16"/>
      <c r="KW203" s="16"/>
      <c r="KX203" s="16"/>
      <c r="KY203" s="70"/>
      <c r="KZ203" s="16"/>
      <c r="LA203" s="16"/>
      <c r="LB203" s="70"/>
      <c r="LC203" s="16"/>
      <c r="LD203" s="16"/>
      <c r="LE203" s="70"/>
      <c r="LF203" s="16"/>
      <c r="LG203" s="16"/>
      <c r="LH203" s="70"/>
      <c r="LI203" s="16"/>
      <c r="LJ203" s="16"/>
      <c r="LK203" s="70"/>
      <c r="LL203" s="16"/>
      <c r="LM203" s="16"/>
      <c r="LN203" s="70"/>
      <c r="LO203" s="16"/>
      <c r="LP203" s="16"/>
      <c r="LQ203" s="70"/>
      <c r="LR203" s="16"/>
      <c r="LS203" s="16"/>
      <c r="LT203" s="70"/>
      <c r="LU203" s="16"/>
      <c r="LV203" s="16"/>
      <c r="LW203" s="70"/>
      <c r="LX203" s="16"/>
      <c r="LY203" s="16"/>
      <c r="LZ203" s="70"/>
      <c r="MA203" s="16"/>
      <c r="MB203" s="16"/>
      <c r="MC203" s="70"/>
      <c r="MD203" s="16"/>
      <c r="ME203" s="16"/>
      <c r="MF203" s="70"/>
      <c r="MG203" s="21"/>
    </row>
    <row r="204" spans="2:345" s="17" customFormat="1" ht="13.5" customHeight="1">
      <c r="B204" s="16"/>
      <c r="C204" s="16"/>
      <c r="D204" s="16"/>
      <c r="E204" s="16"/>
      <c r="F204" s="16"/>
      <c r="G204" s="70"/>
      <c r="H204" s="16"/>
      <c r="I204" s="16"/>
      <c r="J204" s="70"/>
      <c r="K204" s="16"/>
      <c r="L204" s="16"/>
      <c r="M204" s="70"/>
      <c r="N204" s="16"/>
      <c r="O204" s="16"/>
      <c r="P204" s="70"/>
      <c r="Q204" s="16"/>
      <c r="R204" s="16"/>
      <c r="S204" s="70"/>
      <c r="T204" s="16"/>
      <c r="U204" s="16"/>
      <c r="V204" s="70"/>
      <c r="W204" s="16"/>
      <c r="X204" s="16"/>
      <c r="Y204" s="70"/>
      <c r="Z204" s="16"/>
      <c r="AA204" s="16"/>
      <c r="AB204" s="70"/>
      <c r="AC204" s="16"/>
      <c r="AD204" s="16"/>
      <c r="AE204" s="70"/>
      <c r="AF204" s="16"/>
      <c r="AG204" s="16"/>
      <c r="AH204" s="70"/>
      <c r="AI204" s="16"/>
      <c r="AJ204" s="16"/>
      <c r="AK204" s="70"/>
      <c r="AL204" s="16"/>
      <c r="AM204" s="16"/>
      <c r="AN204" s="70"/>
      <c r="AO204" s="16"/>
      <c r="AP204" s="16"/>
      <c r="AQ204" s="70"/>
      <c r="AR204" s="16"/>
      <c r="AS204" s="16"/>
      <c r="AT204" s="70"/>
      <c r="AU204" s="16"/>
      <c r="AV204" s="16"/>
      <c r="AW204" s="70"/>
      <c r="AX204" s="16"/>
      <c r="AY204" s="16"/>
      <c r="AZ204" s="70"/>
      <c r="BA204" s="16"/>
      <c r="BB204" s="16"/>
      <c r="BC204" s="70"/>
      <c r="BD204" s="16"/>
      <c r="BE204" s="16"/>
      <c r="BF204" s="70"/>
      <c r="BG204" s="16"/>
      <c r="BH204" s="16"/>
      <c r="BI204" s="70"/>
      <c r="BJ204" s="16"/>
      <c r="BK204" s="16"/>
      <c r="BL204" s="70"/>
      <c r="BM204" s="16"/>
      <c r="BN204" s="16"/>
      <c r="BO204" s="70"/>
      <c r="BP204" s="16"/>
      <c r="BQ204" s="16"/>
      <c r="BR204" s="70"/>
      <c r="BS204" s="16"/>
      <c r="BT204" s="16"/>
      <c r="BU204" s="70"/>
      <c r="BV204" s="16"/>
      <c r="BW204" s="16"/>
      <c r="BX204" s="70"/>
      <c r="BY204" s="16"/>
      <c r="BZ204" s="16"/>
      <c r="CA204" s="70"/>
      <c r="CB204" s="16"/>
      <c r="CC204" s="16"/>
      <c r="CD204" s="70"/>
      <c r="CE204" s="16"/>
      <c r="CF204" s="16"/>
      <c r="CG204" s="70"/>
      <c r="CH204" s="16"/>
      <c r="CI204" s="16"/>
      <c r="CJ204" s="70"/>
      <c r="CK204" s="16"/>
      <c r="CL204" s="16"/>
      <c r="CM204" s="70"/>
      <c r="CN204" s="16"/>
      <c r="CO204" s="16"/>
      <c r="CP204" s="70"/>
      <c r="CQ204" s="16"/>
      <c r="CR204" s="16"/>
      <c r="CS204" s="70"/>
      <c r="CT204" s="16"/>
      <c r="CU204" s="16"/>
      <c r="CV204" s="70"/>
      <c r="CW204" s="16"/>
      <c r="CX204" s="16"/>
      <c r="CY204" s="70"/>
      <c r="CZ204" s="16"/>
      <c r="DA204" s="16"/>
      <c r="DB204" s="70"/>
      <c r="DC204" s="16"/>
      <c r="DD204" s="16"/>
      <c r="DE204" s="70"/>
      <c r="DF204" s="16"/>
      <c r="DG204" s="16"/>
      <c r="DH204" s="70"/>
      <c r="DI204" s="16"/>
      <c r="DJ204" s="16"/>
      <c r="DK204" s="70"/>
      <c r="DL204" s="16"/>
      <c r="DM204" s="16"/>
      <c r="DN204" s="70"/>
      <c r="DO204" s="16"/>
      <c r="DP204" s="16"/>
      <c r="DQ204" s="70"/>
      <c r="DR204" s="16"/>
      <c r="DS204" s="16"/>
      <c r="DT204" s="70"/>
      <c r="DU204" s="16"/>
      <c r="DV204" s="16"/>
      <c r="DW204" s="70"/>
      <c r="DX204" s="16"/>
      <c r="DY204" s="16"/>
      <c r="DZ204" s="70"/>
      <c r="EA204" s="16"/>
      <c r="EB204" s="16"/>
      <c r="EC204" s="70"/>
      <c r="ED204" s="16"/>
      <c r="EE204" s="16"/>
      <c r="EF204" s="70"/>
      <c r="EG204" s="16"/>
      <c r="EH204" s="16"/>
      <c r="EI204" s="70"/>
      <c r="EJ204" s="16"/>
      <c r="EK204" s="16"/>
      <c r="EL204" s="70"/>
      <c r="EM204" s="16"/>
      <c r="EN204" s="16"/>
      <c r="EO204" s="70"/>
      <c r="EP204" s="16"/>
      <c r="EQ204" s="16"/>
      <c r="ER204" s="70"/>
      <c r="ES204" s="16"/>
      <c r="ET204" s="16"/>
      <c r="EU204" s="70"/>
      <c r="EV204" s="16"/>
      <c r="EW204" s="16"/>
      <c r="EX204" s="70"/>
      <c r="EY204" s="16"/>
      <c r="EZ204" s="16"/>
      <c r="FA204" s="70"/>
      <c r="FB204" s="16"/>
      <c r="FC204" s="16"/>
      <c r="FD204" s="70"/>
      <c r="FE204" s="16"/>
      <c r="FF204" s="16"/>
      <c r="FG204" s="70"/>
      <c r="FH204" s="16"/>
      <c r="FI204" s="16"/>
      <c r="FJ204" s="70"/>
      <c r="FK204" s="16"/>
      <c r="FL204" s="16"/>
      <c r="FM204" s="70"/>
      <c r="FN204" s="16"/>
      <c r="FO204" s="16"/>
      <c r="FP204" s="70"/>
      <c r="FQ204" s="16"/>
      <c r="FR204" s="16"/>
      <c r="FS204" s="70"/>
      <c r="FT204" s="16"/>
      <c r="FU204" s="16"/>
      <c r="FV204" s="70"/>
      <c r="FW204" s="16"/>
      <c r="FX204" s="16"/>
      <c r="FY204" s="70"/>
      <c r="FZ204" s="16"/>
      <c r="GA204" s="16"/>
      <c r="GB204" s="70"/>
      <c r="GC204" s="16"/>
      <c r="GD204" s="16"/>
      <c r="GE204" s="70"/>
      <c r="GF204" s="16"/>
      <c r="GG204" s="16"/>
      <c r="GH204" s="71"/>
      <c r="GI204" s="16"/>
      <c r="GJ204" s="16"/>
      <c r="GK204" s="70"/>
      <c r="GL204" s="16"/>
      <c r="GM204" s="16"/>
      <c r="GN204" s="70"/>
      <c r="GO204" s="16"/>
      <c r="GP204" s="16"/>
      <c r="GQ204" s="70"/>
      <c r="GR204" s="16"/>
      <c r="GS204" s="16"/>
      <c r="GT204" s="70"/>
      <c r="GU204" s="16"/>
      <c r="GV204" s="16"/>
      <c r="GW204" s="70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70"/>
      <c r="HJ204" s="16"/>
      <c r="HK204" s="16"/>
      <c r="HL204" s="16"/>
      <c r="HM204" s="16"/>
      <c r="HN204" s="16"/>
      <c r="HO204" s="16"/>
      <c r="HP204" s="16"/>
      <c r="HQ204" s="16"/>
      <c r="HR204" s="70"/>
      <c r="HS204" s="16"/>
      <c r="HT204" s="16"/>
      <c r="HU204" s="70"/>
      <c r="HV204" s="16"/>
      <c r="HW204" s="16"/>
      <c r="HX204" s="70"/>
      <c r="HY204" s="16"/>
      <c r="HZ204" s="16"/>
      <c r="IA204" s="70"/>
      <c r="IB204" s="16"/>
      <c r="IC204" s="16"/>
      <c r="ID204" s="70"/>
      <c r="IE204" s="16"/>
      <c r="IF204" s="16"/>
      <c r="IG204" s="70"/>
      <c r="IH204" s="16"/>
      <c r="II204" s="16"/>
      <c r="IJ204" s="70"/>
      <c r="IK204" s="16"/>
      <c r="IL204" s="16"/>
      <c r="IM204" s="70"/>
      <c r="IN204" s="16"/>
      <c r="IO204" s="16"/>
      <c r="IP204" s="70"/>
      <c r="IQ204" s="16"/>
      <c r="IR204" s="16"/>
      <c r="IS204" s="16"/>
      <c r="IT204" s="70"/>
      <c r="IU204" s="16"/>
      <c r="IV204" s="16"/>
      <c r="IW204" s="70"/>
      <c r="IX204" s="16"/>
      <c r="IY204" s="16"/>
      <c r="IZ204" s="70"/>
      <c r="JA204" s="16"/>
      <c r="JB204" s="16"/>
      <c r="JC204" s="70"/>
      <c r="JD204" s="16"/>
      <c r="JE204" s="16"/>
      <c r="JF204" s="70"/>
      <c r="JG204" s="16"/>
      <c r="JH204" s="16"/>
      <c r="JI204" s="70"/>
      <c r="JJ204" s="16"/>
      <c r="JK204" s="16"/>
      <c r="JL204" s="70"/>
      <c r="JM204" s="16"/>
      <c r="JN204" s="16"/>
      <c r="JO204" s="70"/>
      <c r="JP204" s="16"/>
      <c r="JQ204" s="16"/>
      <c r="JR204" s="70"/>
      <c r="JS204" s="16"/>
      <c r="JT204" s="16"/>
      <c r="JU204" s="70"/>
      <c r="JV204" s="16"/>
      <c r="JW204" s="16"/>
      <c r="JX204" s="70"/>
      <c r="JY204" s="16"/>
      <c r="JZ204" s="16"/>
      <c r="KA204" s="70"/>
      <c r="KB204" s="16"/>
      <c r="KC204" s="16"/>
      <c r="KD204" s="70"/>
      <c r="KE204" s="16"/>
      <c r="KF204" s="16"/>
      <c r="KG204" s="70"/>
      <c r="KH204" s="16"/>
      <c r="KI204" s="16"/>
      <c r="KJ204" s="70"/>
      <c r="KK204" s="16"/>
      <c r="KL204" s="16"/>
      <c r="KM204" s="70"/>
      <c r="KN204" s="16"/>
      <c r="KO204" s="16"/>
      <c r="KP204" s="70"/>
      <c r="KQ204" s="16"/>
      <c r="KR204" s="16"/>
      <c r="KS204" s="70"/>
      <c r="KT204" s="16"/>
      <c r="KU204" s="16"/>
      <c r="KV204" s="16"/>
      <c r="KW204" s="16"/>
      <c r="KX204" s="16"/>
      <c r="KY204" s="70"/>
      <c r="KZ204" s="16"/>
      <c r="LA204" s="16"/>
      <c r="LB204" s="70"/>
      <c r="LC204" s="16"/>
      <c r="LD204" s="16"/>
      <c r="LE204" s="70"/>
      <c r="LF204" s="16"/>
      <c r="LG204" s="16"/>
      <c r="LH204" s="70"/>
      <c r="LI204" s="16"/>
      <c r="LJ204" s="16"/>
      <c r="LK204" s="70"/>
      <c r="LL204" s="16"/>
      <c r="LM204" s="16"/>
      <c r="LN204" s="70"/>
      <c r="LO204" s="16"/>
      <c r="LP204" s="16"/>
      <c r="LQ204" s="70"/>
      <c r="LR204" s="16"/>
      <c r="LS204" s="16"/>
      <c r="LT204" s="70"/>
      <c r="LU204" s="16"/>
      <c r="LV204" s="16"/>
      <c r="LW204" s="70"/>
      <c r="LX204" s="16"/>
      <c r="LY204" s="16"/>
      <c r="LZ204" s="70"/>
      <c r="MA204" s="16"/>
      <c r="MB204" s="16"/>
      <c r="MC204" s="70"/>
      <c r="MD204" s="16"/>
      <c r="ME204" s="16"/>
      <c r="MF204" s="70"/>
      <c r="MG204" s="21"/>
    </row>
    <row r="205" spans="2:345" s="17" customFormat="1" ht="13.5" customHeight="1">
      <c r="B205" s="16"/>
      <c r="C205" s="16"/>
      <c r="D205" s="16"/>
      <c r="E205" s="16"/>
      <c r="F205" s="16"/>
      <c r="G205" s="70"/>
      <c r="H205" s="16"/>
      <c r="I205" s="16"/>
      <c r="J205" s="70"/>
      <c r="K205" s="16"/>
      <c r="L205" s="16"/>
      <c r="M205" s="70"/>
      <c r="N205" s="16"/>
      <c r="O205" s="16"/>
      <c r="P205" s="70"/>
      <c r="Q205" s="16"/>
      <c r="R205" s="16"/>
      <c r="S205" s="70"/>
      <c r="T205" s="16"/>
      <c r="U205" s="16"/>
      <c r="V205" s="70"/>
      <c r="W205" s="16"/>
      <c r="X205" s="16"/>
      <c r="Y205" s="70"/>
      <c r="Z205" s="16"/>
      <c r="AA205" s="16"/>
      <c r="AB205" s="70"/>
      <c r="AC205" s="16"/>
      <c r="AD205" s="16"/>
      <c r="AE205" s="70"/>
      <c r="AF205" s="16"/>
      <c r="AG205" s="16"/>
      <c r="AH205" s="70"/>
      <c r="AI205" s="16"/>
      <c r="AJ205" s="16"/>
      <c r="AK205" s="70"/>
      <c r="AL205" s="16"/>
      <c r="AM205" s="16"/>
      <c r="AN205" s="70"/>
      <c r="AO205" s="16"/>
      <c r="AP205" s="16"/>
      <c r="AQ205" s="70"/>
      <c r="AR205" s="16"/>
      <c r="AS205" s="16"/>
      <c r="AT205" s="70"/>
      <c r="AU205" s="16"/>
      <c r="AV205" s="16"/>
      <c r="AW205" s="70"/>
      <c r="AX205" s="16"/>
      <c r="AY205" s="16"/>
      <c r="AZ205" s="70"/>
      <c r="BA205" s="16"/>
      <c r="BB205" s="16"/>
      <c r="BC205" s="70"/>
      <c r="BD205" s="16"/>
      <c r="BE205" s="16"/>
      <c r="BF205" s="70"/>
      <c r="BG205" s="16"/>
      <c r="BH205" s="16"/>
      <c r="BI205" s="70"/>
      <c r="BJ205" s="16"/>
      <c r="BK205" s="16"/>
      <c r="BL205" s="70"/>
      <c r="BM205" s="16"/>
      <c r="BN205" s="16"/>
      <c r="BO205" s="70"/>
      <c r="BP205" s="16"/>
      <c r="BQ205" s="16"/>
      <c r="BR205" s="70"/>
      <c r="BS205" s="16"/>
      <c r="BT205" s="16"/>
      <c r="BU205" s="70"/>
      <c r="BV205" s="16"/>
      <c r="BW205" s="16"/>
      <c r="BX205" s="70"/>
      <c r="BY205" s="16"/>
      <c r="BZ205" s="16"/>
      <c r="CA205" s="70"/>
      <c r="CB205" s="16"/>
      <c r="CC205" s="16"/>
      <c r="CD205" s="70"/>
      <c r="CE205" s="16"/>
      <c r="CF205" s="16"/>
      <c r="CG205" s="70"/>
      <c r="CH205" s="16"/>
      <c r="CI205" s="16"/>
      <c r="CJ205" s="70"/>
      <c r="CK205" s="16"/>
      <c r="CL205" s="16"/>
      <c r="CM205" s="70"/>
      <c r="CN205" s="16"/>
      <c r="CO205" s="16"/>
      <c r="CP205" s="70"/>
      <c r="CQ205" s="16"/>
      <c r="CR205" s="16"/>
      <c r="CS205" s="70"/>
      <c r="CT205" s="16"/>
      <c r="CU205" s="16"/>
      <c r="CV205" s="70"/>
      <c r="CW205" s="16"/>
      <c r="CX205" s="16"/>
      <c r="CY205" s="70"/>
      <c r="CZ205" s="16"/>
      <c r="DA205" s="16"/>
      <c r="DB205" s="70"/>
      <c r="DC205" s="16"/>
      <c r="DD205" s="16"/>
      <c r="DE205" s="70"/>
      <c r="DF205" s="16"/>
      <c r="DG205" s="16"/>
      <c r="DH205" s="70"/>
      <c r="DI205" s="16"/>
      <c r="DJ205" s="16"/>
      <c r="DK205" s="70"/>
      <c r="DL205" s="16"/>
      <c r="DM205" s="16"/>
      <c r="DN205" s="70"/>
      <c r="DO205" s="16"/>
      <c r="DP205" s="16"/>
      <c r="DQ205" s="70"/>
      <c r="DR205" s="16"/>
      <c r="DS205" s="16"/>
      <c r="DT205" s="70"/>
      <c r="DU205" s="16"/>
      <c r="DV205" s="16"/>
      <c r="DW205" s="70"/>
      <c r="DX205" s="16"/>
      <c r="DY205" s="16"/>
      <c r="DZ205" s="70"/>
      <c r="EA205" s="16"/>
      <c r="EB205" s="16"/>
      <c r="EC205" s="70"/>
      <c r="ED205" s="16"/>
      <c r="EE205" s="16"/>
      <c r="EF205" s="70"/>
      <c r="EG205" s="16"/>
      <c r="EH205" s="16"/>
      <c r="EI205" s="70"/>
      <c r="EJ205" s="16"/>
      <c r="EK205" s="16"/>
      <c r="EL205" s="70"/>
      <c r="EM205" s="16"/>
      <c r="EN205" s="16"/>
      <c r="EO205" s="70"/>
      <c r="EP205" s="16"/>
      <c r="EQ205" s="16"/>
      <c r="ER205" s="70"/>
      <c r="ES205" s="16"/>
      <c r="ET205" s="16"/>
      <c r="EU205" s="70"/>
      <c r="EV205" s="16"/>
      <c r="EW205" s="16"/>
      <c r="EX205" s="70"/>
      <c r="EY205" s="16"/>
      <c r="EZ205" s="16"/>
      <c r="FA205" s="70"/>
      <c r="FB205" s="16"/>
      <c r="FC205" s="16"/>
      <c r="FD205" s="70"/>
      <c r="FE205" s="16"/>
      <c r="FF205" s="16"/>
      <c r="FG205" s="70"/>
      <c r="FH205" s="16"/>
      <c r="FI205" s="16"/>
      <c r="FJ205" s="70"/>
      <c r="FK205" s="16"/>
      <c r="FL205" s="16"/>
      <c r="FM205" s="70"/>
      <c r="FN205" s="16"/>
      <c r="FO205" s="16"/>
      <c r="FP205" s="70"/>
      <c r="FQ205" s="16"/>
      <c r="FR205" s="16"/>
      <c r="FS205" s="70"/>
      <c r="FT205" s="16"/>
      <c r="FU205" s="16"/>
      <c r="FV205" s="70"/>
      <c r="FW205" s="16"/>
      <c r="FX205" s="16"/>
      <c r="FY205" s="70"/>
      <c r="FZ205" s="16"/>
      <c r="GA205" s="16"/>
      <c r="GB205" s="70"/>
      <c r="GC205" s="16"/>
      <c r="GD205" s="16"/>
      <c r="GE205" s="70"/>
      <c r="GF205" s="16"/>
      <c r="GG205" s="16"/>
      <c r="GH205" s="71"/>
      <c r="GI205" s="16"/>
      <c r="GJ205" s="16"/>
      <c r="GK205" s="70"/>
      <c r="GL205" s="16"/>
      <c r="GM205" s="16"/>
      <c r="GN205" s="70"/>
      <c r="GO205" s="16"/>
      <c r="GP205" s="16"/>
      <c r="GQ205" s="70"/>
      <c r="GR205" s="16"/>
      <c r="GS205" s="16"/>
      <c r="GT205" s="70"/>
      <c r="GU205" s="16"/>
      <c r="GV205" s="16"/>
      <c r="GW205" s="70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70"/>
      <c r="HJ205" s="16"/>
      <c r="HK205" s="16"/>
      <c r="HL205" s="16"/>
      <c r="HM205" s="16"/>
      <c r="HN205" s="16"/>
      <c r="HO205" s="16"/>
      <c r="HP205" s="16"/>
      <c r="HQ205" s="16"/>
      <c r="HR205" s="70"/>
      <c r="HS205" s="16"/>
      <c r="HT205" s="16"/>
      <c r="HU205" s="70"/>
      <c r="HV205" s="16"/>
      <c r="HW205" s="16"/>
      <c r="HX205" s="70"/>
      <c r="HY205" s="16"/>
      <c r="HZ205" s="16"/>
      <c r="IA205" s="70"/>
      <c r="IB205" s="16"/>
      <c r="IC205" s="16"/>
      <c r="ID205" s="70"/>
      <c r="IE205" s="16"/>
      <c r="IF205" s="16"/>
      <c r="IG205" s="70"/>
      <c r="IH205" s="16"/>
      <c r="II205" s="16"/>
      <c r="IJ205" s="70"/>
      <c r="IK205" s="16"/>
      <c r="IL205" s="16"/>
      <c r="IM205" s="70"/>
      <c r="IN205" s="16"/>
      <c r="IO205" s="16"/>
      <c r="IP205" s="70"/>
      <c r="IQ205" s="16"/>
      <c r="IR205" s="16"/>
      <c r="IS205" s="16"/>
      <c r="IT205" s="70"/>
      <c r="IU205" s="16"/>
      <c r="IV205" s="16"/>
      <c r="IW205" s="70"/>
      <c r="IX205" s="16"/>
      <c r="IY205" s="16"/>
      <c r="IZ205" s="70"/>
      <c r="JA205" s="16"/>
      <c r="JB205" s="16"/>
      <c r="JC205" s="70"/>
      <c r="JD205" s="16"/>
      <c r="JE205" s="16"/>
      <c r="JF205" s="70"/>
      <c r="JG205" s="16"/>
      <c r="JH205" s="16"/>
      <c r="JI205" s="70"/>
      <c r="JJ205" s="16"/>
      <c r="JK205" s="16"/>
      <c r="JL205" s="70"/>
      <c r="JM205" s="16"/>
      <c r="JN205" s="16"/>
      <c r="JO205" s="70"/>
      <c r="JP205" s="16"/>
      <c r="JQ205" s="16"/>
      <c r="JR205" s="70"/>
      <c r="JS205" s="16"/>
      <c r="JT205" s="16"/>
      <c r="JU205" s="70"/>
      <c r="JV205" s="16"/>
      <c r="JW205" s="16"/>
      <c r="JX205" s="70"/>
      <c r="JY205" s="16"/>
      <c r="JZ205" s="16"/>
      <c r="KA205" s="70"/>
      <c r="KB205" s="16"/>
      <c r="KC205" s="16"/>
      <c r="KD205" s="70"/>
      <c r="KE205" s="16"/>
      <c r="KF205" s="16"/>
      <c r="KG205" s="70"/>
      <c r="KH205" s="16"/>
      <c r="KI205" s="16"/>
      <c r="KJ205" s="70"/>
      <c r="KK205" s="16"/>
      <c r="KL205" s="16"/>
      <c r="KM205" s="70"/>
      <c r="KN205" s="16"/>
      <c r="KO205" s="16"/>
      <c r="KP205" s="70"/>
      <c r="KQ205" s="16"/>
      <c r="KR205" s="16"/>
      <c r="KS205" s="70"/>
      <c r="KT205" s="16"/>
      <c r="KU205" s="16"/>
      <c r="KV205" s="16"/>
      <c r="KW205" s="16"/>
      <c r="KX205" s="16"/>
      <c r="KY205" s="70"/>
      <c r="KZ205" s="16"/>
      <c r="LA205" s="16"/>
      <c r="LB205" s="70"/>
      <c r="LC205" s="16"/>
      <c r="LD205" s="16"/>
      <c r="LE205" s="70"/>
      <c r="LF205" s="16"/>
      <c r="LG205" s="16"/>
      <c r="LH205" s="70"/>
      <c r="LI205" s="16"/>
      <c r="LJ205" s="16"/>
      <c r="LK205" s="70"/>
      <c r="LL205" s="16"/>
      <c r="LM205" s="16"/>
      <c r="LN205" s="70"/>
      <c r="LO205" s="16"/>
      <c r="LP205" s="16"/>
      <c r="LQ205" s="70"/>
      <c r="LR205" s="16"/>
      <c r="LS205" s="16"/>
      <c r="LT205" s="70"/>
      <c r="LU205" s="16"/>
      <c r="LV205" s="16"/>
      <c r="LW205" s="70"/>
      <c r="LX205" s="16"/>
      <c r="LY205" s="16"/>
      <c r="LZ205" s="70"/>
      <c r="MA205" s="16"/>
      <c r="MB205" s="16"/>
      <c r="MC205" s="70"/>
      <c r="MD205" s="16"/>
      <c r="ME205" s="16"/>
      <c r="MF205" s="70"/>
      <c r="MG205" s="21"/>
    </row>
    <row r="206" spans="2:345" s="17" customFormat="1" ht="13.5" customHeight="1">
      <c r="B206" s="16"/>
      <c r="C206" s="16"/>
      <c r="D206" s="16"/>
      <c r="E206" s="16"/>
      <c r="F206" s="16"/>
      <c r="G206" s="70"/>
      <c r="H206" s="16"/>
      <c r="I206" s="16"/>
      <c r="J206" s="70"/>
      <c r="K206" s="16"/>
      <c r="L206" s="16"/>
      <c r="M206" s="70"/>
      <c r="N206" s="16"/>
      <c r="O206" s="16"/>
      <c r="P206" s="70"/>
      <c r="Q206" s="16"/>
      <c r="R206" s="16"/>
      <c r="S206" s="70"/>
      <c r="T206" s="16"/>
      <c r="U206" s="16"/>
      <c r="V206" s="70"/>
      <c r="W206" s="16"/>
      <c r="X206" s="16"/>
      <c r="Y206" s="70"/>
      <c r="Z206" s="16"/>
      <c r="AA206" s="16"/>
      <c r="AB206" s="70"/>
      <c r="AC206" s="16"/>
      <c r="AD206" s="16"/>
      <c r="AE206" s="70"/>
      <c r="AF206" s="16"/>
      <c r="AG206" s="16"/>
      <c r="AH206" s="70"/>
      <c r="AI206" s="16"/>
      <c r="AJ206" s="16"/>
      <c r="AK206" s="70"/>
      <c r="AL206" s="16"/>
      <c r="AM206" s="16"/>
      <c r="AN206" s="70"/>
      <c r="AO206" s="16"/>
      <c r="AP206" s="16"/>
      <c r="AQ206" s="70"/>
      <c r="AR206" s="16"/>
      <c r="AS206" s="16"/>
      <c r="AT206" s="70"/>
      <c r="AU206" s="16"/>
      <c r="AV206" s="16"/>
      <c r="AW206" s="70"/>
      <c r="AX206" s="16"/>
      <c r="AY206" s="16"/>
      <c r="AZ206" s="70"/>
      <c r="BA206" s="16"/>
      <c r="BB206" s="16"/>
      <c r="BC206" s="70"/>
      <c r="BD206" s="16"/>
      <c r="BE206" s="16"/>
      <c r="BF206" s="70"/>
      <c r="BG206" s="16"/>
      <c r="BH206" s="16"/>
      <c r="BI206" s="70"/>
      <c r="BJ206" s="16"/>
      <c r="BK206" s="16"/>
      <c r="BL206" s="70"/>
      <c r="BM206" s="16"/>
      <c r="BN206" s="16"/>
      <c r="BO206" s="70"/>
      <c r="BP206" s="16"/>
      <c r="BQ206" s="16"/>
      <c r="BR206" s="70"/>
      <c r="BS206" s="16"/>
      <c r="BT206" s="16"/>
      <c r="BU206" s="70"/>
      <c r="BV206" s="16"/>
      <c r="BW206" s="16"/>
      <c r="BX206" s="70"/>
      <c r="BY206" s="16"/>
      <c r="BZ206" s="16"/>
      <c r="CA206" s="70"/>
      <c r="CB206" s="16"/>
      <c r="CC206" s="16"/>
      <c r="CD206" s="70"/>
      <c r="CE206" s="16"/>
      <c r="CF206" s="16"/>
      <c r="CG206" s="70"/>
      <c r="CH206" s="16"/>
      <c r="CI206" s="16"/>
      <c r="CJ206" s="70"/>
      <c r="CK206" s="16"/>
      <c r="CL206" s="16"/>
      <c r="CM206" s="70"/>
      <c r="CN206" s="16"/>
      <c r="CO206" s="16"/>
      <c r="CP206" s="70"/>
      <c r="CQ206" s="16"/>
      <c r="CR206" s="16"/>
      <c r="CS206" s="70"/>
      <c r="CT206" s="16"/>
      <c r="CU206" s="16"/>
      <c r="CV206" s="70"/>
      <c r="CW206" s="16"/>
      <c r="CX206" s="16"/>
      <c r="CY206" s="70"/>
      <c r="CZ206" s="16"/>
      <c r="DA206" s="16"/>
      <c r="DB206" s="70"/>
      <c r="DC206" s="16"/>
      <c r="DD206" s="16"/>
      <c r="DE206" s="70"/>
      <c r="DF206" s="16"/>
      <c r="DG206" s="16"/>
      <c r="DH206" s="70"/>
      <c r="DI206" s="16"/>
      <c r="DJ206" s="16"/>
      <c r="DK206" s="70"/>
      <c r="DL206" s="16"/>
      <c r="DM206" s="16"/>
      <c r="DN206" s="70"/>
      <c r="DO206" s="16"/>
      <c r="DP206" s="16"/>
      <c r="DQ206" s="70"/>
      <c r="DR206" s="16"/>
      <c r="DS206" s="16"/>
      <c r="DT206" s="70"/>
      <c r="DU206" s="16"/>
      <c r="DV206" s="16"/>
      <c r="DW206" s="70"/>
      <c r="DX206" s="16"/>
      <c r="DY206" s="16"/>
      <c r="DZ206" s="70"/>
      <c r="EA206" s="16"/>
      <c r="EB206" s="16"/>
      <c r="EC206" s="70"/>
      <c r="ED206" s="16"/>
      <c r="EE206" s="16"/>
      <c r="EF206" s="70"/>
      <c r="EG206" s="16"/>
      <c r="EH206" s="16"/>
      <c r="EI206" s="70"/>
      <c r="EJ206" s="16"/>
      <c r="EK206" s="16"/>
      <c r="EL206" s="70"/>
      <c r="EM206" s="16"/>
      <c r="EN206" s="16"/>
      <c r="EO206" s="70"/>
      <c r="EP206" s="16"/>
      <c r="EQ206" s="16"/>
      <c r="ER206" s="70"/>
      <c r="ES206" s="16"/>
      <c r="ET206" s="16"/>
      <c r="EU206" s="70"/>
      <c r="EV206" s="16"/>
      <c r="EW206" s="16"/>
      <c r="EX206" s="70"/>
      <c r="EY206" s="16"/>
      <c r="EZ206" s="16"/>
      <c r="FA206" s="70"/>
      <c r="FB206" s="16"/>
      <c r="FC206" s="16"/>
      <c r="FD206" s="70"/>
      <c r="FE206" s="16"/>
      <c r="FF206" s="16"/>
      <c r="FG206" s="70"/>
      <c r="FH206" s="16"/>
      <c r="FI206" s="16"/>
      <c r="FJ206" s="70"/>
      <c r="FK206" s="16"/>
      <c r="FL206" s="16"/>
      <c r="FM206" s="70"/>
      <c r="FN206" s="16"/>
      <c r="FO206" s="16"/>
      <c r="FP206" s="70"/>
      <c r="FQ206" s="16"/>
      <c r="FR206" s="16"/>
      <c r="FS206" s="70"/>
      <c r="FT206" s="16"/>
      <c r="FU206" s="16"/>
      <c r="FV206" s="70"/>
      <c r="FW206" s="16"/>
      <c r="FX206" s="16"/>
      <c r="FY206" s="70"/>
      <c r="FZ206" s="16"/>
      <c r="GA206" s="16"/>
      <c r="GB206" s="70"/>
      <c r="GC206" s="16"/>
      <c r="GD206" s="16"/>
      <c r="GE206" s="70"/>
      <c r="GF206" s="16"/>
      <c r="GG206" s="16"/>
      <c r="GH206" s="71"/>
      <c r="GI206" s="16"/>
      <c r="GJ206" s="16"/>
      <c r="GK206" s="70"/>
      <c r="GL206" s="16"/>
      <c r="GM206" s="16"/>
      <c r="GN206" s="70"/>
      <c r="GO206" s="16"/>
      <c r="GP206" s="16"/>
      <c r="GQ206" s="70"/>
      <c r="GR206" s="16"/>
      <c r="GS206" s="16"/>
      <c r="GT206" s="70"/>
      <c r="GU206" s="16"/>
      <c r="GV206" s="16"/>
      <c r="GW206" s="70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70"/>
      <c r="HJ206" s="16"/>
      <c r="HK206" s="16"/>
      <c r="HL206" s="16"/>
      <c r="HM206" s="16"/>
      <c r="HN206" s="16"/>
      <c r="HO206" s="16"/>
      <c r="HP206" s="16"/>
      <c r="HQ206" s="16"/>
      <c r="HR206" s="70"/>
      <c r="HS206" s="16"/>
      <c r="HT206" s="16"/>
      <c r="HU206" s="70"/>
      <c r="HV206" s="16"/>
      <c r="HW206" s="16"/>
      <c r="HX206" s="70"/>
      <c r="HY206" s="16"/>
      <c r="HZ206" s="16"/>
      <c r="IA206" s="70"/>
      <c r="IB206" s="16"/>
      <c r="IC206" s="16"/>
      <c r="ID206" s="70"/>
      <c r="IE206" s="16"/>
      <c r="IF206" s="16"/>
      <c r="IG206" s="70"/>
      <c r="IH206" s="16"/>
      <c r="II206" s="16"/>
      <c r="IJ206" s="70"/>
      <c r="IK206" s="16"/>
      <c r="IL206" s="16"/>
      <c r="IM206" s="70"/>
      <c r="IN206" s="16"/>
      <c r="IO206" s="16"/>
      <c r="IP206" s="70"/>
      <c r="IQ206" s="16"/>
      <c r="IR206" s="16"/>
      <c r="IS206" s="16"/>
      <c r="IT206" s="70"/>
      <c r="IU206" s="16"/>
      <c r="IV206" s="16"/>
      <c r="IW206" s="70"/>
      <c r="IX206" s="16"/>
      <c r="IY206" s="16"/>
      <c r="IZ206" s="70"/>
      <c r="JA206" s="16"/>
      <c r="JB206" s="16"/>
      <c r="JC206" s="70"/>
      <c r="JD206" s="16"/>
      <c r="JE206" s="16"/>
      <c r="JF206" s="70"/>
      <c r="JG206" s="16"/>
      <c r="JH206" s="16"/>
      <c r="JI206" s="70"/>
      <c r="JJ206" s="16"/>
      <c r="JK206" s="16"/>
      <c r="JL206" s="70"/>
      <c r="JM206" s="16"/>
      <c r="JN206" s="16"/>
      <c r="JO206" s="70"/>
      <c r="JP206" s="16"/>
      <c r="JQ206" s="16"/>
      <c r="JR206" s="70"/>
      <c r="JS206" s="16"/>
      <c r="JT206" s="16"/>
      <c r="JU206" s="70"/>
      <c r="JV206" s="16"/>
      <c r="JW206" s="16"/>
      <c r="JX206" s="70"/>
      <c r="JY206" s="16"/>
      <c r="JZ206" s="16"/>
      <c r="KA206" s="70"/>
      <c r="KB206" s="16"/>
      <c r="KC206" s="16"/>
      <c r="KD206" s="70"/>
      <c r="KE206" s="16"/>
      <c r="KF206" s="16"/>
      <c r="KG206" s="70"/>
      <c r="KH206" s="16"/>
      <c r="KI206" s="16"/>
      <c r="KJ206" s="70"/>
      <c r="KK206" s="16"/>
      <c r="KL206" s="16"/>
      <c r="KM206" s="70"/>
      <c r="KN206" s="16"/>
      <c r="KO206" s="16"/>
      <c r="KP206" s="70"/>
      <c r="KQ206" s="16"/>
      <c r="KR206" s="16"/>
      <c r="KS206" s="70"/>
      <c r="KT206" s="16"/>
      <c r="KU206" s="16"/>
      <c r="KV206" s="16"/>
      <c r="KW206" s="16"/>
      <c r="KX206" s="16"/>
      <c r="KY206" s="70"/>
      <c r="KZ206" s="16"/>
      <c r="LA206" s="16"/>
      <c r="LB206" s="70"/>
      <c r="LC206" s="16"/>
      <c r="LD206" s="16"/>
      <c r="LE206" s="70"/>
      <c r="LF206" s="16"/>
      <c r="LG206" s="16"/>
      <c r="LH206" s="70"/>
      <c r="LI206" s="16"/>
      <c r="LJ206" s="16"/>
      <c r="LK206" s="70"/>
      <c r="LL206" s="16"/>
      <c r="LM206" s="16"/>
      <c r="LN206" s="70"/>
      <c r="LO206" s="16"/>
      <c r="LP206" s="16"/>
      <c r="LQ206" s="70"/>
      <c r="LR206" s="16"/>
      <c r="LS206" s="16"/>
      <c r="LT206" s="70"/>
      <c r="LU206" s="16"/>
      <c r="LV206" s="16"/>
      <c r="LW206" s="70"/>
      <c r="LX206" s="16"/>
      <c r="LY206" s="16"/>
      <c r="LZ206" s="70"/>
      <c r="MA206" s="16"/>
      <c r="MB206" s="16"/>
      <c r="MC206" s="70"/>
      <c r="MD206" s="16"/>
      <c r="ME206" s="16"/>
      <c r="MF206" s="70"/>
      <c r="MG206" s="21"/>
    </row>
    <row r="207" spans="2:345" s="17" customFormat="1" ht="13.5" customHeight="1">
      <c r="B207" s="16"/>
      <c r="C207" s="16"/>
      <c r="D207" s="16"/>
      <c r="E207" s="16"/>
      <c r="F207" s="16"/>
      <c r="G207" s="70"/>
      <c r="H207" s="16"/>
      <c r="I207" s="16"/>
      <c r="J207" s="70"/>
      <c r="K207" s="16"/>
      <c r="L207" s="16"/>
      <c r="M207" s="70"/>
      <c r="N207" s="16"/>
      <c r="O207" s="16"/>
      <c r="P207" s="70"/>
      <c r="Q207" s="16"/>
      <c r="R207" s="16"/>
      <c r="S207" s="70"/>
      <c r="T207" s="16"/>
      <c r="U207" s="16"/>
      <c r="V207" s="70"/>
      <c r="W207" s="16"/>
      <c r="X207" s="16"/>
      <c r="Y207" s="70"/>
      <c r="Z207" s="16"/>
      <c r="AA207" s="16"/>
      <c r="AB207" s="70"/>
      <c r="AC207" s="16"/>
      <c r="AD207" s="16"/>
      <c r="AE207" s="70"/>
      <c r="AF207" s="16"/>
      <c r="AG207" s="16"/>
      <c r="AH207" s="70"/>
      <c r="AI207" s="16"/>
      <c r="AJ207" s="16"/>
      <c r="AK207" s="70"/>
      <c r="AL207" s="16"/>
      <c r="AM207" s="16"/>
      <c r="AN207" s="70"/>
      <c r="AO207" s="16"/>
      <c r="AP207" s="16"/>
      <c r="AQ207" s="70"/>
      <c r="AR207" s="16"/>
      <c r="AS207" s="16"/>
      <c r="AT207" s="70"/>
      <c r="AU207" s="16"/>
      <c r="AV207" s="16"/>
      <c r="AW207" s="70"/>
      <c r="AX207" s="16"/>
      <c r="AY207" s="16"/>
      <c r="AZ207" s="70"/>
      <c r="BA207" s="16"/>
      <c r="BB207" s="16"/>
      <c r="BC207" s="70"/>
      <c r="BD207" s="16"/>
      <c r="BE207" s="16"/>
      <c r="BF207" s="70"/>
      <c r="BG207" s="16"/>
      <c r="BH207" s="16"/>
      <c r="BI207" s="70"/>
      <c r="BJ207" s="16"/>
      <c r="BK207" s="16"/>
      <c r="BL207" s="70"/>
      <c r="BM207" s="16"/>
      <c r="BN207" s="16"/>
      <c r="BO207" s="70"/>
      <c r="BP207" s="16"/>
      <c r="BQ207" s="16"/>
      <c r="BR207" s="70"/>
      <c r="BS207" s="16"/>
      <c r="BT207" s="16"/>
      <c r="BU207" s="70"/>
      <c r="BV207" s="16"/>
      <c r="BW207" s="16"/>
      <c r="BX207" s="70"/>
      <c r="BY207" s="16"/>
      <c r="BZ207" s="16"/>
      <c r="CA207" s="70"/>
      <c r="CB207" s="16"/>
      <c r="CC207" s="16"/>
      <c r="CD207" s="70"/>
      <c r="CE207" s="16"/>
      <c r="CF207" s="16"/>
      <c r="CG207" s="70"/>
      <c r="CH207" s="16"/>
      <c r="CI207" s="16"/>
      <c r="CJ207" s="70"/>
      <c r="CK207" s="16"/>
      <c r="CL207" s="16"/>
      <c r="CM207" s="70"/>
      <c r="CN207" s="16"/>
      <c r="CO207" s="16"/>
      <c r="CP207" s="70"/>
      <c r="CQ207" s="16"/>
      <c r="CR207" s="16"/>
      <c r="CS207" s="70"/>
      <c r="CT207" s="16"/>
      <c r="CU207" s="16"/>
      <c r="CV207" s="70"/>
      <c r="CW207" s="16"/>
      <c r="CX207" s="16"/>
      <c r="CY207" s="70"/>
      <c r="CZ207" s="16"/>
      <c r="DA207" s="16"/>
      <c r="DB207" s="70"/>
      <c r="DC207" s="16"/>
      <c r="DD207" s="16"/>
      <c r="DE207" s="70"/>
      <c r="DF207" s="16"/>
      <c r="DG207" s="16"/>
      <c r="DH207" s="70"/>
      <c r="DI207" s="16"/>
      <c r="DJ207" s="16"/>
      <c r="DK207" s="70"/>
      <c r="DL207" s="16"/>
      <c r="DM207" s="16"/>
      <c r="DN207" s="70"/>
      <c r="DO207" s="16"/>
      <c r="DP207" s="16"/>
      <c r="DQ207" s="70"/>
      <c r="DR207" s="16"/>
      <c r="DS207" s="16"/>
      <c r="DT207" s="70"/>
      <c r="DU207" s="16"/>
      <c r="DV207" s="16"/>
      <c r="DW207" s="70"/>
      <c r="DX207" s="16"/>
      <c r="DY207" s="16"/>
      <c r="DZ207" s="70"/>
      <c r="EA207" s="16"/>
      <c r="EB207" s="16"/>
      <c r="EC207" s="70"/>
      <c r="ED207" s="16"/>
      <c r="EE207" s="16"/>
      <c r="EF207" s="70"/>
      <c r="EG207" s="16"/>
      <c r="EH207" s="16"/>
      <c r="EI207" s="70"/>
      <c r="EJ207" s="16"/>
      <c r="EK207" s="16"/>
      <c r="EL207" s="70"/>
      <c r="EM207" s="16"/>
      <c r="EN207" s="16"/>
      <c r="EO207" s="70"/>
      <c r="EP207" s="16"/>
      <c r="EQ207" s="16"/>
      <c r="ER207" s="70"/>
      <c r="ES207" s="16"/>
      <c r="ET207" s="16"/>
      <c r="EU207" s="70"/>
      <c r="EV207" s="16"/>
      <c r="EW207" s="16"/>
      <c r="EX207" s="70"/>
      <c r="EY207" s="16"/>
      <c r="EZ207" s="16"/>
      <c r="FA207" s="70"/>
      <c r="FB207" s="16"/>
      <c r="FC207" s="16"/>
      <c r="FD207" s="70"/>
      <c r="FE207" s="16"/>
      <c r="FF207" s="16"/>
      <c r="FG207" s="70"/>
      <c r="FH207" s="16"/>
      <c r="FI207" s="16"/>
      <c r="FJ207" s="70"/>
      <c r="FK207" s="16"/>
      <c r="FL207" s="16"/>
      <c r="FM207" s="70"/>
      <c r="FN207" s="16"/>
      <c r="FO207" s="16"/>
      <c r="FP207" s="70"/>
      <c r="FQ207" s="16"/>
      <c r="FR207" s="16"/>
      <c r="FS207" s="70"/>
      <c r="FT207" s="16"/>
      <c r="FU207" s="16"/>
      <c r="FV207" s="70"/>
      <c r="FW207" s="16"/>
      <c r="FX207" s="16"/>
      <c r="FY207" s="70"/>
      <c r="FZ207" s="16"/>
      <c r="GA207" s="16"/>
      <c r="GB207" s="70"/>
      <c r="GC207" s="16"/>
      <c r="GD207" s="16"/>
      <c r="GE207" s="70"/>
      <c r="GF207" s="16"/>
      <c r="GG207" s="16"/>
      <c r="GH207" s="71"/>
      <c r="GI207" s="16"/>
      <c r="GJ207" s="16"/>
      <c r="GK207" s="70"/>
      <c r="GL207" s="16"/>
      <c r="GM207" s="16"/>
      <c r="GN207" s="70"/>
      <c r="GO207" s="16"/>
      <c r="GP207" s="16"/>
      <c r="GQ207" s="70"/>
      <c r="GR207" s="16"/>
      <c r="GS207" s="16"/>
      <c r="GT207" s="70"/>
      <c r="GU207" s="16"/>
      <c r="GV207" s="16"/>
      <c r="GW207" s="70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70"/>
      <c r="HJ207" s="16"/>
      <c r="HK207" s="16"/>
      <c r="HL207" s="16"/>
      <c r="HM207" s="16"/>
      <c r="HN207" s="16"/>
      <c r="HO207" s="16"/>
      <c r="HP207" s="16"/>
      <c r="HQ207" s="16"/>
      <c r="HR207" s="70"/>
      <c r="HS207" s="16"/>
      <c r="HT207" s="16"/>
      <c r="HU207" s="70"/>
      <c r="HV207" s="16"/>
      <c r="HW207" s="16"/>
      <c r="HX207" s="70"/>
      <c r="HY207" s="16"/>
      <c r="HZ207" s="16"/>
      <c r="IA207" s="70"/>
      <c r="IB207" s="16"/>
      <c r="IC207" s="16"/>
      <c r="ID207" s="70"/>
      <c r="IE207" s="16"/>
      <c r="IF207" s="16"/>
      <c r="IG207" s="70"/>
      <c r="IH207" s="16"/>
      <c r="II207" s="16"/>
      <c r="IJ207" s="70"/>
      <c r="IK207" s="16"/>
      <c r="IL207" s="16"/>
      <c r="IM207" s="70"/>
      <c r="IN207" s="16"/>
      <c r="IO207" s="16"/>
      <c r="IP207" s="70"/>
      <c r="IQ207" s="16"/>
      <c r="IR207" s="16"/>
      <c r="IS207" s="16"/>
      <c r="IT207" s="70"/>
      <c r="IU207" s="16"/>
      <c r="IV207" s="16"/>
      <c r="IW207" s="70"/>
      <c r="IX207" s="16"/>
      <c r="IY207" s="16"/>
      <c r="IZ207" s="70"/>
      <c r="JA207" s="16"/>
      <c r="JB207" s="16"/>
      <c r="JC207" s="70"/>
      <c r="JD207" s="16"/>
      <c r="JE207" s="16"/>
      <c r="JF207" s="70"/>
      <c r="JG207" s="16"/>
      <c r="JH207" s="16"/>
      <c r="JI207" s="70"/>
      <c r="JJ207" s="16"/>
      <c r="JK207" s="16"/>
      <c r="JL207" s="70"/>
      <c r="JM207" s="16"/>
      <c r="JN207" s="16"/>
      <c r="JO207" s="70"/>
      <c r="JP207" s="16"/>
      <c r="JQ207" s="16"/>
      <c r="JR207" s="70"/>
      <c r="JS207" s="16"/>
      <c r="JT207" s="16"/>
      <c r="JU207" s="70"/>
      <c r="JV207" s="16"/>
      <c r="JW207" s="16"/>
      <c r="JX207" s="70"/>
      <c r="JY207" s="16"/>
      <c r="JZ207" s="16"/>
      <c r="KA207" s="70"/>
      <c r="KB207" s="16"/>
      <c r="KC207" s="16"/>
      <c r="KD207" s="70"/>
      <c r="KE207" s="16"/>
      <c r="KF207" s="16"/>
      <c r="KG207" s="70"/>
      <c r="KH207" s="16"/>
      <c r="KI207" s="16"/>
      <c r="KJ207" s="70"/>
      <c r="KK207" s="16"/>
      <c r="KL207" s="16"/>
      <c r="KM207" s="70"/>
      <c r="KN207" s="16"/>
      <c r="KO207" s="16"/>
      <c r="KP207" s="70"/>
      <c r="KQ207" s="16"/>
      <c r="KR207" s="16"/>
      <c r="KS207" s="70"/>
      <c r="KT207" s="16"/>
      <c r="KU207" s="16"/>
      <c r="KV207" s="16"/>
      <c r="KW207" s="16"/>
      <c r="KX207" s="16"/>
      <c r="KY207" s="70"/>
      <c r="KZ207" s="16"/>
      <c r="LA207" s="16"/>
      <c r="LB207" s="70"/>
      <c r="LC207" s="16"/>
      <c r="LD207" s="16"/>
      <c r="LE207" s="70"/>
      <c r="LF207" s="16"/>
      <c r="LG207" s="16"/>
      <c r="LH207" s="70"/>
      <c r="LI207" s="16"/>
      <c r="LJ207" s="16"/>
      <c r="LK207" s="70"/>
      <c r="LL207" s="16"/>
      <c r="LM207" s="16"/>
      <c r="LN207" s="70"/>
      <c r="LO207" s="16"/>
      <c r="LP207" s="16"/>
      <c r="LQ207" s="70"/>
      <c r="LR207" s="16"/>
      <c r="LS207" s="16"/>
      <c r="LT207" s="70"/>
      <c r="LU207" s="16"/>
      <c r="LV207" s="16"/>
      <c r="LW207" s="70"/>
      <c r="LX207" s="16"/>
      <c r="LY207" s="16"/>
      <c r="LZ207" s="70"/>
      <c r="MA207" s="16"/>
      <c r="MB207" s="16"/>
      <c r="MC207" s="70"/>
      <c r="MD207" s="16"/>
      <c r="ME207" s="16"/>
      <c r="MF207" s="70"/>
      <c r="MG207" s="21"/>
    </row>
    <row r="208" spans="2:345" s="17" customFormat="1" ht="13.5" customHeight="1">
      <c r="B208" s="16"/>
      <c r="C208" s="16"/>
      <c r="D208" s="16"/>
      <c r="E208" s="16"/>
      <c r="F208" s="16"/>
      <c r="G208" s="70"/>
      <c r="H208" s="16"/>
      <c r="I208" s="16"/>
      <c r="J208" s="70"/>
      <c r="K208" s="16"/>
      <c r="L208" s="16"/>
      <c r="M208" s="70"/>
      <c r="N208" s="16"/>
      <c r="O208" s="16"/>
      <c r="P208" s="70"/>
      <c r="Q208" s="16"/>
      <c r="R208" s="16"/>
      <c r="S208" s="70"/>
      <c r="T208" s="16"/>
      <c r="U208" s="16"/>
      <c r="V208" s="70"/>
      <c r="W208" s="16"/>
      <c r="X208" s="16"/>
      <c r="Y208" s="70"/>
      <c r="Z208" s="16"/>
      <c r="AA208" s="16"/>
      <c r="AB208" s="70"/>
      <c r="AC208" s="16"/>
      <c r="AD208" s="16"/>
      <c r="AE208" s="70"/>
      <c r="AF208" s="16"/>
      <c r="AG208" s="16"/>
      <c r="AH208" s="70"/>
      <c r="AI208" s="16"/>
      <c r="AJ208" s="16"/>
      <c r="AK208" s="70"/>
      <c r="AL208" s="16"/>
      <c r="AM208" s="16"/>
      <c r="AN208" s="70"/>
      <c r="AO208" s="16"/>
      <c r="AP208" s="16"/>
      <c r="AQ208" s="70"/>
      <c r="AR208" s="16"/>
      <c r="AS208" s="16"/>
      <c r="AT208" s="70"/>
      <c r="AU208" s="16"/>
      <c r="AV208" s="16"/>
      <c r="AW208" s="70"/>
      <c r="AX208" s="16"/>
      <c r="AY208" s="16"/>
      <c r="AZ208" s="70"/>
      <c r="BA208" s="16"/>
      <c r="BB208" s="16"/>
      <c r="BC208" s="70"/>
      <c r="BD208" s="16"/>
      <c r="BE208" s="16"/>
      <c r="BF208" s="70"/>
      <c r="BG208" s="16"/>
      <c r="BH208" s="16"/>
      <c r="BI208" s="70"/>
      <c r="BJ208" s="16"/>
      <c r="BK208" s="16"/>
      <c r="BL208" s="70"/>
      <c r="BM208" s="16"/>
      <c r="BN208" s="16"/>
      <c r="BO208" s="70"/>
      <c r="BP208" s="16"/>
      <c r="BQ208" s="16"/>
      <c r="BR208" s="70"/>
      <c r="BS208" s="16"/>
      <c r="BT208" s="16"/>
      <c r="BU208" s="70"/>
      <c r="BV208" s="16"/>
      <c r="BW208" s="16"/>
      <c r="BX208" s="70"/>
      <c r="BY208" s="16"/>
      <c r="BZ208" s="16"/>
      <c r="CA208" s="70"/>
      <c r="CB208" s="16"/>
      <c r="CC208" s="16"/>
      <c r="CD208" s="70"/>
      <c r="CE208" s="16"/>
      <c r="CF208" s="16"/>
      <c r="CG208" s="70"/>
      <c r="CH208" s="16"/>
      <c r="CI208" s="16"/>
      <c r="CJ208" s="70"/>
      <c r="CK208" s="16"/>
      <c r="CL208" s="16"/>
      <c r="CM208" s="70"/>
      <c r="CN208" s="16"/>
      <c r="CO208" s="16"/>
      <c r="CP208" s="70"/>
      <c r="CQ208" s="16"/>
      <c r="CR208" s="16"/>
      <c r="CS208" s="70"/>
      <c r="CT208" s="16"/>
      <c r="CU208" s="16"/>
      <c r="CV208" s="70"/>
      <c r="CW208" s="16"/>
      <c r="CX208" s="16"/>
      <c r="CY208" s="70"/>
      <c r="CZ208" s="16"/>
      <c r="DA208" s="16"/>
      <c r="DB208" s="70"/>
      <c r="DC208" s="16"/>
      <c r="DD208" s="16"/>
      <c r="DE208" s="70"/>
      <c r="DF208" s="16"/>
      <c r="DG208" s="16"/>
      <c r="DH208" s="70"/>
      <c r="DI208" s="16"/>
      <c r="DJ208" s="16"/>
      <c r="DK208" s="70"/>
      <c r="DL208" s="16"/>
      <c r="DM208" s="16"/>
      <c r="DN208" s="70"/>
      <c r="DO208" s="16"/>
      <c r="DP208" s="16"/>
      <c r="DQ208" s="70"/>
      <c r="DR208" s="16"/>
      <c r="DS208" s="16"/>
      <c r="DT208" s="70"/>
      <c r="DU208" s="16"/>
      <c r="DV208" s="16"/>
      <c r="DW208" s="70"/>
      <c r="DX208" s="16"/>
      <c r="DY208" s="16"/>
      <c r="DZ208" s="70"/>
      <c r="EA208" s="16"/>
      <c r="EB208" s="16"/>
      <c r="EC208" s="70"/>
      <c r="ED208" s="16"/>
      <c r="EE208" s="16"/>
      <c r="EF208" s="70"/>
      <c r="EG208" s="16"/>
      <c r="EH208" s="16"/>
      <c r="EI208" s="70"/>
      <c r="EJ208" s="16"/>
      <c r="EK208" s="16"/>
      <c r="EL208" s="70"/>
      <c r="EM208" s="16"/>
      <c r="EN208" s="16"/>
      <c r="EO208" s="70"/>
      <c r="EP208" s="16"/>
      <c r="EQ208" s="16"/>
      <c r="ER208" s="70"/>
      <c r="ES208" s="16"/>
      <c r="ET208" s="16"/>
      <c r="EU208" s="70"/>
      <c r="EV208" s="16"/>
      <c r="EW208" s="16"/>
      <c r="EX208" s="70"/>
      <c r="EY208" s="16"/>
      <c r="EZ208" s="16"/>
      <c r="FA208" s="70"/>
      <c r="FB208" s="16"/>
      <c r="FC208" s="16"/>
      <c r="FD208" s="70"/>
      <c r="FE208" s="16"/>
      <c r="FF208" s="16"/>
      <c r="FG208" s="70"/>
      <c r="FH208" s="16"/>
      <c r="FI208" s="16"/>
      <c r="FJ208" s="70"/>
      <c r="FK208" s="16"/>
      <c r="FL208" s="16"/>
      <c r="FM208" s="70"/>
      <c r="FN208" s="16"/>
      <c r="FO208" s="16"/>
      <c r="FP208" s="70"/>
      <c r="FQ208" s="16"/>
      <c r="FR208" s="16"/>
      <c r="FS208" s="70"/>
      <c r="FT208" s="16"/>
      <c r="FU208" s="16"/>
      <c r="FV208" s="70"/>
      <c r="FW208" s="16"/>
      <c r="FX208" s="16"/>
      <c r="FY208" s="70"/>
      <c r="FZ208" s="16"/>
      <c r="GA208" s="16"/>
      <c r="GB208" s="70"/>
      <c r="GC208" s="16"/>
      <c r="GD208" s="16"/>
      <c r="GE208" s="70"/>
      <c r="GF208" s="16"/>
      <c r="GG208" s="16"/>
      <c r="GH208" s="71"/>
      <c r="GI208" s="16"/>
      <c r="GJ208" s="16"/>
      <c r="GK208" s="70"/>
      <c r="GL208" s="16"/>
      <c r="GM208" s="16"/>
      <c r="GN208" s="70"/>
      <c r="GO208" s="16"/>
      <c r="GP208" s="16"/>
      <c r="GQ208" s="70"/>
      <c r="GR208" s="16"/>
      <c r="GS208" s="16"/>
      <c r="GT208" s="70"/>
      <c r="GU208" s="16"/>
      <c r="GV208" s="16"/>
      <c r="GW208" s="70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70"/>
      <c r="HJ208" s="16"/>
      <c r="HK208" s="16"/>
      <c r="HL208" s="16"/>
      <c r="HM208" s="16"/>
      <c r="HN208" s="16"/>
      <c r="HO208" s="16"/>
      <c r="HP208" s="16"/>
      <c r="HQ208" s="16"/>
      <c r="HR208" s="70"/>
      <c r="HS208" s="16"/>
      <c r="HT208" s="16"/>
      <c r="HU208" s="70"/>
      <c r="HV208" s="16"/>
      <c r="HW208" s="16"/>
      <c r="HX208" s="70"/>
      <c r="HY208" s="16"/>
      <c r="HZ208" s="16"/>
      <c r="IA208" s="70"/>
      <c r="IB208" s="16"/>
      <c r="IC208" s="16"/>
      <c r="ID208" s="70"/>
      <c r="IE208" s="16"/>
      <c r="IF208" s="16"/>
      <c r="IG208" s="70"/>
      <c r="IH208" s="16"/>
      <c r="II208" s="16"/>
      <c r="IJ208" s="70"/>
      <c r="IK208" s="16"/>
      <c r="IL208" s="16"/>
      <c r="IM208" s="70"/>
      <c r="IN208" s="16"/>
      <c r="IO208" s="16"/>
      <c r="IP208" s="70"/>
      <c r="IQ208" s="16"/>
      <c r="IR208" s="16"/>
      <c r="IS208" s="16"/>
      <c r="IT208" s="70"/>
      <c r="IU208" s="16"/>
      <c r="IV208" s="16"/>
      <c r="IW208" s="70"/>
      <c r="IX208" s="16"/>
      <c r="IY208" s="16"/>
      <c r="IZ208" s="70"/>
      <c r="JA208" s="16"/>
      <c r="JB208" s="16"/>
      <c r="JC208" s="70"/>
      <c r="JD208" s="16"/>
      <c r="JE208" s="16"/>
      <c r="JF208" s="70"/>
      <c r="JG208" s="16"/>
      <c r="JH208" s="16"/>
      <c r="JI208" s="70"/>
      <c r="JJ208" s="16"/>
      <c r="JK208" s="16"/>
      <c r="JL208" s="70"/>
      <c r="JM208" s="16"/>
      <c r="JN208" s="16"/>
      <c r="JO208" s="70"/>
      <c r="JP208" s="16"/>
      <c r="JQ208" s="16"/>
      <c r="JR208" s="70"/>
      <c r="JS208" s="16"/>
      <c r="JT208" s="16"/>
      <c r="JU208" s="70"/>
      <c r="JV208" s="16"/>
      <c r="JW208" s="16"/>
      <c r="JX208" s="70"/>
      <c r="JY208" s="16"/>
      <c r="JZ208" s="16"/>
      <c r="KA208" s="70"/>
      <c r="KB208" s="16"/>
      <c r="KC208" s="16"/>
      <c r="KD208" s="70"/>
      <c r="KE208" s="16"/>
      <c r="KF208" s="16"/>
      <c r="KG208" s="70"/>
      <c r="KH208" s="16"/>
      <c r="KI208" s="16"/>
      <c r="KJ208" s="70"/>
      <c r="KK208" s="16"/>
      <c r="KL208" s="16"/>
      <c r="KM208" s="70"/>
      <c r="KN208" s="16"/>
      <c r="KO208" s="16"/>
      <c r="KP208" s="70"/>
      <c r="KQ208" s="16"/>
      <c r="KR208" s="16"/>
      <c r="KS208" s="70"/>
      <c r="KT208" s="16"/>
      <c r="KU208" s="16"/>
      <c r="KV208" s="16"/>
      <c r="KW208" s="16"/>
      <c r="KX208" s="16"/>
      <c r="KY208" s="70"/>
      <c r="KZ208" s="16"/>
      <c r="LA208" s="16"/>
      <c r="LB208" s="70"/>
      <c r="LC208" s="16"/>
      <c r="LD208" s="16"/>
      <c r="LE208" s="70"/>
      <c r="LF208" s="16"/>
      <c r="LG208" s="16"/>
      <c r="LH208" s="70"/>
      <c r="LI208" s="16"/>
      <c r="LJ208" s="16"/>
      <c r="LK208" s="70"/>
      <c r="LL208" s="16"/>
      <c r="LM208" s="16"/>
      <c r="LN208" s="70"/>
      <c r="LO208" s="16"/>
      <c r="LP208" s="16"/>
      <c r="LQ208" s="70"/>
      <c r="LR208" s="16"/>
      <c r="LS208" s="16"/>
      <c r="LT208" s="70"/>
      <c r="LU208" s="16"/>
      <c r="LV208" s="16"/>
      <c r="LW208" s="70"/>
      <c r="LX208" s="16"/>
      <c r="LY208" s="16"/>
      <c r="LZ208" s="70"/>
      <c r="MA208" s="16"/>
      <c r="MB208" s="16"/>
      <c r="MC208" s="70"/>
      <c r="MD208" s="16"/>
      <c r="ME208" s="16"/>
      <c r="MF208" s="70"/>
      <c r="MG208" s="21"/>
    </row>
    <row r="209" spans="2:345" s="17" customFormat="1" ht="13.5" customHeight="1">
      <c r="B209" s="16"/>
      <c r="C209" s="16"/>
      <c r="D209" s="16"/>
      <c r="E209" s="16"/>
      <c r="F209" s="16"/>
      <c r="G209" s="70"/>
      <c r="H209" s="16"/>
      <c r="I209" s="16"/>
      <c r="J209" s="70"/>
      <c r="K209" s="16"/>
      <c r="L209" s="16"/>
      <c r="M209" s="70"/>
      <c r="N209" s="16"/>
      <c r="O209" s="16"/>
      <c r="P209" s="70"/>
      <c r="Q209" s="16"/>
      <c r="R209" s="16"/>
      <c r="S209" s="70"/>
      <c r="T209" s="16"/>
      <c r="U209" s="16"/>
      <c r="V209" s="70"/>
      <c r="W209" s="16"/>
      <c r="X209" s="16"/>
      <c r="Y209" s="70"/>
      <c r="Z209" s="16"/>
      <c r="AA209" s="16"/>
      <c r="AB209" s="70"/>
      <c r="AC209" s="16"/>
      <c r="AD209" s="16"/>
      <c r="AE209" s="70"/>
      <c r="AF209" s="16"/>
      <c r="AG209" s="16"/>
      <c r="AH209" s="70"/>
      <c r="AI209" s="16"/>
      <c r="AJ209" s="16"/>
      <c r="AK209" s="70"/>
      <c r="AL209" s="16"/>
      <c r="AM209" s="16"/>
      <c r="AN209" s="70"/>
      <c r="AO209" s="16"/>
      <c r="AP209" s="16"/>
      <c r="AQ209" s="70"/>
      <c r="AR209" s="16"/>
      <c r="AS209" s="16"/>
      <c r="AT209" s="70"/>
      <c r="AU209" s="16"/>
      <c r="AV209" s="16"/>
      <c r="AW209" s="70"/>
      <c r="AX209" s="16"/>
      <c r="AY209" s="16"/>
      <c r="AZ209" s="70"/>
      <c r="BA209" s="16"/>
      <c r="BB209" s="16"/>
      <c r="BC209" s="70"/>
      <c r="BD209" s="16"/>
      <c r="BE209" s="16"/>
      <c r="BF209" s="70"/>
      <c r="BG209" s="16"/>
      <c r="BH209" s="16"/>
      <c r="BI209" s="70"/>
      <c r="BJ209" s="16"/>
      <c r="BK209" s="16"/>
      <c r="BL209" s="70"/>
      <c r="BM209" s="16"/>
      <c r="BN209" s="16"/>
      <c r="BO209" s="70"/>
      <c r="BP209" s="16"/>
      <c r="BQ209" s="16"/>
      <c r="BR209" s="70"/>
      <c r="BS209" s="16"/>
      <c r="BT209" s="16"/>
      <c r="BU209" s="70"/>
      <c r="BV209" s="16"/>
      <c r="BW209" s="16"/>
      <c r="BX209" s="70"/>
      <c r="BY209" s="16"/>
      <c r="BZ209" s="16"/>
      <c r="CA209" s="70"/>
      <c r="CB209" s="16"/>
      <c r="CC209" s="16"/>
      <c r="CD209" s="70"/>
      <c r="CE209" s="16"/>
      <c r="CF209" s="16"/>
      <c r="CG209" s="70"/>
      <c r="CH209" s="16"/>
      <c r="CI209" s="16"/>
      <c r="CJ209" s="70"/>
      <c r="CK209" s="16"/>
      <c r="CL209" s="16"/>
      <c r="CM209" s="70"/>
      <c r="CN209" s="16"/>
      <c r="CO209" s="16"/>
      <c r="CP209" s="70"/>
      <c r="CQ209" s="16"/>
      <c r="CR209" s="16"/>
      <c r="CS209" s="70"/>
      <c r="CT209" s="16"/>
      <c r="CU209" s="16"/>
      <c r="CV209" s="70"/>
      <c r="CW209" s="16"/>
      <c r="CX209" s="16"/>
      <c r="CY209" s="70"/>
      <c r="CZ209" s="16"/>
      <c r="DA209" s="16"/>
      <c r="DB209" s="70"/>
      <c r="DC209" s="16"/>
      <c r="DD209" s="16"/>
      <c r="DE209" s="70"/>
      <c r="DF209" s="16"/>
      <c r="DG209" s="16"/>
      <c r="DH209" s="70"/>
      <c r="DI209" s="16"/>
      <c r="DJ209" s="16"/>
      <c r="DK209" s="70"/>
      <c r="DL209" s="16"/>
      <c r="DM209" s="16"/>
      <c r="DN209" s="70"/>
      <c r="DO209" s="16"/>
      <c r="DP209" s="16"/>
      <c r="DQ209" s="70"/>
      <c r="DR209" s="16"/>
      <c r="DS209" s="16"/>
      <c r="DT209" s="70"/>
      <c r="DU209" s="16"/>
      <c r="DV209" s="16"/>
      <c r="DW209" s="70"/>
      <c r="DX209" s="16"/>
      <c r="DY209" s="16"/>
      <c r="DZ209" s="70"/>
      <c r="EA209" s="16"/>
      <c r="EB209" s="16"/>
      <c r="EC209" s="70"/>
      <c r="ED209" s="16"/>
      <c r="EE209" s="16"/>
      <c r="EF209" s="70"/>
      <c r="EG209" s="16"/>
      <c r="EH209" s="16"/>
      <c r="EI209" s="70"/>
      <c r="EJ209" s="16"/>
      <c r="EK209" s="16"/>
      <c r="EL209" s="70"/>
      <c r="EM209" s="16"/>
      <c r="EN209" s="16"/>
      <c r="EO209" s="70"/>
      <c r="EP209" s="16"/>
      <c r="EQ209" s="16"/>
      <c r="ER209" s="70"/>
      <c r="ES209" s="16"/>
      <c r="ET209" s="16"/>
      <c r="EU209" s="70"/>
      <c r="EV209" s="16"/>
      <c r="EW209" s="16"/>
      <c r="EX209" s="70"/>
      <c r="EY209" s="16"/>
      <c r="EZ209" s="16"/>
      <c r="FA209" s="70"/>
      <c r="FB209" s="16"/>
      <c r="FC209" s="16"/>
      <c r="FD209" s="70"/>
      <c r="FE209" s="16"/>
      <c r="FF209" s="16"/>
      <c r="FG209" s="70"/>
      <c r="FH209" s="16"/>
      <c r="FI209" s="16"/>
      <c r="FJ209" s="70"/>
      <c r="FK209" s="16"/>
      <c r="FL209" s="16"/>
      <c r="FM209" s="70"/>
      <c r="FN209" s="16"/>
      <c r="FO209" s="16"/>
      <c r="FP209" s="70"/>
      <c r="FQ209" s="16"/>
      <c r="FR209" s="16"/>
      <c r="FS209" s="70"/>
      <c r="FT209" s="16"/>
      <c r="FU209" s="16"/>
      <c r="FV209" s="70"/>
      <c r="FW209" s="16"/>
      <c r="FX209" s="16"/>
      <c r="FY209" s="70"/>
      <c r="FZ209" s="16"/>
      <c r="GA209" s="16"/>
      <c r="GB209" s="70"/>
      <c r="GC209" s="16"/>
      <c r="GD209" s="16"/>
      <c r="GE209" s="70"/>
      <c r="GF209" s="16"/>
      <c r="GG209" s="16"/>
      <c r="GH209" s="71"/>
      <c r="GI209" s="16"/>
      <c r="GJ209" s="16"/>
      <c r="GK209" s="70"/>
      <c r="GL209" s="16"/>
      <c r="GM209" s="16"/>
      <c r="GN209" s="70"/>
      <c r="GO209" s="16"/>
      <c r="GP209" s="16"/>
      <c r="GQ209" s="70"/>
      <c r="GR209" s="16"/>
      <c r="GS209" s="16"/>
      <c r="GT209" s="70"/>
      <c r="GU209" s="16"/>
      <c r="GV209" s="16"/>
      <c r="GW209" s="70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70"/>
      <c r="HJ209" s="16"/>
      <c r="HK209" s="16"/>
      <c r="HL209" s="16"/>
      <c r="HM209" s="16"/>
      <c r="HN209" s="16"/>
      <c r="HO209" s="16"/>
      <c r="HP209" s="16"/>
      <c r="HQ209" s="16"/>
      <c r="HR209" s="70"/>
      <c r="HS209" s="16"/>
      <c r="HT209" s="16"/>
      <c r="HU209" s="70"/>
      <c r="HV209" s="16"/>
      <c r="HW209" s="16"/>
      <c r="HX209" s="70"/>
      <c r="HY209" s="16"/>
      <c r="HZ209" s="16"/>
      <c r="IA209" s="70"/>
      <c r="IB209" s="16"/>
      <c r="IC209" s="16"/>
      <c r="ID209" s="70"/>
      <c r="IE209" s="16"/>
      <c r="IF209" s="16"/>
      <c r="IG209" s="70"/>
      <c r="IH209" s="16"/>
      <c r="II209" s="16"/>
      <c r="IJ209" s="70"/>
      <c r="IK209" s="16"/>
      <c r="IL209" s="16"/>
      <c r="IM209" s="70"/>
      <c r="IN209" s="16"/>
      <c r="IO209" s="16"/>
      <c r="IP209" s="70"/>
      <c r="IQ209" s="16"/>
      <c r="IR209" s="16"/>
      <c r="IS209" s="16"/>
      <c r="IT209" s="70"/>
      <c r="IU209" s="16"/>
      <c r="IV209" s="16"/>
      <c r="IW209" s="70"/>
      <c r="IX209" s="16"/>
      <c r="IY209" s="16"/>
      <c r="IZ209" s="70"/>
      <c r="JA209" s="16"/>
      <c r="JB209" s="16"/>
      <c r="JC209" s="70"/>
      <c r="JD209" s="16"/>
      <c r="JE209" s="16"/>
      <c r="JF209" s="70"/>
      <c r="JG209" s="16"/>
      <c r="JH209" s="16"/>
      <c r="JI209" s="70"/>
      <c r="JJ209" s="16"/>
      <c r="JK209" s="16"/>
      <c r="JL209" s="70"/>
      <c r="JM209" s="16"/>
      <c r="JN209" s="16"/>
      <c r="JO209" s="70"/>
      <c r="JP209" s="16"/>
      <c r="JQ209" s="16"/>
      <c r="JR209" s="70"/>
      <c r="JS209" s="16"/>
      <c r="JT209" s="16"/>
      <c r="JU209" s="70"/>
      <c r="JV209" s="16"/>
      <c r="JW209" s="16"/>
      <c r="JX209" s="70"/>
      <c r="JY209" s="16"/>
      <c r="JZ209" s="16"/>
      <c r="KA209" s="70"/>
      <c r="KB209" s="16"/>
      <c r="KC209" s="16"/>
      <c r="KD209" s="70"/>
      <c r="KE209" s="16"/>
      <c r="KF209" s="16"/>
      <c r="KG209" s="70"/>
      <c r="KH209" s="16"/>
      <c r="KI209" s="16"/>
      <c r="KJ209" s="70"/>
      <c r="KK209" s="16"/>
      <c r="KL209" s="16"/>
      <c r="KM209" s="70"/>
      <c r="KN209" s="16"/>
      <c r="KO209" s="16"/>
      <c r="KP209" s="70"/>
      <c r="KQ209" s="16"/>
      <c r="KR209" s="16"/>
      <c r="KS209" s="70"/>
      <c r="KT209" s="16"/>
      <c r="KU209" s="16"/>
      <c r="KV209" s="16"/>
      <c r="KW209" s="16"/>
      <c r="KX209" s="16"/>
      <c r="KY209" s="70"/>
      <c r="KZ209" s="16"/>
      <c r="LA209" s="16"/>
      <c r="LB209" s="70"/>
      <c r="LC209" s="16"/>
      <c r="LD209" s="16"/>
      <c r="LE209" s="70"/>
      <c r="LF209" s="16"/>
      <c r="LG209" s="16"/>
      <c r="LH209" s="70"/>
      <c r="LI209" s="16"/>
      <c r="LJ209" s="16"/>
      <c r="LK209" s="70"/>
      <c r="LL209" s="16"/>
      <c r="LM209" s="16"/>
      <c r="LN209" s="70"/>
      <c r="LO209" s="16"/>
      <c r="LP209" s="16"/>
      <c r="LQ209" s="70"/>
      <c r="LR209" s="16"/>
      <c r="LS209" s="16"/>
      <c r="LT209" s="70"/>
      <c r="LU209" s="16"/>
      <c r="LV209" s="16"/>
      <c r="LW209" s="70"/>
      <c r="LX209" s="16"/>
      <c r="LY209" s="16"/>
      <c r="LZ209" s="70"/>
      <c r="MA209" s="16"/>
      <c r="MB209" s="16"/>
      <c r="MC209" s="70"/>
      <c r="MD209" s="16"/>
      <c r="ME209" s="16"/>
      <c r="MF209" s="70"/>
      <c r="MG209" s="21"/>
    </row>
    <row r="210" spans="2:345" s="17" customFormat="1" ht="13.5" customHeight="1">
      <c r="B210" s="16"/>
      <c r="C210" s="16"/>
      <c r="D210" s="16"/>
      <c r="E210" s="16"/>
      <c r="F210" s="16"/>
      <c r="G210" s="70"/>
      <c r="H210" s="16"/>
      <c r="I210" s="16"/>
      <c r="J210" s="70"/>
      <c r="K210" s="16"/>
      <c r="L210" s="16"/>
      <c r="M210" s="70"/>
      <c r="N210" s="16"/>
      <c r="O210" s="16"/>
      <c r="P210" s="70"/>
      <c r="Q210" s="16"/>
      <c r="R210" s="16"/>
      <c r="S210" s="70"/>
      <c r="T210" s="16"/>
      <c r="U210" s="16"/>
      <c r="V210" s="70"/>
      <c r="W210" s="16"/>
      <c r="X210" s="16"/>
      <c r="Y210" s="70"/>
      <c r="Z210" s="16"/>
      <c r="AA210" s="16"/>
      <c r="AB210" s="70"/>
      <c r="AC210" s="16"/>
      <c r="AD210" s="16"/>
      <c r="AE210" s="70"/>
      <c r="AF210" s="16"/>
      <c r="AG210" s="16"/>
      <c r="AH210" s="70"/>
      <c r="AI210" s="16"/>
      <c r="AJ210" s="16"/>
      <c r="AK210" s="70"/>
      <c r="AL210" s="16"/>
      <c r="AM210" s="16"/>
      <c r="AN210" s="70"/>
      <c r="AO210" s="16"/>
      <c r="AP210" s="16"/>
      <c r="AQ210" s="70"/>
      <c r="AR210" s="16"/>
      <c r="AS210" s="16"/>
      <c r="AT210" s="70"/>
      <c r="AU210" s="16"/>
      <c r="AV210" s="16"/>
      <c r="AW210" s="70"/>
      <c r="AX210" s="16"/>
      <c r="AY210" s="16"/>
      <c r="AZ210" s="70"/>
      <c r="BA210" s="16"/>
      <c r="BB210" s="16"/>
      <c r="BC210" s="70"/>
      <c r="BD210" s="16"/>
      <c r="BE210" s="16"/>
      <c r="BF210" s="70"/>
      <c r="BG210" s="16"/>
      <c r="BH210" s="16"/>
      <c r="BI210" s="70"/>
      <c r="BJ210" s="16"/>
      <c r="BK210" s="16"/>
      <c r="BL210" s="70"/>
      <c r="BM210" s="16"/>
      <c r="BN210" s="16"/>
      <c r="BO210" s="70"/>
      <c r="BP210" s="16"/>
      <c r="BQ210" s="16"/>
      <c r="BR210" s="70"/>
      <c r="BS210" s="16"/>
      <c r="BT210" s="16"/>
      <c r="BU210" s="70"/>
      <c r="BV210" s="16"/>
      <c r="BW210" s="16"/>
      <c r="BX210" s="70"/>
      <c r="BY210" s="16"/>
      <c r="BZ210" s="16"/>
      <c r="CA210" s="70"/>
      <c r="CB210" s="16"/>
      <c r="CC210" s="16"/>
      <c r="CD210" s="70"/>
      <c r="CE210" s="16"/>
      <c r="CF210" s="16"/>
      <c r="CG210" s="70"/>
      <c r="CH210" s="16"/>
      <c r="CI210" s="16"/>
      <c r="CJ210" s="70"/>
      <c r="CK210" s="16"/>
      <c r="CL210" s="16"/>
      <c r="CM210" s="70"/>
      <c r="CN210" s="16"/>
      <c r="CO210" s="16"/>
      <c r="CP210" s="70"/>
      <c r="CQ210" s="16"/>
      <c r="CR210" s="16"/>
      <c r="CS210" s="70"/>
      <c r="CT210" s="16"/>
      <c r="CU210" s="16"/>
      <c r="CV210" s="70"/>
      <c r="CW210" s="16"/>
      <c r="CX210" s="16"/>
      <c r="CY210" s="70"/>
      <c r="CZ210" s="16"/>
      <c r="DA210" s="16"/>
      <c r="DB210" s="70"/>
      <c r="DC210" s="16"/>
      <c r="DD210" s="16"/>
      <c r="DE210" s="70"/>
      <c r="DF210" s="16"/>
      <c r="DG210" s="16"/>
      <c r="DH210" s="70"/>
      <c r="DI210" s="16"/>
      <c r="DJ210" s="16"/>
      <c r="DK210" s="70"/>
      <c r="DL210" s="16"/>
      <c r="DM210" s="16"/>
      <c r="DN210" s="70"/>
      <c r="DO210" s="16"/>
      <c r="DP210" s="16"/>
      <c r="DQ210" s="70"/>
      <c r="DR210" s="16"/>
      <c r="DS210" s="16"/>
      <c r="DT210" s="70"/>
      <c r="DU210" s="16"/>
      <c r="DV210" s="16"/>
      <c r="DW210" s="70"/>
      <c r="DX210" s="16"/>
      <c r="DY210" s="16"/>
      <c r="DZ210" s="70"/>
      <c r="EA210" s="16"/>
      <c r="EB210" s="16"/>
      <c r="EC210" s="70"/>
      <c r="ED210" s="16"/>
      <c r="EE210" s="16"/>
      <c r="EF210" s="70"/>
      <c r="EG210" s="16"/>
      <c r="EH210" s="16"/>
      <c r="EI210" s="70"/>
      <c r="EJ210" s="16"/>
      <c r="EK210" s="16"/>
      <c r="EL210" s="70"/>
      <c r="EM210" s="16"/>
      <c r="EN210" s="16"/>
      <c r="EO210" s="70"/>
      <c r="EP210" s="16"/>
      <c r="EQ210" s="16"/>
      <c r="ER210" s="70"/>
      <c r="ES210" s="16"/>
      <c r="ET210" s="16"/>
      <c r="EU210" s="70"/>
      <c r="EV210" s="16"/>
      <c r="EW210" s="16"/>
      <c r="EX210" s="70"/>
      <c r="EY210" s="16"/>
      <c r="EZ210" s="16"/>
      <c r="FA210" s="70"/>
      <c r="FB210" s="16"/>
      <c r="FC210" s="16"/>
      <c r="FD210" s="70"/>
      <c r="FE210" s="16"/>
      <c r="FF210" s="16"/>
      <c r="FG210" s="70"/>
      <c r="FH210" s="16"/>
      <c r="FI210" s="16"/>
      <c r="FJ210" s="70"/>
      <c r="FK210" s="16"/>
      <c r="FL210" s="16"/>
      <c r="FM210" s="70"/>
      <c r="FN210" s="16"/>
      <c r="FO210" s="16"/>
      <c r="FP210" s="70"/>
      <c r="FQ210" s="16"/>
      <c r="FR210" s="16"/>
      <c r="FS210" s="70"/>
      <c r="FT210" s="16"/>
      <c r="FU210" s="16"/>
      <c r="FV210" s="70"/>
      <c r="FW210" s="16"/>
      <c r="FX210" s="16"/>
      <c r="FY210" s="70"/>
      <c r="FZ210" s="16"/>
      <c r="GA210" s="16"/>
      <c r="GB210" s="70"/>
      <c r="GC210" s="16"/>
      <c r="GD210" s="16"/>
      <c r="GE210" s="70"/>
      <c r="GF210" s="16"/>
      <c r="GG210" s="16"/>
      <c r="GH210" s="71"/>
      <c r="GI210" s="16"/>
      <c r="GJ210" s="16"/>
      <c r="GK210" s="70"/>
      <c r="GL210" s="16"/>
      <c r="GM210" s="16"/>
      <c r="GN210" s="70"/>
      <c r="GO210" s="16"/>
      <c r="GP210" s="16"/>
      <c r="GQ210" s="70"/>
      <c r="GR210" s="16"/>
      <c r="GS210" s="16"/>
      <c r="GT210" s="70"/>
      <c r="GU210" s="16"/>
      <c r="GV210" s="16"/>
      <c r="GW210" s="70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70"/>
      <c r="HJ210" s="16"/>
      <c r="HK210" s="16"/>
      <c r="HL210" s="16"/>
      <c r="HM210" s="16"/>
      <c r="HN210" s="16"/>
      <c r="HO210" s="16"/>
      <c r="HP210" s="16"/>
      <c r="HQ210" s="16"/>
      <c r="HR210" s="70"/>
      <c r="HS210" s="16"/>
      <c r="HT210" s="16"/>
      <c r="HU210" s="70"/>
      <c r="HV210" s="16"/>
      <c r="HW210" s="16"/>
      <c r="HX210" s="70"/>
      <c r="HY210" s="16"/>
      <c r="HZ210" s="16"/>
      <c r="IA210" s="70"/>
      <c r="IB210" s="16"/>
      <c r="IC210" s="16"/>
      <c r="ID210" s="70"/>
      <c r="IE210" s="16"/>
      <c r="IF210" s="16"/>
      <c r="IG210" s="70"/>
      <c r="IH210" s="16"/>
      <c r="II210" s="16"/>
      <c r="IJ210" s="70"/>
      <c r="IK210" s="16"/>
      <c r="IL210" s="16"/>
      <c r="IM210" s="70"/>
      <c r="IN210" s="16"/>
      <c r="IO210" s="16"/>
      <c r="IP210" s="70"/>
      <c r="IQ210" s="16"/>
      <c r="IR210" s="16"/>
      <c r="IS210" s="16"/>
      <c r="IT210" s="70"/>
      <c r="IU210" s="16"/>
      <c r="IV210" s="16"/>
      <c r="IW210" s="70"/>
      <c r="IX210" s="16"/>
      <c r="IY210" s="16"/>
      <c r="IZ210" s="70"/>
      <c r="JA210" s="16"/>
      <c r="JB210" s="16"/>
      <c r="JC210" s="70"/>
      <c r="JD210" s="16"/>
      <c r="JE210" s="16"/>
      <c r="JF210" s="70"/>
      <c r="JG210" s="16"/>
      <c r="JH210" s="16"/>
      <c r="JI210" s="70"/>
      <c r="JJ210" s="16"/>
      <c r="JK210" s="16"/>
      <c r="JL210" s="70"/>
      <c r="JM210" s="16"/>
      <c r="JN210" s="16"/>
      <c r="JO210" s="70"/>
      <c r="JP210" s="16"/>
      <c r="JQ210" s="16"/>
      <c r="JR210" s="70"/>
      <c r="JS210" s="16"/>
      <c r="JT210" s="16"/>
      <c r="JU210" s="70"/>
      <c r="JV210" s="16"/>
      <c r="JW210" s="16"/>
      <c r="JX210" s="70"/>
      <c r="JY210" s="16"/>
      <c r="JZ210" s="16"/>
      <c r="KA210" s="70"/>
      <c r="KB210" s="16"/>
      <c r="KC210" s="16"/>
      <c r="KD210" s="70"/>
      <c r="KE210" s="16"/>
      <c r="KF210" s="16"/>
      <c r="KG210" s="70"/>
      <c r="KH210" s="16"/>
      <c r="KI210" s="16"/>
      <c r="KJ210" s="70"/>
      <c r="KK210" s="16"/>
      <c r="KL210" s="16"/>
      <c r="KM210" s="70"/>
      <c r="KN210" s="16"/>
      <c r="KO210" s="16"/>
      <c r="KP210" s="70"/>
      <c r="KQ210" s="16"/>
      <c r="KR210" s="16"/>
      <c r="KS210" s="70"/>
      <c r="KT210" s="16"/>
      <c r="KU210" s="16"/>
      <c r="KV210" s="16"/>
      <c r="KW210" s="16"/>
      <c r="KX210" s="16"/>
      <c r="KY210" s="70"/>
      <c r="KZ210" s="16"/>
      <c r="LA210" s="16"/>
      <c r="LB210" s="70"/>
      <c r="LC210" s="16"/>
      <c r="LD210" s="16"/>
      <c r="LE210" s="70"/>
      <c r="LF210" s="16"/>
      <c r="LG210" s="16"/>
      <c r="LH210" s="70"/>
      <c r="LI210" s="16"/>
      <c r="LJ210" s="16"/>
      <c r="LK210" s="70"/>
      <c r="LL210" s="16"/>
      <c r="LM210" s="16"/>
      <c r="LN210" s="70"/>
      <c r="LO210" s="16"/>
      <c r="LP210" s="16"/>
      <c r="LQ210" s="70"/>
      <c r="LR210" s="16"/>
      <c r="LS210" s="16"/>
      <c r="LT210" s="70"/>
      <c r="LU210" s="16"/>
      <c r="LV210" s="16"/>
      <c r="LW210" s="70"/>
      <c r="LX210" s="16"/>
      <c r="LY210" s="16"/>
      <c r="LZ210" s="70"/>
      <c r="MA210" s="16"/>
      <c r="MB210" s="16"/>
      <c r="MC210" s="70"/>
      <c r="MD210" s="16"/>
      <c r="ME210" s="16"/>
      <c r="MF210" s="70"/>
      <c r="MG210" s="21"/>
    </row>
    <row r="211" spans="2:345" s="17" customFormat="1" ht="13.5" customHeight="1">
      <c r="B211" s="16"/>
      <c r="C211" s="16"/>
      <c r="D211" s="16"/>
      <c r="E211" s="16"/>
      <c r="F211" s="16"/>
      <c r="G211" s="70"/>
      <c r="H211" s="16"/>
      <c r="I211" s="16"/>
      <c r="J211" s="70"/>
      <c r="K211" s="16"/>
      <c r="L211" s="16"/>
      <c r="M211" s="70"/>
      <c r="N211" s="16"/>
      <c r="O211" s="16"/>
      <c r="P211" s="70"/>
      <c r="Q211" s="16"/>
      <c r="R211" s="16"/>
      <c r="S211" s="70"/>
      <c r="T211" s="16"/>
      <c r="U211" s="16"/>
      <c r="V211" s="70"/>
      <c r="W211" s="16"/>
      <c r="X211" s="16"/>
      <c r="Y211" s="70"/>
      <c r="Z211" s="16"/>
      <c r="AA211" s="16"/>
      <c r="AB211" s="70"/>
      <c r="AC211" s="16"/>
      <c r="AD211" s="16"/>
      <c r="AE211" s="70"/>
      <c r="AF211" s="16"/>
      <c r="AG211" s="16"/>
      <c r="AH211" s="70"/>
      <c r="AI211" s="16"/>
      <c r="AJ211" s="16"/>
      <c r="AK211" s="70"/>
      <c r="AL211" s="16"/>
      <c r="AM211" s="16"/>
      <c r="AN211" s="70"/>
      <c r="AO211" s="16"/>
      <c r="AP211" s="16"/>
      <c r="AQ211" s="70"/>
      <c r="AR211" s="16"/>
      <c r="AS211" s="16"/>
      <c r="AT211" s="70"/>
      <c r="AU211" s="16"/>
      <c r="AV211" s="16"/>
      <c r="AW211" s="70"/>
      <c r="AX211" s="16"/>
      <c r="AY211" s="16"/>
      <c r="AZ211" s="70"/>
      <c r="BA211" s="16"/>
      <c r="BB211" s="16"/>
      <c r="BC211" s="70"/>
      <c r="BD211" s="16"/>
      <c r="BE211" s="16"/>
      <c r="BF211" s="70"/>
      <c r="BG211" s="16"/>
      <c r="BH211" s="16"/>
      <c r="BI211" s="70"/>
      <c r="BJ211" s="16"/>
      <c r="BK211" s="16"/>
      <c r="BL211" s="70"/>
      <c r="BM211" s="16"/>
      <c r="BN211" s="16"/>
      <c r="BO211" s="70"/>
      <c r="BP211" s="16"/>
      <c r="BQ211" s="16"/>
      <c r="BR211" s="70"/>
      <c r="BS211" s="16"/>
      <c r="BT211" s="16"/>
      <c r="BU211" s="70"/>
      <c r="BV211" s="16"/>
      <c r="BW211" s="16"/>
      <c r="BX211" s="70"/>
      <c r="BY211" s="16"/>
      <c r="BZ211" s="16"/>
      <c r="CA211" s="70"/>
      <c r="CB211" s="16"/>
      <c r="CC211" s="16"/>
      <c r="CD211" s="70"/>
      <c r="CE211" s="16"/>
      <c r="CF211" s="16"/>
      <c r="CG211" s="70"/>
      <c r="CH211" s="16"/>
      <c r="CI211" s="16"/>
      <c r="CJ211" s="70"/>
      <c r="CK211" s="16"/>
      <c r="CL211" s="16"/>
      <c r="CM211" s="70"/>
      <c r="CN211" s="16"/>
      <c r="CO211" s="16"/>
      <c r="CP211" s="70"/>
      <c r="CQ211" s="16"/>
      <c r="CR211" s="16"/>
      <c r="CS211" s="70"/>
      <c r="CT211" s="16"/>
      <c r="CU211" s="16"/>
      <c r="CV211" s="70"/>
      <c r="CW211" s="16"/>
      <c r="CX211" s="16"/>
      <c r="CY211" s="70"/>
      <c r="CZ211" s="16"/>
      <c r="DA211" s="16"/>
      <c r="DB211" s="70"/>
      <c r="DC211" s="16"/>
      <c r="DD211" s="16"/>
      <c r="DE211" s="70"/>
      <c r="DF211" s="16"/>
      <c r="DG211" s="16"/>
      <c r="DH211" s="70"/>
      <c r="DI211" s="16"/>
      <c r="DJ211" s="16"/>
      <c r="DK211" s="70"/>
      <c r="DL211" s="16"/>
      <c r="DM211" s="16"/>
      <c r="DN211" s="70"/>
      <c r="DO211" s="16"/>
      <c r="DP211" s="16"/>
      <c r="DQ211" s="70"/>
      <c r="DR211" s="16"/>
      <c r="DS211" s="16"/>
      <c r="DT211" s="70"/>
      <c r="DU211" s="16"/>
      <c r="DV211" s="16"/>
      <c r="DW211" s="70"/>
      <c r="DX211" s="16"/>
      <c r="DY211" s="16"/>
      <c r="DZ211" s="70"/>
      <c r="EA211" s="16"/>
      <c r="EB211" s="16"/>
      <c r="EC211" s="70"/>
      <c r="ED211" s="16"/>
      <c r="EE211" s="16"/>
      <c r="EF211" s="70"/>
      <c r="EG211" s="16"/>
      <c r="EH211" s="16"/>
      <c r="EI211" s="70"/>
      <c r="EJ211" s="16"/>
      <c r="EK211" s="16"/>
      <c r="EL211" s="70"/>
      <c r="EM211" s="16"/>
      <c r="EN211" s="16"/>
      <c r="EO211" s="70"/>
      <c r="EP211" s="16"/>
      <c r="EQ211" s="16"/>
      <c r="ER211" s="70"/>
      <c r="ES211" s="16"/>
      <c r="ET211" s="16"/>
      <c r="EU211" s="70"/>
      <c r="EV211" s="16"/>
      <c r="EW211" s="16"/>
      <c r="EX211" s="70"/>
      <c r="EY211" s="16"/>
      <c r="EZ211" s="16"/>
      <c r="FA211" s="70"/>
      <c r="FB211" s="16"/>
      <c r="FC211" s="16"/>
      <c r="FD211" s="70"/>
      <c r="FE211" s="16"/>
      <c r="FF211" s="16"/>
      <c r="FG211" s="70"/>
      <c r="FH211" s="16"/>
      <c r="FI211" s="16"/>
      <c r="FJ211" s="70"/>
      <c r="FK211" s="16"/>
      <c r="FL211" s="16"/>
      <c r="FM211" s="70"/>
      <c r="FN211" s="16"/>
      <c r="FO211" s="16"/>
      <c r="FP211" s="70"/>
      <c r="FQ211" s="16"/>
      <c r="FR211" s="16"/>
      <c r="FS211" s="70"/>
      <c r="FT211" s="16"/>
      <c r="FU211" s="16"/>
      <c r="FV211" s="70"/>
      <c r="FW211" s="16"/>
      <c r="FX211" s="16"/>
      <c r="FY211" s="70"/>
      <c r="FZ211" s="16"/>
      <c r="GA211" s="16"/>
      <c r="GB211" s="70"/>
      <c r="GC211" s="16"/>
      <c r="GD211" s="16"/>
      <c r="GE211" s="70"/>
      <c r="GF211" s="16"/>
      <c r="GG211" s="16"/>
      <c r="GH211" s="71"/>
      <c r="GI211" s="16"/>
      <c r="GJ211" s="16"/>
      <c r="GK211" s="70"/>
      <c r="GL211" s="16"/>
      <c r="GM211" s="16"/>
      <c r="GN211" s="70"/>
      <c r="GO211" s="16"/>
      <c r="GP211" s="16"/>
      <c r="GQ211" s="70"/>
      <c r="GR211" s="16"/>
      <c r="GS211" s="16"/>
      <c r="GT211" s="70"/>
      <c r="GU211" s="16"/>
      <c r="GV211" s="16"/>
      <c r="GW211" s="70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70"/>
      <c r="HJ211" s="16"/>
      <c r="HK211" s="16"/>
      <c r="HL211" s="16"/>
      <c r="HM211" s="16"/>
      <c r="HN211" s="16"/>
      <c r="HO211" s="16"/>
      <c r="HP211" s="16"/>
      <c r="HQ211" s="16"/>
      <c r="HR211" s="70"/>
      <c r="HS211" s="16"/>
      <c r="HT211" s="16"/>
      <c r="HU211" s="70"/>
      <c r="HV211" s="16"/>
      <c r="HW211" s="16"/>
      <c r="HX211" s="70"/>
      <c r="HY211" s="16"/>
      <c r="HZ211" s="16"/>
      <c r="IA211" s="70"/>
      <c r="IB211" s="16"/>
      <c r="IC211" s="16"/>
      <c r="ID211" s="70"/>
      <c r="IE211" s="16"/>
      <c r="IF211" s="16"/>
      <c r="IG211" s="70"/>
      <c r="IH211" s="16"/>
      <c r="II211" s="16"/>
      <c r="IJ211" s="70"/>
      <c r="IK211" s="16"/>
      <c r="IL211" s="16"/>
      <c r="IM211" s="70"/>
      <c r="IN211" s="16"/>
      <c r="IO211" s="16"/>
      <c r="IP211" s="70"/>
      <c r="IQ211" s="16"/>
      <c r="IR211" s="16"/>
      <c r="IS211" s="16"/>
      <c r="IT211" s="70"/>
      <c r="IU211" s="16"/>
      <c r="IV211" s="16"/>
      <c r="IW211" s="70"/>
      <c r="IX211" s="16"/>
      <c r="IY211" s="16"/>
      <c r="IZ211" s="70"/>
      <c r="JA211" s="16"/>
      <c r="JB211" s="16"/>
      <c r="JC211" s="70"/>
      <c r="JD211" s="16"/>
      <c r="JE211" s="16"/>
      <c r="JF211" s="70"/>
      <c r="JG211" s="16"/>
      <c r="JH211" s="16"/>
      <c r="JI211" s="70"/>
      <c r="JJ211" s="16"/>
      <c r="JK211" s="16"/>
      <c r="JL211" s="70"/>
      <c r="JM211" s="16"/>
      <c r="JN211" s="16"/>
      <c r="JO211" s="70"/>
      <c r="JP211" s="16"/>
      <c r="JQ211" s="16"/>
      <c r="JR211" s="70"/>
      <c r="JS211" s="16"/>
      <c r="JT211" s="16"/>
      <c r="JU211" s="70"/>
      <c r="JV211" s="16"/>
      <c r="JW211" s="16"/>
      <c r="JX211" s="70"/>
      <c r="JY211" s="16"/>
      <c r="JZ211" s="16"/>
      <c r="KA211" s="70"/>
      <c r="KB211" s="16"/>
      <c r="KC211" s="16"/>
      <c r="KD211" s="70"/>
      <c r="KE211" s="16"/>
      <c r="KF211" s="16"/>
      <c r="KG211" s="70"/>
      <c r="KH211" s="16"/>
      <c r="KI211" s="16"/>
      <c r="KJ211" s="70"/>
      <c r="KK211" s="16"/>
      <c r="KL211" s="16"/>
      <c r="KM211" s="70"/>
      <c r="KN211" s="16"/>
      <c r="KO211" s="16"/>
      <c r="KP211" s="70"/>
      <c r="KQ211" s="16"/>
      <c r="KR211" s="16"/>
      <c r="KS211" s="70"/>
      <c r="KT211" s="16"/>
      <c r="KU211" s="16"/>
      <c r="KV211" s="16"/>
      <c r="KW211" s="16"/>
      <c r="KX211" s="16"/>
      <c r="KY211" s="70"/>
      <c r="KZ211" s="16"/>
      <c r="LA211" s="16"/>
      <c r="LB211" s="70"/>
      <c r="LC211" s="16"/>
      <c r="LD211" s="16"/>
      <c r="LE211" s="70"/>
      <c r="LF211" s="16"/>
      <c r="LG211" s="16"/>
      <c r="LH211" s="70"/>
      <c r="LI211" s="16"/>
      <c r="LJ211" s="16"/>
      <c r="LK211" s="70"/>
      <c r="LL211" s="16"/>
      <c r="LM211" s="16"/>
      <c r="LN211" s="70"/>
      <c r="LO211" s="16"/>
      <c r="LP211" s="16"/>
      <c r="LQ211" s="70"/>
      <c r="LR211" s="16"/>
      <c r="LS211" s="16"/>
      <c r="LT211" s="70"/>
      <c r="LU211" s="16"/>
      <c r="LV211" s="16"/>
      <c r="LW211" s="70"/>
      <c r="LX211" s="16"/>
      <c r="LY211" s="16"/>
      <c r="LZ211" s="70"/>
      <c r="MA211" s="16"/>
      <c r="MB211" s="16"/>
      <c r="MC211" s="70"/>
      <c r="MD211" s="16"/>
      <c r="ME211" s="16"/>
      <c r="MF211" s="70"/>
      <c r="MG211" s="21"/>
    </row>
    <row r="212" spans="2:345" s="17" customFormat="1" ht="13.5" customHeight="1">
      <c r="B212" s="16"/>
      <c r="C212" s="16"/>
      <c r="D212" s="16"/>
      <c r="E212" s="16"/>
      <c r="F212" s="16"/>
      <c r="G212" s="70"/>
      <c r="H212" s="16"/>
      <c r="I212" s="16"/>
      <c r="J212" s="70"/>
      <c r="K212" s="16"/>
      <c r="L212" s="16"/>
      <c r="M212" s="70"/>
      <c r="N212" s="16"/>
      <c r="O212" s="16"/>
      <c r="P212" s="70"/>
      <c r="Q212" s="16"/>
      <c r="R212" s="16"/>
      <c r="S212" s="70"/>
      <c r="T212" s="16"/>
      <c r="U212" s="16"/>
      <c r="V212" s="70"/>
      <c r="W212" s="16"/>
      <c r="X212" s="16"/>
      <c r="Y212" s="70"/>
      <c r="Z212" s="16"/>
      <c r="AA212" s="16"/>
      <c r="AB212" s="70"/>
      <c r="AC212" s="16"/>
      <c r="AD212" s="16"/>
      <c r="AE212" s="70"/>
      <c r="AF212" s="16"/>
      <c r="AG212" s="16"/>
      <c r="AH212" s="70"/>
      <c r="AI212" s="16"/>
      <c r="AJ212" s="16"/>
      <c r="AK212" s="70"/>
      <c r="AL212" s="16"/>
      <c r="AM212" s="16"/>
      <c r="AN212" s="70"/>
      <c r="AO212" s="16"/>
      <c r="AP212" s="16"/>
      <c r="AQ212" s="70"/>
      <c r="AR212" s="16"/>
      <c r="AS212" s="16"/>
      <c r="AT212" s="70"/>
      <c r="AU212" s="16"/>
      <c r="AV212" s="16"/>
      <c r="AW212" s="70"/>
      <c r="AX212" s="16"/>
      <c r="AY212" s="16"/>
      <c r="AZ212" s="70"/>
      <c r="BA212" s="16"/>
      <c r="BB212" s="16"/>
      <c r="BC212" s="70"/>
      <c r="BD212" s="16"/>
      <c r="BE212" s="16"/>
      <c r="BF212" s="70"/>
      <c r="BG212" s="16"/>
      <c r="BH212" s="16"/>
      <c r="BI212" s="70"/>
      <c r="BJ212" s="16"/>
      <c r="BK212" s="16"/>
      <c r="BL212" s="70"/>
      <c r="BM212" s="16"/>
      <c r="BN212" s="16"/>
      <c r="BO212" s="70"/>
      <c r="BP212" s="16"/>
      <c r="BQ212" s="16"/>
      <c r="BR212" s="70"/>
      <c r="BS212" s="16"/>
      <c r="BT212" s="16"/>
      <c r="BU212" s="70"/>
      <c r="BV212" s="16"/>
      <c r="BW212" s="16"/>
      <c r="BX212" s="70"/>
      <c r="BY212" s="16"/>
      <c r="BZ212" s="16"/>
      <c r="CA212" s="70"/>
      <c r="CB212" s="16"/>
      <c r="CC212" s="16"/>
      <c r="CD212" s="70"/>
      <c r="CE212" s="16"/>
      <c r="CF212" s="16"/>
      <c r="CG212" s="70"/>
      <c r="CH212" s="16"/>
      <c r="CI212" s="16"/>
      <c r="CJ212" s="70"/>
      <c r="CK212" s="16"/>
      <c r="CL212" s="16"/>
      <c r="CM212" s="70"/>
      <c r="CN212" s="16"/>
      <c r="CO212" s="16"/>
      <c r="CP212" s="70"/>
      <c r="CQ212" s="16"/>
      <c r="CR212" s="16"/>
      <c r="CS212" s="70"/>
      <c r="CT212" s="16"/>
      <c r="CU212" s="16"/>
      <c r="CV212" s="70"/>
      <c r="CW212" s="16"/>
      <c r="CX212" s="16"/>
      <c r="CY212" s="70"/>
      <c r="CZ212" s="16"/>
      <c r="DA212" s="16"/>
      <c r="DB212" s="70"/>
      <c r="DC212" s="16"/>
      <c r="DD212" s="16"/>
      <c r="DE212" s="70"/>
      <c r="DF212" s="16"/>
      <c r="DG212" s="16"/>
      <c r="DH212" s="70"/>
      <c r="DI212" s="16"/>
      <c r="DJ212" s="16"/>
      <c r="DK212" s="70"/>
      <c r="DL212" s="16"/>
      <c r="DM212" s="16"/>
      <c r="DN212" s="70"/>
      <c r="DO212" s="16"/>
      <c r="DP212" s="16"/>
      <c r="DQ212" s="70"/>
      <c r="DR212" s="16"/>
      <c r="DS212" s="16"/>
      <c r="DT212" s="70"/>
      <c r="DU212" s="16"/>
      <c r="DV212" s="16"/>
      <c r="DW212" s="70"/>
      <c r="DX212" s="16"/>
      <c r="DY212" s="16"/>
      <c r="DZ212" s="70"/>
      <c r="EA212" s="16"/>
      <c r="EB212" s="16"/>
      <c r="EC212" s="70"/>
      <c r="ED212" s="16"/>
      <c r="EE212" s="16"/>
      <c r="EF212" s="70"/>
      <c r="EG212" s="16"/>
      <c r="EH212" s="16"/>
      <c r="EI212" s="70"/>
      <c r="EJ212" s="16"/>
      <c r="EK212" s="16"/>
      <c r="EL212" s="70"/>
      <c r="EM212" s="16"/>
      <c r="EN212" s="16"/>
      <c r="EO212" s="70"/>
      <c r="EP212" s="16"/>
      <c r="EQ212" s="16"/>
      <c r="ER212" s="70"/>
      <c r="ES212" s="16"/>
      <c r="ET212" s="16"/>
      <c r="EU212" s="70"/>
      <c r="EV212" s="16"/>
      <c r="EW212" s="16"/>
      <c r="EX212" s="70"/>
      <c r="EY212" s="16"/>
      <c r="EZ212" s="16"/>
      <c r="FA212" s="70"/>
      <c r="FB212" s="16"/>
      <c r="FC212" s="16"/>
      <c r="FD212" s="70"/>
      <c r="FE212" s="16"/>
      <c r="FF212" s="16"/>
      <c r="FG212" s="70"/>
      <c r="FH212" s="16"/>
      <c r="FI212" s="16"/>
      <c r="FJ212" s="70"/>
      <c r="FK212" s="16"/>
      <c r="FL212" s="16"/>
      <c r="FM212" s="70"/>
      <c r="FN212" s="16"/>
      <c r="FO212" s="16"/>
      <c r="FP212" s="70"/>
      <c r="FQ212" s="16"/>
      <c r="FR212" s="16"/>
      <c r="FS212" s="70"/>
      <c r="FT212" s="16"/>
      <c r="FU212" s="16"/>
      <c r="FV212" s="70"/>
      <c r="FW212" s="16"/>
      <c r="FX212" s="16"/>
      <c r="FY212" s="70"/>
      <c r="FZ212" s="16"/>
      <c r="GA212" s="16"/>
      <c r="GB212" s="70"/>
      <c r="GC212" s="16"/>
      <c r="GD212" s="16"/>
      <c r="GE212" s="70"/>
      <c r="GF212" s="16"/>
      <c r="GG212" s="16"/>
      <c r="GH212" s="71"/>
      <c r="GI212" s="16"/>
      <c r="GJ212" s="16"/>
      <c r="GK212" s="70"/>
      <c r="GL212" s="16"/>
      <c r="GM212" s="16"/>
      <c r="GN212" s="70"/>
      <c r="GO212" s="16"/>
      <c r="GP212" s="16"/>
      <c r="GQ212" s="70"/>
      <c r="GR212" s="16"/>
      <c r="GS212" s="16"/>
      <c r="GT212" s="70"/>
      <c r="GU212" s="16"/>
      <c r="GV212" s="16"/>
      <c r="GW212" s="70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70"/>
      <c r="HJ212" s="16"/>
      <c r="HK212" s="16"/>
      <c r="HL212" s="16"/>
      <c r="HM212" s="16"/>
      <c r="HN212" s="16"/>
      <c r="HO212" s="16"/>
      <c r="HP212" s="16"/>
      <c r="HQ212" s="16"/>
      <c r="HR212" s="70"/>
      <c r="HS212" s="16"/>
      <c r="HT212" s="16"/>
      <c r="HU212" s="70"/>
      <c r="HV212" s="16"/>
      <c r="HW212" s="16"/>
      <c r="HX212" s="70"/>
      <c r="HY212" s="16"/>
      <c r="HZ212" s="16"/>
      <c r="IA212" s="70"/>
      <c r="IB212" s="16"/>
      <c r="IC212" s="16"/>
      <c r="ID212" s="70"/>
      <c r="IE212" s="16"/>
      <c r="IF212" s="16"/>
      <c r="IG212" s="70"/>
      <c r="IH212" s="16"/>
      <c r="II212" s="16"/>
      <c r="IJ212" s="70"/>
      <c r="IK212" s="16"/>
      <c r="IL212" s="16"/>
      <c r="IM212" s="70"/>
      <c r="IN212" s="16"/>
      <c r="IO212" s="16"/>
      <c r="IP212" s="70"/>
      <c r="IQ212" s="16"/>
      <c r="IR212" s="16"/>
      <c r="IS212" s="16"/>
      <c r="IT212" s="70"/>
      <c r="IU212" s="16"/>
      <c r="IV212" s="16"/>
      <c r="IW212" s="70"/>
      <c r="IX212" s="16"/>
      <c r="IY212" s="16"/>
      <c r="IZ212" s="70"/>
      <c r="JA212" s="16"/>
      <c r="JB212" s="16"/>
      <c r="JC212" s="70"/>
      <c r="JD212" s="16"/>
      <c r="JE212" s="16"/>
      <c r="JF212" s="70"/>
      <c r="JG212" s="16"/>
      <c r="JH212" s="16"/>
      <c r="JI212" s="70"/>
      <c r="JJ212" s="16"/>
      <c r="JK212" s="16"/>
      <c r="JL212" s="70"/>
      <c r="JM212" s="16"/>
      <c r="JN212" s="16"/>
      <c r="JO212" s="70"/>
      <c r="JP212" s="16"/>
      <c r="JQ212" s="16"/>
      <c r="JR212" s="70"/>
      <c r="JS212" s="16"/>
      <c r="JT212" s="16"/>
      <c r="JU212" s="70"/>
      <c r="JV212" s="16"/>
      <c r="JW212" s="16"/>
      <c r="JX212" s="70"/>
      <c r="JY212" s="16"/>
      <c r="JZ212" s="16"/>
      <c r="KA212" s="70"/>
      <c r="KB212" s="16"/>
      <c r="KC212" s="16"/>
      <c r="KD212" s="70"/>
      <c r="KE212" s="16"/>
      <c r="KF212" s="16"/>
      <c r="KG212" s="70"/>
      <c r="KH212" s="16"/>
      <c r="KI212" s="16"/>
      <c r="KJ212" s="70"/>
      <c r="KK212" s="16"/>
      <c r="KL212" s="16"/>
      <c r="KM212" s="70"/>
      <c r="KN212" s="16"/>
      <c r="KO212" s="16"/>
      <c r="KP212" s="70"/>
      <c r="KQ212" s="16"/>
      <c r="KR212" s="16"/>
      <c r="KS212" s="70"/>
      <c r="KT212" s="16"/>
      <c r="KU212" s="16"/>
      <c r="KV212" s="16"/>
      <c r="KW212" s="16"/>
      <c r="KX212" s="16"/>
      <c r="KY212" s="70"/>
      <c r="KZ212" s="16"/>
      <c r="LA212" s="16"/>
      <c r="LB212" s="70"/>
      <c r="LC212" s="16"/>
      <c r="LD212" s="16"/>
      <c r="LE212" s="70"/>
      <c r="LF212" s="16"/>
      <c r="LG212" s="16"/>
      <c r="LH212" s="70"/>
      <c r="LI212" s="16"/>
      <c r="LJ212" s="16"/>
      <c r="LK212" s="70"/>
      <c r="LL212" s="16"/>
      <c r="LM212" s="16"/>
      <c r="LN212" s="70"/>
      <c r="LO212" s="16"/>
      <c r="LP212" s="16"/>
      <c r="LQ212" s="70"/>
      <c r="LR212" s="16"/>
      <c r="LS212" s="16"/>
      <c r="LT212" s="70"/>
      <c r="LU212" s="16"/>
      <c r="LV212" s="16"/>
      <c r="LW212" s="70"/>
      <c r="LX212" s="16"/>
      <c r="LY212" s="16"/>
      <c r="LZ212" s="70"/>
      <c r="MA212" s="16"/>
      <c r="MB212" s="16"/>
      <c r="MC212" s="70"/>
      <c r="MD212" s="16"/>
      <c r="ME212" s="16"/>
      <c r="MF212" s="70"/>
      <c r="MG212" s="21"/>
    </row>
    <row r="213" spans="2:345" s="17" customFormat="1" ht="13.5" customHeight="1">
      <c r="B213" s="16"/>
      <c r="C213" s="16"/>
      <c r="D213" s="16"/>
      <c r="E213" s="16"/>
      <c r="F213" s="16"/>
      <c r="G213" s="70"/>
      <c r="H213" s="16"/>
      <c r="I213" s="16"/>
      <c r="J213" s="70"/>
      <c r="K213" s="16"/>
      <c r="L213" s="16"/>
      <c r="M213" s="70"/>
      <c r="N213" s="16"/>
      <c r="O213" s="16"/>
      <c r="P213" s="70"/>
      <c r="Q213" s="16"/>
      <c r="R213" s="16"/>
      <c r="S213" s="70"/>
      <c r="T213" s="16"/>
      <c r="U213" s="16"/>
      <c r="V213" s="70"/>
      <c r="W213" s="16"/>
      <c r="X213" s="16"/>
      <c r="Y213" s="70"/>
      <c r="Z213" s="16"/>
      <c r="AA213" s="16"/>
      <c r="AB213" s="70"/>
      <c r="AC213" s="16"/>
      <c r="AD213" s="16"/>
      <c r="AE213" s="70"/>
      <c r="AF213" s="16"/>
      <c r="AG213" s="16"/>
      <c r="AH213" s="70"/>
      <c r="AI213" s="16"/>
      <c r="AJ213" s="16"/>
      <c r="AK213" s="70"/>
      <c r="AL213" s="16"/>
      <c r="AM213" s="16"/>
      <c r="AN213" s="70"/>
      <c r="AO213" s="16"/>
      <c r="AP213" s="16"/>
      <c r="AQ213" s="70"/>
      <c r="AR213" s="16"/>
      <c r="AS213" s="16"/>
      <c r="AT213" s="70"/>
      <c r="AU213" s="16"/>
      <c r="AV213" s="16"/>
      <c r="AW213" s="70"/>
      <c r="AX213" s="16"/>
      <c r="AY213" s="16"/>
      <c r="AZ213" s="70"/>
      <c r="BA213" s="16"/>
      <c r="BB213" s="16"/>
      <c r="BC213" s="70"/>
      <c r="BD213" s="16"/>
      <c r="BE213" s="16"/>
      <c r="BF213" s="70"/>
      <c r="BG213" s="16"/>
      <c r="BH213" s="16"/>
      <c r="BI213" s="70"/>
      <c r="BJ213" s="16"/>
      <c r="BK213" s="16"/>
      <c r="BL213" s="70"/>
      <c r="BM213" s="16"/>
      <c r="BN213" s="16"/>
      <c r="BO213" s="70"/>
      <c r="BP213" s="16"/>
      <c r="BQ213" s="16"/>
      <c r="BR213" s="70"/>
      <c r="BS213" s="16"/>
      <c r="BT213" s="16"/>
      <c r="BU213" s="70"/>
      <c r="BV213" s="16"/>
      <c r="BW213" s="16"/>
      <c r="BX213" s="70"/>
      <c r="BY213" s="16"/>
      <c r="BZ213" s="16"/>
      <c r="CA213" s="70"/>
      <c r="CB213" s="16"/>
      <c r="CC213" s="16"/>
      <c r="CD213" s="70"/>
      <c r="CE213" s="16"/>
      <c r="CF213" s="16"/>
      <c r="CG213" s="70"/>
      <c r="CH213" s="16"/>
      <c r="CI213" s="16"/>
      <c r="CJ213" s="70"/>
      <c r="CK213" s="16"/>
      <c r="CL213" s="16"/>
      <c r="CM213" s="70"/>
      <c r="CN213" s="16"/>
      <c r="CO213" s="16"/>
      <c r="CP213" s="70"/>
      <c r="CQ213" s="16"/>
      <c r="CR213" s="16"/>
      <c r="CS213" s="70"/>
      <c r="CT213" s="16"/>
      <c r="CU213" s="16"/>
      <c r="CV213" s="70"/>
      <c r="CW213" s="16"/>
      <c r="CX213" s="16"/>
      <c r="CY213" s="70"/>
      <c r="CZ213" s="16"/>
      <c r="DA213" s="16"/>
      <c r="DB213" s="70"/>
      <c r="DC213" s="16"/>
      <c r="DD213" s="16"/>
      <c r="DE213" s="70"/>
      <c r="DF213" s="16"/>
      <c r="DG213" s="16"/>
      <c r="DH213" s="70"/>
      <c r="DI213" s="16"/>
      <c r="DJ213" s="16"/>
      <c r="DK213" s="70"/>
      <c r="DL213" s="16"/>
      <c r="DM213" s="16"/>
      <c r="DN213" s="70"/>
      <c r="DO213" s="16"/>
      <c r="DP213" s="16"/>
      <c r="DQ213" s="70"/>
      <c r="DR213" s="16"/>
      <c r="DS213" s="16"/>
      <c r="DT213" s="70"/>
      <c r="DU213" s="16"/>
      <c r="DV213" s="16"/>
      <c r="DW213" s="70"/>
      <c r="DX213" s="16"/>
      <c r="DY213" s="16"/>
      <c r="DZ213" s="70"/>
      <c r="EA213" s="16"/>
      <c r="EB213" s="16"/>
      <c r="EC213" s="70"/>
      <c r="ED213" s="16"/>
      <c r="EE213" s="16"/>
      <c r="EF213" s="70"/>
      <c r="EG213" s="16"/>
      <c r="EH213" s="16"/>
      <c r="EI213" s="70"/>
      <c r="EJ213" s="16"/>
      <c r="EK213" s="16"/>
      <c r="EL213" s="70"/>
      <c r="EM213" s="16"/>
      <c r="EN213" s="16"/>
      <c r="EO213" s="70"/>
      <c r="EP213" s="16"/>
      <c r="EQ213" s="16"/>
      <c r="ER213" s="70"/>
      <c r="ES213" s="16"/>
      <c r="ET213" s="16"/>
      <c r="EU213" s="70"/>
      <c r="EV213" s="16"/>
      <c r="EW213" s="16"/>
      <c r="EX213" s="70"/>
      <c r="EY213" s="16"/>
      <c r="EZ213" s="16"/>
      <c r="FA213" s="70"/>
      <c r="FB213" s="16"/>
      <c r="FC213" s="16"/>
      <c r="FD213" s="70"/>
      <c r="FE213" s="16"/>
      <c r="FF213" s="16"/>
      <c r="FG213" s="70"/>
      <c r="FH213" s="16"/>
      <c r="FI213" s="16"/>
      <c r="FJ213" s="70"/>
      <c r="FK213" s="16"/>
      <c r="FL213" s="16"/>
      <c r="FM213" s="70"/>
      <c r="FN213" s="16"/>
      <c r="FO213" s="16"/>
      <c r="FP213" s="70"/>
      <c r="FQ213" s="16"/>
      <c r="FR213" s="16"/>
      <c r="FS213" s="70"/>
      <c r="FT213" s="16"/>
      <c r="FU213" s="16"/>
      <c r="FV213" s="70"/>
      <c r="FW213" s="16"/>
      <c r="FX213" s="16"/>
      <c r="FY213" s="70"/>
      <c r="FZ213" s="16"/>
      <c r="GA213" s="16"/>
      <c r="GB213" s="70"/>
      <c r="GC213" s="16"/>
      <c r="GD213" s="16"/>
      <c r="GE213" s="70"/>
      <c r="GF213" s="16"/>
      <c r="GG213" s="16"/>
      <c r="GH213" s="71"/>
      <c r="GI213" s="16"/>
      <c r="GJ213" s="16"/>
      <c r="GK213" s="70"/>
      <c r="GL213" s="16"/>
      <c r="GM213" s="16"/>
      <c r="GN213" s="70"/>
      <c r="GO213" s="16"/>
      <c r="GP213" s="16"/>
      <c r="GQ213" s="70"/>
      <c r="GR213" s="16"/>
      <c r="GS213" s="16"/>
      <c r="GT213" s="70"/>
      <c r="GU213" s="16"/>
      <c r="GV213" s="16"/>
      <c r="GW213" s="70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70"/>
      <c r="HJ213" s="16"/>
      <c r="HK213" s="16"/>
      <c r="HL213" s="16"/>
      <c r="HM213" s="16"/>
      <c r="HN213" s="16"/>
      <c r="HO213" s="16"/>
      <c r="HP213" s="16"/>
      <c r="HQ213" s="16"/>
      <c r="HR213" s="70"/>
      <c r="HS213" s="16"/>
      <c r="HT213" s="16"/>
      <c r="HU213" s="70"/>
      <c r="HV213" s="16"/>
      <c r="HW213" s="16"/>
      <c r="HX213" s="70"/>
      <c r="HY213" s="16"/>
      <c r="HZ213" s="16"/>
      <c r="IA213" s="70"/>
      <c r="IB213" s="16"/>
      <c r="IC213" s="16"/>
      <c r="ID213" s="70"/>
      <c r="IE213" s="16"/>
      <c r="IF213" s="16"/>
      <c r="IG213" s="70"/>
      <c r="IH213" s="16"/>
      <c r="II213" s="16"/>
      <c r="IJ213" s="70"/>
      <c r="IK213" s="16"/>
      <c r="IL213" s="16"/>
      <c r="IM213" s="70"/>
      <c r="IN213" s="16"/>
      <c r="IO213" s="16"/>
      <c r="IP213" s="70"/>
      <c r="IQ213" s="16"/>
      <c r="IR213" s="16"/>
      <c r="IS213" s="16"/>
      <c r="IT213" s="70"/>
      <c r="IU213" s="16"/>
      <c r="IV213" s="16"/>
      <c r="IW213" s="70"/>
      <c r="IX213" s="16"/>
      <c r="IY213" s="16"/>
      <c r="IZ213" s="70"/>
      <c r="JA213" s="16"/>
      <c r="JB213" s="16"/>
      <c r="JC213" s="70"/>
      <c r="JD213" s="16"/>
      <c r="JE213" s="16"/>
      <c r="JF213" s="70"/>
      <c r="JG213" s="16"/>
      <c r="JH213" s="16"/>
      <c r="JI213" s="70"/>
      <c r="JJ213" s="16"/>
      <c r="JK213" s="16"/>
      <c r="JL213" s="70"/>
      <c r="JM213" s="16"/>
      <c r="JN213" s="16"/>
      <c r="JO213" s="70"/>
      <c r="JP213" s="16"/>
      <c r="JQ213" s="16"/>
      <c r="JR213" s="70"/>
      <c r="JS213" s="16"/>
      <c r="JT213" s="16"/>
      <c r="JU213" s="70"/>
      <c r="JV213" s="16"/>
      <c r="JW213" s="16"/>
      <c r="JX213" s="70"/>
      <c r="JY213" s="16"/>
      <c r="JZ213" s="16"/>
      <c r="KA213" s="70"/>
      <c r="KB213" s="16"/>
      <c r="KC213" s="16"/>
      <c r="KD213" s="70"/>
      <c r="KE213" s="16"/>
      <c r="KF213" s="16"/>
      <c r="KG213" s="70"/>
      <c r="KH213" s="16"/>
      <c r="KI213" s="16"/>
      <c r="KJ213" s="70"/>
      <c r="KK213" s="16"/>
      <c r="KL213" s="16"/>
      <c r="KM213" s="70"/>
      <c r="KN213" s="16"/>
      <c r="KO213" s="16"/>
      <c r="KP213" s="70"/>
      <c r="KQ213" s="16"/>
      <c r="KR213" s="16"/>
      <c r="KS213" s="70"/>
      <c r="KT213" s="16"/>
      <c r="KU213" s="16"/>
      <c r="KV213" s="16"/>
      <c r="KW213" s="16"/>
      <c r="KX213" s="16"/>
      <c r="KY213" s="70"/>
      <c r="KZ213" s="16"/>
      <c r="LA213" s="16"/>
      <c r="LB213" s="70"/>
      <c r="LC213" s="16"/>
      <c r="LD213" s="16"/>
      <c r="LE213" s="70"/>
      <c r="LF213" s="16"/>
      <c r="LG213" s="16"/>
      <c r="LH213" s="70"/>
      <c r="LI213" s="16"/>
      <c r="LJ213" s="16"/>
      <c r="LK213" s="70"/>
      <c r="LL213" s="16"/>
      <c r="LM213" s="16"/>
      <c r="LN213" s="70"/>
      <c r="LO213" s="16"/>
      <c r="LP213" s="16"/>
      <c r="LQ213" s="70"/>
      <c r="LR213" s="16"/>
      <c r="LS213" s="16"/>
      <c r="LT213" s="70"/>
      <c r="LU213" s="16"/>
      <c r="LV213" s="16"/>
      <c r="LW213" s="70"/>
      <c r="LX213" s="16"/>
      <c r="LY213" s="16"/>
      <c r="LZ213" s="70"/>
      <c r="MA213" s="16"/>
      <c r="MB213" s="16"/>
      <c r="MC213" s="70"/>
      <c r="MD213" s="16"/>
      <c r="ME213" s="16"/>
      <c r="MF213" s="70"/>
      <c r="MG213" s="21"/>
    </row>
    <row r="214" spans="2:345" s="17" customFormat="1" ht="13.5" customHeight="1">
      <c r="B214" s="16"/>
      <c r="C214" s="16"/>
      <c r="D214" s="16"/>
      <c r="E214" s="16"/>
      <c r="F214" s="16"/>
      <c r="G214" s="70"/>
      <c r="H214" s="16"/>
      <c r="I214" s="16"/>
      <c r="J214" s="70"/>
      <c r="K214" s="16"/>
      <c r="L214" s="16"/>
      <c r="M214" s="70"/>
      <c r="N214" s="16"/>
      <c r="O214" s="16"/>
      <c r="P214" s="70"/>
      <c r="Q214" s="16"/>
      <c r="R214" s="16"/>
      <c r="S214" s="70"/>
      <c r="T214" s="16"/>
      <c r="U214" s="16"/>
      <c r="V214" s="70"/>
      <c r="W214" s="16"/>
      <c r="X214" s="16"/>
      <c r="Y214" s="70"/>
      <c r="Z214" s="16"/>
      <c r="AA214" s="16"/>
      <c r="AB214" s="70"/>
      <c r="AC214" s="16"/>
      <c r="AD214" s="16"/>
      <c r="AE214" s="70"/>
      <c r="AF214" s="16"/>
      <c r="AG214" s="16"/>
      <c r="AH214" s="70"/>
      <c r="AI214" s="16"/>
      <c r="AJ214" s="16"/>
      <c r="AK214" s="70"/>
      <c r="AL214" s="16"/>
      <c r="AM214" s="16"/>
      <c r="AN214" s="70"/>
      <c r="AO214" s="16"/>
      <c r="AP214" s="16"/>
      <c r="AQ214" s="70"/>
      <c r="AR214" s="16"/>
      <c r="AS214" s="16"/>
      <c r="AT214" s="70"/>
      <c r="AU214" s="16"/>
      <c r="AV214" s="16"/>
      <c r="AW214" s="70"/>
      <c r="AX214" s="16"/>
      <c r="AY214" s="16"/>
      <c r="AZ214" s="70"/>
      <c r="BA214" s="16"/>
      <c r="BB214" s="16"/>
      <c r="BC214" s="70"/>
      <c r="BD214" s="16"/>
      <c r="BE214" s="16"/>
      <c r="BF214" s="70"/>
      <c r="BG214" s="16"/>
      <c r="BH214" s="16"/>
      <c r="BI214" s="70"/>
      <c r="BJ214" s="16"/>
      <c r="BK214" s="16"/>
      <c r="BL214" s="70"/>
      <c r="BM214" s="16"/>
      <c r="BN214" s="16"/>
      <c r="BO214" s="70"/>
      <c r="BP214" s="16"/>
      <c r="BQ214" s="16"/>
      <c r="BR214" s="70"/>
      <c r="BS214" s="16"/>
      <c r="BT214" s="16"/>
      <c r="BU214" s="70"/>
      <c r="BV214" s="16"/>
      <c r="BW214" s="16"/>
      <c r="BX214" s="70"/>
      <c r="BY214" s="16"/>
      <c r="BZ214" s="16"/>
      <c r="CA214" s="70"/>
      <c r="CB214" s="16"/>
      <c r="CC214" s="16"/>
      <c r="CD214" s="70"/>
      <c r="CE214" s="16"/>
      <c r="CF214" s="16"/>
      <c r="CG214" s="70"/>
      <c r="CH214" s="16"/>
      <c r="CI214" s="16"/>
      <c r="CJ214" s="70"/>
      <c r="CK214" s="16"/>
      <c r="CL214" s="16"/>
      <c r="CM214" s="70"/>
      <c r="CN214" s="16"/>
      <c r="CO214" s="16"/>
      <c r="CP214" s="70"/>
      <c r="CQ214" s="16"/>
      <c r="CR214" s="16"/>
      <c r="CS214" s="70"/>
      <c r="CT214" s="16"/>
      <c r="CU214" s="16"/>
      <c r="CV214" s="70"/>
      <c r="CW214" s="16"/>
      <c r="CX214" s="16"/>
      <c r="CY214" s="70"/>
      <c r="CZ214" s="16"/>
      <c r="DA214" s="16"/>
      <c r="DB214" s="70"/>
      <c r="DC214" s="16"/>
      <c r="DD214" s="16"/>
      <c r="DE214" s="70"/>
      <c r="DF214" s="16"/>
      <c r="DG214" s="16"/>
      <c r="DH214" s="70"/>
      <c r="DI214" s="16"/>
      <c r="DJ214" s="16"/>
      <c r="DK214" s="70"/>
      <c r="DL214" s="16"/>
      <c r="DM214" s="16"/>
      <c r="DN214" s="70"/>
      <c r="DO214" s="16"/>
      <c r="DP214" s="16"/>
      <c r="DQ214" s="70"/>
      <c r="DR214" s="16"/>
      <c r="DS214" s="16"/>
      <c r="DT214" s="70"/>
      <c r="DU214" s="16"/>
      <c r="DV214" s="16"/>
      <c r="DW214" s="70"/>
      <c r="DX214" s="16"/>
      <c r="DY214" s="16"/>
      <c r="DZ214" s="70"/>
      <c r="EA214" s="16"/>
      <c r="EB214" s="16"/>
      <c r="EC214" s="70"/>
      <c r="ED214" s="16"/>
      <c r="EE214" s="16"/>
      <c r="EF214" s="70"/>
      <c r="EG214" s="16"/>
      <c r="EH214" s="16"/>
      <c r="EI214" s="70"/>
      <c r="EJ214" s="16"/>
      <c r="EK214" s="16"/>
      <c r="EL214" s="70"/>
      <c r="EM214" s="16"/>
      <c r="EN214" s="16"/>
      <c r="EO214" s="70"/>
      <c r="EP214" s="16"/>
      <c r="EQ214" s="16"/>
      <c r="ER214" s="70"/>
      <c r="ES214" s="16"/>
      <c r="ET214" s="16"/>
      <c r="EU214" s="70"/>
      <c r="EV214" s="16"/>
      <c r="EW214" s="16"/>
      <c r="EX214" s="70"/>
      <c r="EY214" s="16"/>
      <c r="EZ214" s="16"/>
      <c r="FA214" s="70"/>
      <c r="FB214" s="16"/>
      <c r="FC214" s="16"/>
      <c r="FD214" s="70"/>
      <c r="FE214" s="16"/>
      <c r="FF214" s="16"/>
      <c r="FG214" s="70"/>
      <c r="FH214" s="16"/>
      <c r="FI214" s="16"/>
      <c r="FJ214" s="70"/>
      <c r="FK214" s="16"/>
      <c r="FL214" s="16"/>
      <c r="FM214" s="70"/>
      <c r="FN214" s="16"/>
      <c r="FO214" s="16"/>
      <c r="FP214" s="70"/>
      <c r="FQ214" s="16"/>
      <c r="FR214" s="16"/>
      <c r="FS214" s="70"/>
      <c r="FT214" s="16"/>
      <c r="FU214" s="16"/>
      <c r="FV214" s="70"/>
      <c r="FW214" s="16"/>
      <c r="FX214" s="16"/>
      <c r="FY214" s="70"/>
      <c r="FZ214" s="16"/>
      <c r="GA214" s="16"/>
      <c r="GB214" s="70"/>
      <c r="GC214" s="16"/>
      <c r="GD214" s="16"/>
      <c r="GE214" s="70"/>
      <c r="GF214" s="16"/>
      <c r="GG214" s="16"/>
      <c r="GH214" s="71"/>
      <c r="GI214" s="16"/>
      <c r="GJ214" s="16"/>
      <c r="GK214" s="70"/>
      <c r="GL214" s="16"/>
      <c r="GM214" s="16"/>
      <c r="GN214" s="70"/>
      <c r="GO214" s="16"/>
      <c r="GP214" s="16"/>
      <c r="GQ214" s="70"/>
      <c r="GR214" s="16"/>
      <c r="GS214" s="16"/>
      <c r="GT214" s="70"/>
      <c r="GU214" s="16"/>
      <c r="GV214" s="16"/>
      <c r="GW214" s="70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70"/>
      <c r="HJ214" s="16"/>
      <c r="HK214" s="16"/>
      <c r="HL214" s="16"/>
      <c r="HM214" s="16"/>
      <c r="HN214" s="16"/>
      <c r="HO214" s="16"/>
      <c r="HP214" s="16"/>
      <c r="HQ214" s="16"/>
      <c r="HR214" s="70"/>
      <c r="HS214" s="16"/>
      <c r="HT214" s="16"/>
      <c r="HU214" s="70"/>
      <c r="HV214" s="16"/>
      <c r="HW214" s="16"/>
      <c r="HX214" s="70"/>
      <c r="HY214" s="16"/>
      <c r="HZ214" s="16"/>
      <c r="IA214" s="70"/>
      <c r="IB214" s="16"/>
      <c r="IC214" s="16"/>
      <c r="ID214" s="70"/>
      <c r="IE214" s="16"/>
      <c r="IF214" s="16"/>
      <c r="IG214" s="70"/>
      <c r="IH214" s="16"/>
      <c r="II214" s="16"/>
      <c r="IJ214" s="70"/>
      <c r="IK214" s="16"/>
      <c r="IL214" s="16"/>
      <c r="IM214" s="70"/>
      <c r="IN214" s="16"/>
      <c r="IO214" s="16"/>
      <c r="IP214" s="70"/>
      <c r="IQ214" s="16"/>
      <c r="IR214" s="16"/>
      <c r="IS214" s="16"/>
      <c r="IT214" s="70"/>
      <c r="IU214" s="16"/>
      <c r="IV214" s="16"/>
      <c r="IW214" s="70"/>
      <c r="IX214" s="16"/>
      <c r="IY214" s="16"/>
      <c r="IZ214" s="70"/>
      <c r="JA214" s="16"/>
      <c r="JB214" s="16"/>
      <c r="JC214" s="70"/>
      <c r="JD214" s="16"/>
      <c r="JE214" s="16"/>
      <c r="JF214" s="70"/>
      <c r="JG214" s="16"/>
      <c r="JH214" s="16"/>
      <c r="JI214" s="70"/>
      <c r="JJ214" s="16"/>
      <c r="JK214" s="16"/>
      <c r="JL214" s="70"/>
      <c r="JM214" s="16"/>
      <c r="JN214" s="16"/>
      <c r="JO214" s="70"/>
      <c r="JP214" s="16"/>
      <c r="JQ214" s="16"/>
      <c r="JR214" s="70"/>
      <c r="JS214" s="16"/>
      <c r="JT214" s="16"/>
      <c r="JU214" s="70"/>
      <c r="JV214" s="16"/>
      <c r="JW214" s="16"/>
      <c r="JX214" s="70"/>
      <c r="JY214" s="16"/>
      <c r="JZ214" s="16"/>
      <c r="KA214" s="70"/>
      <c r="KB214" s="16"/>
      <c r="KC214" s="16"/>
      <c r="KD214" s="70"/>
      <c r="KE214" s="16"/>
      <c r="KF214" s="16"/>
      <c r="KG214" s="70"/>
      <c r="KH214" s="16"/>
      <c r="KI214" s="16"/>
      <c r="KJ214" s="70"/>
      <c r="KK214" s="16"/>
      <c r="KL214" s="16"/>
      <c r="KM214" s="70"/>
      <c r="KN214" s="16"/>
      <c r="KO214" s="16"/>
      <c r="KP214" s="70"/>
      <c r="KQ214" s="16"/>
      <c r="KR214" s="16"/>
      <c r="KS214" s="70"/>
      <c r="KT214" s="16"/>
      <c r="KU214" s="16"/>
      <c r="KV214" s="16"/>
      <c r="KW214" s="16"/>
      <c r="KX214" s="16"/>
      <c r="KY214" s="70"/>
      <c r="KZ214" s="16"/>
      <c r="LA214" s="16"/>
      <c r="LB214" s="70"/>
      <c r="LC214" s="16"/>
      <c r="LD214" s="16"/>
      <c r="LE214" s="70"/>
      <c r="LF214" s="16"/>
      <c r="LG214" s="16"/>
      <c r="LH214" s="70"/>
      <c r="LI214" s="16"/>
      <c r="LJ214" s="16"/>
      <c r="LK214" s="70"/>
      <c r="LL214" s="16"/>
      <c r="LM214" s="16"/>
      <c r="LN214" s="70"/>
      <c r="LO214" s="16"/>
      <c r="LP214" s="16"/>
      <c r="LQ214" s="70"/>
      <c r="LR214" s="16"/>
      <c r="LS214" s="16"/>
      <c r="LT214" s="70"/>
      <c r="LU214" s="16"/>
      <c r="LV214" s="16"/>
      <c r="LW214" s="70"/>
      <c r="LX214" s="16"/>
      <c r="LY214" s="16"/>
      <c r="LZ214" s="70"/>
      <c r="MA214" s="16"/>
      <c r="MB214" s="16"/>
      <c r="MC214" s="70"/>
      <c r="MD214" s="16"/>
      <c r="ME214" s="16"/>
      <c r="MF214" s="70"/>
      <c r="MG214" s="21"/>
    </row>
    <row r="215" spans="2:345" s="17" customFormat="1" ht="13.5" customHeight="1">
      <c r="B215" s="16"/>
      <c r="C215" s="16"/>
      <c r="D215" s="16"/>
      <c r="E215" s="16"/>
      <c r="F215" s="16"/>
      <c r="G215" s="70"/>
      <c r="H215" s="16"/>
      <c r="I215" s="16"/>
      <c r="J215" s="70"/>
      <c r="K215" s="16"/>
      <c r="L215" s="16"/>
      <c r="M215" s="70"/>
      <c r="N215" s="16"/>
      <c r="O215" s="16"/>
      <c r="P215" s="70"/>
      <c r="Q215" s="16"/>
      <c r="R215" s="16"/>
      <c r="S215" s="70"/>
      <c r="T215" s="16"/>
      <c r="U215" s="16"/>
      <c r="V215" s="70"/>
      <c r="W215" s="16"/>
      <c r="X215" s="16"/>
      <c r="Y215" s="70"/>
      <c r="Z215" s="16"/>
      <c r="AA215" s="16"/>
      <c r="AB215" s="70"/>
      <c r="AC215" s="16"/>
      <c r="AD215" s="16"/>
      <c r="AE215" s="70"/>
      <c r="AF215" s="16"/>
      <c r="AG215" s="16"/>
      <c r="AH215" s="70"/>
      <c r="AI215" s="16"/>
      <c r="AJ215" s="16"/>
      <c r="AK215" s="70"/>
      <c r="AL215" s="16"/>
      <c r="AM215" s="16"/>
      <c r="AN215" s="70"/>
      <c r="AO215" s="16"/>
      <c r="AP215" s="16"/>
      <c r="AQ215" s="70"/>
      <c r="AR215" s="16"/>
      <c r="AS215" s="16"/>
      <c r="AT215" s="70"/>
      <c r="AU215" s="16"/>
      <c r="AV215" s="16"/>
      <c r="AW215" s="70"/>
      <c r="AX215" s="16"/>
      <c r="AY215" s="16"/>
      <c r="AZ215" s="70"/>
      <c r="BA215" s="16"/>
      <c r="BB215" s="16"/>
      <c r="BC215" s="70"/>
      <c r="BD215" s="16"/>
      <c r="BE215" s="16"/>
      <c r="BF215" s="70"/>
      <c r="BG215" s="16"/>
      <c r="BH215" s="16"/>
      <c r="BI215" s="70"/>
      <c r="BJ215" s="16"/>
      <c r="BK215" s="16"/>
      <c r="BL215" s="70"/>
      <c r="BM215" s="16"/>
      <c r="BN215" s="16"/>
      <c r="BO215" s="70"/>
      <c r="BP215" s="16"/>
      <c r="BQ215" s="16"/>
      <c r="BR215" s="70"/>
      <c r="BS215" s="16"/>
      <c r="BT215" s="16"/>
      <c r="BU215" s="70"/>
      <c r="BV215" s="16"/>
      <c r="BW215" s="16"/>
      <c r="BX215" s="70"/>
      <c r="BY215" s="16"/>
      <c r="BZ215" s="16"/>
      <c r="CA215" s="70"/>
      <c r="CB215" s="16"/>
      <c r="CC215" s="16"/>
      <c r="CD215" s="70"/>
      <c r="CE215" s="16"/>
      <c r="CF215" s="16"/>
      <c r="CG215" s="70"/>
      <c r="CH215" s="16"/>
      <c r="CI215" s="16"/>
      <c r="CJ215" s="70"/>
      <c r="CK215" s="16"/>
      <c r="CL215" s="16"/>
      <c r="CM215" s="70"/>
      <c r="CN215" s="16"/>
      <c r="CO215" s="16"/>
      <c r="CP215" s="70"/>
      <c r="CQ215" s="16"/>
      <c r="CR215" s="16"/>
      <c r="CS215" s="70"/>
      <c r="CT215" s="16"/>
      <c r="CU215" s="16"/>
      <c r="CV215" s="70"/>
      <c r="CW215" s="16"/>
      <c r="CX215" s="16"/>
      <c r="CY215" s="70"/>
      <c r="CZ215" s="16"/>
      <c r="DA215" s="16"/>
      <c r="DB215" s="70"/>
      <c r="DC215" s="16"/>
      <c r="DD215" s="16"/>
      <c r="DE215" s="70"/>
      <c r="DF215" s="16"/>
      <c r="DG215" s="16"/>
      <c r="DH215" s="70"/>
      <c r="DI215" s="16"/>
      <c r="DJ215" s="16"/>
      <c r="DK215" s="70"/>
      <c r="DL215" s="16"/>
      <c r="DM215" s="16"/>
      <c r="DN215" s="70"/>
      <c r="DO215" s="16"/>
      <c r="DP215" s="16"/>
      <c r="DQ215" s="70"/>
      <c r="DR215" s="16"/>
      <c r="DS215" s="16"/>
      <c r="DT215" s="70"/>
      <c r="DU215" s="16"/>
      <c r="DV215" s="16"/>
      <c r="DW215" s="70"/>
      <c r="DX215" s="16"/>
      <c r="DY215" s="16"/>
      <c r="DZ215" s="70"/>
      <c r="EA215" s="16"/>
      <c r="EB215" s="16"/>
      <c r="EC215" s="70"/>
      <c r="ED215" s="16"/>
      <c r="EE215" s="16"/>
      <c r="EF215" s="70"/>
      <c r="EG215" s="16"/>
      <c r="EH215" s="16"/>
      <c r="EI215" s="70"/>
      <c r="EJ215" s="16"/>
      <c r="EK215" s="16"/>
      <c r="EL215" s="70"/>
      <c r="EM215" s="16"/>
      <c r="EN215" s="16"/>
      <c r="EO215" s="70"/>
      <c r="EP215" s="16"/>
      <c r="EQ215" s="16"/>
      <c r="ER215" s="70"/>
      <c r="ES215" s="16"/>
      <c r="ET215" s="16"/>
      <c r="EU215" s="70"/>
      <c r="EV215" s="16"/>
      <c r="EW215" s="16"/>
      <c r="EX215" s="70"/>
      <c r="EY215" s="16"/>
      <c r="EZ215" s="16"/>
      <c r="FA215" s="70"/>
      <c r="FB215" s="16"/>
      <c r="FC215" s="16"/>
      <c r="FD215" s="70"/>
      <c r="FE215" s="16"/>
      <c r="FF215" s="16"/>
      <c r="FG215" s="70"/>
      <c r="FH215" s="16"/>
      <c r="FI215" s="16"/>
      <c r="FJ215" s="70"/>
      <c r="FK215" s="16"/>
      <c r="FL215" s="16"/>
      <c r="FM215" s="70"/>
      <c r="FN215" s="16"/>
      <c r="FO215" s="16"/>
      <c r="FP215" s="70"/>
      <c r="FQ215" s="16"/>
      <c r="FR215" s="16"/>
      <c r="FS215" s="70"/>
      <c r="FT215" s="16"/>
      <c r="FU215" s="16"/>
      <c r="FV215" s="70"/>
      <c r="FW215" s="16"/>
      <c r="FX215" s="16"/>
      <c r="FY215" s="70"/>
      <c r="FZ215" s="16"/>
      <c r="GA215" s="16"/>
      <c r="GB215" s="70"/>
      <c r="GC215" s="16"/>
      <c r="GD215" s="16"/>
      <c r="GE215" s="70"/>
      <c r="GF215" s="16"/>
      <c r="GG215" s="16"/>
      <c r="GH215" s="71"/>
      <c r="GI215" s="16"/>
      <c r="GJ215" s="16"/>
      <c r="GK215" s="70"/>
      <c r="GL215" s="16"/>
      <c r="GM215" s="16"/>
      <c r="GN215" s="70"/>
      <c r="GO215" s="16"/>
      <c r="GP215" s="16"/>
      <c r="GQ215" s="70"/>
      <c r="GR215" s="16"/>
      <c r="GS215" s="16"/>
      <c r="GT215" s="70"/>
      <c r="GU215" s="16"/>
      <c r="GV215" s="16"/>
      <c r="GW215" s="70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70"/>
      <c r="HJ215" s="16"/>
      <c r="HK215" s="16"/>
      <c r="HL215" s="16"/>
      <c r="HM215" s="16"/>
      <c r="HN215" s="16"/>
      <c r="HO215" s="16"/>
      <c r="HP215" s="16"/>
      <c r="HQ215" s="16"/>
      <c r="HR215" s="70"/>
      <c r="HS215" s="16"/>
      <c r="HT215" s="16"/>
      <c r="HU215" s="70"/>
      <c r="HV215" s="16"/>
      <c r="HW215" s="16"/>
      <c r="HX215" s="70"/>
      <c r="HY215" s="16"/>
      <c r="HZ215" s="16"/>
      <c r="IA215" s="70"/>
      <c r="IB215" s="16"/>
      <c r="IC215" s="16"/>
      <c r="ID215" s="70"/>
      <c r="IE215" s="16"/>
      <c r="IF215" s="16"/>
      <c r="IG215" s="70"/>
      <c r="IH215" s="16"/>
      <c r="II215" s="16"/>
      <c r="IJ215" s="70"/>
      <c r="IK215" s="16"/>
      <c r="IL215" s="16"/>
      <c r="IM215" s="70"/>
      <c r="IN215" s="16"/>
      <c r="IO215" s="16"/>
      <c r="IP215" s="70"/>
      <c r="IQ215" s="16"/>
      <c r="IR215" s="16"/>
      <c r="IS215" s="16"/>
      <c r="IT215" s="70"/>
      <c r="IU215" s="16"/>
      <c r="IV215" s="16"/>
      <c r="IW215" s="70"/>
      <c r="IX215" s="16"/>
      <c r="IY215" s="16"/>
      <c r="IZ215" s="70"/>
      <c r="JA215" s="16"/>
      <c r="JB215" s="16"/>
      <c r="JC215" s="70"/>
      <c r="JD215" s="16"/>
      <c r="JE215" s="16"/>
      <c r="JF215" s="70"/>
      <c r="JG215" s="16"/>
      <c r="JH215" s="16"/>
      <c r="JI215" s="70"/>
      <c r="JJ215" s="16"/>
      <c r="JK215" s="16"/>
      <c r="JL215" s="70"/>
      <c r="JM215" s="16"/>
      <c r="JN215" s="16"/>
      <c r="JO215" s="70"/>
      <c r="JP215" s="16"/>
      <c r="JQ215" s="16"/>
      <c r="JR215" s="70"/>
      <c r="JS215" s="16"/>
      <c r="JT215" s="16"/>
      <c r="JU215" s="70"/>
      <c r="JV215" s="16"/>
      <c r="JW215" s="16"/>
      <c r="JX215" s="70"/>
      <c r="JY215" s="16"/>
      <c r="JZ215" s="16"/>
      <c r="KA215" s="70"/>
      <c r="KB215" s="16"/>
      <c r="KC215" s="16"/>
      <c r="KD215" s="70"/>
      <c r="KE215" s="16"/>
      <c r="KF215" s="16"/>
      <c r="KG215" s="70"/>
      <c r="KH215" s="16"/>
      <c r="KI215" s="16"/>
      <c r="KJ215" s="70"/>
      <c r="KK215" s="16"/>
      <c r="KL215" s="16"/>
      <c r="KM215" s="70"/>
      <c r="KN215" s="16"/>
      <c r="KO215" s="16"/>
      <c r="KP215" s="70"/>
      <c r="KQ215" s="16"/>
      <c r="KR215" s="16"/>
      <c r="KS215" s="70"/>
      <c r="KT215" s="16"/>
      <c r="KU215" s="16"/>
      <c r="KV215" s="16"/>
      <c r="KW215" s="16"/>
      <c r="KX215" s="16"/>
      <c r="KY215" s="70"/>
      <c r="KZ215" s="16"/>
      <c r="LA215" s="16"/>
      <c r="LB215" s="70"/>
      <c r="LC215" s="16"/>
      <c r="LD215" s="16"/>
      <c r="LE215" s="70"/>
      <c r="LF215" s="16"/>
      <c r="LG215" s="16"/>
      <c r="LH215" s="70"/>
      <c r="LI215" s="16"/>
      <c r="LJ215" s="16"/>
      <c r="LK215" s="70"/>
      <c r="LL215" s="16"/>
      <c r="LM215" s="16"/>
      <c r="LN215" s="70"/>
      <c r="LO215" s="16"/>
      <c r="LP215" s="16"/>
      <c r="LQ215" s="70"/>
      <c r="LR215" s="16"/>
      <c r="LS215" s="16"/>
      <c r="LT215" s="70"/>
      <c r="LU215" s="16"/>
      <c r="LV215" s="16"/>
      <c r="LW215" s="70"/>
      <c r="LX215" s="16"/>
      <c r="LY215" s="16"/>
      <c r="LZ215" s="70"/>
      <c r="MA215" s="16"/>
      <c r="MB215" s="16"/>
      <c r="MC215" s="70"/>
      <c r="MD215" s="16"/>
      <c r="ME215" s="16"/>
      <c r="MF215" s="70"/>
      <c r="MG215" s="21"/>
    </row>
    <row r="216" spans="2:345" s="17" customFormat="1" ht="13.5" customHeight="1">
      <c r="B216" s="16"/>
      <c r="C216" s="16"/>
      <c r="D216" s="16"/>
      <c r="E216" s="16"/>
      <c r="F216" s="16"/>
      <c r="G216" s="70"/>
      <c r="H216" s="16"/>
      <c r="I216" s="16"/>
      <c r="J216" s="70"/>
      <c r="K216" s="16"/>
      <c r="L216" s="16"/>
      <c r="M216" s="70"/>
      <c r="N216" s="16"/>
      <c r="O216" s="16"/>
      <c r="P216" s="70"/>
      <c r="Q216" s="16"/>
      <c r="R216" s="16"/>
      <c r="S216" s="70"/>
      <c r="T216" s="16"/>
      <c r="U216" s="16"/>
      <c r="V216" s="70"/>
      <c r="W216" s="16"/>
      <c r="X216" s="16"/>
      <c r="Y216" s="70"/>
      <c r="Z216" s="16"/>
      <c r="AA216" s="16"/>
      <c r="AB216" s="70"/>
      <c r="AC216" s="16"/>
      <c r="AD216" s="16"/>
      <c r="AE216" s="70"/>
      <c r="AF216" s="16"/>
      <c r="AG216" s="16"/>
      <c r="AH216" s="70"/>
      <c r="AI216" s="16"/>
      <c r="AJ216" s="16"/>
      <c r="AK216" s="70"/>
      <c r="AL216" s="16"/>
      <c r="AM216" s="16"/>
      <c r="AN216" s="70"/>
      <c r="AO216" s="16"/>
      <c r="AP216" s="16"/>
      <c r="AQ216" s="70"/>
      <c r="AR216" s="16"/>
      <c r="AS216" s="16"/>
      <c r="AT216" s="70"/>
      <c r="AU216" s="16"/>
      <c r="AV216" s="16"/>
      <c r="AW216" s="70"/>
      <c r="AX216" s="16"/>
      <c r="AY216" s="16"/>
      <c r="AZ216" s="70"/>
      <c r="BA216" s="16"/>
      <c r="BB216" s="16"/>
      <c r="BC216" s="70"/>
      <c r="BD216" s="16"/>
      <c r="BE216" s="16"/>
      <c r="BF216" s="70"/>
      <c r="BG216" s="16"/>
      <c r="BH216" s="16"/>
      <c r="BI216" s="70"/>
      <c r="BJ216" s="16"/>
      <c r="BK216" s="16"/>
      <c r="BL216" s="70"/>
      <c r="BM216" s="16"/>
      <c r="BN216" s="16"/>
      <c r="BO216" s="70"/>
      <c r="BP216" s="16"/>
      <c r="BQ216" s="16"/>
      <c r="BR216" s="70"/>
      <c r="BS216" s="16"/>
      <c r="BT216" s="16"/>
      <c r="BU216" s="70"/>
      <c r="BV216" s="16"/>
      <c r="BW216" s="16"/>
      <c r="BX216" s="70"/>
      <c r="BY216" s="16"/>
      <c r="BZ216" s="16"/>
      <c r="CA216" s="70"/>
      <c r="CB216" s="16"/>
      <c r="CC216" s="16"/>
      <c r="CD216" s="70"/>
      <c r="CE216" s="16"/>
      <c r="CF216" s="16"/>
      <c r="CG216" s="70"/>
      <c r="CH216" s="16"/>
      <c r="CI216" s="16"/>
      <c r="CJ216" s="70"/>
      <c r="CK216" s="16"/>
      <c r="CL216" s="16"/>
      <c r="CM216" s="70"/>
      <c r="CN216" s="16"/>
      <c r="CO216" s="16"/>
      <c r="CP216" s="70"/>
      <c r="CQ216" s="16"/>
      <c r="CR216" s="16"/>
      <c r="CS216" s="70"/>
      <c r="CT216" s="16"/>
      <c r="CU216" s="16"/>
      <c r="CV216" s="70"/>
      <c r="CW216" s="16"/>
      <c r="CX216" s="16"/>
      <c r="CY216" s="70"/>
      <c r="CZ216" s="16"/>
      <c r="DA216" s="16"/>
      <c r="DB216" s="70"/>
      <c r="DC216" s="16"/>
      <c r="DD216" s="16"/>
      <c r="DE216" s="70"/>
      <c r="DF216" s="16"/>
      <c r="DG216" s="16"/>
      <c r="DH216" s="70"/>
      <c r="DI216" s="16"/>
      <c r="DJ216" s="16"/>
      <c r="DK216" s="70"/>
      <c r="DL216" s="16"/>
      <c r="DM216" s="16"/>
      <c r="DN216" s="70"/>
      <c r="DO216" s="16"/>
      <c r="DP216" s="16"/>
      <c r="DQ216" s="70"/>
      <c r="DR216" s="16"/>
      <c r="DS216" s="16"/>
      <c r="DT216" s="70"/>
      <c r="DU216" s="16"/>
      <c r="DV216" s="16"/>
      <c r="DW216" s="70"/>
      <c r="DX216" s="16"/>
      <c r="DY216" s="16"/>
      <c r="DZ216" s="70"/>
      <c r="EA216" s="16"/>
      <c r="EB216" s="16"/>
      <c r="EC216" s="70"/>
      <c r="ED216" s="16"/>
      <c r="EE216" s="16"/>
      <c r="EF216" s="70"/>
      <c r="EG216" s="16"/>
      <c r="EH216" s="16"/>
      <c r="EI216" s="70"/>
      <c r="EJ216" s="16"/>
      <c r="EK216" s="16"/>
      <c r="EL216" s="70"/>
      <c r="EM216" s="16"/>
      <c r="EN216" s="16"/>
      <c r="EO216" s="70"/>
      <c r="EP216" s="16"/>
      <c r="EQ216" s="16"/>
      <c r="ER216" s="70"/>
      <c r="ES216" s="16"/>
      <c r="ET216" s="16"/>
      <c r="EU216" s="70"/>
      <c r="EV216" s="16"/>
      <c r="EW216" s="16"/>
      <c r="EX216" s="70"/>
      <c r="EY216" s="16"/>
      <c r="EZ216" s="16"/>
      <c r="FA216" s="70"/>
      <c r="FB216" s="16"/>
      <c r="FC216" s="16"/>
      <c r="FD216" s="70"/>
      <c r="FE216" s="16"/>
      <c r="FF216" s="16"/>
      <c r="FG216" s="70"/>
      <c r="FH216" s="16"/>
      <c r="FI216" s="16"/>
      <c r="FJ216" s="70"/>
      <c r="FK216" s="16"/>
      <c r="FL216" s="16"/>
      <c r="FM216" s="70"/>
      <c r="FN216" s="16"/>
      <c r="FO216" s="16"/>
      <c r="FP216" s="70"/>
      <c r="FQ216" s="16"/>
      <c r="FR216" s="16"/>
      <c r="FS216" s="70"/>
      <c r="FT216" s="16"/>
      <c r="FU216" s="16"/>
      <c r="FV216" s="70"/>
      <c r="FW216" s="16"/>
      <c r="FX216" s="16"/>
      <c r="FY216" s="70"/>
      <c r="FZ216" s="16"/>
      <c r="GA216" s="16"/>
      <c r="GB216" s="70"/>
      <c r="GC216" s="16"/>
      <c r="GD216" s="16"/>
      <c r="GE216" s="70"/>
      <c r="GF216" s="16"/>
      <c r="GG216" s="16"/>
      <c r="GH216" s="71"/>
      <c r="GI216" s="16"/>
      <c r="GJ216" s="16"/>
      <c r="GK216" s="70"/>
      <c r="GL216" s="16"/>
      <c r="GM216" s="16"/>
      <c r="GN216" s="70"/>
      <c r="GO216" s="16"/>
      <c r="GP216" s="16"/>
      <c r="GQ216" s="70"/>
      <c r="GR216" s="16"/>
      <c r="GS216" s="16"/>
      <c r="GT216" s="70"/>
      <c r="GU216" s="16"/>
      <c r="GV216" s="16"/>
      <c r="GW216" s="70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70"/>
      <c r="HJ216" s="16"/>
      <c r="HK216" s="16"/>
      <c r="HL216" s="16"/>
      <c r="HM216" s="16"/>
      <c r="HN216" s="16"/>
      <c r="HO216" s="16"/>
      <c r="HP216" s="16"/>
      <c r="HQ216" s="16"/>
      <c r="HR216" s="70"/>
      <c r="HS216" s="16"/>
      <c r="HT216" s="16"/>
      <c r="HU216" s="70"/>
      <c r="HV216" s="16"/>
      <c r="HW216" s="16"/>
      <c r="HX216" s="70"/>
      <c r="HY216" s="16"/>
      <c r="HZ216" s="16"/>
      <c r="IA216" s="70"/>
      <c r="IB216" s="16"/>
      <c r="IC216" s="16"/>
      <c r="ID216" s="70"/>
      <c r="IE216" s="16"/>
      <c r="IF216" s="16"/>
      <c r="IG216" s="70"/>
      <c r="IH216" s="16"/>
      <c r="II216" s="16"/>
      <c r="IJ216" s="70"/>
      <c r="IK216" s="16"/>
      <c r="IL216" s="16"/>
      <c r="IM216" s="70"/>
      <c r="IN216" s="16"/>
      <c r="IO216" s="16"/>
      <c r="IP216" s="70"/>
      <c r="IQ216" s="16"/>
      <c r="IR216" s="16"/>
      <c r="IS216" s="16"/>
      <c r="IT216" s="70"/>
      <c r="IU216" s="16"/>
      <c r="IV216" s="16"/>
      <c r="IW216" s="70"/>
      <c r="IX216" s="16"/>
      <c r="IY216" s="16"/>
      <c r="IZ216" s="70"/>
      <c r="JA216" s="16"/>
      <c r="JB216" s="16"/>
      <c r="JC216" s="70"/>
      <c r="JD216" s="16"/>
      <c r="JE216" s="16"/>
      <c r="JF216" s="70"/>
      <c r="JG216" s="16"/>
      <c r="JH216" s="16"/>
      <c r="JI216" s="70"/>
      <c r="JJ216" s="16"/>
      <c r="JK216" s="16"/>
      <c r="JL216" s="70"/>
      <c r="JM216" s="16"/>
      <c r="JN216" s="16"/>
      <c r="JO216" s="70"/>
      <c r="JP216" s="16"/>
      <c r="JQ216" s="16"/>
      <c r="JR216" s="70"/>
      <c r="JS216" s="16"/>
      <c r="JT216" s="16"/>
      <c r="JU216" s="70"/>
      <c r="JV216" s="16"/>
      <c r="JW216" s="16"/>
      <c r="JX216" s="70"/>
      <c r="JY216" s="16"/>
      <c r="JZ216" s="16"/>
      <c r="KA216" s="70"/>
      <c r="KB216" s="16"/>
      <c r="KC216" s="16"/>
      <c r="KD216" s="70"/>
      <c r="KE216" s="16"/>
      <c r="KF216" s="16"/>
      <c r="KG216" s="70"/>
      <c r="KH216" s="16"/>
      <c r="KI216" s="16"/>
      <c r="KJ216" s="70"/>
      <c r="KK216" s="16"/>
      <c r="KL216" s="16"/>
      <c r="KM216" s="70"/>
      <c r="KN216" s="16"/>
      <c r="KO216" s="16"/>
      <c r="KP216" s="70"/>
      <c r="KQ216" s="16"/>
      <c r="KR216" s="16"/>
      <c r="KS216" s="70"/>
      <c r="KT216" s="16"/>
      <c r="KU216" s="16"/>
      <c r="KV216" s="16"/>
      <c r="KW216" s="16"/>
      <c r="KX216" s="16"/>
      <c r="KY216" s="70"/>
      <c r="KZ216" s="16"/>
      <c r="LA216" s="16"/>
      <c r="LB216" s="70"/>
      <c r="LC216" s="16"/>
      <c r="LD216" s="16"/>
      <c r="LE216" s="70"/>
      <c r="LF216" s="16"/>
      <c r="LG216" s="16"/>
      <c r="LH216" s="70"/>
      <c r="LI216" s="16"/>
      <c r="LJ216" s="16"/>
      <c r="LK216" s="70"/>
      <c r="LL216" s="16"/>
      <c r="LM216" s="16"/>
      <c r="LN216" s="70"/>
      <c r="LO216" s="16"/>
      <c r="LP216" s="16"/>
      <c r="LQ216" s="70"/>
      <c r="LR216" s="16"/>
      <c r="LS216" s="16"/>
      <c r="LT216" s="70"/>
      <c r="LU216" s="16"/>
      <c r="LV216" s="16"/>
      <c r="LW216" s="70"/>
      <c r="LX216" s="16"/>
      <c r="LY216" s="16"/>
      <c r="LZ216" s="70"/>
      <c r="MA216" s="16"/>
      <c r="MB216" s="16"/>
      <c r="MC216" s="70"/>
      <c r="MD216" s="16"/>
      <c r="ME216" s="16"/>
      <c r="MF216" s="70"/>
      <c r="MG216" s="21"/>
    </row>
    <row r="217" spans="2:345" s="17" customFormat="1" ht="13.5" customHeight="1">
      <c r="B217" s="16"/>
      <c r="C217" s="16"/>
      <c r="D217" s="16"/>
      <c r="E217" s="16"/>
      <c r="F217" s="16"/>
      <c r="G217" s="70"/>
      <c r="H217" s="16"/>
      <c r="I217" s="16"/>
      <c r="J217" s="70"/>
      <c r="K217" s="16"/>
      <c r="L217" s="16"/>
      <c r="M217" s="70"/>
      <c r="N217" s="16"/>
      <c r="O217" s="16"/>
      <c r="P217" s="70"/>
      <c r="Q217" s="16"/>
      <c r="R217" s="16"/>
      <c r="S217" s="70"/>
      <c r="T217" s="16"/>
      <c r="U217" s="16"/>
      <c r="V217" s="70"/>
      <c r="W217" s="16"/>
      <c r="X217" s="16"/>
      <c r="Y217" s="70"/>
      <c r="Z217" s="16"/>
      <c r="AA217" s="16"/>
      <c r="AB217" s="70"/>
      <c r="AC217" s="16"/>
      <c r="AD217" s="16"/>
      <c r="AE217" s="70"/>
      <c r="AF217" s="16"/>
      <c r="AG217" s="16"/>
      <c r="AH217" s="70"/>
      <c r="AI217" s="16"/>
      <c r="AJ217" s="16"/>
      <c r="AK217" s="70"/>
      <c r="AL217" s="16"/>
      <c r="AM217" s="16"/>
      <c r="AN217" s="70"/>
      <c r="AO217" s="16"/>
      <c r="AP217" s="16"/>
      <c r="AQ217" s="70"/>
      <c r="AR217" s="16"/>
      <c r="AS217" s="16"/>
      <c r="AT217" s="70"/>
      <c r="AU217" s="16"/>
      <c r="AV217" s="16"/>
      <c r="AW217" s="70"/>
      <c r="AX217" s="16"/>
      <c r="AY217" s="16"/>
      <c r="AZ217" s="70"/>
      <c r="BA217" s="16"/>
      <c r="BB217" s="16"/>
      <c r="BC217" s="70"/>
      <c r="BD217" s="16"/>
      <c r="BE217" s="16"/>
      <c r="BF217" s="70"/>
      <c r="BG217" s="16"/>
      <c r="BH217" s="16"/>
      <c r="BI217" s="70"/>
      <c r="BJ217" s="16"/>
      <c r="BK217" s="16"/>
      <c r="BL217" s="70"/>
      <c r="BM217" s="16"/>
      <c r="BN217" s="16"/>
      <c r="BO217" s="70"/>
      <c r="BP217" s="16"/>
      <c r="BQ217" s="16"/>
      <c r="BR217" s="70"/>
      <c r="BS217" s="16"/>
      <c r="BT217" s="16"/>
      <c r="BU217" s="70"/>
      <c r="BV217" s="16"/>
      <c r="BW217" s="16"/>
      <c r="BX217" s="70"/>
      <c r="BY217" s="16"/>
      <c r="BZ217" s="16"/>
      <c r="CA217" s="70"/>
      <c r="CB217" s="16"/>
      <c r="CC217" s="16"/>
      <c r="CD217" s="70"/>
      <c r="CE217" s="16"/>
      <c r="CF217" s="16"/>
      <c r="CG217" s="70"/>
      <c r="CH217" s="16"/>
      <c r="CI217" s="16"/>
      <c r="CJ217" s="70"/>
      <c r="CK217" s="16"/>
      <c r="CL217" s="16"/>
      <c r="CM217" s="70"/>
      <c r="CN217" s="16"/>
      <c r="CO217" s="16"/>
      <c r="CP217" s="70"/>
      <c r="CQ217" s="16"/>
      <c r="CR217" s="16"/>
      <c r="CS217" s="70"/>
      <c r="CT217" s="16"/>
      <c r="CU217" s="16"/>
      <c r="CV217" s="70"/>
      <c r="CW217" s="16"/>
      <c r="CX217" s="16"/>
      <c r="CY217" s="70"/>
      <c r="CZ217" s="16"/>
      <c r="DA217" s="16"/>
      <c r="DB217" s="70"/>
      <c r="DC217" s="16"/>
      <c r="DD217" s="16"/>
      <c r="DE217" s="70"/>
      <c r="DF217" s="16"/>
      <c r="DG217" s="16"/>
      <c r="DH217" s="70"/>
      <c r="DI217" s="16"/>
      <c r="DJ217" s="16"/>
      <c r="DK217" s="70"/>
      <c r="DL217" s="16"/>
      <c r="DM217" s="16"/>
      <c r="DN217" s="70"/>
      <c r="DO217" s="16"/>
      <c r="DP217" s="16"/>
      <c r="DQ217" s="70"/>
      <c r="DR217" s="16"/>
      <c r="DS217" s="16"/>
      <c r="DT217" s="70"/>
      <c r="DU217" s="16"/>
      <c r="DV217" s="16"/>
      <c r="DW217" s="70"/>
      <c r="DX217" s="16"/>
      <c r="DY217" s="16"/>
      <c r="DZ217" s="70"/>
      <c r="EA217" s="16"/>
      <c r="EB217" s="16"/>
      <c r="EC217" s="70"/>
      <c r="ED217" s="16"/>
      <c r="EE217" s="16"/>
      <c r="EF217" s="70"/>
      <c r="EG217" s="16"/>
      <c r="EH217" s="16"/>
      <c r="EI217" s="70"/>
      <c r="EJ217" s="16"/>
      <c r="EK217" s="16"/>
      <c r="EL217" s="70"/>
      <c r="EM217" s="16"/>
      <c r="EN217" s="16"/>
      <c r="EO217" s="70"/>
      <c r="EP217" s="16"/>
      <c r="EQ217" s="16"/>
      <c r="ER217" s="70"/>
      <c r="ES217" s="16"/>
      <c r="ET217" s="16"/>
      <c r="EU217" s="70"/>
      <c r="EV217" s="16"/>
      <c r="EW217" s="16"/>
      <c r="EX217" s="70"/>
      <c r="EY217" s="16"/>
      <c r="EZ217" s="16"/>
      <c r="FA217" s="70"/>
      <c r="FB217" s="16"/>
      <c r="FC217" s="16"/>
      <c r="FD217" s="70"/>
      <c r="FE217" s="16"/>
      <c r="FF217" s="16"/>
      <c r="FG217" s="70"/>
      <c r="FH217" s="16"/>
      <c r="FI217" s="16"/>
      <c r="FJ217" s="70"/>
      <c r="FK217" s="16"/>
      <c r="FL217" s="16"/>
      <c r="FM217" s="70"/>
      <c r="FN217" s="16"/>
      <c r="FO217" s="16"/>
      <c r="FP217" s="70"/>
      <c r="FQ217" s="16"/>
      <c r="FR217" s="16"/>
      <c r="FS217" s="70"/>
      <c r="FT217" s="16"/>
      <c r="FU217" s="16"/>
      <c r="FV217" s="70"/>
      <c r="FW217" s="16"/>
      <c r="FX217" s="16"/>
      <c r="FY217" s="70"/>
      <c r="FZ217" s="16"/>
      <c r="GA217" s="16"/>
      <c r="GB217" s="70"/>
      <c r="GC217" s="16"/>
      <c r="GD217" s="16"/>
      <c r="GE217" s="70"/>
      <c r="GF217" s="16"/>
      <c r="GG217" s="16"/>
      <c r="GH217" s="71"/>
      <c r="GI217" s="16"/>
      <c r="GJ217" s="16"/>
      <c r="GK217" s="70"/>
      <c r="GL217" s="16"/>
      <c r="GM217" s="16"/>
      <c r="GN217" s="70"/>
      <c r="GO217" s="16"/>
      <c r="GP217" s="16"/>
      <c r="GQ217" s="70"/>
      <c r="GR217" s="16"/>
      <c r="GS217" s="16"/>
      <c r="GT217" s="70"/>
      <c r="GU217" s="16"/>
      <c r="GV217" s="16"/>
      <c r="GW217" s="70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70"/>
      <c r="HJ217" s="16"/>
      <c r="HK217" s="16"/>
      <c r="HL217" s="16"/>
      <c r="HM217" s="16"/>
      <c r="HN217" s="16"/>
      <c r="HO217" s="16"/>
      <c r="HP217" s="16"/>
      <c r="HQ217" s="16"/>
      <c r="HR217" s="70"/>
      <c r="HS217" s="16"/>
      <c r="HT217" s="16"/>
      <c r="HU217" s="70"/>
      <c r="HV217" s="16"/>
      <c r="HW217" s="16"/>
      <c r="HX217" s="70"/>
      <c r="HY217" s="16"/>
      <c r="HZ217" s="16"/>
      <c r="IA217" s="70"/>
      <c r="IB217" s="16"/>
      <c r="IC217" s="16"/>
      <c r="ID217" s="70"/>
      <c r="IE217" s="16"/>
      <c r="IF217" s="16"/>
      <c r="IG217" s="70"/>
      <c r="IH217" s="16"/>
      <c r="II217" s="16"/>
      <c r="IJ217" s="70"/>
      <c r="IK217" s="16"/>
      <c r="IL217" s="16"/>
      <c r="IM217" s="70"/>
      <c r="IN217" s="16"/>
      <c r="IO217" s="16"/>
      <c r="IP217" s="70"/>
      <c r="IQ217" s="16"/>
      <c r="IR217" s="16"/>
      <c r="IS217" s="16"/>
      <c r="IT217" s="70"/>
      <c r="IU217" s="16"/>
      <c r="IV217" s="16"/>
      <c r="IW217" s="70"/>
      <c r="IX217" s="16"/>
      <c r="IY217" s="16"/>
      <c r="IZ217" s="70"/>
      <c r="JA217" s="16"/>
      <c r="JB217" s="16"/>
      <c r="JC217" s="70"/>
      <c r="JD217" s="16"/>
      <c r="JE217" s="16"/>
      <c r="JF217" s="70"/>
      <c r="JG217" s="16"/>
      <c r="JH217" s="16"/>
      <c r="JI217" s="70"/>
      <c r="JJ217" s="16"/>
      <c r="JK217" s="16"/>
      <c r="JL217" s="70"/>
      <c r="JM217" s="16"/>
      <c r="JN217" s="16"/>
      <c r="JO217" s="70"/>
      <c r="JP217" s="16"/>
      <c r="JQ217" s="16"/>
      <c r="JR217" s="70"/>
      <c r="JS217" s="16"/>
      <c r="JT217" s="16"/>
      <c r="JU217" s="70"/>
      <c r="JV217" s="16"/>
      <c r="JW217" s="16"/>
      <c r="JX217" s="70"/>
      <c r="JY217" s="16"/>
      <c r="JZ217" s="16"/>
      <c r="KA217" s="70"/>
      <c r="KB217" s="16"/>
      <c r="KC217" s="16"/>
      <c r="KD217" s="70"/>
      <c r="KE217" s="16"/>
      <c r="KF217" s="16"/>
      <c r="KG217" s="70"/>
      <c r="KH217" s="16"/>
      <c r="KI217" s="16"/>
      <c r="KJ217" s="70"/>
      <c r="KK217" s="16"/>
      <c r="KL217" s="16"/>
      <c r="KM217" s="70"/>
      <c r="KN217" s="16"/>
      <c r="KO217" s="16"/>
      <c r="KP217" s="70"/>
      <c r="KQ217" s="16"/>
      <c r="KR217" s="16"/>
      <c r="KS217" s="70"/>
      <c r="KT217" s="16"/>
      <c r="KU217" s="16"/>
      <c r="KV217" s="16"/>
      <c r="KW217" s="16"/>
      <c r="KX217" s="16"/>
      <c r="KY217" s="70"/>
      <c r="KZ217" s="16"/>
      <c r="LA217" s="16"/>
      <c r="LB217" s="70"/>
      <c r="LC217" s="16"/>
      <c r="LD217" s="16"/>
      <c r="LE217" s="70"/>
      <c r="LF217" s="16"/>
      <c r="LG217" s="16"/>
      <c r="LH217" s="70"/>
      <c r="LI217" s="16"/>
      <c r="LJ217" s="16"/>
      <c r="LK217" s="70"/>
      <c r="LL217" s="16"/>
      <c r="LM217" s="16"/>
      <c r="LN217" s="70"/>
      <c r="LO217" s="16"/>
      <c r="LP217" s="16"/>
      <c r="LQ217" s="70"/>
      <c r="LR217" s="16"/>
      <c r="LS217" s="16"/>
      <c r="LT217" s="70"/>
      <c r="LU217" s="16"/>
      <c r="LV217" s="16"/>
      <c r="LW217" s="70"/>
      <c r="LX217" s="16"/>
      <c r="LY217" s="16"/>
      <c r="LZ217" s="70"/>
      <c r="MA217" s="16"/>
      <c r="MB217" s="16"/>
      <c r="MC217" s="70"/>
      <c r="MD217" s="16"/>
      <c r="ME217" s="16"/>
      <c r="MF217" s="70"/>
      <c r="MG217" s="21"/>
    </row>
    <row r="218" spans="2:345" s="17" customFormat="1" ht="13.5" customHeight="1">
      <c r="B218" s="16"/>
      <c r="C218" s="16"/>
      <c r="D218" s="16"/>
      <c r="E218" s="16"/>
      <c r="F218" s="16"/>
      <c r="G218" s="70"/>
      <c r="H218" s="16"/>
      <c r="I218" s="16"/>
      <c r="J218" s="70"/>
      <c r="K218" s="16"/>
      <c r="L218" s="16"/>
      <c r="M218" s="70"/>
      <c r="N218" s="16"/>
      <c r="O218" s="16"/>
      <c r="P218" s="70"/>
      <c r="Q218" s="16"/>
      <c r="R218" s="16"/>
      <c r="S218" s="70"/>
      <c r="T218" s="16"/>
      <c r="U218" s="16"/>
      <c r="V218" s="70"/>
      <c r="W218" s="16"/>
      <c r="X218" s="16"/>
      <c r="Y218" s="70"/>
      <c r="Z218" s="16"/>
      <c r="AA218" s="16"/>
      <c r="AB218" s="70"/>
      <c r="AC218" s="16"/>
      <c r="AD218" s="16"/>
      <c r="AE218" s="70"/>
      <c r="AF218" s="16"/>
      <c r="AG218" s="16"/>
      <c r="AH218" s="70"/>
      <c r="AI218" s="16"/>
      <c r="AJ218" s="16"/>
      <c r="AK218" s="70"/>
      <c r="AL218" s="16"/>
      <c r="AM218" s="16"/>
      <c r="AN218" s="70"/>
      <c r="AO218" s="16"/>
      <c r="AP218" s="16"/>
      <c r="AQ218" s="70"/>
      <c r="AR218" s="16"/>
      <c r="AS218" s="16"/>
      <c r="AT218" s="70"/>
      <c r="AU218" s="16"/>
      <c r="AV218" s="16"/>
      <c r="AW218" s="70"/>
      <c r="AX218" s="16"/>
      <c r="AY218" s="16"/>
      <c r="AZ218" s="70"/>
      <c r="BA218" s="16"/>
      <c r="BB218" s="16"/>
      <c r="BC218" s="70"/>
      <c r="BD218" s="16"/>
      <c r="BE218" s="16"/>
      <c r="BF218" s="70"/>
      <c r="BG218" s="16"/>
      <c r="BH218" s="16"/>
      <c r="BI218" s="70"/>
      <c r="BJ218" s="16"/>
      <c r="BK218" s="16"/>
      <c r="BL218" s="70"/>
      <c r="BM218" s="16"/>
      <c r="BN218" s="16"/>
      <c r="BO218" s="70"/>
      <c r="BP218" s="16"/>
      <c r="BQ218" s="16"/>
      <c r="BR218" s="70"/>
      <c r="BS218" s="16"/>
      <c r="BT218" s="16"/>
      <c r="BU218" s="70"/>
      <c r="BV218" s="16"/>
      <c r="BW218" s="16"/>
      <c r="BX218" s="70"/>
      <c r="BY218" s="16"/>
      <c r="BZ218" s="16"/>
      <c r="CA218" s="70"/>
      <c r="CB218" s="16"/>
      <c r="CC218" s="16"/>
      <c r="CD218" s="70"/>
      <c r="CE218" s="16"/>
      <c r="CF218" s="16"/>
      <c r="CG218" s="70"/>
      <c r="CH218" s="16"/>
      <c r="CI218" s="16"/>
      <c r="CJ218" s="70"/>
      <c r="CK218" s="16"/>
      <c r="CL218" s="16"/>
      <c r="CM218" s="70"/>
      <c r="CN218" s="16"/>
      <c r="CO218" s="16"/>
      <c r="CP218" s="70"/>
      <c r="CQ218" s="16"/>
      <c r="CR218" s="16"/>
      <c r="CS218" s="70"/>
      <c r="CT218" s="16"/>
      <c r="CU218" s="16"/>
      <c r="CV218" s="70"/>
      <c r="CW218" s="16"/>
      <c r="CX218" s="16"/>
      <c r="CY218" s="70"/>
      <c r="CZ218" s="16"/>
      <c r="DA218" s="16"/>
      <c r="DB218" s="70"/>
      <c r="DC218" s="16"/>
      <c r="DD218" s="16"/>
      <c r="DE218" s="70"/>
      <c r="DF218" s="16"/>
      <c r="DG218" s="16"/>
      <c r="DH218" s="70"/>
      <c r="DI218" s="16"/>
      <c r="DJ218" s="16"/>
      <c r="DK218" s="70"/>
      <c r="DL218" s="16"/>
      <c r="DM218" s="16"/>
      <c r="DN218" s="70"/>
      <c r="DO218" s="16"/>
      <c r="DP218" s="16"/>
      <c r="DQ218" s="70"/>
      <c r="DR218" s="16"/>
      <c r="DS218" s="16"/>
      <c r="DT218" s="70"/>
      <c r="DU218" s="16"/>
      <c r="DV218" s="16"/>
      <c r="DW218" s="70"/>
      <c r="DX218" s="16"/>
      <c r="DY218" s="16"/>
      <c r="DZ218" s="70"/>
      <c r="EA218" s="16"/>
      <c r="EB218" s="16"/>
      <c r="EC218" s="70"/>
      <c r="ED218" s="16"/>
      <c r="EE218" s="16"/>
      <c r="EF218" s="70"/>
      <c r="EG218" s="16"/>
      <c r="EH218" s="16"/>
      <c r="EI218" s="70"/>
      <c r="EJ218" s="16"/>
      <c r="EK218" s="16"/>
      <c r="EL218" s="70"/>
      <c r="EM218" s="16"/>
      <c r="EN218" s="16"/>
      <c r="EO218" s="70"/>
      <c r="EP218" s="16"/>
      <c r="EQ218" s="16"/>
      <c r="ER218" s="70"/>
      <c r="ES218" s="16"/>
      <c r="ET218" s="16"/>
      <c r="EU218" s="70"/>
      <c r="EV218" s="16"/>
      <c r="EW218" s="16"/>
      <c r="EX218" s="70"/>
      <c r="EY218" s="16"/>
      <c r="EZ218" s="16"/>
      <c r="FA218" s="70"/>
      <c r="FB218" s="16"/>
      <c r="FC218" s="16"/>
      <c r="FD218" s="70"/>
      <c r="FE218" s="16"/>
      <c r="FF218" s="16"/>
      <c r="FG218" s="70"/>
      <c r="FH218" s="16"/>
      <c r="FI218" s="16"/>
      <c r="FJ218" s="70"/>
      <c r="FK218" s="16"/>
      <c r="FL218" s="16"/>
      <c r="FM218" s="70"/>
      <c r="FN218" s="16"/>
      <c r="FO218" s="16"/>
      <c r="FP218" s="70"/>
      <c r="FQ218" s="16"/>
      <c r="FR218" s="16"/>
      <c r="FS218" s="70"/>
      <c r="FT218" s="16"/>
      <c r="FU218" s="16"/>
      <c r="FV218" s="70"/>
      <c r="FW218" s="16"/>
      <c r="FX218" s="16"/>
      <c r="FY218" s="70"/>
      <c r="FZ218" s="16"/>
      <c r="GA218" s="16"/>
      <c r="GB218" s="70"/>
      <c r="GC218" s="16"/>
      <c r="GD218" s="16"/>
      <c r="GE218" s="70"/>
      <c r="GF218" s="16"/>
      <c r="GG218" s="16"/>
      <c r="GH218" s="71"/>
      <c r="GI218" s="16"/>
      <c r="GJ218" s="16"/>
      <c r="GK218" s="70"/>
      <c r="GL218" s="16"/>
      <c r="GM218" s="16"/>
      <c r="GN218" s="70"/>
      <c r="GO218" s="16"/>
      <c r="GP218" s="16"/>
      <c r="GQ218" s="70"/>
      <c r="GR218" s="16"/>
      <c r="GS218" s="16"/>
      <c r="GT218" s="70"/>
      <c r="GU218" s="16"/>
      <c r="GV218" s="16"/>
      <c r="GW218" s="70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70"/>
      <c r="HJ218" s="16"/>
      <c r="HK218" s="16"/>
      <c r="HL218" s="16"/>
      <c r="HM218" s="16"/>
      <c r="HN218" s="16"/>
      <c r="HO218" s="16"/>
      <c r="HP218" s="16"/>
      <c r="HQ218" s="16"/>
      <c r="HR218" s="70"/>
      <c r="HS218" s="16"/>
      <c r="HT218" s="16"/>
      <c r="HU218" s="70"/>
      <c r="HV218" s="16"/>
      <c r="HW218" s="16"/>
      <c r="HX218" s="70"/>
      <c r="HY218" s="16"/>
      <c r="HZ218" s="16"/>
      <c r="IA218" s="70"/>
      <c r="IB218" s="16"/>
      <c r="IC218" s="16"/>
      <c r="ID218" s="70"/>
      <c r="IE218" s="16"/>
      <c r="IF218" s="16"/>
      <c r="IG218" s="70"/>
      <c r="IH218" s="16"/>
      <c r="II218" s="16"/>
      <c r="IJ218" s="70"/>
      <c r="IK218" s="16"/>
      <c r="IL218" s="16"/>
      <c r="IM218" s="70"/>
      <c r="IN218" s="16"/>
      <c r="IO218" s="16"/>
      <c r="IP218" s="70"/>
      <c r="IQ218" s="16"/>
      <c r="IR218" s="16"/>
      <c r="IS218" s="16"/>
      <c r="IT218" s="70"/>
      <c r="IU218" s="16"/>
      <c r="IV218" s="16"/>
      <c r="IW218" s="70"/>
      <c r="IX218" s="16"/>
      <c r="IY218" s="16"/>
      <c r="IZ218" s="70"/>
      <c r="JA218" s="16"/>
      <c r="JB218" s="16"/>
      <c r="JC218" s="70"/>
      <c r="JD218" s="16"/>
      <c r="JE218" s="16"/>
      <c r="JF218" s="70"/>
      <c r="JG218" s="16"/>
      <c r="JH218" s="16"/>
      <c r="JI218" s="70"/>
      <c r="JJ218" s="16"/>
      <c r="JK218" s="16"/>
      <c r="JL218" s="70"/>
      <c r="JM218" s="16"/>
      <c r="JN218" s="16"/>
      <c r="JO218" s="70"/>
      <c r="JP218" s="16"/>
      <c r="JQ218" s="16"/>
      <c r="JR218" s="70"/>
      <c r="JS218" s="16"/>
      <c r="JT218" s="16"/>
      <c r="JU218" s="70"/>
      <c r="JV218" s="16"/>
      <c r="JW218" s="16"/>
      <c r="JX218" s="70"/>
      <c r="JY218" s="16"/>
      <c r="JZ218" s="16"/>
      <c r="KA218" s="70"/>
      <c r="KB218" s="16"/>
      <c r="KC218" s="16"/>
      <c r="KD218" s="70"/>
      <c r="KE218" s="16"/>
      <c r="KF218" s="16"/>
      <c r="KG218" s="70"/>
      <c r="KH218" s="16"/>
      <c r="KI218" s="16"/>
      <c r="KJ218" s="70"/>
      <c r="KK218" s="16"/>
      <c r="KL218" s="16"/>
      <c r="KM218" s="70"/>
      <c r="KN218" s="16"/>
      <c r="KO218" s="16"/>
      <c r="KP218" s="70"/>
      <c r="KQ218" s="16"/>
      <c r="KR218" s="16"/>
      <c r="KS218" s="70"/>
      <c r="KT218" s="16"/>
      <c r="KU218" s="16"/>
      <c r="KV218" s="16"/>
      <c r="KW218" s="16"/>
      <c r="KX218" s="16"/>
      <c r="KY218" s="70"/>
      <c r="KZ218" s="16"/>
      <c r="LA218" s="16"/>
      <c r="LB218" s="70"/>
      <c r="LC218" s="16"/>
      <c r="LD218" s="16"/>
      <c r="LE218" s="70"/>
      <c r="LF218" s="16"/>
      <c r="LG218" s="16"/>
      <c r="LH218" s="70"/>
      <c r="LI218" s="16"/>
      <c r="LJ218" s="16"/>
      <c r="LK218" s="70"/>
      <c r="LL218" s="16"/>
      <c r="LM218" s="16"/>
      <c r="LN218" s="70"/>
      <c r="LO218" s="16"/>
      <c r="LP218" s="16"/>
      <c r="LQ218" s="70"/>
      <c r="LR218" s="16"/>
      <c r="LS218" s="16"/>
      <c r="LT218" s="70"/>
      <c r="LU218" s="16"/>
      <c r="LV218" s="16"/>
      <c r="LW218" s="70"/>
      <c r="LX218" s="16"/>
      <c r="LY218" s="16"/>
      <c r="LZ218" s="70"/>
      <c r="MA218" s="16"/>
      <c r="MB218" s="16"/>
      <c r="MC218" s="70"/>
      <c r="MD218" s="16"/>
      <c r="ME218" s="16"/>
      <c r="MF218" s="70"/>
      <c r="MG218" s="21"/>
    </row>
    <row r="219" spans="2:345" s="17" customFormat="1" ht="13.5" customHeight="1">
      <c r="B219" s="16"/>
      <c r="C219" s="16"/>
      <c r="D219" s="16"/>
      <c r="E219" s="16"/>
      <c r="F219" s="16"/>
      <c r="G219" s="70"/>
      <c r="H219" s="16"/>
      <c r="I219" s="16"/>
      <c r="J219" s="70"/>
      <c r="K219" s="16"/>
      <c r="L219" s="16"/>
      <c r="M219" s="70"/>
      <c r="N219" s="16"/>
      <c r="O219" s="16"/>
      <c r="P219" s="70"/>
      <c r="Q219" s="16"/>
      <c r="R219" s="16"/>
      <c r="S219" s="70"/>
      <c r="T219" s="16"/>
      <c r="U219" s="16"/>
      <c r="V219" s="70"/>
      <c r="W219" s="16"/>
      <c r="X219" s="16"/>
      <c r="Y219" s="70"/>
      <c r="Z219" s="16"/>
      <c r="AA219" s="16"/>
      <c r="AB219" s="70"/>
      <c r="AC219" s="16"/>
      <c r="AD219" s="16"/>
      <c r="AE219" s="70"/>
      <c r="AF219" s="16"/>
      <c r="AG219" s="16"/>
      <c r="AH219" s="70"/>
      <c r="AI219" s="16"/>
      <c r="AJ219" s="16"/>
      <c r="AK219" s="70"/>
      <c r="AL219" s="16"/>
      <c r="AM219" s="16"/>
      <c r="AN219" s="70"/>
      <c r="AO219" s="16"/>
      <c r="AP219" s="16"/>
      <c r="AQ219" s="70"/>
      <c r="AR219" s="16"/>
      <c r="AS219" s="16"/>
      <c r="AT219" s="70"/>
      <c r="AU219" s="16"/>
      <c r="AV219" s="16"/>
      <c r="AW219" s="70"/>
      <c r="AX219" s="16"/>
      <c r="AY219" s="16"/>
      <c r="AZ219" s="70"/>
      <c r="BA219" s="16"/>
      <c r="BB219" s="16"/>
      <c r="BC219" s="70"/>
      <c r="BD219" s="16"/>
      <c r="BE219" s="16"/>
      <c r="BF219" s="70"/>
      <c r="BG219" s="16"/>
      <c r="BH219" s="16"/>
      <c r="BI219" s="70"/>
      <c r="BJ219" s="16"/>
      <c r="BK219" s="16"/>
      <c r="BL219" s="70"/>
      <c r="BM219" s="16"/>
      <c r="BN219" s="16"/>
      <c r="BO219" s="70"/>
      <c r="BP219" s="16"/>
      <c r="BQ219" s="16"/>
      <c r="BR219" s="70"/>
      <c r="BS219" s="16"/>
      <c r="BT219" s="16"/>
      <c r="BU219" s="70"/>
      <c r="BV219" s="16"/>
      <c r="BW219" s="16"/>
      <c r="BX219" s="70"/>
      <c r="BY219" s="16"/>
      <c r="BZ219" s="16"/>
      <c r="CA219" s="70"/>
      <c r="CB219" s="16"/>
      <c r="CC219" s="16"/>
      <c r="CD219" s="70"/>
      <c r="CE219" s="16"/>
      <c r="CF219" s="16"/>
      <c r="CG219" s="70"/>
      <c r="CH219" s="16"/>
      <c r="CI219" s="16"/>
      <c r="CJ219" s="70"/>
      <c r="CK219" s="16"/>
      <c r="CL219" s="16"/>
      <c r="CM219" s="70"/>
      <c r="CN219" s="16"/>
      <c r="CO219" s="16"/>
      <c r="CP219" s="70"/>
      <c r="CQ219" s="16"/>
      <c r="CR219" s="16"/>
      <c r="CS219" s="70"/>
      <c r="CT219" s="16"/>
      <c r="CU219" s="16"/>
      <c r="CV219" s="70"/>
      <c r="CW219" s="16"/>
      <c r="CX219" s="16"/>
      <c r="CY219" s="70"/>
      <c r="CZ219" s="16"/>
      <c r="DA219" s="16"/>
      <c r="DB219" s="70"/>
      <c r="DC219" s="16"/>
      <c r="DD219" s="16"/>
      <c r="DE219" s="70"/>
      <c r="DF219" s="16"/>
      <c r="DG219" s="16"/>
      <c r="DH219" s="70"/>
      <c r="DI219" s="16"/>
      <c r="DJ219" s="16"/>
      <c r="DK219" s="70"/>
      <c r="DL219" s="16"/>
      <c r="DM219" s="16"/>
      <c r="DN219" s="70"/>
      <c r="DO219" s="16"/>
      <c r="DP219" s="16"/>
      <c r="DQ219" s="70"/>
      <c r="DR219" s="16"/>
      <c r="DS219" s="16"/>
      <c r="DT219" s="70"/>
      <c r="DU219" s="16"/>
      <c r="DV219" s="16"/>
      <c r="DW219" s="70"/>
      <c r="DX219" s="16"/>
      <c r="DY219" s="16"/>
      <c r="DZ219" s="70"/>
      <c r="EA219" s="16"/>
      <c r="EB219" s="16"/>
      <c r="EC219" s="70"/>
      <c r="ED219" s="16"/>
      <c r="EE219" s="16"/>
      <c r="EF219" s="70"/>
      <c r="EG219" s="16"/>
      <c r="EH219" s="16"/>
      <c r="EI219" s="70"/>
      <c r="EJ219" s="16"/>
      <c r="EK219" s="16"/>
      <c r="EL219" s="70"/>
      <c r="EM219" s="16"/>
      <c r="EN219" s="16"/>
      <c r="EO219" s="70"/>
      <c r="EP219" s="16"/>
      <c r="EQ219" s="16"/>
      <c r="ER219" s="70"/>
      <c r="ES219" s="16"/>
      <c r="ET219" s="16"/>
      <c r="EU219" s="70"/>
      <c r="EV219" s="16"/>
      <c r="EW219" s="16"/>
      <c r="EX219" s="70"/>
      <c r="EY219" s="16"/>
      <c r="EZ219" s="16"/>
      <c r="FA219" s="70"/>
      <c r="FB219" s="16"/>
      <c r="FC219" s="16"/>
      <c r="FD219" s="70"/>
      <c r="FE219" s="16"/>
      <c r="FF219" s="16"/>
      <c r="FG219" s="70"/>
      <c r="FH219" s="16"/>
      <c r="FI219" s="16"/>
      <c r="FJ219" s="70"/>
      <c r="FK219" s="16"/>
      <c r="FL219" s="16"/>
      <c r="FM219" s="70"/>
      <c r="FN219" s="16"/>
      <c r="FO219" s="16"/>
      <c r="FP219" s="70"/>
      <c r="FQ219" s="16"/>
      <c r="FR219" s="16"/>
      <c r="FS219" s="70"/>
      <c r="FT219" s="16"/>
      <c r="FU219" s="16"/>
      <c r="FV219" s="70"/>
      <c r="FW219" s="16"/>
      <c r="FX219" s="16"/>
      <c r="FY219" s="70"/>
      <c r="FZ219" s="16"/>
      <c r="GA219" s="16"/>
      <c r="GB219" s="70"/>
      <c r="GC219" s="16"/>
      <c r="GD219" s="16"/>
      <c r="GE219" s="70"/>
      <c r="GF219" s="16"/>
      <c r="GG219" s="16"/>
      <c r="GH219" s="71"/>
      <c r="GI219" s="16"/>
      <c r="GJ219" s="16"/>
      <c r="GK219" s="70"/>
      <c r="GL219" s="16"/>
      <c r="GM219" s="16"/>
      <c r="GN219" s="70"/>
      <c r="GO219" s="16"/>
      <c r="GP219" s="16"/>
      <c r="GQ219" s="70"/>
      <c r="GR219" s="16"/>
      <c r="GS219" s="16"/>
      <c r="GT219" s="70"/>
      <c r="GU219" s="16"/>
      <c r="GV219" s="16"/>
      <c r="GW219" s="70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70"/>
      <c r="HJ219" s="16"/>
      <c r="HK219" s="16"/>
      <c r="HL219" s="16"/>
      <c r="HM219" s="16"/>
      <c r="HN219" s="16"/>
      <c r="HO219" s="16"/>
      <c r="HP219" s="16"/>
      <c r="HQ219" s="16"/>
      <c r="HR219" s="70"/>
      <c r="HS219" s="16"/>
      <c r="HT219" s="16"/>
      <c r="HU219" s="70"/>
      <c r="HV219" s="16"/>
      <c r="HW219" s="16"/>
      <c r="HX219" s="70"/>
      <c r="HY219" s="16"/>
      <c r="HZ219" s="16"/>
      <c r="IA219" s="70"/>
      <c r="IB219" s="16"/>
      <c r="IC219" s="16"/>
      <c r="ID219" s="70"/>
      <c r="IE219" s="16"/>
      <c r="IF219" s="16"/>
      <c r="IG219" s="70"/>
      <c r="IH219" s="16"/>
      <c r="II219" s="16"/>
      <c r="IJ219" s="70"/>
      <c r="IK219" s="16"/>
      <c r="IL219" s="16"/>
      <c r="IM219" s="70"/>
      <c r="IN219" s="16"/>
      <c r="IO219" s="16"/>
      <c r="IP219" s="70"/>
      <c r="IQ219" s="16"/>
      <c r="IR219" s="16"/>
      <c r="IS219" s="16"/>
      <c r="IT219" s="70"/>
      <c r="IU219" s="16"/>
      <c r="IV219" s="16"/>
      <c r="IW219" s="70"/>
      <c r="IX219" s="16"/>
      <c r="IY219" s="16"/>
      <c r="IZ219" s="70"/>
      <c r="JA219" s="16"/>
      <c r="JB219" s="16"/>
      <c r="JC219" s="70"/>
      <c r="JD219" s="16"/>
      <c r="JE219" s="16"/>
      <c r="JF219" s="70"/>
      <c r="JG219" s="16"/>
      <c r="JH219" s="16"/>
      <c r="JI219" s="70"/>
      <c r="JJ219" s="16"/>
      <c r="JK219" s="16"/>
      <c r="JL219" s="70"/>
      <c r="JM219" s="16"/>
      <c r="JN219" s="16"/>
      <c r="JO219" s="70"/>
      <c r="JP219" s="16"/>
      <c r="JQ219" s="16"/>
      <c r="JR219" s="70"/>
      <c r="JS219" s="16"/>
      <c r="JT219" s="16"/>
      <c r="JU219" s="70"/>
      <c r="JV219" s="16"/>
      <c r="JW219" s="16"/>
      <c r="JX219" s="70"/>
      <c r="JY219" s="16"/>
      <c r="JZ219" s="16"/>
      <c r="KA219" s="70"/>
      <c r="KB219" s="16"/>
      <c r="KC219" s="16"/>
      <c r="KD219" s="70"/>
      <c r="KE219" s="16"/>
      <c r="KF219" s="16"/>
      <c r="KG219" s="70"/>
      <c r="KH219" s="16"/>
      <c r="KI219" s="16"/>
      <c r="KJ219" s="70"/>
      <c r="KK219" s="16"/>
      <c r="KL219" s="16"/>
      <c r="KM219" s="70"/>
      <c r="KN219" s="16"/>
      <c r="KO219" s="16"/>
      <c r="KP219" s="70"/>
      <c r="KQ219" s="16"/>
      <c r="KR219" s="16"/>
      <c r="KS219" s="70"/>
      <c r="KT219" s="16"/>
      <c r="KU219" s="16"/>
      <c r="KV219" s="16"/>
      <c r="KW219" s="16"/>
      <c r="KX219" s="16"/>
      <c r="KY219" s="70"/>
      <c r="KZ219" s="16"/>
      <c r="LA219" s="16"/>
      <c r="LB219" s="70"/>
      <c r="LC219" s="16"/>
      <c r="LD219" s="16"/>
      <c r="LE219" s="70"/>
      <c r="LF219" s="16"/>
      <c r="LG219" s="16"/>
      <c r="LH219" s="70"/>
      <c r="LI219" s="16"/>
      <c r="LJ219" s="16"/>
      <c r="LK219" s="70"/>
      <c r="LL219" s="16"/>
      <c r="LM219" s="16"/>
      <c r="LN219" s="70"/>
      <c r="LO219" s="16"/>
      <c r="LP219" s="16"/>
      <c r="LQ219" s="70"/>
      <c r="LR219" s="16"/>
      <c r="LS219" s="16"/>
      <c r="LT219" s="70"/>
      <c r="LU219" s="16"/>
      <c r="LV219" s="16"/>
      <c r="LW219" s="70"/>
      <c r="LX219" s="16"/>
      <c r="LY219" s="16"/>
      <c r="LZ219" s="70"/>
      <c r="MA219" s="16"/>
      <c r="MB219" s="16"/>
      <c r="MC219" s="70"/>
      <c r="MD219" s="16"/>
      <c r="ME219" s="16"/>
      <c r="MF219" s="70"/>
      <c r="MG219" s="21"/>
    </row>
    <row r="220" spans="2:345" s="17" customFormat="1" ht="13.5" customHeight="1">
      <c r="B220" s="16"/>
      <c r="C220" s="16"/>
      <c r="D220" s="16"/>
      <c r="E220" s="16"/>
      <c r="F220" s="16"/>
      <c r="G220" s="70"/>
      <c r="H220" s="16"/>
      <c r="I220" s="16"/>
      <c r="J220" s="70"/>
      <c r="K220" s="16"/>
      <c r="L220" s="16"/>
      <c r="M220" s="70"/>
      <c r="N220" s="16"/>
      <c r="O220" s="16"/>
      <c r="P220" s="70"/>
      <c r="Q220" s="16"/>
      <c r="R220" s="16"/>
      <c r="S220" s="70"/>
      <c r="T220" s="16"/>
      <c r="U220" s="16"/>
      <c r="V220" s="70"/>
      <c r="W220" s="16"/>
      <c r="X220" s="16"/>
      <c r="Y220" s="70"/>
      <c r="Z220" s="16"/>
      <c r="AA220" s="16"/>
      <c r="AB220" s="70"/>
      <c r="AC220" s="16"/>
      <c r="AD220" s="16"/>
      <c r="AE220" s="70"/>
      <c r="AF220" s="16"/>
      <c r="AG220" s="16"/>
      <c r="AH220" s="70"/>
      <c r="AI220" s="16"/>
      <c r="AJ220" s="16"/>
      <c r="AK220" s="70"/>
      <c r="AL220" s="16"/>
      <c r="AM220" s="16"/>
      <c r="AN220" s="70"/>
      <c r="AO220" s="16"/>
      <c r="AP220" s="16"/>
      <c r="AQ220" s="70"/>
      <c r="AR220" s="16"/>
      <c r="AS220" s="16"/>
      <c r="AT220" s="70"/>
      <c r="AU220" s="16"/>
      <c r="AV220" s="16"/>
      <c r="AW220" s="70"/>
      <c r="AX220" s="16"/>
      <c r="AY220" s="16"/>
      <c r="AZ220" s="70"/>
      <c r="BA220" s="16"/>
      <c r="BB220" s="16"/>
      <c r="BC220" s="70"/>
      <c r="BD220" s="16"/>
      <c r="BE220" s="16"/>
      <c r="BF220" s="70"/>
      <c r="BG220" s="16"/>
      <c r="BH220" s="16"/>
      <c r="BI220" s="70"/>
      <c r="BJ220" s="16"/>
      <c r="BK220" s="16"/>
      <c r="BL220" s="70"/>
      <c r="BM220" s="16"/>
      <c r="BN220" s="16"/>
      <c r="BO220" s="70"/>
      <c r="BP220" s="16"/>
      <c r="BQ220" s="16"/>
      <c r="BR220" s="70"/>
      <c r="BS220" s="16"/>
      <c r="BT220" s="16"/>
      <c r="BU220" s="70"/>
      <c r="BV220" s="16"/>
      <c r="BW220" s="16"/>
      <c r="BX220" s="70"/>
      <c r="BY220" s="16"/>
      <c r="BZ220" s="16"/>
      <c r="CA220" s="70"/>
      <c r="CB220" s="16"/>
      <c r="CC220" s="16"/>
      <c r="CD220" s="70"/>
      <c r="CE220" s="16"/>
      <c r="CF220" s="16"/>
      <c r="CG220" s="70"/>
      <c r="CH220" s="16"/>
      <c r="CI220" s="16"/>
      <c r="CJ220" s="70"/>
      <c r="CK220" s="16"/>
      <c r="CL220" s="16"/>
      <c r="CM220" s="70"/>
      <c r="CN220" s="16"/>
      <c r="CO220" s="16"/>
      <c r="CP220" s="70"/>
      <c r="CQ220" s="16"/>
      <c r="CR220" s="16"/>
      <c r="CS220" s="70"/>
      <c r="CT220" s="16"/>
      <c r="CU220" s="16"/>
      <c r="CV220" s="70"/>
      <c r="CW220" s="16"/>
      <c r="CX220" s="16"/>
      <c r="CY220" s="70"/>
      <c r="CZ220" s="16"/>
      <c r="DA220" s="16"/>
      <c r="DB220" s="70"/>
      <c r="DC220" s="16"/>
      <c r="DD220" s="16"/>
      <c r="DE220" s="70"/>
      <c r="DF220" s="16"/>
      <c r="DG220" s="16"/>
      <c r="DH220" s="70"/>
      <c r="DI220" s="16"/>
      <c r="DJ220" s="16"/>
      <c r="DK220" s="70"/>
      <c r="DL220" s="16"/>
      <c r="DM220" s="16"/>
      <c r="DN220" s="70"/>
      <c r="DO220" s="16"/>
      <c r="DP220" s="16"/>
      <c r="DQ220" s="70"/>
      <c r="DR220" s="16"/>
      <c r="DS220" s="16"/>
      <c r="DT220" s="70"/>
      <c r="DU220" s="16"/>
      <c r="DV220" s="16"/>
      <c r="DW220" s="70"/>
      <c r="DX220" s="16"/>
      <c r="DY220" s="16"/>
      <c r="DZ220" s="70"/>
      <c r="EA220" s="16"/>
      <c r="EB220" s="16"/>
      <c r="EC220" s="70"/>
      <c r="ED220" s="16"/>
      <c r="EE220" s="16"/>
      <c r="EF220" s="70"/>
      <c r="EG220" s="16"/>
      <c r="EH220" s="16"/>
      <c r="EI220" s="70"/>
      <c r="EJ220" s="16"/>
      <c r="EK220" s="16"/>
      <c r="EL220" s="70"/>
      <c r="EM220" s="16"/>
      <c r="EN220" s="16"/>
      <c r="EO220" s="70"/>
      <c r="EP220" s="16"/>
      <c r="EQ220" s="16"/>
      <c r="ER220" s="70"/>
      <c r="ES220" s="16"/>
      <c r="ET220" s="16"/>
      <c r="EU220" s="70"/>
      <c r="EV220" s="16"/>
      <c r="EW220" s="16"/>
      <c r="EX220" s="70"/>
      <c r="EY220" s="16"/>
      <c r="EZ220" s="16"/>
      <c r="FA220" s="70"/>
      <c r="FB220" s="16"/>
      <c r="FC220" s="16"/>
      <c r="FD220" s="70"/>
      <c r="FE220" s="16"/>
      <c r="FF220" s="16"/>
      <c r="FG220" s="70"/>
      <c r="FH220" s="16"/>
      <c r="FI220" s="16"/>
      <c r="FJ220" s="70"/>
      <c r="FK220" s="16"/>
      <c r="FL220" s="16"/>
      <c r="FM220" s="70"/>
      <c r="FN220" s="16"/>
      <c r="FO220" s="16"/>
      <c r="FP220" s="70"/>
      <c r="FQ220" s="16"/>
      <c r="FR220" s="16"/>
      <c r="FS220" s="70"/>
      <c r="FT220" s="16"/>
      <c r="FU220" s="16"/>
      <c r="FV220" s="70"/>
      <c r="FW220" s="16"/>
      <c r="FX220" s="16"/>
      <c r="FY220" s="70"/>
      <c r="FZ220" s="16"/>
      <c r="GA220" s="16"/>
      <c r="GB220" s="70"/>
      <c r="GC220" s="16"/>
      <c r="GD220" s="16"/>
      <c r="GE220" s="70"/>
      <c r="GF220" s="16"/>
      <c r="GG220" s="16"/>
      <c r="GH220" s="71"/>
      <c r="GI220" s="16"/>
      <c r="GJ220" s="16"/>
      <c r="GK220" s="70"/>
      <c r="GL220" s="16"/>
      <c r="GM220" s="16"/>
      <c r="GN220" s="70"/>
      <c r="GO220" s="16"/>
      <c r="GP220" s="16"/>
      <c r="GQ220" s="70"/>
      <c r="GR220" s="16"/>
      <c r="GS220" s="16"/>
      <c r="GT220" s="70"/>
      <c r="GU220" s="16"/>
      <c r="GV220" s="16"/>
      <c r="GW220" s="70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70"/>
      <c r="HJ220" s="16"/>
      <c r="HK220" s="16"/>
      <c r="HL220" s="16"/>
      <c r="HM220" s="16"/>
      <c r="HN220" s="16"/>
      <c r="HO220" s="16"/>
      <c r="HP220" s="16"/>
      <c r="HQ220" s="16"/>
      <c r="HR220" s="70"/>
      <c r="HS220" s="16"/>
      <c r="HT220" s="16"/>
      <c r="HU220" s="70"/>
      <c r="HV220" s="16"/>
      <c r="HW220" s="16"/>
      <c r="HX220" s="70"/>
      <c r="HY220" s="16"/>
      <c r="HZ220" s="16"/>
      <c r="IA220" s="70"/>
      <c r="IB220" s="16"/>
      <c r="IC220" s="16"/>
      <c r="ID220" s="70"/>
      <c r="IE220" s="16"/>
      <c r="IF220" s="16"/>
      <c r="IG220" s="70"/>
      <c r="IH220" s="16"/>
      <c r="II220" s="16"/>
      <c r="IJ220" s="70"/>
      <c r="IK220" s="16"/>
      <c r="IL220" s="16"/>
      <c r="IM220" s="70"/>
      <c r="IN220" s="16"/>
      <c r="IO220" s="16"/>
      <c r="IP220" s="70"/>
      <c r="IQ220" s="16"/>
      <c r="IR220" s="16"/>
      <c r="IS220" s="16"/>
      <c r="IT220" s="70"/>
      <c r="IU220" s="16"/>
      <c r="IV220" s="16"/>
      <c r="IW220" s="70"/>
      <c r="IX220" s="16"/>
      <c r="IY220" s="16"/>
      <c r="IZ220" s="70"/>
      <c r="JA220" s="16"/>
      <c r="JB220" s="16"/>
      <c r="JC220" s="70"/>
      <c r="JD220" s="16"/>
      <c r="JE220" s="16"/>
      <c r="JF220" s="70"/>
      <c r="JG220" s="16"/>
      <c r="JH220" s="16"/>
      <c r="JI220" s="70"/>
      <c r="JJ220" s="16"/>
      <c r="JK220" s="16"/>
      <c r="JL220" s="70"/>
      <c r="JM220" s="16"/>
      <c r="JN220" s="16"/>
      <c r="JO220" s="70"/>
      <c r="JP220" s="16"/>
      <c r="JQ220" s="16"/>
      <c r="JR220" s="70"/>
      <c r="JS220" s="16"/>
      <c r="JT220" s="16"/>
      <c r="JU220" s="70"/>
      <c r="JV220" s="16"/>
      <c r="JW220" s="16"/>
      <c r="JX220" s="70"/>
      <c r="JY220" s="16"/>
      <c r="JZ220" s="16"/>
      <c r="KA220" s="70"/>
      <c r="KB220" s="16"/>
      <c r="KC220" s="16"/>
      <c r="KD220" s="70"/>
      <c r="KE220" s="16"/>
      <c r="KF220" s="16"/>
      <c r="KG220" s="70"/>
      <c r="KH220" s="16"/>
      <c r="KI220" s="16"/>
      <c r="KJ220" s="70"/>
      <c r="KK220" s="16"/>
      <c r="KL220" s="16"/>
      <c r="KM220" s="70"/>
      <c r="KN220" s="16"/>
      <c r="KO220" s="16"/>
      <c r="KP220" s="70"/>
      <c r="KQ220" s="16"/>
      <c r="KR220" s="16"/>
      <c r="KS220" s="70"/>
      <c r="KT220" s="16"/>
      <c r="KU220" s="16"/>
      <c r="KV220" s="16"/>
      <c r="KW220" s="16"/>
      <c r="KX220" s="16"/>
      <c r="KY220" s="70"/>
      <c r="KZ220" s="16"/>
      <c r="LA220" s="16"/>
      <c r="LB220" s="70"/>
      <c r="LC220" s="16"/>
      <c r="LD220" s="16"/>
      <c r="LE220" s="70"/>
      <c r="LF220" s="16"/>
      <c r="LG220" s="16"/>
      <c r="LH220" s="70"/>
      <c r="LI220" s="16"/>
      <c r="LJ220" s="16"/>
      <c r="LK220" s="70"/>
      <c r="LL220" s="16"/>
      <c r="LM220" s="16"/>
      <c r="LN220" s="70"/>
      <c r="LO220" s="16"/>
      <c r="LP220" s="16"/>
      <c r="LQ220" s="70"/>
      <c r="LR220" s="16"/>
      <c r="LS220" s="16"/>
      <c r="LT220" s="70"/>
      <c r="LU220" s="16"/>
      <c r="LV220" s="16"/>
      <c r="LW220" s="70"/>
      <c r="LX220" s="16"/>
      <c r="LY220" s="16"/>
      <c r="LZ220" s="70"/>
      <c r="MA220" s="16"/>
      <c r="MB220" s="16"/>
      <c r="MC220" s="70"/>
      <c r="MD220" s="16"/>
      <c r="ME220" s="16"/>
      <c r="MF220" s="70"/>
      <c r="MG220" s="21"/>
    </row>
    <row r="221" spans="2:345" s="17" customFormat="1" ht="13.5" customHeight="1">
      <c r="B221" s="16"/>
      <c r="C221" s="16"/>
      <c r="D221" s="16"/>
      <c r="E221" s="16"/>
      <c r="F221" s="16"/>
      <c r="G221" s="70"/>
      <c r="H221" s="16"/>
      <c r="I221" s="16"/>
      <c r="J221" s="70"/>
      <c r="K221" s="16"/>
      <c r="L221" s="16"/>
      <c r="M221" s="70"/>
      <c r="N221" s="16"/>
      <c r="O221" s="16"/>
      <c r="P221" s="70"/>
      <c r="Q221" s="16"/>
      <c r="R221" s="16"/>
      <c r="S221" s="70"/>
      <c r="T221" s="16"/>
      <c r="U221" s="16"/>
      <c r="V221" s="70"/>
      <c r="W221" s="16"/>
      <c r="X221" s="16"/>
      <c r="Y221" s="70"/>
      <c r="Z221" s="16"/>
      <c r="AA221" s="16"/>
      <c r="AB221" s="70"/>
      <c r="AC221" s="16"/>
      <c r="AD221" s="16"/>
      <c r="AE221" s="70"/>
      <c r="AF221" s="16"/>
      <c r="AG221" s="16"/>
      <c r="AH221" s="70"/>
      <c r="AI221" s="16"/>
      <c r="AJ221" s="16"/>
      <c r="AK221" s="70"/>
      <c r="AL221" s="16"/>
      <c r="AM221" s="16"/>
      <c r="AN221" s="70"/>
      <c r="AO221" s="16"/>
      <c r="AP221" s="16"/>
      <c r="AQ221" s="70"/>
      <c r="AR221" s="16"/>
      <c r="AS221" s="16"/>
      <c r="AT221" s="70"/>
      <c r="AU221" s="16"/>
      <c r="AV221" s="16"/>
      <c r="AW221" s="70"/>
      <c r="AX221" s="16"/>
      <c r="AY221" s="16"/>
      <c r="AZ221" s="70"/>
      <c r="BA221" s="16"/>
      <c r="BB221" s="16"/>
      <c r="BC221" s="70"/>
      <c r="BD221" s="16"/>
      <c r="BE221" s="16"/>
      <c r="BF221" s="70"/>
      <c r="BG221" s="16"/>
      <c r="BH221" s="16"/>
      <c r="BI221" s="70"/>
      <c r="BJ221" s="16"/>
      <c r="BK221" s="16"/>
      <c r="BL221" s="70"/>
      <c r="BM221" s="16"/>
      <c r="BN221" s="16"/>
      <c r="BO221" s="70"/>
      <c r="BP221" s="16"/>
      <c r="BQ221" s="16"/>
      <c r="BR221" s="70"/>
      <c r="BS221" s="16"/>
      <c r="BT221" s="16"/>
      <c r="BU221" s="70"/>
      <c r="BV221" s="16"/>
      <c r="BW221" s="16"/>
      <c r="BX221" s="70"/>
      <c r="BY221" s="16"/>
      <c r="BZ221" s="16"/>
      <c r="CA221" s="70"/>
      <c r="CB221" s="16"/>
      <c r="CC221" s="16"/>
      <c r="CD221" s="70"/>
      <c r="CE221" s="16"/>
      <c r="CF221" s="16"/>
      <c r="CG221" s="70"/>
      <c r="CH221" s="16"/>
      <c r="CI221" s="16"/>
      <c r="CJ221" s="70"/>
      <c r="CK221" s="16"/>
      <c r="CL221" s="16"/>
      <c r="CM221" s="70"/>
      <c r="CN221" s="16"/>
      <c r="CO221" s="16"/>
      <c r="CP221" s="70"/>
      <c r="CQ221" s="16"/>
      <c r="CR221" s="16"/>
      <c r="CS221" s="70"/>
      <c r="CT221" s="16"/>
      <c r="CU221" s="16"/>
      <c r="CV221" s="70"/>
      <c r="CW221" s="16"/>
      <c r="CX221" s="16"/>
      <c r="CY221" s="70"/>
      <c r="CZ221" s="16"/>
      <c r="DA221" s="16"/>
      <c r="DB221" s="70"/>
      <c r="DC221" s="16"/>
      <c r="DD221" s="16"/>
      <c r="DE221" s="70"/>
      <c r="DF221" s="16"/>
      <c r="DG221" s="16"/>
      <c r="DH221" s="70"/>
      <c r="DI221" s="16"/>
      <c r="DJ221" s="16"/>
      <c r="DK221" s="70"/>
      <c r="DL221" s="16"/>
      <c r="DM221" s="16"/>
      <c r="DN221" s="70"/>
      <c r="DO221" s="16"/>
      <c r="DP221" s="16"/>
      <c r="DQ221" s="70"/>
      <c r="DR221" s="16"/>
      <c r="DS221" s="16"/>
      <c r="DT221" s="70"/>
      <c r="DU221" s="16"/>
      <c r="DV221" s="16"/>
      <c r="DW221" s="70"/>
      <c r="DX221" s="16"/>
      <c r="DY221" s="16"/>
      <c r="DZ221" s="70"/>
      <c r="EA221" s="16"/>
      <c r="EB221" s="16"/>
      <c r="EC221" s="70"/>
      <c r="ED221" s="16"/>
      <c r="EE221" s="16"/>
      <c r="EF221" s="70"/>
      <c r="EG221" s="16"/>
      <c r="EH221" s="16"/>
      <c r="EI221" s="70"/>
      <c r="EJ221" s="16"/>
      <c r="EK221" s="16"/>
      <c r="EL221" s="70"/>
      <c r="EM221" s="16"/>
      <c r="EN221" s="16"/>
      <c r="EO221" s="70"/>
      <c r="EP221" s="16"/>
      <c r="EQ221" s="16"/>
      <c r="ER221" s="70"/>
      <c r="ES221" s="16"/>
      <c r="ET221" s="16"/>
      <c r="EU221" s="70"/>
      <c r="EV221" s="16"/>
      <c r="EW221" s="16"/>
      <c r="EX221" s="70"/>
      <c r="EY221" s="16"/>
      <c r="EZ221" s="16"/>
      <c r="FA221" s="70"/>
      <c r="FB221" s="16"/>
      <c r="FC221" s="16"/>
      <c r="FD221" s="70"/>
      <c r="FE221" s="16"/>
      <c r="FF221" s="16"/>
      <c r="FG221" s="70"/>
      <c r="FH221" s="16"/>
      <c r="FI221" s="16"/>
      <c r="FJ221" s="70"/>
      <c r="FK221" s="16"/>
      <c r="FL221" s="16"/>
      <c r="FM221" s="70"/>
      <c r="FN221" s="16"/>
      <c r="FO221" s="16"/>
      <c r="FP221" s="70"/>
      <c r="FQ221" s="16"/>
      <c r="FR221" s="16"/>
      <c r="FS221" s="70"/>
      <c r="FT221" s="16"/>
      <c r="FU221" s="16"/>
      <c r="FV221" s="70"/>
      <c r="FW221" s="16"/>
      <c r="FX221" s="16"/>
      <c r="FY221" s="70"/>
      <c r="FZ221" s="16"/>
      <c r="GA221" s="16"/>
      <c r="GB221" s="70"/>
      <c r="GC221" s="16"/>
      <c r="GD221" s="16"/>
      <c r="GE221" s="70"/>
      <c r="GF221" s="16"/>
      <c r="GG221" s="16"/>
      <c r="GH221" s="71"/>
      <c r="GI221" s="16"/>
      <c r="GJ221" s="16"/>
      <c r="GK221" s="70"/>
      <c r="GL221" s="16"/>
      <c r="GM221" s="16"/>
      <c r="GN221" s="70"/>
      <c r="GO221" s="16"/>
      <c r="GP221" s="16"/>
      <c r="GQ221" s="70"/>
      <c r="GR221" s="16"/>
      <c r="GS221" s="16"/>
      <c r="GT221" s="70"/>
      <c r="GU221" s="16"/>
      <c r="GV221" s="16"/>
      <c r="GW221" s="70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70"/>
      <c r="HJ221" s="16"/>
      <c r="HK221" s="16"/>
      <c r="HL221" s="16"/>
      <c r="HM221" s="16"/>
      <c r="HN221" s="16"/>
      <c r="HO221" s="16"/>
      <c r="HP221" s="16"/>
      <c r="HQ221" s="16"/>
      <c r="HR221" s="70"/>
      <c r="HS221" s="16"/>
      <c r="HT221" s="16"/>
      <c r="HU221" s="70"/>
      <c r="HV221" s="16"/>
      <c r="HW221" s="16"/>
      <c r="HX221" s="70"/>
      <c r="HY221" s="16"/>
      <c r="HZ221" s="16"/>
      <c r="IA221" s="70"/>
      <c r="IB221" s="16"/>
      <c r="IC221" s="16"/>
      <c r="ID221" s="70"/>
      <c r="IE221" s="16"/>
      <c r="IF221" s="16"/>
      <c r="IG221" s="70"/>
      <c r="IH221" s="16"/>
      <c r="II221" s="16"/>
      <c r="IJ221" s="70"/>
      <c r="IK221" s="16"/>
      <c r="IL221" s="16"/>
      <c r="IM221" s="70"/>
      <c r="IN221" s="16"/>
      <c r="IO221" s="16"/>
      <c r="IP221" s="70"/>
      <c r="IQ221" s="16"/>
      <c r="IR221" s="16"/>
      <c r="IS221" s="16"/>
      <c r="IT221" s="70"/>
      <c r="IU221" s="16"/>
      <c r="IV221" s="16"/>
      <c r="IW221" s="70"/>
      <c r="IX221" s="16"/>
      <c r="IY221" s="16"/>
      <c r="IZ221" s="70"/>
      <c r="JA221" s="16"/>
      <c r="JB221" s="16"/>
      <c r="JC221" s="70"/>
      <c r="JD221" s="16"/>
      <c r="JE221" s="16"/>
      <c r="JF221" s="70"/>
      <c r="JG221" s="16"/>
      <c r="JH221" s="16"/>
      <c r="JI221" s="70"/>
      <c r="JJ221" s="16"/>
      <c r="JK221" s="16"/>
      <c r="JL221" s="70"/>
      <c r="JM221" s="16"/>
      <c r="JN221" s="16"/>
      <c r="JO221" s="70"/>
      <c r="JP221" s="16"/>
      <c r="JQ221" s="16"/>
      <c r="JR221" s="70"/>
      <c r="JS221" s="16"/>
      <c r="JT221" s="16"/>
      <c r="JU221" s="70"/>
      <c r="JV221" s="16"/>
      <c r="JW221" s="16"/>
      <c r="JX221" s="70"/>
      <c r="JY221" s="16"/>
      <c r="JZ221" s="16"/>
      <c r="KA221" s="70"/>
      <c r="KB221" s="16"/>
      <c r="KC221" s="16"/>
      <c r="KD221" s="70"/>
      <c r="KE221" s="16"/>
      <c r="KF221" s="16"/>
      <c r="KG221" s="70"/>
      <c r="KH221" s="16"/>
      <c r="KI221" s="16"/>
      <c r="KJ221" s="70"/>
      <c r="KK221" s="16"/>
      <c r="KL221" s="16"/>
      <c r="KM221" s="70"/>
      <c r="KN221" s="16"/>
      <c r="KO221" s="16"/>
      <c r="KP221" s="70"/>
      <c r="KQ221" s="16"/>
      <c r="KR221" s="16"/>
      <c r="KS221" s="70"/>
      <c r="KT221" s="16"/>
      <c r="KU221" s="16"/>
      <c r="KV221" s="16"/>
      <c r="KW221" s="16"/>
      <c r="KX221" s="16"/>
      <c r="KY221" s="70"/>
      <c r="KZ221" s="16"/>
      <c r="LA221" s="16"/>
      <c r="LB221" s="70"/>
      <c r="LC221" s="16"/>
      <c r="LD221" s="16"/>
      <c r="LE221" s="70"/>
      <c r="LF221" s="16"/>
      <c r="LG221" s="16"/>
      <c r="LH221" s="70"/>
      <c r="LI221" s="16"/>
      <c r="LJ221" s="16"/>
      <c r="LK221" s="70"/>
      <c r="LL221" s="16"/>
      <c r="LM221" s="16"/>
      <c r="LN221" s="70"/>
      <c r="LO221" s="16"/>
      <c r="LP221" s="16"/>
      <c r="LQ221" s="70"/>
      <c r="LR221" s="16"/>
      <c r="LS221" s="16"/>
      <c r="LT221" s="70"/>
      <c r="LU221" s="16"/>
      <c r="LV221" s="16"/>
      <c r="LW221" s="70"/>
      <c r="LX221" s="16"/>
      <c r="LY221" s="16"/>
      <c r="LZ221" s="70"/>
      <c r="MA221" s="16"/>
      <c r="MB221" s="16"/>
      <c r="MC221" s="70"/>
      <c r="MD221" s="16"/>
      <c r="ME221" s="16"/>
      <c r="MF221" s="70"/>
      <c r="MG221" s="21"/>
    </row>
    <row r="222" spans="2:345" s="17" customFormat="1" ht="13.5" customHeight="1">
      <c r="B222" s="16"/>
      <c r="C222" s="16"/>
      <c r="D222" s="16"/>
      <c r="E222" s="16"/>
      <c r="F222" s="16"/>
      <c r="G222" s="70"/>
      <c r="H222" s="16"/>
      <c r="I222" s="16"/>
      <c r="J222" s="70"/>
      <c r="K222" s="16"/>
      <c r="L222" s="16"/>
      <c r="M222" s="70"/>
      <c r="N222" s="16"/>
      <c r="O222" s="16"/>
      <c r="P222" s="70"/>
      <c r="Q222" s="16"/>
      <c r="R222" s="16"/>
      <c r="S222" s="70"/>
      <c r="T222" s="16"/>
      <c r="U222" s="16"/>
      <c r="V222" s="70"/>
      <c r="W222" s="16"/>
      <c r="X222" s="16"/>
      <c r="Y222" s="70"/>
      <c r="Z222" s="16"/>
      <c r="AA222" s="16"/>
      <c r="AB222" s="70"/>
      <c r="AC222" s="16"/>
      <c r="AD222" s="16"/>
      <c r="AE222" s="70"/>
      <c r="AF222" s="16"/>
      <c r="AG222" s="16"/>
      <c r="AH222" s="70"/>
      <c r="AI222" s="16"/>
      <c r="AJ222" s="16"/>
      <c r="AK222" s="70"/>
      <c r="AL222" s="16"/>
      <c r="AM222" s="16"/>
      <c r="AN222" s="70"/>
      <c r="AO222" s="16"/>
      <c r="AP222" s="16"/>
      <c r="AQ222" s="70"/>
      <c r="AR222" s="16"/>
      <c r="AS222" s="16"/>
      <c r="AT222" s="70"/>
      <c r="AU222" s="16"/>
      <c r="AV222" s="16"/>
      <c r="AW222" s="70"/>
      <c r="AX222" s="16"/>
      <c r="AY222" s="16"/>
      <c r="AZ222" s="70"/>
      <c r="BA222" s="16"/>
      <c r="BB222" s="16"/>
      <c r="BC222" s="70"/>
      <c r="BD222" s="16"/>
      <c r="BE222" s="16"/>
      <c r="BF222" s="70"/>
      <c r="BG222" s="16"/>
      <c r="BH222" s="16"/>
      <c r="BI222" s="70"/>
      <c r="BJ222" s="16"/>
      <c r="BK222" s="16"/>
      <c r="BL222" s="70"/>
      <c r="BM222" s="16"/>
      <c r="BN222" s="16"/>
      <c r="BO222" s="70"/>
      <c r="BP222" s="16"/>
      <c r="BQ222" s="16"/>
      <c r="BR222" s="70"/>
      <c r="BS222" s="16"/>
      <c r="BT222" s="16"/>
      <c r="BU222" s="70"/>
      <c r="BV222" s="16"/>
      <c r="BW222" s="16"/>
      <c r="BX222" s="70"/>
      <c r="BY222" s="16"/>
      <c r="BZ222" s="16"/>
      <c r="CA222" s="70"/>
      <c r="CB222" s="16"/>
      <c r="CC222" s="16"/>
      <c r="CD222" s="70"/>
      <c r="CE222" s="16"/>
      <c r="CF222" s="16"/>
      <c r="CG222" s="70"/>
      <c r="CH222" s="16"/>
      <c r="CI222" s="16"/>
      <c r="CJ222" s="70"/>
      <c r="CK222" s="16"/>
      <c r="CL222" s="16"/>
      <c r="CM222" s="70"/>
      <c r="CN222" s="16"/>
      <c r="CO222" s="16"/>
      <c r="CP222" s="70"/>
      <c r="CQ222" s="16"/>
      <c r="CR222" s="16"/>
      <c r="CS222" s="70"/>
      <c r="CT222" s="16"/>
      <c r="CU222" s="16"/>
      <c r="CV222" s="70"/>
      <c r="CW222" s="16"/>
      <c r="CX222" s="16"/>
      <c r="CY222" s="70"/>
      <c r="CZ222" s="16"/>
      <c r="DA222" s="16"/>
      <c r="DB222" s="70"/>
      <c r="DC222" s="16"/>
      <c r="DD222" s="16"/>
      <c r="DE222" s="70"/>
      <c r="DF222" s="16"/>
      <c r="DG222" s="16"/>
      <c r="DH222" s="70"/>
      <c r="DI222" s="16"/>
      <c r="DJ222" s="16"/>
      <c r="DK222" s="70"/>
      <c r="DL222" s="16"/>
      <c r="DM222" s="16"/>
      <c r="DN222" s="70"/>
      <c r="DO222" s="16"/>
      <c r="DP222" s="16"/>
      <c r="DQ222" s="70"/>
      <c r="DR222" s="16"/>
      <c r="DS222" s="16"/>
      <c r="DT222" s="70"/>
      <c r="DU222" s="16"/>
      <c r="DV222" s="16"/>
      <c r="DW222" s="70"/>
      <c r="DX222" s="16"/>
      <c r="DY222" s="16"/>
      <c r="DZ222" s="70"/>
      <c r="EA222" s="16"/>
      <c r="EB222" s="16"/>
      <c r="EC222" s="70"/>
      <c r="ED222" s="16"/>
      <c r="EE222" s="16"/>
      <c r="EF222" s="70"/>
      <c r="EG222" s="16"/>
      <c r="EH222" s="16"/>
      <c r="EI222" s="70"/>
      <c r="EJ222" s="16"/>
      <c r="EK222" s="16"/>
      <c r="EL222" s="70"/>
      <c r="EM222" s="16"/>
      <c r="EN222" s="16"/>
      <c r="EO222" s="70"/>
      <c r="EP222" s="16"/>
      <c r="EQ222" s="16"/>
      <c r="ER222" s="70"/>
      <c r="ES222" s="16"/>
      <c r="ET222" s="16"/>
      <c r="EU222" s="70"/>
      <c r="EV222" s="16"/>
      <c r="EW222" s="16"/>
      <c r="EX222" s="70"/>
      <c r="EY222" s="16"/>
      <c r="EZ222" s="16"/>
      <c r="FA222" s="70"/>
      <c r="FB222" s="16"/>
      <c r="FC222" s="16"/>
      <c r="FD222" s="70"/>
      <c r="FE222" s="16"/>
      <c r="FF222" s="16"/>
      <c r="FG222" s="70"/>
      <c r="FH222" s="16"/>
      <c r="FI222" s="16"/>
      <c r="FJ222" s="70"/>
      <c r="FK222" s="16"/>
      <c r="FL222" s="16"/>
      <c r="FM222" s="70"/>
      <c r="FN222" s="16"/>
      <c r="FO222" s="16"/>
      <c r="FP222" s="70"/>
      <c r="FQ222" s="16"/>
      <c r="FR222" s="16"/>
      <c r="FS222" s="70"/>
      <c r="FT222" s="16"/>
      <c r="FU222" s="16"/>
      <c r="FV222" s="70"/>
      <c r="FW222" s="16"/>
      <c r="FX222" s="16"/>
      <c r="FY222" s="70"/>
      <c r="FZ222" s="16"/>
      <c r="GA222" s="16"/>
      <c r="GB222" s="70"/>
      <c r="GC222" s="16"/>
      <c r="GD222" s="16"/>
      <c r="GE222" s="70"/>
      <c r="GF222" s="16"/>
      <c r="GG222" s="16"/>
      <c r="GH222" s="71"/>
      <c r="GI222" s="16"/>
      <c r="GJ222" s="16"/>
      <c r="GK222" s="70"/>
      <c r="GL222" s="16"/>
      <c r="GM222" s="16"/>
      <c r="GN222" s="70"/>
      <c r="GO222" s="16"/>
      <c r="GP222" s="16"/>
      <c r="GQ222" s="70"/>
      <c r="GR222" s="16"/>
      <c r="GS222" s="16"/>
      <c r="GT222" s="70"/>
      <c r="GU222" s="16"/>
      <c r="GV222" s="16"/>
      <c r="GW222" s="70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70"/>
      <c r="HJ222" s="16"/>
      <c r="HK222" s="16"/>
      <c r="HL222" s="16"/>
      <c r="HM222" s="16"/>
      <c r="HN222" s="16"/>
      <c r="HO222" s="16"/>
      <c r="HP222" s="16"/>
      <c r="HQ222" s="16"/>
      <c r="HR222" s="70"/>
      <c r="HS222" s="16"/>
      <c r="HT222" s="16"/>
      <c r="HU222" s="70"/>
      <c r="HV222" s="16"/>
      <c r="HW222" s="16"/>
      <c r="HX222" s="70"/>
      <c r="HY222" s="16"/>
      <c r="HZ222" s="16"/>
      <c r="IA222" s="70"/>
      <c r="IB222" s="16"/>
      <c r="IC222" s="16"/>
      <c r="ID222" s="70"/>
      <c r="IE222" s="16"/>
      <c r="IF222" s="16"/>
      <c r="IG222" s="70"/>
      <c r="IH222" s="16"/>
      <c r="II222" s="16"/>
      <c r="IJ222" s="70"/>
      <c r="IK222" s="16"/>
      <c r="IL222" s="16"/>
      <c r="IM222" s="70"/>
      <c r="IN222" s="16"/>
      <c r="IO222" s="16"/>
      <c r="IP222" s="70"/>
      <c r="IQ222" s="16"/>
      <c r="IR222" s="16"/>
      <c r="IS222" s="16"/>
      <c r="IT222" s="70"/>
      <c r="IU222" s="16"/>
      <c r="IV222" s="16"/>
      <c r="IW222" s="70"/>
      <c r="IX222" s="16"/>
      <c r="IY222" s="16"/>
      <c r="IZ222" s="70"/>
      <c r="JA222" s="16"/>
      <c r="JB222" s="16"/>
      <c r="JC222" s="70"/>
      <c r="JD222" s="16"/>
      <c r="JE222" s="16"/>
      <c r="JF222" s="70"/>
      <c r="JG222" s="16"/>
      <c r="JH222" s="16"/>
      <c r="JI222" s="70"/>
      <c r="JJ222" s="16"/>
      <c r="JK222" s="16"/>
      <c r="JL222" s="70"/>
      <c r="JM222" s="16"/>
      <c r="JN222" s="16"/>
      <c r="JO222" s="70"/>
      <c r="JP222" s="16"/>
      <c r="JQ222" s="16"/>
      <c r="JR222" s="70"/>
      <c r="JS222" s="16"/>
      <c r="JT222" s="16"/>
      <c r="JU222" s="70"/>
      <c r="JV222" s="16"/>
      <c r="JW222" s="16"/>
      <c r="JX222" s="70"/>
      <c r="JY222" s="16"/>
      <c r="JZ222" s="16"/>
      <c r="KA222" s="70"/>
      <c r="KB222" s="16"/>
      <c r="KC222" s="16"/>
      <c r="KD222" s="70"/>
      <c r="KE222" s="16"/>
      <c r="KF222" s="16"/>
      <c r="KG222" s="70"/>
      <c r="KH222" s="16"/>
      <c r="KI222" s="16"/>
      <c r="KJ222" s="70"/>
      <c r="KK222" s="16"/>
      <c r="KL222" s="16"/>
      <c r="KM222" s="70"/>
      <c r="KN222" s="16"/>
      <c r="KO222" s="16"/>
      <c r="KP222" s="70"/>
      <c r="KQ222" s="16"/>
      <c r="KR222" s="16"/>
      <c r="KS222" s="70"/>
      <c r="KT222" s="16"/>
      <c r="KU222" s="16"/>
      <c r="KV222" s="16"/>
      <c r="KW222" s="16"/>
      <c r="KX222" s="16"/>
      <c r="KY222" s="70"/>
      <c r="KZ222" s="16"/>
      <c r="LA222" s="16"/>
      <c r="LB222" s="70"/>
      <c r="LC222" s="16"/>
      <c r="LD222" s="16"/>
      <c r="LE222" s="70"/>
      <c r="LF222" s="16"/>
      <c r="LG222" s="16"/>
      <c r="LH222" s="70"/>
      <c r="LI222" s="16"/>
      <c r="LJ222" s="16"/>
      <c r="LK222" s="70"/>
      <c r="LL222" s="16"/>
      <c r="LM222" s="16"/>
      <c r="LN222" s="70"/>
      <c r="LO222" s="16"/>
      <c r="LP222" s="16"/>
      <c r="LQ222" s="70"/>
      <c r="LR222" s="16"/>
      <c r="LS222" s="16"/>
      <c r="LT222" s="70"/>
      <c r="LU222" s="16"/>
      <c r="LV222" s="16"/>
      <c r="LW222" s="70"/>
      <c r="LX222" s="16"/>
      <c r="LY222" s="16"/>
      <c r="LZ222" s="70"/>
      <c r="MA222" s="16"/>
      <c r="MB222" s="16"/>
      <c r="MC222" s="70"/>
      <c r="MD222" s="16"/>
      <c r="ME222" s="16"/>
      <c r="MF222" s="70"/>
      <c r="MG222" s="21"/>
    </row>
    <row r="223" spans="2:345" s="17" customFormat="1" ht="13.5" customHeight="1">
      <c r="B223" s="16"/>
      <c r="C223" s="16"/>
      <c r="D223" s="16"/>
      <c r="E223" s="16"/>
      <c r="F223" s="16"/>
      <c r="G223" s="70"/>
      <c r="H223" s="16"/>
      <c r="I223" s="16"/>
      <c r="J223" s="70"/>
      <c r="K223" s="16"/>
      <c r="L223" s="16"/>
      <c r="M223" s="70"/>
      <c r="N223" s="16"/>
      <c r="O223" s="16"/>
      <c r="P223" s="70"/>
      <c r="Q223" s="16"/>
      <c r="R223" s="16"/>
      <c r="S223" s="70"/>
      <c r="T223" s="16"/>
      <c r="U223" s="16"/>
      <c r="V223" s="70"/>
      <c r="W223" s="16"/>
      <c r="X223" s="16"/>
      <c r="Y223" s="70"/>
      <c r="Z223" s="16"/>
      <c r="AA223" s="16"/>
      <c r="AB223" s="70"/>
      <c r="AC223" s="16"/>
      <c r="AD223" s="16"/>
      <c r="AE223" s="70"/>
      <c r="AF223" s="16"/>
      <c r="AG223" s="16"/>
      <c r="AH223" s="70"/>
      <c r="AI223" s="16"/>
      <c r="AJ223" s="16"/>
      <c r="AK223" s="70"/>
      <c r="AL223" s="16"/>
      <c r="AM223" s="16"/>
      <c r="AN223" s="70"/>
      <c r="AO223" s="16"/>
      <c r="AP223" s="16"/>
      <c r="AQ223" s="70"/>
      <c r="AR223" s="16"/>
      <c r="AS223" s="16"/>
      <c r="AT223" s="70"/>
      <c r="AU223" s="16"/>
      <c r="AV223" s="16"/>
      <c r="AW223" s="70"/>
      <c r="AX223" s="16"/>
      <c r="AY223" s="16"/>
      <c r="AZ223" s="70"/>
      <c r="BA223" s="16"/>
      <c r="BB223" s="16"/>
      <c r="BC223" s="70"/>
      <c r="BD223" s="16"/>
      <c r="BE223" s="16"/>
      <c r="BF223" s="70"/>
      <c r="BG223" s="16"/>
      <c r="BH223" s="16"/>
      <c r="BI223" s="70"/>
      <c r="BJ223" s="16"/>
      <c r="BK223" s="16"/>
      <c r="BL223" s="70"/>
      <c r="BM223" s="16"/>
      <c r="BN223" s="16"/>
      <c r="BO223" s="70"/>
      <c r="BP223" s="16"/>
      <c r="BQ223" s="16"/>
      <c r="BR223" s="70"/>
      <c r="BS223" s="16"/>
      <c r="BT223" s="16"/>
      <c r="BU223" s="70"/>
      <c r="BV223" s="16"/>
      <c r="BW223" s="16"/>
      <c r="BX223" s="70"/>
      <c r="BY223" s="16"/>
      <c r="BZ223" s="16"/>
      <c r="CA223" s="70"/>
      <c r="CB223" s="16"/>
      <c r="CC223" s="16"/>
      <c r="CD223" s="70"/>
      <c r="CE223" s="16"/>
      <c r="CF223" s="16"/>
      <c r="CG223" s="70"/>
      <c r="CH223" s="16"/>
      <c r="CI223" s="16"/>
      <c r="CJ223" s="70"/>
      <c r="CK223" s="16"/>
      <c r="CL223" s="16"/>
      <c r="CM223" s="70"/>
      <c r="CN223" s="16"/>
      <c r="CO223" s="16"/>
      <c r="CP223" s="70"/>
      <c r="CQ223" s="16"/>
      <c r="CR223" s="16"/>
      <c r="CS223" s="70"/>
      <c r="CT223" s="16"/>
      <c r="CU223" s="16"/>
      <c r="CV223" s="70"/>
      <c r="CW223" s="16"/>
      <c r="CX223" s="16"/>
      <c r="CY223" s="70"/>
      <c r="CZ223" s="16"/>
      <c r="DA223" s="16"/>
      <c r="DB223" s="70"/>
      <c r="DC223" s="16"/>
      <c r="DD223" s="16"/>
      <c r="DE223" s="70"/>
      <c r="DF223" s="16"/>
      <c r="DG223" s="16"/>
      <c r="DH223" s="70"/>
      <c r="DI223" s="16"/>
      <c r="DJ223" s="16"/>
      <c r="DK223" s="70"/>
      <c r="DL223" s="16"/>
      <c r="DM223" s="16"/>
      <c r="DN223" s="70"/>
      <c r="DO223" s="16"/>
      <c r="DP223" s="16"/>
      <c r="DQ223" s="70"/>
      <c r="DR223" s="16"/>
      <c r="DS223" s="16"/>
      <c r="DT223" s="70"/>
      <c r="DU223" s="16"/>
      <c r="DV223" s="16"/>
      <c r="DW223" s="70"/>
      <c r="DX223" s="16"/>
      <c r="DY223" s="16"/>
      <c r="DZ223" s="70"/>
      <c r="EA223" s="16"/>
      <c r="EB223" s="16"/>
      <c r="EC223" s="70"/>
      <c r="ED223" s="16"/>
      <c r="EE223" s="16"/>
      <c r="EF223" s="70"/>
      <c r="EG223" s="16"/>
      <c r="EH223" s="16"/>
      <c r="EI223" s="70"/>
      <c r="EJ223" s="16"/>
      <c r="EK223" s="16"/>
      <c r="EL223" s="70"/>
      <c r="EM223" s="16"/>
      <c r="EN223" s="16"/>
      <c r="EO223" s="70"/>
      <c r="EP223" s="16"/>
      <c r="EQ223" s="16"/>
      <c r="ER223" s="70"/>
      <c r="ES223" s="16"/>
      <c r="ET223" s="16"/>
      <c r="EU223" s="70"/>
      <c r="EV223" s="16"/>
      <c r="EW223" s="16"/>
      <c r="EX223" s="70"/>
      <c r="EY223" s="16"/>
      <c r="EZ223" s="16"/>
      <c r="FA223" s="70"/>
      <c r="FB223" s="16"/>
      <c r="FC223" s="16"/>
      <c r="FD223" s="70"/>
      <c r="FE223" s="16"/>
      <c r="FF223" s="16"/>
      <c r="FG223" s="70"/>
      <c r="FH223" s="16"/>
      <c r="FI223" s="16"/>
      <c r="FJ223" s="70"/>
      <c r="FK223" s="16"/>
      <c r="FL223" s="16"/>
      <c r="FM223" s="70"/>
      <c r="FN223" s="16"/>
      <c r="FO223" s="16"/>
      <c r="FP223" s="70"/>
      <c r="FQ223" s="16"/>
      <c r="FR223" s="16"/>
      <c r="FS223" s="70"/>
      <c r="FT223" s="16"/>
      <c r="FU223" s="16"/>
      <c r="FV223" s="70"/>
      <c r="FW223" s="16"/>
      <c r="FX223" s="16"/>
      <c r="FY223" s="70"/>
      <c r="FZ223" s="16"/>
      <c r="GA223" s="16"/>
      <c r="GB223" s="70"/>
      <c r="GC223" s="16"/>
      <c r="GD223" s="16"/>
      <c r="GE223" s="70"/>
      <c r="GF223" s="16"/>
      <c r="GG223" s="16"/>
      <c r="GH223" s="71"/>
      <c r="GI223" s="16"/>
      <c r="GJ223" s="16"/>
      <c r="GK223" s="70"/>
      <c r="GL223" s="16"/>
      <c r="GM223" s="16"/>
      <c r="GN223" s="70"/>
      <c r="GO223" s="16"/>
      <c r="GP223" s="16"/>
      <c r="GQ223" s="70"/>
      <c r="GR223" s="16"/>
      <c r="GS223" s="16"/>
      <c r="GT223" s="70"/>
      <c r="GU223" s="16"/>
      <c r="GV223" s="16"/>
      <c r="GW223" s="70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70"/>
      <c r="HJ223" s="16"/>
      <c r="HK223" s="16"/>
      <c r="HL223" s="16"/>
      <c r="HM223" s="16"/>
      <c r="HN223" s="16"/>
      <c r="HO223" s="16"/>
      <c r="HP223" s="16"/>
      <c r="HQ223" s="16"/>
      <c r="HR223" s="70"/>
      <c r="HS223" s="16"/>
      <c r="HT223" s="16"/>
      <c r="HU223" s="70"/>
      <c r="HV223" s="16"/>
      <c r="HW223" s="16"/>
      <c r="HX223" s="70"/>
      <c r="HY223" s="16"/>
      <c r="HZ223" s="16"/>
      <c r="IA223" s="70"/>
      <c r="IB223" s="16"/>
      <c r="IC223" s="16"/>
      <c r="ID223" s="70"/>
      <c r="IE223" s="16"/>
      <c r="IF223" s="16"/>
      <c r="IG223" s="70"/>
      <c r="IH223" s="16"/>
      <c r="II223" s="16"/>
      <c r="IJ223" s="70"/>
      <c r="IK223" s="16"/>
      <c r="IL223" s="16"/>
      <c r="IM223" s="70"/>
      <c r="IN223" s="16"/>
      <c r="IO223" s="16"/>
      <c r="IP223" s="70"/>
      <c r="IQ223" s="16"/>
      <c r="IR223" s="16"/>
      <c r="IS223" s="16"/>
      <c r="IT223" s="70"/>
      <c r="IU223" s="16"/>
      <c r="IV223" s="16"/>
      <c r="IW223" s="70"/>
      <c r="IX223" s="16"/>
      <c r="IY223" s="16"/>
      <c r="IZ223" s="70"/>
      <c r="JA223" s="16"/>
      <c r="JB223" s="16"/>
      <c r="JC223" s="70"/>
      <c r="JD223" s="16"/>
      <c r="JE223" s="16"/>
      <c r="JF223" s="70"/>
      <c r="JG223" s="16"/>
      <c r="JH223" s="16"/>
      <c r="JI223" s="70"/>
      <c r="JJ223" s="16"/>
      <c r="JK223" s="16"/>
      <c r="JL223" s="70"/>
      <c r="JM223" s="16"/>
      <c r="JN223" s="16"/>
      <c r="JO223" s="70"/>
      <c r="JP223" s="16"/>
      <c r="JQ223" s="16"/>
      <c r="JR223" s="70"/>
      <c r="JS223" s="16"/>
      <c r="JT223" s="16"/>
      <c r="JU223" s="70"/>
      <c r="JV223" s="16"/>
      <c r="JW223" s="16"/>
      <c r="JX223" s="70"/>
      <c r="JY223" s="16"/>
      <c r="JZ223" s="16"/>
      <c r="KA223" s="70"/>
      <c r="KB223" s="16"/>
      <c r="KC223" s="16"/>
      <c r="KD223" s="70"/>
      <c r="KE223" s="16"/>
      <c r="KF223" s="16"/>
      <c r="KG223" s="70"/>
      <c r="KH223" s="16"/>
      <c r="KI223" s="16"/>
      <c r="KJ223" s="70"/>
      <c r="KK223" s="16"/>
      <c r="KL223" s="16"/>
      <c r="KM223" s="70"/>
      <c r="KN223" s="16"/>
      <c r="KO223" s="16"/>
      <c r="KP223" s="70"/>
      <c r="KQ223" s="16"/>
      <c r="KR223" s="16"/>
      <c r="KS223" s="70"/>
      <c r="KT223" s="16"/>
      <c r="KU223" s="16"/>
      <c r="KV223" s="16"/>
      <c r="KW223" s="16"/>
      <c r="KX223" s="16"/>
      <c r="KY223" s="70"/>
      <c r="KZ223" s="16"/>
      <c r="LA223" s="16"/>
      <c r="LB223" s="70"/>
      <c r="LC223" s="16"/>
      <c r="LD223" s="16"/>
      <c r="LE223" s="70"/>
      <c r="LF223" s="16"/>
      <c r="LG223" s="16"/>
      <c r="LH223" s="70"/>
      <c r="LI223" s="16"/>
      <c r="LJ223" s="16"/>
      <c r="LK223" s="70"/>
      <c r="LL223" s="16"/>
      <c r="LM223" s="16"/>
      <c r="LN223" s="70"/>
      <c r="LO223" s="16"/>
      <c r="LP223" s="16"/>
      <c r="LQ223" s="70"/>
      <c r="LR223" s="16"/>
      <c r="LS223" s="16"/>
      <c r="LT223" s="70"/>
      <c r="LU223" s="16"/>
      <c r="LV223" s="16"/>
      <c r="LW223" s="70"/>
      <c r="LX223" s="16"/>
      <c r="LY223" s="16"/>
      <c r="LZ223" s="70"/>
      <c r="MA223" s="16"/>
      <c r="MB223" s="16"/>
      <c r="MC223" s="70"/>
      <c r="MD223" s="16"/>
      <c r="ME223" s="16"/>
      <c r="MF223" s="70"/>
      <c r="MG223" s="21"/>
    </row>
    <row r="224" spans="2:345" s="17" customFormat="1" ht="13.5" customHeight="1">
      <c r="B224" s="16"/>
      <c r="C224" s="16"/>
      <c r="D224" s="16"/>
      <c r="E224" s="16"/>
      <c r="F224" s="16"/>
      <c r="G224" s="70"/>
      <c r="H224" s="16"/>
      <c r="I224" s="16"/>
      <c r="J224" s="70"/>
      <c r="K224" s="16"/>
      <c r="L224" s="16"/>
      <c r="M224" s="70"/>
      <c r="N224" s="16"/>
      <c r="O224" s="16"/>
      <c r="P224" s="70"/>
      <c r="Q224" s="16"/>
      <c r="R224" s="16"/>
      <c r="S224" s="70"/>
      <c r="T224" s="16"/>
      <c r="U224" s="16"/>
      <c r="V224" s="70"/>
      <c r="W224" s="16"/>
      <c r="X224" s="16"/>
      <c r="Y224" s="70"/>
      <c r="Z224" s="16"/>
      <c r="AA224" s="16"/>
      <c r="AB224" s="70"/>
      <c r="AC224" s="16"/>
      <c r="AD224" s="16"/>
      <c r="AE224" s="70"/>
      <c r="AF224" s="16"/>
      <c r="AG224" s="16"/>
      <c r="AH224" s="70"/>
      <c r="AI224" s="16"/>
      <c r="AJ224" s="16"/>
      <c r="AK224" s="70"/>
      <c r="AL224" s="16"/>
      <c r="AM224" s="16"/>
      <c r="AN224" s="70"/>
      <c r="AO224" s="16"/>
      <c r="AP224" s="16"/>
      <c r="AQ224" s="70"/>
      <c r="AR224" s="16"/>
      <c r="AS224" s="16"/>
      <c r="AT224" s="70"/>
      <c r="AU224" s="16"/>
      <c r="AV224" s="16"/>
      <c r="AW224" s="70"/>
      <c r="AX224" s="16"/>
      <c r="AY224" s="16"/>
      <c r="AZ224" s="70"/>
      <c r="BA224" s="16"/>
      <c r="BB224" s="16"/>
      <c r="BC224" s="70"/>
      <c r="BD224" s="16"/>
      <c r="BE224" s="16"/>
      <c r="BF224" s="70"/>
      <c r="BG224" s="16"/>
      <c r="BH224" s="16"/>
      <c r="BI224" s="70"/>
      <c r="BJ224" s="16"/>
      <c r="BK224" s="16"/>
      <c r="BL224" s="70"/>
      <c r="BM224" s="16"/>
      <c r="BN224" s="16"/>
      <c r="BO224" s="70"/>
      <c r="BP224" s="16"/>
      <c r="BQ224" s="16"/>
      <c r="BR224" s="70"/>
      <c r="BS224" s="16"/>
      <c r="BT224" s="16"/>
      <c r="BU224" s="70"/>
      <c r="BV224" s="16"/>
      <c r="BW224" s="16"/>
      <c r="BX224" s="70"/>
      <c r="BY224" s="16"/>
      <c r="BZ224" s="16"/>
      <c r="CA224" s="70"/>
      <c r="CB224" s="16"/>
      <c r="CC224" s="16"/>
      <c r="CD224" s="70"/>
      <c r="CE224" s="16"/>
      <c r="CF224" s="16"/>
      <c r="CG224" s="70"/>
      <c r="CH224" s="16"/>
      <c r="CI224" s="16"/>
      <c r="CJ224" s="70"/>
      <c r="CK224" s="16"/>
      <c r="CL224" s="16"/>
      <c r="CM224" s="70"/>
      <c r="CN224" s="16"/>
      <c r="CO224" s="16"/>
      <c r="CP224" s="70"/>
      <c r="CQ224" s="16"/>
      <c r="CR224" s="16"/>
      <c r="CS224" s="70"/>
      <c r="CT224" s="16"/>
      <c r="CU224" s="16"/>
      <c r="CV224" s="70"/>
      <c r="CW224" s="16"/>
      <c r="CX224" s="16"/>
      <c r="CY224" s="70"/>
      <c r="CZ224" s="16"/>
      <c r="DA224" s="16"/>
      <c r="DB224" s="70"/>
      <c r="DC224" s="16"/>
      <c r="DD224" s="16"/>
      <c r="DE224" s="70"/>
      <c r="DF224" s="16"/>
      <c r="DG224" s="16"/>
      <c r="DH224" s="70"/>
      <c r="DI224" s="16"/>
      <c r="DJ224" s="16"/>
      <c r="DK224" s="70"/>
      <c r="DL224" s="16"/>
      <c r="DM224" s="16"/>
      <c r="DN224" s="70"/>
      <c r="DO224" s="16"/>
      <c r="DP224" s="16"/>
      <c r="DQ224" s="70"/>
      <c r="DR224" s="16"/>
      <c r="DS224" s="16"/>
      <c r="DT224" s="70"/>
      <c r="DU224" s="16"/>
      <c r="DV224" s="16"/>
      <c r="DW224" s="70"/>
      <c r="DX224" s="16"/>
      <c r="DY224" s="16"/>
      <c r="DZ224" s="70"/>
      <c r="EA224" s="16"/>
      <c r="EB224" s="16"/>
      <c r="EC224" s="70"/>
      <c r="ED224" s="16"/>
      <c r="EE224" s="16"/>
      <c r="EF224" s="70"/>
      <c r="EG224" s="16"/>
      <c r="EH224" s="16"/>
      <c r="EI224" s="70"/>
      <c r="EJ224" s="16"/>
      <c r="EK224" s="16"/>
      <c r="EL224" s="70"/>
      <c r="EM224" s="16"/>
      <c r="EN224" s="16"/>
      <c r="EO224" s="70"/>
      <c r="EP224" s="16"/>
      <c r="EQ224" s="16"/>
      <c r="ER224" s="70"/>
      <c r="ES224" s="16"/>
      <c r="ET224" s="16"/>
      <c r="EU224" s="70"/>
      <c r="EV224" s="16"/>
      <c r="EW224" s="16"/>
      <c r="EX224" s="70"/>
      <c r="EY224" s="16"/>
      <c r="EZ224" s="16"/>
      <c r="FA224" s="70"/>
      <c r="FB224" s="16"/>
      <c r="FC224" s="16"/>
      <c r="FD224" s="70"/>
      <c r="FE224" s="16"/>
      <c r="FF224" s="16"/>
      <c r="FG224" s="70"/>
      <c r="FH224" s="16"/>
      <c r="FI224" s="16"/>
      <c r="FJ224" s="70"/>
      <c r="FK224" s="16"/>
      <c r="FL224" s="16"/>
      <c r="FM224" s="70"/>
      <c r="FN224" s="16"/>
      <c r="FO224" s="16"/>
      <c r="FP224" s="70"/>
      <c r="FQ224" s="16"/>
      <c r="FR224" s="16"/>
      <c r="FS224" s="70"/>
      <c r="FT224" s="16"/>
      <c r="FU224" s="16"/>
      <c r="FV224" s="70"/>
      <c r="FW224" s="16"/>
      <c r="FX224" s="16"/>
      <c r="FY224" s="70"/>
      <c r="FZ224" s="16"/>
      <c r="GA224" s="16"/>
      <c r="GB224" s="70"/>
      <c r="GC224" s="16"/>
      <c r="GD224" s="16"/>
      <c r="GE224" s="70"/>
      <c r="GF224" s="16"/>
      <c r="GG224" s="16"/>
      <c r="GH224" s="71"/>
      <c r="GI224" s="16"/>
      <c r="GJ224" s="16"/>
      <c r="GK224" s="70"/>
      <c r="GL224" s="16"/>
      <c r="GM224" s="16"/>
      <c r="GN224" s="70"/>
      <c r="GO224" s="16"/>
      <c r="GP224" s="16"/>
      <c r="GQ224" s="70"/>
      <c r="GR224" s="16"/>
      <c r="GS224" s="16"/>
      <c r="GT224" s="70"/>
      <c r="GU224" s="16"/>
      <c r="GV224" s="16"/>
      <c r="GW224" s="70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70"/>
      <c r="HJ224" s="16"/>
      <c r="HK224" s="16"/>
      <c r="HL224" s="16"/>
      <c r="HM224" s="16"/>
      <c r="HN224" s="16"/>
      <c r="HO224" s="16"/>
      <c r="HP224" s="16"/>
      <c r="HQ224" s="16"/>
      <c r="HR224" s="70"/>
      <c r="HS224" s="16"/>
      <c r="HT224" s="16"/>
      <c r="HU224" s="70"/>
      <c r="HV224" s="16"/>
      <c r="HW224" s="16"/>
      <c r="HX224" s="70"/>
      <c r="HY224" s="16"/>
      <c r="HZ224" s="16"/>
      <c r="IA224" s="70"/>
      <c r="IB224" s="16"/>
      <c r="IC224" s="16"/>
      <c r="ID224" s="70"/>
      <c r="IE224" s="16"/>
      <c r="IF224" s="16"/>
      <c r="IG224" s="70"/>
      <c r="IH224" s="16"/>
      <c r="II224" s="16"/>
      <c r="IJ224" s="70"/>
      <c r="IK224" s="16"/>
      <c r="IL224" s="16"/>
      <c r="IM224" s="70"/>
      <c r="IN224" s="16"/>
      <c r="IO224" s="16"/>
      <c r="IP224" s="70"/>
      <c r="IQ224" s="16"/>
      <c r="IR224" s="16"/>
      <c r="IS224" s="16"/>
      <c r="IT224" s="70"/>
      <c r="IU224" s="16"/>
      <c r="IV224" s="16"/>
      <c r="IW224" s="70"/>
      <c r="IX224" s="16"/>
      <c r="IY224" s="16"/>
      <c r="IZ224" s="70"/>
      <c r="JA224" s="16"/>
      <c r="JB224" s="16"/>
      <c r="JC224" s="70"/>
      <c r="JD224" s="16"/>
      <c r="JE224" s="16"/>
      <c r="JF224" s="70"/>
      <c r="JG224" s="16"/>
      <c r="JH224" s="16"/>
      <c r="JI224" s="70"/>
      <c r="JJ224" s="16"/>
      <c r="JK224" s="16"/>
      <c r="JL224" s="70"/>
      <c r="JM224" s="16"/>
      <c r="JN224" s="16"/>
      <c r="JO224" s="70"/>
      <c r="JP224" s="16"/>
      <c r="JQ224" s="16"/>
      <c r="JR224" s="70"/>
      <c r="JS224" s="16"/>
      <c r="JT224" s="16"/>
      <c r="JU224" s="70"/>
      <c r="JV224" s="16"/>
      <c r="JW224" s="16"/>
      <c r="JX224" s="70"/>
      <c r="JY224" s="16"/>
      <c r="JZ224" s="16"/>
      <c r="KA224" s="70"/>
      <c r="KB224" s="16"/>
      <c r="KC224" s="16"/>
      <c r="KD224" s="70"/>
      <c r="KE224" s="16"/>
      <c r="KF224" s="16"/>
      <c r="KG224" s="70"/>
      <c r="KH224" s="16"/>
      <c r="KI224" s="16"/>
      <c r="KJ224" s="70"/>
      <c r="KK224" s="16"/>
      <c r="KL224" s="16"/>
      <c r="KM224" s="70"/>
      <c r="KN224" s="16"/>
      <c r="KO224" s="16"/>
      <c r="KP224" s="70"/>
      <c r="KQ224" s="16"/>
      <c r="KR224" s="16"/>
      <c r="KS224" s="70"/>
      <c r="KT224" s="16"/>
      <c r="KU224" s="16"/>
      <c r="KV224" s="16"/>
      <c r="KW224" s="16"/>
      <c r="KX224" s="16"/>
      <c r="KY224" s="70"/>
      <c r="KZ224" s="16"/>
      <c r="LA224" s="16"/>
      <c r="LB224" s="70"/>
      <c r="LC224" s="16"/>
      <c r="LD224" s="16"/>
      <c r="LE224" s="70"/>
      <c r="LF224" s="16"/>
      <c r="LG224" s="16"/>
      <c r="LH224" s="70"/>
      <c r="LI224" s="16"/>
      <c r="LJ224" s="16"/>
      <c r="LK224" s="70"/>
      <c r="LL224" s="16"/>
      <c r="LM224" s="16"/>
      <c r="LN224" s="70"/>
      <c r="LO224" s="16"/>
      <c r="LP224" s="16"/>
      <c r="LQ224" s="70"/>
      <c r="LR224" s="16"/>
      <c r="LS224" s="16"/>
      <c r="LT224" s="70"/>
      <c r="LU224" s="16"/>
      <c r="LV224" s="16"/>
      <c r="LW224" s="70"/>
      <c r="LX224" s="16"/>
      <c r="LY224" s="16"/>
      <c r="LZ224" s="70"/>
      <c r="MA224" s="16"/>
      <c r="MB224" s="16"/>
      <c r="MC224" s="70"/>
      <c r="MD224" s="16"/>
      <c r="ME224" s="16"/>
      <c r="MF224" s="70"/>
      <c r="MG224" s="21"/>
    </row>
    <row r="225" spans="2:345" s="17" customFormat="1" ht="13.5" customHeight="1">
      <c r="B225" s="16"/>
      <c r="C225" s="16"/>
      <c r="D225" s="16"/>
      <c r="E225" s="16"/>
      <c r="F225" s="16"/>
      <c r="G225" s="70"/>
      <c r="H225" s="16"/>
      <c r="I225" s="16"/>
      <c r="J225" s="70"/>
      <c r="K225" s="16"/>
      <c r="L225" s="16"/>
      <c r="M225" s="70"/>
      <c r="N225" s="16"/>
      <c r="O225" s="16"/>
      <c r="P225" s="70"/>
      <c r="Q225" s="16"/>
      <c r="R225" s="16"/>
      <c r="S225" s="70"/>
      <c r="T225" s="16"/>
      <c r="U225" s="16"/>
      <c r="V225" s="70"/>
      <c r="W225" s="16"/>
      <c r="X225" s="16"/>
      <c r="Y225" s="70"/>
      <c r="Z225" s="16"/>
      <c r="AA225" s="16"/>
      <c r="AB225" s="70"/>
      <c r="AC225" s="16"/>
      <c r="AD225" s="16"/>
      <c r="AE225" s="70"/>
      <c r="AF225" s="16"/>
      <c r="AG225" s="16"/>
      <c r="AH225" s="70"/>
      <c r="AI225" s="16"/>
      <c r="AJ225" s="16"/>
      <c r="AK225" s="70"/>
      <c r="AL225" s="16"/>
      <c r="AM225" s="16"/>
      <c r="AN225" s="70"/>
      <c r="AO225" s="16"/>
      <c r="AP225" s="16"/>
      <c r="AQ225" s="70"/>
      <c r="AR225" s="16"/>
      <c r="AS225" s="16"/>
      <c r="AT225" s="70"/>
      <c r="AU225" s="16"/>
      <c r="AV225" s="16"/>
      <c r="AW225" s="70"/>
      <c r="AX225" s="16"/>
      <c r="AY225" s="16"/>
      <c r="AZ225" s="70"/>
      <c r="BA225" s="16"/>
      <c r="BB225" s="16"/>
      <c r="BC225" s="70"/>
      <c r="BD225" s="16"/>
      <c r="BE225" s="16"/>
      <c r="BF225" s="70"/>
      <c r="BG225" s="16"/>
      <c r="BH225" s="16"/>
      <c r="BI225" s="70"/>
      <c r="BJ225" s="16"/>
      <c r="BK225" s="16"/>
      <c r="BL225" s="70"/>
      <c r="BM225" s="16"/>
      <c r="BN225" s="16"/>
      <c r="BO225" s="70"/>
      <c r="BP225" s="16"/>
      <c r="BQ225" s="16"/>
      <c r="BR225" s="70"/>
      <c r="BS225" s="16"/>
      <c r="BT225" s="16"/>
      <c r="BU225" s="70"/>
      <c r="BV225" s="16"/>
      <c r="BW225" s="16"/>
      <c r="BX225" s="70"/>
      <c r="BY225" s="16"/>
      <c r="BZ225" s="16"/>
      <c r="CA225" s="70"/>
      <c r="CB225" s="16"/>
      <c r="CC225" s="16"/>
      <c r="CD225" s="70"/>
      <c r="CE225" s="16"/>
      <c r="CF225" s="16"/>
      <c r="CG225" s="70"/>
      <c r="CH225" s="16"/>
      <c r="CI225" s="16"/>
      <c r="CJ225" s="70"/>
      <c r="CK225" s="16"/>
      <c r="CL225" s="16"/>
      <c r="CM225" s="70"/>
      <c r="CN225" s="16"/>
      <c r="CO225" s="16"/>
      <c r="CP225" s="70"/>
      <c r="CQ225" s="16"/>
      <c r="CR225" s="16"/>
      <c r="CS225" s="70"/>
      <c r="CT225" s="16"/>
      <c r="CU225" s="16"/>
      <c r="CV225" s="70"/>
      <c r="CW225" s="16"/>
      <c r="CX225" s="16"/>
      <c r="CY225" s="70"/>
      <c r="CZ225" s="16"/>
      <c r="DA225" s="16"/>
      <c r="DB225" s="70"/>
      <c r="DC225" s="16"/>
      <c r="DD225" s="16"/>
      <c r="DE225" s="70"/>
      <c r="DF225" s="16"/>
      <c r="DG225" s="16"/>
      <c r="DH225" s="70"/>
      <c r="DI225" s="16"/>
      <c r="DJ225" s="16"/>
      <c r="DK225" s="70"/>
      <c r="DL225" s="16"/>
      <c r="DM225" s="16"/>
      <c r="DN225" s="70"/>
      <c r="DO225" s="16"/>
      <c r="DP225" s="16"/>
      <c r="DQ225" s="70"/>
      <c r="DR225" s="16"/>
      <c r="DS225" s="16"/>
      <c r="DT225" s="70"/>
      <c r="DU225" s="16"/>
      <c r="DV225" s="16"/>
      <c r="DW225" s="70"/>
      <c r="DX225" s="16"/>
      <c r="DY225" s="16"/>
      <c r="DZ225" s="70"/>
      <c r="EA225" s="16"/>
      <c r="EB225" s="16"/>
      <c r="EC225" s="70"/>
      <c r="ED225" s="16"/>
      <c r="EE225" s="16"/>
      <c r="EF225" s="70"/>
      <c r="EG225" s="16"/>
      <c r="EH225" s="16"/>
      <c r="EI225" s="70"/>
      <c r="EJ225" s="16"/>
      <c r="EK225" s="16"/>
      <c r="EL225" s="70"/>
      <c r="EM225" s="16"/>
      <c r="EN225" s="16"/>
      <c r="EO225" s="70"/>
      <c r="EP225" s="16"/>
      <c r="EQ225" s="16"/>
      <c r="ER225" s="70"/>
      <c r="ES225" s="16"/>
      <c r="ET225" s="16"/>
      <c r="EU225" s="70"/>
      <c r="EV225" s="16"/>
      <c r="EW225" s="16"/>
      <c r="EX225" s="70"/>
      <c r="EY225" s="16"/>
      <c r="EZ225" s="16"/>
      <c r="FA225" s="70"/>
      <c r="FB225" s="16"/>
      <c r="FC225" s="16"/>
      <c r="FD225" s="70"/>
      <c r="FE225" s="16"/>
      <c r="FF225" s="16"/>
      <c r="FG225" s="70"/>
      <c r="FH225" s="16"/>
      <c r="FI225" s="16"/>
      <c r="FJ225" s="70"/>
      <c r="FK225" s="16"/>
      <c r="FL225" s="16"/>
      <c r="FM225" s="70"/>
      <c r="FN225" s="16"/>
      <c r="FO225" s="16"/>
      <c r="FP225" s="70"/>
      <c r="FQ225" s="16"/>
      <c r="FR225" s="16"/>
      <c r="FS225" s="70"/>
      <c r="FT225" s="16"/>
      <c r="FU225" s="16"/>
      <c r="FV225" s="70"/>
      <c r="FW225" s="16"/>
      <c r="FX225" s="16"/>
      <c r="FY225" s="70"/>
      <c r="FZ225" s="16"/>
      <c r="GA225" s="16"/>
      <c r="GB225" s="70"/>
      <c r="GC225" s="16"/>
      <c r="GD225" s="16"/>
      <c r="GE225" s="70"/>
      <c r="GF225" s="16"/>
      <c r="GG225" s="16"/>
      <c r="GH225" s="71"/>
      <c r="GI225" s="16"/>
      <c r="GJ225" s="16"/>
      <c r="GK225" s="70"/>
      <c r="GL225" s="16"/>
      <c r="GM225" s="16"/>
      <c r="GN225" s="70"/>
      <c r="GO225" s="16"/>
      <c r="GP225" s="16"/>
      <c r="GQ225" s="70"/>
      <c r="GR225" s="16"/>
      <c r="GS225" s="16"/>
      <c r="GT225" s="70"/>
      <c r="GU225" s="16"/>
      <c r="GV225" s="16"/>
      <c r="GW225" s="70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70"/>
      <c r="HJ225" s="16"/>
      <c r="HK225" s="16"/>
      <c r="HL225" s="16"/>
      <c r="HM225" s="16"/>
      <c r="HN225" s="16"/>
      <c r="HO225" s="16"/>
      <c r="HP225" s="16"/>
      <c r="HQ225" s="16"/>
      <c r="HR225" s="70"/>
      <c r="HS225" s="16"/>
      <c r="HT225" s="16"/>
      <c r="HU225" s="70"/>
      <c r="HV225" s="16"/>
      <c r="HW225" s="16"/>
      <c r="HX225" s="70"/>
      <c r="HY225" s="16"/>
      <c r="HZ225" s="16"/>
      <c r="IA225" s="70"/>
      <c r="IB225" s="16"/>
      <c r="IC225" s="16"/>
      <c r="ID225" s="70"/>
      <c r="IE225" s="16"/>
      <c r="IF225" s="16"/>
      <c r="IG225" s="70"/>
      <c r="IH225" s="16"/>
      <c r="II225" s="16"/>
      <c r="IJ225" s="70"/>
      <c r="IK225" s="16"/>
      <c r="IL225" s="16"/>
      <c r="IM225" s="70"/>
      <c r="IN225" s="16"/>
      <c r="IO225" s="16"/>
      <c r="IP225" s="70"/>
      <c r="IQ225" s="16"/>
      <c r="IR225" s="16"/>
      <c r="IS225" s="16"/>
      <c r="IT225" s="70"/>
      <c r="IU225" s="16"/>
      <c r="IV225" s="16"/>
      <c r="IW225" s="70"/>
      <c r="IX225" s="16"/>
      <c r="IY225" s="16"/>
      <c r="IZ225" s="70"/>
      <c r="JA225" s="16"/>
      <c r="JB225" s="16"/>
      <c r="JC225" s="70"/>
      <c r="JD225" s="16"/>
      <c r="JE225" s="16"/>
      <c r="JF225" s="70"/>
      <c r="JG225" s="16"/>
      <c r="JH225" s="16"/>
      <c r="JI225" s="70"/>
      <c r="JJ225" s="16"/>
      <c r="JK225" s="16"/>
      <c r="JL225" s="70"/>
      <c r="JM225" s="16"/>
      <c r="JN225" s="16"/>
      <c r="JO225" s="70"/>
      <c r="JP225" s="16"/>
      <c r="JQ225" s="16"/>
      <c r="JR225" s="70"/>
      <c r="JS225" s="16"/>
      <c r="JT225" s="16"/>
      <c r="JU225" s="70"/>
      <c r="JV225" s="16"/>
      <c r="JW225" s="16"/>
      <c r="JX225" s="70"/>
      <c r="JY225" s="16"/>
      <c r="JZ225" s="16"/>
      <c r="KA225" s="70"/>
      <c r="KB225" s="16"/>
      <c r="KC225" s="16"/>
      <c r="KD225" s="70"/>
      <c r="KE225" s="16"/>
      <c r="KF225" s="16"/>
      <c r="KG225" s="70"/>
      <c r="KH225" s="16"/>
      <c r="KI225" s="16"/>
      <c r="KJ225" s="70"/>
      <c r="KK225" s="16"/>
      <c r="KL225" s="16"/>
      <c r="KM225" s="70"/>
      <c r="KN225" s="16"/>
      <c r="KO225" s="16"/>
      <c r="KP225" s="70"/>
      <c r="KQ225" s="16"/>
      <c r="KR225" s="16"/>
      <c r="KS225" s="70"/>
      <c r="KT225" s="16"/>
      <c r="KU225" s="16"/>
      <c r="KV225" s="16"/>
      <c r="KW225" s="16"/>
      <c r="KX225" s="16"/>
      <c r="KY225" s="70"/>
      <c r="KZ225" s="16"/>
      <c r="LA225" s="16"/>
      <c r="LB225" s="70"/>
      <c r="LC225" s="16"/>
      <c r="LD225" s="16"/>
      <c r="LE225" s="70"/>
      <c r="LF225" s="16"/>
      <c r="LG225" s="16"/>
      <c r="LH225" s="70"/>
      <c r="LI225" s="16"/>
      <c r="LJ225" s="16"/>
      <c r="LK225" s="70"/>
      <c r="LL225" s="16"/>
      <c r="LM225" s="16"/>
      <c r="LN225" s="70"/>
      <c r="LO225" s="16"/>
      <c r="LP225" s="16"/>
      <c r="LQ225" s="70"/>
      <c r="LR225" s="16"/>
      <c r="LS225" s="16"/>
      <c r="LT225" s="70"/>
      <c r="LU225" s="16"/>
      <c r="LV225" s="16"/>
      <c r="LW225" s="70"/>
      <c r="LX225" s="16"/>
      <c r="LY225" s="16"/>
      <c r="LZ225" s="70"/>
      <c r="MA225" s="16"/>
      <c r="MB225" s="16"/>
      <c r="MC225" s="70"/>
      <c r="MD225" s="16"/>
      <c r="ME225" s="16"/>
      <c r="MF225" s="70"/>
      <c r="MG225" s="21"/>
    </row>
    <row r="226" spans="2:345" s="17" customFormat="1" ht="13.5" customHeight="1">
      <c r="B226" s="16"/>
      <c r="C226" s="16"/>
      <c r="D226" s="16"/>
      <c r="E226" s="16"/>
      <c r="F226" s="16"/>
      <c r="G226" s="70"/>
      <c r="H226" s="16"/>
      <c r="I226" s="16"/>
      <c r="J226" s="70"/>
      <c r="K226" s="16"/>
      <c r="L226" s="16"/>
      <c r="M226" s="70"/>
      <c r="N226" s="16"/>
      <c r="O226" s="16"/>
      <c r="P226" s="70"/>
      <c r="Q226" s="16"/>
      <c r="R226" s="16"/>
      <c r="S226" s="70"/>
      <c r="T226" s="16"/>
      <c r="U226" s="16"/>
      <c r="V226" s="70"/>
      <c r="W226" s="16"/>
      <c r="X226" s="16"/>
      <c r="Y226" s="70"/>
      <c r="Z226" s="16"/>
      <c r="AA226" s="16"/>
      <c r="AB226" s="70"/>
      <c r="AC226" s="16"/>
      <c r="AD226" s="16"/>
      <c r="AE226" s="70"/>
      <c r="AF226" s="16"/>
      <c r="AG226" s="16"/>
      <c r="AH226" s="70"/>
      <c r="AI226" s="16"/>
      <c r="AJ226" s="16"/>
      <c r="AK226" s="70"/>
      <c r="AL226" s="16"/>
      <c r="AM226" s="16"/>
      <c r="AN226" s="70"/>
      <c r="AO226" s="16"/>
      <c r="AP226" s="16"/>
      <c r="AQ226" s="70"/>
      <c r="AR226" s="16"/>
      <c r="AS226" s="16"/>
      <c r="AT226" s="70"/>
      <c r="AU226" s="16"/>
      <c r="AV226" s="16"/>
      <c r="AW226" s="70"/>
      <c r="AX226" s="16"/>
      <c r="AY226" s="16"/>
      <c r="AZ226" s="70"/>
      <c r="BA226" s="16"/>
      <c r="BB226" s="16"/>
      <c r="BC226" s="70"/>
      <c r="BD226" s="16"/>
      <c r="BE226" s="16"/>
      <c r="BF226" s="70"/>
      <c r="BG226" s="16"/>
      <c r="BH226" s="16"/>
      <c r="BI226" s="70"/>
      <c r="BJ226" s="16"/>
      <c r="BK226" s="16"/>
      <c r="BL226" s="70"/>
      <c r="BM226" s="16"/>
      <c r="BN226" s="16"/>
      <c r="BO226" s="70"/>
      <c r="BP226" s="16"/>
      <c r="BQ226" s="16"/>
      <c r="BR226" s="70"/>
      <c r="BS226" s="16"/>
      <c r="BT226" s="16"/>
      <c r="BU226" s="70"/>
      <c r="BV226" s="16"/>
      <c r="BW226" s="16"/>
      <c r="BX226" s="70"/>
      <c r="BY226" s="16"/>
      <c r="BZ226" s="16"/>
      <c r="CA226" s="70"/>
      <c r="CB226" s="16"/>
      <c r="CC226" s="16"/>
      <c r="CD226" s="70"/>
      <c r="CE226" s="16"/>
      <c r="CF226" s="16"/>
      <c r="CG226" s="70"/>
      <c r="CH226" s="16"/>
      <c r="CI226" s="16"/>
      <c r="CJ226" s="70"/>
      <c r="CK226" s="16"/>
      <c r="CL226" s="16"/>
      <c r="CM226" s="70"/>
      <c r="CN226" s="16"/>
      <c r="CO226" s="16"/>
      <c r="CP226" s="70"/>
      <c r="CQ226" s="16"/>
      <c r="CR226" s="16"/>
      <c r="CS226" s="70"/>
      <c r="CT226" s="16"/>
      <c r="CU226" s="16"/>
      <c r="CV226" s="70"/>
      <c r="CW226" s="16"/>
      <c r="CX226" s="16"/>
      <c r="CY226" s="70"/>
      <c r="CZ226" s="16"/>
      <c r="DA226" s="16"/>
      <c r="DB226" s="70"/>
      <c r="DC226" s="16"/>
      <c r="DD226" s="16"/>
      <c r="DE226" s="70"/>
      <c r="DF226" s="16"/>
      <c r="DG226" s="16"/>
      <c r="DH226" s="70"/>
      <c r="DI226" s="16"/>
      <c r="DJ226" s="16"/>
      <c r="DK226" s="70"/>
      <c r="DL226" s="16"/>
      <c r="DM226" s="16"/>
      <c r="DN226" s="70"/>
      <c r="DO226" s="16"/>
      <c r="DP226" s="16"/>
      <c r="DQ226" s="70"/>
      <c r="DR226" s="16"/>
      <c r="DS226" s="16"/>
      <c r="DT226" s="70"/>
      <c r="DU226" s="16"/>
      <c r="DV226" s="16"/>
      <c r="DW226" s="70"/>
      <c r="DX226" s="16"/>
      <c r="DY226" s="16"/>
      <c r="DZ226" s="70"/>
      <c r="EA226" s="16"/>
      <c r="EB226" s="16"/>
      <c r="EC226" s="70"/>
      <c r="ED226" s="16"/>
      <c r="EE226" s="16"/>
      <c r="EF226" s="70"/>
      <c r="EG226" s="16"/>
      <c r="EH226" s="16"/>
      <c r="EI226" s="70"/>
      <c r="EJ226" s="16"/>
      <c r="EK226" s="16"/>
      <c r="EL226" s="70"/>
      <c r="EM226" s="16"/>
      <c r="EN226" s="16"/>
      <c r="EO226" s="70"/>
      <c r="EP226" s="16"/>
      <c r="EQ226" s="16"/>
      <c r="ER226" s="70"/>
      <c r="ES226" s="16"/>
      <c r="ET226" s="16"/>
      <c r="EU226" s="70"/>
      <c r="EV226" s="16"/>
      <c r="EW226" s="16"/>
      <c r="EX226" s="70"/>
      <c r="EY226" s="16"/>
      <c r="EZ226" s="16"/>
      <c r="FA226" s="70"/>
      <c r="FB226" s="16"/>
      <c r="FC226" s="16"/>
      <c r="FD226" s="70"/>
      <c r="FE226" s="16"/>
      <c r="FF226" s="16"/>
      <c r="FG226" s="70"/>
      <c r="FH226" s="16"/>
      <c r="FI226" s="16"/>
      <c r="FJ226" s="70"/>
      <c r="FK226" s="16"/>
      <c r="FL226" s="16"/>
      <c r="FM226" s="70"/>
      <c r="FN226" s="16"/>
      <c r="FO226" s="16"/>
      <c r="FP226" s="70"/>
      <c r="FQ226" s="16"/>
      <c r="FR226" s="16"/>
      <c r="FS226" s="70"/>
      <c r="FT226" s="16"/>
      <c r="FU226" s="16"/>
      <c r="FV226" s="70"/>
      <c r="FW226" s="16"/>
      <c r="FX226" s="16"/>
      <c r="FY226" s="70"/>
      <c r="FZ226" s="16"/>
      <c r="GA226" s="16"/>
      <c r="GB226" s="70"/>
      <c r="GC226" s="16"/>
      <c r="GD226" s="16"/>
      <c r="GE226" s="70"/>
      <c r="GF226" s="16"/>
      <c r="GG226" s="16"/>
      <c r="GH226" s="71"/>
      <c r="GI226" s="16"/>
      <c r="GJ226" s="16"/>
      <c r="GK226" s="70"/>
      <c r="GL226" s="16"/>
      <c r="GM226" s="16"/>
      <c r="GN226" s="70"/>
      <c r="GO226" s="16"/>
      <c r="GP226" s="16"/>
      <c r="GQ226" s="70"/>
      <c r="GR226" s="16"/>
      <c r="GS226" s="16"/>
      <c r="GT226" s="70"/>
      <c r="GU226" s="16"/>
      <c r="GV226" s="16"/>
      <c r="GW226" s="70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70"/>
      <c r="HJ226" s="16"/>
      <c r="HK226" s="16"/>
      <c r="HL226" s="16"/>
      <c r="HM226" s="16"/>
      <c r="HN226" s="16"/>
      <c r="HO226" s="16"/>
      <c r="HP226" s="16"/>
      <c r="HQ226" s="16"/>
      <c r="HR226" s="70"/>
      <c r="HS226" s="16"/>
      <c r="HT226" s="16"/>
      <c r="HU226" s="70"/>
      <c r="HV226" s="16"/>
      <c r="HW226" s="16"/>
      <c r="HX226" s="70"/>
      <c r="HY226" s="16"/>
      <c r="HZ226" s="16"/>
      <c r="IA226" s="70"/>
      <c r="IB226" s="16"/>
      <c r="IC226" s="16"/>
      <c r="ID226" s="70"/>
      <c r="IE226" s="16"/>
      <c r="IF226" s="16"/>
      <c r="IG226" s="70"/>
      <c r="IH226" s="16"/>
      <c r="II226" s="16"/>
      <c r="IJ226" s="70"/>
      <c r="IK226" s="16"/>
      <c r="IL226" s="16"/>
      <c r="IM226" s="70"/>
      <c r="IN226" s="16"/>
      <c r="IO226" s="16"/>
      <c r="IP226" s="70"/>
      <c r="IQ226" s="16"/>
      <c r="IR226" s="16"/>
      <c r="IS226" s="16"/>
      <c r="IT226" s="70"/>
      <c r="IU226" s="16"/>
      <c r="IV226" s="16"/>
      <c r="IW226" s="70"/>
      <c r="IX226" s="16"/>
      <c r="IY226" s="16"/>
      <c r="IZ226" s="70"/>
      <c r="JA226" s="16"/>
      <c r="JB226" s="16"/>
      <c r="JC226" s="70"/>
      <c r="JD226" s="16"/>
      <c r="JE226" s="16"/>
      <c r="JF226" s="70"/>
      <c r="JG226" s="16"/>
      <c r="JH226" s="16"/>
      <c r="JI226" s="70"/>
      <c r="JJ226" s="16"/>
      <c r="JK226" s="16"/>
      <c r="JL226" s="70"/>
      <c r="JM226" s="16"/>
      <c r="JN226" s="16"/>
      <c r="JO226" s="70"/>
      <c r="JP226" s="16"/>
      <c r="JQ226" s="16"/>
      <c r="JR226" s="70"/>
      <c r="JS226" s="16"/>
      <c r="JT226" s="16"/>
      <c r="JU226" s="70"/>
      <c r="JV226" s="16"/>
      <c r="JW226" s="16"/>
      <c r="JX226" s="70"/>
      <c r="JY226" s="16"/>
      <c r="JZ226" s="16"/>
      <c r="KA226" s="70"/>
      <c r="KB226" s="16"/>
      <c r="KC226" s="16"/>
      <c r="KD226" s="70"/>
      <c r="KE226" s="16"/>
      <c r="KF226" s="16"/>
      <c r="KG226" s="70"/>
      <c r="KH226" s="16"/>
      <c r="KI226" s="16"/>
      <c r="KJ226" s="70"/>
      <c r="KK226" s="16"/>
      <c r="KL226" s="16"/>
      <c r="KM226" s="70"/>
      <c r="KN226" s="16"/>
      <c r="KO226" s="16"/>
      <c r="KP226" s="70"/>
      <c r="KQ226" s="16"/>
      <c r="KR226" s="16"/>
      <c r="KS226" s="70"/>
      <c r="KT226" s="16"/>
      <c r="KU226" s="16"/>
      <c r="KV226" s="16"/>
      <c r="KW226" s="16"/>
      <c r="KX226" s="16"/>
      <c r="KY226" s="70"/>
      <c r="KZ226" s="16"/>
      <c r="LA226" s="16"/>
      <c r="LB226" s="70"/>
      <c r="LC226" s="16"/>
      <c r="LD226" s="16"/>
      <c r="LE226" s="70"/>
      <c r="LF226" s="16"/>
      <c r="LG226" s="16"/>
      <c r="LH226" s="70"/>
      <c r="LI226" s="16"/>
      <c r="LJ226" s="16"/>
      <c r="LK226" s="70"/>
      <c r="LL226" s="16"/>
      <c r="LM226" s="16"/>
      <c r="LN226" s="70"/>
      <c r="LO226" s="16"/>
      <c r="LP226" s="16"/>
      <c r="LQ226" s="70"/>
      <c r="LR226" s="16"/>
      <c r="LS226" s="16"/>
      <c r="LT226" s="70"/>
      <c r="LU226" s="16"/>
      <c r="LV226" s="16"/>
      <c r="LW226" s="70"/>
      <c r="LX226" s="16"/>
      <c r="LY226" s="16"/>
      <c r="LZ226" s="70"/>
      <c r="MA226" s="16"/>
      <c r="MB226" s="16"/>
      <c r="MC226" s="70"/>
      <c r="MD226" s="16"/>
      <c r="ME226" s="16"/>
      <c r="MF226" s="70"/>
      <c r="MG226" s="21"/>
    </row>
    <row r="227" spans="2:345" s="17" customFormat="1" ht="13.5" customHeight="1">
      <c r="B227" s="16"/>
      <c r="C227" s="16"/>
      <c r="D227" s="16"/>
      <c r="E227" s="16"/>
      <c r="F227" s="16"/>
      <c r="G227" s="70"/>
      <c r="H227" s="16"/>
      <c r="I227" s="16"/>
      <c r="J227" s="70"/>
      <c r="K227" s="16"/>
      <c r="L227" s="16"/>
      <c r="M227" s="70"/>
      <c r="N227" s="16"/>
      <c r="O227" s="16"/>
      <c r="P227" s="70"/>
      <c r="Q227" s="16"/>
      <c r="R227" s="16"/>
      <c r="S227" s="70"/>
      <c r="T227" s="16"/>
      <c r="U227" s="16"/>
      <c r="V227" s="70"/>
      <c r="W227" s="16"/>
      <c r="X227" s="16"/>
      <c r="Y227" s="70"/>
      <c r="Z227" s="16"/>
      <c r="AA227" s="16"/>
      <c r="AB227" s="70"/>
      <c r="AC227" s="16"/>
      <c r="AD227" s="16"/>
      <c r="AE227" s="70"/>
      <c r="AF227" s="16"/>
      <c r="AG227" s="16"/>
      <c r="AH227" s="70"/>
      <c r="AI227" s="16"/>
      <c r="AJ227" s="16"/>
      <c r="AK227" s="70"/>
      <c r="AL227" s="16"/>
      <c r="AM227" s="16"/>
      <c r="AN227" s="70"/>
      <c r="AO227" s="16"/>
      <c r="AP227" s="16"/>
      <c r="AQ227" s="70"/>
      <c r="AR227" s="16"/>
      <c r="AS227" s="16"/>
      <c r="AT227" s="70"/>
      <c r="AU227" s="16"/>
      <c r="AV227" s="16"/>
      <c r="AW227" s="70"/>
      <c r="AX227" s="16"/>
      <c r="AY227" s="16"/>
      <c r="AZ227" s="70"/>
      <c r="BA227" s="16"/>
      <c r="BB227" s="16"/>
      <c r="BC227" s="70"/>
      <c r="BD227" s="16"/>
      <c r="BE227" s="16"/>
      <c r="BF227" s="70"/>
      <c r="BG227" s="16"/>
      <c r="BH227" s="16"/>
      <c r="BI227" s="70"/>
      <c r="BJ227" s="16"/>
      <c r="BK227" s="16"/>
      <c r="BL227" s="70"/>
      <c r="BM227" s="16"/>
      <c r="BN227" s="16"/>
      <c r="BO227" s="70"/>
      <c r="BP227" s="16"/>
      <c r="BQ227" s="16"/>
      <c r="BR227" s="70"/>
      <c r="BS227" s="16"/>
      <c r="BT227" s="16"/>
      <c r="BU227" s="70"/>
      <c r="BV227" s="16"/>
      <c r="BW227" s="16"/>
      <c r="BX227" s="70"/>
      <c r="BY227" s="16"/>
      <c r="BZ227" s="16"/>
      <c r="CA227" s="70"/>
      <c r="CB227" s="16"/>
      <c r="CC227" s="16"/>
      <c r="CD227" s="70"/>
      <c r="CE227" s="16"/>
      <c r="CF227" s="16"/>
      <c r="CG227" s="70"/>
      <c r="CH227" s="16"/>
      <c r="CI227" s="16"/>
      <c r="CJ227" s="70"/>
      <c r="CK227" s="16"/>
      <c r="CL227" s="16"/>
      <c r="CM227" s="70"/>
      <c r="CN227" s="16"/>
      <c r="CO227" s="16"/>
      <c r="CP227" s="70"/>
      <c r="CQ227" s="16"/>
      <c r="CR227" s="16"/>
      <c r="CS227" s="70"/>
      <c r="CT227" s="16"/>
      <c r="CU227" s="16"/>
      <c r="CV227" s="70"/>
      <c r="CW227" s="16"/>
      <c r="CX227" s="16"/>
      <c r="CY227" s="70"/>
      <c r="CZ227" s="16"/>
      <c r="DA227" s="16"/>
      <c r="DB227" s="70"/>
      <c r="DC227" s="16"/>
      <c r="DD227" s="16"/>
      <c r="DE227" s="70"/>
      <c r="DF227" s="16"/>
      <c r="DG227" s="16"/>
      <c r="DH227" s="70"/>
      <c r="DI227" s="16"/>
      <c r="DJ227" s="16"/>
      <c r="DK227" s="70"/>
      <c r="DL227" s="16"/>
      <c r="DM227" s="16"/>
      <c r="DN227" s="70"/>
      <c r="DO227" s="16"/>
      <c r="DP227" s="16"/>
      <c r="DQ227" s="70"/>
      <c r="DR227" s="16"/>
      <c r="DS227" s="16"/>
      <c r="DT227" s="70"/>
      <c r="DU227" s="16"/>
      <c r="DV227" s="16"/>
      <c r="DW227" s="70"/>
      <c r="DX227" s="16"/>
      <c r="DY227" s="16"/>
      <c r="DZ227" s="70"/>
      <c r="EA227" s="16"/>
      <c r="EB227" s="16"/>
      <c r="EC227" s="70"/>
      <c r="ED227" s="16"/>
      <c r="EE227" s="16"/>
      <c r="EF227" s="70"/>
      <c r="EG227" s="16"/>
      <c r="EH227" s="16"/>
      <c r="EI227" s="70"/>
      <c r="EJ227" s="16"/>
      <c r="EK227" s="16"/>
      <c r="EL227" s="70"/>
      <c r="EM227" s="16"/>
      <c r="EN227" s="16"/>
      <c r="EO227" s="70"/>
      <c r="EP227" s="16"/>
      <c r="EQ227" s="16"/>
      <c r="ER227" s="70"/>
      <c r="ES227" s="16"/>
      <c r="ET227" s="16"/>
      <c r="EU227" s="70"/>
      <c r="EV227" s="16"/>
      <c r="EW227" s="16"/>
      <c r="EX227" s="70"/>
      <c r="EY227" s="16"/>
      <c r="EZ227" s="16"/>
      <c r="FA227" s="70"/>
      <c r="FB227" s="16"/>
      <c r="FC227" s="16"/>
      <c r="FD227" s="70"/>
      <c r="FE227" s="16"/>
      <c r="FF227" s="16"/>
      <c r="FG227" s="70"/>
      <c r="FH227" s="16"/>
      <c r="FI227" s="16"/>
      <c r="FJ227" s="70"/>
      <c r="FK227" s="16"/>
      <c r="FL227" s="16"/>
      <c r="FM227" s="70"/>
      <c r="FN227" s="16"/>
      <c r="FO227" s="16"/>
      <c r="FP227" s="70"/>
      <c r="FQ227" s="16"/>
      <c r="FR227" s="16"/>
      <c r="FS227" s="70"/>
      <c r="FT227" s="16"/>
      <c r="FU227" s="16"/>
      <c r="FV227" s="70"/>
      <c r="FW227" s="16"/>
      <c r="FX227" s="16"/>
      <c r="FY227" s="70"/>
      <c r="FZ227" s="16"/>
      <c r="GA227" s="16"/>
      <c r="GB227" s="70"/>
      <c r="GC227" s="16"/>
      <c r="GD227" s="16"/>
      <c r="GE227" s="70"/>
      <c r="GF227" s="16"/>
      <c r="GG227" s="16"/>
      <c r="GH227" s="71"/>
      <c r="GI227" s="16"/>
      <c r="GJ227" s="16"/>
      <c r="GK227" s="70"/>
      <c r="GL227" s="16"/>
      <c r="GM227" s="16"/>
      <c r="GN227" s="70"/>
      <c r="GO227" s="16"/>
      <c r="GP227" s="16"/>
      <c r="GQ227" s="70"/>
      <c r="GR227" s="16"/>
      <c r="GS227" s="16"/>
      <c r="GT227" s="70"/>
      <c r="GU227" s="16"/>
      <c r="GV227" s="16"/>
      <c r="GW227" s="70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70"/>
      <c r="HJ227" s="16"/>
      <c r="HK227" s="16"/>
      <c r="HL227" s="16"/>
      <c r="HM227" s="16"/>
      <c r="HN227" s="16"/>
      <c r="HO227" s="16"/>
      <c r="HP227" s="16"/>
      <c r="HQ227" s="16"/>
      <c r="HR227" s="70"/>
      <c r="HS227" s="16"/>
      <c r="HT227" s="16"/>
      <c r="HU227" s="70"/>
      <c r="HV227" s="16"/>
      <c r="HW227" s="16"/>
      <c r="HX227" s="70"/>
      <c r="HY227" s="16"/>
      <c r="HZ227" s="16"/>
      <c r="IA227" s="70"/>
      <c r="IB227" s="16"/>
      <c r="IC227" s="16"/>
      <c r="ID227" s="70"/>
      <c r="IE227" s="16"/>
      <c r="IF227" s="16"/>
      <c r="IG227" s="70"/>
      <c r="IH227" s="16"/>
      <c r="II227" s="16"/>
      <c r="IJ227" s="70"/>
      <c r="IK227" s="16"/>
      <c r="IL227" s="16"/>
      <c r="IM227" s="70"/>
      <c r="IN227" s="16"/>
      <c r="IO227" s="16"/>
      <c r="IP227" s="70"/>
      <c r="IQ227" s="16"/>
      <c r="IR227" s="16"/>
      <c r="IS227" s="16"/>
      <c r="IT227" s="70"/>
      <c r="IU227" s="16"/>
      <c r="IV227" s="16"/>
      <c r="IW227" s="70"/>
      <c r="IX227" s="16"/>
      <c r="IY227" s="16"/>
      <c r="IZ227" s="70"/>
      <c r="JA227" s="16"/>
      <c r="JB227" s="16"/>
      <c r="JC227" s="70"/>
      <c r="JD227" s="16"/>
      <c r="JE227" s="16"/>
      <c r="JF227" s="70"/>
      <c r="JG227" s="16"/>
      <c r="JH227" s="16"/>
      <c r="JI227" s="70"/>
      <c r="JJ227" s="16"/>
      <c r="JK227" s="16"/>
      <c r="JL227" s="70"/>
      <c r="JM227" s="16"/>
      <c r="JN227" s="16"/>
      <c r="JO227" s="70"/>
      <c r="JP227" s="16"/>
      <c r="JQ227" s="16"/>
      <c r="JR227" s="70"/>
      <c r="JS227" s="16"/>
      <c r="JT227" s="16"/>
      <c r="JU227" s="70"/>
      <c r="JV227" s="16"/>
      <c r="JW227" s="16"/>
      <c r="JX227" s="70"/>
      <c r="JY227" s="16"/>
      <c r="JZ227" s="16"/>
      <c r="KA227" s="70"/>
      <c r="KB227" s="16"/>
      <c r="KC227" s="16"/>
      <c r="KD227" s="70"/>
      <c r="KE227" s="16"/>
      <c r="KF227" s="16"/>
      <c r="KG227" s="70"/>
      <c r="KH227" s="16"/>
      <c r="KI227" s="16"/>
      <c r="KJ227" s="70"/>
      <c r="KK227" s="16"/>
      <c r="KL227" s="16"/>
      <c r="KM227" s="70"/>
      <c r="KN227" s="16"/>
      <c r="KO227" s="16"/>
      <c r="KP227" s="70"/>
      <c r="KQ227" s="16"/>
      <c r="KR227" s="16"/>
      <c r="KS227" s="70"/>
      <c r="KT227" s="16"/>
      <c r="KU227" s="16"/>
      <c r="KV227" s="16"/>
      <c r="KW227" s="16"/>
      <c r="KX227" s="16"/>
      <c r="KY227" s="70"/>
      <c r="KZ227" s="16"/>
      <c r="LA227" s="16"/>
      <c r="LB227" s="70"/>
      <c r="LC227" s="16"/>
      <c r="LD227" s="16"/>
      <c r="LE227" s="70"/>
      <c r="LF227" s="16"/>
      <c r="LG227" s="16"/>
      <c r="LH227" s="70"/>
      <c r="LI227" s="16"/>
      <c r="LJ227" s="16"/>
      <c r="LK227" s="70"/>
      <c r="LL227" s="16"/>
      <c r="LM227" s="16"/>
      <c r="LN227" s="70"/>
      <c r="LO227" s="16"/>
      <c r="LP227" s="16"/>
      <c r="LQ227" s="70"/>
      <c r="LR227" s="16"/>
      <c r="LS227" s="16"/>
      <c r="LT227" s="70"/>
      <c r="LU227" s="16"/>
      <c r="LV227" s="16"/>
      <c r="LW227" s="70"/>
      <c r="LX227" s="16"/>
      <c r="LY227" s="16"/>
      <c r="LZ227" s="70"/>
      <c r="MA227" s="16"/>
      <c r="MB227" s="16"/>
      <c r="MC227" s="70"/>
      <c r="MD227" s="16"/>
      <c r="ME227" s="16"/>
      <c r="MF227" s="70"/>
      <c r="MG227" s="21"/>
    </row>
    <row r="228" spans="2:345" s="17" customFormat="1" ht="13.5" customHeight="1">
      <c r="B228" s="16"/>
      <c r="C228" s="16"/>
      <c r="D228" s="16"/>
      <c r="E228" s="16"/>
      <c r="F228" s="16"/>
      <c r="G228" s="70"/>
      <c r="H228" s="16"/>
      <c r="I228" s="16"/>
      <c r="J228" s="70"/>
      <c r="K228" s="16"/>
      <c r="L228" s="16"/>
      <c r="M228" s="70"/>
      <c r="N228" s="16"/>
      <c r="O228" s="16"/>
      <c r="P228" s="70"/>
      <c r="Q228" s="16"/>
      <c r="R228" s="16"/>
      <c r="S228" s="70"/>
      <c r="T228" s="16"/>
      <c r="U228" s="16"/>
      <c r="V228" s="70"/>
      <c r="W228" s="16"/>
      <c r="X228" s="16"/>
      <c r="Y228" s="70"/>
      <c r="Z228" s="16"/>
      <c r="AA228" s="16"/>
      <c r="AB228" s="70"/>
      <c r="AC228" s="16"/>
      <c r="AD228" s="16"/>
      <c r="AE228" s="70"/>
      <c r="AF228" s="16"/>
      <c r="AG228" s="16"/>
      <c r="AH228" s="70"/>
      <c r="AI228" s="16"/>
      <c r="AJ228" s="16"/>
      <c r="AK228" s="70"/>
      <c r="AL228" s="16"/>
      <c r="AM228" s="16"/>
      <c r="AN228" s="70"/>
      <c r="AO228" s="16"/>
      <c r="AP228" s="16"/>
      <c r="AQ228" s="70"/>
      <c r="AR228" s="16"/>
      <c r="AS228" s="16"/>
      <c r="AT228" s="70"/>
      <c r="AU228" s="16"/>
      <c r="AV228" s="16"/>
      <c r="AW228" s="70"/>
      <c r="AX228" s="16"/>
      <c r="AY228" s="16"/>
      <c r="AZ228" s="70"/>
      <c r="BA228" s="16"/>
      <c r="BB228" s="16"/>
      <c r="BC228" s="70"/>
      <c r="BD228" s="16"/>
      <c r="BE228" s="16"/>
      <c r="BF228" s="70"/>
      <c r="BG228" s="16"/>
      <c r="BH228" s="16"/>
      <c r="BI228" s="70"/>
      <c r="BJ228" s="16"/>
      <c r="BK228" s="16"/>
      <c r="BL228" s="70"/>
      <c r="BM228" s="16"/>
      <c r="BN228" s="16"/>
      <c r="BO228" s="70"/>
      <c r="BP228" s="16"/>
      <c r="BQ228" s="16"/>
      <c r="BR228" s="70"/>
      <c r="BS228" s="16"/>
      <c r="BT228" s="16"/>
      <c r="BU228" s="70"/>
      <c r="BV228" s="16"/>
      <c r="BW228" s="16"/>
      <c r="BX228" s="70"/>
      <c r="BY228" s="16"/>
      <c r="BZ228" s="16"/>
      <c r="CA228" s="70"/>
      <c r="CB228" s="16"/>
      <c r="CC228" s="16"/>
      <c r="CD228" s="70"/>
      <c r="CE228" s="16"/>
      <c r="CF228" s="16"/>
      <c r="CG228" s="70"/>
      <c r="CH228" s="16"/>
      <c r="CI228" s="16"/>
      <c r="CJ228" s="70"/>
      <c r="CK228" s="16"/>
      <c r="CL228" s="16"/>
      <c r="CM228" s="70"/>
      <c r="CN228" s="16"/>
      <c r="CO228" s="16"/>
      <c r="CP228" s="70"/>
      <c r="CQ228" s="16"/>
      <c r="CR228" s="16"/>
      <c r="CS228" s="70"/>
      <c r="CT228" s="16"/>
      <c r="CU228" s="16"/>
      <c r="CV228" s="70"/>
      <c r="CW228" s="16"/>
      <c r="CX228" s="16"/>
      <c r="CY228" s="70"/>
      <c r="CZ228" s="16"/>
      <c r="DA228" s="16"/>
      <c r="DB228" s="70"/>
      <c r="DC228" s="16"/>
      <c r="DD228" s="16"/>
      <c r="DE228" s="70"/>
      <c r="DF228" s="16"/>
      <c r="DG228" s="16"/>
      <c r="DH228" s="70"/>
      <c r="DI228" s="16"/>
      <c r="DJ228" s="16"/>
      <c r="DK228" s="70"/>
      <c r="DL228" s="16"/>
      <c r="DM228" s="16"/>
      <c r="DN228" s="70"/>
      <c r="DO228" s="16"/>
      <c r="DP228" s="16"/>
      <c r="DQ228" s="70"/>
      <c r="DR228" s="16"/>
      <c r="DS228" s="16"/>
      <c r="DT228" s="70"/>
      <c r="DU228" s="16"/>
      <c r="DV228" s="16"/>
      <c r="DW228" s="70"/>
      <c r="DX228" s="16"/>
      <c r="DY228" s="16"/>
      <c r="DZ228" s="70"/>
      <c r="EA228" s="16"/>
      <c r="EB228" s="16"/>
      <c r="EC228" s="70"/>
      <c r="ED228" s="16"/>
      <c r="EE228" s="16"/>
      <c r="EF228" s="70"/>
      <c r="EG228" s="16"/>
      <c r="EH228" s="16"/>
      <c r="EI228" s="70"/>
      <c r="EJ228" s="16"/>
      <c r="EK228" s="16"/>
      <c r="EL228" s="70"/>
      <c r="EM228" s="16"/>
      <c r="EN228" s="16"/>
      <c r="EO228" s="70"/>
      <c r="EP228" s="16"/>
      <c r="EQ228" s="16"/>
      <c r="ER228" s="70"/>
      <c r="ES228" s="16"/>
      <c r="ET228" s="16"/>
      <c r="EU228" s="70"/>
      <c r="EV228" s="16"/>
      <c r="EW228" s="16"/>
      <c r="EX228" s="70"/>
      <c r="EY228" s="16"/>
      <c r="EZ228" s="16"/>
      <c r="FA228" s="70"/>
      <c r="FB228" s="16"/>
      <c r="FC228" s="16"/>
      <c r="FD228" s="70"/>
      <c r="FE228" s="16"/>
      <c r="FF228" s="16"/>
      <c r="FG228" s="70"/>
      <c r="FH228" s="16"/>
      <c r="FI228" s="16"/>
      <c r="FJ228" s="70"/>
      <c r="FK228" s="16"/>
      <c r="FL228" s="16"/>
      <c r="FM228" s="70"/>
      <c r="FN228" s="16"/>
      <c r="FO228" s="16"/>
      <c r="FP228" s="70"/>
      <c r="FQ228" s="16"/>
      <c r="FR228" s="16"/>
      <c r="FS228" s="70"/>
      <c r="FT228" s="16"/>
      <c r="FU228" s="16"/>
      <c r="FV228" s="70"/>
      <c r="FW228" s="16"/>
      <c r="FX228" s="16"/>
      <c r="FY228" s="70"/>
      <c r="FZ228" s="16"/>
      <c r="GA228" s="16"/>
      <c r="GB228" s="70"/>
      <c r="GC228" s="16"/>
      <c r="GD228" s="16"/>
      <c r="GE228" s="70"/>
      <c r="GF228" s="16"/>
      <c r="GG228" s="16"/>
      <c r="GH228" s="71"/>
      <c r="GI228" s="16"/>
      <c r="GJ228" s="16"/>
      <c r="GK228" s="70"/>
      <c r="GL228" s="16"/>
      <c r="GM228" s="16"/>
      <c r="GN228" s="70"/>
      <c r="GO228" s="16"/>
      <c r="GP228" s="16"/>
      <c r="GQ228" s="70"/>
      <c r="GR228" s="16"/>
      <c r="GS228" s="16"/>
      <c r="GT228" s="70"/>
      <c r="GU228" s="16"/>
      <c r="GV228" s="16"/>
      <c r="GW228" s="70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70"/>
      <c r="HJ228" s="16"/>
      <c r="HK228" s="16"/>
      <c r="HL228" s="16"/>
      <c r="HM228" s="16"/>
      <c r="HN228" s="16"/>
      <c r="HO228" s="16"/>
      <c r="HP228" s="16"/>
      <c r="HQ228" s="16"/>
      <c r="HR228" s="70"/>
      <c r="HS228" s="16"/>
      <c r="HT228" s="16"/>
      <c r="HU228" s="70"/>
      <c r="HV228" s="16"/>
      <c r="HW228" s="16"/>
      <c r="HX228" s="70"/>
      <c r="HY228" s="16"/>
      <c r="HZ228" s="16"/>
      <c r="IA228" s="70"/>
      <c r="IB228" s="16"/>
      <c r="IC228" s="16"/>
      <c r="ID228" s="70"/>
      <c r="IE228" s="16"/>
      <c r="IF228" s="16"/>
      <c r="IG228" s="70"/>
      <c r="IH228" s="16"/>
      <c r="II228" s="16"/>
      <c r="IJ228" s="70"/>
      <c r="IK228" s="16"/>
      <c r="IL228" s="16"/>
      <c r="IM228" s="70"/>
      <c r="IN228" s="16"/>
      <c r="IO228" s="16"/>
      <c r="IP228" s="70"/>
      <c r="IQ228" s="16"/>
      <c r="IR228" s="16"/>
      <c r="IS228" s="16"/>
      <c r="IT228" s="70"/>
      <c r="IU228" s="16"/>
      <c r="IV228" s="16"/>
      <c r="IW228" s="70"/>
      <c r="IX228" s="16"/>
      <c r="IY228" s="16"/>
      <c r="IZ228" s="70"/>
      <c r="JA228" s="16"/>
      <c r="JB228" s="16"/>
      <c r="JC228" s="70"/>
      <c r="JD228" s="16"/>
      <c r="JE228" s="16"/>
      <c r="JF228" s="70"/>
      <c r="JG228" s="16"/>
      <c r="JH228" s="16"/>
      <c r="JI228" s="70"/>
      <c r="JJ228" s="16"/>
      <c r="JK228" s="16"/>
      <c r="JL228" s="70"/>
      <c r="JM228" s="16"/>
      <c r="JN228" s="16"/>
      <c r="JO228" s="70"/>
      <c r="JP228" s="16"/>
      <c r="JQ228" s="16"/>
      <c r="JR228" s="70"/>
      <c r="JS228" s="16"/>
      <c r="JT228" s="16"/>
      <c r="JU228" s="70"/>
      <c r="JV228" s="16"/>
      <c r="JW228" s="16"/>
      <c r="JX228" s="70"/>
      <c r="JY228" s="16"/>
      <c r="JZ228" s="16"/>
      <c r="KA228" s="70"/>
      <c r="KB228" s="16"/>
      <c r="KC228" s="16"/>
      <c r="KD228" s="70"/>
      <c r="KE228" s="16"/>
      <c r="KF228" s="16"/>
      <c r="KG228" s="70"/>
      <c r="KH228" s="16"/>
      <c r="KI228" s="16"/>
      <c r="KJ228" s="70"/>
      <c r="KK228" s="16"/>
      <c r="KL228" s="16"/>
      <c r="KM228" s="70"/>
      <c r="KN228" s="16"/>
      <c r="KO228" s="16"/>
      <c r="KP228" s="70"/>
      <c r="KQ228" s="16"/>
      <c r="KR228" s="16"/>
      <c r="KS228" s="70"/>
      <c r="KT228" s="16"/>
      <c r="KU228" s="16"/>
      <c r="KV228" s="16"/>
      <c r="KW228" s="16"/>
      <c r="KX228" s="16"/>
      <c r="KY228" s="70"/>
      <c r="KZ228" s="16"/>
      <c r="LA228" s="16"/>
      <c r="LB228" s="70"/>
      <c r="LC228" s="16"/>
      <c r="LD228" s="16"/>
      <c r="LE228" s="70"/>
      <c r="LF228" s="16"/>
      <c r="LG228" s="16"/>
      <c r="LH228" s="70"/>
      <c r="LI228" s="16"/>
      <c r="LJ228" s="16"/>
      <c r="LK228" s="70"/>
      <c r="LL228" s="16"/>
      <c r="LM228" s="16"/>
      <c r="LN228" s="70"/>
      <c r="LO228" s="16"/>
      <c r="LP228" s="16"/>
      <c r="LQ228" s="70"/>
      <c r="LR228" s="16"/>
      <c r="LS228" s="16"/>
      <c r="LT228" s="70"/>
      <c r="LU228" s="16"/>
      <c r="LV228" s="16"/>
      <c r="LW228" s="70"/>
      <c r="LX228" s="16"/>
      <c r="LY228" s="16"/>
      <c r="LZ228" s="70"/>
      <c r="MA228" s="16"/>
      <c r="MB228" s="16"/>
      <c r="MC228" s="70"/>
      <c r="MD228" s="16"/>
      <c r="ME228" s="16"/>
      <c r="MF228" s="70"/>
      <c r="MG228" s="21"/>
    </row>
    <row r="229" spans="2:345" s="17" customFormat="1" ht="13.5" customHeight="1">
      <c r="B229" s="16"/>
      <c r="C229" s="16"/>
      <c r="D229" s="16"/>
      <c r="E229" s="16"/>
      <c r="F229" s="16"/>
      <c r="G229" s="70"/>
      <c r="H229" s="16"/>
      <c r="I229" s="16"/>
      <c r="J229" s="70"/>
      <c r="K229" s="16"/>
      <c r="L229" s="16"/>
      <c r="M229" s="70"/>
      <c r="N229" s="16"/>
      <c r="O229" s="16"/>
      <c r="P229" s="70"/>
      <c r="Q229" s="16"/>
      <c r="R229" s="16"/>
      <c r="S229" s="70"/>
      <c r="T229" s="16"/>
      <c r="U229" s="16"/>
      <c r="V229" s="70"/>
      <c r="W229" s="16"/>
      <c r="X229" s="16"/>
      <c r="Y229" s="70"/>
      <c r="Z229" s="16"/>
      <c r="AA229" s="16"/>
      <c r="AB229" s="70"/>
      <c r="AC229" s="16"/>
      <c r="AD229" s="16"/>
      <c r="AE229" s="70"/>
      <c r="AF229" s="16"/>
      <c r="AG229" s="16"/>
      <c r="AH229" s="70"/>
      <c r="AI229" s="16"/>
      <c r="AJ229" s="16"/>
      <c r="AK229" s="70"/>
      <c r="AL229" s="16"/>
      <c r="AM229" s="16"/>
      <c r="AN229" s="70"/>
      <c r="AO229" s="16"/>
      <c r="AP229" s="16"/>
      <c r="AQ229" s="70"/>
      <c r="AR229" s="16"/>
      <c r="AS229" s="16"/>
      <c r="AT229" s="70"/>
      <c r="AU229" s="16"/>
      <c r="AV229" s="16"/>
      <c r="AW229" s="70"/>
      <c r="AX229" s="16"/>
      <c r="AY229" s="16"/>
      <c r="AZ229" s="70"/>
      <c r="BA229" s="16"/>
      <c r="BB229" s="16"/>
      <c r="BC229" s="70"/>
      <c r="BD229" s="16"/>
      <c r="BE229" s="16"/>
      <c r="BF229" s="70"/>
      <c r="BG229" s="16"/>
      <c r="BH229" s="16"/>
      <c r="BI229" s="70"/>
      <c r="BJ229" s="16"/>
      <c r="BK229" s="16"/>
      <c r="BL229" s="70"/>
      <c r="BM229" s="16"/>
      <c r="BN229" s="16"/>
      <c r="BO229" s="70"/>
      <c r="BP229" s="16"/>
      <c r="BQ229" s="16"/>
      <c r="BR229" s="70"/>
      <c r="BS229" s="16"/>
      <c r="BT229" s="16"/>
      <c r="BU229" s="70"/>
      <c r="BV229" s="16"/>
      <c r="BW229" s="16"/>
      <c r="BX229" s="70"/>
      <c r="BY229" s="16"/>
      <c r="BZ229" s="16"/>
      <c r="CA229" s="70"/>
      <c r="CB229" s="16"/>
      <c r="CC229" s="16"/>
      <c r="CD229" s="70"/>
      <c r="CE229" s="16"/>
      <c r="CF229" s="16"/>
      <c r="CG229" s="70"/>
      <c r="CH229" s="16"/>
      <c r="CI229" s="16"/>
      <c r="CJ229" s="70"/>
      <c r="CK229" s="16"/>
      <c r="CL229" s="16"/>
      <c r="CM229" s="70"/>
      <c r="CN229" s="16"/>
      <c r="CO229" s="16"/>
      <c r="CP229" s="70"/>
      <c r="CQ229" s="16"/>
      <c r="CR229" s="16"/>
      <c r="CS229" s="70"/>
      <c r="CT229" s="16"/>
      <c r="CU229" s="16"/>
      <c r="CV229" s="70"/>
      <c r="CW229" s="16"/>
      <c r="CX229" s="16"/>
      <c r="CY229" s="70"/>
      <c r="CZ229" s="16"/>
      <c r="DA229" s="16"/>
      <c r="DB229" s="70"/>
      <c r="DC229" s="16"/>
      <c r="DD229" s="16"/>
      <c r="DE229" s="70"/>
      <c r="DF229" s="16"/>
      <c r="DG229" s="16"/>
      <c r="DH229" s="70"/>
      <c r="DI229" s="16"/>
      <c r="DJ229" s="16"/>
      <c r="DK229" s="70"/>
      <c r="DL229" s="16"/>
      <c r="DM229" s="16"/>
      <c r="DN229" s="70"/>
      <c r="DO229" s="16"/>
      <c r="DP229" s="16"/>
      <c r="DQ229" s="70"/>
      <c r="DR229" s="16"/>
      <c r="DS229" s="16"/>
      <c r="DT229" s="70"/>
      <c r="DU229" s="16"/>
      <c r="DV229" s="16"/>
      <c r="DW229" s="70"/>
      <c r="DX229" s="16"/>
      <c r="DY229" s="16"/>
      <c r="DZ229" s="70"/>
      <c r="EA229" s="16"/>
      <c r="EB229" s="16"/>
      <c r="EC229" s="70"/>
      <c r="ED229" s="16"/>
      <c r="EE229" s="16"/>
      <c r="EF229" s="70"/>
      <c r="EG229" s="16"/>
      <c r="EH229" s="16"/>
      <c r="EI229" s="70"/>
      <c r="EJ229" s="16"/>
      <c r="EK229" s="16"/>
      <c r="EL229" s="70"/>
      <c r="EM229" s="16"/>
      <c r="EN229" s="16"/>
      <c r="EO229" s="70"/>
      <c r="EP229" s="16"/>
      <c r="EQ229" s="16"/>
      <c r="ER229" s="70"/>
      <c r="ES229" s="16"/>
      <c r="ET229" s="16"/>
      <c r="EU229" s="70"/>
      <c r="EV229" s="16"/>
      <c r="EW229" s="16"/>
      <c r="EX229" s="70"/>
      <c r="EY229" s="16"/>
      <c r="EZ229" s="16"/>
      <c r="FA229" s="70"/>
      <c r="FB229" s="16"/>
      <c r="FC229" s="16"/>
      <c r="FD229" s="70"/>
      <c r="FE229" s="16"/>
      <c r="FF229" s="16"/>
      <c r="FG229" s="70"/>
      <c r="FH229" s="16"/>
      <c r="FI229" s="16"/>
      <c r="FJ229" s="70"/>
      <c r="FK229" s="16"/>
      <c r="FL229" s="16"/>
      <c r="FM229" s="70"/>
      <c r="FN229" s="16"/>
      <c r="FO229" s="16"/>
      <c r="FP229" s="70"/>
      <c r="FQ229" s="16"/>
      <c r="FR229" s="16"/>
      <c r="FS229" s="70"/>
      <c r="FT229" s="16"/>
      <c r="FU229" s="16"/>
      <c r="FV229" s="70"/>
      <c r="FW229" s="16"/>
      <c r="FX229" s="16"/>
      <c r="FY229" s="70"/>
      <c r="FZ229" s="16"/>
      <c r="GA229" s="16"/>
      <c r="GB229" s="70"/>
      <c r="GC229" s="16"/>
      <c r="GD229" s="16"/>
      <c r="GE229" s="70"/>
      <c r="GF229" s="16"/>
      <c r="GG229" s="16"/>
      <c r="GH229" s="71"/>
      <c r="GI229" s="16"/>
      <c r="GJ229" s="16"/>
      <c r="GK229" s="70"/>
      <c r="GL229" s="16"/>
      <c r="GM229" s="16"/>
      <c r="GN229" s="70"/>
      <c r="GO229" s="16"/>
      <c r="GP229" s="16"/>
      <c r="GQ229" s="70"/>
      <c r="GR229" s="16"/>
      <c r="GS229" s="16"/>
      <c r="GT229" s="70"/>
      <c r="GU229" s="16"/>
      <c r="GV229" s="16"/>
      <c r="GW229" s="70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70"/>
      <c r="HJ229" s="16"/>
      <c r="HK229" s="16"/>
      <c r="HL229" s="16"/>
      <c r="HM229" s="16"/>
      <c r="HN229" s="16"/>
      <c r="HO229" s="16"/>
      <c r="HP229" s="16"/>
      <c r="HQ229" s="16"/>
      <c r="HR229" s="70"/>
      <c r="HS229" s="16"/>
      <c r="HT229" s="16"/>
      <c r="HU229" s="70"/>
      <c r="HV229" s="16"/>
      <c r="HW229" s="16"/>
      <c r="HX229" s="70"/>
      <c r="HY229" s="16"/>
      <c r="HZ229" s="16"/>
      <c r="IA229" s="70"/>
      <c r="IB229" s="16"/>
      <c r="IC229" s="16"/>
      <c r="ID229" s="70"/>
      <c r="IE229" s="16"/>
      <c r="IF229" s="16"/>
      <c r="IG229" s="70"/>
      <c r="IH229" s="16"/>
      <c r="II229" s="16"/>
      <c r="IJ229" s="70"/>
      <c r="IK229" s="16"/>
      <c r="IL229" s="16"/>
      <c r="IM229" s="70"/>
      <c r="IN229" s="16"/>
      <c r="IO229" s="16"/>
      <c r="IP229" s="70"/>
      <c r="IQ229" s="16"/>
      <c r="IR229" s="16"/>
      <c r="IS229" s="16"/>
      <c r="IT229" s="70"/>
      <c r="IU229" s="16"/>
      <c r="IV229" s="16"/>
      <c r="IW229" s="70"/>
      <c r="IX229" s="16"/>
      <c r="IY229" s="16"/>
      <c r="IZ229" s="70"/>
      <c r="JA229" s="16"/>
      <c r="JB229" s="16"/>
      <c r="JC229" s="70"/>
      <c r="JD229" s="16"/>
      <c r="JE229" s="16"/>
      <c r="JF229" s="70"/>
      <c r="JG229" s="16"/>
      <c r="JH229" s="16"/>
      <c r="JI229" s="70"/>
      <c r="JJ229" s="16"/>
      <c r="JK229" s="16"/>
      <c r="JL229" s="70"/>
      <c r="JM229" s="16"/>
      <c r="JN229" s="16"/>
      <c r="JO229" s="70"/>
      <c r="JP229" s="16"/>
      <c r="JQ229" s="16"/>
      <c r="JR229" s="70"/>
      <c r="JS229" s="16"/>
      <c r="JT229" s="16"/>
      <c r="JU229" s="70"/>
      <c r="JV229" s="16"/>
      <c r="JW229" s="16"/>
      <c r="JX229" s="70"/>
      <c r="JY229" s="16"/>
      <c r="JZ229" s="16"/>
      <c r="KA229" s="70"/>
      <c r="KB229" s="16"/>
      <c r="KC229" s="16"/>
      <c r="KD229" s="70"/>
      <c r="KE229" s="16"/>
      <c r="KF229" s="16"/>
      <c r="KG229" s="70"/>
      <c r="KH229" s="16"/>
      <c r="KI229" s="16"/>
      <c r="KJ229" s="70"/>
      <c r="KK229" s="16"/>
      <c r="KL229" s="16"/>
      <c r="KM229" s="70"/>
      <c r="KN229" s="16"/>
      <c r="KO229" s="16"/>
      <c r="KP229" s="70"/>
      <c r="KQ229" s="16"/>
      <c r="KR229" s="16"/>
      <c r="KS229" s="70"/>
      <c r="KT229" s="16"/>
      <c r="KU229" s="16"/>
      <c r="KV229" s="16"/>
      <c r="KW229" s="16"/>
      <c r="KX229" s="16"/>
      <c r="KY229" s="70"/>
      <c r="KZ229" s="16"/>
      <c r="LA229" s="16"/>
      <c r="LB229" s="70"/>
      <c r="LC229" s="16"/>
      <c r="LD229" s="16"/>
      <c r="LE229" s="70"/>
      <c r="LF229" s="16"/>
      <c r="LG229" s="16"/>
      <c r="LH229" s="70"/>
      <c r="LI229" s="16"/>
      <c r="LJ229" s="16"/>
      <c r="LK229" s="70"/>
      <c r="LL229" s="16"/>
      <c r="LM229" s="16"/>
      <c r="LN229" s="70"/>
      <c r="LO229" s="16"/>
      <c r="LP229" s="16"/>
      <c r="LQ229" s="70"/>
      <c r="LR229" s="16"/>
      <c r="LS229" s="16"/>
      <c r="LT229" s="70"/>
      <c r="LU229" s="16"/>
      <c r="LV229" s="16"/>
      <c r="LW229" s="70"/>
      <c r="LX229" s="16"/>
      <c r="LY229" s="16"/>
      <c r="LZ229" s="70"/>
      <c r="MA229" s="16"/>
      <c r="MB229" s="16"/>
      <c r="MC229" s="70"/>
      <c r="MD229" s="16"/>
      <c r="ME229" s="16"/>
      <c r="MF229" s="70"/>
      <c r="MG229" s="21"/>
    </row>
    <row r="230" spans="2:345" s="17" customFormat="1" ht="13.5" customHeight="1">
      <c r="B230" s="16"/>
      <c r="C230" s="16"/>
      <c r="D230" s="16"/>
      <c r="E230" s="16"/>
      <c r="F230" s="16"/>
      <c r="G230" s="70"/>
      <c r="H230" s="16"/>
      <c r="I230" s="16"/>
      <c r="J230" s="70"/>
      <c r="K230" s="16"/>
      <c r="L230" s="16"/>
      <c r="M230" s="70"/>
      <c r="N230" s="16"/>
      <c r="O230" s="16"/>
      <c r="P230" s="70"/>
      <c r="Q230" s="16"/>
      <c r="R230" s="16"/>
      <c r="S230" s="70"/>
      <c r="T230" s="16"/>
      <c r="U230" s="16"/>
      <c r="V230" s="70"/>
      <c r="W230" s="16"/>
      <c r="X230" s="16"/>
      <c r="Y230" s="70"/>
      <c r="Z230" s="16"/>
      <c r="AA230" s="16"/>
      <c r="AB230" s="70"/>
      <c r="AC230" s="16"/>
      <c r="AD230" s="16"/>
      <c r="AE230" s="70"/>
      <c r="AF230" s="16"/>
      <c r="AG230" s="16"/>
      <c r="AH230" s="70"/>
      <c r="AI230" s="16"/>
      <c r="AJ230" s="16"/>
      <c r="AK230" s="70"/>
      <c r="AL230" s="16"/>
      <c r="AM230" s="16"/>
      <c r="AN230" s="70"/>
      <c r="AO230" s="16"/>
      <c r="AP230" s="16"/>
      <c r="AQ230" s="70"/>
      <c r="AR230" s="16"/>
      <c r="AS230" s="16"/>
      <c r="AT230" s="70"/>
      <c r="AU230" s="16"/>
      <c r="AV230" s="16"/>
      <c r="AW230" s="70"/>
      <c r="AX230" s="16"/>
      <c r="AY230" s="16"/>
      <c r="AZ230" s="70"/>
      <c r="BA230" s="16"/>
      <c r="BB230" s="16"/>
      <c r="BC230" s="70"/>
      <c r="BD230" s="16"/>
      <c r="BE230" s="16"/>
      <c r="BF230" s="70"/>
      <c r="BG230" s="16"/>
      <c r="BH230" s="16"/>
      <c r="BI230" s="70"/>
      <c r="BJ230" s="16"/>
      <c r="BK230" s="16"/>
      <c r="BL230" s="70"/>
      <c r="BM230" s="16"/>
      <c r="BN230" s="16"/>
      <c r="BO230" s="70"/>
      <c r="BP230" s="16"/>
      <c r="BQ230" s="16"/>
      <c r="BR230" s="70"/>
      <c r="BS230" s="16"/>
      <c r="BT230" s="16"/>
      <c r="BU230" s="70"/>
      <c r="BV230" s="16"/>
      <c r="BW230" s="16"/>
      <c r="BX230" s="70"/>
      <c r="BY230" s="16"/>
      <c r="BZ230" s="16"/>
      <c r="CA230" s="70"/>
      <c r="CB230" s="16"/>
      <c r="CC230" s="16"/>
      <c r="CD230" s="70"/>
      <c r="CE230" s="16"/>
      <c r="CF230" s="16"/>
      <c r="CG230" s="70"/>
      <c r="CH230" s="16"/>
      <c r="CI230" s="16"/>
      <c r="CJ230" s="70"/>
      <c r="CK230" s="16"/>
      <c r="CL230" s="16"/>
      <c r="CM230" s="70"/>
      <c r="CN230" s="16"/>
      <c r="CO230" s="16"/>
      <c r="CP230" s="70"/>
      <c r="CQ230" s="16"/>
      <c r="CR230" s="16"/>
      <c r="CS230" s="70"/>
      <c r="CT230" s="16"/>
      <c r="CU230" s="16"/>
      <c r="CV230" s="70"/>
      <c r="CW230" s="16"/>
      <c r="CX230" s="16"/>
      <c r="CY230" s="70"/>
      <c r="CZ230" s="16"/>
      <c r="DA230" s="16"/>
      <c r="DB230" s="70"/>
      <c r="DC230" s="16"/>
      <c r="DD230" s="16"/>
      <c r="DE230" s="70"/>
      <c r="DF230" s="16"/>
      <c r="DG230" s="16"/>
      <c r="DH230" s="70"/>
      <c r="DI230" s="16"/>
      <c r="DJ230" s="16"/>
      <c r="DK230" s="70"/>
      <c r="DL230" s="16"/>
      <c r="DM230" s="16"/>
      <c r="DN230" s="70"/>
      <c r="DO230" s="16"/>
      <c r="DP230" s="16"/>
      <c r="DQ230" s="70"/>
      <c r="DR230" s="16"/>
      <c r="DS230" s="16"/>
      <c r="DT230" s="70"/>
      <c r="DU230" s="16"/>
      <c r="DV230" s="16"/>
      <c r="DW230" s="70"/>
      <c r="DX230" s="16"/>
      <c r="DY230" s="16"/>
      <c r="DZ230" s="70"/>
      <c r="EA230" s="16"/>
      <c r="EB230" s="16"/>
      <c r="EC230" s="70"/>
      <c r="ED230" s="16"/>
      <c r="EE230" s="16"/>
      <c r="EF230" s="70"/>
      <c r="EG230" s="16"/>
      <c r="EH230" s="16"/>
      <c r="EI230" s="70"/>
      <c r="EJ230" s="16"/>
      <c r="EK230" s="16"/>
      <c r="EL230" s="70"/>
      <c r="EM230" s="16"/>
      <c r="EN230" s="16"/>
      <c r="EO230" s="70"/>
      <c r="EP230" s="16"/>
      <c r="EQ230" s="16"/>
      <c r="ER230" s="70"/>
      <c r="ES230" s="16"/>
      <c r="ET230" s="16"/>
      <c r="EU230" s="70"/>
      <c r="EV230" s="16"/>
      <c r="EW230" s="16"/>
      <c r="EX230" s="70"/>
      <c r="EY230" s="16"/>
      <c r="EZ230" s="16"/>
      <c r="FA230" s="70"/>
      <c r="FB230" s="16"/>
      <c r="FC230" s="16"/>
      <c r="FD230" s="70"/>
      <c r="FE230" s="16"/>
      <c r="FF230" s="16"/>
      <c r="FG230" s="70"/>
      <c r="FH230" s="16"/>
      <c r="FI230" s="16"/>
      <c r="FJ230" s="70"/>
      <c r="FK230" s="16"/>
      <c r="FL230" s="16"/>
      <c r="FM230" s="70"/>
      <c r="FN230" s="16"/>
      <c r="FO230" s="16"/>
      <c r="FP230" s="70"/>
      <c r="FQ230" s="16"/>
      <c r="FR230" s="16"/>
      <c r="FS230" s="70"/>
      <c r="FT230" s="16"/>
      <c r="FU230" s="16"/>
      <c r="FV230" s="70"/>
      <c r="FW230" s="16"/>
      <c r="FX230" s="16"/>
      <c r="FY230" s="70"/>
      <c r="FZ230" s="16"/>
      <c r="GA230" s="16"/>
      <c r="GB230" s="70"/>
      <c r="GC230" s="16"/>
      <c r="GD230" s="16"/>
      <c r="GE230" s="70"/>
      <c r="GF230" s="16"/>
      <c r="GG230" s="16"/>
      <c r="GH230" s="71"/>
      <c r="GI230" s="16"/>
      <c r="GJ230" s="16"/>
      <c r="GK230" s="70"/>
      <c r="GL230" s="16"/>
      <c r="GM230" s="16"/>
      <c r="GN230" s="70"/>
      <c r="GO230" s="16"/>
      <c r="GP230" s="16"/>
      <c r="GQ230" s="70"/>
      <c r="GR230" s="16"/>
      <c r="GS230" s="16"/>
      <c r="GT230" s="70"/>
      <c r="GU230" s="16"/>
      <c r="GV230" s="16"/>
      <c r="GW230" s="70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70"/>
      <c r="HJ230" s="16"/>
      <c r="HK230" s="16"/>
      <c r="HL230" s="16"/>
      <c r="HM230" s="16"/>
      <c r="HN230" s="16"/>
      <c r="HO230" s="16"/>
      <c r="HP230" s="16"/>
      <c r="HQ230" s="16"/>
      <c r="HR230" s="70"/>
      <c r="HS230" s="16"/>
      <c r="HT230" s="16"/>
      <c r="HU230" s="70"/>
      <c r="HV230" s="16"/>
      <c r="HW230" s="16"/>
      <c r="HX230" s="70"/>
      <c r="HY230" s="16"/>
      <c r="HZ230" s="16"/>
      <c r="IA230" s="70"/>
      <c r="IB230" s="16"/>
      <c r="IC230" s="16"/>
      <c r="ID230" s="70"/>
      <c r="IE230" s="16"/>
      <c r="IF230" s="16"/>
      <c r="IG230" s="70"/>
      <c r="IH230" s="16"/>
      <c r="II230" s="16"/>
      <c r="IJ230" s="70"/>
      <c r="IK230" s="16"/>
      <c r="IL230" s="16"/>
      <c r="IM230" s="70"/>
      <c r="IN230" s="16"/>
      <c r="IO230" s="16"/>
      <c r="IP230" s="70"/>
      <c r="IQ230" s="16"/>
      <c r="IR230" s="16"/>
      <c r="IS230" s="16"/>
      <c r="IT230" s="70"/>
      <c r="IU230" s="16"/>
      <c r="IV230" s="16"/>
      <c r="IW230" s="70"/>
      <c r="IX230" s="16"/>
      <c r="IY230" s="16"/>
      <c r="IZ230" s="70"/>
      <c r="JA230" s="16"/>
      <c r="JB230" s="16"/>
      <c r="JC230" s="70"/>
      <c r="JD230" s="16"/>
      <c r="JE230" s="16"/>
      <c r="JF230" s="70"/>
      <c r="JG230" s="16"/>
      <c r="JH230" s="16"/>
      <c r="JI230" s="70"/>
      <c r="JJ230" s="16"/>
      <c r="JK230" s="16"/>
      <c r="JL230" s="70"/>
      <c r="JM230" s="16"/>
      <c r="JN230" s="16"/>
      <c r="JO230" s="70"/>
      <c r="JP230" s="16"/>
      <c r="JQ230" s="16"/>
      <c r="JR230" s="70"/>
      <c r="JS230" s="16"/>
      <c r="JT230" s="16"/>
      <c r="JU230" s="70"/>
      <c r="JV230" s="16"/>
      <c r="JW230" s="16"/>
      <c r="JX230" s="70"/>
      <c r="JY230" s="16"/>
      <c r="JZ230" s="16"/>
      <c r="KA230" s="70"/>
      <c r="KB230" s="16"/>
      <c r="KC230" s="16"/>
      <c r="KD230" s="70"/>
      <c r="KE230" s="16"/>
      <c r="KF230" s="16"/>
      <c r="KG230" s="70"/>
      <c r="KH230" s="16"/>
      <c r="KI230" s="16"/>
      <c r="KJ230" s="70"/>
      <c r="KK230" s="16"/>
      <c r="KL230" s="16"/>
      <c r="KM230" s="70"/>
      <c r="KN230" s="16"/>
      <c r="KO230" s="16"/>
      <c r="KP230" s="70"/>
      <c r="KQ230" s="16"/>
      <c r="KR230" s="16"/>
      <c r="KS230" s="70"/>
      <c r="KT230" s="16"/>
      <c r="KU230" s="16"/>
      <c r="KV230" s="16"/>
      <c r="KW230" s="16"/>
      <c r="KX230" s="16"/>
      <c r="KY230" s="70"/>
      <c r="KZ230" s="16"/>
      <c r="LA230" s="16"/>
      <c r="LB230" s="70"/>
      <c r="LC230" s="16"/>
      <c r="LD230" s="16"/>
      <c r="LE230" s="70"/>
      <c r="LF230" s="16"/>
      <c r="LG230" s="16"/>
      <c r="LH230" s="70"/>
      <c r="LI230" s="16"/>
      <c r="LJ230" s="16"/>
      <c r="LK230" s="70"/>
      <c r="LL230" s="16"/>
      <c r="LM230" s="16"/>
      <c r="LN230" s="70"/>
      <c r="LO230" s="16"/>
      <c r="LP230" s="16"/>
      <c r="LQ230" s="70"/>
      <c r="LR230" s="16"/>
      <c r="LS230" s="16"/>
      <c r="LT230" s="70"/>
      <c r="LU230" s="16"/>
      <c r="LV230" s="16"/>
      <c r="LW230" s="70"/>
      <c r="LX230" s="16"/>
      <c r="LY230" s="16"/>
      <c r="LZ230" s="70"/>
      <c r="MA230" s="16"/>
      <c r="MB230" s="16"/>
      <c r="MC230" s="70"/>
      <c r="MD230" s="16"/>
      <c r="ME230" s="16"/>
      <c r="MF230" s="70"/>
      <c r="MG230" s="21"/>
    </row>
    <row r="231" spans="2:345" s="17" customFormat="1" ht="13.5" customHeight="1">
      <c r="B231" s="16"/>
      <c r="C231" s="16"/>
      <c r="D231" s="16"/>
      <c r="E231" s="16"/>
      <c r="F231" s="16"/>
      <c r="G231" s="70"/>
      <c r="H231" s="16"/>
      <c r="I231" s="16"/>
      <c r="J231" s="70"/>
      <c r="K231" s="16"/>
      <c r="L231" s="16"/>
      <c r="M231" s="70"/>
      <c r="N231" s="16"/>
      <c r="O231" s="16"/>
      <c r="P231" s="70"/>
      <c r="Q231" s="16"/>
      <c r="R231" s="16"/>
      <c r="S231" s="70"/>
      <c r="T231" s="16"/>
      <c r="U231" s="16"/>
      <c r="V231" s="70"/>
      <c r="W231" s="16"/>
      <c r="X231" s="16"/>
      <c r="Y231" s="70"/>
      <c r="Z231" s="16"/>
      <c r="AA231" s="16"/>
      <c r="AB231" s="70"/>
      <c r="AC231" s="16"/>
      <c r="AD231" s="16"/>
      <c r="AE231" s="70"/>
      <c r="AF231" s="16"/>
      <c r="AG231" s="16"/>
      <c r="AH231" s="70"/>
      <c r="AI231" s="16"/>
      <c r="AJ231" s="16"/>
      <c r="AK231" s="70"/>
      <c r="AL231" s="16"/>
      <c r="AM231" s="16"/>
      <c r="AN231" s="70"/>
      <c r="AO231" s="16"/>
      <c r="AP231" s="16"/>
      <c r="AQ231" s="70"/>
      <c r="AR231" s="16"/>
      <c r="AS231" s="16"/>
      <c r="AT231" s="70"/>
      <c r="AU231" s="16"/>
      <c r="AV231" s="16"/>
      <c r="AW231" s="70"/>
      <c r="AX231" s="16"/>
      <c r="AY231" s="16"/>
      <c r="AZ231" s="70"/>
      <c r="BA231" s="16"/>
      <c r="BB231" s="16"/>
      <c r="BC231" s="70"/>
      <c r="BD231" s="16"/>
      <c r="BE231" s="16"/>
      <c r="BF231" s="70"/>
      <c r="BG231" s="16"/>
      <c r="BH231" s="16"/>
      <c r="BI231" s="70"/>
      <c r="BJ231" s="16"/>
      <c r="BK231" s="16"/>
      <c r="BL231" s="70"/>
      <c r="BM231" s="16"/>
      <c r="BN231" s="16"/>
      <c r="BO231" s="70"/>
      <c r="BP231" s="16"/>
      <c r="BQ231" s="16"/>
      <c r="BR231" s="70"/>
      <c r="BS231" s="16"/>
      <c r="BT231" s="16"/>
      <c r="BU231" s="70"/>
      <c r="BV231" s="16"/>
      <c r="BW231" s="16"/>
      <c r="BX231" s="70"/>
      <c r="BY231" s="16"/>
      <c r="BZ231" s="16"/>
      <c r="CA231" s="70"/>
      <c r="CB231" s="16"/>
      <c r="CC231" s="16"/>
      <c r="CD231" s="70"/>
      <c r="CE231" s="16"/>
      <c r="CF231" s="16"/>
      <c r="CG231" s="70"/>
      <c r="CH231" s="16"/>
      <c r="CI231" s="16"/>
      <c r="CJ231" s="70"/>
      <c r="CK231" s="16"/>
      <c r="CL231" s="16"/>
      <c r="CM231" s="70"/>
      <c r="CN231" s="16"/>
      <c r="CO231" s="16"/>
      <c r="CP231" s="70"/>
      <c r="CQ231" s="16"/>
      <c r="CR231" s="16"/>
      <c r="CS231" s="70"/>
      <c r="CT231" s="16"/>
      <c r="CU231" s="16"/>
      <c r="CV231" s="70"/>
      <c r="CW231" s="16"/>
      <c r="CX231" s="16"/>
      <c r="CY231" s="70"/>
      <c r="CZ231" s="16"/>
      <c r="DA231" s="16"/>
      <c r="DB231" s="70"/>
      <c r="DC231" s="16"/>
      <c r="DD231" s="16"/>
      <c r="DE231" s="70"/>
      <c r="DF231" s="16"/>
      <c r="DG231" s="16"/>
      <c r="DH231" s="70"/>
      <c r="DI231" s="16"/>
      <c r="DJ231" s="16"/>
      <c r="DK231" s="70"/>
      <c r="DL231" s="16"/>
      <c r="DM231" s="16"/>
      <c r="DN231" s="70"/>
      <c r="DO231" s="16"/>
      <c r="DP231" s="16"/>
      <c r="DQ231" s="70"/>
      <c r="DR231" s="16"/>
      <c r="DS231" s="16"/>
      <c r="DT231" s="70"/>
      <c r="DU231" s="16"/>
      <c r="DV231" s="16"/>
      <c r="DW231" s="70"/>
      <c r="DX231" s="16"/>
      <c r="DY231" s="16"/>
      <c r="DZ231" s="70"/>
      <c r="EA231" s="16"/>
      <c r="EB231" s="16"/>
      <c r="EC231" s="70"/>
      <c r="ED231" s="16"/>
      <c r="EE231" s="16"/>
      <c r="EF231" s="70"/>
      <c r="EG231" s="16"/>
      <c r="EH231" s="16"/>
      <c r="EI231" s="70"/>
      <c r="EJ231" s="16"/>
      <c r="EK231" s="16"/>
      <c r="EL231" s="70"/>
      <c r="EM231" s="16"/>
      <c r="EN231" s="16"/>
      <c r="EO231" s="70"/>
      <c r="EP231" s="16"/>
      <c r="EQ231" s="16"/>
      <c r="ER231" s="70"/>
      <c r="ES231" s="16"/>
      <c r="ET231" s="16"/>
      <c r="EU231" s="70"/>
      <c r="EV231" s="16"/>
      <c r="EW231" s="16"/>
      <c r="EX231" s="70"/>
      <c r="EY231" s="16"/>
      <c r="EZ231" s="16"/>
      <c r="FA231" s="70"/>
      <c r="FB231" s="16"/>
      <c r="FC231" s="16"/>
      <c r="FD231" s="70"/>
      <c r="FE231" s="16"/>
      <c r="FF231" s="16"/>
      <c r="FG231" s="70"/>
      <c r="FH231" s="16"/>
      <c r="FI231" s="16"/>
      <c r="FJ231" s="70"/>
      <c r="FK231" s="16"/>
      <c r="FL231" s="16"/>
      <c r="FM231" s="70"/>
      <c r="FN231" s="16"/>
      <c r="FO231" s="16"/>
      <c r="FP231" s="70"/>
      <c r="FQ231" s="16"/>
      <c r="FR231" s="16"/>
      <c r="FS231" s="70"/>
      <c r="FT231" s="16"/>
      <c r="FU231" s="16"/>
      <c r="FV231" s="70"/>
      <c r="FW231" s="16"/>
      <c r="FX231" s="16"/>
      <c r="FY231" s="70"/>
      <c r="FZ231" s="16"/>
      <c r="GA231" s="16"/>
      <c r="GB231" s="70"/>
      <c r="GC231" s="16"/>
      <c r="GD231" s="16"/>
      <c r="GE231" s="70"/>
      <c r="GF231" s="16"/>
      <c r="GG231" s="16"/>
      <c r="GH231" s="71"/>
      <c r="GI231" s="16"/>
      <c r="GJ231" s="16"/>
      <c r="GK231" s="70"/>
      <c r="GL231" s="16"/>
      <c r="GM231" s="16"/>
      <c r="GN231" s="70"/>
      <c r="GO231" s="16"/>
      <c r="GP231" s="16"/>
      <c r="GQ231" s="70"/>
      <c r="GR231" s="16"/>
      <c r="GS231" s="16"/>
      <c r="GT231" s="70"/>
      <c r="GU231" s="16"/>
      <c r="GV231" s="16"/>
      <c r="GW231" s="70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70"/>
      <c r="HJ231" s="16"/>
      <c r="HK231" s="16"/>
      <c r="HL231" s="16"/>
      <c r="HM231" s="16"/>
      <c r="HN231" s="16"/>
      <c r="HO231" s="16"/>
      <c r="HP231" s="16"/>
      <c r="HQ231" s="16"/>
      <c r="HR231" s="70"/>
      <c r="HS231" s="16"/>
      <c r="HT231" s="16"/>
      <c r="HU231" s="70"/>
      <c r="HV231" s="16"/>
      <c r="HW231" s="16"/>
      <c r="HX231" s="70"/>
      <c r="HY231" s="16"/>
      <c r="HZ231" s="16"/>
      <c r="IA231" s="70"/>
      <c r="IB231" s="16"/>
      <c r="IC231" s="16"/>
      <c r="ID231" s="70"/>
      <c r="IE231" s="16"/>
      <c r="IF231" s="16"/>
      <c r="IG231" s="70"/>
      <c r="IH231" s="16"/>
      <c r="II231" s="16"/>
      <c r="IJ231" s="70"/>
      <c r="IK231" s="16"/>
      <c r="IL231" s="16"/>
      <c r="IM231" s="70"/>
      <c r="IN231" s="16"/>
      <c r="IO231" s="16"/>
      <c r="IP231" s="70"/>
      <c r="IQ231" s="16"/>
      <c r="IR231" s="16"/>
      <c r="IS231" s="16"/>
      <c r="IT231" s="70"/>
      <c r="IU231" s="16"/>
      <c r="IV231" s="16"/>
      <c r="IW231" s="70"/>
      <c r="IX231" s="16"/>
      <c r="IY231" s="16"/>
      <c r="IZ231" s="70"/>
      <c r="JA231" s="16"/>
      <c r="JB231" s="16"/>
      <c r="JC231" s="70"/>
      <c r="JD231" s="16"/>
      <c r="JE231" s="16"/>
      <c r="JF231" s="70"/>
      <c r="JG231" s="16"/>
      <c r="JH231" s="16"/>
      <c r="JI231" s="70"/>
      <c r="JJ231" s="16"/>
      <c r="JK231" s="16"/>
      <c r="JL231" s="70"/>
      <c r="JM231" s="16"/>
      <c r="JN231" s="16"/>
      <c r="JO231" s="70"/>
      <c r="JP231" s="16"/>
      <c r="JQ231" s="16"/>
      <c r="JR231" s="70"/>
      <c r="JS231" s="16"/>
      <c r="JT231" s="16"/>
      <c r="JU231" s="70"/>
      <c r="JV231" s="16"/>
      <c r="JW231" s="16"/>
      <c r="JX231" s="70"/>
      <c r="JY231" s="16"/>
      <c r="JZ231" s="16"/>
      <c r="KA231" s="70"/>
      <c r="KB231" s="16"/>
      <c r="KC231" s="16"/>
      <c r="KD231" s="70"/>
      <c r="KE231" s="16"/>
      <c r="KF231" s="16"/>
      <c r="KG231" s="70"/>
      <c r="KH231" s="16"/>
      <c r="KI231" s="16"/>
      <c r="KJ231" s="70"/>
      <c r="KK231" s="16"/>
      <c r="KL231" s="16"/>
      <c r="KM231" s="70"/>
      <c r="KN231" s="16"/>
      <c r="KO231" s="16"/>
      <c r="KP231" s="70"/>
      <c r="KQ231" s="16"/>
      <c r="KR231" s="16"/>
      <c r="KS231" s="70"/>
      <c r="KT231" s="16"/>
      <c r="KU231" s="16"/>
      <c r="KV231" s="16"/>
      <c r="KW231" s="16"/>
      <c r="KX231" s="16"/>
      <c r="KY231" s="70"/>
      <c r="KZ231" s="16"/>
      <c r="LA231" s="16"/>
      <c r="LB231" s="70"/>
      <c r="LC231" s="16"/>
      <c r="LD231" s="16"/>
      <c r="LE231" s="70"/>
      <c r="LF231" s="16"/>
      <c r="LG231" s="16"/>
      <c r="LH231" s="70"/>
      <c r="LI231" s="16"/>
      <c r="LJ231" s="16"/>
      <c r="LK231" s="70"/>
      <c r="LL231" s="16"/>
      <c r="LM231" s="16"/>
      <c r="LN231" s="70"/>
      <c r="LO231" s="16"/>
      <c r="LP231" s="16"/>
      <c r="LQ231" s="70"/>
      <c r="LR231" s="16"/>
      <c r="LS231" s="16"/>
      <c r="LT231" s="70"/>
      <c r="LU231" s="16"/>
      <c r="LV231" s="16"/>
      <c r="LW231" s="70"/>
      <c r="LX231" s="16"/>
      <c r="LY231" s="16"/>
      <c r="LZ231" s="70"/>
      <c r="MA231" s="16"/>
      <c r="MB231" s="16"/>
      <c r="MC231" s="70"/>
      <c r="MD231" s="16"/>
      <c r="ME231" s="16"/>
      <c r="MF231" s="70"/>
      <c r="MG231" s="21"/>
    </row>
    <row r="232" spans="2:345" s="17" customFormat="1" ht="13.5" customHeight="1">
      <c r="B232" s="16"/>
      <c r="C232" s="16"/>
      <c r="D232" s="16"/>
      <c r="E232" s="16"/>
      <c r="F232" s="16"/>
      <c r="G232" s="70"/>
      <c r="H232" s="16"/>
      <c r="I232" s="16"/>
      <c r="J232" s="70"/>
      <c r="K232" s="16"/>
      <c r="L232" s="16"/>
      <c r="M232" s="70"/>
      <c r="N232" s="16"/>
      <c r="O232" s="16"/>
      <c r="P232" s="70"/>
      <c r="Q232" s="16"/>
      <c r="R232" s="16"/>
      <c r="S232" s="70"/>
      <c r="T232" s="16"/>
      <c r="U232" s="16"/>
      <c r="V232" s="70"/>
      <c r="W232" s="16"/>
      <c r="X232" s="16"/>
      <c r="Y232" s="70"/>
      <c r="Z232" s="16"/>
      <c r="AA232" s="16"/>
      <c r="AB232" s="70"/>
      <c r="AC232" s="16"/>
      <c r="AD232" s="16"/>
      <c r="AE232" s="70"/>
      <c r="AF232" s="16"/>
      <c r="AG232" s="16"/>
      <c r="AH232" s="70"/>
      <c r="AI232" s="16"/>
      <c r="AJ232" s="16"/>
      <c r="AK232" s="70"/>
      <c r="AL232" s="16"/>
      <c r="AM232" s="16"/>
      <c r="AN232" s="70"/>
      <c r="AO232" s="16"/>
      <c r="AP232" s="16"/>
      <c r="AQ232" s="70"/>
      <c r="AR232" s="16"/>
      <c r="AS232" s="16"/>
      <c r="AT232" s="70"/>
      <c r="AU232" s="16"/>
      <c r="AV232" s="16"/>
      <c r="AW232" s="70"/>
      <c r="AX232" s="16"/>
      <c r="AY232" s="16"/>
      <c r="AZ232" s="70"/>
      <c r="BA232" s="16"/>
      <c r="BB232" s="16"/>
      <c r="BC232" s="70"/>
      <c r="BD232" s="16"/>
      <c r="BE232" s="16"/>
      <c r="BF232" s="70"/>
      <c r="BG232" s="16"/>
      <c r="BH232" s="16"/>
      <c r="BI232" s="70"/>
      <c r="BJ232" s="16"/>
      <c r="BK232" s="16"/>
      <c r="BL232" s="70"/>
      <c r="BM232" s="16"/>
      <c r="BN232" s="16"/>
      <c r="BO232" s="70"/>
      <c r="BP232" s="16"/>
      <c r="BQ232" s="16"/>
      <c r="BR232" s="70"/>
      <c r="BS232" s="16"/>
      <c r="BT232" s="16"/>
      <c r="BU232" s="70"/>
      <c r="BV232" s="16"/>
      <c r="BW232" s="16"/>
      <c r="BX232" s="70"/>
      <c r="BY232" s="16"/>
      <c r="BZ232" s="16"/>
      <c r="CA232" s="70"/>
      <c r="CB232" s="16"/>
      <c r="CC232" s="16"/>
      <c r="CD232" s="70"/>
      <c r="CE232" s="16"/>
      <c r="CF232" s="16"/>
      <c r="CG232" s="70"/>
      <c r="CH232" s="16"/>
      <c r="CI232" s="16"/>
      <c r="CJ232" s="70"/>
      <c r="CK232" s="16"/>
      <c r="CL232" s="16"/>
      <c r="CM232" s="70"/>
      <c r="CN232" s="16"/>
      <c r="CO232" s="16"/>
      <c r="CP232" s="70"/>
      <c r="CQ232" s="16"/>
      <c r="CR232" s="16"/>
      <c r="CS232" s="70"/>
      <c r="CT232" s="16"/>
      <c r="CU232" s="16"/>
      <c r="CV232" s="70"/>
      <c r="CW232" s="16"/>
      <c r="CX232" s="16"/>
      <c r="CY232" s="70"/>
      <c r="CZ232" s="16"/>
      <c r="DA232" s="16"/>
      <c r="DB232" s="70"/>
      <c r="DC232" s="16"/>
      <c r="DD232" s="16"/>
      <c r="DE232" s="70"/>
      <c r="DF232" s="16"/>
      <c r="DG232" s="16"/>
      <c r="DH232" s="70"/>
      <c r="DI232" s="16"/>
      <c r="DJ232" s="16"/>
      <c r="DK232" s="70"/>
      <c r="DL232" s="16"/>
      <c r="DM232" s="16"/>
      <c r="DN232" s="70"/>
      <c r="DO232" s="16"/>
      <c r="DP232" s="16"/>
      <c r="DQ232" s="70"/>
      <c r="DR232" s="16"/>
      <c r="DS232" s="16"/>
      <c r="DT232" s="70"/>
      <c r="DU232" s="16"/>
      <c r="DV232" s="16"/>
      <c r="DW232" s="70"/>
      <c r="DX232" s="16"/>
      <c r="DY232" s="16"/>
      <c r="DZ232" s="70"/>
      <c r="EA232" s="16"/>
      <c r="EB232" s="16"/>
      <c r="EC232" s="70"/>
      <c r="ED232" s="16"/>
      <c r="EE232" s="16"/>
      <c r="EF232" s="70"/>
      <c r="EG232" s="16"/>
      <c r="EH232" s="16"/>
      <c r="EI232" s="70"/>
      <c r="EJ232" s="16"/>
      <c r="EK232" s="16"/>
      <c r="EL232" s="70"/>
      <c r="EM232" s="16"/>
      <c r="EN232" s="16"/>
      <c r="EO232" s="70"/>
      <c r="EP232" s="16"/>
      <c r="EQ232" s="16"/>
      <c r="ER232" s="70"/>
      <c r="ES232" s="16"/>
      <c r="ET232" s="16"/>
      <c r="EU232" s="70"/>
      <c r="EV232" s="16"/>
      <c r="EW232" s="16"/>
      <c r="EX232" s="70"/>
      <c r="EY232" s="16"/>
      <c r="EZ232" s="16"/>
      <c r="FA232" s="70"/>
      <c r="FB232" s="16"/>
      <c r="FC232" s="16"/>
      <c r="FD232" s="70"/>
      <c r="FE232" s="16"/>
      <c r="FF232" s="16"/>
      <c r="FG232" s="70"/>
      <c r="FH232" s="16"/>
      <c r="FI232" s="16"/>
      <c r="FJ232" s="70"/>
      <c r="FK232" s="16"/>
      <c r="FL232" s="16"/>
      <c r="FM232" s="70"/>
      <c r="FN232" s="16"/>
      <c r="FO232" s="16"/>
      <c r="FP232" s="70"/>
      <c r="FQ232" s="16"/>
      <c r="FR232" s="16"/>
      <c r="FS232" s="70"/>
      <c r="FT232" s="16"/>
      <c r="FU232" s="16"/>
      <c r="FV232" s="70"/>
      <c r="FW232" s="16"/>
      <c r="FX232" s="16"/>
      <c r="FY232" s="70"/>
      <c r="FZ232" s="16"/>
      <c r="GA232" s="16"/>
      <c r="GB232" s="70"/>
      <c r="GC232" s="16"/>
      <c r="GD232" s="16"/>
      <c r="GE232" s="70"/>
      <c r="GF232" s="16"/>
      <c r="GG232" s="16"/>
      <c r="GH232" s="71"/>
      <c r="GI232" s="16"/>
      <c r="GJ232" s="16"/>
      <c r="GK232" s="70"/>
      <c r="GL232" s="16"/>
      <c r="GM232" s="16"/>
      <c r="GN232" s="70"/>
      <c r="GO232" s="16"/>
      <c r="GP232" s="16"/>
      <c r="GQ232" s="70"/>
      <c r="GR232" s="16"/>
      <c r="GS232" s="16"/>
      <c r="GT232" s="70"/>
      <c r="GU232" s="16"/>
      <c r="GV232" s="16"/>
      <c r="GW232" s="70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70"/>
      <c r="HJ232" s="16"/>
      <c r="HK232" s="16"/>
      <c r="HL232" s="16"/>
      <c r="HM232" s="16"/>
      <c r="HN232" s="16"/>
      <c r="HO232" s="16"/>
      <c r="HP232" s="16"/>
      <c r="HQ232" s="16"/>
      <c r="HR232" s="70"/>
      <c r="HS232" s="16"/>
      <c r="HT232" s="16"/>
      <c r="HU232" s="70"/>
      <c r="HV232" s="16"/>
      <c r="HW232" s="16"/>
      <c r="HX232" s="70"/>
      <c r="HY232" s="16"/>
      <c r="HZ232" s="16"/>
      <c r="IA232" s="70"/>
      <c r="IB232" s="16"/>
      <c r="IC232" s="16"/>
      <c r="ID232" s="70"/>
      <c r="IE232" s="16"/>
      <c r="IF232" s="16"/>
      <c r="IG232" s="70"/>
      <c r="IH232" s="16"/>
      <c r="II232" s="16"/>
      <c r="IJ232" s="70"/>
      <c r="IK232" s="16"/>
      <c r="IL232" s="16"/>
      <c r="IM232" s="70"/>
      <c r="IN232" s="16"/>
      <c r="IO232" s="16"/>
      <c r="IP232" s="70"/>
      <c r="IQ232" s="16"/>
      <c r="IR232" s="16"/>
      <c r="IS232" s="16"/>
      <c r="IT232" s="70"/>
      <c r="IU232" s="16"/>
      <c r="IV232" s="16"/>
      <c r="IW232" s="70"/>
      <c r="IX232" s="16"/>
      <c r="IY232" s="16"/>
      <c r="IZ232" s="70"/>
      <c r="JA232" s="16"/>
      <c r="JB232" s="16"/>
      <c r="JC232" s="70"/>
      <c r="JD232" s="16"/>
      <c r="JE232" s="16"/>
      <c r="JF232" s="70"/>
      <c r="JG232" s="16"/>
      <c r="JH232" s="16"/>
      <c r="JI232" s="70"/>
      <c r="JJ232" s="16"/>
      <c r="JK232" s="16"/>
      <c r="JL232" s="70"/>
      <c r="JM232" s="16"/>
      <c r="JN232" s="16"/>
      <c r="JO232" s="70"/>
      <c r="JP232" s="16"/>
      <c r="JQ232" s="16"/>
      <c r="JR232" s="70"/>
      <c r="JS232" s="16"/>
      <c r="JT232" s="16"/>
      <c r="JU232" s="70"/>
      <c r="JV232" s="16"/>
      <c r="JW232" s="16"/>
      <c r="JX232" s="70"/>
      <c r="JY232" s="16"/>
      <c r="JZ232" s="16"/>
      <c r="KA232" s="70"/>
      <c r="KB232" s="16"/>
      <c r="KC232" s="16"/>
      <c r="KD232" s="70"/>
      <c r="KE232" s="16"/>
      <c r="KF232" s="16"/>
      <c r="KG232" s="70"/>
      <c r="KH232" s="16"/>
      <c r="KI232" s="16"/>
      <c r="KJ232" s="70"/>
      <c r="KK232" s="16"/>
      <c r="KL232" s="16"/>
      <c r="KM232" s="70"/>
      <c r="KN232" s="16"/>
      <c r="KO232" s="16"/>
      <c r="KP232" s="70"/>
      <c r="KQ232" s="16"/>
      <c r="KR232" s="16"/>
      <c r="KS232" s="70"/>
      <c r="KT232" s="16"/>
      <c r="KU232" s="16"/>
      <c r="KV232" s="16"/>
      <c r="KW232" s="16"/>
      <c r="KX232" s="16"/>
      <c r="KY232" s="70"/>
      <c r="KZ232" s="16"/>
      <c r="LA232" s="16"/>
      <c r="LB232" s="70"/>
      <c r="LC232" s="16"/>
      <c r="LD232" s="16"/>
      <c r="LE232" s="70"/>
      <c r="LF232" s="16"/>
      <c r="LG232" s="16"/>
      <c r="LH232" s="70"/>
      <c r="LI232" s="16"/>
      <c r="LJ232" s="16"/>
      <c r="LK232" s="70"/>
      <c r="LL232" s="16"/>
      <c r="LM232" s="16"/>
      <c r="LN232" s="70"/>
      <c r="LO232" s="16"/>
      <c r="LP232" s="16"/>
      <c r="LQ232" s="70"/>
      <c r="LR232" s="16"/>
      <c r="LS232" s="16"/>
      <c r="LT232" s="70"/>
      <c r="LU232" s="16"/>
      <c r="LV232" s="16"/>
      <c r="LW232" s="70"/>
      <c r="LX232" s="16"/>
      <c r="LY232" s="16"/>
      <c r="LZ232" s="70"/>
      <c r="MA232" s="16"/>
      <c r="MB232" s="16"/>
      <c r="MC232" s="70"/>
      <c r="MD232" s="16"/>
      <c r="ME232" s="16"/>
      <c r="MF232" s="70"/>
      <c r="MG232" s="21"/>
    </row>
    <row r="233" spans="2:345" s="17" customFormat="1" ht="13.5" customHeight="1">
      <c r="B233" s="16"/>
      <c r="C233" s="16"/>
      <c r="D233" s="16"/>
      <c r="E233" s="16"/>
      <c r="F233" s="16"/>
      <c r="G233" s="70"/>
      <c r="H233" s="16"/>
      <c r="I233" s="16"/>
      <c r="J233" s="70"/>
      <c r="K233" s="16"/>
      <c r="L233" s="16"/>
      <c r="M233" s="70"/>
      <c r="N233" s="16"/>
      <c r="O233" s="16"/>
      <c r="P233" s="70"/>
      <c r="Q233" s="16"/>
      <c r="R233" s="16"/>
      <c r="S233" s="70"/>
      <c r="T233" s="16"/>
      <c r="U233" s="16"/>
      <c r="V233" s="70"/>
      <c r="W233" s="16"/>
      <c r="X233" s="16"/>
      <c r="Y233" s="70"/>
      <c r="Z233" s="16"/>
      <c r="AA233" s="16"/>
      <c r="AB233" s="70"/>
      <c r="AC233" s="16"/>
      <c r="AD233" s="16"/>
      <c r="AE233" s="70"/>
      <c r="AF233" s="16"/>
      <c r="AG233" s="16"/>
      <c r="AH233" s="70"/>
      <c r="AI233" s="16"/>
      <c r="AJ233" s="16"/>
      <c r="AK233" s="70"/>
      <c r="AL233" s="16"/>
      <c r="AM233" s="16"/>
      <c r="AN233" s="70"/>
      <c r="AO233" s="16"/>
      <c r="AP233" s="16"/>
      <c r="AQ233" s="70"/>
      <c r="AR233" s="16"/>
      <c r="AS233" s="16"/>
      <c r="AT233" s="70"/>
      <c r="AU233" s="16"/>
      <c r="AV233" s="16"/>
      <c r="AW233" s="70"/>
      <c r="AX233" s="16"/>
      <c r="AY233" s="16"/>
      <c r="AZ233" s="70"/>
      <c r="BA233" s="16"/>
      <c r="BB233" s="16"/>
      <c r="BC233" s="70"/>
      <c r="BD233" s="16"/>
      <c r="BE233" s="16"/>
      <c r="BF233" s="70"/>
      <c r="BG233" s="16"/>
      <c r="BH233" s="16"/>
      <c r="BI233" s="70"/>
      <c r="BJ233" s="16"/>
      <c r="BK233" s="16"/>
      <c r="BL233" s="70"/>
      <c r="BM233" s="16"/>
      <c r="BN233" s="16"/>
      <c r="BO233" s="70"/>
      <c r="BP233" s="16"/>
      <c r="BQ233" s="16"/>
      <c r="BR233" s="70"/>
      <c r="BS233" s="16"/>
      <c r="BT233" s="16"/>
      <c r="BU233" s="70"/>
      <c r="BV233" s="16"/>
      <c r="BW233" s="16"/>
      <c r="BX233" s="70"/>
      <c r="BY233" s="16"/>
      <c r="BZ233" s="16"/>
      <c r="CA233" s="70"/>
      <c r="CB233" s="16"/>
      <c r="CC233" s="16"/>
      <c r="CD233" s="70"/>
      <c r="CE233" s="16"/>
      <c r="CF233" s="16"/>
      <c r="CG233" s="70"/>
      <c r="CH233" s="16"/>
      <c r="CI233" s="16"/>
      <c r="CJ233" s="70"/>
      <c r="CK233" s="16"/>
      <c r="CL233" s="16"/>
      <c r="CM233" s="70"/>
      <c r="CN233" s="16"/>
      <c r="CO233" s="16"/>
      <c r="CP233" s="70"/>
      <c r="CQ233" s="16"/>
      <c r="CR233" s="16"/>
      <c r="CS233" s="70"/>
      <c r="CT233" s="16"/>
      <c r="CU233" s="16"/>
      <c r="CV233" s="70"/>
      <c r="CW233" s="16"/>
      <c r="CX233" s="16"/>
      <c r="CY233" s="70"/>
      <c r="CZ233" s="16"/>
      <c r="DA233" s="16"/>
      <c r="DB233" s="70"/>
      <c r="DC233" s="16"/>
      <c r="DD233" s="16"/>
      <c r="DE233" s="70"/>
      <c r="DF233" s="16"/>
      <c r="DG233" s="16"/>
      <c r="DH233" s="70"/>
      <c r="DI233" s="16"/>
      <c r="DJ233" s="16"/>
      <c r="DK233" s="70"/>
      <c r="DL233" s="16"/>
      <c r="DM233" s="16"/>
      <c r="DN233" s="70"/>
      <c r="DO233" s="16"/>
      <c r="DP233" s="16"/>
      <c r="DQ233" s="70"/>
      <c r="DR233" s="16"/>
      <c r="DS233" s="16"/>
      <c r="DT233" s="70"/>
      <c r="DU233" s="16"/>
      <c r="DV233" s="16"/>
      <c r="DW233" s="70"/>
      <c r="DX233" s="16"/>
      <c r="DY233" s="16"/>
      <c r="DZ233" s="70"/>
      <c r="EA233" s="16"/>
      <c r="EB233" s="16"/>
      <c r="EC233" s="70"/>
      <c r="ED233" s="16"/>
      <c r="EE233" s="16"/>
      <c r="EF233" s="70"/>
      <c r="EG233" s="16"/>
      <c r="EH233" s="16"/>
      <c r="EI233" s="70"/>
      <c r="EJ233" s="16"/>
      <c r="EK233" s="16"/>
      <c r="EL233" s="70"/>
      <c r="EM233" s="16"/>
      <c r="EN233" s="16"/>
      <c r="EO233" s="70"/>
      <c r="EP233" s="16"/>
      <c r="EQ233" s="16"/>
      <c r="ER233" s="70"/>
      <c r="ES233" s="16"/>
      <c r="ET233" s="16"/>
      <c r="EU233" s="70"/>
      <c r="EV233" s="16"/>
      <c r="EW233" s="16"/>
      <c r="EX233" s="70"/>
      <c r="EY233" s="16"/>
      <c r="EZ233" s="16"/>
      <c r="FA233" s="70"/>
      <c r="FB233" s="16"/>
      <c r="FC233" s="16"/>
      <c r="FD233" s="70"/>
      <c r="FE233" s="16"/>
      <c r="FF233" s="16"/>
      <c r="FG233" s="70"/>
      <c r="FH233" s="16"/>
      <c r="FI233" s="16"/>
      <c r="FJ233" s="70"/>
      <c r="FK233" s="16"/>
      <c r="FL233" s="16"/>
      <c r="FM233" s="70"/>
      <c r="FN233" s="16"/>
      <c r="FO233" s="16"/>
      <c r="FP233" s="70"/>
      <c r="FQ233" s="16"/>
      <c r="FR233" s="16"/>
      <c r="FS233" s="70"/>
      <c r="FT233" s="16"/>
      <c r="FU233" s="16"/>
      <c r="FV233" s="70"/>
      <c r="FW233" s="16"/>
      <c r="FX233" s="16"/>
      <c r="FY233" s="70"/>
      <c r="FZ233" s="16"/>
      <c r="GA233" s="16"/>
      <c r="GB233" s="70"/>
      <c r="GC233" s="16"/>
      <c r="GD233" s="16"/>
      <c r="GE233" s="70"/>
      <c r="GF233" s="16"/>
      <c r="GG233" s="16"/>
      <c r="GH233" s="71"/>
      <c r="GI233" s="16"/>
      <c r="GJ233" s="16"/>
      <c r="GK233" s="70"/>
      <c r="GL233" s="16"/>
      <c r="GM233" s="16"/>
      <c r="GN233" s="70"/>
      <c r="GO233" s="16"/>
      <c r="GP233" s="16"/>
      <c r="GQ233" s="70"/>
      <c r="GR233" s="16"/>
      <c r="GS233" s="16"/>
      <c r="GT233" s="70"/>
      <c r="GU233" s="16"/>
      <c r="GV233" s="16"/>
      <c r="GW233" s="70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70"/>
      <c r="HJ233" s="16"/>
      <c r="HK233" s="16"/>
      <c r="HL233" s="16"/>
      <c r="HM233" s="16"/>
      <c r="HN233" s="16"/>
      <c r="HO233" s="16"/>
      <c r="HP233" s="16"/>
      <c r="HQ233" s="16"/>
      <c r="HR233" s="70"/>
      <c r="HS233" s="16"/>
      <c r="HT233" s="16"/>
      <c r="HU233" s="70"/>
      <c r="HV233" s="16"/>
      <c r="HW233" s="16"/>
      <c r="HX233" s="70"/>
      <c r="HY233" s="16"/>
      <c r="HZ233" s="16"/>
      <c r="IA233" s="70"/>
      <c r="IB233" s="16"/>
      <c r="IC233" s="16"/>
      <c r="ID233" s="70"/>
      <c r="IE233" s="16"/>
      <c r="IF233" s="16"/>
      <c r="IG233" s="70"/>
      <c r="IH233" s="16"/>
      <c r="II233" s="16"/>
      <c r="IJ233" s="70"/>
      <c r="IK233" s="16"/>
      <c r="IL233" s="16"/>
      <c r="IM233" s="70"/>
      <c r="IN233" s="16"/>
      <c r="IO233" s="16"/>
      <c r="IP233" s="70"/>
      <c r="IQ233" s="16"/>
      <c r="IR233" s="16"/>
      <c r="IS233" s="16"/>
      <c r="IT233" s="70"/>
      <c r="IU233" s="16"/>
      <c r="IV233" s="16"/>
      <c r="IW233" s="70"/>
      <c r="IX233" s="16"/>
      <c r="IY233" s="16"/>
      <c r="IZ233" s="70"/>
      <c r="JA233" s="16"/>
      <c r="JB233" s="16"/>
      <c r="JC233" s="70"/>
      <c r="JD233" s="16"/>
      <c r="JE233" s="16"/>
      <c r="JF233" s="70"/>
      <c r="JG233" s="16"/>
      <c r="JH233" s="16"/>
      <c r="JI233" s="70"/>
      <c r="JJ233" s="16"/>
      <c r="JK233" s="16"/>
      <c r="JL233" s="70"/>
      <c r="JM233" s="16"/>
      <c r="JN233" s="16"/>
      <c r="JO233" s="70"/>
      <c r="JP233" s="16"/>
      <c r="JQ233" s="16"/>
      <c r="JR233" s="70"/>
      <c r="JS233" s="16"/>
      <c r="JT233" s="16"/>
      <c r="JU233" s="70"/>
      <c r="JV233" s="16"/>
      <c r="JW233" s="16"/>
      <c r="JX233" s="70"/>
      <c r="JY233" s="16"/>
      <c r="JZ233" s="16"/>
      <c r="KA233" s="70"/>
      <c r="KB233" s="16"/>
      <c r="KC233" s="16"/>
      <c r="KD233" s="70"/>
      <c r="KE233" s="16"/>
      <c r="KF233" s="16"/>
      <c r="KG233" s="70"/>
      <c r="KH233" s="16"/>
      <c r="KI233" s="16"/>
      <c r="KJ233" s="70"/>
      <c r="KK233" s="16"/>
      <c r="KL233" s="16"/>
      <c r="KM233" s="70"/>
      <c r="KN233" s="16"/>
      <c r="KO233" s="16"/>
      <c r="KP233" s="70"/>
      <c r="KQ233" s="16"/>
      <c r="KR233" s="16"/>
      <c r="KS233" s="70"/>
      <c r="KT233" s="16"/>
      <c r="KU233" s="16"/>
      <c r="KV233" s="16"/>
      <c r="KW233" s="16"/>
      <c r="KX233" s="16"/>
      <c r="KY233" s="70"/>
      <c r="KZ233" s="16"/>
      <c r="LA233" s="16"/>
      <c r="LB233" s="70"/>
      <c r="LC233" s="16"/>
      <c r="LD233" s="16"/>
      <c r="LE233" s="70"/>
      <c r="LF233" s="16"/>
      <c r="LG233" s="16"/>
      <c r="LH233" s="70"/>
      <c r="LI233" s="16"/>
      <c r="LJ233" s="16"/>
      <c r="LK233" s="70"/>
      <c r="LL233" s="16"/>
      <c r="LM233" s="16"/>
      <c r="LN233" s="70"/>
      <c r="LO233" s="16"/>
      <c r="LP233" s="16"/>
      <c r="LQ233" s="70"/>
      <c r="LR233" s="16"/>
      <c r="LS233" s="16"/>
      <c r="LT233" s="70"/>
      <c r="LU233" s="16"/>
      <c r="LV233" s="16"/>
      <c r="LW233" s="70"/>
      <c r="LX233" s="16"/>
      <c r="LY233" s="16"/>
      <c r="LZ233" s="70"/>
      <c r="MA233" s="16"/>
      <c r="MB233" s="16"/>
      <c r="MC233" s="70"/>
      <c r="MD233" s="16"/>
      <c r="ME233" s="16"/>
      <c r="MF233" s="70"/>
      <c r="MG233" s="21"/>
    </row>
    <row r="234" spans="2:345" s="17" customFormat="1" ht="13.5" customHeight="1">
      <c r="B234" s="16"/>
      <c r="C234" s="16"/>
      <c r="D234" s="16"/>
      <c r="E234" s="16"/>
      <c r="F234" s="16"/>
      <c r="G234" s="70"/>
      <c r="H234" s="16"/>
      <c r="I234" s="16"/>
      <c r="J234" s="70"/>
      <c r="K234" s="16"/>
      <c r="L234" s="16"/>
      <c r="M234" s="70"/>
      <c r="N234" s="16"/>
      <c r="O234" s="16"/>
      <c r="P234" s="70"/>
      <c r="Q234" s="16"/>
      <c r="R234" s="16"/>
      <c r="S234" s="70"/>
      <c r="T234" s="16"/>
      <c r="U234" s="16"/>
      <c r="V234" s="70"/>
      <c r="W234" s="16"/>
      <c r="X234" s="16"/>
      <c r="Y234" s="70"/>
      <c r="Z234" s="16"/>
      <c r="AA234" s="16"/>
      <c r="AB234" s="70"/>
      <c r="AC234" s="16"/>
      <c r="AD234" s="16"/>
      <c r="AE234" s="70"/>
      <c r="AF234" s="16"/>
      <c r="AG234" s="16"/>
      <c r="AH234" s="70"/>
      <c r="AI234" s="16"/>
      <c r="AJ234" s="16"/>
      <c r="AK234" s="70"/>
      <c r="AL234" s="16"/>
      <c r="AM234" s="16"/>
      <c r="AN234" s="70"/>
      <c r="AO234" s="16"/>
      <c r="AP234" s="16"/>
      <c r="AQ234" s="70"/>
      <c r="AR234" s="16"/>
      <c r="AS234" s="16"/>
      <c r="AT234" s="70"/>
      <c r="AU234" s="16"/>
      <c r="AV234" s="16"/>
      <c r="AW234" s="70"/>
      <c r="AX234" s="16"/>
      <c r="AY234" s="16"/>
      <c r="AZ234" s="70"/>
      <c r="BA234" s="16"/>
      <c r="BB234" s="16"/>
      <c r="BC234" s="70"/>
      <c r="BD234" s="16"/>
      <c r="BE234" s="16"/>
      <c r="BF234" s="70"/>
      <c r="BG234" s="16"/>
      <c r="BH234" s="16"/>
      <c r="BI234" s="70"/>
      <c r="BJ234" s="16"/>
      <c r="BK234" s="16"/>
      <c r="BL234" s="70"/>
      <c r="BM234" s="16"/>
      <c r="BN234" s="16"/>
      <c r="BO234" s="70"/>
      <c r="BP234" s="16"/>
      <c r="BQ234" s="16"/>
      <c r="BR234" s="70"/>
      <c r="BS234" s="16"/>
      <c r="BT234" s="16"/>
      <c r="BU234" s="70"/>
      <c r="BV234" s="16"/>
      <c r="BW234" s="16"/>
      <c r="BX234" s="70"/>
      <c r="BY234" s="16"/>
      <c r="BZ234" s="16"/>
      <c r="CA234" s="70"/>
      <c r="CB234" s="16"/>
      <c r="CC234" s="16"/>
      <c r="CD234" s="70"/>
      <c r="CE234" s="16"/>
      <c r="CF234" s="16"/>
      <c r="CG234" s="70"/>
      <c r="CH234" s="16"/>
      <c r="CI234" s="16"/>
      <c r="CJ234" s="70"/>
      <c r="CK234" s="16"/>
      <c r="CL234" s="16"/>
      <c r="CM234" s="70"/>
      <c r="CN234" s="16"/>
      <c r="CO234" s="16"/>
      <c r="CP234" s="70"/>
      <c r="CQ234" s="16"/>
      <c r="CR234" s="16"/>
      <c r="CS234" s="70"/>
      <c r="CT234" s="16"/>
      <c r="CU234" s="16"/>
      <c r="CV234" s="70"/>
      <c r="CW234" s="16"/>
      <c r="CX234" s="16"/>
      <c r="CY234" s="70"/>
      <c r="CZ234" s="16"/>
      <c r="DA234" s="16"/>
      <c r="DB234" s="70"/>
      <c r="DC234" s="16"/>
      <c r="DD234" s="16"/>
      <c r="DE234" s="70"/>
      <c r="DF234" s="16"/>
      <c r="DG234" s="16"/>
      <c r="DH234" s="70"/>
      <c r="DI234" s="16"/>
      <c r="DJ234" s="16"/>
      <c r="DK234" s="70"/>
      <c r="DL234" s="16"/>
      <c r="DM234" s="16"/>
      <c r="DN234" s="70"/>
      <c r="DO234" s="16"/>
      <c r="DP234" s="16"/>
      <c r="DQ234" s="70"/>
      <c r="DR234" s="16"/>
      <c r="DS234" s="16"/>
      <c r="DT234" s="70"/>
      <c r="DU234" s="16"/>
      <c r="DV234" s="16"/>
      <c r="DW234" s="70"/>
      <c r="DX234" s="16"/>
      <c r="DY234" s="16"/>
      <c r="DZ234" s="70"/>
      <c r="EA234" s="16"/>
      <c r="EB234" s="16"/>
      <c r="EC234" s="70"/>
      <c r="ED234" s="16"/>
      <c r="EE234" s="16"/>
      <c r="EF234" s="70"/>
      <c r="EG234" s="16"/>
      <c r="EH234" s="16"/>
      <c r="EI234" s="70"/>
      <c r="EJ234" s="16"/>
      <c r="EK234" s="16"/>
      <c r="EL234" s="70"/>
      <c r="EM234" s="16"/>
      <c r="EN234" s="16"/>
      <c r="EO234" s="70"/>
      <c r="EP234" s="16"/>
      <c r="EQ234" s="16"/>
      <c r="ER234" s="70"/>
      <c r="ES234" s="16"/>
      <c r="ET234" s="16"/>
      <c r="EU234" s="70"/>
      <c r="EV234" s="16"/>
      <c r="EW234" s="16"/>
      <c r="EX234" s="70"/>
      <c r="EY234" s="16"/>
      <c r="EZ234" s="16"/>
      <c r="FA234" s="70"/>
      <c r="FB234" s="16"/>
      <c r="FC234" s="16"/>
      <c r="FD234" s="70"/>
      <c r="FE234" s="16"/>
      <c r="FF234" s="16"/>
      <c r="FG234" s="70"/>
      <c r="FH234" s="16"/>
      <c r="FI234" s="16"/>
      <c r="FJ234" s="70"/>
      <c r="FK234" s="16"/>
      <c r="FL234" s="16"/>
      <c r="FM234" s="70"/>
      <c r="FN234" s="16"/>
      <c r="FO234" s="16"/>
      <c r="FP234" s="70"/>
      <c r="FQ234" s="16"/>
      <c r="FR234" s="16"/>
      <c r="FS234" s="70"/>
      <c r="FT234" s="16"/>
      <c r="FU234" s="16"/>
      <c r="FV234" s="70"/>
      <c r="FW234" s="16"/>
      <c r="FX234" s="16"/>
      <c r="FY234" s="70"/>
      <c r="FZ234" s="16"/>
      <c r="GA234" s="16"/>
      <c r="GB234" s="70"/>
      <c r="GC234" s="16"/>
      <c r="GD234" s="16"/>
      <c r="GE234" s="70"/>
      <c r="GF234" s="16"/>
      <c r="GG234" s="16"/>
      <c r="GH234" s="71"/>
      <c r="GI234" s="16"/>
      <c r="GJ234" s="16"/>
      <c r="GK234" s="70"/>
      <c r="GL234" s="16"/>
      <c r="GM234" s="16"/>
      <c r="GN234" s="70"/>
      <c r="GO234" s="16"/>
      <c r="GP234" s="16"/>
      <c r="GQ234" s="70"/>
      <c r="GR234" s="16"/>
      <c r="GS234" s="16"/>
      <c r="GT234" s="70"/>
      <c r="GU234" s="16"/>
      <c r="GV234" s="16"/>
      <c r="GW234" s="70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70"/>
      <c r="HJ234" s="16"/>
      <c r="HK234" s="16"/>
      <c r="HL234" s="16"/>
      <c r="HM234" s="16"/>
      <c r="HN234" s="16"/>
      <c r="HO234" s="16"/>
      <c r="HP234" s="16"/>
      <c r="HQ234" s="16"/>
      <c r="HR234" s="70"/>
      <c r="HS234" s="16"/>
      <c r="HT234" s="16"/>
      <c r="HU234" s="70"/>
      <c r="HV234" s="16"/>
      <c r="HW234" s="16"/>
      <c r="HX234" s="70"/>
      <c r="HY234" s="16"/>
      <c r="HZ234" s="16"/>
      <c r="IA234" s="70"/>
      <c r="IB234" s="16"/>
      <c r="IC234" s="16"/>
      <c r="ID234" s="70"/>
      <c r="IE234" s="16"/>
      <c r="IF234" s="16"/>
      <c r="IG234" s="70"/>
      <c r="IH234" s="16"/>
      <c r="II234" s="16"/>
      <c r="IJ234" s="70"/>
      <c r="IK234" s="16"/>
      <c r="IL234" s="16"/>
      <c r="IM234" s="70"/>
      <c r="IN234" s="16"/>
      <c r="IO234" s="16"/>
      <c r="IP234" s="70"/>
      <c r="IQ234" s="16"/>
      <c r="IR234" s="16"/>
      <c r="IS234" s="16"/>
      <c r="IT234" s="70"/>
      <c r="IU234" s="16"/>
      <c r="IV234" s="16"/>
      <c r="IW234" s="70"/>
      <c r="IX234" s="16"/>
      <c r="IY234" s="16"/>
      <c r="IZ234" s="70"/>
      <c r="JA234" s="16"/>
      <c r="JB234" s="16"/>
      <c r="JC234" s="70"/>
      <c r="JD234" s="16"/>
      <c r="JE234" s="16"/>
      <c r="JF234" s="70"/>
      <c r="JG234" s="16"/>
      <c r="JH234" s="16"/>
      <c r="JI234" s="70"/>
      <c r="JJ234" s="16"/>
      <c r="JK234" s="16"/>
      <c r="JL234" s="70"/>
      <c r="JM234" s="16"/>
      <c r="JN234" s="16"/>
      <c r="JO234" s="70"/>
      <c r="JP234" s="16"/>
      <c r="JQ234" s="16"/>
      <c r="JR234" s="70"/>
      <c r="JS234" s="16"/>
      <c r="JT234" s="16"/>
      <c r="JU234" s="70"/>
      <c r="JV234" s="16"/>
      <c r="JW234" s="16"/>
      <c r="JX234" s="70"/>
      <c r="JY234" s="16"/>
      <c r="JZ234" s="16"/>
      <c r="KA234" s="70"/>
      <c r="KB234" s="16"/>
      <c r="KC234" s="16"/>
      <c r="KD234" s="70"/>
      <c r="KE234" s="16"/>
      <c r="KF234" s="16"/>
      <c r="KG234" s="70"/>
      <c r="KH234" s="16"/>
      <c r="KI234" s="16"/>
      <c r="KJ234" s="70"/>
      <c r="KK234" s="16"/>
      <c r="KL234" s="16"/>
      <c r="KM234" s="70"/>
      <c r="KN234" s="16"/>
      <c r="KO234" s="16"/>
      <c r="KP234" s="70"/>
      <c r="KQ234" s="16"/>
      <c r="KR234" s="16"/>
      <c r="KS234" s="70"/>
      <c r="KT234" s="16"/>
      <c r="KU234" s="16"/>
      <c r="KV234" s="16"/>
      <c r="KW234" s="16"/>
      <c r="KX234" s="16"/>
      <c r="KY234" s="70"/>
      <c r="KZ234" s="16"/>
      <c r="LA234" s="16"/>
      <c r="LB234" s="70"/>
      <c r="LC234" s="16"/>
      <c r="LD234" s="16"/>
      <c r="LE234" s="70"/>
      <c r="LF234" s="16"/>
      <c r="LG234" s="16"/>
      <c r="LH234" s="70"/>
      <c r="LI234" s="16"/>
      <c r="LJ234" s="16"/>
      <c r="LK234" s="70"/>
      <c r="LL234" s="16"/>
      <c r="LM234" s="16"/>
      <c r="LN234" s="70"/>
      <c r="LO234" s="16"/>
      <c r="LP234" s="16"/>
      <c r="LQ234" s="70"/>
      <c r="LR234" s="16"/>
      <c r="LS234" s="16"/>
      <c r="LT234" s="70"/>
      <c r="LU234" s="16"/>
      <c r="LV234" s="16"/>
      <c r="LW234" s="70"/>
      <c r="LX234" s="16"/>
      <c r="LY234" s="16"/>
      <c r="LZ234" s="70"/>
      <c r="MA234" s="16"/>
      <c r="MB234" s="16"/>
      <c r="MC234" s="70"/>
      <c r="MD234" s="16"/>
      <c r="ME234" s="16"/>
      <c r="MF234" s="70"/>
      <c r="MG234" s="21"/>
    </row>
    <row r="235" spans="2:345" s="17" customFormat="1" ht="13.5" customHeight="1">
      <c r="B235" s="16"/>
      <c r="C235" s="16"/>
      <c r="D235" s="16"/>
      <c r="E235" s="16"/>
      <c r="F235" s="16"/>
      <c r="G235" s="70"/>
      <c r="H235" s="16"/>
      <c r="I235" s="16"/>
      <c r="J235" s="70"/>
      <c r="K235" s="16"/>
      <c r="L235" s="16"/>
      <c r="M235" s="70"/>
      <c r="N235" s="16"/>
      <c r="O235" s="16"/>
      <c r="P235" s="70"/>
      <c r="Q235" s="16"/>
      <c r="R235" s="16"/>
      <c r="S235" s="70"/>
      <c r="T235" s="16"/>
      <c r="U235" s="16"/>
      <c r="V235" s="70"/>
      <c r="W235" s="16"/>
      <c r="X235" s="16"/>
      <c r="Y235" s="70"/>
      <c r="Z235" s="16"/>
      <c r="AA235" s="16"/>
      <c r="AB235" s="70"/>
      <c r="AC235" s="16"/>
      <c r="AD235" s="16"/>
      <c r="AE235" s="70"/>
      <c r="AF235" s="16"/>
      <c r="AG235" s="16"/>
      <c r="AH235" s="70"/>
      <c r="AI235" s="16"/>
      <c r="AJ235" s="16"/>
      <c r="AK235" s="70"/>
      <c r="AL235" s="16"/>
      <c r="AM235" s="16"/>
      <c r="AN235" s="70"/>
      <c r="AO235" s="16"/>
      <c r="AP235" s="16"/>
      <c r="AQ235" s="70"/>
      <c r="AR235" s="16"/>
      <c r="AS235" s="16"/>
      <c r="AT235" s="70"/>
      <c r="AU235" s="16"/>
      <c r="AV235" s="16"/>
      <c r="AW235" s="70"/>
      <c r="AX235" s="16"/>
      <c r="AY235" s="16"/>
      <c r="AZ235" s="70"/>
      <c r="BA235" s="16"/>
      <c r="BB235" s="16"/>
      <c r="BC235" s="70"/>
      <c r="BD235" s="16"/>
      <c r="BE235" s="16"/>
      <c r="BF235" s="70"/>
      <c r="BG235" s="16"/>
      <c r="BH235" s="16"/>
      <c r="BI235" s="70"/>
      <c r="BJ235" s="16"/>
      <c r="BK235" s="16"/>
      <c r="BL235" s="70"/>
      <c r="BM235" s="16"/>
      <c r="BN235" s="16"/>
      <c r="BO235" s="70"/>
      <c r="BP235" s="16"/>
      <c r="BQ235" s="16"/>
      <c r="BR235" s="70"/>
      <c r="BS235" s="16"/>
      <c r="BT235" s="16"/>
      <c r="BU235" s="70"/>
      <c r="BV235" s="16"/>
      <c r="BW235" s="16"/>
      <c r="BX235" s="70"/>
      <c r="BY235" s="16"/>
      <c r="BZ235" s="16"/>
      <c r="CA235" s="70"/>
      <c r="CB235" s="16"/>
      <c r="CC235" s="16"/>
      <c r="CD235" s="70"/>
      <c r="CE235" s="16"/>
      <c r="CF235" s="16"/>
      <c r="CG235" s="70"/>
      <c r="CH235" s="16"/>
      <c r="CI235" s="16"/>
      <c r="CJ235" s="70"/>
      <c r="CK235" s="16"/>
      <c r="CL235" s="16"/>
      <c r="CM235" s="70"/>
      <c r="CN235" s="16"/>
      <c r="CO235" s="16"/>
      <c r="CP235" s="70"/>
      <c r="CQ235" s="16"/>
      <c r="CR235" s="16"/>
      <c r="CS235" s="70"/>
      <c r="CT235" s="16"/>
      <c r="CU235" s="16"/>
      <c r="CV235" s="70"/>
      <c r="CW235" s="16"/>
      <c r="CX235" s="16"/>
      <c r="CY235" s="70"/>
      <c r="CZ235" s="16"/>
      <c r="DA235" s="16"/>
      <c r="DB235" s="70"/>
      <c r="DC235" s="16"/>
      <c r="DD235" s="16"/>
      <c r="DE235" s="70"/>
      <c r="DF235" s="16"/>
      <c r="DG235" s="16"/>
      <c r="DH235" s="70"/>
      <c r="DI235" s="16"/>
      <c r="DJ235" s="16"/>
      <c r="DK235" s="70"/>
      <c r="DL235" s="16"/>
      <c r="DM235" s="16"/>
      <c r="DN235" s="70"/>
      <c r="DO235" s="16"/>
      <c r="DP235" s="16"/>
      <c r="DQ235" s="70"/>
      <c r="DR235" s="16"/>
      <c r="DS235" s="16"/>
      <c r="DT235" s="70"/>
      <c r="DU235" s="16"/>
      <c r="DV235" s="16"/>
      <c r="DW235" s="70"/>
      <c r="DX235" s="16"/>
      <c r="DY235" s="16"/>
      <c r="DZ235" s="70"/>
      <c r="EA235" s="16"/>
      <c r="EB235" s="16"/>
      <c r="EC235" s="70"/>
      <c r="ED235" s="16"/>
      <c r="EE235" s="16"/>
      <c r="EF235" s="70"/>
      <c r="EG235" s="16"/>
      <c r="EH235" s="16"/>
      <c r="EI235" s="70"/>
      <c r="EJ235" s="16"/>
      <c r="EK235" s="16"/>
      <c r="EL235" s="70"/>
      <c r="EM235" s="16"/>
      <c r="EN235" s="16"/>
      <c r="EO235" s="70"/>
      <c r="EP235" s="16"/>
      <c r="EQ235" s="16"/>
      <c r="ER235" s="70"/>
      <c r="ES235" s="16"/>
      <c r="ET235" s="16"/>
      <c r="EU235" s="70"/>
      <c r="EV235" s="16"/>
      <c r="EW235" s="16"/>
      <c r="EX235" s="70"/>
      <c r="EY235" s="16"/>
      <c r="EZ235" s="16"/>
      <c r="FA235" s="70"/>
      <c r="FB235" s="16"/>
      <c r="FC235" s="16"/>
      <c r="FD235" s="70"/>
      <c r="FE235" s="16"/>
      <c r="FF235" s="16"/>
      <c r="FG235" s="70"/>
      <c r="FH235" s="16"/>
      <c r="FI235" s="16"/>
      <c r="FJ235" s="70"/>
      <c r="FK235" s="16"/>
      <c r="FL235" s="16"/>
      <c r="FM235" s="70"/>
      <c r="FN235" s="16"/>
      <c r="FO235" s="16"/>
      <c r="FP235" s="70"/>
      <c r="FQ235" s="16"/>
      <c r="FR235" s="16"/>
      <c r="FS235" s="70"/>
      <c r="FT235" s="16"/>
      <c r="FU235" s="16"/>
      <c r="FV235" s="70"/>
      <c r="FW235" s="16"/>
      <c r="FX235" s="16"/>
      <c r="FY235" s="70"/>
      <c r="FZ235" s="16"/>
      <c r="GA235" s="16"/>
      <c r="GB235" s="70"/>
      <c r="GC235" s="16"/>
      <c r="GD235" s="16"/>
      <c r="GE235" s="70"/>
      <c r="GF235" s="16"/>
      <c r="GG235" s="16"/>
      <c r="GH235" s="71"/>
      <c r="GI235" s="16"/>
      <c r="GJ235" s="16"/>
      <c r="GK235" s="70"/>
      <c r="GL235" s="16"/>
      <c r="GM235" s="16"/>
      <c r="GN235" s="70"/>
      <c r="GO235" s="16"/>
      <c r="GP235" s="16"/>
      <c r="GQ235" s="70"/>
      <c r="GR235" s="16"/>
      <c r="GS235" s="16"/>
      <c r="GT235" s="70"/>
      <c r="GU235" s="16"/>
      <c r="GV235" s="16"/>
      <c r="GW235" s="70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70"/>
      <c r="HJ235" s="16"/>
      <c r="HK235" s="16"/>
      <c r="HL235" s="16"/>
      <c r="HM235" s="16"/>
      <c r="HN235" s="16"/>
      <c r="HO235" s="16"/>
      <c r="HP235" s="16"/>
      <c r="HQ235" s="16"/>
      <c r="HR235" s="70"/>
      <c r="HS235" s="16"/>
      <c r="HT235" s="16"/>
      <c r="HU235" s="70"/>
      <c r="HV235" s="16"/>
      <c r="HW235" s="16"/>
      <c r="HX235" s="70"/>
      <c r="HY235" s="16"/>
      <c r="HZ235" s="16"/>
      <c r="IA235" s="70"/>
      <c r="IB235" s="16"/>
      <c r="IC235" s="16"/>
      <c r="ID235" s="70"/>
      <c r="IE235" s="16"/>
      <c r="IF235" s="16"/>
      <c r="IG235" s="70"/>
      <c r="IH235" s="16"/>
      <c r="II235" s="16"/>
      <c r="IJ235" s="70"/>
      <c r="IK235" s="16"/>
      <c r="IL235" s="16"/>
      <c r="IM235" s="70"/>
      <c r="IN235" s="16"/>
      <c r="IO235" s="16"/>
      <c r="IP235" s="70"/>
      <c r="IQ235" s="16"/>
      <c r="IR235" s="16"/>
      <c r="IS235" s="16"/>
      <c r="IT235" s="70"/>
      <c r="IU235" s="16"/>
      <c r="IV235" s="16"/>
      <c r="IW235" s="70"/>
      <c r="IX235" s="16"/>
      <c r="IY235" s="16"/>
      <c r="IZ235" s="70"/>
      <c r="JA235" s="16"/>
      <c r="JB235" s="16"/>
      <c r="JC235" s="70"/>
      <c r="JD235" s="16"/>
      <c r="JE235" s="16"/>
      <c r="JF235" s="70"/>
      <c r="JG235" s="16"/>
      <c r="JH235" s="16"/>
      <c r="JI235" s="70"/>
      <c r="JJ235" s="16"/>
      <c r="JK235" s="16"/>
      <c r="JL235" s="70"/>
      <c r="JM235" s="16"/>
      <c r="JN235" s="16"/>
      <c r="JO235" s="70"/>
      <c r="JP235" s="16"/>
      <c r="JQ235" s="16"/>
      <c r="JR235" s="70"/>
      <c r="JS235" s="16"/>
      <c r="JT235" s="16"/>
      <c r="JU235" s="70"/>
      <c r="JV235" s="16"/>
      <c r="JW235" s="16"/>
      <c r="JX235" s="70"/>
      <c r="JY235" s="16"/>
      <c r="JZ235" s="16"/>
      <c r="KA235" s="70"/>
      <c r="KB235" s="16"/>
      <c r="KC235" s="16"/>
      <c r="KD235" s="70"/>
      <c r="KE235" s="16"/>
      <c r="KF235" s="16"/>
      <c r="KG235" s="70"/>
      <c r="KH235" s="16"/>
      <c r="KI235" s="16"/>
      <c r="KJ235" s="70"/>
      <c r="KK235" s="16"/>
      <c r="KL235" s="16"/>
      <c r="KM235" s="70"/>
      <c r="KN235" s="16"/>
      <c r="KO235" s="16"/>
      <c r="KP235" s="70"/>
      <c r="KQ235" s="16"/>
      <c r="KR235" s="16"/>
      <c r="KS235" s="70"/>
      <c r="KT235" s="16"/>
      <c r="KU235" s="16"/>
      <c r="KV235" s="16"/>
      <c r="KW235" s="16"/>
      <c r="KX235" s="16"/>
      <c r="KY235" s="70"/>
      <c r="KZ235" s="16"/>
      <c r="LA235" s="16"/>
      <c r="LB235" s="70"/>
      <c r="LC235" s="16"/>
      <c r="LD235" s="16"/>
      <c r="LE235" s="70"/>
      <c r="LF235" s="16"/>
      <c r="LG235" s="16"/>
      <c r="LH235" s="70"/>
      <c r="LI235" s="16"/>
      <c r="LJ235" s="16"/>
      <c r="LK235" s="70"/>
      <c r="LL235" s="16"/>
      <c r="LM235" s="16"/>
      <c r="LN235" s="70"/>
      <c r="LO235" s="16"/>
      <c r="LP235" s="16"/>
      <c r="LQ235" s="70"/>
      <c r="LR235" s="16"/>
      <c r="LS235" s="16"/>
      <c r="LT235" s="70"/>
      <c r="LU235" s="16"/>
      <c r="LV235" s="16"/>
      <c r="LW235" s="70"/>
      <c r="LX235" s="16"/>
      <c r="LY235" s="16"/>
      <c r="LZ235" s="70"/>
      <c r="MA235" s="16"/>
      <c r="MB235" s="16"/>
      <c r="MC235" s="70"/>
      <c r="MD235" s="16"/>
      <c r="ME235" s="16"/>
      <c r="MF235" s="70"/>
      <c r="MG235" s="21"/>
    </row>
    <row r="236" spans="2:345" s="17" customFormat="1" ht="13.5" customHeight="1">
      <c r="B236" s="16"/>
      <c r="C236" s="16"/>
      <c r="D236" s="16"/>
      <c r="E236" s="16"/>
      <c r="F236" s="16"/>
      <c r="G236" s="70"/>
      <c r="H236" s="16"/>
      <c r="I236" s="16"/>
      <c r="J236" s="70"/>
      <c r="K236" s="16"/>
      <c r="L236" s="16"/>
      <c r="M236" s="70"/>
      <c r="N236" s="16"/>
      <c r="O236" s="16"/>
      <c r="P236" s="70"/>
      <c r="Q236" s="16"/>
      <c r="R236" s="16"/>
      <c r="S236" s="70"/>
      <c r="T236" s="16"/>
      <c r="U236" s="16"/>
      <c r="V236" s="70"/>
      <c r="W236" s="16"/>
      <c r="X236" s="16"/>
      <c r="Y236" s="70"/>
      <c r="Z236" s="16"/>
      <c r="AA236" s="16"/>
      <c r="AB236" s="70"/>
      <c r="AC236" s="16"/>
      <c r="AD236" s="16"/>
      <c r="AE236" s="70"/>
      <c r="AF236" s="16"/>
      <c r="AG236" s="16"/>
      <c r="AH236" s="70"/>
      <c r="AI236" s="16"/>
      <c r="AJ236" s="16"/>
      <c r="AK236" s="70"/>
      <c r="AL236" s="16"/>
      <c r="AM236" s="16"/>
      <c r="AN236" s="70"/>
      <c r="AO236" s="16"/>
      <c r="AP236" s="16"/>
      <c r="AQ236" s="70"/>
      <c r="AR236" s="16"/>
      <c r="AS236" s="16"/>
      <c r="AT236" s="70"/>
      <c r="AU236" s="16"/>
      <c r="AV236" s="16"/>
      <c r="AW236" s="70"/>
      <c r="AX236" s="16"/>
      <c r="AY236" s="16"/>
      <c r="AZ236" s="70"/>
      <c r="BA236" s="16"/>
      <c r="BB236" s="16"/>
      <c r="BC236" s="70"/>
      <c r="BD236" s="16"/>
      <c r="BE236" s="16"/>
      <c r="BF236" s="70"/>
      <c r="BG236" s="16"/>
      <c r="BH236" s="16"/>
      <c r="BI236" s="70"/>
      <c r="BJ236" s="16"/>
      <c r="BK236" s="16"/>
      <c r="BL236" s="70"/>
      <c r="BM236" s="16"/>
      <c r="BN236" s="16"/>
      <c r="BO236" s="70"/>
      <c r="BP236" s="16"/>
      <c r="BQ236" s="16"/>
      <c r="BR236" s="70"/>
      <c r="BS236" s="16"/>
      <c r="BT236" s="16"/>
      <c r="BU236" s="70"/>
      <c r="BV236" s="16"/>
      <c r="BW236" s="16"/>
      <c r="BX236" s="70"/>
      <c r="BY236" s="16"/>
      <c r="BZ236" s="16"/>
      <c r="CA236" s="70"/>
      <c r="CB236" s="16"/>
      <c r="CC236" s="16"/>
      <c r="CD236" s="70"/>
      <c r="CE236" s="16"/>
      <c r="CF236" s="16"/>
      <c r="CG236" s="70"/>
      <c r="CH236" s="16"/>
      <c r="CI236" s="16"/>
      <c r="CJ236" s="70"/>
      <c r="CK236" s="16"/>
      <c r="CL236" s="16"/>
      <c r="CM236" s="70"/>
      <c r="CN236" s="16"/>
      <c r="CO236" s="16"/>
      <c r="CP236" s="70"/>
      <c r="CQ236" s="16"/>
      <c r="CR236" s="16"/>
      <c r="CS236" s="70"/>
      <c r="CT236" s="16"/>
      <c r="CU236" s="16"/>
      <c r="CV236" s="70"/>
      <c r="CW236" s="16"/>
      <c r="CX236" s="16"/>
      <c r="CY236" s="70"/>
      <c r="CZ236" s="16"/>
      <c r="DA236" s="16"/>
      <c r="DB236" s="70"/>
      <c r="DC236" s="16"/>
      <c r="DD236" s="16"/>
      <c r="DE236" s="70"/>
      <c r="DF236" s="16"/>
      <c r="DG236" s="16"/>
      <c r="DH236" s="70"/>
      <c r="DI236" s="16"/>
      <c r="DJ236" s="16"/>
      <c r="DK236" s="70"/>
      <c r="DL236" s="16"/>
      <c r="DM236" s="16"/>
      <c r="DN236" s="70"/>
      <c r="DO236" s="16"/>
      <c r="DP236" s="16"/>
      <c r="DQ236" s="70"/>
      <c r="DR236" s="16"/>
      <c r="DS236" s="16"/>
      <c r="DT236" s="70"/>
      <c r="DU236" s="16"/>
      <c r="DV236" s="16"/>
      <c r="DW236" s="70"/>
      <c r="DX236" s="16"/>
      <c r="DY236" s="16"/>
      <c r="DZ236" s="70"/>
      <c r="EA236" s="16"/>
      <c r="EB236" s="16"/>
      <c r="EC236" s="70"/>
      <c r="ED236" s="16"/>
      <c r="EE236" s="16"/>
      <c r="EF236" s="70"/>
      <c r="EG236" s="16"/>
      <c r="EH236" s="16"/>
      <c r="EI236" s="70"/>
      <c r="EJ236" s="16"/>
      <c r="EK236" s="16"/>
      <c r="EL236" s="70"/>
      <c r="EM236" s="16"/>
      <c r="EN236" s="16"/>
      <c r="EO236" s="70"/>
      <c r="EP236" s="16"/>
      <c r="EQ236" s="16"/>
      <c r="ER236" s="70"/>
      <c r="ES236" s="16"/>
      <c r="ET236" s="16"/>
      <c r="EU236" s="70"/>
      <c r="EV236" s="16"/>
      <c r="EW236" s="16"/>
      <c r="EX236" s="70"/>
      <c r="EY236" s="16"/>
      <c r="EZ236" s="16"/>
      <c r="FA236" s="70"/>
      <c r="FB236" s="16"/>
      <c r="FC236" s="16"/>
      <c r="FD236" s="70"/>
      <c r="FE236" s="16"/>
      <c r="FF236" s="16"/>
      <c r="FG236" s="70"/>
      <c r="FH236" s="16"/>
      <c r="FI236" s="16"/>
      <c r="FJ236" s="70"/>
      <c r="FK236" s="16"/>
      <c r="FL236" s="16"/>
      <c r="FM236" s="70"/>
      <c r="FN236" s="16"/>
      <c r="FO236" s="16"/>
      <c r="FP236" s="70"/>
      <c r="FQ236" s="16"/>
      <c r="FR236" s="16"/>
      <c r="FS236" s="70"/>
      <c r="FT236" s="16"/>
      <c r="FU236" s="16"/>
      <c r="FV236" s="70"/>
      <c r="FW236" s="16"/>
      <c r="FX236" s="16"/>
      <c r="FY236" s="70"/>
      <c r="FZ236" s="16"/>
      <c r="GA236" s="16"/>
      <c r="GB236" s="70"/>
      <c r="GC236" s="16"/>
      <c r="GD236" s="16"/>
      <c r="GE236" s="70"/>
      <c r="GF236" s="16"/>
      <c r="GG236" s="16"/>
      <c r="GH236" s="71"/>
      <c r="GI236" s="16"/>
      <c r="GJ236" s="16"/>
      <c r="GK236" s="70"/>
      <c r="GL236" s="16"/>
      <c r="GM236" s="16"/>
      <c r="GN236" s="70"/>
      <c r="GO236" s="16"/>
      <c r="GP236" s="16"/>
      <c r="GQ236" s="70"/>
      <c r="GR236" s="16"/>
      <c r="GS236" s="16"/>
      <c r="GT236" s="70"/>
      <c r="GU236" s="16"/>
      <c r="GV236" s="16"/>
      <c r="GW236" s="70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70"/>
      <c r="HJ236" s="16"/>
      <c r="HK236" s="16"/>
      <c r="HL236" s="16"/>
      <c r="HM236" s="16"/>
      <c r="HN236" s="16"/>
      <c r="HO236" s="16"/>
      <c r="HP236" s="16"/>
      <c r="HQ236" s="16"/>
      <c r="HR236" s="70"/>
      <c r="HS236" s="16"/>
      <c r="HT236" s="16"/>
      <c r="HU236" s="70"/>
      <c r="HV236" s="16"/>
      <c r="HW236" s="16"/>
      <c r="HX236" s="70"/>
      <c r="HY236" s="16"/>
      <c r="HZ236" s="16"/>
      <c r="IA236" s="70"/>
      <c r="IB236" s="16"/>
      <c r="IC236" s="16"/>
      <c r="ID236" s="70"/>
      <c r="IE236" s="16"/>
      <c r="IF236" s="16"/>
      <c r="IG236" s="70"/>
      <c r="IH236" s="16"/>
      <c r="II236" s="16"/>
      <c r="IJ236" s="70"/>
      <c r="IK236" s="16"/>
      <c r="IL236" s="16"/>
      <c r="IM236" s="70"/>
      <c r="IN236" s="16"/>
      <c r="IO236" s="16"/>
      <c r="IP236" s="70"/>
      <c r="IQ236" s="16"/>
      <c r="IR236" s="16"/>
      <c r="IS236" s="16"/>
      <c r="IT236" s="70"/>
      <c r="IU236" s="16"/>
      <c r="IV236" s="16"/>
      <c r="IW236" s="70"/>
      <c r="IX236" s="16"/>
      <c r="IY236" s="16"/>
      <c r="IZ236" s="70"/>
      <c r="JA236" s="16"/>
      <c r="JB236" s="16"/>
      <c r="JC236" s="70"/>
      <c r="JD236" s="16"/>
      <c r="JE236" s="16"/>
      <c r="JF236" s="70"/>
      <c r="JG236" s="16"/>
      <c r="JH236" s="16"/>
      <c r="JI236" s="70"/>
      <c r="JJ236" s="16"/>
      <c r="JK236" s="16"/>
      <c r="JL236" s="70"/>
      <c r="JM236" s="16"/>
      <c r="JN236" s="16"/>
      <c r="JO236" s="70"/>
      <c r="JP236" s="16"/>
      <c r="JQ236" s="16"/>
      <c r="JR236" s="70"/>
      <c r="JS236" s="16"/>
      <c r="JT236" s="16"/>
      <c r="JU236" s="70"/>
      <c r="JV236" s="16"/>
      <c r="JW236" s="16"/>
      <c r="JX236" s="70"/>
      <c r="JY236" s="16"/>
      <c r="JZ236" s="16"/>
      <c r="KA236" s="70"/>
      <c r="KB236" s="16"/>
      <c r="KC236" s="16"/>
      <c r="KD236" s="70"/>
      <c r="KE236" s="16"/>
      <c r="KF236" s="16"/>
      <c r="KG236" s="70"/>
      <c r="KH236" s="16"/>
      <c r="KI236" s="16"/>
      <c r="KJ236" s="70"/>
      <c r="KK236" s="16"/>
      <c r="KL236" s="16"/>
      <c r="KM236" s="70"/>
      <c r="KN236" s="16"/>
      <c r="KO236" s="16"/>
      <c r="KP236" s="70"/>
      <c r="KQ236" s="16"/>
      <c r="KR236" s="16"/>
      <c r="KS236" s="70"/>
      <c r="KT236" s="16"/>
      <c r="KU236" s="16"/>
      <c r="KV236" s="16"/>
      <c r="KW236" s="16"/>
      <c r="KX236" s="16"/>
      <c r="KY236" s="70"/>
      <c r="KZ236" s="16"/>
      <c r="LA236" s="16"/>
      <c r="LB236" s="70"/>
      <c r="LC236" s="16"/>
      <c r="LD236" s="16"/>
      <c r="LE236" s="70"/>
      <c r="LF236" s="16"/>
      <c r="LG236" s="16"/>
      <c r="LH236" s="70"/>
      <c r="LI236" s="16"/>
      <c r="LJ236" s="16"/>
      <c r="LK236" s="70"/>
      <c r="LL236" s="16"/>
      <c r="LM236" s="16"/>
      <c r="LN236" s="70"/>
      <c r="LO236" s="16"/>
      <c r="LP236" s="16"/>
      <c r="LQ236" s="70"/>
      <c r="LR236" s="16"/>
      <c r="LS236" s="16"/>
      <c r="LT236" s="70"/>
      <c r="LU236" s="16"/>
      <c r="LV236" s="16"/>
      <c r="LW236" s="70"/>
      <c r="LX236" s="16"/>
      <c r="LY236" s="16"/>
      <c r="LZ236" s="70"/>
      <c r="MA236" s="16"/>
      <c r="MB236" s="16"/>
      <c r="MC236" s="70"/>
      <c r="MD236" s="16"/>
      <c r="ME236" s="16"/>
      <c r="MF236" s="70"/>
      <c r="MG236" s="21"/>
    </row>
    <row r="237" spans="2:345" s="17" customFormat="1" ht="13.5" customHeight="1">
      <c r="B237" s="16"/>
      <c r="C237" s="16"/>
      <c r="D237" s="16"/>
      <c r="E237" s="16"/>
      <c r="F237" s="16"/>
      <c r="G237" s="70"/>
      <c r="H237" s="16"/>
      <c r="I237" s="16"/>
      <c r="J237" s="70"/>
      <c r="K237" s="16"/>
      <c r="L237" s="16"/>
      <c r="M237" s="70"/>
      <c r="N237" s="16"/>
      <c r="O237" s="16"/>
      <c r="P237" s="70"/>
      <c r="Q237" s="16"/>
      <c r="R237" s="16"/>
      <c r="S237" s="70"/>
      <c r="T237" s="16"/>
      <c r="U237" s="16"/>
      <c r="V237" s="70"/>
      <c r="W237" s="16"/>
      <c r="X237" s="16"/>
      <c r="Y237" s="70"/>
      <c r="Z237" s="16"/>
      <c r="AA237" s="16"/>
      <c r="AB237" s="70"/>
      <c r="AC237" s="16"/>
      <c r="AD237" s="16"/>
      <c r="AE237" s="70"/>
      <c r="AF237" s="16"/>
      <c r="AG237" s="16"/>
      <c r="AH237" s="70"/>
      <c r="AI237" s="16"/>
      <c r="AJ237" s="16"/>
      <c r="AK237" s="70"/>
      <c r="AL237" s="16"/>
      <c r="AM237" s="16"/>
      <c r="AN237" s="70"/>
      <c r="AO237" s="16"/>
      <c r="AP237" s="16"/>
      <c r="AQ237" s="70"/>
      <c r="AR237" s="16"/>
      <c r="AS237" s="16"/>
      <c r="AT237" s="70"/>
      <c r="AU237" s="16"/>
      <c r="AV237" s="16"/>
      <c r="AW237" s="70"/>
      <c r="AX237" s="16"/>
      <c r="AY237" s="16"/>
      <c r="AZ237" s="70"/>
      <c r="BA237" s="16"/>
      <c r="BB237" s="16"/>
      <c r="BC237" s="70"/>
      <c r="BD237" s="16"/>
      <c r="BE237" s="16"/>
      <c r="BF237" s="70"/>
      <c r="BG237" s="16"/>
      <c r="BH237" s="16"/>
      <c r="BI237" s="70"/>
      <c r="BJ237" s="16"/>
      <c r="BK237" s="16"/>
      <c r="BL237" s="70"/>
      <c r="BM237" s="16"/>
      <c r="BN237" s="16"/>
      <c r="BO237" s="70"/>
      <c r="BP237" s="16"/>
      <c r="BQ237" s="16"/>
      <c r="BR237" s="70"/>
      <c r="BS237" s="16"/>
      <c r="BT237" s="16"/>
      <c r="BU237" s="70"/>
      <c r="BV237" s="16"/>
      <c r="BW237" s="16"/>
      <c r="BX237" s="70"/>
      <c r="BY237" s="16"/>
      <c r="BZ237" s="16"/>
      <c r="CA237" s="70"/>
      <c r="CB237" s="16"/>
      <c r="CC237" s="16"/>
      <c r="CD237" s="70"/>
      <c r="CE237" s="16"/>
      <c r="CF237" s="16"/>
      <c r="CG237" s="70"/>
      <c r="CH237" s="16"/>
      <c r="CI237" s="16"/>
      <c r="CJ237" s="70"/>
      <c r="CK237" s="16"/>
      <c r="CL237" s="16"/>
      <c r="CM237" s="70"/>
      <c r="CN237" s="16"/>
      <c r="CO237" s="16"/>
      <c r="CP237" s="70"/>
      <c r="CQ237" s="16"/>
      <c r="CR237" s="16"/>
      <c r="CS237" s="70"/>
      <c r="CT237" s="16"/>
      <c r="CU237" s="16"/>
      <c r="CV237" s="70"/>
      <c r="CW237" s="16"/>
      <c r="CX237" s="16"/>
      <c r="CY237" s="70"/>
      <c r="CZ237" s="16"/>
      <c r="DA237" s="16"/>
      <c r="DB237" s="70"/>
      <c r="DC237" s="16"/>
      <c r="DD237" s="16"/>
      <c r="DE237" s="70"/>
      <c r="DF237" s="16"/>
      <c r="DG237" s="16"/>
      <c r="DH237" s="70"/>
      <c r="DI237" s="16"/>
      <c r="DJ237" s="16"/>
      <c r="DK237" s="70"/>
      <c r="DL237" s="16"/>
      <c r="DM237" s="16"/>
      <c r="DN237" s="70"/>
      <c r="DO237" s="16"/>
      <c r="DP237" s="16"/>
      <c r="DQ237" s="70"/>
      <c r="DR237" s="16"/>
      <c r="DS237" s="16"/>
      <c r="DT237" s="70"/>
      <c r="DU237" s="16"/>
      <c r="DV237" s="16"/>
      <c r="DW237" s="70"/>
      <c r="DX237" s="16"/>
      <c r="DY237" s="16"/>
      <c r="DZ237" s="70"/>
      <c r="EA237" s="16"/>
      <c r="EB237" s="16"/>
      <c r="EC237" s="70"/>
      <c r="ED237" s="16"/>
      <c r="EE237" s="16"/>
      <c r="EF237" s="70"/>
      <c r="EG237" s="16"/>
      <c r="EH237" s="16"/>
      <c r="EI237" s="70"/>
      <c r="EJ237" s="16"/>
      <c r="EK237" s="16"/>
      <c r="EL237" s="70"/>
      <c r="EM237" s="16"/>
      <c r="EN237" s="16"/>
      <c r="EO237" s="70"/>
      <c r="EP237" s="16"/>
      <c r="EQ237" s="16"/>
      <c r="ER237" s="70"/>
      <c r="ES237" s="16"/>
      <c r="ET237" s="16"/>
      <c r="EU237" s="70"/>
      <c r="EV237" s="16"/>
      <c r="EW237" s="16"/>
      <c r="EX237" s="70"/>
      <c r="EY237" s="16"/>
      <c r="EZ237" s="16"/>
      <c r="FA237" s="70"/>
      <c r="FB237" s="16"/>
      <c r="FC237" s="16"/>
      <c r="FD237" s="70"/>
      <c r="FE237" s="16"/>
      <c r="FF237" s="16"/>
      <c r="FG237" s="70"/>
      <c r="FH237" s="16"/>
      <c r="FI237" s="16"/>
      <c r="FJ237" s="70"/>
      <c r="FK237" s="16"/>
      <c r="FL237" s="16"/>
      <c r="FM237" s="70"/>
      <c r="FN237" s="16"/>
      <c r="FO237" s="16"/>
      <c r="FP237" s="70"/>
      <c r="FQ237" s="16"/>
      <c r="FR237" s="16"/>
      <c r="FS237" s="70"/>
      <c r="FT237" s="16"/>
      <c r="FU237" s="16"/>
      <c r="FV237" s="70"/>
      <c r="FW237" s="16"/>
      <c r="FX237" s="16"/>
      <c r="FY237" s="70"/>
      <c r="FZ237" s="16"/>
      <c r="GA237" s="16"/>
      <c r="GB237" s="70"/>
      <c r="GC237" s="16"/>
      <c r="GD237" s="16"/>
      <c r="GE237" s="70"/>
      <c r="GF237" s="16"/>
      <c r="GG237" s="16"/>
      <c r="GH237" s="71"/>
      <c r="GI237" s="16"/>
      <c r="GJ237" s="16"/>
      <c r="GK237" s="70"/>
      <c r="GL237" s="16"/>
      <c r="GM237" s="16"/>
      <c r="GN237" s="70"/>
      <c r="GO237" s="16"/>
      <c r="GP237" s="16"/>
      <c r="GQ237" s="70"/>
      <c r="GR237" s="16"/>
      <c r="GS237" s="16"/>
      <c r="GT237" s="70"/>
      <c r="GU237" s="16"/>
      <c r="GV237" s="16"/>
      <c r="GW237" s="70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70"/>
      <c r="HJ237" s="16"/>
      <c r="HK237" s="16"/>
      <c r="HL237" s="16"/>
      <c r="HM237" s="16"/>
      <c r="HN237" s="16"/>
      <c r="HO237" s="16"/>
      <c r="HP237" s="16"/>
      <c r="HQ237" s="16"/>
      <c r="HR237" s="70"/>
      <c r="HS237" s="16"/>
      <c r="HT237" s="16"/>
      <c r="HU237" s="70"/>
      <c r="HV237" s="16"/>
      <c r="HW237" s="16"/>
      <c r="HX237" s="70"/>
      <c r="HY237" s="16"/>
      <c r="HZ237" s="16"/>
      <c r="IA237" s="70"/>
      <c r="IB237" s="16"/>
      <c r="IC237" s="16"/>
      <c r="ID237" s="70"/>
      <c r="IE237" s="16"/>
      <c r="IF237" s="16"/>
      <c r="IG237" s="70"/>
      <c r="IH237" s="16"/>
      <c r="II237" s="16"/>
      <c r="IJ237" s="70"/>
      <c r="IK237" s="16"/>
      <c r="IL237" s="16"/>
      <c r="IM237" s="70"/>
      <c r="IN237" s="16"/>
      <c r="IO237" s="16"/>
      <c r="IP237" s="70"/>
      <c r="IQ237" s="16"/>
      <c r="IR237" s="16"/>
      <c r="IS237" s="16"/>
      <c r="IT237" s="70"/>
      <c r="IU237" s="16"/>
      <c r="IV237" s="16"/>
      <c r="IW237" s="70"/>
      <c r="IX237" s="16"/>
      <c r="IY237" s="16"/>
      <c r="IZ237" s="70"/>
      <c r="JA237" s="16"/>
      <c r="JB237" s="16"/>
      <c r="JC237" s="70"/>
      <c r="JD237" s="16"/>
      <c r="JE237" s="16"/>
      <c r="JF237" s="70"/>
      <c r="JG237" s="16"/>
      <c r="JH237" s="16"/>
      <c r="JI237" s="70"/>
      <c r="JJ237" s="16"/>
      <c r="JK237" s="16"/>
      <c r="JL237" s="70"/>
      <c r="JM237" s="16"/>
      <c r="JN237" s="16"/>
      <c r="JO237" s="70"/>
      <c r="JP237" s="16"/>
      <c r="JQ237" s="16"/>
      <c r="JR237" s="70"/>
      <c r="JS237" s="16"/>
      <c r="JT237" s="16"/>
      <c r="JU237" s="70"/>
      <c r="JV237" s="16"/>
      <c r="JW237" s="16"/>
      <c r="JX237" s="70"/>
      <c r="JY237" s="16"/>
      <c r="JZ237" s="16"/>
      <c r="KA237" s="70"/>
      <c r="KB237" s="16"/>
      <c r="KC237" s="16"/>
      <c r="KD237" s="70"/>
      <c r="KE237" s="16"/>
      <c r="KF237" s="16"/>
      <c r="KG237" s="70"/>
      <c r="KH237" s="16"/>
      <c r="KI237" s="16"/>
      <c r="KJ237" s="70"/>
      <c r="KK237" s="16"/>
      <c r="KL237" s="16"/>
      <c r="KM237" s="70"/>
      <c r="KN237" s="16"/>
      <c r="KO237" s="16"/>
      <c r="KP237" s="70"/>
      <c r="KQ237" s="16"/>
      <c r="KR237" s="16"/>
      <c r="KS237" s="70"/>
      <c r="KT237" s="16"/>
      <c r="KU237" s="16"/>
      <c r="KV237" s="16"/>
      <c r="KW237" s="16"/>
      <c r="KX237" s="16"/>
      <c r="KY237" s="70"/>
      <c r="KZ237" s="16"/>
      <c r="LA237" s="16"/>
      <c r="LB237" s="70"/>
      <c r="LC237" s="16"/>
      <c r="LD237" s="16"/>
      <c r="LE237" s="70"/>
      <c r="LF237" s="16"/>
      <c r="LG237" s="16"/>
      <c r="LH237" s="70"/>
      <c r="LI237" s="16"/>
      <c r="LJ237" s="16"/>
      <c r="LK237" s="70"/>
      <c r="LL237" s="16"/>
      <c r="LM237" s="16"/>
      <c r="LN237" s="70"/>
      <c r="LO237" s="16"/>
      <c r="LP237" s="16"/>
      <c r="LQ237" s="70"/>
      <c r="LR237" s="16"/>
      <c r="LS237" s="16"/>
      <c r="LT237" s="70"/>
      <c r="LU237" s="16"/>
      <c r="LV237" s="16"/>
      <c r="LW237" s="70"/>
      <c r="LX237" s="16"/>
      <c r="LY237" s="16"/>
      <c r="LZ237" s="70"/>
      <c r="MA237" s="16"/>
      <c r="MB237" s="16"/>
      <c r="MC237" s="70"/>
      <c r="MD237" s="16"/>
      <c r="ME237" s="16"/>
      <c r="MF237" s="70"/>
      <c r="MG237" s="21"/>
    </row>
    <row r="238" spans="2:345" s="17" customFormat="1" ht="13.5" customHeight="1">
      <c r="B238" s="16"/>
      <c r="C238" s="16"/>
      <c r="D238" s="16"/>
      <c r="E238" s="16"/>
      <c r="F238" s="16"/>
      <c r="G238" s="70"/>
      <c r="H238" s="16"/>
      <c r="I238" s="16"/>
      <c r="J238" s="70"/>
      <c r="K238" s="16"/>
      <c r="L238" s="16"/>
      <c r="M238" s="70"/>
      <c r="N238" s="16"/>
      <c r="O238" s="16"/>
      <c r="P238" s="70"/>
      <c r="Q238" s="16"/>
      <c r="R238" s="16"/>
      <c r="S238" s="70"/>
      <c r="T238" s="16"/>
      <c r="U238" s="16"/>
      <c r="V238" s="70"/>
      <c r="W238" s="16"/>
      <c r="X238" s="16"/>
      <c r="Y238" s="70"/>
      <c r="Z238" s="16"/>
      <c r="AA238" s="16"/>
      <c r="AB238" s="70"/>
      <c r="AC238" s="16"/>
      <c r="AD238" s="16"/>
      <c r="AE238" s="70"/>
      <c r="AF238" s="16"/>
      <c r="AG238" s="16"/>
      <c r="AH238" s="70"/>
      <c r="AI238" s="16"/>
      <c r="AJ238" s="16"/>
      <c r="AK238" s="70"/>
      <c r="AL238" s="16"/>
      <c r="AM238" s="16"/>
      <c r="AN238" s="70"/>
      <c r="AO238" s="16"/>
      <c r="AP238" s="16"/>
      <c r="AQ238" s="70"/>
      <c r="AR238" s="16"/>
      <c r="AS238" s="16"/>
      <c r="AT238" s="70"/>
      <c r="AU238" s="16"/>
      <c r="AV238" s="16"/>
      <c r="AW238" s="70"/>
      <c r="AX238" s="16"/>
      <c r="AY238" s="16"/>
      <c r="AZ238" s="70"/>
      <c r="BA238" s="16"/>
      <c r="BB238" s="16"/>
      <c r="BC238" s="70"/>
      <c r="BD238" s="16"/>
      <c r="BE238" s="16"/>
      <c r="BF238" s="70"/>
      <c r="BG238" s="16"/>
      <c r="BH238" s="16"/>
      <c r="BI238" s="70"/>
      <c r="BJ238" s="16"/>
      <c r="BK238" s="16"/>
      <c r="BL238" s="70"/>
      <c r="BM238" s="16"/>
      <c r="BN238" s="16"/>
      <c r="BO238" s="70"/>
      <c r="BP238" s="16"/>
      <c r="BQ238" s="16"/>
      <c r="BR238" s="70"/>
      <c r="BS238" s="16"/>
      <c r="BT238" s="16"/>
      <c r="BU238" s="70"/>
      <c r="BV238" s="16"/>
      <c r="BW238" s="16"/>
      <c r="BX238" s="70"/>
      <c r="BY238" s="16"/>
      <c r="BZ238" s="16"/>
      <c r="CA238" s="70"/>
      <c r="CB238" s="16"/>
      <c r="CC238" s="16"/>
      <c r="CD238" s="70"/>
      <c r="CE238" s="16"/>
      <c r="CF238" s="16"/>
      <c r="CG238" s="70"/>
      <c r="CH238" s="16"/>
      <c r="CI238" s="16"/>
      <c r="CJ238" s="70"/>
      <c r="CK238" s="16"/>
      <c r="CL238" s="16"/>
      <c r="CM238" s="70"/>
      <c r="CN238" s="16"/>
      <c r="CO238" s="16"/>
      <c r="CP238" s="70"/>
      <c r="CQ238" s="16"/>
      <c r="CR238" s="16"/>
      <c r="CS238" s="70"/>
      <c r="CT238" s="16"/>
      <c r="CU238" s="16"/>
      <c r="CV238" s="70"/>
      <c r="CW238" s="16"/>
      <c r="CX238" s="16"/>
      <c r="CY238" s="70"/>
      <c r="CZ238" s="16"/>
      <c r="DA238" s="16"/>
      <c r="DB238" s="70"/>
      <c r="DC238" s="16"/>
      <c r="DD238" s="16"/>
      <c r="DE238" s="70"/>
      <c r="DF238" s="16"/>
      <c r="DG238" s="16"/>
      <c r="DH238" s="70"/>
      <c r="DI238" s="16"/>
      <c r="DJ238" s="16"/>
      <c r="DK238" s="70"/>
      <c r="DL238" s="16"/>
      <c r="DM238" s="16"/>
      <c r="DN238" s="70"/>
      <c r="DO238" s="16"/>
      <c r="DP238" s="16"/>
      <c r="DQ238" s="70"/>
      <c r="DR238" s="16"/>
      <c r="DS238" s="16"/>
      <c r="DT238" s="70"/>
      <c r="DU238" s="16"/>
      <c r="DV238" s="16"/>
      <c r="DW238" s="70"/>
      <c r="DX238" s="16"/>
      <c r="DY238" s="16"/>
      <c r="DZ238" s="70"/>
      <c r="EA238" s="16"/>
      <c r="EB238" s="16"/>
      <c r="EC238" s="70"/>
      <c r="ED238" s="16"/>
      <c r="EE238" s="16"/>
      <c r="EF238" s="70"/>
      <c r="EG238" s="16"/>
      <c r="EH238" s="16"/>
      <c r="EI238" s="70"/>
      <c r="EJ238" s="16"/>
      <c r="EK238" s="16"/>
      <c r="EL238" s="70"/>
      <c r="EM238" s="16"/>
      <c r="EN238" s="16"/>
      <c r="EO238" s="70"/>
      <c r="EP238" s="16"/>
      <c r="EQ238" s="16"/>
      <c r="ER238" s="70"/>
      <c r="ES238" s="16"/>
      <c r="ET238" s="16"/>
      <c r="EU238" s="70"/>
      <c r="EV238" s="16"/>
      <c r="EW238" s="16"/>
      <c r="EX238" s="70"/>
      <c r="EY238" s="16"/>
      <c r="EZ238" s="16"/>
      <c r="FA238" s="70"/>
      <c r="FB238" s="16"/>
      <c r="FC238" s="16"/>
      <c r="FD238" s="70"/>
      <c r="FE238" s="16"/>
      <c r="FF238" s="16"/>
      <c r="FG238" s="70"/>
      <c r="FH238" s="16"/>
      <c r="FI238" s="16"/>
      <c r="FJ238" s="70"/>
      <c r="FK238" s="16"/>
      <c r="FL238" s="16"/>
      <c r="FM238" s="70"/>
      <c r="FN238" s="16"/>
      <c r="FO238" s="16"/>
      <c r="FP238" s="70"/>
      <c r="FQ238" s="16"/>
      <c r="FR238" s="16"/>
      <c r="FS238" s="70"/>
      <c r="FT238" s="16"/>
      <c r="FU238" s="16"/>
      <c r="FV238" s="70"/>
      <c r="FW238" s="16"/>
      <c r="FX238" s="16"/>
      <c r="FY238" s="70"/>
      <c r="FZ238" s="16"/>
      <c r="GA238" s="16"/>
      <c r="GB238" s="70"/>
      <c r="GC238" s="16"/>
      <c r="GD238" s="16"/>
      <c r="GE238" s="70"/>
      <c r="GF238" s="16"/>
      <c r="GG238" s="16"/>
      <c r="GH238" s="71"/>
      <c r="GI238" s="16"/>
      <c r="GJ238" s="16"/>
      <c r="GK238" s="70"/>
      <c r="GL238" s="16"/>
      <c r="GM238" s="16"/>
      <c r="GN238" s="70"/>
      <c r="GO238" s="16"/>
      <c r="GP238" s="16"/>
      <c r="GQ238" s="70"/>
      <c r="GR238" s="16"/>
      <c r="GS238" s="16"/>
      <c r="GT238" s="70"/>
      <c r="GU238" s="16"/>
      <c r="GV238" s="16"/>
      <c r="GW238" s="70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70"/>
      <c r="HJ238" s="16"/>
      <c r="HK238" s="16"/>
      <c r="HL238" s="16"/>
      <c r="HM238" s="16"/>
      <c r="HN238" s="16"/>
      <c r="HO238" s="16"/>
      <c r="HP238" s="16"/>
      <c r="HQ238" s="16"/>
      <c r="HR238" s="70"/>
      <c r="HS238" s="16"/>
      <c r="HT238" s="16"/>
      <c r="HU238" s="70"/>
      <c r="HV238" s="16"/>
      <c r="HW238" s="16"/>
      <c r="HX238" s="70"/>
      <c r="HY238" s="16"/>
      <c r="HZ238" s="16"/>
      <c r="IA238" s="70"/>
      <c r="IB238" s="16"/>
      <c r="IC238" s="16"/>
      <c r="ID238" s="70"/>
      <c r="IE238" s="16"/>
      <c r="IF238" s="16"/>
      <c r="IG238" s="70"/>
      <c r="IH238" s="16"/>
      <c r="II238" s="16"/>
      <c r="IJ238" s="70"/>
      <c r="IK238" s="16"/>
      <c r="IL238" s="16"/>
      <c r="IM238" s="70"/>
      <c r="IN238" s="16"/>
      <c r="IO238" s="16"/>
      <c r="IP238" s="70"/>
      <c r="IQ238" s="16"/>
      <c r="IR238" s="16"/>
      <c r="IS238" s="16"/>
      <c r="IT238" s="70"/>
      <c r="IU238" s="16"/>
      <c r="IV238" s="16"/>
      <c r="IW238" s="70"/>
      <c r="IX238" s="16"/>
      <c r="IY238" s="16"/>
      <c r="IZ238" s="70"/>
      <c r="JA238" s="16"/>
      <c r="JB238" s="16"/>
      <c r="JC238" s="70"/>
      <c r="JD238" s="16"/>
      <c r="JE238" s="16"/>
      <c r="JF238" s="70"/>
      <c r="JG238" s="16"/>
      <c r="JH238" s="16"/>
      <c r="JI238" s="70"/>
      <c r="JJ238" s="16"/>
      <c r="JK238" s="16"/>
      <c r="JL238" s="70"/>
      <c r="JM238" s="16"/>
      <c r="JN238" s="16"/>
      <c r="JO238" s="70"/>
      <c r="JP238" s="16"/>
      <c r="JQ238" s="16"/>
      <c r="JR238" s="70"/>
      <c r="JS238" s="16"/>
      <c r="JT238" s="16"/>
      <c r="JU238" s="70"/>
      <c r="JV238" s="16"/>
      <c r="JW238" s="16"/>
      <c r="JX238" s="70"/>
      <c r="JY238" s="16"/>
      <c r="JZ238" s="16"/>
      <c r="KA238" s="70"/>
      <c r="KB238" s="16"/>
      <c r="KC238" s="16"/>
      <c r="KD238" s="70"/>
      <c r="KE238" s="16"/>
      <c r="KF238" s="16"/>
      <c r="KG238" s="70"/>
      <c r="KH238" s="16"/>
      <c r="KI238" s="16"/>
      <c r="KJ238" s="70"/>
      <c r="KK238" s="16"/>
      <c r="KL238" s="16"/>
      <c r="KM238" s="70"/>
      <c r="KN238" s="16"/>
      <c r="KO238" s="16"/>
      <c r="KP238" s="70"/>
      <c r="KQ238" s="16"/>
      <c r="KR238" s="16"/>
      <c r="KS238" s="70"/>
      <c r="KT238" s="16"/>
      <c r="KU238" s="16"/>
      <c r="KV238" s="16"/>
      <c r="KW238" s="16"/>
      <c r="KX238" s="16"/>
      <c r="KY238" s="70"/>
      <c r="KZ238" s="16"/>
      <c r="LA238" s="16"/>
      <c r="LB238" s="70"/>
      <c r="LC238" s="16"/>
      <c r="LD238" s="16"/>
      <c r="LE238" s="70"/>
      <c r="LF238" s="16"/>
      <c r="LG238" s="16"/>
      <c r="LH238" s="70"/>
      <c r="LI238" s="16"/>
      <c r="LJ238" s="16"/>
      <c r="LK238" s="70"/>
      <c r="LL238" s="16"/>
      <c r="LM238" s="16"/>
      <c r="LN238" s="70"/>
      <c r="LO238" s="16"/>
      <c r="LP238" s="16"/>
      <c r="LQ238" s="70"/>
      <c r="LR238" s="16"/>
      <c r="LS238" s="16"/>
      <c r="LT238" s="70"/>
      <c r="LU238" s="16"/>
      <c r="LV238" s="16"/>
      <c r="LW238" s="70"/>
      <c r="LX238" s="16"/>
      <c r="LY238" s="16"/>
      <c r="LZ238" s="70"/>
      <c r="MA238" s="16"/>
      <c r="MB238" s="16"/>
      <c r="MC238" s="70"/>
      <c r="MD238" s="16"/>
      <c r="ME238" s="16"/>
      <c r="MF238" s="70"/>
      <c r="MG238" s="21"/>
    </row>
    <row r="239" spans="2:345" s="17" customFormat="1" ht="13.5" customHeight="1">
      <c r="B239" s="16"/>
      <c r="C239" s="16"/>
      <c r="D239" s="16"/>
      <c r="E239" s="16"/>
      <c r="F239" s="16"/>
      <c r="G239" s="70"/>
      <c r="H239" s="16"/>
      <c r="I239" s="16"/>
      <c r="J239" s="70"/>
      <c r="K239" s="16"/>
      <c r="L239" s="16"/>
      <c r="M239" s="70"/>
      <c r="N239" s="16"/>
      <c r="O239" s="16"/>
      <c r="P239" s="70"/>
      <c r="Q239" s="16"/>
      <c r="R239" s="16"/>
      <c r="S239" s="70"/>
      <c r="T239" s="16"/>
      <c r="U239" s="16"/>
      <c r="V239" s="70"/>
      <c r="W239" s="16"/>
      <c r="X239" s="16"/>
      <c r="Y239" s="70"/>
      <c r="Z239" s="16"/>
      <c r="AA239" s="16"/>
      <c r="AB239" s="70"/>
      <c r="AC239" s="16"/>
      <c r="AD239" s="16"/>
      <c r="AE239" s="70"/>
      <c r="AF239" s="16"/>
      <c r="AG239" s="16"/>
      <c r="AH239" s="70"/>
      <c r="AI239" s="16"/>
      <c r="AJ239" s="16"/>
      <c r="AK239" s="70"/>
      <c r="AL239" s="16"/>
      <c r="AM239" s="16"/>
      <c r="AN239" s="70"/>
      <c r="AO239" s="16"/>
      <c r="AP239" s="16"/>
      <c r="AQ239" s="70"/>
      <c r="AR239" s="16"/>
      <c r="AS239" s="16"/>
      <c r="AT239" s="70"/>
      <c r="AU239" s="16"/>
      <c r="AV239" s="16"/>
      <c r="AW239" s="70"/>
      <c r="AX239" s="16"/>
      <c r="AY239" s="16"/>
      <c r="AZ239" s="70"/>
      <c r="BA239" s="16"/>
      <c r="BB239" s="16"/>
      <c r="BC239" s="70"/>
      <c r="BD239" s="16"/>
      <c r="BE239" s="16"/>
      <c r="BF239" s="70"/>
      <c r="BG239" s="16"/>
      <c r="BH239" s="16"/>
      <c r="BI239" s="70"/>
      <c r="BJ239" s="16"/>
      <c r="BK239" s="16"/>
      <c r="BL239" s="70"/>
      <c r="BM239" s="16"/>
      <c r="BN239" s="16"/>
      <c r="BO239" s="70"/>
      <c r="BP239" s="16"/>
      <c r="BQ239" s="16"/>
      <c r="BR239" s="70"/>
      <c r="BS239" s="16"/>
      <c r="BT239" s="16"/>
      <c r="BU239" s="70"/>
      <c r="BV239" s="16"/>
      <c r="BW239" s="16"/>
      <c r="BX239" s="70"/>
      <c r="BY239" s="16"/>
      <c r="BZ239" s="16"/>
      <c r="CA239" s="70"/>
      <c r="CB239" s="16"/>
      <c r="CC239" s="16"/>
      <c r="CD239" s="70"/>
      <c r="CE239" s="16"/>
      <c r="CF239" s="16"/>
      <c r="CG239" s="70"/>
      <c r="CH239" s="16"/>
      <c r="CI239" s="16"/>
      <c r="CJ239" s="70"/>
      <c r="CK239" s="16"/>
      <c r="CL239" s="16"/>
      <c r="CM239" s="70"/>
      <c r="CN239" s="16"/>
      <c r="CO239" s="16"/>
      <c r="CP239" s="70"/>
      <c r="CQ239" s="16"/>
      <c r="CR239" s="16"/>
      <c r="CS239" s="70"/>
      <c r="CT239" s="16"/>
      <c r="CU239" s="16"/>
      <c r="CV239" s="70"/>
      <c r="CW239" s="16"/>
      <c r="CX239" s="16"/>
      <c r="CY239" s="70"/>
      <c r="CZ239" s="16"/>
      <c r="DA239" s="16"/>
      <c r="DB239" s="70"/>
      <c r="DC239" s="16"/>
      <c r="DD239" s="16"/>
      <c r="DE239" s="70"/>
      <c r="DF239" s="16"/>
      <c r="DG239" s="16"/>
      <c r="DH239" s="70"/>
      <c r="DI239" s="16"/>
      <c r="DJ239" s="16"/>
      <c r="DK239" s="70"/>
      <c r="DL239" s="16"/>
      <c r="DM239" s="16"/>
      <c r="DN239" s="70"/>
      <c r="DO239" s="16"/>
      <c r="DP239" s="16"/>
      <c r="DQ239" s="70"/>
      <c r="DR239" s="16"/>
      <c r="DS239" s="16"/>
      <c r="DT239" s="70"/>
      <c r="DU239" s="16"/>
      <c r="DV239" s="16"/>
      <c r="DW239" s="70"/>
      <c r="DX239" s="16"/>
      <c r="DY239" s="16"/>
      <c r="DZ239" s="70"/>
      <c r="EA239" s="16"/>
      <c r="EB239" s="16"/>
      <c r="EC239" s="70"/>
      <c r="ED239" s="16"/>
      <c r="EE239" s="16"/>
      <c r="EF239" s="70"/>
      <c r="EG239" s="16"/>
      <c r="EH239" s="16"/>
      <c r="EI239" s="70"/>
      <c r="EJ239" s="16"/>
      <c r="EK239" s="16"/>
      <c r="EL239" s="70"/>
      <c r="EM239" s="16"/>
      <c r="EN239" s="16"/>
      <c r="EO239" s="70"/>
      <c r="EP239" s="16"/>
      <c r="EQ239" s="16"/>
      <c r="ER239" s="70"/>
      <c r="ES239" s="16"/>
      <c r="ET239" s="16"/>
      <c r="EU239" s="70"/>
      <c r="EV239" s="16"/>
      <c r="EW239" s="16"/>
      <c r="EX239" s="70"/>
      <c r="EY239" s="16"/>
      <c r="EZ239" s="16"/>
      <c r="FA239" s="70"/>
      <c r="FB239" s="16"/>
      <c r="FC239" s="16"/>
      <c r="FD239" s="70"/>
      <c r="FE239" s="16"/>
      <c r="FF239" s="16"/>
      <c r="FG239" s="70"/>
      <c r="FH239" s="16"/>
      <c r="FI239" s="16"/>
      <c r="FJ239" s="70"/>
      <c r="FK239" s="16"/>
      <c r="FL239" s="16"/>
      <c r="FM239" s="70"/>
      <c r="FN239" s="16"/>
      <c r="FO239" s="16"/>
      <c r="FP239" s="70"/>
      <c r="FQ239" s="16"/>
      <c r="FR239" s="16"/>
      <c r="FS239" s="70"/>
      <c r="FT239" s="16"/>
      <c r="FU239" s="16"/>
      <c r="FV239" s="70"/>
      <c r="FW239" s="16"/>
      <c r="FX239" s="16"/>
      <c r="FY239" s="70"/>
      <c r="FZ239" s="16"/>
      <c r="GA239" s="16"/>
      <c r="GB239" s="70"/>
      <c r="GC239" s="16"/>
      <c r="GD239" s="16"/>
      <c r="GE239" s="70"/>
      <c r="GF239" s="16"/>
      <c r="GG239" s="16"/>
      <c r="GH239" s="71"/>
      <c r="GI239" s="16"/>
      <c r="GJ239" s="16"/>
      <c r="GK239" s="70"/>
      <c r="GL239" s="16"/>
      <c r="GM239" s="16"/>
      <c r="GN239" s="70"/>
      <c r="GO239" s="16"/>
      <c r="GP239" s="16"/>
      <c r="GQ239" s="70"/>
      <c r="GR239" s="16"/>
      <c r="GS239" s="16"/>
      <c r="GT239" s="70"/>
      <c r="GU239" s="16"/>
      <c r="GV239" s="16"/>
      <c r="GW239" s="70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70"/>
      <c r="HJ239" s="16"/>
      <c r="HK239" s="16"/>
      <c r="HL239" s="16"/>
      <c r="HM239" s="16"/>
      <c r="HN239" s="16"/>
      <c r="HO239" s="16"/>
      <c r="HP239" s="16"/>
      <c r="HQ239" s="16"/>
      <c r="HR239" s="70"/>
      <c r="HS239" s="16"/>
      <c r="HT239" s="16"/>
      <c r="HU239" s="70"/>
      <c r="HV239" s="16"/>
      <c r="HW239" s="16"/>
      <c r="HX239" s="70"/>
      <c r="HY239" s="16"/>
      <c r="HZ239" s="16"/>
      <c r="IA239" s="70"/>
      <c r="IB239" s="16"/>
      <c r="IC239" s="16"/>
      <c r="ID239" s="70"/>
      <c r="IE239" s="16"/>
      <c r="IF239" s="16"/>
      <c r="IG239" s="70"/>
      <c r="IH239" s="16"/>
      <c r="II239" s="16"/>
      <c r="IJ239" s="70"/>
      <c r="IK239" s="16"/>
      <c r="IL239" s="16"/>
      <c r="IM239" s="70"/>
      <c r="IN239" s="16"/>
      <c r="IO239" s="16"/>
      <c r="IP239" s="70"/>
      <c r="IQ239" s="16"/>
      <c r="IR239" s="16"/>
      <c r="IS239" s="16"/>
      <c r="IT239" s="70"/>
      <c r="IU239" s="16"/>
      <c r="IV239" s="16"/>
      <c r="IW239" s="70"/>
      <c r="IX239" s="16"/>
      <c r="IY239" s="16"/>
      <c r="IZ239" s="70"/>
      <c r="JA239" s="16"/>
      <c r="JB239" s="16"/>
      <c r="JC239" s="70"/>
      <c r="JD239" s="16"/>
      <c r="JE239" s="16"/>
      <c r="JF239" s="70"/>
      <c r="JG239" s="16"/>
      <c r="JH239" s="16"/>
      <c r="JI239" s="70"/>
      <c r="JJ239" s="16"/>
      <c r="JK239" s="16"/>
      <c r="JL239" s="70"/>
      <c r="JM239" s="16"/>
      <c r="JN239" s="16"/>
      <c r="JO239" s="70"/>
      <c r="JP239" s="16"/>
      <c r="JQ239" s="16"/>
      <c r="JR239" s="70"/>
      <c r="JS239" s="16"/>
      <c r="JT239" s="16"/>
      <c r="JU239" s="70"/>
      <c r="JV239" s="16"/>
      <c r="JW239" s="16"/>
      <c r="JX239" s="70"/>
      <c r="JY239" s="16"/>
      <c r="JZ239" s="16"/>
      <c r="KA239" s="70"/>
      <c r="KB239" s="16"/>
      <c r="KC239" s="16"/>
      <c r="KD239" s="70"/>
      <c r="KE239" s="16"/>
      <c r="KF239" s="16"/>
      <c r="KG239" s="70"/>
      <c r="KH239" s="16"/>
      <c r="KI239" s="16"/>
      <c r="KJ239" s="70"/>
      <c r="KK239" s="16"/>
      <c r="KL239" s="16"/>
      <c r="KM239" s="70"/>
      <c r="KN239" s="16"/>
      <c r="KO239" s="16"/>
      <c r="KP239" s="70"/>
      <c r="KQ239" s="16"/>
      <c r="KR239" s="16"/>
      <c r="KS239" s="70"/>
      <c r="KT239" s="16"/>
      <c r="KU239" s="16"/>
      <c r="KV239" s="16"/>
      <c r="KW239" s="16"/>
      <c r="KX239" s="16"/>
      <c r="KY239" s="70"/>
      <c r="KZ239" s="16"/>
      <c r="LA239" s="16"/>
      <c r="LB239" s="70"/>
      <c r="LC239" s="16"/>
      <c r="LD239" s="16"/>
      <c r="LE239" s="70"/>
      <c r="LF239" s="16"/>
      <c r="LG239" s="16"/>
      <c r="LH239" s="70"/>
      <c r="LI239" s="16"/>
      <c r="LJ239" s="16"/>
      <c r="LK239" s="70"/>
      <c r="LL239" s="16"/>
      <c r="LM239" s="16"/>
      <c r="LN239" s="70"/>
      <c r="LO239" s="16"/>
      <c r="LP239" s="16"/>
      <c r="LQ239" s="70"/>
      <c r="LR239" s="16"/>
      <c r="LS239" s="16"/>
      <c r="LT239" s="70"/>
      <c r="LU239" s="16"/>
      <c r="LV239" s="16"/>
      <c r="LW239" s="70"/>
      <c r="LX239" s="16"/>
      <c r="LY239" s="16"/>
      <c r="LZ239" s="70"/>
      <c r="MA239" s="16"/>
      <c r="MB239" s="16"/>
      <c r="MC239" s="70"/>
      <c r="MD239" s="16"/>
      <c r="ME239" s="16"/>
      <c r="MF239" s="70"/>
      <c r="MG239" s="21"/>
    </row>
    <row r="240" spans="2:345" s="17" customFormat="1" ht="13.5" customHeight="1">
      <c r="B240" s="16"/>
      <c r="C240" s="16"/>
      <c r="D240" s="16"/>
      <c r="E240" s="16"/>
      <c r="F240" s="16"/>
      <c r="G240" s="70"/>
      <c r="H240" s="16"/>
      <c r="I240" s="16"/>
      <c r="J240" s="70"/>
      <c r="K240" s="16"/>
      <c r="L240" s="16"/>
      <c r="M240" s="70"/>
      <c r="N240" s="16"/>
      <c r="O240" s="16"/>
      <c r="P240" s="70"/>
      <c r="Q240" s="16"/>
      <c r="R240" s="16"/>
      <c r="S240" s="70"/>
      <c r="T240" s="16"/>
      <c r="U240" s="16"/>
      <c r="V240" s="70"/>
      <c r="W240" s="16"/>
      <c r="X240" s="16"/>
      <c r="Y240" s="70"/>
      <c r="Z240" s="16"/>
      <c r="AA240" s="16"/>
      <c r="AB240" s="70"/>
      <c r="AC240" s="16"/>
      <c r="AD240" s="16"/>
      <c r="AE240" s="70"/>
      <c r="AF240" s="16"/>
      <c r="AG240" s="16"/>
      <c r="AH240" s="70"/>
      <c r="AI240" s="16"/>
      <c r="AJ240" s="16"/>
      <c r="AK240" s="70"/>
      <c r="AL240" s="16"/>
      <c r="AM240" s="16"/>
      <c r="AN240" s="70"/>
      <c r="AO240" s="16"/>
      <c r="AP240" s="16"/>
      <c r="AQ240" s="70"/>
      <c r="AR240" s="16"/>
      <c r="AS240" s="16"/>
      <c r="AT240" s="70"/>
      <c r="AU240" s="16"/>
      <c r="AV240" s="16"/>
      <c r="AW240" s="70"/>
      <c r="AX240" s="16"/>
      <c r="AY240" s="16"/>
      <c r="AZ240" s="70"/>
      <c r="BA240" s="16"/>
      <c r="BB240" s="16"/>
      <c r="BC240" s="70"/>
      <c r="BD240" s="16"/>
      <c r="BE240" s="16"/>
      <c r="BF240" s="70"/>
      <c r="BG240" s="16"/>
      <c r="BH240" s="16"/>
      <c r="BI240" s="70"/>
      <c r="BJ240" s="16"/>
      <c r="BK240" s="16"/>
      <c r="BL240" s="70"/>
      <c r="BM240" s="16"/>
      <c r="BN240" s="16"/>
      <c r="BO240" s="70"/>
      <c r="BP240" s="16"/>
      <c r="BQ240" s="16"/>
      <c r="BR240" s="70"/>
      <c r="BS240" s="16"/>
      <c r="BT240" s="16"/>
      <c r="BU240" s="70"/>
      <c r="BV240" s="16"/>
      <c r="BW240" s="16"/>
      <c r="BX240" s="70"/>
      <c r="BY240" s="16"/>
      <c r="BZ240" s="16"/>
      <c r="CA240" s="70"/>
      <c r="CB240" s="16"/>
      <c r="CC240" s="16"/>
      <c r="CD240" s="70"/>
      <c r="CE240" s="16"/>
      <c r="CF240" s="16"/>
      <c r="CG240" s="70"/>
      <c r="CH240" s="16"/>
      <c r="CI240" s="16"/>
      <c r="CJ240" s="70"/>
      <c r="CK240" s="16"/>
      <c r="CL240" s="16"/>
      <c r="CM240" s="70"/>
      <c r="CN240" s="16"/>
      <c r="CO240" s="16"/>
      <c r="CP240" s="70"/>
      <c r="CQ240" s="16"/>
      <c r="CR240" s="16"/>
      <c r="CS240" s="70"/>
      <c r="CT240" s="16"/>
      <c r="CU240" s="16"/>
      <c r="CV240" s="70"/>
      <c r="CW240" s="16"/>
      <c r="CX240" s="16"/>
      <c r="CY240" s="70"/>
      <c r="CZ240" s="16"/>
      <c r="DA240" s="16"/>
      <c r="DB240" s="70"/>
      <c r="DC240" s="16"/>
      <c r="DD240" s="16"/>
      <c r="DE240" s="70"/>
      <c r="DF240" s="16"/>
      <c r="DG240" s="16"/>
      <c r="DH240" s="70"/>
      <c r="DI240" s="16"/>
      <c r="DJ240" s="16"/>
      <c r="DK240" s="70"/>
      <c r="DL240" s="16"/>
      <c r="DM240" s="16"/>
      <c r="DN240" s="70"/>
      <c r="DO240" s="16"/>
      <c r="DP240" s="16"/>
      <c r="DQ240" s="70"/>
      <c r="DR240" s="16"/>
      <c r="DS240" s="16"/>
      <c r="DT240" s="70"/>
      <c r="DU240" s="16"/>
      <c r="DV240" s="16"/>
      <c r="DW240" s="70"/>
      <c r="DX240" s="16"/>
      <c r="DY240" s="16"/>
      <c r="DZ240" s="70"/>
      <c r="EA240" s="16"/>
      <c r="EB240" s="16"/>
      <c r="EC240" s="70"/>
      <c r="ED240" s="16"/>
      <c r="EE240" s="16"/>
      <c r="EF240" s="70"/>
      <c r="EG240" s="16"/>
      <c r="EH240" s="16"/>
      <c r="EI240" s="70"/>
      <c r="EJ240" s="16"/>
      <c r="EK240" s="16"/>
      <c r="EL240" s="70"/>
      <c r="EM240" s="16"/>
      <c r="EN240" s="16"/>
      <c r="EO240" s="70"/>
      <c r="EP240" s="16"/>
      <c r="EQ240" s="16"/>
      <c r="ER240" s="70"/>
      <c r="ES240" s="16"/>
      <c r="ET240" s="16"/>
      <c r="EU240" s="70"/>
      <c r="EV240" s="16"/>
      <c r="EW240" s="16"/>
      <c r="EX240" s="70"/>
      <c r="EY240" s="16"/>
      <c r="EZ240" s="16"/>
      <c r="FA240" s="70"/>
      <c r="FB240" s="16"/>
      <c r="FC240" s="16"/>
      <c r="FD240" s="70"/>
      <c r="FE240" s="16"/>
      <c r="FF240" s="16"/>
      <c r="FG240" s="70"/>
      <c r="FH240" s="16"/>
      <c r="FI240" s="16"/>
      <c r="FJ240" s="70"/>
      <c r="FK240" s="16"/>
      <c r="FL240" s="16"/>
      <c r="FM240" s="70"/>
      <c r="FN240" s="16"/>
      <c r="FO240" s="16"/>
      <c r="FP240" s="70"/>
      <c r="FQ240" s="16"/>
      <c r="FR240" s="16"/>
      <c r="FS240" s="70"/>
      <c r="FT240" s="16"/>
      <c r="FU240" s="16"/>
      <c r="FV240" s="70"/>
      <c r="FW240" s="16"/>
      <c r="FX240" s="16"/>
      <c r="FY240" s="70"/>
      <c r="FZ240" s="16"/>
      <c r="GA240" s="16"/>
      <c r="GB240" s="70"/>
      <c r="GC240" s="16"/>
      <c r="GD240" s="16"/>
      <c r="GE240" s="70"/>
      <c r="GF240" s="16"/>
      <c r="GG240" s="16"/>
      <c r="GH240" s="71"/>
      <c r="GI240" s="16"/>
      <c r="GJ240" s="16"/>
      <c r="GK240" s="70"/>
      <c r="GL240" s="16"/>
      <c r="GM240" s="16"/>
      <c r="GN240" s="70"/>
      <c r="GO240" s="16"/>
      <c r="GP240" s="16"/>
      <c r="GQ240" s="70"/>
      <c r="GR240" s="16"/>
      <c r="GS240" s="16"/>
      <c r="GT240" s="70"/>
      <c r="GU240" s="16"/>
      <c r="GV240" s="16"/>
      <c r="GW240" s="70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70"/>
      <c r="HJ240" s="16"/>
      <c r="HK240" s="16"/>
      <c r="HL240" s="16"/>
      <c r="HM240" s="16"/>
      <c r="HN240" s="16"/>
      <c r="HO240" s="16"/>
      <c r="HP240" s="16"/>
      <c r="HQ240" s="16"/>
      <c r="HR240" s="70"/>
      <c r="HS240" s="16"/>
      <c r="HT240" s="16"/>
      <c r="HU240" s="70"/>
      <c r="HV240" s="16"/>
      <c r="HW240" s="16"/>
      <c r="HX240" s="70"/>
      <c r="HY240" s="16"/>
      <c r="HZ240" s="16"/>
      <c r="IA240" s="70"/>
      <c r="IB240" s="16"/>
      <c r="IC240" s="16"/>
      <c r="ID240" s="70"/>
      <c r="IE240" s="16"/>
      <c r="IF240" s="16"/>
      <c r="IG240" s="70"/>
      <c r="IH240" s="16"/>
      <c r="II240" s="16"/>
      <c r="IJ240" s="70"/>
      <c r="IK240" s="16"/>
      <c r="IL240" s="16"/>
      <c r="IM240" s="70"/>
      <c r="IN240" s="16"/>
      <c r="IO240" s="16"/>
      <c r="IP240" s="70"/>
      <c r="IQ240" s="16"/>
      <c r="IR240" s="16"/>
      <c r="IS240" s="16"/>
      <c r="IT240" s="70"/>
      <c r="IU240" s="16"/>
      <c r="IV240" s="16"/>
      <c r="IW240" s="70"/>
      <c r="IX240" s="16"/>
      <c r="IY240" s="16"/>
      <c r="IZ240" s="70"/>
      <c r="JA240" s="16"/>
      <c r="JB240" s="16"/>
      <c r="JC240" s="70"/>
      <c r="JD240" s="16"/>
      <c r="JE240" s="16"/>
      <c r="JF240" s="70"/>
      <c r="JG240" s="16"/>
      <c r="JH240" s="16"/>
      <c r="JI240" s="70"/>
      <c r="JJ240" s="16"/>
      <c r="JK240" s="16"/>
      <c r="JL240" s="70"/>
      <c r="JM240" s="16"/>
      <c r="JN240" s="16"/>
      <c r="JO240" s="70"/>
      <c r="JP240" s="16"/>
      <c r="JQ240" s="16"/>
      <c r="JR240" s="70"/>
      <c r="JS240" s="16"/>
      <c r="JT240" s="16"/>
      <c r="JU240" s="70"/>
      <c r="JV240" s="16"/>
      <c r="JW240" s="16"/>
      <c r="JX240" s="70"/>
      <c r="JY240" s="16"/>
      <c r="JZ240" s="16"/>
      <c r="KA240" s="70"/>
      <c r="KB240" s="16"/>
      <c r="KC240" s="16"/>
      <c r="KD240" s="70"/>
      <c r="KE240" s="16"/>
      <c r="KF240" s="16"/>
      <c r="KG240" s="70"/>
      <c r="KH240" s="16"/>
      <c r="KI240" s="16"/>
      <c r="KJ240" s="70"/>
      <c r="KK240" s="16"/>
      <c r="KL240" s="16"/>
      <c r="KM240" s="70"/>
      <c r="KN240" s="16"/>
      <c r="KO240" s="16"/>
      <c r="KP240" s="70"/>
      <c r="KQ240" s="16"/>
      <c r="KR240" s="16"/>
      <c r="KS240" s="70"/>
      <c r="KT240" s="16"/>
      <c r="KU240" s="16"/>
      <c r="KV240" s="16"/>
      <c r="KW240" s="16"/>
      <c r="KX240" s="16"/>
      <c r="KY240" s="70"/>
      <c r="KZ240" s="16"/>
      <c r="LA240" s="16"/>
      <c r="LB240" s="70"/>
      <c r="LC240" s="16"/>
      <c r="LD240" s="16"/>
      <c r="LE240" s="70"/>
      <c r="LF240" s="16"/>
      <c r="LG240" s="16"/>
      <c r="LH240" s="70"/>
      <c r="LI240" s="16"/>
      <c r="LJ240" s="16"/>
      <c r="LK240" s="70"/>
      <c r="LL240" s="16"/>
      <c r="LM240" s="16"/>
      <c r="LN240" s="70"/>
      <c r="LO240" s="16"/>
      <c r="LP240" s="16"/>
      <c r="LQ240" s="70"/>
      <c r="LR240" s="16"/>
      <c r="LS240" s="16"/>
      <c r="LT240" s="70"/>
      <c r="LU240" s="16"/>
      <c r="LV240" s="16"/>
      <c r="LW240" s="70"/>
      <c r="LX240" s="16"/>
      <c r="LY240" s="16"/>
      <c r="LZ240" s="70"/>
      <c r="MA240" s="16"/>
      <c r="MB240" s="16"/>
      <c r="MC240" s="70"/>
      <c r="MD240" s="16"/>
      <c r="ME240" s="16"/>
      <c r="MF240" s="70"/>
      <c r="MG240" s="21"/>
    </row>
    <row r="241" spans="2:345" s="17" customFormat="1" ht="13.5" customHeight="1">
      <c r="B241" s="16"/>
      <c r="C241" s="16"/>
      <c r="D241" s="16"/>
      <c r="E241" s="16"/>
      <c r="F241" s="16"/>
      <c r="G241" s="70"/>
      <c r="H241" s="16"/>
      <c r="I241" s="16"/>
      <c r="J241" s="70"/>
      <c r="K241" s="16"/>
      <c r="L241" s="16"/>
      <c r="M241" s="70"/>
      <c r="N241" s="16"/>
      <c r="O241" s="16"/>
      <c r="P241" s="70"/>
      <c r="Q241" s="16"/>
      <c r="R241" s="16"/>
      <c r="S241" s="70"/>
      <c r="T241" s="16"/>
      <c r="U241" s="16"/>
      <c r="V241" s="70"/>
      <c r="W241" s="16"/>
      <c r="X241" s="16"/>
      <c r="Y241" s="70"/>
      <c r="Z241" s="16"/>
      <c r="AA241" s="16"/>
      <c r="AB241" s="70"/>
      <c r="AC241" s="16"/>
      <c r="AD241" s="16"/>
      <c r="AE241" s="70"/>
      <c r="AF241" s="16"/>
      <c r="AG241" s="16"/>
      <c r="AH241" s="70"/>
      <c r="AI241" s="16"/>
      <c r="AJ241" s="16"/>
      <c r="AK241" s="70"/>
      <c r="AL241" s="16"/>
      <c r="AM241" s="16"/>
      <c r="AN241" s="70"/>
      <c r="AO241" s="16"/>
      <c r="AP241" s="16"/>
      <c r="AQ241" s="70"/>
      <c r="AR241" s="16"/>
      <c r="AS241" s="16"/>
      <c r="AT241" s="70"/>
      <c r="AU241" s="16"/>
      <c r="AV241" s="16"/>
      <c r="AW241" s="70"/>
      <c r="AX241" s="16"/>
      <c r="AY241" s="16"/>
      <c r="AZ241" s="70"/>
      <c r="BA241" s="16"/>
      <c r="BB241" s="16"/>
      <c r="BC241" s="70"/>
      <c r="BD241" s="16"/>
      <c r="BE241" s="16"/>
      <c r="BF241" s="70"/>
      <c r="BG241" s="16"/>
      <c r="BH241" s="16"/>
      <c r="BI241" s="70"/>
      <c r="BJ241" s="16"/>
      <c r="BK241" s="16"/>
      <c r="BL241" s="70"/>
      <c r="BM241" s="16"/>
      <c r="BN241" s="16"/>
      <c r="BO241" s="70"/>
      <c r="BP241" s="16"/>
      <c r="BQ241" s="16"/>
      <c r="BR241" s="70"/>
      <c r="BS241" s="16"/>
      <c r="BT241" s="16"/>
      <c r="BU241" s="70"/>
      <c r="BV241" s="16"/>
      <c r="BW241" s="16"/>
      <c r="BX241" s="70"/>
      <c r="BY241" s="16"/>
      <c r="BZ241" s="16"/>
      <c r="CA241" s="70"/>
      <c r="CB241" s="16"/>
      <c r="CC241" s="16"/>
      <c r="CD241" s="70"/>
      <c r="CE241" s="16"/>
      <c r="CF241" s="16"/>
      <c r="CG241" s="70"/>
      <c r="CH241" s="16"/>
      <c r="CI241" s="16"/>
      <c r="CJ241" s="70"/>
      <c r="CK241" s="16"/>
      <c r="CL241" s="16"/>
      <c r="CM241" s="70"/>
      <c r="CN241" s="16"/>
      <c r="CO241" s="16"/>
      <c r="CP241" s="70"/>
      <c r="CQ241" s="16"/>
      <c r="CR241" s="16"/>
      <c r="CS241" s="70"/>
      <c r="CT241" s="16"/>
      <c r="CU241" s="16"/>
      <c r="CV241" s="70"/>
      <c r="CW241" s="16"/>
      <c r="CX241" s="16"/>
      <c r="CY241" s="70"/>
      <c r="CZ241" s="16"/>
      <c r="DA241" s="16"/>
      <c r="DB241" s="70"/>
      <c r="DC241" s="16"/>
      <c r="DD241" s="16"/>
      <c r="DE241" s="70"/>
      <c r="DF241" s="16"/>
      <c r="DG241" s="16"/>
      <c r="DH241" s="70"/>
      <c r="DI241" s="16"/>
      <c r="DJ241" s="16"/>
      <c r="DK241" s="70"/>
      <c r="DL241" s="16"/>
      <c r="DM241" s="16"/>
      <c r="DN241" s="70"/>
      <c r="DO241" s="16"/>
      <c r="DP241" s="16"/>
      <c r="DQ241" s="70"/>
      <c r="DR241" s="16"/>
      <c r="DS241" s="16"/>
      <c r="DT241" s="70"/>
      <c r="DU241" s="16"/>
      <c r="DV241" s="16"/>
      <c r="DW241" s="70"/>
      <c r="DX241" s="16"/>
      <c r="DY241" s="16"/>
      <c r="DZ241" s="70"/>
      <c r="EA241" s="16"/>
      <c r="EB241" s="16"/>
      <c r="EC241" s="70"/>
      <c r="ED241" s="16"/>
      <c r="EE241" s="16"/>
      <c r="EF241" s="70"/>
      <c r="EG241" s="16"/>
      <c r="EH241" s="16"/>
      <c r="EI241" s="70"/>
      <c r="EJ241" s="16"/>
      <c r="EK241" s="16"/>
      <c r="EL241" s="70"/>
      <c r="EM241" s="16"/>
      <c r="EN241" s="16"/>
      <c r="EO241" s="70"/>
      <c r="EP241" s="16"/>
      <c r="EQ241" s="16"/>
      <c r="ER241" s="70"/>
      <c r="ES241" s="16"/>
      <c r="ET241" s="16"/>
      <c r="EU241" s="70"/>
      <c r="EV241" s="16"/>
      <c r="EW241" s="16"/>
      <c r="EX241" s="70"/>
      <c r="EY241" s="16"/>
      <c r="EZ241" s="16"/>
      <c r="FA241" s="70"/>
      <c r="FB241" s="16"/>
      <c r="FC241" s="16"/>
      <c r="FD241" s="70"/>
      <c r="FE241" s="16"/>
      <c r="FF241" s="16"/>
      <c r="FG241" s="70"/>
      <c r="FH241" s="16"/>
      <c r="FI241" s="16"/>
      <c r="FJ241" s="70"/>
      <c r="FK241" s="16"/>
      <c r="FL241" s="16"/>
      <c r="FM241" s="70"/>
      <c r="FN241" s="16"/>
      <c r="FO241" s="16"/>
      <c r="FP241" s="70"/>
      <c r="FQ241" s="16"/>
      <c r="FR241" s="16"/>
      <c r="FS241" s="70"/>
      <c r="FT241" s="16"/>
      <c r="FU241" s="16"/>
      <c r="FV241" s="70"/>
      <c r="FW241" s="16"/>
      <c r="FX241" s="16"/>
      <c r="FY241" s="70"/>
      <c r="FZ241" s="16"/>
      <c r="GA241" s="16"/>
      <c r="GB241" s="70"/>
      <c r="GC241" s="16"/>
      <c r="GD241" s="16"/>
      <c r="GE241" s="70"/>
      <c r="GF241" s="16"/>
      <c r="GG241" s="16"/>
      <c r="GH241" s="71"/>
      <c r="GI241" s="16"/>
      <c r="GJ241" s="16"/>
      <c r="GK241" s="70"/>
      <c r="GL241" s="16"/>
      <c r="GM241" s="16"/>
      <c r="GN241" s="70"/>
      <c r="GO241" s="16"/>
      <c r="GP241" s="16"/>
      <c r="GQ241" s="70"/>
      <c r="GR241" s="16"/>
      <c r="GS241" s="16"/>
      <c r="GT241" s="70"/>
      <c r="GU241" s="16"/>
      <c r="GV241" s="16"/>
      <c r="GW241" s="70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70"/>
      <c r="HJ241" s="16"/>
      <c r="HK241" s="16"/>
      <c r="HL241" s="16"/>
      <c r="HM241" s="16"/>
      <c r="HN241" s="16"/>
      <c r="HO241" s="16"/>
      <c r="HP241" s="16"/>
      <c r="HQ241" s="16"/>
      <c r="HR241" s="70"/>
      <c r="HS241" s="16"/>
      <c r="HT241" s="16"/>
      <c r="HU241" s="70"/>
      <c r="HV241" s="16"/>
      <c r="HW241" s="16"/>
      <c r="HX241" s="70"/>
      <c r="HY241" s="16"/>
      <c r="HZ241" s="16"/>
      <c r="IA241" s="70"/>
      <c r="IB241" s="16"/>
      <c r="IC241" s="16"/>
      <c r="ID241" s="70"/>
      <c r="IE241" s="16"/>
      <c r="IF241" s="16"/>
      <c r="IG241" s="70"/>
      <c r="IH241" s="16"/>
      <c r="II241" s="16"/>
      <c r="IJ241" s="70"/>
      <c r="IK241" s="16"/>
      <c r="IL241" s="16"/>
      <c r="IM241" s="70"/>
      <c r="IN241" s="16"/>
      <c r="IO241" s="16"/>
      <c r="IP241" s="70"/>
      <c r="IQ241" s="16"/>
      <c r="IR241" s="16"/>
      <c r="IS241" s="16"/>
      <c r="IT241" s="70"/>
      <c r="IU241" s="16"/>
      <c r="IV241" s="16"/>
      <c r="IW241" s="70"/>
      <c r="IX241" s="16"/>
      <c r="IY241" s="16"/>
      <c r="IZ241" s="70"/>
      <c r="JA241" s="16"/>
      <c r="JB241" s="16"/>
      <c r="JC241" s="70"/>
      <c r="JD241" s="16"/>
      <c r="JE241" s="16"/>
      <c r="JF241" s="70"/>
      <c r="JG241" s="16"/>
      <c r="JH241" s="16"/>
      <c r="JI241" s="70"/>
      <c r="JJ241" s="16"/>
      <c r="JK241" s="16"/>
      <c r="JL241" s="70"/>
      <c r="JM241" s="16"/>
      <c r="JN241" s="16"/>
      <c r="JO241" s="70"/>
      <c r="JP241" s="16"/>
      <c r="JQ241" s="16"/>
      <c r="JR241" s="70"/>
      <c r="JS241" s="16"/>
      <c r="JT241" s="16"/>
      <c r="JU241" s="70"/>
      <c r="JV241" s="16"/>
      <c r="JW241" s="16"/>
      <c r="JX241" s="70"/>
      <c r="JY241" s="16"/>
      <c r="JZ241" s="16"/>
      <c r="KA241" s="70"/>
      <c r="KB241" s="16"/>
      <c r="KC241" s="16"/>
      <c r="KD241" s="70"/>
      <c r="KE241" s="16"/>
      <c r="KF241" s="16"/>
      <c r="KG241" s="70"/>
      <c r="KH241" s="16"/>
      <c r="KI241" s="16"/>
      <c r="KJ241" s="70"/>
      <c r="KK241" s="16"/>
      <c r="KL241" s="16"/>
      <c r="KM241" s="70"/>
      <c r="KN241" s="16"/>
      <c r="KO241" s="16"/>
      <c r="KP241" s="70"/>
      <c r="KQ241" s="16"/>
      <c r="KR241" s="16"/>
      <c r="KS241" s="70"/>
      <c r="KT241" s="16"/>
      <c r="KU241" s="16"/>
      <c r="KV241" s="16"/>
      <c r="KW241" s="16"/>
      <c r="KX241" s="16"/>
      <c r="KY241" s="70"/>
      <c r="KZ241" s="16"/>
      <c r="LA241" s="16"/>
      <c r="LB241" s="70"/>
      <c r="LC241" s="16"/>
      <c r="LD241" s="16"/>
      <c r="LE241" s="70"/>
      <c r="LF241" s="16"/>
      <c r="LG241" s="16"/>
      <c r="LH241" s="70"/>
      <c r="LI241" s="16"/>
      <c r="LJ241" s="16"/>
      <c r="LK241" s="70"/>
      <c r="LL241" s="16"/>
      <c r="LM241" s="16"/>
      <c r="LN241" s="70"/>
      <c r="LO241" s="16"/>
      <c r="LP241" s="16"/>
      <c r="LQ241" s="70"/>
      <c r="LR241" s="16"/>
      <c r="LS241" s="16"/>
      <c r="LT241" s="70"/>
      <c r="LU241" s="16"/>
      <c r="LV241" s="16"/>
      <c r="LW241" s="70"/>
      <c r="LX241" s="16"/>
      <c r="LY241" s="16"/>
      <c r="LZ241" s="70"/>
      <c r="MA241" s="16"/>
      <c r="MB241" s="16"/>
      <c r="MC241" s="70"/>
      <c r="MD241" s="16"/>
      <c r="ME241" s="16"/>
      <c r="MF241" s="70"/>
      <c r="MG241" s="21"/>
    </row>
    <row r="242" spans="2:345" s="17" customFormat="1" ht="13.5" customHeight="1">
      <c r="B242" s="16"/>
      <c r="C242" s="16"/>
      <c r="D242" s="16"/>
      <c r="E242" s="16"/>
      <c r="F242" s="16"/>
      <c r="G242" s="70"/>
      <c r="H242" s="16"/>
      <c r="I242" s="16"/>
      <c r="J242" s="70"/>
      <c r="K242" s="16"/>
      <c r="L242" s="16"/>
      <c r="M242" s="70"/>
      <c r="N242" s="16"/>
      <c r="O242" s="16"/>
      <c r="P242" s="70"/>
      <c r="Q242" s="16"/>
      <c r="R242" s="16"/>
      <c r="S242" s="70"/>
      <c r="T242" s="16"/>
      <c r="U242" s="16"/>
      <c r="V242" s="70"/>
      <c r="W242" s="16"/>
      <c r="X242" s="16"/>
      <c r="Y242" s="70"/>
      <c r="Z242" s="16"/>
      <c r="AA242" s="16"/>
      <c r="AB242" s="70"/>
      <c r="AC242" s="16"/>
      <c r="AD242" s="16"/>
      <c r="AE242" s="70"/>
      <c r="AF242" s="16"/>
      <c r="AG242" s="16"/>
      <c r="AH242" s="70"/>
      <c r="AI242" s="16"/>
      <c r="AJ242" s="16"/>
      <c r="AK242" s="70"/>
      <c r="AL242" s="16"/>
      <c r="AM242" s="16"/>
      <c r="AN242" s="70"/>
      <c r="AO242" s="16"/>
      <c r="AP242" s="16"/>
      <c r="AQ242" s="70"/>
      <c r="AR242" s="16"/>
      <c r="AS242" s="16"/>
      <c r="AT242" s="70"/>
      <c r="AU242" s="16"/>
      <c r="AV242" s="16"/>
      <c r="AW242" s="70"/>
      <c r="AX242" s="16"/>
      <c r="AY242" s="16"/>
      <c r="AZ242" s="70"/>
      <c r="BA242" s="16"/>
      <c r="BB242" s="16"/>
      <c r="BC242" s="70"/>
      <c r="BD242" s="16"/>
      <c r="BE242" s="16"/>
      <c r="BF242" s="70"/>
      <c r="BG242" s="16"/>
      <c r="BH242" s="16"/>
      <c r="BI242" s="70"/>
      <c r="BJ242" s="16"/>
      <c r="BK242" s="16"/>
      <c r="BL242" s="70"/>
      <c r="BM242" s="16"/>
      <c r="BN242" s="16"/>
      <c r="BO242" s="70"/>
      <c r="BP242" s="16"/>
      <c r="BQ242" s="16"/>
      <c r="BR242" s="70"/>
      <c r="BS242" s="16"/>
      <c r="BT242" s="16"/>
      <c r="BU242" s="70"/>
      <c r="BV242" s="16"/>
      <c r="BW242" s="16"/>
      <c r="BX242" s="70"/>
      <c r="BY242" s="16"/>
      <c r="BZ242" s="16"/>
      <c r="CA242" s="70"/>
      <c r="CB242" s="16"/>
      <c r="CC242" s="16"/>
      <c r="CD242" s="70"/>
      <c r="CE242" s="16"/>
      <c r="CF242" s="16"/>
      <c r="CG242" s="70"/>
      <c r="CH242" s="16"/>
      <c r="CI242" s="16"/>
      <c r="CJ242" s="70"/>
      <c r="CK242" s="16"/>
      <c r="CL242" s="16"/>
      <c r="CM242" s="70"/>
      <c r="CN242" s="16"/>
      <c r="CO242" s="16"/>
      <c r="CP242" s="70"/>
      <c r="CQ242" s="16"/>
      <c r="CR242" s="16"/>
      <c r="CS242" s="70"/>
      <c r="CT242" s="16"/>
      <c r="CU242" s="16"/>
      <c r="CV242" s="70"/>
      <c r="CW242" s="16"/>
      <c r="CX242" s="16"/>
      <c r="CY242" s="70"/>
      <c r="CZ242" s="16"/>
      <c r="DA242" s="16"/>
      <c r="DB242" s="70"/>
      <c r="DC242" s="16"/>
      <c r="DD242" s="16"/>
      <c r="DE242" s="70"/>
      <c r="DF242" s="16"/>
      <c r="DG242" s="16"/>
      <c r="DH242" s="70"/>
      <c r="DI242" s="16"/>
      <c r="DJ242" s="16"/>
      <c r="DK242" s="70"/>
      <c r="DL242" s="16"/>
      <c r="DM242" s="16"/>
      <c r="DN242" s="70"/>
      <c r="DO242" s="16"/>
      <c r="DP242" s="16"/>
      <c r="DQ242" s="70"/>
      <c r="DR242" s="16"/>
      <c r="DS242" s="16"/>
      <c r="DT242" s="70"/>
      <c r="DU242" s="16"/>
      <c r="DV242" s="16"/>
      <c r="DW242" s="70"/>
      <c r="DX242" s="16"/>
      <c r="DY242" s="16"/>
      <c r="DZ242" s="70"/>
      <c r="EA242" s="16"/>
      <c r="EB242" s="16"/>
      <c r="EC242" s="70"/>
      <c r="ED242" s="16"/>
      <c r="EE242" s="16"/>
      <c r="EF242" s="70"/>
      <c r="EG242" s="16"/>
      <c r="EH242" s="16"/>
      <c r="EI242" s="70"/>
      <c r="EJ242" s="16"/>
      <c r="EK242" s="16"/>
      <c r="EL242" s="70"/>
      <c r="EM242" s="16"/>
      <c r="EN242" s="16"/>
      <c r="EO242" s="70"/>
      <c r="EP242" s="16"/>
      <c r="EQ242" s="16"/>
      <c r="ER242" s="70"/>
      <c r="ES242" s="16"/>
      <c r="ET242" s="16"/>
      <c r="EU242" s="70"/>
      <c r="EV242" s="16"/>
      <c r="EW242" s="16"/>
      <c r="EX242" s="70"/>
      <c r="EY242" s="16"/>
      <c r="EZ242" s="16"/>
      <c r="FA242" s="70"/>
      <c r="FB242" s="16"/>
      <c r="FC242" s="16"/>
      <c r="FD242" s="70"/>
      <c r="FE242" s="16"/>
      <c r="FF242" s="16"/>
      <c r="FG242" s="70"/>
      <c r="FH242" s="16"/>
      <c r="FI242" s="16"/>
      <c r="FJ242" s="70"/>
      <c r="FK242" s="16"/>
      <c r="FL242" s="16"/>
      <c r="FM242" s="70"/>
      <c r="FN242" s="16"/>
      <c r="FO242" s="16"/>
      <c r="FP242" s="70"/>
      <c r="FQ242" s="16"/>
      <c r="FR242" s="16"/>
      <c r="FS242" s="70"/>
      <c r="FT242" s="16"/>
      <c r="FU242" s="16"/>
      <c r="FV242" s="70"/>
      <c r="FW242" s="16"/>
      <c r="FX242" s="16"/>
      <c r="FY242" s="70"/>
      <c r="FZ242" s="16"/>
      <c r="GA242" s="16"/>
      <c r="GB242" s="70"/>
      <c r="GC242" s="16"/>
      <c r="GD242" s="16"/>
      <c r="GE242" s="70"/>
      <c r="GF242" s="16"/>
      <c r="GG242" s="16"/>
      <c r="GH242" s="71"/>
      <c r="GI242" s="16"/>
      <c r="GJ242" s="16"/>
      <c r="GK242" s="70"/>
      <c r="GL242" s="16"/>
      <c r="GM242" s="16"/>
      <c r="GN242" s="70"/>
      <c r="GO242" s="16"/>
      <c r="GP242" s="16"/>
      <c r="GQ242" s="70"/>
      <c r="GR242" s="16"/>
      <c r="GS242" s="16"/>
      <c r="GT242" s="70"/>
      <c r="GU242" s="16"/>
      <c r="GV242" s="16"/>
      <c r="GW242" s="70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70"/>
      <c r="HJ242" s="16"/>
      <c r="HK242" s="16"/>
      <c r="HL242" s="16"/>
      <c r="HM242" s="16"/>
      <c r="HN242" s="16"/>
      <c r="HO242" s="16"/>
      <c r="HP242" s="16"/>
      <c r="HQ242" s="16"/>
      <c r="HR242" s="70"/>
      <c r="HS242" s="16"/>
      <c r="HT242" s="16"/>
      <c r="HU242" s="70"/>
      <c r="HV242" s="16"/>
      <c r="HW242" s="16"/>
      <c r="HX242" s="70"/>
      <c r="HY242" s="16"/>
      <c r="HZ242" s="16"/>
      <c r="IA242" s="70"/>
      <c r="IB242" s="16"/>
      <c r="IC242" s="16"/>
      <c r="ID242" s="70"/>
      <c r="IE242" s="16"/>
      <c r="IF242" s="16"/>
      <c r="IG242" s="70"/>
      <c r="IH242" s="16"/>
      <c r="II242" s="16"/>
      <c r="IJ242" s="70"/>
      <c r="IK242" s="16"/>
      <c r="IL242" s="16"/>
      <c r="IM242" s="70"/>
      <c r="IN242" s="16"/>
      <c r="IO242" s="16"/>
      <c r="IP242" s="70"/>
      <c r="IQ242" s="16"/>
      <c r="IR242" s="16"/>
      <c r="IS242" s="16"/>
      <c r="IT242" s="70"/>
      <c r="IU242" s="16"/>
      <c r="IV242" s="16"/>
      <c r="IW242" s="70"/>
      <c r="IX242" s="16"/>
      <c r="IY242" s="16"/>
      <c r="IZ242" s="70"/>
      <c r="JA242" s="16"/>
      <c r="JB242" s="16"/>
      <c r="JC242" s="70"/>
      <c r="JD242" s="16"/>
      <c r="JE242" s="16"/>
      <c r="JF242" s="70"/>
      <c r="JG242" s="16"/>
      <c r="JH242" s="16"/>
      <c r="JI242" s="70"/>
      <c r="JJ242" s="16"/>
      <c r="JK242" s="16"/>
      <c r="JL242" s="70"/>
      <c r="JM242" s="16"/>
      <c r="JN242" s="16"/>
      <c r="JO242" s="70"/>
      <c r="JP242" s="16"/>
      <c r="JQ242" s="16"/>
      <c r="JR242" s="70"/>
      <c r="JS242" s="16"/>
      <c r="JT242" s="16"/>
      <c r="JU242" s="70"/>
      <c r="JV242" s="16"/>
      <c r="JW242" s="16"/>
      <c r="JX242" s="70"/>
      <c r="JY242" s="16"/>
      <c r="JZ242" s="16"/>
      <c r="KA242" s="70"/>
      <c r="KB242" s="16"/>
      <c r="KC242" s="16"/>
      <c r="KD242" s="70"/>
      <c r="KE242" s="16"/>
      <c r="KF242" s="16"/>
      <c r="KG242" s="70"/>
      <c r="KH242" s="16"/>
      <c r="KI242" s="16"/>
      <c r="KJ242" s="70"/>
      <c r="KK242" s="16"/>
      <c r="KL242" s="16"/>
      <c r="KM242" s="70"/>
      <c r="KN242" s="16"/>
      <c r="KO242" s="16"/>
      <c r="KP242" s="70"/>
      <c r="KQ242" s="16"/>
      <c r="KR242" s="16"/>
      <c r="KS242" s="70"/>
      <c r="KT242" s="16"/>
      <c r="KU242" s="16"/>
      <c r="KV242" s="16"/>
      <c r="KW242" s="16"/>
      <c r="KX242" s="16"/>
      <c r="KY242" s="70"/>
      <c r="KZ242" s="16"/>
      <c r="LA242" s="16"/>
      <c r="LB242" s="70"/>
      <c r="LC242" s="16"/>
      <c r="LD242" s="16"/>
      <c r="LE242" s="70"/>
      <c r="LF242" s="16"/>
      <c r="LG242" s="16"/>
      <c r="LH242" s="70"/>
      <c r="LI242" s="16"/>
      <c r="LJ242" s="16"/>
      <c r="LK242" s="70"/>
      <c r="LL242" s="16"/>
      <c r="LM242" s="16"/>
      <c r="LN242" s="70"/>
      <c r="LO242" s="16"/>
      <c r="LP242" s="16"/>
      <c r="LQ242" s="70"/>
      <c r="LR242" s="16"/>
      <c r="LS242" s="16"/>
      <c r="LT242" s="70"/>
      <c r="LU242" s="16"/>
      <c r="LV242" s="16"/>
      <c r="LW242" s="70"/>
      <c r="LX242" s="16"/>
      <c r="LY242" s="16"/>
      <c r="LZ242" s="70"/>
      <c r="MA242" s="16"/>
      <c r="MB242" s="16"/>
      <c r="MC242" s="70"/>
      <c r="MD242" s="16"/>
      <c r="ME242" s="16"/>
      <c r="MF242" s="70"/>
      <c r="MG242" s="21"/>
    </row>
    <row r="243" spans="2:345" s="17" customFormat="1" ht="13.5" customHeight="1">
      <c r="B243" s="16"/>
      <c r="C243" s="16"/>
      <c r="D243" s="16"/>
      <c r="E243" s="16"/>
      <c r="F243" s="16"/>
      <c r="G243" s="70"/>
      <c r="H243" s="16"/>
      <c r="I243" s="16"/>
      <c r="J243" s="70"/>
      <c r="K243" s="16"/>
      <c r="L243" s="16"/>
      <c r="M243" s="70"/>
      <c r="N243" s="16"/>
      <c r="O243" s="16"/>
      <c r="P243" s="70"/>
      <c r="Q243" s="16"/>
      <c r="R243" s="16"/>
      <c r="S243" s="70"/>
      <c r="T243" s="16"/>
      <c r="U243" s="16"/>
      <c r="V243" s="70"/>
      <c r="W243" s="16"/>
      <c r="X243" s="16"/>
      <c r="Y243" s="70"/>
      <c r="Z243" s="16"/>
      <c r="AA243" s="16"/>
      <c r="AB243" s="70"/>
      <c r="AC243" s="16"/>
      <c r="AD243" s="16"/>
      <c r="AE243" s="70"/>
      <c r="AF243" s="16"/>
      <c r="AG243" s="16"/>
      <c r="AH243" s="70"/>
      <c r="AI243" s="16"/>
      <c r="AJ243" s="16"/>
      <c r="AK243" s="70"/>
      <c r="AL243" s="16"/>
      <c r="AM243" s="16"/>
      <c r="AN243" s="70"/>
      <c r="AO243" s="16"/>
      <c r="AP243" s="16"/>
      <c r="AQ243" s="70"/>
      <c r="AR243" s="16"/>
      <c r="AS243" s="16"/>
      <c r="AT243" s="70"/>
      <c r="AU243" s="16"/>
      <c r="AV243" s="16"/>
      <c r="AW243" s="70"/>
      <c r="AX243" s="16"/>
      <c r="AY243" s="16"/>
      <c r="AZ243" s="70"/>
      <c r="BA243" s="16"/>
      <c r="BB243" s="16"/>
      <c r="BC243" s="70"/>
      <c r="BD243" s="16"/>
      <c r="BE243" s="16"/>
      <c r="BF243" s="70"/>
      <c r="BG243" s="16"/>
      <c r="BH243" s="16"/>
      <c r="BI243" s="70"/>
      <c r="BJ243" s="16"/>
      <c r="BK243" s="16"/>
      <c r="BL243" s="70"/>
      <c r="BM243" s="16"/>
      <c r="BN243" s="16"/>
      <c r="BO243" s="70"/>
      <c r="BP243" s="16"/>
      <c r="BQ243" s="16"/>
      <c r="BR243" s="70"/>
      <c r="BS243" s="16"/>
      <c r="BT243" s="16"/>
      <c r="BU243" s="70"/>
      <c r="BV243" s="16"/>
      <c r="BW243" s="16"/>
      <c r="BX243" s="70"/>
      <c r="BY243" s="16"/>
      <c r="BZ243" s="16"/>
      <c r="CA243" s="70"/>
      <c r="CB243" s="16"/>
      <c r="CC243" s="16"/>
      <c r="CD243" s="70"/>
      <c r="CE243" s="16"/>
      <c r="CF243" s="16"/>
      <c r="CG243" s="70"/>
      <c r="CH243" s="16"/>
      <c r="CI243" s="16"/>
      <c r="CJ243" s="70"/>
      <c r="CK243" s="16"/>
      <c r="CL243" s="16"/>
      <c r="CM243" s="70"/>
      <c r="CN243" s="16"/>
      <c r="CO243" s="16"/>
      <c r="CP243" s="70"/>
      <c r="CQ243" s="16"/>
      <c r="CR243" s="16"/>
      <c r="CS243" s="70"/>
      <c r="CT243" s="16"/>
      <c r="CU243" s="16"/>
      <c r="CV243" s="70"/>
      <c r="CW243" s="16"/>
      <c r="CX243" s="16"/>
      <c r="CY243" s="70"/>
      <c r="CZ243" s="16"/>
      <c r="DA243" s="16"/>
      <c r="DB243" s="70"/>
      <c r="DC243" s="16"/>
      <c r="DD243" s="16"/>
      <c r="DE243" s="70"/>
      <c r="DF243" s="16"/>
      <c r="DG243" s="16"/>
      <c r="DH243" s="70"/>
      <c r="DI243" s="16"/>
      <c r="DJ243" s="16"/>
      <c r="DK243" s="70"/>
      <c r="DL243" s="16"/>
      <c r="DM243" s="16"/>
      <c r="DN243" s="70"/>
      <c r="DO243" s="16"/>
      <c r="DP243" s="16"/>
      <c r="DQ243" s="70"/>
      <c r="DR243" s="16"/>
      <c r="DS243" s="16"/>
      <c r="DT243" s="70"/>
      <c r="DU243" s="16"/>
      <c r="DV243" s="16"/>
      <c r="DW243" s="70"/>
      <c r="DX243" s="16"/>
      <c r="DY243" s="16"/>
      <c r="DZ243" s="70"/>
      <c r="EA243" s="16"/>
      <c r="EB243" s="16"/>
      <c r="EC243" s="70"/>
      <c r="ED243" s="16"/>
      <c r="EE243" s="16"/>
      <c r="EF243" s="70"/>
      <c r="EG243" s="16"/>
      <c r="EH243" s="16"/>
      <c r="EI243" s="70"/>
      <c r="EJ243" s="16"/>
      <c r="EK243" s="16"/>
      <c r="EL243" s="70"/>
      <c r="EM243" s="16"/>
      <c r="EN243" s="16"/>
      <c r="EO243" s="70"/>
      <c r="EP243" s="16"/>
      <c r="EQ243" s="16"/>
      <c r="ER243" s="70"/>
      <c r="ES243" s="16"/>
      <c r="ET243" s="16"/>
      <c r="EU243" s="70"/>
      <c r="EV243" s="16"/>
      <c r="EW243" s="16"/>
      <c r="EX243" s="70"/>
      <c r="EY243" s="16"/>
      <c r="EZ243" s="16"/>
      <c r="FA243" s="70"/>
      <c r="FB243" s="16"/>
      <c r="FC243" s="16"/>
      <c r="FD243" s="70"/>
      <c r="FE243" s="16"/>
      <c r="FF243" s="16"/>
      <c r="FG243" s="70"/>
      <c r="FH243" s="16"/>
      <c r="FI243" s="16"/>
      <c r="FJ243" s="70"/>
      <c r="FK243" s="16"/>
      <c r="FL243" s="16"/>
      <c r="FM243" s="70"/>
      <c r="FN243" s="16"/>
      <c r="FO243" s="16"/>
      <c r="FP243" s="70"/>
      <c r="FQ243" s="16"/>
      <c r="FR243" s="16"/>
      <c r="FS243" s="70"/>
      <c r="FT243" s="16"/>
      <c r="FU243" s="16"/>
      <c r="FV243" s="70"/>
      <c r="FW243" s="16"/>
      <c r="FX243" s="16"/>
      <c r="FY243" s="70"/>
      <c r="FZ243" s="16"/>
      <c r="GA243" s="16"/>
      <c r="GB243" s="70"/>
      <c r="GC243" s="16"/>
      <c r="GD243" s="16"/>
      <c r="GE243" s="70"/>
      <c r="GF243" s="16"/>
      <c r="GG243" s="16"/>
      <c r="GH243" s="71"/>
      <c r="GI243" s="16"/>
      <c r="GJ243" s="16"/>
      <c r="GK243" s="70"/>
      <c r="GL243" s="16"/>
      <c r="GM243" s="16"/>
      <c r="GN243" s="70"/>
      <c r="GO243" s="16"/>
      <c r="GP243" s="16"/>
      <c r="GQ243" s="70"/>
      <c r="GR243" s="16"/>
      <c r="GS243" s="16"/>
      <c r="GT243" s="70"/>
      <c r="GU243" s="16"/>
      <c r="GV243" s="16"/>
      <c r="GW243" s="70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70"/>
      <c r="HJ243" s="16"/>
      <c r="HK243" s="16"/>
      <c r="HL243" s="16"/>
      <c r="HM243" s="16"/>
      <c r="HN243" s="16"/>
      <c r="HO243" s="16"/>
      <c r="HP243" s="16"/>
      <c r="HQ243" s="16"/>
      <c r="HR243" s="70"/>
      <c r="HS243" s="16"/>
      <c r="HT243" s="16"/>
      <c r="HU243" s="70"/>
      <c r="HV243" s="16"/>
      <c r="HW243" s="16"/>
      <c r="HX243" s="70"/>
      <c r="HY243" s="16"/>
      <c r="HZ243" s="16"/>
      <c r="IA243" s="70"/>
      <c r="IB243" s="16"/>
      <c r="IC243" s="16"/>
      <c r="ID243" s="70"/>
      <c r="IE243" s="16"/>
      <c r="IF243" s="16"/>
      <c r="IG243" s="70"/>
      <c r="IH243" s="16"/>
      <c r="II243" s="16"/>
      <c r="IJ243" s="70"/>
      <c r="IK243" s="16"/>
      <c r="IL243" s="16"/>
      <c r="IM243" s="70"/>
      <c r="IN243" s="16"/>
      <c r="IO243" s="16"/>
      <c r="IP243" s="70"/>
      <c r="IQ243" s="16"/>
      <c r="IR243" s="16"/>
      <c r="IS243" s="16"/>
      <c r="IT243" s="70"/>
      <c r="IU243" s="16"/>
      <c r="IV243" s="16"/>
      <c r="IW243" s="70"/>
      <c r="IX243" s="16"/>
      <c r="IY243" s="16"/>
      <c r="IZ243" s="70"/>
      <c r="JA243" s="16"/>
      <c r="JB243" s="16"/>
      <c r="JC243" s="70"/>
      <c r="JD243" s="16"/>
      <c r="JE243" s="16"/>
      <c r="JF243" s="70"/>
      <c r="JG243" s="16"/>
      <c r="JH243" s="16"/>
      <c r="JI243" s="70"/>
      <c r="JJ243" s="16"/>
      <c r="JK243" s="16"/>
      <c r="JL243" s="70"/>
      <c r="JM243" s="16"/>
      <c r="JN243" s="16"/>
      <c r="JO243" s="70"/>
      <c r="JP243" s="16"/>
      <c r="JQ243" s="16"/>
      <c r="JR243" s="70"/>
      <c r="JS243" s="16"/>
      <c r="JT243" s="16"/>
      <c r="JU243" s="70"/>
      <c r="JV243" s="16"/>
      <c r="JW243" s="16"/>
      <c r="JX243" s="70"/>
      <c r="JY243" s="16"/>
      <c r="JZ243" s="16"/>
      <c r="KA243" s="70"/>
      <c r="KB243" s="16"/>
      <c r="KC243" s="16"/>
      <c r="KD243" s="70"/>
      <c r="KE243" s="16"/>
      <c r="KF243" s="16"/>
      <c r="KG243" s="70"/>
      <c r="KH243" s="16"/>
      <c r="KI243" s="16"/>
      <c r="KJ243" s="70"/>
      <c r="KK243" s="16"/>
      <c r="KL243" s="16"/>
      <c r="KM243" s="70"/>
      <c r="KN243" s="16"/>
      <c r="KO243" s="16"/>
      <c r="KP243" s="70"/>
      <c r="KQ243" s="16"/>
      <c r="KR243" s="16"/>
      <c r="KS243" s="70"/>
      <c r="KT243" s="16"/>
      <c r="KU243" s="16"/>
      <c r="KV243" s="16"/>
      <c r="KW243" s="16"/>
      <c r="KX243" s="16"/>
      <c r="KY243" s="70"/>
      <c r="KZ243" s="16"/>
      <c r="LA243" s="16"/>
      <c r="LB243" s="70"/>
      <c r="LC243" s="16"/>
      <c r="LD243" s="16"/>
      <c r="LE243" s="70"/>
      <c r="LF243" s="16"/>
      <c r="LG243" s="16"/>
      <c r="LH243" s="70"/>
      <c r="LI243" s="16"/>
      <c r="LJ243" s="16"/>
      <c r="LK243" s="70"/>
      <c r="LL243" s="16"/>
      <c r="LM243" s="16"/>
      <c r="LN243" s="70"/>
      <c r="LO243" s="16"/>
      <c r="LP243" s="16"/>
      <c r="LQ243" s="70"/>
      <c r="LR243" s="16"/>
      <c r="LS243" s="16"/>
      <c r="LT243" s="70"/>
      <c r="LU243" s="16"/>
      <c r="LV243" s="16"/>
      <c r="LW243" s="70"/>
      <c r="LX243" s="16"/>
      <c r="LY243" s="16"/>
      <c r="LZ243" s="70"/>
      <c r="MA243" s="16"/>
      <c r="MB243" s="16"/>
      <c r="MC243" s="70"/>
      <c r="MD243" s="16"/>
      <c r="ME243" s="16"/>
      <c r="MF243" s="70"/>
      <c r="MG243" s="21"/>
    </row>
    <row r="244" spans="2:345" s="17" customFormat="1" ht="13.5" customHeight="1">
      <c r="B244" s="16"/>
      <c r="C244" s="16"/>
      <c r="D244" s="16"/>
      <c r="E244" s="16"/>
      <c r="F244" s="16"/>
      <c r="G244" s="70"/>
      <c r="H244" s="16"/>
      <c r="I244" s="16"/>
      <c r="J244" s="70"/>
      <c r="K244" s="16"/>
      <c r="L244" s="16"/>
      <c r="M244" s="70"/>
      <c r="N244" s="16"/>
      <c r="O244" s="16"/>
      <c r="P244" s="70"/>
      <c r="Q244" s="16"/>
      <c r="R244" s="16"/>
      <c r="S244" s="70"/>
      <c r="T244" s="16"/>
      <c r="U244" s="16"/>
      <c r="V244" s="70"/>
      <c r="W244" s="16"/>
      <c r="X244" s="16"/>
      <c r="Y244" s="70"/>
      <c r="Z244" s="16"/>
      <c r="AA244" s="16"/>
      <c r="AB244" s="70"/>
      <c r="AC244" s="16"/>
      <c r="AD244" s="16"/>
      <c r="AE244" s="70"/>
      <c r="AF244" s="16"/>
      <c r="AG244" s="16"/>
      <c r="AH244" s="70"/>
      <c r="AI244" s="16"/>
      <c r="AJ244" s="16"/>
      <c r="AK244" s="70"/>
      <c r="AL244" s="16"/>
      <c r="AM244" s="16"/>
      <c r="AN244" s="70"/>
      <c r="AO244" s="16"/>
      <c r="AP244" s="16"/>
      <c r="AQ244" s="70"/>
      <c r="AR244" s="16"/>
      <c r="AS244" s="16"/>
      <c r="AT244" s="70"/>
      <c r="AU244" s="16"/>
      <c r="AV244" s="16"/>
      <c r="AW244" s="70"/>
      <c r="AX244" s="16"/>
      <c r="AY244" s="16"/>
      <c r="AZ244" s="70"/>
      <c r="BA244" s="16"/>
      <c r="BB244" s="16"/>
      <c r="BC244" s="70"/>
      <c r="BD244" s="16"/>
      <c r="BE244" s="16"/>
      <c r="BF244" s="70"/>
      <c r="BG244" s="16"/>
      <c r="BH244" s="16"/>
      <c r="BI244" s="70"/>
      <c r="BJ244" s="16"/>
      <c r="BK244" s="16"/>
      <c r="BL244" s="70"/>
      <c r="BM244" s="16"/>
      <c r="BN244" s="16"/>
      <c r="BO244" s="70"/>
      <c r="BP244" s="16"/>
      <c r="BQ244" s="16"/>
      <c r="BR244" s="70"/>
      <c r="BS244" s="16"/>
      <c r="BT244" s="16"/>
      <c r="BU244" s="70"/>
      <c r="BV244" s="16"/>
      <c r="BW244" s="16"/>
      <c r="BX244" s="70"/>
      <c r="BY244" s="16"/>
      <c r="BZ244" s="16"/>
      <c r="CA244" s="70"/>
      <c r="CB244" s="16"/>
      <c r="CC244" s="16"/>
      <c r="CD244" s="70"/>
      <c r="CE244" s="16"/>
      <c r="CF244" s="16"/>
      <c r="CG244" s="70"/>
      <c r="CH244" s="16"/>
      <c r="CI244" s="16"/>
      <c r="CJ244" s="70"/>
      <c r="CK244" s="16"/>
      <c r="CL244" s="16"/>
      <c r="CM244" s="70"/>
      <c r="CN244" s="16"/>
      <c r="CO244" s="16"/>
      <c r="CP244" s="70"/>
      <c r="CQ244" s="16"/>
      <c r="CR244" s="16"/>
      <c r="CS244" s="70"/>
      <c r="CT244" s="16"/>
      <c r="CU244" s="16"/>
      <c r="CV244" s="70"/>
      <c r="CW244" s="16"/>
      <c r="CX244" s="16"/>
      <c r="CY244" s="70"/>
      <c r="CZ244" s="16"/>
      <c r="DA244" s="16"/>
      <c r="DB244" s="70"/>
      <c r="DC244" s="16"/>
      <c r="DD244" s="16"/>
      <c r="DE244" s="70"/>
      <c r="DF244" s="16"/>
      <c r="DG244" s="16"/>
      <c r="DH244" s="70"/>
      <c r="DI244" s="16"/>
      <c r="DJ244" s="16"/>
      <c r="DK244" s="70"/>
      <c r="DL244" s="16"/>
      <c r="DM244" s="16"/>
      <c r="DN244" s="70"/>
      <c r="DO244" s="16"/>
      <c r="DP244" s="16"/>
      <c r="DQ244" s="70"/>
      <c r="DR244" s="16"/>
      <c r="DS244" s="16"/>
      <c r="DT244" s="70"/>
      <c r="DU244" s="16"/>
      <c r="DV244" s="16"/>
      <c r="DW244" s="70"/>
      <c r="DX244" s="16"/>
      <c r="DY244" s="16"/>
      <c r="DZ244" s="70"/>
      <c r="EA244" s="16"/>
      <c r="EB244" s="16"/>
      <c r="EC244" s="70"/>
      <c r="ED244" s="16"/>
      <c r="EE244" s="16"/>
      <c r="EF244" s="70"/>
      <c r="EG244" s="16"/>
      <c r="EH244" s="16"/>
      <c r="EI244" s="70"/>
      <c r="EJ244" s="16"/>
      <c r="EK244" s="16"/>
      <c r="EL244" s="70"/>
      <c r="EM244" s="16"/>
      <c r="EN244" s="16"/>
      <c r="EO244" s="70"/>
      <c r="EP244" s="16"/>
      <c r="EQ244" s="16"/>
      <c r="ER244" s="70"/>
      <c r="ES244" s="16"/>
      <c r="ET244" s="16"/>
      <c r="EU244" s="70"/>
      <c r="EV244" s="16"/>
      <c r="EW244" s="16"/>
      <c r="EX244" s="70"/>
      <c r="EY244" s="16"/>
      <c r="EZ244" s="16"/>
      <c r="FA244" s="70"/>
      <c r="FB244" s="16"/>
      <c r="FC244" s="16"/>
      <c r="FD244" s="70"/>
      <c r="FE244" s="16"/>
      <c r="FF244" s="16"/>
      <c r="FG244" s="70"/>
      <c r="FH244" s="16"/>
      <c r="FI244" s="16"/>
      <c r="FJ244" s="70"/>
      <c r="FK244" s="16"/>
      <c r="FL244" s="16"/>
      <c r="FM244" s="70"/>
      <c r="FN244" s="16"/>
      <c r="FO244" s="16"/>
      <c r="FP244" s="70"/>
      <c r="FQ244" s="16"/>
      <c r="FR244" s="16"/>
      <c r="FS244" s="70"/>
      <c r="FT244" s="16"/>
      <c r="FU244" s="16"/>
      <c r="FV244" s="70"/>
      <c r="FW244" s="16"/>
      <c r="FX244" s="16"/>
      <c r="FY244" s="70"/>
      <c r="FZ244" s="16"/>
      <c r="GA244" s="16"/>
      <c r="GB244" s="70"/>
      <c r="GC244" s="16"/>
      <c r="GD244" s="16"/>
      <c r="GE244" s="70"/>
      <c r="GF244" s="16"/>
      <c r="GG244" s="16"/>
      <c r="GH244" s="71"/>
      <c r="GI244" s="16"/>
      <c r="GJ244" s="16"/>
      <c r="GK244" s="70"/>
      <c r="GL244" s="16"/>
      <c r="GM244" s="16"/>
      <c r="GN244" s="70"/>
      <c r="GO244" s="16"/>
      <c r="GP244" s="16"/>
      <c r="GQ244" s="70"/>
      <c r="GR244" s="16"/>
      <c r="GS244" s="16"/>
      <c r="GT244" s="70"/>
      <c r="GU244" s="16"/>
      <c r="GV244" s="16"/>
      <c r="GW244" s="70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70"/>
      <c r="HJ244" s="16"/>
      <c r="HK244" s="16"/>
      <c r="HL244" s="16"/>
      <c r="HM244" s="16"/>
      <c r="HN244" s="16"/>
      <c r="HO244" s="16"/>
      <c r="HP244" s="16"/>
      <c r="HQ244" s="16"/>
      <c r="HR244" s="70"/>
      <c r="HS244" s="16"/>
      <c r="HT244" s="16"/>
      <c r="HU244" s="70"/>
      <c r="HV244" s="16"/>
      <c r="HW244" s="16"/>
      <c r="HX244" s="70"/>
      <c r="HY244" s="16"/>
      <c r="HZ244" s="16"/>
      <c r="IA244" s="70"/>
      <c r="IB244" s="16"/>
      <c r="IC244" s="16"/>
      <c r="ID244" s="70"/>
      <c r="IE244" s="16"/>
      <c r="IF244" s="16"/>
      <c r="IG244" s="70"/>
      <c r="IH244" s="16"/>
      <c r="II244" s="16"/>
      <c r="IJ244" s="70"/>
      <c r="IK244" s="16"/>
      <c r="IL244" s="16"/>
      <c r="IM244" s="70"/>
      <c r="IN244" s="16"/>
      <c r="IO244" s="16"/>
      <c r="IP244" s="70"/>
      <c r="IQ244" s="16"/>
      <c r="IR244" s="16"/>
      <c r="IS244" s="16"/>
      <c r="IT244" s="70"/>
      <c r="IU244" s="16"/>
      <c r="IV244" s="16"/>
      <c r="IW244" s="70"/>
      <c r="IX244" s="16"/>
      <c r="IY244" s="16"/>
      <c r="IZ244" s="70"/>
      <c r="JA244" s="16"/>
      <c r="JB244" s="16"/>
      <c r="JC244" s="70"/>
      <c r="JD244" s="16"/>
      <c r="JE244" s="16"/>
      <c r="JF244" s="70"/>
      <c r="JG244" s="16"/>
      <c r="JH244" s="16"/>
      <c r="JI244" s="70"/>
      <c r="JJ244" s="16"/>
      <c r="JK244" s="16"/>
      <c r="JL244" s="70"/>
      <c r="JM244" s="16"/>
      <c r="JN244" s="16"/>
      <c r="JO244" s="70"/>
      <c r="JP244" s="16"/>
      <c r="JQ244" s="16"/>
      <c r="JR244" s="70"/>
      <c r="JS244" s="16"/>
      <c r="JT244" s="16"/>
      <c r="JU244" s="70"/>
      <c r="JV244" s="16"/>
      <c r="JW244" s="16"/>
      <c r="JX244" s="70"/>
      <c r="JY244" s="16"/>
      <c r="JZ244" s="16"/>
      <c r="KA244" s="70"/>
      <c r="KB244" s="16"/>
      <c r="KC244" s="16"/>
      <c r="KD244" s="70"/>
      <c r="KE244" s="16"/>
      <c r="KF244" s="16"/>
      <c r="KG244" s="70"/>
      <c r="KH244" s="16"/>
      <c r="KI244" s="16"/>
      <c r="KJ244" s="70"/>
      <c r="KK244" s="16"/>
      <c r="KL244" s="16"/>
      <c r="KM244" s="70"/>
      <c r="KN244" s="16"/>
      <c r="KO244" s="16"/>
      <c r="KP244" s="70"/>
      <c r="KQ244" s="16"/>
      <c r="KR244" s="16"/>
      <c r="KS244" s="70"/>
      <c r="KT244" s="16"/>
      <c r="KU244" s="16"/>
      <c r="KV244" s="16"/>
      <c r="KW244" s="16"/>
      <c r="KX244" s="16"/>
      <c r="KY244" s="70"/>
      <c r="KZ244" s="16"/>
      <c r="LA244" s="16"/>
      <c r="LB244" s="70"/>
      <c r="LC244" s="16"/>
      <c r="LD244" s="16"/>
      <c r="LE244" s="70"/>
      <c r="LF244" s="16"/>
      <c r="LG244" s="16"/>
      <c r="LH244" s="70"/>
      <c r="LI244" s="16"/>
      <c r="LJ244" s="16"/>
      <c r="LK244" s="70"/>
      <c r="LL244" s="16"/>
      <c r="LM244" s="16"/>
      <c r="LN244" s="70"/>
      <c r="LO244" s="16"/>
      <c r="LP244" s="16"/>
      <c r="LQ244" s="70"/>
      <c r="LR244" s="16"/>
      <c r="LS244" s="16"/>
      <c r="LT244" s="70"/>
      <c r="LU244" s="16"/>
      <c r="LV244" s="16"/>
      <c r="LW244" s="70"/>
      <c r="LX244" s="16"/>
      <c r="LY244" s="16"/>
      <c r="LZ244" s="70"/>
      <c r="MA244" s="16"/>
      <c r="MB244" s="16"/>
      <c r="MC244" s="70"/>
      <c r="MD244" s="16"/>
      <c r="ME244" s="16"/>
      <c r="MF244" s="70"/>
      <c r="MG244" s="21"/>
    </row>
    <row r="245" spans="2:345" s="17" customFormat="1" ht="13.5" customHeight="1">
      <c r="B245" s="16"/>
      <c r="C245" s="16"/>
      <c r="D245" s="16"/>
      <c r="E245" s="16"/>
      <c r="F245" s="16"/>
      <c r="G245" s="70"/>
      <c r="H245" s="16"/>
      <c r="I245" s="16"/>
      <c r="J245" s="70"/>
      <c r="K245" s="16"/>
      <c r="L245" s="16"/>
      <c r="M245" s="70"/>
      <c r="N245" s="16"/>
      <c r="O245" s="16"/>
      <c r="P245" s="70"/>
      <c r="Q245" s="16"/>
      <c r="R245" s="16"/>
      <c r="S245" s="70"/>
      <c r="T245" s="16"/>
      <c r="U245" s="16"/>
      <c r="V245" s="70"/>
      <c r="W245" s="16"/>
      <c r="X245" s="16"/>
      <c r="Y245" s="70"/>
      <c r="Z245" s="16"/>
      <c r="AA245" s="16"/>
      <c r="AB245" s="70"/>
      <c r="AC245" s="16"/>
      <c r="AD245" s="16"/>
      <c r="AE245" s="70"/>
      <c r="AF245" s="16"/>
      <c r="AG245" s="16"/>
      <c r="AH245" s="70"/>
      <c r="AI245" s="16"/>
      <c r="AJ245" s="16"/>
      <c r="AK245" s="70"/>
      <c r="AL245" s="16"/>
      <c r="AM245" s="16"/>
      <c r="AN245" s="70"/>
      <c r="AO245" s="16"/>
      <c r="AP245" s="16"/>
      <c r="AQ245" s="70"/>
      <c r="AR245" s="16"/>
      <c r="AS245" s="16"/>
      <c r="AT245" s="70"/>
      <c r="AU245" s="16"/>
      <c r="AV245" s="16"/>
      <c r="AW245" s="70"/>
      <c r="AX245" s="16"/>
      <c r="AY245" s="16"/>
      <c r="AZ245" s="70"/>
      <c r="BA245" s="16"/>
      <c r="BB245" s="16"/>
      <c r="BC245" s="70"/>
      <c r="BD245" s="16"/>
      <c r="BE245" s="16"/>
      <c r="BF245" s="70"/>
      <c r="BG245" s="16"/>
      <c r="BH245" s="16"/>
      <c r="BI245" s="70"/>
      <c r="BJ245" s="16"/>
      <c r="BK245" s="16"/>
      <c r="BL245" s="70"/>
      <c r="BM245" s="16"/>
      <c r="BN245" s="16"/>
      <c r="BO245" s="70"/>
      <c r="BP245" s="16"/>
      <c r="BQ245" s="16"/>
      <c r="BR245" s="70"/>
      <c r="BS245" s="16"/>
      <c r="BT245" s="16"/>
      <c r="BU245" s="70"/>
      <c r="BV245" s="16"/>
      <c r="BW245" s="16"/>
      <c r="BX245" s="70"/>
      <c r="BY245" s="16"/>
      <c r="BZ245" s="16"/>
      <c r="CA245" s="70"/>
      <c r="CB245" s="16"/>
      <c r="CC245" s="16"/>
      <c r="CD245" s="70"/>
      <c r="CE245" s="16"/>
      <c r="CF245" s="16"/>
      <c r="CG245" s="70"/>
      <c r="CH245" s="16"/>
      <c r="CI245" s="16"/>
      <c r="CJ245" s="70"/>
      <c r="CK245" s="16"/>
      <c r="CL245" s="16"/>
      <c r="CM245" s="70"/>
      <c r="CN245" s="16"/>
      <c r="CO245" s="16"/>
      <c r="CP245" s="70"/>
      <c r="CQ245" s="16"/>
      <c r="CR245" s="16"/>
      <c r="CS245" s="70"/>
      <c r="CT245" s="16"/>
      <c r="CU245" s="16"/>
      <c r="CV245" s="70"/>
      <c r="CW245" s="16"/>
      <c r="CX245" s="16"/>
      <c r="CY245" s="70"/>
      <c r="CZ245" s="16"/>
      <c r="DA245" s="16"/>
      <c r="DB245" s="70"/>
      <c r="DC245" s="16"/>
      <c r="DD245" s="16"/>
      <c r="DE245" s="70"/>
      <c r="DF245" s="16"/>
      <c r="DG245" s="16"/>
      <c r="DH245" s="70"/>
      <c r="DI245" s="16"/>
      <c r="DJ245" s="16"/>
      <c r="DK245" s="70"/>
      <c r="DL245" s="16"/>
      <c r="DM245" s="16"/>
      <c r="DN245" s="70"/>
      <c r="DO245" s="16"/>
      <c r="DP245" s="16"/>
      <c r="DQ245" s="70"/>
      <c r="DR245" s="16"/>
      <c r="DS245" s="16"/>
      <c r="DT245" s="70"/>
      <c r="DU245" s="16"/>
      <c r="DV245" s="16"/>
      <c r="DW245" s="70"/>
      <c r="DX245" s="16"/>
      <c r="DY245" s="16"/>
      <c r="DZ245" s="70"/>
      <c r="EA245" s="16"/>
      <c r="EB245" s="16"/>
      <c r="EC245" s="70"/>
      <c r="ED245" s="16"/>
      <c r="EE245" s="16"/>
      <c r="EF245" s="70"/>
      <c r="EG245" s="16"/>
      <c r="EH245" s="16"/>
      <c r="EI245" s="70"/>
      <c r="EJ245" s="16"/>
      <c r="EK245" s="16"/>
      <c r="EL245" s="70"/>
      <c r="EM245" s="16"/>
      <c r="EN245" s="16"/>
      <c r="EO245" s="70"/>
      <c r="EP245" s="16"/>
      <c r="EQ245" s="16"/>
      <c r="ER245" s="70"/>
      <c r="ES245" s="16"/>
      <c r="ET245" s="16"/>
      <c r="EU245" s="70"/>
      <c r="EV245" s="16"/>
      <c r="EW245" s="16"/>
      <c r="EX245" s="70"/>
      <c r="EY245" s="16"/>
      <c r="EZ245" s="16"/>
      <c r="FA245" s="70"/>
      <c r="FB245" s="16"/>
      <c r="FC245" s="16"/>
      <c r="FD245" s="70"/>
      <c r="FE245" s="16"/>
      <c r="FF245" s="16"/>
      <c r="FG245" s="70"/>
      <c r="FH245" s="16"/>
      <c r="FI245" s="16"/>
      <c r="FJ245" s="70"/>
      <c r="FK245" s="16"/>
      <c r="FL245" s="16"/>
      <c r="FM245" s="70"/>
      <c r="FN245" s="16"/>
      <c r="FO245" s="16"/>
      <c r="FP245" s="70"/>
      <c r="FQ245" s="16"/>
      <c r="FR245" s="16"/>
      <c r="FS245" s="70"/>
      <c r="FT245" s="16"/>
      <c r="FU245" s="16"/>
      <c r="FV245" s="70"/>
      <c r="FW245" s="16"/>
      <c r="FX245" s="16"/>
      <c r="FY245" s="70"/>
      <c r="FZ245" s="16"/>
      <c r="GA245" s="16"/>
      <c r="GB245" s="70"/>
      <c r="GC245" s="16"/>
      <c r="GD245" s="16"/>
      <c r="GE245" s="70"/>
      <c r="GF245" s="16"/>
      <c r="GG245" s="16"/>
      <c r="GH245" s="71"/>
      <c r="GI245" s="16"/>
      <c r="GJ245" s="16"/>
      <c r="GK245" s="70"/>
      <c r="GL245" s="16"/>
      <c r="GM245" s="16"/>
      <c r="GN245" s="70"/>
      <c r="GO245" s="16"/>
      <c r="GP245" s="16"/>
      <c r="GQ245" s="70"/>
      <c r="GR245" s="16"/>
      <c r="GS245" s="16"/>
      <c r="GT245" s="70"/>
      <c r="GU245" s="16"/>
      <c r="GV245" s="16"/>
      <c r="GW245" s="70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70"/>
      <c r="HJ245" s="16"/>
      <c r="HK245" s="16"/>
      <c r="HL245" s="16"/>
      <c r="HM245" s="16"/>
      <c r="HN245" s="16"/>
      <c r="HO245" s="16"/>
      <c r="HP245" s="16"/>
      <c r="HQ245" s="16"/>
      <c r="HR245" s="70"/>
      <c r="HS245" s="16"/>
      <c r="HT245" s="16"/>
      <c r="HU245" s="70"/>
      <c r="HV245" s="16"/>
      <c r="HW245" s="16"/>
      <c r="HX245" s="70"/>
      <c r="HY245" s="16"/>
      <c r="HZ245" s="16"/>
      <c r="IA245" s="70"/>
      <c r="IB245" s="16"/>
      <c r="IC245" s="16"/>
      <c r="ID245" s="70"/>
      <c r="IE245" s="16"/>
      <c r="IF245" s="16"/>
      <c r="IG245" s="70"/>
      <c r="IH245" s="16"/>
      <c r="II245" s="16"/>
      <c r="IJ245" s="70"/>
      <c r="IK245" s="16"/>
      <c r="IL245" s="16"/>
      <c r="IM245" s="70"/>
      <c r="IN245" s="16"/>
      <c r="IO245" s="16"/>
      <c r="IP245" s="70"/>
      <c r="IQ245" s="16"/>
      <c r="IR245" s="16"/>
      <c r="IS245" s="16"/>
      <c r="IT245" s="70"/>
      <c r="IU245" s="16"/>
      <c r="IV245" s="16"/>
      <c r="IW245" s="70"/>
      <c r="IX245" s="16"/>
      <c r="IY245" s="16"/>
      <c r="IZ245" s="70"/>
      <c r="JA245" s="16"/>
      <c r="JB245" s="16"/>
      <c r="JC245" s="70"/>
      <c r="JD245" s="16"/>
      <c r="JE245" s="16"/>
      <c r="JF245" s="70"/>
      <c r="JG245" s="16"/>
      <c r="JH245" s="16"/>
      <c r="JI245" s="70"/>
      <c r="JJ245" s="16"/>
      <c r="JK245" s="16"/>
      <c r="JL245" s="70"/>
      <c r="JM245" s="16"/>
      <c r="JN245" s="16"/>
      <c r="JO245" s="70"/>
      <c r="JP245" s="16"/>
      <c r="JQ245" s="16"/>
      <c r="JR245" s="70"/>
      <c r="JS245" s="16"/>
      <c r="JT245" s="16"/>
      <c r="JU245" s="70"/>
      <c r="JV245" s="16"/>
      <c r="JW245" s="16"/>
      <c r="JX245" s="70"/>
      <c r="JY245" s="16"/>
      <c r="JZ245" s="16"/>
      <c r="KA245" s="70"/>
      <c r="KB245" s="16"/>
      <c r="KC245" s="16"/>
      <c r="KD245" s="70"/>
      <c r="KE245" s="16"/>
      <c r="KF245" s="16"/>
      <c r="KG245" s="70"/>
      <c r="KH245" s="16"/>
      <c r="KI245" s="16"/>
      <c r="KJ245" s="70"/>
      <c r="KK245" s="16"/>
      <c r="KL245" s="16"/>
      <c r="KM245" s="70"/>
      <c r="KN245" s="16"/>
      <c r="KO245" s="16"/>
      <c r="KP245" s="70"/>
      <c r="KQ245" s="16"/>
      <c r="KR245" s="16"/>
      <c r="KS245" s="70"/>
      <c r="KT245" s="16"/>
      <c r="KU245" s="16"/>
      <c r="KV245" s="16"/>
      <c r="KW245" s="16"/>
      <c r="KX245" s="16"/>
      <c r="KY245" s="70"/>
      <c r="KZ245" s="16"/>
      <c r="LA245" s="16"/>
      <c r="LB245" s="70"/>
      <c r="LC245" s="16"/>
      <c r="LD245" s="16"/>
      <c r="LE245" s="70"/>
      <c r="LF245" s="16"/>
      <c r="LG245" s="16"/>
      <c r="LH245" s="70"/>
      <c r="LI245" s="16"/>
      <c r="LJ245" s="16"/>
      <c r="LK245" s="70"/>
      <c r="LL245" s="16"/>
      <c r="LM245" s="16"/>
      <c r="LN245" s="70"/>
      <c r="LO245" s="16"/>
      <c r="LP245" s="16"/>
      <c r="LQ245" s="70"/>
      <c r="LR245" s="16"/>
      <c r="LS245" s="16"/>
      <c r="LT245" s="70"/>
      <c r="LU245" s="16"/>
      <c r="LV245" s="16"/>
      <c r="LW245" s="70"/>
      <c r="LX245" s="16"/>
      <c r="LY245" s="16"/>
      <c r="LZ245" s="70"/>
      <c r="MA245" s="16"/>
      <c r="MB245" s="16"/>
      <c r="MC245" s="70"/>
      <c r="MD245" s="16"/>
      <c r="ME245" s="16"/>
      <c r="MF245" s="70"/>
      <c r="MG245" s="21"/>
    </row>
    <row r="246" spans="2:345" s="17" customFormat="1" ht="13.5" customHeight="1">
      <c r="B246" s="16"/>
      <c r="C246" s="16"/>
      <c r="D246" s="16"/>
      <c r="E246" s="16"/>
      <c r="F246" s="16"/>
      <c r="G246" s="70"/>
      <c r="H246" s="16"/>
      <c r="I246" s="16"/>
      <c r="J246" s="70"/>
      <c r="K246" s="16"/>
      <c r="L246" s="16"/>
      <c r="M246" s="70"/>
      <c r="N246" s="16"/>
      <c r="O246" s="16"/>
      <c r="P246" s="70"/>
      <c r="Q246" s="16"/>
      <c r="R246" s="16"/>
      <c r="S246" s="70"/>
      <c r="T246" s="16"/>
      <c r="U246" s="16"/>
      <c r="V246" s="70"/>
      <c r="W246" s="16"/>
      <c r="X246" s="16"/>
      <c r="Y246" s="70"/>
      <c r="Z246" s="16"/>
      <c r="AA246" s="16"/>
      <c r="AB246" s="70"/>
      <c r="AC246" s="16"/>
      <c r="AD246" s="16"/>
      <c r="AE246" s="70"/>
      <c r="AF246" s="16"/>
      <c r="AG246" s="16"/>
      <c r="AH246" s="70"/>
      <c r="AI246" s="16"/>
      <c r="AJ246" s="16"/>
      <c r="AK246" s="70"/>
      <c r="AL246" s="16"/>
      <c r="AM246" s="16"/>
      <c r="AN246" s="70"/>
      <c r="AO246" s="16"/>
      <c r="AP246" s="16"/>
      <c r="AQ246" s="70"/>
      <c r="AR246" s="16"/>
      <c r="AS246" s="16"/>
      <c r="AT246" s="70"/>
      <c r="AU246" s="16"/>
      <c r="AV246" s="16"/>
      <c r="AW246" s="70"/>
      <c r="AX246" s="16"/>
      <c r="AY246" s="16"/>
      <c r="AZ246" s="70"/>
      <c r="BA246" s="16"/>
      <c r="BB246" s="16"/>
      <c r="BC246" s="70"/>
      <c r="BD246" s="16"/>
      <c r="BE246" s="16"/>
      <c r="BF246" s="70"/>
      <c r="BG246" s="16"/>
      <c r="BH246" s="16"/>
      <c r="BI246" s="70"/>
      <c r="BJ246" s="16"/>
      <c r="BK246" s="16"/>
      <c r="BL246" s="70"/>
      <c r="BM246" s="16"/>
      <c r="BN246" s="16"/>
      <c r="BO246" s="70"/>
      <c r="BP246" s="16"/>
      <c r="BQ246" s="16"/>
      <c r="BR246" s="70"/>
      <c r="BS246" s="16"/>
      <c r="BT246" s="16"/>
      <c r="BU246" s="70"/>
      <c r="BV246" s="16"/>
      <c r="BW246" s="16"/>
      <c r="BX246" s="70"/>
      <c r="BY246" s="16"/>
      <c r="BZ246" s="16"/>
      <c r="CA246" s="70"/>
      <c r="CB246" s="16"/>
      <c r="CC246" s="16"/>
      <c r="CD246" s="70"/>
      <c r="CE246" s="16"/>
      <c r="CF246" s="16"/>
      <c r="CG246" s="70"/>
      <c r="CH246" s="16"/>
      <c r="CI246" s="16"/>
      <c r="CJ246" s="70"/>
      <c r="CK246" s="16"/>
      <c r="CL246" s="16"/>
      <c r="CM246" s="70"/>
      <c r="CN246" s="16"/>
      <c r="CO246" s="16"/>
      <c r="CP246" s="70"/>
      <c r="CQ246" s="16"/>
      <c r="CR246" s="16"/>
      <c r="CS246" s="70"/>
      <c r="CT246" s="16"/>
      <c r="CU246" s="16"/>
      <c r="CV246" s="70"/>
      <c r="CW246" s="16"/>
      <c r="CX246" s="16"/>
      <c r="CY246" s="70"/>
      <c r="CZ246" s="16"/>
      <c r="DA246" s="16"/>
      <c r="DB246" s="70"/>
      <c r="DC246" s="16"/>
      <c r="DD246" s="16"/>
      <c r="DE246" s="70"/>
      <c r="DF246" s="16"/>
      <c r="DG246" s="16"/>
      <c r="DH246" s="70"/>
      <c r="DI246" s="16"/>
      <c r="DJ246" s="16"/>
      <c r="DK246" s="70"/>
      <c r="DL246" s="16"/>
      <c r="DM246" s="16"/>
      <c r="DN246" s="70"/>
      <c r="DO246" s="16"/>
      <c r="DP246" s="16"/>
      <c r="DQ246" s="70"/>
      <c r="DR246" s="16"/>
      <c r="DS246" s="16"/>
      <c r="DT246" s="70"/>
      <c r="DU246" s="16"/>
      <c r="DV246" s="16"/>
      <c r="DW246" s="70"/>
      <c r="DX246" s="16"/>
      <c r="DY246" s="16"/>
      <c r="DZ246" s="70"/>
      <c r="EA246" s="16"/>
      <c r="EB246" s="16"/>
      <c r="EC246" s="70"/>
      <c r="ED246" s="16"/>
      <c r="EE246" s="16"/>
      <c r="EF246" s="70"/>
      <c r="EG246" s="16"/>
      <c r="EH246" s="16"/>
      <c r="EI246" s="70"/>
      <c r="EJ246" s="16"/>
      <c r="EK246" s="16"/>
      <c r="EL246" s="70"/>
      <c r="EM246" s="16"/>
      <c r="EN246" s="16"/>
      <c r="EO246" s="70"/>
      <c r="EP246" s="16"/>
      <c r="EQ246" s="16"/>
      <c r="ER246" s="70"/>
      <c r="ES246" s="16"/>
      <c r="ET246" s="16"/>
      <c r="EU246" s="70"/>
      <c r="EV246" s="16"/>
      <c r="EW246" s="16"/>
      <c r="EX246" s="70"/>
      <c r="EY246" s="16"/>
      <c r="EZ246" s="16"/>
      <c r="FA246" s="70"/>
      <c r="FB246" s="16"/>
      <c r="FC246" s="16"/>
      <c r="FD246" s="70"/>
      <c r="FE246" s="16"/>
      <c r="FF246" s="16"/>
      <c r="FG246" s="70"/>
      <c r="FH246" s="16"/>
      <c r="FI246" s="16"/>
      <c r="FJ246" s="70"/>
      <c r="FK246" s="16"/>
      <c r="FL246" s="16"/>
      <c r="FM246" s="70"/>
      <c r="FN246" s="16"/>
      <c r="FO246" s="16"/>
      <c r="FP246" s="70"/>
      <c r="FQ246" s="16"/>
      <c r="FR246" s="16"/>
      <c r="FS246" s="70"/>
      <c r="FT246" s="16"/>
      <c r="FU246" s="16"/>
      <c r="FV246" s="70"/>
      <c r="FW246" s="16"/>
      <c r="FX246" s="16"/>
      <c r="FY246" s="70"/>
      <c r="FZ246" s="16"/>
      <c r="GA246" s="16"/>
      <c r="GB246" s="70"/>
      <c r="GC246" s="16"/>
      <c r="GD246" s="16"/>
      <c r="GE246" s="70"/>
      <c r="GF246" s="16"/>
      <c r="GG246" s="16"/>
      <c r="GH246" s="71"/>
      <c r="GI246" s="16"/>
      <c r="GJ246" s="16"/>
      <c r="GK246" s="70"/>
      <c r="GL246" s="16"/>
      <c r="GM246" s="16"/>
      <c r="GN246" s="70"/>
      <c r="GO246" s="16"/>
      <c r="GP246" s="16"/>
      <c r="GQ246" s="70"/>
      <c r="GR246" s="16"/>
      <c r="GS246" s="16"/>
      <c r="GT246" s="70"/>
      <c r="GU246" s="16"/>
      <c r="GV246" s="16"/>
      <c r="GW246" s="70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70"/>
      <c r="HJ246" s="16"/>
      <c r="HK246" s="16"/>
      <c r="HL246" s="16"/>
      <c r="HM246" s="16"/>
      <c r="HN246" s="16"/>
      <c r="HO246" s="16"/>
      <c r="HP246" s="16"/>
      <c r="HQ246" s="16"/>
      <c r="HR246" s="70"/>
      <c r="HS246" s="16"/>
      <c r="HT246" s="16"/>
      <c r="HU246" s="70"/>
      <c r="HV246" s="16"/>
      <c r="HW246" s="16"/>
      <c r="HX246" s="70"/>
      <c r="HY246" s="16"/>
      <c r="HZ246" s="16"/>
      <c r="IA246" s="70"/>
      <c r="IB246" s="16"/>
      <c r="IC246" s="16"/>
      <c r="ID246" s="70"/>
      <c r="IE246" s="16"/>
      <c r="IF246" s="16"/>
      <c r="IG246" s="70"/>
      <c r="IH246" s="16"/>
      <c r="II246" s="16"/>
      <c r="IJ246" s="70"/>
      <c r="IK246" s="16"/>
      <c r="IL246" s="16"/>
      <c r="IM246" s="70"/>
      <c r="IN246" s="16"/>
      <c r="IO246" s="16"/>
      <c r="IP246" s="70"/>
      <c r="IQ246" s="16"/>
      <c r="IR246" s="16"/>
      <c r="IS246" s="16"/>
      <c r="IT246" s="70"/>
      <c r="IU246" s="16"/>
      <c r="IV246" s="16"/>
      <c r="IW246" s="70"/>
      <c r="IX246" s="16"/>
      <c r="IY246" s="16"/>
      <c r="IZ246" s="70"/>
      <c r="JA246" s="16"/>
      <c r="JB246" s="16"/>
      <c r="JC246" s="70"/>
      <c r="JD246" s="16"/>
      <c r="JE246" s="16"/>
      <c r="JF246" s="70"/>
      <c r="JG246" s="16"/>
      <c r="JH246" s="16"/>
      <c r="JI246" s="70"/>
      <c r="JJ246" s="16"/>
      <c r="JK246" s="16"/>
      <c r="JL246" s="70"/>
      <c r="JM246" s="16"/>
      <c r="JN246" s="16"/>
      <c r="JO246" s="70"/>
      <c r="JP246" s="16"/>
      <c r="JQ246" s="16"/>
      <c r="JR246" s="70"/>
      <c r="JS246" s="16"/>
      <c r="JT246" s="16"/>
      <c r="JU246" s="70"/>
      <c r="JV246" s="16"/>
      <c r="JW246" s="16"/>
      <c r="JX246" s="70"/>
      <c r="JY246" s="16"/>
      <c r="JZ246" s="16"/>
      <c r="KA246" s="70"/>
      <c r="KB246" s="16"/>
      <c r="KC246" s="16"/>
      <c r="KD246" s="70"/>
      <c r="KE246" s="16"/>
      <c r="KF246" s="16"/>
      <c r="KG246" s="70"/>
      <c r="KH246" s="16"/>
      <c r="KI246" s="16"/>
      <c r="KJ246" s="70"/>
      <c r="KK246" s="16"/>
      <c r="KL246" s="16"/>
      <c r="KM246" s="70"/>
      <c r="KN246" s="16"/>
      <c r="KO246" s="16"/>
      <c r="KP246" s="70"/>
      <c r="KQ246" s="16"/>
      <c r="KR246" s="16"/>
      <c r="KS246" s="70"/>
      <c r="KT246" s="16"/>
      <c r="KU246" s="16"/>
      <c r="KV246" s="16"/>
      <c r="KW246" s="16"/>
      <c r="KX246" s="16"/>
      <c r="KY246" s="70"/>
      <c r="KZ246" s="16"/>
      <c r="LA246" s="16"/>
      <c r="LB246" s="70"/>
      <c r="LC246" s="16"/>
      <c r="LD246" s="16"/>
      <c r="LE246" s="70"/>
      <c r="LF246" s="16"/>
      <c r="LG246" s="16"/>
      <c r="LH246" s="70"/>
      <c r="LI246" s="16"/>
      <c r="LJ246" s="16"/>
      <c r="LK246" s="70"/>
      <c r="LL246" s="16"/>
      <c r="LM246" s="16"/>
      <c r="LN246" s="70"/>
      <c r="LO246" s="16"/>
      <c r="LP246" s="16"/>
      <c r="LQ246" s="70"/>
      <c r="LR246" s="16"/>
      <c r="LS246" s="16"/>
      <c r="LT246" s="70"/>
      <c r="LU246" s="16"/>
      <c r="LV246" s="16"/>
      <c r="LW246" s="70"/>
      <c r="LX246" s="16"/>
      <c r="LY246" s="16"/>
      <c r="LZ246" s="70"/>
      <c r="MA246" s="16"/>
      <c r="MB246" s="16"/>
      <c r="MC246" s="70"/>
      <c r="MD246" s="16"/>
      <c r="ME246" s="16"/>
      <c r="MF246" s="70"/>
      <c r="MG246" s="21"/>
    </row>
    <row r="247" spans="2:345" s="17" customFormat="1" ht="13.5" customHeight="1">
      <c r="B247" s="16"/>
      <c r="C247" s="16"/>
      <c r="D247" s="16"/>
      <c r="E247" s="16"/>
      <c r="F247" s="16"/>
      <c r="G247" s="70"/>
      <c r="H247" s="16"/>
      <c r="I247" s="16"/>
      <c r="J247" s="70"/>
      <c r="K247" s="16"/>
      <c r="L247" s="16"/>
      <c r="M247" s="70"/>
      <c r="N247" s="16"/>
      <c r="O247" s="16"/>
      <c r="P247" s="70"/>
      <c r="Q247" s="16"/>
      <c r="R247" s="16"/>
      <c r="S247" s="70"/>
      <c r="T247" s="16"/>
      <c r="U247" s="16"/>
      <c r="V247" s="70"/>
      <c r="W247" s="16"/>
      <c r="X247" s="16"/>
      <c r="Y247" s="70"/>
      <c r="Z247" s="16"/>
      <c r="AA247" s="16"/>
      <c r="AB247" s="70"/>
      <c r="AC247" s="16"/>
      <c r="AD247" s="16"/>
      <c r="AE247" s="70"/>
      <c r="AF247" s="16"/>
      <c r="AG247" s="16"/>
      <c r="AH247" s="70"/>
      <c r="AI247" s="16"/>
      <c r="AJ247" s="16"/>
      <c r="AK247" s="70"/>
      <c r="AL247" s="16"/>
      <c r="AM247" s="16"/>
      <c r="AN247" s="70"/>
      <c r="AO247" s="16"/>
      <c r="AP247" s="16"/>
      <c r="AQ247" s="70"/>
      <c r="AR247" s="16"/>
      <c r="AS247" s="16"/>
      <c r="AT247" s="70"/>
      <c r="AU247" s="16"/>
      <c r="AV247" s="16"/>
      <c r="AW247" s="70"/>
      <c r="AX247" s="16"/>
      <c r="AY247" s="16"/>
      <c r="AZ247" s="70"/>
      <c r="BA247" s="16"/>
      <c r="BB247" s="16"/>
      <c r="BC247" s="70"/>
      <c r="BD247" s="16"/>
      <c r="BE247" s="16"/>
      <c r="BF247" s="70"/>
      <c r="BG247" s="16"/>
      <c r="BH247" s="16"/>
      <c r="BI247" s="70"/>
      <c r="BJ247" s="16"/>
      <c r="BK247" s="16"/>
      <c r="BL247" s="70"/>
      <c r="BM247" s="16"/>
      <c r="BN247" s="16"/>
      <c r="BO247" s="70"/>
      <c r="BP247" s="16"/>
      <c r="BQ247" s="16"/>
      <c r="BR247" s="70"/>
      <c r="BS247" s="16"/>
      <c r="BT247" s="16"/>
      <c r="BU247" s="70"/>
      <c r="BV247" s="16"/>
      <c r="BW247" s="16"/>
      <c r="BX247" s="70"/>
      <c r="BY247" s="16"/>
      <c r="BZ247" s="16"/>
      <c r="CA247" s="70"/>
      <c r="CB247" s="16"/>
      <c r="CC247" s="16"/>
      <c r="CD247" s="70"/>
      <c r="CE247" s="16"/>
      <c r="CF247" s="16"/>
      <c r="CG247" s="70"/>
      <c r="CH247" s="16"/>
      <c r="CI247" s="16"/>
      <c r="CJ247" s="70"/>
      <c r="CK247" s="16"/>
      <c r="CL247" s="16"/>
      <c r="CM247" s="70"/>
      <c r="CN247" s="16"/>
      <c r="CO247" s="16"/>
      <c r="CP247" s="70"/>
      <c r="CQ247" s="16"/>
      <c r="CR247" s="16"/>
      <c r="CS247" s="70"/>
      <c r="CT247" s="16"/>
      <c r="CU247" s="16"/>
      <c r="CV247" s="70"/>
      <c r="CW247" s="16"/>
      <c r="CX247" s="16"/>
      <c r="CY247" s="70"/>
      <c r="CZ247" s="16"/>
      <c r="DA247" s="16"/>
      <c r="DB247" s="70"/>
      <c r="DC247" s="16"/>
      <c r="DD247" s="16"/>
      <c r="DE247" s="70"/>
      <c r="DF247" s="16"/>
      <c r="DG247" s="16"/>
      <c r="DH247" s="70"/>
      <c r="DI247" s="16"/>
      <c r="DJ247" s="16"/>
      <c r="DK247" s="70"/>
      <c r="DL247" s="16"/>
      <c r="DM247" s="16"/>
      <c r="DN247" s="70"/>
      <c r="DO247" s="16"/>
      <c r="DP247" s="16"/>
      <c r="DQ247" s="70"/>
      <c r="DR247" s="16"/>
      <c r="DS247" s="16"/>
      <c r="DT247" s="70"/>
      <c r="DU247" s="16"/>
      <c r="DV247" s="16"/>
      <c r="DW247" s="70"/>
      <c r="DX247" s="16"/>
      <c r="DY247" s="16"/>
      <c r="DZ247" s="70"/>
      <c r="EA247" s="16"/>
      <c r="EB247" s="16"/>
      <c r="EC247" s="70"/>
      <c r="ED247" s="16"/>
      <c r="EE247" s="16"/>
      <c r="EF247" s="70"/>
      <c r="EG247" s="16"/>
      <c r="EH247" s="16"/>
      <c r="EI247" s="70"/>
      <c r="EJ247" s="16"/>
      <c r="EK247" s="16"/>
      <c r="EL247" s="70"/>
      <c r="EM247" s="16"/>
      <c r="EN247" s="16"/>
      <c r="EO247" s="70"/>
      <c r="EP247" s="16"/>
      <c r="EQ247" s="16"/>
      <c r="ER247" s="70"/>
      <c r="ES247" s="16"/>
      <c r="ET247" s="16"/>
      <c r="EU247" s="70"/>
      <c r="EV247" s="16"/>
      <c r="EW247" s="16"/>
      <c r="EX247" s="70"/>
      <c r="EY247" s="16"/>
      <c r="EZ247" s="16"/>
      <c r="FA247" s="70"/>
      <c r="FB247" s="16"/>
      <c r="FC247" s="16"/>
      <c r="FD247" s="70"/>
      <c r="FE247" s="16"/>
      <c r="FF247" s="16"/>
      <c r="FG247" s="70"/>
      <c r="FH247" s="16"/>
      <c r="FI247" s="16"/>
      <c r="FJ247" s="70"/>
      <c r="FK247" s="16"/>
      <c r="FL247" s="16"/>
      <c r="FM247" s="70"/>
      <c r="FN247" s="16"/>
      <c r="FO247" s="16"/>
      <c r="FP247" s="70"/>
      <c r="FQ247" s="16"/>
      <c r="FR247" s="16"/>
      <c r="FS247" s="70"/>
      <c r="FT247" s="16"/>
      <c r="FU247" s="16"/>
      <c r="FV247" s="70"/>
      <c r="FW247" s="16"/>
      <c r="FX247" s="16"/>
      <c r="FY247" s="70"/>
      <c r="FZ247" s="16"/>
      <c r="GA247" s="16"/>
      <c r="GB247" s="70"/>
      <c r="GC247" s="16"/>
      <c r="GD247" s="16"/>
      <c r="GE247" s="70"/>
      <c r="GF247" s="16"/>
      <c r="GG247" s="16"/>
      <c r="GH247" s="71"/>
      <c r="GI247" s="16"/>
      <c r="GJ247" s="16"/>
      <c r="GK247" s="70"/>
      <c r="GL247" s="16"/>
      <c r="GM247" s="16"/>
      <c r="GN247" s="70"/>
      <c r="GO247" s="16"/>
      <c r="GP247" s="16"/>
      <c r="GQ247" s="70"/>
      <c r="GR247" s="16"/>
      <c r="GS247" s="16"/>
      <c r="GT247" s="70"/>
      <c r="GU247" s="16"/>
      <c r="GV247" s="16"/>
      <c r="GW247" s="70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70"/>
      <c r="HJ247" s="16"/>
      <c r="HK247" s="16"/>
      <c r="HL247" s="16"/>
      <c r="HM247" s="16"/>
      <c r="HN247" s="16"/>
      <c r="HO247" s="16"/>
      <c r="HP247" s="16"/>
      <c r="HQ247" s="16"/>
      <c r="HR247" s="70"/>
      <c r="HS247" s="16"/>
      <c r="HT247" s="16"/>
      <c r="HU247" s="70"/>
      <c r="HV247" s="16"/>
      <c r="HW247" s="16"/>
      <c r="HX247" s="70"/>
      <c r="HY247" s="16"/>
      <c r="HZ247" s="16"/>
      <c r="IA247" s="70"/>
      <c r="IB247" s="16"/>
      <c r="IC247" s="16"/>
      <c r="ID247" s="70"/>
      <c r="IE247" s="16"/>
      <c r="IF247" s="16"/>
      <c r="IG247" s="70"/>
      <c r="IH247" s="16"/>
      <c r="II247" s="16"/>
      <c r="IJ247" s="70"/>
      <c r="IK247" s="16"/>
      <c r="IL247" s="16"/>
      <c r="IM247" s="70"/>
      <c r="IN247" s="16"/>
      <c r="IO247" s="16"/>
      <c r="IP247" s="70"/>
      <c r="IQ247" s="16"/>
      <c r="IR247" s="16"/>
      <c r="IS247" s="16"/>
      <c r="IT247" s="70"/>
      <c r="IU247" s="16"/>
      <c r="IV247" s="16"/>
      <c r="IW247" s="70"/>
      <c r="IX247" s="16"/>
      <c r="IY247" s="16"/>
      <c r="IZ247" s="70"/>
      <c r="JA247" s="16"/>
      <c r="JB247" s="16"/>
      <c r="JC247" s="70"/>
      <c r="JD247" s="16"/>
      <c r="JE247" s="16"/>
      <c r="JF247" s="70"/>
      <c r="JG247" s="16"/>
      <c r="JH247" s="16"/>
      <c r="JI247" s="70"/>
      <c r="JJ247" s="16"/>
      <c r="JK247" s="16"/>
      <c r="JL247" s="70"/>
      <c r="JM247" s="16"/>
      <c r="JN247" s="16"/>
      <c r="JO247" s="70"/>
      <c r="JP247" s="16"/>
      <c r="JQ247" s="16"/>
      <c r="JR247" s="70"/>
      <c r="JS247" s="16"/>
      <c r="JT247" s="16"/>
      <c r="JU247" s="70"/>
      <c r="JV247" s="16"/>
      <c r="JW247" s="16"/>
      <c r="JX247" s="70"/>
      <c r="JY247" s="16"/>
      <c r="JZ247" s="16"/>
      <c r="KA247" s="70"/>
      <c r="KB247" s="16"/>
      <c r="KC247" s="16"/>
      <c r="KD247" s="70"/>
      <c r="KE247" s="16"/>
      <c r="KF247" s="16"/>
      <c r="KG247" s="70"/>
      <c r="KH247" s="16"/>
      <c r="KI247" s="16"/>
      <c r="KJ247" s="70"/>
      <c r="KK247" s="16"/>
      <c r="KL247" s="16"/>
      <c r="KM247" s="70"/>
      <c r="KN247" s="16"/>
      <c r="KO247" s="16"/>
      <c r="KP247" s="70"/>
      <c r="KQ247" s="16"/>
      <c r="KR247" s="16"/>
      <c r="KS247" s="70"/>
      <c r="KT247" s="16"/>
      <c r="KU247" s="16"/>
      <c r="KV247" s="16"/>
      <c r="KW247" s="16"/>
      <c r="KX247" s="16"/>
      <c r="KY247" s="70"/>
      <c r="KZ247" s="16"/>
      <c r="LA247" s="16"/>
      <c r="LB247" s="70"/>
      <c r="LC247" s="16"/>
      <c r="LD247" s="16"/>
      <c r="LE247" s="70"/>
      <c r="LF247" s="16"/>
      <c r="LG247" s="16"/>
      <c r="LH247" s="70"/>
      <c r="LI247" s="16"/>
      <c r="LJ247" s="16"/>
      <c r="LK247" s="70"/>
      <c r="LL247" s="16"/>
      <c r="LM247" s="16"/>
      <c r="LN247" s="70"/>
      <c r="LO247" s="16"/>
      <c r="LP247" s="16"/>
      <c r="LQ247" s="70"/>
      <c r="LR247" s="16"/>
      <c r="LS247" s="16"/>
      <c r="LT247" s="70"/>
      <c r="LU247" s="16"/>
      <c r="LV247" s="16"/>
      <c r="LW247" s="70"/>
      <c r="LX247" s="16"/>
      <c r="LY247" s="16"/>
      <c r="LZ247" s="70"/>
      <c r="MA247" s="16"/>
      <c r="MB247" s="16"/>
      <c r="MC247" s="70"/>
      <c r="MD247" s="16"/>
      <c r="ME247" s="16"/>
      <c r="MF247" s="70"/>
      <c r="MG247" s="21"/>
    </row>
    <row r="248" spans="2:345" s="17" customFormat="1" ht="13.5" customHeight="1">
      <c r="B248" s="16"/>
      <c r="C248" s="16"/>
      <c r="D248" s="16"/>
      <c r="E248" s="16"/>
      <c r="F248" s="16"/>
      <c r="G248" s="70"/>
      <c r="H248" s="16"/>
      <c r="I248" s="16"/>
      <c r="J248" s="70"/>
      <c r="K248" s="16"/>
      <c r="L248" s="16"/>
      <c r="M248" s="70"/>
      <c r="N248" s="16"/>
      <c r="O248" s="16"/>
      <c r="P248" s="70"/>
      <c r="Q248" s="16"/>
      <c r="R248" s="16"/>
      <c r="S248" s="70"/>
      <c r="T248" s="16"/>
      <c r="U248" s="16"/>
      <c r="V248" s="70"/>
      <c r="W248" s="16"/>
      <c r="X248" s="16"/>
      <c r="Y248" s="70"/>
      <c r="Z248" s="16"/>
      <c r="AA248" s="16"/>
      <c r="AB248" s="70"/>
      <c r="AC248" s="16"/>
      <c r="AD248" s="16"/>
      <c r="AE248" s="70"/>
      <c r="AF248" s="16"/>
      <c r="AG248" s="16"/>
      <c r="AH248" s="70"/>
      <c r="AI248" s="16"/>
      <c r="AJ248" s="16"/>
      <c r="AK248" s="70"/>
      <c r="AL248" s="16"/>
      <c r="AM248" s="16"/>
      <c r="AN248" s="70"/>
      <c r="AO248" s="16"/>
      <c r="AP248" s="16"/>
      <c r="AQ248" s="70"/>
      <c r="AR248" s="16"/>
      <c r="AS248" s="16"/>
      <c r="AT248" s="70"/>
      <c r="AU248" s="16"/>
      <c r="AV248" s="16"/>
      <c r="AW248" s="70"/>
      <c r="AX248" s="16"/>
      <c r="AY248" s="16"/>
      <c r="AZ248" s="70"/>
      <c r="BA248" s="16"/>
      <c r="BB248" s="16"/>
      <c r="BC248" s="70"/>
      <c r="BD248" s="16"/>
      <c r="BE248" s="16"/>
      <c r="BF248" s="70"/>
      <c r="BG248" s="16"/>
      <c r="BH248" s="16"/>
      <c r="BI248" s="70"/>
      <c r="BJ248" s="16"/>
      <c r="BK248" s="16"/>
      <c r="BL248" s="70"/>
      <c r="BM248" s="16"/>
      <c r="BN248" s="16"/>
      <c r="BO248" s="70"/>
      <c r="BP248" s="16"/>
      <c r="BQ248" s="16"/>
      <c r="BR248" s="70"/>
      <c r="BS248" s="16"/>
      <c r="BT248" s="16"/>
      <c r="BU248" s="70"/>
      <c r="BV248" s="16"/>
      <c r="BW248" s="16"/>
      <c r="BX248" s="70"/>
      <c r="BY248" s="16"/>
      <c r="BZ248" s="16"/>
      <c r="CA248" s="70"/>
      <c r="CB248" s="16"/>
      <c r="CC248" s="16"/>
      <c r="CD248" s="70"/>
      <c r="CE248" s="16"/>
      <c r="CF248" s="16"/>
      <c r="CG248" s="70"/>
      <c r="CH248" s="16"/>
      <c r="CI248" s="16"/>
      <c r="CJ248" s="70"/>
      <c r="CK248" s="16"/>
      <c r="CL248" s="16"/>
      <c r="CM248" s="70"/>
      <c r="CN248" s="16"/>
      <c r="CO248" s="16"/>
      <c r="CP248" s="70"/>
      <c r="CQ248" s="16"/>
      <c r="CR248" s="16"/>
      <c r="CS248" s="70"/>
      <c r="CT248" s="16"/>
      <c r="CU248" s="16"/>
      <c r="CV248" s="70"/>
      <c r="CW248" s="16"/>
      <c r="CX248" s="16"/>
      <c r="CY248" s="70"/>
      <c r="CZ248" s="16"/>
      <c r="DA248" s="16"/>
      <c r="DB248" s="70"/>
      <c r="DC248" s="16"/>
      <c r="DD248" s="16"/>
      <c r="DE248" s="70"/>
      <c r="DF248" s="16"/>
      <c r="DG248" s="16"/>
      <c r="DH248" s="70"/>
      <c r="DI248" s="16"/>
      <c r="DJ248" s="16"/>
      <c r="DK248" s="70"/>
      <c r="DL248" s="16"/>
      <c r="DM248" s="16"/>
      <c r="DN248" s="70"/>
      <c r="DO248" s="16"/>
      <c r="DP248" s="16"/>
      <c r="DQ248" s="70"/>
      <c r="DR248" s="16"/>
      <c r="DS248" s="16"/>
      <c r="DT248" s="70"/>
      <c r="DU248" s="16"/>
      <c r="DV248" s="16"/>
      <c r="DW248" s="70"/>
      <c r="DX248" s="16"/>
      <c r="DY248" s="16"/>
      <c r="DZ248" s="70"/>
      <c r="EA248" s="16"/>
      <c r="EB248" s="16"/>
      <c r="EC248" s="70"/>
      <c r="ED248" s="16"/>
      <c r="EE248" s="16"/>
      <c r="EF248" s="70"/>
      <c r="EG248" s="16"/>
      <c r="EH248" s="16"/>
      <c r="EI248" s="70"/>
      <c r="EJ248" s="16"/>
      <c r="EK248" s="16"/>
      <c r="EL248" s="70"/>
      <c r="EM248" s="16"/>
      <c r="EN248" s="16"/>
      <c r="EO248" s="70"/>
      <c r="EP248" s="16"/>
      <c r="EQ248" s="16"/>
      <c r="ER248" s="70"/>
      <c r="ES248" s="16"/>
      <c r="ET248" s="16"/>
      <c r="EU248" s="70"/>
      <c r="EV248" s="16"/>
      <c r="EW248" s="16"/>
      <c r="EX248" s="70"/>
      <c r="EY248" s="16"/>
      <c r="EZ248" s="16"/>
      <c r="FA248" s="70"/>
      <c r="FB248" s="16"/>
      <c r="FC248" s="16"/>
      <c r="FD248" s="70"/>
      <c r="FE248" s="16"/>
      <c r="FF248" s="16"/>
      <c r="FG248" s="70"/>
      <c r="FH248" s="16"/>
      <c r="FI248" s="16"/>
      <c r="FJ248" s="70"/>
      <c r="FK248" s="16"/>
      <c r="FL248" s="16"/>
      <c r="FM248" s="70"/>
      <c r="FN248" s="16"/>
      <c r="FO248" s="16"/>
      <c r="FP248" s="70"/>
      <c r="FQ248" s="16"/>
      <c r="FR248" s="16"/>
      <c r="FS248" s="70"/>
      <c r="FT248" s="16"/>
      <c r="FU248" s="16"/>
      <c r="FV248" s="70"/>
      <c r="FW248" s="16"/>
      <c r="FX248" s="16"/>
      <c r="FY248" s="70"/>
      <c r="FZ248" s="16"/>
      <c r="GA248" s="16"/>
      <c r="GB248" s="70"/>
      <c r="GC248" s="16"/>
      <c r="GD248" s="16"/>
      <c r="GE248" s="70"/>
      <c r="GF248" s="16"/>
      <c r="GG248" s="16"/>
      <c r="GH248" s="71"/>
      <c r="GI248" s="16"/>
      <c r="GJ248" s="16"/>
      <c r="GK248" s="70"/>
      <c r="GL248" s="16"/>
      <c r="GM248" s="16"/>
      <c r="GN248" s="70"/>
      <c r="GO248" s="16"/>
      <c r="GP248" s="16"/>
      <c r="GQ248" s="70"/>
      <c r="GR248" s="16"/>
      <c r="GS248" s="16"/>
      <c r="GT248" s="70"/>
      <c r="GU248" s="16"/>
      <c r="GV248" s="16"/>
      <c r="GW248" s="70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70"/>
      <c r="HJ248" s="16"/>
      <c r="HK248" s="16"/>
      <c r="HL248" s="16"/>
      <c r="HM248" s="16"/>
      <c r="HN248" s="16"/>
      <c r="HO248" s="16"/>
      <c r="HP248" s="16"/>
      <c r="HQ248" s="16"/>
      <c r="HR248" s="70"/>
      <c r="HS248" s="16"/>
      <c r="HT248" s="16"/>
      <c r="HU248" s="70"/>
      <c r="HV248" s="16"/>
      <c r="HW248" s="16"/>
      <c r="HX248" s="70"/>
      <c r="HY248" s="16"/>
      <c r="HZ248" s="16"/>
      <c r="IA248" s="70"/>
      <c r="IB248" s="16"/>
      <c r="IC248" s="16"/>
      <c r="ID248" s="70"/>
      <c r="IE248" s="16"/>
      <c r="IF248" s="16"/>
      <c r="IG248" s="70"/>
      <c r="IH248" s="16"/>
      <c r="II248" s="16"/>
      <c r="IJ248" s="70"/>
      <c r="IK248" s="16"/>
      <c r="IL248" s="16"/>
      <c r="IM248" s="70"/>
      <c r="IN248" s="16"/>
      <c r="IO248" s="16"/>
      <c r="IP248" s="70"/>
      <c r="IQ248" s="16"/>
      <c r="IR248" s="16"/>
      <c r="IS248" s="16"/>
      <c r="IT248" s="70"/>
      <c r="IU248" s="16"/>
      <c r="IV248" s="16"/>
      <c r="IW248" s="70"/>
      <c r="IX248" s="16"/>
      <c r="IY248" s="16"/>
      <c r="IZ248" s="70"/>
      <c r="JA248" s="16"/>
      <c r="JB248" s="16"/>
      <c r="JC248" s="70"/>
      <c r="JD248" s="16"/>
      <c r="JE248" s="16"/>
      <c r="JF248" s="70"/>
      <c r="JG248" s="16"/>
      <c r="JH248" s="16"/>
      <c r="JI248" s="70"/>
      <c r="JJ248" s="16"/>
      <c r="JK248" s="16"/>
      <c r="JL248" s="70"/>
      <c r="JM248" s="16"/>
      <c r="JN248" s="16"/>
      <c r="JO248" s="70"/>
      <c r="JP248" s="16"/>
      <c r="JQ248" s="16"/>
      <c r="JR248" s="70"/>
      <c r="JS248" s="16"/>
      <c r="JT248" s="16"/>
      <c r="JU248" s="70"/>
      <c r="JV248" s="16"/>
      <c r="JW248" s="16"/>
      <c r="JX248" s="70"/>
      <c r="JY248" s="16"/>
      <c r="JZ248" s="16"/>
      <c r="KA248" s="70"/>
      <c r="KB248" s="16"/>
      <c r="KC248" s="16"/>
      <c r="KD248" s="70"/>
      <c r="KE248" s="16"/>
      <c r="KF248" s="16"/>
      <c r="KG248" s="70"/>
      <c r="KH248" s="16"/>
      <c r="KI248" s="16"/>
      <c r="KJ248" s="70"/>
      <c r="KK248" s="16"/>
      <c r="KL248" s="16"/>
      <c r="KM248" s="70"/>
      <c r="KN248" s="16"/>
      <c r="KO248" s="16"/>
      <c r="KP248" s="70"/>
      <c r="KQ248" s="16"/>
      <c r="KR248" s="16"/>
      <c r="KS248" s="70"/>
      <c r="KT248" s="16"/>
      <c r="KU248" s="16"/>
      <c r="KV248" s="16"/>
      <c r="KW248" s="16"/>
      <c r="KX248" s="16"/>
      <c r="KY248" s="70"/>
      <c r="KZ248" s="16"/>
      <c r="LA248" s="16"/>
      <c r="LB248" s="70"/>
      <c r="LC248" s="16"/>
      <c r="LD248" s="16"/>
      <c r="LE248" s="70"/>
      <c r="LF248" s="16"/>
      <c r="LG248" s="16"/>
      <c r="LH248" s="70"/>
      <c r="LI248" s="16"/>
      <c r="LJ248" s="16"/>
      <c r="LK248" s="70"/>
      <c r="LL248" s="16"/>
      <c r="LM248" s="16"/>
      <c r="LN248" s="70"/>
      <c r="LO248" s="16"/>
      <c r="LP248" s="16"/>
      <c r="LQ248" s="70"/>
      <c r="LR248" s="16"/>
      <c r="LS248" s="16"/>
      <c r="LT248" s="70"/>
      <c r="LU248" s="16"/>
      <c r="LV248" s="16"/>
      <c r="LW248" s="70"/>
      <c r="LX248" s="16"/>
      <c r="LY248" s="16"/>
      <c r="LZ248" s="70"/>
      <c r="MA248" s="16"/>
      <c r="MB248" s="16"/>
      <c r="MC248" s="70"/>
      <c r="MD248" s="16"/>
      <c r="ME248" s="16"/>
      <c r="MF248" s="70"/>
      <c r="MG248" s="21"/>
    </row>
    <row r="249" spans="2:345" s="17" customFormat="1" ht="13.5" customHeight="1">
      <c r="B249" s="16"/>
      <c r="C249" s="16"/>
      <c r="D249" s="16"/>
      <c r="E249" s="16"/>
      <c r="F249" s="16"/>
      <c r="G249" s="70"/>
      <c r="H249" s="16"/>
      <c r="I249" s="16"/>
      <c r="J249" s="70"/>
      <c r="K249" s="16"/>
      <c r="L249" s="16"/>
      <c r="M249" s="70"/>
      <c r="N249" s="16"/>
      <c r="O249" s="16"/>
      <c r="P249" s="70"/>
      <c r="Q249" s="16"/>
      <c r="R249" s="16"/>
      <c r="S249" s="70"/>
      <c r="T249" s="16"/>
      <c r="U249" s="16"/>
      <c r="V249" s="70"/>
      <c r="W249" s="16"/>
      <c r="X249" s="16"/>
      <c r="Y249" s="70"/>
      <c r="Z249" s="16"/>
      <c r="AA249" s="16"/>
      <c r="AB249" s="70"/>
      <c r="AC249" s="16"/>
      <c r="AD249" s="16"/>
      <c r="AE249" s="70"/>
      <c r="AF249" s="16"/>
      <c r="AG249" s="16"/>
      <c r="AH249" s="70"/>
      <c r="AI249" s="16"/>
      <c r="AJ249" s="16"/>
      <c r="AK249" s="70"/>
      <c r="AL249" s="16"/>
      <c r="AM249" s="16"/>
      <c r="AN249" s="70"/>
      <c r="AO249" s="16"/>
      <c r="AP249" s="16"/>
      <c r="AQ249" s="70"/>
      <c r="AR249" s="16"/>
      <c r="AS249" s="16"/>
      <c r="AT249" s="70"/>
      <c r="AU249" s="16"/>
      <c r="AV249" s="16"/>
      <c r="AW249" s="70"/>
      <c r="AX249" s="16"/>
      <c r="AY249" s="16"/>
      <c r="AZ249" s="70"/>
      <c r="BA249" s="16"/>
      <c r="BB249" s="16"/>
      <c r="BC249" s="70"/>
      <c r="BD249" s="16"/>
      <c r="BE249" s="16"/>
      <c r="BF249" s="70"/>
      <c r="BG249" s="16"/>
      <c r="BH249" s="16"/>
      <c r="BI249" s="70"/>
      <c r="BJ249" s="16"/>
      <c r="BK249" s="16"/>
      <c r="BL249" s="70"/>
      <c r="BM249" s="16"/>
      <c r="BN249" s="16"/>
      <c r="BO249" s="70"/>
      <c r="BP249" s="16"/>
      <c r="BQ249" s="16"/>
      <c r="BR249" s="70"/>
      <c r="BS249" s="16"/>
      <c r="BT249" s="16"/>
      <c r="BU249" s="70"/>
      <c r="BV249" s="16"/>
      <c r="BW249" s="16"/>
      <c r="BX249" s="70"/>
      <c r="BY249" s="16"/>
      <c r="BZ249" s="16"/>
      <c r="CA249" s="70"/>
      <c r="CB249" s="16"/>
      <c r="CC249" s="16"/>
      <c r="CD249" s="70"/>
      <c r="CE249" s="16"/>
      <c r="CF249" s="16"/>
      <c r="CG249" s="70"/>
      <c r="CH249" s="16"/>
      <c r="CI249" s="16"/>
      <c r="CJ249" s="70"/>
      <c r="CK249" s="16"/>
      <c r="CL249" s="16"/>
      <c r="CM249" s="70"/>
      <c r="CN249" s="16"/>
      <c r="CO249" s="16"/>
      <c r="CP249" s="70"/>
      <c r="CQ249" s="16"/>
      <c r="CR249" s="16"/>
      <c r="CS249" s="70"/>
      <c r="CT249" s="16"/>
      <c r="CU249" s="16"/>
      <c r="CV249" s="70"/>
      <c r="CW249" s="16"/>
      <c r="CX249" s="16"/>
      <c r="CY249" s="70"/>
      <c r="CZ249" s="16"/>
      <c r="DA249" s="16"/>
      <c r="DB249" s="70"/>
      <c r="DC249" s="16"/>
      <c r="DD249" s="16"/>
      <c r="DE249" s="70"/>
      <c r="DF249" s="16"/>
      <c r="DG249" s="16"/>
      <c r="DH249" s="70"/>
      <c r="DI249" s="16"/>
      <c r="DJ249" s="16"/>
      <c r="DK249" s="70"/>
      <c r="DL249" s="16"/>
      <c r="DM249" s="16"/>
      <c r="DN249" s="70"/>
      <c r="DO249" s="16"/>
      <c r="DP249" s="16"/>
      <c r="DQ249" s="70"/>
      <c r="DR249" s="16"/>
      <c r="DS249" s="16"/>
      <c r="DT249" s="70"/>
      <c r="DU249" s="16"/>
      <c r="DV249" s="16"/>
      <c r="DW249" s="70"/>
      <c r="DX249" s="16"/>
      <c r="DY249" s="16"/>
      <c r="DZ249" s="70"/>
      <c r="EA249" s="16"/>
      <c r="EB249" s="16"/>
      <c r="EC249" s="70"/>
      <c r="ED249" s="16"/>
      <c r="EE249" s="16"/>
      <c r="EF249" s="70"/>
      <c r="EG249" s="16"/>
      <c r="EH249" s="16"/>
      <c r="EI249" s="70"/>
      <c r="EJ249" s="16"/>
      <c r="EK249" s="16"/>
      <c r="EL249" s="70"/>
      <c r="EM249" s="16"/>
      <c r="EN249" s="16"/>
      <c r="EO249" s="70"/>
      <c r="EP249" s="16"/>
      <c r="EQ249" s="16"/>
      <c r="ER249" s="70"/>
      <c r="ES249" s="16"/>
      <c r="ET249" s="16"/>
      <c r="EU249" s="70"/>
      <c r="EV249" s="16"/>
      <c r="EW249" s="16"/>
      <c r="EX249" s="70"/>
      <c r="EY249" s="16"/>
      <c r="EZ249" s="16"/>
      <c r="FA249" s="70"/>
      <c r="FB249" s="16"/>
      <c r="FC249" s="16"/>
      <c r="FD249" s="70"/>
      <c r="FE249" s="16"/>
      <c r="FF249" s="16"/>
      <c r="FG249" s="70"/>
      <c r="FH249" s="16"/>
      <c r="FI249" s="16"/>
      <c r="FJ249" s="70"/>
      <c r="FK249" s="16"/>
      <c r="FL249" s="16"/>
      <c r="FM249" s="70"/>
      <c r="FN249" s="16"/>
      <c r="FO249" s="16"/>
      <c r="FP249" s="70"/>
      <c r="FQ249" s="16"/>
      <c r="FR249" s="16"/>
      <c r="FS249" s="70"/>
      <c r="FT249" s="16"/>
      <c r="FU249" s="16"/>
      <c r="FV249" s="70"/>
      <c r="FW249" s="16"/>
      <c r="FX249" s="16"/>
      <c r="FY249" s="70"/>
      <c r="FZ249" s="16"/>
      <c r="GA249" s="16"/>
      <c r="GB249" s="70"/>
      <c r="GC249" s="16"/>
      <c r="GD249" s="16"/>
      <c r="GE249" s="70"/>
      <c r="GF249" s="16"/>
      <c r="GG249" s="16"/>
      <c r="GH249" s="71"/>
      <c r="GI249" s="16"/>
      <c r="GJ249" s="16"/>
      <c r="GK249" s="70"/>
      <c r="GL249" s="16"/>
      <c r="GM249" s="16"/>
      <c r="GN249" s="70"/>
      <c r="GO249" s="16"/>
      <c r="GP249" s="16"/>
      <c r="GQ249" s="70"/>
      <c r="GR249" s="16"/>
      <c r="GS249" s="16"/>
      <c r="GT249" s="70"/>
      <c r="GU249" s="16"/>
      <c r="GV249" s="16"/>
      <c r="GW249" s="70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70"/>
      <c r="HJ249" s="16"/>
      <c r="HK249" s="16"/>
      <c r="HL249" s="16"/>
      <c r="HM249" s="16"/>
      <c r="HN249" s="16"/>
      <c r="HO249" s="16"/>
      <c r="HP249" s="16"/>
      <c r="HQ249" s="16"/>
      <c r="HR249" s="70"/>
      <c r="HS249" s="16"/>
      <c r="HT249" s="16"/>
      <c r="HU249" s="70"/>
      <c r="HV249" s="16"/>
      <c r="HW249" s="16"/>
      <c r="HX249" s="70"/>
      <c r="HY249" s="16"/>
      <c r="HZ249" s="16"/>
      <c r="IA249" s="70"/>
      <c r="IB249" s="16"/>
      <c r="IC249" s="16"/>
      <c r="ID249" s="70"/>
      <c r="IE249" s="16"/>
      <c r="IF249" s="16"/>
      <c r="IG249" s="70"/>
      <c r="IH249" s="16"/>
      <c r="II249" s="16"/>
      <c r="IJ249" s="70"/>
      <c r="IK249" s="16"/>
      <c r="IL249" s="16"/>
      <c r="IM249" s="70"/>
      <c r="IN249" s="16"/>
      <c r="IO249" s="16"/>
      <c r="IP249" s="70"/>
      <c r="IQ249" s="16"/>
      <c r="IR249" s="16"/>
      <c r="IS249" s="16"/>
      <c r="IT249" s="70"/>
      <c r="IU249" s="16"/>
      <c r="IV249" s="16"/>
      <c r="IW249" s="70"/>
      <c r="IX249" s="16"/>
      <c r="IY249" s="16"/>
      <c r="IZ249" s="70"/>
      <c r="JA249" s="16"/>
      <c r="JB249" s="16"/>
      <c r="JC249" s="70"/>
      <c r="JD249" s="16"/>
      <c r="JE249" s="16"/>
      <c r="JF249" s="70"/>
      <c r="JG249" s="16"/>
      <c r="JH249" s="16"/>
      <c r="JI249" s="70"/>
      <c r="JJ249" s="16"/>
      <c r="JK249" s="16"/>
      <c r="JL249" s="70"/>
      <c r="JM249" s="16"/>
      <c r="JN249" s="16"/>
      <c r="JO249" s="70"/>
      <c r="JP249" s="16"/>
      <c r="JQ249" s="16"/>
      <c r="JR249" s="70"/>
      <c r="JS249" s="16"/>
      <c r="JT249" s="16"/>
      <c r="JU249" s="70"/>
      <c r="JV249" s="16"/>
      <c r="JW249" s="16"/>
      <c r="JX249" s="70"/>
      <c r="JY249" s="16"/>
      <c r="JZ249" s="16"/>
      <c r="KA249" s="70"/>
      <c r="KB249" s="16"/>
      <c r="KC249" s="16"/>
      <c r="KD249" s="70"/>
      <c r="KE249" s="16"/>
      <c r="KF249" s="16"/>
      <c r="KG249" s="70"/>
      <c r="KH249" s="16"/>
      <c r="KI249" s="16"/>
      <c r="KJ249" s="70"/>
      <c r="KK249" s="16"/>
      <c r="KL249" s="16"/>
      <c r="KM249" s="70"/>
      <c r="KN249" s="16"/>
      <c r="KO249" s="16"/>
      <c r="KP249" s="70"/>
      <c r="KQ249" s="16"/>
      <c r="KR249" s="16"/>
      <c r="KS249" s="70"/>
      <c r="KT249" s="16"/>
      <c r="KU249" s="16"/>
      <c r="KV249" s="16"/>
      <c r="KW249" s="16"/>
      <c r="KX249" s="16"/>
      <c r="KY249" s="70"/>
      <c r="KZ249" s="16"/>
      <c r="LA249" s="16"/>
      <c r="LB249" s="70"/>
      <c r="LC249" s="16"/>
      <c r="LD249" s="16"/>
      <c r="LE249" s="70"/>
      <c r="LF249" s="16"/>
      <c r="LG249" s="16"/>
      <c r="LH249" s="70"/>
      <c r="LI249" s="16"/>
      <c r="LJ249" s="16"/>
      <c r="LK249" s="70"/>
      <c r="LL249" s="16"/>
      <c r="LM249" s="16"/>
      <c r="LN249" s="70"/>
      <c r="LO249" s="16"/>
      <c r="LP249" s="16"/>
      <c r="LQ249" s="70"/>
      <c r="LR249" s="16"/>
      <c r="LS249" s="16"/>
      <c r="LT249" s="70"/>
      <c r="LU249" s="16"/>
      <c r="LV249" s="16"/>
      <c r="LW249" s="70"/>
      <c r="LX249" s="16"/>
      <c r="LY249" s="16"/>
      <c r="LZ249" s="70"/>
      <c r="MA249" s="16"/>
      <c r="MB249" s="16"/>
      <c r="MC249" s="70"/>
      <c r="MD249" s="16"/>
      <c r="ME249" s="16"/>
      <c r="MF249" s="70"/>
      <c r="MG249" s="21"/>
    </row>
    <row r="250" spans="2:345" s="17" customFormat="1" ht="13.5" customHeight="1">
      <c r="B250" s="16"/>
      <c r="C250" s="16"/>
      <c r="D250" s="16"/>
      <c r="E250" s="16"/>
      <c r="F250" s="16"/>
      <c r="G250" s="70"/>
      <c r="H250" s="16"/>
      <c r="I250" s="16"/>
      <c r="J250" s="70"/>
      <c r="K250" s="16"/>
      <c r="L250" s="16"/>
      <c r="M250" s="70"/>
      <c r="N250" s="16"/>
      <c r="O250" s="16"/>
      <c r="P250" s="70"/>
      <c r="Q250" s="16"/>
      <c r="R250" s="16"/>
      <c r="S250" s="70"/>
      <c r="T250" s="16"/>
      <c r="U250" s="16"/>
      <c r="V250" s="70"/>
      <c r="W250" s="16"/>
      <c r="X250" s="16"/>
      <c r="Y250" s="70"/>
      <c r="Z250" s="16"/>
      <c r="AA250" s="16"/>
      <c r="AB250" s="70"/>
      <c r="AC250" s="16"/>
      <c r="AD250" s="16"/>
      <c r="AE250" s="70"/>
      <c r="AF250" s="16"/>
      <c r="AG250" s="16"/>
      <c r="AH250" s="70"/>
      <c r="AI250" s="16"/>
      <c r="AJ250" s="16"/>
      <c r="AK250" s="70"/>
      <c r="AL250" s="16"/>
      <c r="AM250" s="16"/>
      <c r="AN250" s="70"/>
      <c r="AO250" s="16"/>
      <c r="AP250" s="16"/>
      <c r="AQ250" s="70"/>
      <c r="AR250" s="16"/>
      <c r="AS250" s="16"/>
      <c r="AT250" s="70"/>
      <c r="AU250" s="16"/>
      <c r="AV250" s="16"/>
      <c r="AW250" s="70"/>
      <c r="AX250" s="16"/>
      <c r="AY250" s="16"/>
      <c r="AZ250" s="70"/>
      <c r="BA250" s="16"/>
      <c r="BB250" s="16"/>
      <c r="BC250" s="70"/>
      <c r="BD250" s="16"/>
      <c r="BE250" s="16"/>
      <c r="BF250" s="70"/>
      <c r="BG250" s="16"/>
      <c r="BH250" s="16"/>
      <c r="BI250" s="70"/>
      <c r="BJ250" s="16"/>
      <c r="BK250" s="16"/>
      <c r="BL250" s="70"/>
      <c r="BM250" s="16"/>
      <c r="BN250" s="16"/>
      <c r="BO250" s="70"/>
      <c r="BP250" s="16"/>
      <c r="BQ250" s="16"/>
      <c r="BR250" s="70"/>
      <c r="BS250" s="16"/>
      <c r="BT250" s="16"/>
      <c r="BU250" s="70"/>
      <c r="BV250" s="16"/>
      <c r="BW250" s="16"/>
      <c r="BX250" s="70"/>
      <c r="BY250" s="16"/>
      <c r="BZ250" s="16"/>
      <c r="CA250" s="70"/>
      <c r="CB250" s="16"/>
      <c r="CC250" s="16"/>
      <c r="CD250" s="70"/>
      <c r="CE250" s="16"/>
      <c r="CF250" s="16"/>
      <c r="CG250" s="70"/>
      <c r="CH250" s="16"/>
      <c r="CI250" s="16"/>
      <c r="CJ250" s="70"/>
      <c r="CK250" s="16"/>
      <c r="CL250" s="16"/>
      <c r="CM250" s="70"/>
      <c r="CN250" s="16"/>
      <c r="CO250" s="16"/>
      <c r="CP250" s="70"/>
      <c r="CQ250" s="16"/>
      <c r="CR250" s="16"/>
      <c r="CS250" s="70"/>
      <c r="CT250" s="16"/>
      <c r="CU250" s="16"/>
      <c r="CV250" s="70"/>
      <c r="CW250" s="16"/>
      <c r="CX250" s="16"/>
      <c r="CY250" s="70"/>
      <c r="CZ250" s="16"/>
      <c r="DA250" s="16"/>
      <c r="DB250" s="70"/>
      <c r="DC250" s="16"/>
      <c r="DD250" s="16"/>
      <c r="DE250" s="70"/>
      <c r="DF250" s="16"/>
      <c r="DG250" s="16"/>
      <c r="DH250" s="70"/>
      <c r="DI250" s="16"/>
      <c r="DJ250" s="16"/>
      <c r="DK250" s="70"/>
      <c r="DL250" s="16"/>
      <c r="DM250" s="16"/>
      <c r="DN250" s="70"/>
      <c r="DO250" s="16"/>
      <c r="DP250" s="16"/>
      <c r="DQ250" s="70"/>
      <c r="DR250" s="16"/>
      <c r="DS250" s="16"/>
      <c r="DT250" s="70"/>
      <c r="DU250" s="16"/>
      <c r="DV250" s="16"/>
      <c r="DW250" s="70"/>
      <c r="DX250" s="16"/>
      <c r="DY250" s="16"/>
      <c r="DZ250" s="70"/>
      <c r="EA250" s="16"/>
      <c r="EB250" s="16"/>
      <c r="EC250" s="70"/>
      <c r="ED250" s="16"/>
      <c r="EE250" s="16"/>
      <c r="EF250" s="70"/>
      <c r="EG250" s="16"/>
      <c r="EH250" s="16"/>
      <c r="EI250" s="70"/>
      <c r="EJ250" s="16"/>
      <c r="EK250" s="16"/>
      <c r="EL250" s="70"/>
      <c r="EM250" s="16"/>
      <c r="EN250" s="16"/>
      <c r="EO250" s="70"/>
      <c r="EP250" s="16"/>
      <c r="EQ250" s="16"/>
      <c r="ER250" s="70"/>
      <c r="ES250" s="16"/>
      <c r="ET250" s="16"/>
      <c r="EU250" s="70"/>
      <c r="EV250" s="16"/>
      <c r="EW250" s="16"/>
      <c r="EX250" s="70"/>
      <c r="EY250" s="16"/>
      <c r="EZ250" s="16"/>
      <c r="FA250" s="70"/>
      <c r="FB250" s="16"/>
      <c r="FC250" s="16"/>
      <c r="FD250" s="70"/>
      <c r="FE250" s="16"/>
      <c r="FF250" s="16"/>
      <c r="FG250" s="70"/>
      <c r="FH250" s="16"/>
      <c r="FI250" s="16"/>
      <c r="FJ250" s="70"/>
      <c r="FK250" s="16"/>
      <c r="FL250" s="16"/>
      <c r="FM250" s="70"/>
      <c r="FN250" s="16"/>
      <c r="FO250" s="16"/>
      <c r="FP250" s="70"/>
      <c r="FQ250" s="16"/>
      <c r="FR250" s="16"/>
      <c r="FS250" s="70"/>
      <c r="FT250" s="16"/>
      <c r="FU250" s="16"/>
      <c r="FV250" s="70"/>
      <c r="FW250" s="16"/>
      <c r="FX250" s="16"/>
      <c r="FY250" s="70"/>
      <c r="FZ250" s="16"/>
      <c r="GA250" s="16"/>
      <c r="GB250" s="70"/>
      <c r="GC250" s="16"/>
      <c r="GD250" s="16"/>
      <c r="GE250" s="70"/>
      <c r="GF250" s="16"/>
      <c r="GG250" s="16"/>
      <c r="GH250" s="71"/>
      <c r="GI250" s="16"/>
      <c r="GJ250" s="16"/>
      <c r="GK250" s="70"/>
      <c r="GL250" s="16"/>
      <c r="GM250" s="16"/>
      <c r="GN250" s="70"/>
      <c r="GO250" s="16"/>
      <c r="GP250" s="16"/>
      <c r="GQ250" s="70"/>
      <c r="GR250" s="16"/>
      <c r="GS250" s="16"/>
      <c r="GT250" s="70"/>
      <c r="GU250" s="16"/>
      <c r="GV250" s="16"/>
      <c r="GW250" s="70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70"/>
      <c r="HJ250" s="16"/>
      <c r="HK250" s="16"/>
      <c r="HL250" s="16"/>
      <c r="HM250" s="16"/>
      <c r="HN250" s="16"/>
      <c r="HO250" s="16"/>
      <c r="HP250" s="16"/>
      <c r="HQ250" s="16"/>
      <c r="HR250" s="70"/>
      <c r="HS250" s="16"/>
      <c r="HT250" s="16"/>
      <c r="HU250" s="70"/>
      <c r="HV250" s="16"/>
      <c r="HW250" s="16"/>
      <c r="HX250" s="70"/>
      <c r="HY250" s="16"/>
      <c r="HZ250" s="16"/>
      <c r="IA250" s="70"/>
      <c r="IB250" s="16"/>
      <c r="IC250" s="16"/>
      <c r="ID250" s="70"/>
      <c r="IE250" s="16"/>
      <c r="IF250" s="16"/>
      <c r="IG250" s="70"/>
      <c r="IH250" s="16"/>
      <c r="II250" s="16"/>
      <c r="IJ250" s="70"/>
      <c r="IK250" s="16"/>
      <c r="IL250" s="16"/>
      <c r="IM250" s="70"/>
      <c r="IN250" s="16"/>
      <c r="IO250" s="16"/>
      <c r="IP250" s="70"/>
      <c r="IQ250" s="16"/>
      <c r="IR250" s="16"/>
      <c r="IS250" s="16"/>
      <c r="IT250" s="70"/>
      <c r="IU250" s="16"/>
      <c r="IV250" s="16"/>
      <c r="IW250" s="70"/>
      <c r="IX250" s="16"/>
      <c r="IY250" s="16"/>
      <c r="IZ250" s="70"/>
      <c r="JA250" s="16"/>
      <c r="JB250" s="16"/>
      <c r="JC250" s="70"/>
      <c r="JD250" s="16"/>
      <c r="JE250" s="16"/>
      <c r="JF250" s="70"/>
      <c r="JG250" s="16"/>
      <c r="JH250" s="16"/>
      <c r="JI250" s="70"/>
      <c r="JJ250" s="16"/>
      <c r="JK250" s="16"/>
      <c r="JL250" s="70"/>
      <c r="JM250" s="16"/>
      <c r="JN250" s="16"/>
      <c r="JO250" s="70"/>
      <c r="JP250" s="16"/>
      <c r="JQ250" s="16"/>
      <c r="JR250" s="70"/>
      <c r="JS250" s="16"/>
      <c r="JT250" s="16"/>
      <c r="JU250" s="70"/>
      <c r="JV250" s="16"/>
      <c r="JW250" s="16"/>
      <c r="JX250" s="70"/>
      <c r="JY250" s="16"/>
      <c r="JZ250" s="16"/>
      <c r="KA250" s="70"/>
      <c r="KB250" s="16"/>
      <c r="KC250" s="16"/>
      <c r="KD250" s="70"/>
      <c r="KE250" s="16"/>
      <c r="KF250" s="16"/>
      <c r="KG250" s="70"/>
      <c r="KH250" s="16"/>
      <c r="KI250" s="16"/>
      <c r="KJ250" s="70"/>
      <c r="KK250" s="16"/>
      <c r="KL250" s="16"/>
      <c r="KM250" s="70"/>
      <c r="KN250" s="16"/>
      <c r="KO250" s="16"/>
      <c r="KP250" s="70"/>
      <c r="KQ250" s="16"/>
      <c r="KR250" s="16"/>
      <c r="KS250" s="70"/>
      <c r="KT250" s="16"/>
      <c r="KU250" s="16"/>
      <c r="KV250" s="16"/>
      <c r="KW250" s="16"/>
      <c r="KX250" s="16"/>
      <c r="KY250" s="70"/>
      <c r="KZ250" s="16"/>
      <c r="LA250" s="16"/>
      <c r="LB250" s="70"/>
      <c r="LC250" s="16"/>
      <c r="LD250" s="16"/>
      <c r="LE250" s="70"/>
      <c r="LF250" s="16"/>
      <c r="LG250" s="16"/>
      <c r="LH250" s="70"/>
      <c r="LI250" s="16"/>
      <c r="LJ250" s="16"/>
      <c r="LK250" s="70"/>
      <c r="LL250" s="16"/>
      <c r="LM250" s="16"/>
      <c r="LN250" s="70"/>
      <c r="LO250" s="16"/>
      <c r="LP250" s="16"/>
      <c r="LQ250" s="70"/>
      <c r="LR250" s="16"/>
      <c r="LS250" s="16"/>
      <c r="LT250" s="70"/>
      <c r="LU250" s="16"/>
      <c r="LV250" s="16"/>
      <c r="LW250" s="70"/>
      <c r="LX250" s="16"/>
      <c r="LY250" s="16"/>
      <c r="LZ250" s="70"/>
      <c r="MA250" s="16"/>
      <c r="MB250" s="16"/>
      <c r="MC250" s="70"/>
      <c r="MD250" s="16"/>
      <c r="ME250" s="16"/>
      <c r="MF250" s="70"/>
      <c r="MG250" s="21"/>
    </row>
    <row r="251" spans="2:345" s="17" customFormat="1" ht="13.5" customHeight="1">
      <c r="B251" s="16"/>
      <c r="C251" s="16"/>
      <c r="D251" s="16"/>
      <c r="E251" s="16"/>
      <c r="F251" s="16"/>
      <c r="G251" s="70"/>
      <c r="H251" s="16"/>
      <c r="I251" s="16"/>
      <c r="J251" s="70"/>
      <c r="K251" s="16"/>
      <c r="L251" s="16"/>
      <c r="M251" s="70"/>
      <c r="N251" s="16"/>
      <c r="O251" s="16"/>
      <c r="P251" s="70"/>
      <c r="Q251" s="16"/>
      <c r="R251" s="16"/>
      <c r="S251" s="70"/>
      <c r="T251" s="16"/>
      <c r="U251" s="16"/>
      <c r="V251" s="70"/>
      <c r="W251" s="16"/>
      <c r="X251" s="16"/>
      <c r="Y251" s="70"/>
      <c r="Z251" s="16"/>
      <c r="AA251" s="16"/>
      <c r="AB251" s="70"/>
      <c r="AC251" s="16"/>
      <c r="AD251" s="16"/>
      <c r="AE251" s="70"/>
      <c r="AF251" s="16"/>
      <c r="AG251" s="16"/>
      <c r="AH251" s="70"/>
      <c r="AI251" s="16"/>
      <c r="AJ251" s="16"/>
      <c r="AK251" s="70"/>
      <c r="AL251" s="16"/>
      <c r="AM251" s="16"/>
      <c r="AN251" s="70"/>
      <c r="AO251" s="16"/>
      <c r="AP251" s="16"/>
      <c r="AQ251" s="70"/>
      <c r="AR251" s="16"/>
      <c r="AS251" s="16"/>
      <c r="AT251" s="70"/>
      <c r="AU251" s="16"/>
      <c r="AV251" s="16"/>
      <c r="AW251" s="70"/>
      <c r="AX251" s="16"/>
      <c r="AY251" s="16"/>
      <c r="AZ251" s="70"/>
      <c r="BA251" s="16"/>
      <c r="BB251" s="16"/>
      <c r="BC251" s="70"/>
      <c r="BD251" s="16"/>
      <c r="BE251" s="16"/>
      <c r="BF251" s="70"/>
      <c r="BG251" s="16"/>
      <c r="BH251" s="16"/>
      <c r="BI251" s="70"/>
      <c r="BJ251" s="16"/>
      <c r="BK251" s="16"/>
      <c r="BL251" s="70"/>
      <c r="BM251" s="16"/>
      <c r="BN251" s="16"/>
      <c r="BO251" s="70"/>
      <c r="BP251" s="16"/>
      <c r="BQ251" s="16"/>
      <c r="BR251" s="70"/>
      <c r="BS251" s="16"/>
      <c r="BT251" s="16"/>
      <c r="BU251" s="70"/>
      <c r="BV251" s="16"/>
      <c r="BW251" s="16"/>
      <c r="BX251" s="70"/>
      <c r="BY251" s="16"/>
      <c r="BZ251" s="16"/>
      <c r="CA251" s="70"/>
      <c r="CB251" s="16"/>
      <c r="CC251" s="16"/>
      <c r="CD251" s="70"/>
      <c r="CE251" s="16"/>
      <c r="CF251" s="16"/>
      <c r="CG251" s="70"/>
      <c r="CH251" s="16"/>
      <c r="CI251" s="16"/>
      <c r="CJ251" s="70"/>
      <c r="CK251" s="16"/>
      <c r="CL251" s="16"/>
      <c r="CM251" s="70"/>
      <c r="CN251" s="16"/>
      <c r="CO251" s="16"/>
      <c r="CP251" s="70"/>
      <c r="CQ251" s="16"/>
      <c r="CR251" s="16"/>
      <c r="CS251" s="70"/>
      <c r="CT251" s="16"/>
      <c r="CU251" s="16"/>
      <c r="CV251" s="70"/>
      <c r="CW251" s="16"/>
      <c r="CX251" s="16"/>
      <c r="CY251" s="70"/>
      <c r="CZ251" s="16"/>
      <c r="DA251" s="16"/>
      <c r="DB251" s="70"/>
      <c r="DC251" s="16"/>
      <c r="DD251" s="16"/>
      <c r="DE251" s="70"/>
      <c r="DF251" s="16"/>
      <c r="DG251" s="16"/>
      <c r="DH251" s="70"/>
      <c r="DI251" s="16"/>
      <c r="DJ251" s="16"/>
      <c r="DK251" s="70"/>
      <c r="DL251" s="16"/>
      <c r="DM251" s="16"/>
      <c r="DN251" s="70"/>
      <c r="DO251" s="16"/>
      <c r="DP251" s="16"/>
      <c r="DQ251" s="70"/>
      <c r="DR251" s="16"/>
      <c r="DS251" s="16"/>
      <c r="DT251" s="70"/>
      <c r="DU251" s="16"/>
      <c r="DV251" s="16"/>
      <c r="DW251" s="70"/>
      <c r="DX251" s="16"/>
      <c r="DY251" s="16"/>
      <c r="DZ251" s="70"/>
      <c r="EA251" s="16"/>
      <c r="EB251" s="16"/>
      <c r="EC251" s="70"/>
      <c r="ED251" s="16"/>
      <c r="EE251" s="16"/>
      <c r="EF251" s="70"/>
      <c r="EG251" s="16"/>
      <c r="EH251" s="16"/>
      <c r="EI251" s="70"/>
      <c r="EJ251" s="16"/>
      <c r="EK251" s="16"/>
      <c r="EL251" s="70"/>
      <c r="EM251" s="16"/>
      <c r="EN251" s="16"/>
      <c r="EO251" s="70"/>
      <c r="EP251" s="16"/>
      <c r="EQ251" s="16"/>
      <c r="ER251" s="70"/>
      <c r="ES251" s="16"/>
      <c r="ET251" s="16"/>
      <c r="EU251" s="70"/>
      <c r="EV251" s="16"/>
      <c r="EW251" s="16"/>
      <c r="EX251" s="70"/>
      <c r="EY251" s="16"/>
      <c r="EZ251" s="16"/>
      <c r="FA251" s="70"/>
      <c r="FB251" s="16"/>
      <c r="FC251" s="16"/>
      <c r="FD251" s="70"/>
      <c r="FE251" s="16"/>
      <c r="FF251" s="16"/>
      <c r="FG251" s="70"/>
      <c r="FH251" s="16"/>
      <c r="FI251" s="16"/>
      <c r="FJ251" s="70"/>
      <c r="FK251" s="16"/>
      <c r="FL251" s="16"/>
      <c r="FM251" s="70"/>
      <c r="FN251" s="16"/>
      <c r="FO251" s="16"/>
      <c r="FP251" s="70"/>
      <c r="FQ251" s="16"/>
      <c r="FR251" s="16"/>
      <c r="FS251" s="70"/>
      <c r="FT251" s="16"/>
      <c r="FU251" s="16"/>
      <c r="FV251" s="70"/>
      <c r="FW251" s="16"/>
      <c r="FX251" s="16"/>
      <c r="FY251" s="70"/>
      <c r="FZ251" s="16"/>
      <c r="GA251" s="16"/>
      <c r="GB251" s="70"/>
      <c r="GC251" s="16"/>
      <c r="GD251" s="16"/>
      <c r="GE251" s="70"/>
      <c r="GF251" s="16"/>
      <c r="GG251" s="16"/>
      <c r="GH251" s="71"/>
      <c r="GI251" s="16"/>
      <c r="GJ251" s="16"/>
      <c r="GK251" s="70"/>
      <c r="GL251" s="16"/>
      <c r="GM251" s="16"/>
      <c r="GN251" s="70"/>
      <c r="GO251" s="16"/>
      <c r="GP251" s="16"/>
      <c r="GQ251" s="70"/>
      <c r="GR251" s="16"/>
      <c r="GS251" s="16"/>
      <c r="GT251" s="70"/>
      <c r="GU251" s="16"/>
      <c r="GV251" s="16"/>
      <c r="GW251" s="70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70"/>
      <c r="HJ251" s="16"/>
      <c r="HK251" s="16"/>
      <c r="HL251" s="16"/>
      <c r="HM251" s="16"/>
      <c r="HN251" s="16"/>
      <c r="HO251" s="16"/>
      <c r="HP251" s="16"/>
      <c r="HQ251" s="16"/>
      <c r="HR251" s="70"/>
      <c r="HS251" s="16"/>
      <c r="HT251" s="16"/>
      <c r="HU251" s="70"/>
      <c r="HV251" s="16"/>
      <c r="HW251" s="16"/>
      <c r="HX251" s="70"/>
      <c r="HY251" s="16"/>
      <c r="HZ251" s="16"/>
      <c r="IA251" s="70"/>
      <c r="IB251" s="16"/>
      <c r="IC251" s="16"/>
      <c r="ID251" s="70"/>
      <c r="IE251" s="16"/>
      <c r="IF251" s="16"/>
      <c r="IG251" s="70"/>
      <c r="IH251" s="16"/>
      <c r="II251" s="16"/>
      <c r="IJ251" s="70"/>
      <c r="IK251" s="16"/>
      <c r="IL251" s="16"/>
      <c r="IM251" s="70"/>
      <c r="IN251" s="16"/>
      <c r="IO251" s="16"/>
      <c r="IP251" s="70"/>
      <c r="IQ251" s="16"/>
      <c r="IR251" s="16"/>
      <c r="IS251" s="16"/>
      <c r="IT251" s="70"/>
      <c r="IU251" s="16"/>
      <c r="IV251" s="16"/>
      <c r="IW251" s="70"/>
      <c r="IX251" s="16"/>
      <c r="IY251" s="16"/>
      <c r="IZ251" s="70"/>
      <c r="JA251" s="16"/>
      <c r="JB251" s="16"/>
      <c r="JC251" s="70"/>
      <c r="JD251" s="16"/>
      <c r="JE251" s="16"/>
      <c r="JF251" s="70"/>
      <c r="JG251" s="16"/>
      <c r="JH251" s="16"/>
      <c r="JI251" s="70"/>
      <c r="JJ251" s="16"/>
      <c r="JK251" s="16"/>
      <c r="JL251" s="70"/>
      <c r="JM251" s="16"/>
      <c r="JN251" s="16"/>
      <c r="JO251" s="70"/>
      <c r="JP251" s="16"/>
      <c r="JQ251" s="16"/>
      <c r="JR251" s="70"/>
      <c r="JS251" s="16"/>
      <c r="JT251" s="16"/>
      <c r="JU251" s="70"/>
      <c r="JV251" s="16"/>
      <c r="JW251" s="16"/>
      <c r="JX251" s="70"/>
      <c r="JY251" s="16"/>
      <c r="JZ251" s="16"/>
      <c r="KA251" s="70"/>
      <c r="KB251" s="16"/>
      <c r="KC251" s="16"/>
      <c r="KD251" s="70"/>
      <c r="KE251" s="16"/>
      <c r="KF251" s="16"/>
      <c r="KG251" s="70"/>
      <c r="KH251" s="16"/>
      <c r="KI251" s="16"/>
      <c r="KJ251" s="70"/>
      <c r="KK251" s="16"/>
      <c r="KL251" s="16"/>
      <c r="KM251" s="70"/>
      <c r="KN251" s="16"/>
      <c r="KO251" s="16"/>
      <c r="KP251" s="70"/>
      <c r="KQ251" s="16"/>
      <c r="KR251" s="16"/>
      <c r="KS251" s="70"/>
      <c r="KT251" s="16"/>
      <c r="KU251" s="16"/>
      <c r="KV251" s="16"/>
      <c r="KW251" s="16"/>
      <c r="KX251" s="16"/>
      <c r="KY251" s="70"/>
      <c r="KZ251" s="16"/>
      <c r="LA251" s="16"/>
      <c r="LB251" s="70"/>
      <c r="LC251" s="16"/>
      <c r="LD251" s="16"/>
      <c r="LE251" s="70"/>
      <c r="LF251" s="16"/>
      <c r="LG251" s="16"/>
      <c r="LH251" s="70"/>
      <c r="LI251" s="16"/>
      <c r="LJ251" s="16"/>
      <c r="LK251" s="70"/>
      <c r="LL251" s="16"/>
      <c r="LM251" s="16"/>
      <c r="LN251" s="70"/>
      <c r="LO251" s="16"/>
      <c r="LP251" s="16"/>
      <c r="LQ251" s="70"/>
      <c r="LR251" s="16"/>
      <c r="LS251" s="16"/>
      <c r="LT251" s="70"/>
      <c r="LU251" s="16"/>
      <c r="LV251" s="16"/>
      <c r="LW251" s="70"/>
      <c r="LX251" s="16"/>
      <c r="LY251" s="16"/>
      <c r="LZ251" s="70"/>
      <c r="MA251" s="16"/>
      <c r="MB251" s="16"/>
      <c r="MC251" s="70"/>
      <c r="MD251" s="16"/>
      <c r="ME251" s="16"/>
      <c r="MF251" s="70"/>
      <c r="MG251" s="21"/>
    </row>
    <row r="252" spans="2:345" s="17" customFormat="1" ht="13.5" customHeight="1">
      <c r="B252" s="16"/>
      <c r="C252" s="16"/>
      <c r="D252" s="16"/>
      <c r="E252" s="16"/>
      <c r="F252" s="16"/>
      <c r="G252" s="70"/>
      <c r="H252" s="16"/>
      <c r="I252" s="16"/>
      <c r="J252" s="70"/>
      <c r="K252" s="16"/>
      <c r="L252" s="16"/>
      <c r="M252" s="70"/>
      <c r="N252" s="16"/>
      <c r="O252" s="16"/>
      <c r="P252" s="70"/>
      <c r="Q252" s="16"/>
      <c r="R252" s="16"/>
      <c r="S252" s="70"/>
      <c r="T252" s="16"/>
      <c r="U252" s="16"/>
      <c r="V252" s="70"/>
      <c r="W252" s="16"/>
      <c r="X252" s="16"/>
      <c r="Y252" s="70"/>
      <c r="Z252" s="16"/>
      <c r="AA252" s="16"/>
      <c r="AB252" s="70"/>
      <c r="AC252" s="16"/>
      <c r="AD252" s="16"/>
      <c r="AE252" s="70"/>
      <c r="AF252" s="16"/>
      <c r="AG252" s="16"/>
      <c r="AH252" s="70"/>
      <c r="AI252" s="16"/>
      <c r="AJ252" s="16"/>
      <c r="AK252" s="70"/>
      <c r="AL252" s="16"/>
      <c r="AM252" s="16"/>
      <c r="AN252" s="70"/>
      <c r="AO252" s="16"/>
      <c r="AP252" s="16"/>
      <c r="AQ252" s="70"/>
      <c r="AR252" s="16"/>
      <c r="AS252" s="16"/>
      <c r="AT252" s="70"/>
      <c r="AU252" s="16"/>
      <c r="AV252" s="16"/>
      <c r="AW252" s="70"/>
      <c r="AX252" s="16"/>
      <c r="AY252" s="16"/>
      <c r="AZ252" s="70"/>
      <c r="BA252" s="16"/>
      <c r="BB252" s="16"/>
      <c r="BC252" s="70"/>
      <c r="BD252" s="16"/>
      <c r="BE252" s="16"/>
      <c r="BF252" s="70"/>
      <c r="BG252" s="16"/>
      <c r="BH252" s="16"/>
      <c r="BI252" s="70"/>
      <c r="BJ252" s="16"/>
      <c r="BK252" s="16"/>
      <c r="BL252" s="70"/>
      <c r="BM252" s="16"/>
      <c r="BN252" s="16"/>
      <c r="BO252" s="70"/>
      <c r="BP252" s="16"/>
      <c r="BQ252" s="16"/>
      <c r="BR252" s="70"/>
      <c r="BS252" s="16"/>
      <c r="BT252" s="16"/>
      <c r="BU252" s="70"/>
      <c r="BV252" s="16"/>
      <c r="BW252" s="16"/>
      <c r="BX252" s="70"/>
      <c r="BY252" s="16"/>
      <c r="BZ252" s="16"/>
      <c r="CA252" s="70"/>
      <c r="CB252" s="16"/>
      <c r="CC252" s="16"/>
      <c r="CD252" s="70"/>
      <c r="CE252" s="16"/>
      <c r="CF252" s="16"/>
      <c r="CG252" s="70"/>
      <c r="CH252" s="16"/>
      <c r="CI252" s="16"/>
      <c r="CJ252" s="70"/>
      <c r="CK252" s="16"/>
      <c r="CL252" s="16"/>
      <c r="CM252" s="70"/>
      <c r="CN252" s="16"/>
      <c r="CO252" s="16"/>
      <c r="CP252" s="70"/>
      <c r="CQ252" s="16"/>
      <c r="CR252" s="16"/>
      <c r="CS252" s="70"/>
      <c r="CT252" s="16"/>
      <c r="CU252" s="16"/>
      <c r="CV252" s="70"/>
      <c r="CW252" s="16"/>
      <c r="CX252" s="16"/>
      <c r="CY252" s="70"/>
      <c r="CZ252" s="16"/>
      <c r="DA252" s="16"/>
      <c r="DB252" s="70"/>
      <c r="DC252" s="16"/>
      <c r="DD252" s="16"/>
      <c r="DE252" s="70"/>
      <c r="DF252" s="16"/>
      <c r="DG252" s="16"/>
      <c r="DH252" s="70"/>
      <c r="DI252" s="16"/>
      <c r="DJ252" s="16"/>
      <c r="DK252" s="70"/>
      <c r="DL252" s="16"/>
      <c r="DM252" s="16"/>
      <c r="DN252" s="70"/>
      <c r="DO252" s="16"/>
      <c r="DP252" s="16"/>
      <c r="DQ252" s="70"/>
      <c r="DR252" s="16"/>
      <c r="DS252" s="16"/>
      <c r="DT252" s="70"/>
      <c r="DU252" s="16"/>
      <c r="DV252" s="16"/>
      <c r="DW252" s="70"/>
      <c r="DX252" s="16"/>
      <c r="DY252" s="16"/>
      <c r="DZ252" s="70"/>
      <c r="EA252" s="16"/>
      <c r="EB252" s="16"/>
      <c r="EC252" s="70"/>
      <c r="ED252" s="16"/>
      <c r="EE252" s="16"/>
      <c r="EF252" s="70"/>
      <c r="EG252" s="16"/>
      <c r="EH252" s="16"/>
      <c r="EI252" s="70"/>
      <c r="EJ252" s="16"/>
      <c r="EK252" s="16"/>
      <c r="EL252" s="70"/>
      <c r="EM252" s="16"/>
      <c r="EN252" s="16"/>
      <c r="EO252" s="70"/>
      <c r="EP252" s="16"/>
      <c r="EQ252" s="16"/>
      <c r="ER252" s="70"/>
      <c r="ES252" s="16"/>
      <c r="ET252" s="16"/>
      <c r="EU252" s="70"/>
      <c r="EV252" s="16"/>
      <c r="EW252" s="16"/>
      <c r="EX252" s="70"/>
      <c r="EY252" s="16"/>
      <c r="EZ252" s="16"/>
      <c r="FA252" s="70"/>
      <c r="FB252" s="16"/>
      <c r="FC252" s="16"/>
      <c r="FD252" s="70"/>
      <c r="FE252" s="16"/>
      <c r="FF252" s="16"/>
      <c r="FG252" s="70"/>
      <c r="FH252" s="16"/>
      <c r="FI252" s="16"/>
      <c r="FJ252" s="70"/>
      <c r="FK252" s="16"/>
      <c r="FL252" s="16"/>
      <c r="FM252" s="70"/>
      <c r="FN252" s="16"/>
      <c r="FO252" s="16"/>
      <c r="FP252" s="70"/>
      <c r="FQ252" s="16"/>
      <c r="FR252" s="16"/>
      <c r="FS252" s="70"/>
      <c r="FT252" s="16"/>
      <c r="FU252" s="16"/>
      <c r="FV252" s="70"/>
      <c r="FW252" s="16"/>
      <c r="FX252" s="16"/>
      <c r="FY252" s="70"/>
      <c r="FZ252" s="16"/>
      <c r="GA252" s="16"/>
      <c r="GB252" s="70"/>
      <c r="GC252" s="16"/>
      <c r="GD252" s="16"/>
      <c r="GE252" s="70"/>
      <c r="GF252" s="16"/>
      <c r="GG252" s="16"/>
      <c r="GH252" s="71"/>
      <c r="GI252" s="16"/>
      <c r="GJ252" s="16"/>
      <c r="GK252" s="70"/>
      <c r="GL252" s="16"/>
      <c r="GM252" s="16"/>
      <c r="GN252" s="70"/>
      <c r="GO252" s="16"/>
      <c r="GP252" s="16"/>
      <c r="GQ252" s="70"/>
      <c r="GR252" s="16"/>
      <c r="GS252" s="16"/>
      <c r="GT252" s="70"/>
      <c r="GU252" s="16"/>
      <c r="GV252" s="16"/>
      <c r="GW252" s="70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70"/>
      <c r="HJ252" s="16"/>
      <c r="HK252" s="16"/>
      <c r="HL252" s="16"/>
      <c r="HM252" s="16"/>
      <c r="HN252" s="16"/>
      <c r="HO252" s="16"/>
      <c r="HP252" s="16"/>
      <c r="HQ252" s="16"/>
      <c r="HR252" s="70"/>
      <c r="HS252" s="16"/>
      <c r="HT252" s="16"/>
      <c r="HU252" s="70"/>
      <c r="HV252" s="16"/>
      <c r="HW252" s="16"/>
      <c r="HX252" s="70"/>
      <c r="HY252" s="16"/>
      <c r="HZ252" s="16"/>
      <c r="IA252" s="70"/>
      <c r="IB252" s="16"/>
      <c r="IC252" s="16"/>
      <c r="ID252" s="70"/>
      <c r="IE252" s="16"/>
      <c r="IF252" s="16"/>
      <c r="IG252" s="70"/>
      <c r="IH252" s="16"/>
      <c r="II252" s="16"/>
      <c r="IJ252" s="70"/>
      <c r="IK252" s="16"/>
      <c r="IL252" s="16"/>
      <c r="IM252" s="70"/>
      <c r="IN252" s="16"/>
      <c r="IO252" s="16"/>
      <c r="IP252" s="70"/>
      <c r="IQ252" s="16"/>
      <c r="IR252" s="16"/>
      <c r="IS252" s="16"/>
      <c r="IT252" s="70"/>
      <c r="IU252" s="16"/>
      <c r="IV252" s="16"/>
      <c r="IW252" s="70"/>
      <c r="IX252" s="16"/>
      <c r="IY252" s="16"/>
      <c r="IZ252" s="70"/>
      <c r="JA252" s="16"/>
      <c r="JB252" s="16"/>
      <c r="JC252" s="70"/>
      <c r="JD252" s="16"/>
      <c r="JE252" s="16"/>
      <c r="JF252" s="70"/>
      <c r="JG252" s="16"/>
      <c r="JH252" s="16"/>
      <c r="JI252" s="70"/>
      <c r="JJ252" s="16"/>
      <c r="JK252" s="16"/>
      <c r="JL252" s="70"/>
      <c r="JM252" s="16"/>
      <c r="JN252" s="16"/>
      <c r="JO252" s="70"/>
      <c r="JP252" s="16"/>
      <c r="JQ252" s="16"/>
      <c r="JR252" s="70"/>
      <c r="JS252" s="16"/>
      <c r="JT252" s="16"/>
      <c r="JU252" s="70"/>
      <c r="JV252" s="16"/>
      <c r="JW252" s="16"/>
      <c r="JX252" s="70"/>
      <c r="JY252" s="16"/>
      <c r="JZ252" s="16"/>
      <c r="KA252" s="70"/>
      <c r="KB252" s="16"/>
      <c r="KC252" s="16"/>
      <c r="KD252" s="70"/>
      <c r="KE252" s="16"/>
      <c r="KF252" s="16"/>
      <c r="KG252" s="70"/>
      <c r="KH252" s="16"/>
      <c r="KI252" s="16"/>
      <c r="KJ252" s="70"/>
      <c r="KK252" s="16"/>
      <c r="KL252" s="16"/>
      <c r="KM252" s="70"/>
      <c r="KN252" s="16"/>
      <c r="KO252" s="16"/>
      <c r="KP252" s="70"/>
      <c r="KQ252" s="16"/>
      <c r="KR252" s="16"/>
      <c r="KS252" s="70"/>
      <c r="KT252" s="16"/>
      <c r="KU252" s="16"/>
      <c r="KV252" s="16"/>
      <c r="KW252" s="16"/>
      <c r="KX252" s="16"/>
      <c r="KY252" s="70"/>
      <c r="KZ252" s="16"/>
      <c r="LA252" s="16"/>
      <c r="LB252" s="70"/>
      <c r="LC252" s="16"/>
      <c r="LD252" s="16"/>
      <c r="LE252" s="70"/>
      <c r="LF252" s="16"/>
      <c r="LG252" s="16"/>
      <c r="LH252" s="70"/>
      <c r="LI252" s="16"/>
      <c r="LJ252" s="16"/>
      <c r="LK252" s="70"/>
      <c r="LL252" s="16"/>
      <c r="LM252" s="16"/>
      <c r="LN252" s="70"/>
      <c r="LO252" s="16"/>
      <c r="LP252" s="16"/>
      <c r="LQ252" s="70"/>
      <c r="LR252" s="16"/>
      <c r="LS252" s="16"/>
      <c r="LT252" s="70"/>
      <c r="LU252" s="16"/>
      <c r="LV252" s="16"/>
      <c r="LW252" s="70"/>
      <c r="LX252" s="16"/>
      <c r="LY252" s="16"/>
      <c r="LZ252" s="70"/>
      <c r="MA252" s="16"/>
      <c r="MB252" s="16"/>
      <c r="MC252" s="70"/>
      <c r="MD252" s="16"/>
      <c r="ME252" s="16"/>
      <c r="MF252" s="70"/>
      <c r="MG252" s="21"/>
    </row>
    <row r="253" spans="2:345" s="17" customFormat="1" ht="13.5" customHeight="1">
      <c r="B253" s="16"/>
      <c r="C253" s="16"/>
      <c r="D253" s="16"/>
      <c r="E253" s="16"/>
      <c r="F253" s="16"/>
      <c r="G253" s="70"/>
      <c r="H253" s="16"/>
      <c r="I253" s="16"/>
      <c r="J253" s="70"/>
      <c r="K253" s="16"/>
      <c r="L253" s="16"/>
      <c r="M253" s="70"/>
      <c r="N253" s="16"/>
      <c r="O253" s="16"/>
      <c r="P253" s="70"/>
      <c r="Q253" s="16"/>
      <c r="R253" s="16"/>
      <c r="S253" s="70"/>
      <c r="T253" s="16"/>
      <c r="U253" s="16"/>
      <c r="V253" s="70"/>
      <c r="W253" s="16"/>
      <c r="X253" s="16"/>
      <c r="Y253" s="70"/>
      <c r="Z253" s="16"/>
      <c r="AA253" s="16"/>
      <c r="AB253" s="70"/>
      <c r="AC253" s="16"/>
      <c r="AD253" s="16"/>
      <c r="AE253" s="70"/>
      <c r="AF253" s="16"/>
      <c r="AG253" s="16"/>
      <c r="AH253" s="70"/>
      <c r="AI253" s="16"/>
      <c r="AJ253" s="16"/>
      <c r="AK253" s="70"/>
      <c r="AL253" s="16"/>
      <c r="AM253" s="16"/>
      <c r="AN253" s="70"/>
      <c r="AO253" s="16"/>
      <c r="AP253" s="16"/>
      <c r="AQ253" s="70"/>
      <c r="AR253" s="16"/>
      <c r="AS253" s="16"/>
      <c r="AT253" s="70"/>
      <c r="AU253" s="16"/>
      <c r="AV253" s="16"/>
      <c r="AW253" s="70"/>
      <c r="AX253" s="16"/>
      <c r="AY253" s="16"/>
      <c r="AZ253" s="70"/>
      <c r="BA253" s="16"/>
      <c r="BB253" s="16"/>
      <c r="BC253" s="70"/>
      <c r="BD253" s="16"/>
      <c r="BE253" s="16"/>
      <c r="BF253" s="70"/>
      <c r="BG253" s="16"/>
      <c r="BH253" s="16"/>
      <c r="BI253" s="70"/>
      <c r="BJ253" s="16"/>
      <c r="BK253" s="16"/>
      <c r="BL253" s="70"/>
      <c r="BM253" s="16"/>
      <c r="BN253" s="16"/>
      <c r="BO253" s="70"/>
      <c r="BP253" s="16"/>
      <c r="BQ253" s="16"/>
      <c r="BR253" s="70"/>
      <c r="BS253" s="16"/>
      <c r="BT253" s="16"/>
      <c r="BU253" s="70"/>
      <c r="BV253" s="16"/>
      <c r="BW253" s="16"/>
      <c r="BX253" s="70"/>
      <c r="BY253" s="16"/>
      <c r="BZ253" s="16"/>
      <c r="CA253" s="70"/>
      <c r="CB253" s="16"/>
      <c r="CC253" s="16"/>
      <c r="CD253" s="70"/>
      <c r="CE253" s="16"/>
      <c r="CF253" s="16"/>
      <c r="CG253" s="70"/>
      <c r="CH253" s="16"/>
      <c r="CI253" s="16"/>
      <c r="CJ253" s="70"/>
      <c r="CK253" s="16"/>
      <c r="CL253" s="16"/>
      <c r="CM253" s="70"/>
      <c r="CN253" s="16"/>
      <c r="CO253" s="16"/>
      <c r="CP253" s="70"/>
      <c r="CQ253" s="16"/>
      <c r="CR253" s="16"/>
      <c r="CS253" s="70"/>
      <c r="CT253" s="16"/>
      <c r="CU253" s="16"/>
      <c r="CV253" s="70"/>
      <c r="CW253" s="16"/>
      <c r="CX253" s="16"/>
      <c r="CY253" s="70"/>
      <c r="CZ253" s="16"/>
      <c r="DA253" s="16"/>
      <c r="DB253" s="70"/>
      <c r="DC253" s="16"/>
      <c r="DD253" s="16"/>
      <c r="DE253" s="70"/>
      <c r="DF253" s="16"/>
      <c r="DG253" s="16"/>
      <c r="DH253" s="70"/>
      <c r="DI253" s="16"/>
      <c r="DJ253" s="16"/>
      <c r="DK253" s="70"/>
      <c r="DL253" s="16"/>
      <c r="DM253" s="16"/>
      <c r="DN253" s="70"/>
      <c r="DO253" s="16"/>
      <c r="DP253" s="16"/>
      <c r="DQ253" s="70"/>
      <c r="DR253" s="16"/>
      <c r="DS253" s="16"/>
      <c r="DT253" s="70"/>
      <c r="DU253" s="16"/>
      <c r="DV253" s="16"/>
      <c r="DW253" s="70"/>
      <c r="DX253" s="16"/>
      <c r="DY253" s="16"/>
      <c r="DZ253" s="70"/>
      <c r="EA253" s="16"/>
      <c r="EB253" s="16"/>
      <c r="EC253" s="70"/>
      <c r="ED253" s="16"/>
      <c r="EE253" s="16"/>
      <c r="EF253" s="70"/>
      <c r="EG253" s="16"/>
      <c r="EH253" s="16"/>
      <c r="EI253" s="70"/>
      <c r="EJ253" s="16"/>
      <c r="EK253" s="16"/>
      <c r="EL253" s="70"/>
      <c r="EM253" s="16"/>
      <c r="EN253" s="16"/>
      <c r="EO253" s="70"/>
      <c r="EP253" s="16"/>
      <c r="EQ253" s="16"/>
      <c r="ER253" s="70"/>
      <c r="ES253" s="16"/>
      <c r="ET253" s="16"/>
      <c r="EU253" s="70"/>
      <c r="EV253" s="16"/>
      <c r="EW253" s="16"/>
      <c r="EX253" s="70"/>
      <c r="EY253" s="16"/>
      <c r="EZ253" s="16"/>
      <c r="FA253" s="70"/>
      <c r="FB253" s="16"/>
      <c r="FC253" s="16"/>
      <c r="FD253" s="70"/>
      <c r="FE253" s="16"/>
      <c r="FF253" s="16"/>
      <c r="FG253" s="70"/>
      <c r="FH253" s="16"/>
      <c r="FI253" s="16"/>
      <c r="FJ253" s="70"/>
      <c r="FK253" s="16"/>
      <c r="FL253" s="16"/>
      <c r="FM253" s="70"/>
      <c r="FN253" s="16"/>
      <c r="FO253" s="16"/>
      <c r="FP253" s="70"/>
      <c r="FQ253" s="16"/>
      <c r="FR253" s="16"/>
      <c r="FS253" s="70"/>
      <c r="FT253" s="16"/>
      <c r="FU253" s="16"/>
      <c r="FV253" s="70"/>
      <c r="FW253" s="16"/>
      <c r="FX253" s="16"/>
      <c r="FY253" s="70"/>
      <c r="FZ253" s="16"/>
      <c r="GA253" s="16"/>
      <c r="GB253" s="70"/>
      <c r="GC253" s="16"/>
      <c r="GD253" s="16"/>
      <c r="GE253" s="70"/>
      <c r="GF253" s="16"/>
      <c r="GG253" s="16"/>
      <c r="GH253" s="71"/>
      <c r="GI253" s="16"/>
      <c r="GJ253" s="16"/>
      <c r="GK253" s="70"/>
      <c r="GL253" s="16"/>
      <c r="GM253" s="16"/>
      <c r="GN253" s="70"/>
      <c r="GO253" s="16"/>
      <c r="GP253" s="16"/>
      <c r="GQ253" s="70"/>
      <c r="GR253" s="16"/>
      <c r="GS253" s="16"/>
      <c r="GT253" s="70"/>
      <c r="GU253" s="16"/>
      <c r="GV253" s="16"/>
      <c r="GW253" s="70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70"/>
      <c r="HJ253" s="16"/>
      <c r="HK253" s="16"/>
      <c r="HL253" s="16"/>
      <c r="HM253" s="16"/>
      <c r="HN253" s="16"/>
      <c r="HO253" s="16"/>
      <c r="HP253" s="16"/>
      <c r="HQ253" s="16"/>
      <c r="HR253" s="70"/>
      <c r="HS253" s="16"/>
      <c r="HT253" s="16"/>
      <c r="HU253" s="70"/>
      <c r="HV253" s="16"/>
      <c r="HW253" s="16"/>
      <c r="HX253" s="70"/>
      <c r="HY253" s="16"/>
      <c r="HZ253" s="16"/>
      <c r="IA253" s="70"/>
      <c r="IB253" s="16"/>
      <c r="IC253" s="16"/>
      <c r="ID253" s="70"/>
      <c r="IE253" s="16"/>
      <c r="IF253" s="16"/>
      <c r="IG253" s="70"/>
      <c r="IH253" s="16"/>
      <c r="II253" s="16"/>
      <c r="IJ253" s="70"/>
      <c r="IK253" s="16"/>
      <c r="IL253" s="16"/>
      <c r="IM253" s="70"/>
      <c r="IN253" s="16"/>
      <c r="IO253" s="16"/>
      <c r="IP253" s="70"/>
      <c r="IQ253" s="16"/>
      <c r="IR253" s="16"/>
      <c r="IS253" s="16"/>
      <c r="IT253" s="70"/>
      <c r="IU253" s="16"/>
      <c r="IV253" s="16"/>
      <c r="IW253" s="70"/>
      <c r="IX253" s="16"/>
      <c r="IY253" s="16"/>
      <c r="IZ253" s="70"/>
      <c r="JA253" s="16"/>
      <c r="JB253" s="16"/>
      <c r="JC253" s="70"/>
      <c r="JD253" s="16"/>
      <c r="JE253" s="16"/>
      <c r="JF253" s="70"/>
      <c r="JG253" s="16"/>
      <c r="JH253" s="16"/>
      <c r="JI253" s="70"/>
      <c r="JJ253" s="16"/>
      <c r="JK253" s="16"/>
      <c r="JL253" s="70"/>
      <c r="JM253" s="16"/>
      <c r="JN253" s="16"/>
      <c r="JO253" s="70"/>
      <c r="JP253" s="16"/>
      <c r="JQ253" s="16"/>
      <c r="JR253" s="70"/>
      <c r="JS253" s="16"/>
      <c r="JT253" s="16"/>
      <c r="JU253" s="70"/>
      <c r="JV253" s="16"/>
      <c r="JW253" s="16"/>
      <c r="JX253" s="70"/>
      <c r="JY253" s="16"/>
      <c r="JZ253" s="16"/>
      <c r="KA253" s="70"/>
      <c r="KB253" s="16"/>
      <c r="KC253" s="16"/>
      <c r="KD253" s="70"/>
      <c r="KE253" s="16"/>
      <c r="KF253" s="16"/>
      <c r="KG253" s="70"/>
      <c r="KH253" s="16"/>
      <c r="KI253" s="16"/>
      <c r="KJ253" s="70"/>
      <c r="KK253" s="16"/>
      <c r="KL253" s="16"/>
      <c r="KM253" s="70"/>
      <c r="KN253" s="16"/>
      <c r="KO253" s="16"/>
      <c r="KP253" s="70"/>
      <c r="KQ253" s="16"/>
      <c r="KR253" s="16"/>
      <c r="KS253" s="70"/>
      <c r="KT253" s="16"/>
      <c r="KU253" s="16"/>
      <c r="KV253" s="16"/>
      <c r="KW253" s="16"/>
      <c r="KX253" s="16"/>
      <c r="KY253" s="70"/>
      <c r="KZ253" s="16"/>
      <c r="LA253" s="16"/>
      <c r="LB253" s="70"/>
      <c r="LC253" s="16"/>
      <c r="LD253" s="16"/>
      <c r="LE253" s="70"/>
      <c r="LF253" s="16"/>
      <c r="LG253" s="16"/>
      <c r="LH253" s="70"/>
      <c r="LI253" s="16"/>
      <c r="LJ253" s="16"/>
      <c r="LK253" s="70"/>
      <c r="LL253" s="16"/>
      <c r="LM253" s="16"/>
      <c r="LN253" s="70"/>
      <c r="LO253" s="16"/>
      <c r="LP253" s="16"/>
      <c r="LQ253" s="70"/>
      <c r="LR253" s="16"/>
      <c r="LS253" s="16"/>
      <c r="LT253" s="70"/>
      <c r="LU253" s="16"/>
      <c r="LV253" s="16"/>
      <c r="LW253" s="70"/>
      <c r="LX253" s="16"/>
      <c r="LY253" s="16"/>
      <c r="LZ253" s="70"/>
      <c r="MA253" s="16"/>
      <c r="MB253" s="16"/>
      <c r="MC253" s="70"/>
      <c r="MD253" s="16"/>
      <c r="ME253" s="16"/>
      <c r="MF253" s="70"/>
      <c r="MG253" s="21"/>
    </row>
    <row r="254" spans="2:345" s="17" customFormat="1" ht="13.5" customHeight="1">
      <c r="B254" s="16"/>
      <c r="C254" s="16"/>
      <c r="D254" s="16"/>
      <c r="E254" s="16"/>
      <c r="F254" s="16"/>
      <c r="G254" s="70"/>
      <c r="H254" s="16"/>
      <c r="I254" s="16"/>
      <c r="J254" s="70"/>
      <c r="K254" s="16"/>
      <c r="L254" s="16"/>
      <c r="M254" s="70"/>
      <c r="N254" s="16"/>
      <c r="O254" s="16"/>
      <c r="P254" s="70"/>
      <c r="Q254" s="16"/>
      <c r="R254" s="16"/>
      <c r="S254" s="70"/>
      <c r="T254" s="16"/>
      <c r="U254" s="16"/>
      <c r="V254" s="70"/>
      <c r="W254" s="16"/>
      <c r="X254" s="16"/>
      <c r="Y254" s="70"/>
      <c r="Z254" s="16"/>
      <c r="AA254" s="16"/>
      <c r="AB254" s="70"/>
      <c r="AC254" s="16"/>
      <c r="AD254" s="16"/>
      <c r="AE254" s="70"/>
      <c r="AF254" s="16"/>
      <c r="AG254" s="16"/>
      <c r="AH254" s="70"/>
      <c r="AI254" s="16"/>
      <c r="AJ254" s="16"/>
      <c r="AK254" s="70"/>
      <c r="AL254" s="16"/>
      <c r="AM254" s="16"/>
      <c r="AN254" s="70"/>
      <c r="AO254" s="16"/>
      <c r="AP254" s="16"/>
      <c r="AQ254" s="70"/>
      <c r="AR254" s="16"/>
      <c r="AS254" s="16"/>
      <c r="AT254" s="70"/>
      <c r="AU254" s="16"/>
      <c r="AV254" s="16"/>
      <c r="AW254" s="70"/>
      <c r="AX254" s="16"/>
      <c r="AY254" s="16"/>
      <c r="AZ254" s="70"/>
      <c r="BA254" s="16"/>
      <c r="BB254" s="16"/>
      <c r="BC254" s="70"/>
      <c r="BD254" s="16"/>
      <c r="BE254" s="16"/>
      <c r="BF254" s="70"/>
      <c r="BG254" s="16"/>
      <c r="BH254" s="16"/>
      <c r="BI254" s="70"/>
      <c r="BJ254" s="16"/>
      <c r="BK254" s="16"/>
      <c r="BL254" s="70"/>
      <c r="BM254" s="16"/>
      <c r="BN254" s="16"/>
      <c r="BO254" s="70"/>
      <c r="BP254" s="16"/>
      <c r="BQ254" s="16"/>
      <c r="BR254" s="70"/>
      <c r="BS254" s="16"/>
      <c r="BT254" s="16"/>
      <c r="BU254" s="70"/>
      <c r="BV254" s="16"/>
      <c r="BW254" s="16"/>
      <c r="BX254" s="70"/>
      <c r="BY254" s="16"/>
      <c r="BZ254" s="16"/>
      <c r="CA254" s="70"/>
      <c r="CB254" s="16"/>
      <c r="CC254" s="16"/>
      <c r="CD254" s="70"/>
      <c r="CE254" s="16"/>
      <c r="CF254" s="16"/>
      <c r="CG254" s="70"/>
      <c r="CH254" s="16"/>
      <c r="CI254" s="16"/>
      <c r="CJ254" s="70"/>
      <c r="CK254" s="16"/>
      <c r="CL254" s="16"/>
      <c r="CM254" s="70"/>
      <c r="CN254" s="16"/>
      <c r="CO254" s="16"/>
      <c r="CP254" s="70"/>
      <c r="CQ254" s="16"/>
      <c r="CR254" s="16"/>
      <c r="CS254" s="70"/>
      <c r="CT254" s="16"/>
      <c r="CU254" s="16"/>
      <c r="CV254" s="70"/>
      <c r="CW254" s="16"/>
      <c r="CX254" s="16"/>
      <c r="CY254" s="70"/>
      <c r="CZ254" s="16"/>
      <c r="DA254" s="16"/>
      <c r="DB254" s="70"/>
      <c r="DC254" s="16"/>
      <c r="DD254" s="16"/>
      <c r="DE254" s="70"/>
      <c r="DF254" s="16"/>
      <c r="DG254" s="16"/>
      <c r="DH254" s="70"/>
      <c r="DI254" s="16"/>
      <c r="DJ254" s="16"/>
      <c r="DK254" s="70"/>
      <c r="DL254" s="16"/>
      <c r="DM254" s="16"/>
      <c r="DN254" s="70"/>
      <c r="DO254" s="16"/>
      <c r="DP254" s="16"/>
      <c r="DQ254" s="70"/>
      <c r="DR254" s="16"/>
      <c r="DS254" s="16"/>
      <c r="DT254" s="70"/>
      <c r="DU254" s="16"/>
      <c r="DV254" s="16"/>
      <c r="DW254" s="70"/>
      <c r="DX254" s="16"/>
      <c r="DY254" s="16"/>
      <c r="DZ254" s="70"/>
      <c r="EA254" s="16"/>
      <c r="EB254" s="16"/>
      <c r="EC254" s="70"/>
      <c r="ED254" s="16"/>
      <c r="EE254" s="16"/>
      <c r="EF254" s="70"/>
      <c r="EG254" s="16"/>
      <c r="EH254" s="16"/>
      <c r="EI254" s="70"/>
      <c r="EJ254" s="16"/>
      <c r="EK254" s="16"/>
      <c r="EL254" s="70"/>
      <c r="EM254" s="16"/>
      <c r="EN254" s="16"/>
      <c r="EO254" s="70"/>
      <c r="EP254" s="16"/>
      <c r="EQ254" s="16"/>
      <c r="ER254" s="70"/>
      <c r="ES254" s="16"/>
      <c r="ET254" s="16"/>
      <c r="EU254" s="70"/>
      <c r="EV254" s="16"/>
      <c r="EW254" s="16"/>
      <c r="EX254" s="70"/>
      <c r="EY254" s="16"/>
      <c r="EZ254" s="16"/>
      <c r="FA254" s="70"/>
      <c r="FB254" s="16"/>
      <c r="FC254" s="16"/>
      <c r="FD254" s="70"/>
      <c r="FE254" s="16"/>
      <c r="FF254" s="16"/>
      <c r="FG254" s="70"/>
      <c r="FH254" s="16"/>
      <c r="FI254" s="16"/>
      <c r="FJ254" s="70"/>
      <c r="FK254" s="16"/>
      <c r="FL254" s="16"/>
      <c r="FM254" s="70"/>
      <c r="FN254" s="16"/>
      <c r="FO254" s="16"/>
      <c r="FP254" s="70"/>
      <c r="FQ254" s="16"/>
      <c r="FR254" s="16"/>
      <c r="FS254" s="70"/>
      <c r="FT254" s="16"/>
      <c r="FU254" s="16"/>
      <c r="FV254" s="70"/>
      <c r="FW254" s="16"/>
      <c r="FX254" s="16"/>
      <c r="FY254" s="70"/>
      <c r="FZ254" s="16"/>
      <c r="GA254" s="16"/>
      <c r="GB254" s="70"/>
      <c r="GC254" s="16"/>
      <c r="GD254" s="16"/>
      <c r="GE254" s="70"/>
      <c r="GF254" s="16"/>
      <c r="GG254" s="16"/>
      <c r="GH254" s="71"/>
      <c r="GI254" s="16"/>
      <c r="GJ254" s="16"/>
      <c r="GK254" s="70"/>
      <c r="GL254" s="16"/>
      <c r="GM254" s="16"/>
      <c r="GN254" s="70"/>
      <c r="GO254" s="16"/>
      <c r="GP254" s="16"/>
      <c r="GQ254" s="70"/>
      <c r="GR254" s="16"/>
      <c r="GS254" s="16"/>
      <c r="GT254" s="70"/>
      <c r="GU254" s="16"/>
      <c r="GV254" s="16"/>
      <c r="GW254" s="70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70"/>
      <c r="HJ254" s="16"/>
      <c r="HK254" s="16"/>
      <c r="HL254" s="16"/>
      <c r="HM254" s="16"/>
      <c r="HN254" s="16"/>
      <c r="HO254" s="16"/>
      <c r="HP254" s="16"/>
      <c r="HQ254" s="16"/>
      <c r="HR254" s="70"/>
      <c r="HS254" s="16"/>
      <c r="HT254" s="16"/>
      <c r="HU254" s="70"/>
      <c r="HV254" s="16"/>
      <c r="HW254" s="16"/>
      <c r="HX254" s="70"/>
      <c r="HY254" s="16"/>
      <c r="HZ254" s="16"/>
      <c r="IA254" s="70"/>
      <c r="IB254" s="16"/>
      <c r="IC254" s="16"/>
      <c r="ID254" s="70"/>
      <c r="IE254" s="16"/>
      <c r="IF254" s="16"/>
      <c r="IG254" s="70"/>
      <c r="IH254" s="16"/>
      <c r="II254" s="16"/>
      <c r="IJ254" s="70"/>
      <c r="IK254" s="16"/>
      <c r="IL254" s="16"/>
      <c r="IM254" s="70"/>
      <c r="IN254" s="16"/>
      <c r="IO254" s="16"/>
      <c r="IP254" s="70"/>
      <c r="IQ254" s="16"/>
      <c r="IR254" s="16"/>
      <c r="IS254" s="16"/>
      <c r="IT254" s="70"/>
      <c r="IU254" s="16"/>
      <c r="IV254" s="16"/>
      <c r="IW254" s="70"/>
      <c r="IX254" s="16"/>
      <c r="IY254" s="16"/>
      <c r="IZ254" s="70"/>
      <c r="JA254" s="16"/>
      <c r="JB254" s="16"/>
      <c r="JC254" s="70"/>
      <c r="JD254" s="16"/>
      <c r="JE254" s="16"/>
      <c r="JF254" s="70"/>
      <c r="JG254" s="16"/>
      <c r="JH254" s="16"/>
      <c r="JI254" s="70"/>
      <c r="JJ254" s="16"/>
      <c r="JK254" s="16"/>
      <c r="JL254" s="70"/>
      <c r="JM254" s="16"/>
      <c r="JN254" s="16"/>
      <c r="JO254" s="70"/>
      <c r="JP254" s="16"/>
      <c r="JQ254" s="16"/>
      <c r="JR254" s="70"/>
      <c r="JS254" s="16"/>
      <c r="JT254" s="16"/>
      <c r="JU254" s="70"/>
      <c r="JV254" s="16"/>
      <c r="JW254" s="16"/>
      <c r="JX254" s="70"/>
      <c r="JY254" s="16"/>
      <c r="JZ254" s="16"/>
      <c r="KA254" s="70"/>
      <c r="KB254" s="16"/>
      <c r="KC254" s="16"/>
      <c r="KD254" s="70"/>
      <c r="KE254" s="16"/>
      <c r="KF254" s="16"/>
      <c r="KG254" s="70"/>
      <c r="KH254" s="16"/>
      <c r="KI254" s="16"/>
      <c r="KJ254" s="70"/>
      <c r="KK254" s="16"/>
      <c r="KL254" s="16"/>
      <c r="KM254" s="70"/>
      <c r="KN254" s="16"/>
      <c r="KO254" s="16"/>
      <c r="KP254" s="70"/>
      <c r="KQ254" s="16"/>
      <c r="KR254" s="16"/>
      <c r="KS254" s="70"/>
      <c r="KT254" s="16"/>
      <c r="KU254" s="16"/>
      <c r="KV254" s="16"/>
      <c r="KW254" s="16"/>
      <c r="KX254" s="16"/>
      <c r="KY254" s="70"/>
      <c r="KZ254" s="16"/>
      <c r="LA254" s="16"/>
      <c r="LB254" s="70"/>
      <c r="LC254" s="16"/>
      <c r="LD254" s="16"/>
      <c r="LE254" s="70"/>
      <c r="LF254" s="16"/>
      <c r="LG254" s="16"/>
      <c r="LH254" s="70"/>
      <c r="LI254" s="16"/>
      <c r="LJ254" s="16"/>
      <c r="LK254" s="70"/>
      <c r="LL254" s="16"/>
      <c r="LM254" s="16"/>
      <c r="LN254" s="70"/>
      <c r="LO254" s="16"/>
      <c r="LP254" s="16"/>
      <c r="LQ254" s="70"/>
      <c r="LR254" s="16"/>
      <c r="LS254" s="16"/>
      <c r="LT254" s="70"/>
      <c r="LU254" s="16"/>
      <c r="LV254" s="16"/>
      <c r="LW254" s="70"/>
      <c r="LX254" s="16"/>
      <c r="LY254" s="16"/>
      <c r="LZ254" s="70"/>
      <c r="MA254" s="16"/>
      <c r="MB254" s="16"/>
      <c r="MC254" s="70"/>
      <c r="MD254" s="16"/>
      <c r="ME254" s="16"/>
      <c r="MF254" s="70"/>
      <c r="MG254" s="21"/>
    </row>
    <row r="255" spans="2:345" s="17" customFormat="1" ht="13.5" customHeight="1">
      <c r="B255" s="16"/>
      <c r="C255" s="16"/>
      <c r="D255" s="16"/>
      <c r="E255" s="16"/>
      <c r="F255" s="16"/>
      <c r="G255" s="70"/>
      <c r="H255" s="16"/>
      <c r="I255" s="16"/>
      <c r="J255" s="70"/>
      <c r="K255" s="16"/>
      <c r="L255" s="16"/>
      <c r="M255" s="70"/>
      <c r="N255" s="16"/>
      <c r="O255" s="16"/>
      <c r="P255" s="70"/>
      <c r="Q255" s="16"/>
      <c r="R255" s="16"/>
      <c r="S255" s="70"/>
      <c r="T255" s="16"/>
      <c r="U255" s="16"/>
      <c r="V255" s="70"/>
      <c r="W255" s="16"/>
      <c r="X255" s="16"/>
      <c r="Y255" s="70"/>
      <c r="Z255" s="16"/>
      <c r="AA255" s="16"/>
      <c r="AB255" s="70"/>
      <c r="AC255" s="16"/>
      <c r="AD255" s="16"/>
      <c r="AE255" s="70"/>
      <c r="AF255" s="16"/>
      <c r="AG255" s="16"/>
      <c r="AH255" s="70"/>
      <c r="AI255" s="16"/>
      <c r="AJ255" s="16"/>
      <c r="AK255" s="70"/>
      <c r="AL255" s="16"/>
      <c r="AM255" s="16"/>
      <c r="AN255" s="70"/>
      <c r="AO255" s="16"/>
      <c r="AP255" s="16"/>
      <c r="AQ255" s="70"/>
      <c r="AR255" s="16"/>
      <c r="AS255" s="16"/>
      <c r="AT255" s="70"/>
      <c r="AU255" s="16"/>
      <c r="AV255" s="16"/>
      <c r="AW255" s="70"/>
      <c r="AX255" s="16"/>
      <c r="AY255" s="16"/>
      <c r="AZ255" s="70"/>
      <c r="BA255" s="16"/>
      <c r="BB255" s="16"/>
      <c r="BC255" s="70"/>
      <c r="BD255" s="16"/>
      <c r="BE255" s="16"/>
      <c r="BF255" s="70"/>
      <c r="BG255" s="16"/>
      <c r="BH255" s="16"/>
      <c r="BI255" s="70"/>
      <c r="BJ255" s="16"/>
      <c r="BK255" s="16"/>
      <c r="BL255" s="70"/>
      <c r="BM255" s="16"/>
      <c r="BN255" s="16"/>
      <c r="BO255" s="70"/>
      <c r="BP255" s="16"/>
      <c r="BQ255" s="16"/>
      <c r="BR255" s="70"/>
      <c r="BS255" s="16"/>
      <c r="BT255" s="16"/>
      <c r="BU255" s="70"/>
      <c r="BV255" s="16"/>
      <c r="BW255" s="16"/>
      <c r="BX255" s="70"/>
      <c r="BY255" s="16"/>
      <c r="BZ255" s="16"/>
      <c r="CA255" s="70"/>
      <c r="CB255" s="16"/>
      <c r="CC255" s="16"/>
      <c r="CD255" s="70"/>
      <c r="CE255" s="16"/>
      <c r="CF255" s="16"/>
      <c r="CG255" s="70"/>
      <c r="CH255" s="16"/>
      <c r="CI255" s="16"/>
      <c r="CJ255" s="70"/>
      <c r="CK255" s="16"/>
      <c r="CL255" s="16"/>
      <c r="CM255" s="70"/>
      <c r="CN255" s="16"/>
      <c r="CO255" s="16"/>
      <c r="CP255" s="70"/>
      <c r="CQ255" s="16"/>
      <c r="CR255" s="16"/>
      <c r="CS255" s="70"/>
      <c r="CT255" s="16"/>
      <c r="CU255" s="16"/>
      <c r="CV255" s="70"/>
      <c r="CW255" s="16"/>
      <c r="CX255" s="16"/>
      <c r="CY255" s="70"/>
      <c r="CZ255" s="16"/>
      <c r="DA255" s="16"/>
      <c r="DB255" s="70"/>
      <c r="DC255" s="16"/>
      <c r="DD255" s="16"/>
      <c r="DE255" s="70"/>
      <c r="DF255" s="16"/>
      <c r="DG255" s="16"/>
      <c r="DH255" s="70"/>
      <c r="DI255" s="16"/>
      <c r="DJ255" s="16"/>
      <c r="DK255" s="70"/>
      <c r="DL255" s="16"/>
      <c r="DM255" s="16"/>
      <c r="DN255" s="70"/>
      <c r="DO255" s="16"/>
      <c r="DP255" s="16"/>
      <c r="DQ255" s="70"/>
      <c r="DR255" s="16"/>
      <c r="DS255" s="16"/>
      <c r="DT255" s="70"/>
      <c r="DU255" s="16"/>
      <c r="DV255" s="16"/>
      <c r="DW255" s="70"/>
      <c r="DX255" s="16"/>
      <c r="DY255" s="16"/>
      <c r="DZ255" s="70"/>
      <c r="EA255" s="16"/>
      <c r="EB255" s="16"/>
      <c r="EC255" s="70"/>
      <c r="ED255" s="16"/>
      <c r="EE255" s="16"/>
      <c r="EF255" s="70"/>
      <c r="EG255" s="16"/>
      <c r="EH255" s="16"/>
      <c r="EI255" s="70"/>
      <c r="EJ255" s="16"/>
      <c r="EK255" s="16"/>
      <c r="EL255" s="70"/>
      <c r="EM255" s="16"/>
      <c r="EN255" s="16"/>
      <c r="EO255" s="70"/>
      <c r="EP255" s="16"/>
      <c r="EQ255" s="16"/>
      <c r="ER255" s="70"/>
      <c r="ES255" s="16"/>
      <c r="ET255" s="16"/>
      <c r="EU255" s="70"/>
      <c r="EV255" s="16"/>
      <c r="EW255" s="16"/>
      <c r="EX255" s="70"/>
      <c r="EY255" s="16"/>
      <c r="EZ255" s="16"/>
      <c r="FA255" s="70"/>
      <c r="FB255" s="16"/>
      <c r="FC255" s="16"/>
      <c r="FD255" s="70"/>
      <c r="FE255" s="16"/>
      <c r="FF255" s="16"/>
      <c r="FG255" s="70"/>
      <c r="FH255" s="16"/>
      <c r="FI255" s="16"/>
      <c r="FJ255" s="70"/>
      <c r="FK255" s="16"/>
      <c r="FL255" s="16"/>
      <c r="FM255" s="70"/>
      <c r="FN255" s="16"/>
      <c r="FO255" s="16"/>
      <c r="FP255" s="70"/>
      <c r="FQ255" s="16"/>
      <c r="FR255" s="16"/>
      <c r="FS255" s="70"/>
      <c r="FT255" s="16"/>
      <c r="FU255" s="16"/>
      <c r="FV255" s="70"/>
      <c r="FW255" s="16"/>
      <c r="FX255" s="16"/>
      <c r="FY255" s="70"/>
      <c r="FZ255" s="16"/>
      <c r="GA255" s="16"/>
      <c r="GB255" s="70"/>
      <c r="GC255" s="16"/>
      <c r="GD255" s="16"/>
      <c r="GE255" s="70"/>
      <c r="GF255" s="16"/>
      <c r="GG255" s="16"/>
      <c r="GH255" s="71"/>
      <c r="GI255" s="16"/>
      <c r="GJ255" s="16"/>
      <c r="GK255" s="70"/>
      <c r="GL255" s="16"/>
      <c r="GM255" s="16"/>
      <c r="GN255" s="70"/>
      <c r="GO255" s="16"/>
      <c r="GP255" s="16"/>
      <c r="GQ255" s="70"/>
      <c r="GR255" s="16"/>
      <c r="GS255" s="16"/>
      <c r="GT255" s="70"/>
      <c r="GU255" s="16"/>
      <c r="GV255" s="16"/>
      <c r="GW255" s="70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70"/>
      <c r="HJ255" s="16"/>
      <c r="HK255" s="16"/>
      <c r="HL255" s="16"/>
      <c r="HM255" s="16"/>
      <c r="HN255" s="16"/>
      <c r="HO255" s="16"/>
      <c r="HP255" s="16"/>
      <c r="HQ255" s="16"/>
      <c r="HR255" s="70"/>
      <c r="HS255" s="16"/>
      <c r="HT255" s="16"/>
      <c r="HU255" s="70"/>
      <c r="HV255" s="16"/>
      <c r="HW255" s="16"/>
      <c r="HX255" s="70"/>
      <c r="HY255" s="16"/>
      <c r="HZ255" s="16"/>
      <c r="IA255" s="70"/>
      <c r="IB255" s="16"/>
      <c r="IC255" s="16"/>
      <c r="ID255" s="70"/>
      <c r="IE255" s="16"/>
      <c r="IF255" s="16"/>
      <c r="IG255" s="70"/>
      <c r="IH255" s="16"/>
      <c r="II255" s="16"/>
      <c r="IJ255" s="70"/>
      <c r="IK255" s="16"/>
      <c r="IL255" s="16"/>
      <c r="IM255" s="70"/>
      <c r="IN255" s="16"/>
      <c r="IO255" s="16"/>
      <c r="IP255" s="70"/>
      <c r="IQ255" s="16"/>
      <c r="IR255" s="16"/>
      <c r="IS255" s="16"/>
      <c r="IT255" s="70"/>
      <c r="IU255" s="16"/>
      <c r="IV255" s="16"/>
      <c r="IW255" s="70"/>
      <c r="IX255" s="16"/>
      <c r="IY255" s="16"/>
      <c r="IZ255" s="70"/>
      <c r="JA255" s="16"/>
      <c r="JB255" s="16"/>
      <c r="JC255" s="70"/>
      <c r="JD255" s="16"/>
      <c r="JE255" s="16"/>
      <c r="JF255" s="70"/>
      <c r="JG255" s="16"/>
      <c r="JH255" s="16"/>
      <c r="JI255" s="70"/>
      <c r="JJ255" s="16"/>
      <c r="JK255" s="16"/>
      <c r="JL255" s="70"/>
      <c r="JM255" s="16"/>
      <c r="JN255" s="16"/>
      <c r="JO255" s="70"/>
      <c r="JP255" s="16"/>
      <c r="JQ255" s="16"/>
      <c r="JR255" s="70"/>
      <c r="JS255" s="16"/>
      <c r="JT255" s="16"/>
      <c r="JU255" s="70"/>
      <c r="JV255" s="16"/>
      <c r="JW255" s="16"/>
      <c r="JX255" s="70"/>
      <c r="JY255" s="16"/>
      <c r="JZ255" s="16"/>
      <c r="KA255" s="70"/>
      <c r="KB255" s="16"/>
      <c r="KC255" s="16"/>
      <c r="KD255" s="70"/>
      <c r="KE255" s="16"/>
      <c r="KF255" s="16"/>
      <c r="KG255" s="70"/>
      <c r="KH255" s="16"/>
      <c r="KI255" s="16"/>
      <c r="KJ255" s="70"/>
      <c r="KK255" s="16"/>
      <c r="KL255" s="16"/>
      <c r="KM255" s="70"/>
      <c r="KN255" s="16"/>
      <c r="KO255" s="16"/>
      <c r="KP255" s="70"/>
      <c r="KQ255" s="16"/>
      <c r="KR255" s="16"/>
      <c r="KS255" s="70"/>
      <c r="KT255" s="16"/>
      <c r="KU255" s="16"/>
      <c r="KV255" s="16"/>
      <c r="KW255" s="16"/>
      <c r="KX255" s="16"/>
      <c r="KY255" s="70"/>
      <c r="KZ255" s="16"/>
      <c r="LA255" s="16"/>
      <c r="LB255" s="70"/>
      <c r="LC255" s="16"/>
      <c r="LD255" s="16"/>
      <c r="LE255" s="70"/>
      <c r="LF255" s="16"/>
      <c r="LG255" s="16"/>
      <c r="LH255" s="70"/>
      <c r="LI255" s="16"/>
      <c r="LJ255" s="16"/>
      <c r="LK255" s="70"/>
      <c r="LL255" s="16"/>
      <c r="LM255" s="16"/>
      <c r="LN255" s="70"/>
      <c r="LO255" s="16"/>
      <c r="LP255" s="16"/>
      <c r="LQ255" s="70"/>
      <c r="LR255" s="16"/>
      <c r="LS255" s="16"/>
      <c r="LT255" s="70"/>
      <c r="LU255" s="16"/>
      <c r="LV255" s="16"/>
      <c r="LW255" s="70"/>
      <c r="LX255" s="16"/>
      <c r="LY255" s="16"/>
      <c r="LZ255" s="70"/>
      <c r="MA255" s="16"/>
      <c r="MB255" s="16"/>
      <c r="MC255" s="70"/>
      <c r="MD255" s="16"/>
      <c r="ME255" s="16"/>
      <c r="MF255" s="70"/>
      <c r="MG255" s="21"/>
    </row>
    <row r="256" spans="2:345" s="17" customFormat="1" ht="13.5" customHeight="1">
      <c r="B256" s="16"/>
      <c r="C256" s="16"/>
      <c r="D256" s="16"/>
      <c r="E256" s="16"/>
      <c r="F256" s="16"/>
      <c r="G256" s="70"/>
      <c r="H256" s="16"/>
      <c r="I256" s="16"/>
      <c r="J256" s="70"/>
      <c r="K256" s="16"/>
      <c r="L256" s="16"/>
      <c r="M256" s="70"/>
      <c r="N256" s="16"/>
      <c r="O256" s="16"/>
      <c r="P256" s="70"/>
      <c r="Q256" s="16"/>
      <c r="R256" s="16"/>
      <c r="S256" s="70"/>
      <c r="T256" s="16"/>
      <c r="U256" s="16"/>
      <c r="V256" s="70"/>
      <c r="W256" s="16"/>
      <c r="X256" s="16"/>
      <c r="Y256" s="70"/>
      <c r="Z256" s="16"/>
      <c r="AA256" s="16"/>
      <c r="AB256" s="70"/>
      <c r="AC256" s="16"/>
      <c r="AD256" s="16"/>
      <c r="AE256" s="70"/>
      <c r="AF256" s="16"/>
      <c r="AG256" s="16"/>
      <c r="AH256" s="70"/>
      <c r="AI256" s="16"/>
      <c r="AJ256" s="16"/>
      <c r="AK256" s="70"/>
      <c r="AL256" s="16"/>
      <c r="AM256" s="16"/>
      <c r="AN256" s="70"/>
      <c r="AO256" s="16"/>
      <c r="AP256" s="16"/>
      <c r="AQ256" s="70"/>
      <c r="AR256" s="16"/>
      <c r="AS256" s="16"/>
      <c r="AT256" s="70"/>
      <c r="AU256" s="16"/>
      <c r="AV256" s="16"/>
      <c r="AW256" s="70"/>
      <c r="AX256" s="16"/>
      <c r="AY256" s="16"/>
      <c r="AZ256" s="70"/>
      <c r="BA256" s="16"/>
      <c r="BB256" s="16"/>
      <c r="BC256" s="70"/>
      <c r="BD256" s="16"/>
      <c r="BE256" s="16"/>
      <c r="BF256" s="70"/>
      <c r="BG256" s="16"/>
      <c r="BH256" s="16"/>
      <c r="BI256" s="70"/>
      <c r="BJ256" s="16"/>
      <c r="BK256" s="16"/>
      <c r="BL256" s="70"/>
      <c r="BM256" s="16"/>
      <c r="BN256" s="16"/>
      <c r="BO256" s="70"/>
      <c r="BP256" s="16"/>
      <c r="BQ256" s="16"/>
      <c r="BR256" s="70"/>
      <c r="BS256" s="16"/>
      <c r="BT256" s="16"/>
      <c r="BU256" s="70"/>
      <c r="BV256" s="16"/>
      <c r="BW256" s="16"/>
      <c r="BX256" s="70"/>
      <c r="BY256" s="16"/>
      <c r="BZ256" s="16"/>
      <c r="CA256" s="70"/>
      <c r="CB256" s="16"/>
      <c r="CC256" s="16"/>
      <c r="CD256" s="70"/>
      <c r="CE256" s="16"/>
      <c r="CF256" s="16"/>
      <c r="CG256" s="70"/>
      <c r="CH256" s="16"/>
      <c r="CI256" s="16"/>
      <c r="CJ256" s="70"/>
      <c r="CK256" s="16"/>
      <c r="CL256" s="16"/>
      <c r="CM256" s="70"/>
      <c r="CN256" s="16"/>
      <c r="CO256" s="16"/>
      <c r="CP256" s="70"/>
      <c r="CQ256" s="16"/>
      <c r="CR256" s="16"/>
      <c r="CS256" s="70"/>
      <c r="CT256" s="16"/>
      <c r="CU256" s="16"/>
      <c r="CV256" s="70"/>
      <c r="CW256" s="16"/>
      <c r="CX256" s="16"/>
      <c r="CY256" s="70"/>
      <c r="CZ256" s="16"/>
      <c r="DA256" s="16"/>
      <c r="DB256" s="70"/>
      <c r="DC256" s="16"/>
      <c r="DD256" s="16"/>
      <c r="DE256" s="70"/>
      <c r="DF256" s="16"/>
      <c r="DG256" s="16"/>
      <c r="DH256" s="70"/>
      <c r="DI256" s="16"/>
      <c r="DJ256" s="16"/>
      <c r="DK256" s="70"/>
      <c r="DL256" s="16"/>
      <c r="DM256" s="16"/>
      <c r="DN256" s="70"/>
      <c r="DO256" s="16"/>
      <c r="DP256" s="16"/>
      <c r="DQ256" s="70"/>
      <c r="DR256" s="16"/>
      <c r="DS256" s="16"/>
      <c r="DT256" s="70"/>
      <c r="DU256" s="16"/>
      <c r="DV256" s="16"/>
      <c r="DW256" s="70"/>
      <c r="DX256" s="16"/>
      <c r="DY256" s="16"/>
      <c r="DZ256" s="70"/>
      <c r="EA256" s="16"/>
      <c r="EB256" s="16"/>
      <c r="EC256" s="70"/>
      <c r="ED256" s="16"/>
      <c r="EE256" s="16"/>
      <c r="EF256" s="70"/>
      <c r="EG256" s="16"/>
      <c r="EH256" s="16"/>
      <c r="EI256" s="70"/>
      <c r="EJ256" s="16"/>
      <c r="EK256" s="16"/>
      <c r="EL256" s="70"/>
      <c r="EM256" s="16"/>
      <c r="EN256" s="16"/>
      <c r="EO256" s="70"/>
      <c r="EP256" s="16"/>
      <c r="EQ256" s="16"/>
      <c r="ER256" s="70"/>
      <c r="ES256" s="16"/>
      <c r="ET256" s="16"/>
      <c r="EU256" s="70"/>
      <c r="EV256" s="16"/>
      <c r="EW256" s="16"/>
      <c r="EX256" s="70"/>
      <c r="EY256" s="16"/>
      <c r="EZ256" s="16"/>
      <c r="FA256" s="70"/>
      <c r="FB256" s="16"/>
      <c r="FC256" s="16"/>
      <c r="FD256" s="70"/>
      <c r="FE256" s="16"/>
      <c r="FF256" s="16"/>
      <c r="FG256" s="70"/>
      <c r="FH256" s="16"/>
      <c r="FI256" s="16"/>
      <c r="FJ256" s="70"/>
      <c r="FK256" s="16"/>
      <c r="FL256" s="16"/>
      <c r="FM256" s="70"/>
      <c r="FN256" s="16"/>
      <c r="FO256" s="16"/>
      <c r="FP256" s="70"/>
      <c r="FQ256" s="16"/>
      <c r="FR256" s="16"/>
      <c r="FS256" s="70"/>
      <c r="FT256" s="16"/>
      <c r="FU256" s="16"/>
      <c r="FV256" s="70"/>
      <c r="FW256" s="16"/>
      <c r="FX256" s="16"/>
      <c r="FY256" s="70"/>
      <c r="FZ256" s="16"/>
      <c r="GA256" s="16"/>
      <c r="GB256" s="70"/>
      <c r="GC256" s="16"/>
      <c r="GD256" s="16"/>
      <c r="GE256" s="70"/>
      <c r="GF256" s="16"/>
      <c r="GG256" s="16"/>
      <c r="GH256" s="71"/>
      <c r="GI256" s="16"/>
      <c r="GJ256" s="16"/>
      <c r="GK256" s="70"/>
      <c r="GL256" s="16"/>
      <c r="GM256" s="16"/>
      <c r="GN256" s="70"/>
      <c r="GO256" s="16"/>
      <c r="GP256" s="16"/>
      <c r="GQ256" s="70"/>
      <c r="GR256" s="16"/>
      <c r="GS256" s="16"/>
      <c r="GT256" s="70"/>
      <c r="GU256" s="16"/>
      <c r="GV256" s="16"/>
      <c r="GW256" s="70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70"/>
      <c r="HJ256" s="16"/>
      <c r="HK256" s="16"/>
      <c r="HL256" s="16"/>
      <c r="HM256" s="16"/>
      <c r="HN256" s="16"/>
      <c r="HO256" s="16"/>
      <c r="HP256" s="16"/>
      <c r="HQ256" s="16"/>
      <c r="HR256" s="70"/>
      <c r="HS256" s="16"/>
      <c r="HT256" s="16"/>
      <c r="HU256" s="70"/>
      <c r="HV256" s="16"/>
      <c r="HW256" s="16"/>
      <c r="HX256" s="70"/>
      <c r="HY256" s="16"/>
      <c r="HZ256" s="16"/>
      <c r="IA256" s="70"/>
      <c r="IB256" s="16"/>
      <c r="IC256" s="16"/>
      <c r="ID256" s="70"/>
      <c r="IE256" s="16"/>
      <c r="IF256" s="16"/>
      <c r="IG256" s="70"/>
      <c r="IH256" s="16"/>
      <c r="II256" s="16"/>
      <c r="IJ256" s="70"/>
      <c r="IK256" s="16"/>
      <c r="IL256" s="16"/>
      <c r="IM256" s="70"/>
      <c r="IN256" s="16"/>
      <c r="IO256" s="16"/>
      <c r="IP256" s="70"/>
      <c r="IQ256" s="16"/>
      <c r="IR256" s="16"/>
      <c r="IS256" s="16"/>
      <c r="IT256" s="70"/>
      <c r="IU256" s="16"/>
      <c r="IV256" s="16"/>
      <c r="IW256" s="70"/>
      <c r="IX256" s="16"/>
      <c r="IY256" s="16"/>
      <c r="IZ256" s="70"/>
      <c r="JA256" s="16"/>
      <c r="JB256" s="16"/>
      <c r="JC256" s="70"/>
      <c r="JD256" s="16"/>
      <c r="JE256" s="16"/>
      <c r="JF256" s="70"/>
      <c r="JG256" s="16"/>
      <c r="JH256" s="16"/>
      <c r="JI256" s="70"/>
      <c r="JJ256" s="16"/>
      <c r="JK256" s="16"/>
      <c r="JL256" s="70"/>
      <c r="JM256" s="16"/>
      <c r="JN256" s="16"/>
      <c r="JO256" s="70"/>
      <c r="JP256" s="16"/>
      <c r="JQ256" s="16"/>
      <c r="JR256" s="70"/>
      <c r="JS256" s="16"/>
      <c r="JT256" s="16"/>
      <c r="JU256" s="70"/>
      <c r="JV256" s="16"/>
      <c r="JW256" s="16"/>
      <c r="JX256" s="70"/>
      <c r="JY256" s="16"/>
      <c r="JZ256" s="16"/>
      <c r="KA256" s="70"/>
      <c r="KB256" s="16"/>
      <c r="KC256" s="16"/>
      <c r="KD256" s="70"/>
      <c r="KE256" s="16"/>
      <c r="KF256" s="16"/>
      <c r="KG256" s="70"/>
      <c r="KH256" s="16"/>
      <c r="KI256" s="16"/>
      <c r="KJ256" s="70"/>
      <c r="KK256" s="16"/>
      <c r="KL256" s="16"/>
      <c r="KM256" s="70"/>
      <c r="KN256" s="16"/>
      <c r="KO256" s="16"/>
      <c r="KP256" s="70"/>
      <c r="KQ256" s="16"/>
      <c r="KR256" s="16"/>
      <c r="KS256" s="70"/>
      <c r="KT256" s="16"/>
      <c r="KU256" s="16"/>
      <c r="KV256" s="16"/>
      <c r="KW256" s="16"/>
      <c r="KX256" s="16"/>
      <c r="KY256" s="70"/>
      <c r="KZ256" s="16"/>
      <c r="LA256" s="16"/>
      <c r="LB256" s="70"/>
      <c r="LC256" s="16"/>
      <c r="LD256" s="16"/>
      <c r="LE256" s="70"/>
      <c r="LF256" s="16"/>
      <c r="LG256" s="16"/>
      <c r="LH256" s="70"/>
      <c r="LI256" s="16"/>
      <c r="LJ256" s="16"/>
      <c r="LK256" s="70"/>
      <c r="LL256" s="16"/>
      <c r="LM256" s="16"/>
      <c r="LN256" s="70"/>
      <c r="LO256" s="16"/>
      <c r="LP256" s="16"/>
      <c r="LQ256" s="70"/>
      <c r="LR256" s="16"/>
      <c r="LS256" s="16"/>
      <c r="LT256" s="70"/>
      <c r="LU256" s="16"/>
      <c r="LV256" s="16"/>
      <c r="LW256" s="70"/>
      <c r="LX256" s="16"/>
      <c r="LY256" s="16"/>
      <c r="LZ256" s="70"/>
      <c r="MA256" s="16"/>
      <c r="MB256" s="16"/>
      <c r="MC256" s="70"/>
      <c r="MD256" s="16"/>
      <c r="ME256" s="16"/>
      <c r="MF256" s="70"/>
      <c r="MG256" s="21"/>
    </row>
    <row r="257" spans="2:345" s="17" customFormat="1" ht="13.5" customHeight="1">
      <c r="B257" s="16"/>
      <c r="C257" s="16"/>
      <c r="D257" s="16"/>
      <c r="E257" s="16"/>
      <c r="F257" s="16"/>
      <c r="G257" s="70"/>
      <c r="H257" s="16"/>
      <c r="I257" s="16"/>
      <c r="J257" s="70"/>
      <c r="K257" s="16"/>
      <c r="L257" s="16"/>
      <c r="M257" s="70"/>
      <c r="N257" s="16"/>
      <c r="O257" s="16"/>
      <c r="P257" s="70"/>
      <c r="Q257" s="16"/>
      <c r="R257" s="16"/>
      <c r="S257" s="70"/>
      <c r="T257" s="16"/>
      <c r="U257" s="16"/>
      <c r="V257" s="70"/>
      <c r="W257" s="16"/>
      <c r="X257" s="16"/>
      <c r="Y257" s="70"/>
      <c r="Z257" s="16"/>
      <c r="AA257" s="16"/>
      <c r="AB257" s="70"/>
      <c r="AC257" s="16"/>
      <c r="AD257" s="16"/>
      <c r="AE257" s="70"/>
      <c r="AF257" s="16"/>
      <c r="AG257" s="16"/>
      <c r="AH257" s="70"/>
      <c r="AI257" s="16"/>
      <c r="AJ257" s="16"/>
      <c r="AK257" s="70"/>
      <c r="AL257" s="16"/>
      <c r="AM257" s="16"/>
      <c r="AN257" s="70"/>
      <c r="AO257" s="16"/>
      <c r="AP257" s="16"/>
      <c r="AQ257" s="70"/>
      <c r="AR257" s="16"/>
      <c r="AS257" s="16"/>
      <c r="AT257" s="70"/>
      <c r="AU257" s="16"/>
      <c r="AV257" s="16"/>
      <c r="AW257" s="70"/>
      <c r="AX257" s="16"/>
      <c r="AY257" s="16"/>
      <c r="AZ257" s="70"/>
      <c r="BA257" s="16"/>
      <c r="BB257" s="16"/>
      <c r="BC257" s="70"/>
      <c r="BD257" s="16"/>
      <c r="BE257" s="16"/>
      <c r="BF257" s="70"/>
      <c r="BG257" s="16"/>
      <c r="BH257" s="16"/>
      <c r="BI257" s="70"/>
      <c r="BJ257" s="16"/>
      <c r="BK257" s="16"/>
      <c r="BL257" s="70"/>
      <c r="BM257" s="16"/>
      <c r="BN257" s="16"/>
      <c r="BO257" s="70"/>
      <c r="BP257" s="16"/>
      <c r="BQ257" s="16"/>
      <c r="BR257" s="70"/>
      <c r="BS257" s="16"/>
      <c r="BT257" s="16"/>
      <c r="BU257" s="70"/>
      <c r="BV257" s="16"/>
      <c r="BW257" s="16"/>
      <c r="BX257" s="70"/>
      <c r="BY257" s="16"/>
      <c r="BZ257" s="16"/>
      <c r="CA257" s="70"/>
      <c r="CB257" s="16"/>
      <c r="CC257" s="16"/>
      <c r="CD257" s="70"/>
      <c r="CE257" s="16"/>
      <c r="CF257" s="16"/>
      <c r="CG257" s="70"/>
      <c r="CH257" s="16"/>
      <c r="CI257" s="16"/>
      <c r="CJ257" s="70"/>
      <c r="CK257" s="16"/>
      <c r="CL257" s="16"/>
      <c r="CM257" s="70"/>
      <c r="CN257" s="16"/>
      <c r="CO257" s="16"/>
      <c r="CP257" s="70"/>
      <c r="CQ257" s="16"/>
      <c r="CR257" s="16"/>
      <c r="CS257" s="70"/>
      <c r="CT257" s="16"/>
      <c r="CU257" s="16"/>
      <c r="CV257" s="70"/>
      <c r="CW257" s="16"/>
      <c r="CX257" s="16"/>
      <c r="CY257" s="70"/>
      <c r="CZ257" s="16"/>
      <c r="DA257" s="16"/>
      <c r="DB257" s="70"/>
      <c r="DC257" s="16"/>
      <c r="DD257" s="16"/>
      <c r="DE257" s="70"/>
      <c r="DF257" s="16"/>
      <c r="DG257" s="16"/>
      <c r="DH257" s="70"/>
      <c r="DI257" s="16"/>
      <c r="DJ257" s="16"/>
      <c r="DK257" s="70"/>
      <c r="DL257" s="16"/>
      <c r="DM257" s="16"/>
      <c r="DN257" s="70"/>
      <c r="DO257" s="16"/>
      <c r="DP257" s="16"/>
      <c r="DQ257" s="70"/>
      <c r="DR257" s="16"/>
      <c r="DS257" s="16"/>
      <c r="DT257" s="70"/>
      <c r="DU257" s="16"/>
      <c r="DV257" s="16"/>
      <c r="DW257" s="70"/>
      <c r="DX257" s="16"/>
      <c r="DY257" s="16"/>
      <c r="DZ257" s="70"/>
      <c r="EA257" s="16"/>
      <c r="EB257" s="16"/>
      <c r="EC257" s="70"/>
      <c r="ED257" s="16"/>
      <c r="EE257" s="16"/>
      <c r="EF257" s="70"/>
      <c r="EG257" s="16"/>
      <c r="EH257" s="16"/>
      <c r="EI257" s="70"/>
      <c r="EJ257" s="16"/>
      <c r="EK257" s="16"/>
      <c r="EL257" s="70"/>
      <c r="EM257" s="16"/>
      <c r="EN257" s="16"/>
      <c r="EO257" s="70"/>
      <c r="EP257" s="16"/>
      <c r="EQ257" s="16"/>
      <c r="ER257" s="70"/>
      <c r="ES257" s="16"/>
      <c r="ET257" s="16"/>
      <c r="EU257" s="70"/>
      <c r="EV257" s="16"/>
      <c r="EW257" s="16"/>
      <c r="EX257" s="70"/>
      <c r="EY257" s="16"/>
      <c r="EZ257" s="16"/>
      <c r="FA257" s="70"/>
      <c r="FB257" s="16"/>
      <c r="FC257" s="16"/>
      <c r="FD257" s="70"/>
      <c r="FE257" s="16"/>
      <c r="FF257" s="16"/>
      <c r="FG257" s="70"/>
      <c r="FH257" s="16"/>
      <c r="FI257" s="16"/>
      <c r="FJ257" s="70"/>
      <c r="FK257" s="16"/>
      <c r="FL257" s="16"/>
      <c r="FM257" s="70"/>
      <c r="FN257" s="16"/>
      <c r="FO257" s="16"/>
      <c r="FP257" s="70"/>
      <c r="FQ257" s="16"/>
      <c r="FR257" s="16"/>
      <c r="FS257" s="70"/>
      <c r="FT257" s="16"/>
      <c r="FU257" s="16"/>
      <c r="FV257" s="70"/>
      <c r="FW257" s="16"/>
      <c r="FX257" s="16"/>
      <c r="FY257" s="70"/>
      <c r="FZ257" s="16"/>
      <c r="GA257" s="16"/>
      <c r="GB257" s="70"/>
      <c r="GC257" s="16"/>
      <c r="GD257" s="16"/>
      <c r="GE257" s="70"/>
      <c r="GF257" s="16"/>
      <c r="GG257" s="16"/>
      <c r="GH257" s="71"/>
      <c r="GI257" s="16"/>
      <c r="GJ257" s="16"/>
      <c r="GK257" s="70"/>
      <c r="GL257" s="16"/>
      <c r="GM257" s="16"/>
      <c r="GN257" s="70"/>
      <c r="GO257" s="16"/>
      <c r="GP257" s="16"/>
      <c r="GQ257" s="70"/>
      <c r="GR257" s="16"/>
      <c r="GS257" s="16"/>
      <c r="GT257" s="70"/>
      <c r="GU257" s="16"/>
      <c r="GV257" s="16"/>
      <c r="GW257" s="70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70"/>
      <c r="HJ257" s="16"/>
      <c r="HK257" s="16"/>
      <c r="HL257" s="16"/>
      <c r="HM257" s="16"/>
      <c r="HN257" s="16"/>
      <c r="HO257" s="16"/>
      <c r="HP257" s="16"/>
      <c r="HQ257" s="16"/>
      <c r="HR257" s="70"/>
      <c r="HS257" s="16"/>
      <c r="HT257" s="16"/>
      <c r="HU257" s="70"/>
      <c r="HV257" s="16"/>
      <c r="HW257" s="16"/>
      <c r="HX257" s="70"/>
      <c r="HY257" s="16"/>
      <c r="HZ257" s="16"/>
      <c r="IA257" s="70"/>
      <c r="IB257" s="16"/>
      <c r="IC257" s="16"/>
      <c r="ID257" s="70"/>
      <c r="IE257" s="16"/>
      <c r="IF257" s="16"/>
      <c r="IG257" s="70"/>
      <c r="IH257" s="16"/>
      <c r="II257" s="16"/>
      <c r="IJ257" s="70"/>
      <c r="IK257" s="16"/>
      <c r="IL257" s="16"/>
      <c r="IM257" s="70"/>
      <c r="IN257" s="16"/>
      <c r="IO257" s="16"/>
      <c r="IP257" s="70"/>
      <c r="IQ257" s="16"/>
      <c r="IR257" s="16"/>
      <c r="IS257" s="16"/>
      <c r="IT257" s="70"/>
      <c r="IU257" s="16"/>
      <c r="IV257" s="16"/>
      <c r="IW257" s="70"/>
      <c r="IX257" s="16"/>
      <c r="IY257" s="16"/>
      <c r="IZ257" s="70"/>
      <c r="JA257" s="16"/>
      <c r="JB257" s="16"/>
      <c r="JC257" s="70"/>
      <c r="JD257" s="16"/>
      <c r="JE257" s="16"/>
      <c r="JF257" s="70"/>
      <c r="JG257" s="16"/>
      <c r="JH257" s="16"/>
      <c r="JI257" s="70"/>
      <c r="JJ257" s="16"/>
      <c r="JK257" s="16"/>
      <c r="JL257" s="70"/>
      <c r="JM257" s="16"/>
      <c r="JN257" s="16"/>
      <c r="JO257" s="70"/>
      <c r="JP257" s="16"/>
      <c r="JQ257" s="16"/>
      <c r="JR257" s="70"/>
      <c r="JS257" s="16"/>
      <c r="JT257" s="16"/>
      <c r="JU257" s="70"/>
      <c r="JV257" s="16"/>
      <c r="JW257" s="16"/>
      <c r="JX257" s="70"/>
      <c r="JY257" s="16"/>
      <c r="JZ257" s="16"/>
      <c r="KA257" s="70"/>
      <c r="KB257" s="16"/>
      <c r="KC257" s="16"/>
      <c r="KD257" s="70"/>
      <c r="KE257" s="16"/>
      <c r="KF257" s="16"/>
      <c r="KG257" s="70"/>
      <c r="KH257" s="16"/>
      <c r="KI257" s="16"/>
      <c r="KJ257" s="70"/>
      <c r="KK257" s="16"/>
      <c r="KL257" s="16"/>
      <c r="KM257" s="70"/>
      <c r="KN257" s="16"/>
      <c r="KO257" s="16"/>
      <c r="KP257" s="70"/>
      <c r="KQ257" s="16"/>
      <c r="KR257" s="16"/>
      <c r="KS257" s="70"/>
      <c r="KT257" s="16"/>
      <c r="KU257" s="16"/>
      <c r="KV257" s="16"/>
      <c r="KW257" s="16"/>
      <c r="KX257" s="16"/>
      <c r="KY257" s="70"/>
      <c r="KZ257" s="16"/>
      <c r="LA257" s="16"/>
      <c r="LB257" s="70"/>
      <c r="LC257" s="16"/>
      <c r="LD257" s="16"/>
      <c r="LE257" s="70"/>
      <c r="LF257" s="16"/>
      <c r="LG257" s="16"/>
      <c r="LH257" s="70"/>
      <c r="LI257" s="16"/>
      <c r="LJ257" s="16"/>
      <c r="LK257" s="70"/>
      <c r="LL257" s="16"/>
      <c r="LM257" s="16"/>
      <c r="LN257" s="70"/>
      <c r="LO257" s="16"/>
      <c r="LP257" s="16"/>
      <c r="LQ257" s="70"/>
      <c r="LR257" s="16"/>
      <c r="LS257" s="16"/>
      <c r="LT257" s="70"/>
      <c r="LU257" s="16"/>
      <c r="LV257" s="16"/>
      <c r="LW257" s="70"/>
      <c r="LX257" s="16"/>
      <c r="LY257" s="16"/>
      <c r="LZ257" s="70"/>
      <c r="MA257" s="16"/>
      <c r="MB257" s="16"/>
      <c r="MC257" s="70"/>
      <c r="MD257" s="16"/>
      <c r="ME257" s="16"/>
      <c r="MF257" s="70"/>
      <c r="MG257" s="21"/>
    </row>
    <row r="258" spans="2:345" s="17" customFormat="1" ht="13.5" customHeight="1">
      <c r="B258" s="16"/>
      <c r="C258" s="16"/>
      <c r="D258" s="16"/>
      <c r="E258" s="16"/>
      <c r="F258" s="16"/>
      <c r="G258" s="70"/>
      <c r="H258" s="16"/>
      <c r="I258" s="16"/>
      <c r="J258" s="70"/>
      <c r="K258" s="16"/>
      <c r="L258" s="16"/>
      <c r="M258" s="70"/>
      <c r="N258" s="16"/>
      <c r="O258" s="16"/>
      <c r="P258" s="70"/>
      <c r="Q258" s="16"/>
      <c r="R258" s="16"/>
      <c r="S258" s="70"/>
      <c r="T258" s="16"/>
      <c r="U258" s="16"/>
      <c r="V258" s="70"/>
      <c r="W258" s="16"/>
      <c r="X258" s="16"/>
      <c r="Y258" s="70"/>
      <c r="Z258" s="16"/>
      <c r="AA258" s="16"/>
      <c r="AB258" s="70"/>
      <c r="AC258" s="16"/>
      <c r="AD258" s="16"/>
      <c r="AE258" s="70"/>
      <c r="AF258" s="16"/>
      <c r="AG258" s="16"/>
      <c r="AH258" s="70"/>
      <c r="AI258" s="16"/>
      <c r="AJ258" s="16"/>
      <c r="AK258" s="70"/>
      <c r="AL258" s="16"/>
      <c r="AM258" s="16"/>
      <c r="AN258" s="70"/>
      <c r="AO258" s="16"/>
      <c r="AP258" s="16"/>
      <c r="AQ258" s="70"/>
      <c r="AR258" s="16"/>
      <c r="AS258" s="16"/>
      <c r="AT258" s="70"/>
      <c r="AU258" s="16"/>
      <c r="AV258" s="16"/>
      <c r="AW258" s="70"/>
      <c r="AX258" s="16"/>
      <c r="AY258" s="16"/>
      <c r="AZ258" s="70"/>
      <c r="BA258" s="16"/>
      <c r="BB258" s="16"/>
      <c r="BC258" s="70"/>
      <c r="BD258" s="16"/>
      <c r="BE258" s="16"/>
      <c r="BF258" s="70"/>
      <c r="BG258" s="16"/>
      <c r="BH258" s="16"/>
      <c r="BI258" s="70"/>
      <c r="BJ258" s="16"/>
      <c r="BK258" s="16"/>
      <c r="BL258" s="70"/>
      <c r="BM258" s="16"/>
      <c r="BN258" s="16"/>
      <c r="BO258" s="70"/>
      <c r="BP258" s="16"/>
      <c r="BQ258" s="16"/>
      <c r="BR258" s="70"/>
      <c r="BS258" s="16"/>
      <c r="BT258" s="16"/>
      <c r="BU258" s="70"/>
      <c r="BV258" s="16"/>
      <c r="BW258" s="16"/>
      <c r="BX258" s="70"/>
      <c r="BY258" s="16"/>
      <c r="BZ258" s="16"/>
      <c r="CA258" s="70"/>
      <c r="CB258" s="16"/>
      <c r="CC258" s="16"/>
      <c r="CD258" s="70"/>
      <c r="CE258" s="16"/>
      <c r="CF258" s="16"/>
      <c r="CG258" s="70"/>
      <c r="CH258" s="16"/>
      <c r="CI258" s="16"/>
      <c r="CJ258" s="70"/>
      <c r="CK258" s="16"/>
      <c r="CL258" s="16"/>
      <c r="CM258" s="70"/>
      <c r="CN258" s="16"/>
      <c r="CO258" s="16"/>
      <c r="CP258" s="70"/>
      <c r="CQ258" s="16"/>
      <c r="CR258" s="16"/>
      <c r="CS258" s="70"/>
      <c r="CT258" s="16"/>
      <c r="CU258" s="16"/>
      <c r="CV258" s="70"/>
      <c r="CW258" s="16"/>
      <c r="CX258" s="16"/>
      <c r="CY258" s="70"/>
      <c r="CZ258" s="16"/>
      <c r="DA258" s="16"/>
      <c r="DB258" s="70"/>
      <c r="DC258" s="16"/>
      <c r="DD258" s="16"/>
      <c r="DE258" s="70"/>
      <c r="DF258" s="16"/>
      <c r="DG258" s="16"/>
      <c r="DH258" s="70"/>
      <c r="DI258" s="16"/>
      <c r="DJ258" s="16"/>
      <c r="DK258" s="70"/>
      <c r="DL258" s="16"/>
      <c r="DM258" s="16"/>
      <c r="DN258" s="70"/>
      <c r="DO258" s="16"/>
      <c r="DP258" s="16"/>
      <c r="DQ258" s="70"/>
      <c r="DR258" s="16"/>
      <c r="DS258" s="16"/>
      <c r="DT258" s="70"/>
      <c r="DU258" s="16"/>
      <c r="DV258" s="16"/>
      <c r="DW258" s="70"/>
      <c r="DX258" s="16"/>
      <c r="DY258" s="16"/>
      <c r="DZ258" s="70"/>
      <c r="EA258" s="16"/>
      <c r="EB258" s="16"/>
      <c r="EC258" s="70"/>
      <c r="ED258" s="16"/>
      <c r="EE258" s="16"/>
      <c r="EF258" s="70"/>
      <c r="EG258" s="16"/>
      <c r="EH258" s="16"/>
      <c r="EI258" s="70"/>
      <c r="EJ258" s="16"/>
      <c r="EK258" s="16"/>
      <c r="EL258" s="70"/>
      <c r="EM258" s="16"/>
      <c r="EN258" s="16"/>
      <c r="EO258" s="70"/>
      <c r="EP258" s="16"/>
      <c r="EQ258" s="16"/>
      <c r="ER258" s="70"/>
      <c r="ES258" s="16"/>
      <c r="ET258" s="16"/>
      <c r="EU258" s="70"/>
      <c r="EV258" s="16"/>
      <c r="EW258" s="16"/>
      <c r="EX258" s="70"/>
      <c r="EY258" s="16"/>
      <c r="EZ258" s="16"/>
      <c r="FA258" s="70"/>
      <c r="FB258" s="16"/>
      <c r="FC258" s="16"/>
      <c r="FD258" s="70"/>
      <c r="FE258" s="16"/>
      <c r="FF258" s="16"/>
      <c r="FG258" s="70"/>
      <c r="FH258" s="16"/>
      <c r="FI258" s="16"/>
      <c r="FJ258" s="70"/>
      <c r="FK258" s="16"/>
      <c r="FL258" s="16"/>
      <c r="FM258" s="70"/>
      <c r="FN258" s="16"/>
      <c r="FO258" s="16"/>
      <c r="FP258" s="70"/>
      <c r="FQ258" s="16"/>
      <c r="FR258" s="16"/>
      <c r="FS258" s="70"/>
      <c r="FT258" s="16"/>
      <c r="FU258" s="16"/>
      <c r="FV258" s="70"/>
      <c r="FW258" s="16"/>
      <c r="FX258" s="16"/>
      <c r="FY258" s="70"/>
      <c r="FZ258" s="16"/>
      <c r="GA258" s="16"/>
      <c r="GB258" s="70"/>
      <c r="GC258" s="16"/>
      <c r="GD258" s="16"/>
      <c r="GE258" s="70"/>
      <c r="GF258" s="16"/>
      <c r="GG258" s="16"/>
      <c r="GH258" s="71"/>
      <c r="GI258" s="16"/>
      <c r="GJ258" s="16"/>
      <c r="GK258" s="70"/>
      <c r="GL258" s="16"/>
      <c r="GM258" s="16"/>
      <c r="GN258" s="70"/>
      <c r="GO258" s="16"/>
      <c r="GP258" s="16"/>
      <c r="GQ258" s="70"/>
      <c r="GR258" s="16"/>
      <c r="GS258" s="16"/>
      <c r="GT258" s="70"/>
      <c r="GU258" s="16"/>
      <c r="GV258" s="16"/>
      <c r="GW258" s="70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70"/>
      <c r="HJ258" s="16"/>
      <c r="HK258" s="16"/>
      <c r="HL258" s="16"/>
      <c r="HM258" s="16"/>
      <c r="HN258" s="16"/>
      <c r="HO258" s="16"/>
      <c r="HP258" s="16"/>
      <c r="HQ258" s="16"/>
      <c r="HR258" s="70"/>
      <c r="HS258" s="16"/>
      <c r="HT258" s="16"/>
      <c r="HU258" s="70"/>
      <c r="HV258" s="16"/>
      <c r="HW258" s="16"/>
      <c r="HX258" s="70"/>
      <c r="HY258" s="16"/>
      <c r="HZ258" s="16"/>
      <c r="IA258" s="70"/>
      <c r="IB258" s="16"/>
      <c r="IC258" s="16"/>
      <c r="ID258" s="70"/>
      <c r="IE258" s="16"/>
      <c r="IF258" s="16"/>
      <c r="IG258" s="70"/>
      <c r="IH258" s="16"/>
      <c r="II258" s="16"/>
      <c r="IJ258" s="70"/>
      <c r="IK258" s="16"/>
      <c r="IL258" s="16"/>
      <c r="IM258" s="70"/>
      <c r="IN258" s="16"/>
      <c r="IO258" s="16"/>
      <c r="IP258" s="70"/>
      <c r="IQ258" s="16"/>
      <c r="IR258" s="16"/>
      <c r="IS258" s="16"/>
      <c r="IT258" s="70"/>
      <c r="IU258" s="16"/>
      <c r="IV258" s="16"/>
      <c r="IW258" s="70"/>
      <c r="IX258" s="16"/>
      <c r="IY258" s="16"/>
      <c r="IZ258" s="70"/>
      <c r="JA258" s="16"/>
      <c r="JB258" s="16"/>
      <c r="JC258" s="70"/>
      <c r="JD258" s="16"/>
      <c r="JE258" s="16"/>
      <c r="JF258" s="70"/>
      <c r="JG258" s="16"/>
      <c r="JH258" s="16"/>
      <c r="JI258" s="70"/>
      <c r="JJ258" s="16"/>
      <c r="JK258" s="16"/>
      <c r="JL258" s="70"/>
      <c r="JM258" s="16"/>
      <c r="JN258" s="16"/>
      <c r="JO258" s="70"/>
      <c r="JP258" s="16"/>
      <c r="JQ258" s="16"/>
      <c r="JR258" s="70"/>
      <c r="JS258" s="16"/>
      <c r="JT258" s="16"/>
      <c r="JU258" s="70"/>
      <c r="JV258" s="16"/>
      <c r="JW258" s="16"/>
      <c r="JX258" s="70"/>
      <c r="JY258" s="16"/>
      <c r="JZ258" s="16"/>
      <c r="KA258" s="70"/>
      <c r="KB258" s="16"/>
      <c r="KC258" s="16"/>
      <c r="KD258" s="70"/>
      <c r="KE258" s="16"/>
      <c r="KF258" s="16"/>
      <c r="KG258" s="70"/>
      <c r="KH258" s="16"/>
      <c r="KI258" s="16"/>
      <c r="KJ258" s="70"/>
      <c r="KK258" s="16"/>
      <c r="KL258" s="16"/>
      <c r="KM258" s="70"/>
      <c r="KN258" s="16"/>
      <c r="KO258" s="16"/>
      <c r="KP258" s="70"/>
      <c r="KQ258" s="16"/>
      <c r="KR258" s="16"/>
      <c r="KS258" s="70"/>
      <c r="KT258" s="16"/>
      <c r="KU258" s="16"/>
      <c r="KV258" s="16"/>
      <c r="KW258" s="16"/>
      <c r="KX258" s="16"/>
      <c r="KY258" s="70"/>
      <c r="KZ258" s="16"/>
      <c r="LA258" s="16"/>
      <c r="LB258" s="70"/>
      <c r="LC258" s="16"/>
      <c r="LD258" s="16"/>
      <c r="LE258" s="70"/>
      <c r="LF258" s="16"/>
      <c r="LG258" s="16"/>
      <c r="LH258" s="70"/>
      <c r="LI258" s="16"/>
      <c r="LJ258" s="16"/>
      <c r="LK258" s="70"/>
      <c r="LL258" s="16"/>
      <c r="LM258" s="16"/>
      <c r="LN258" s="70"/>
      <c r="LO258" s="16"/>
      <c r="LP258" s="16"/>
      <c r="LQ258" s="70"/>
      <c r="LR258" s="16"/>
      <c r="LS258" s="16"/>
      <c r="LT258" s="70"/>
      <c r="LU258" s="16"/>
      <c r="LV258" s="16"/>
      <c r="LW258" s="70"/>
      <c r="LX258" s="16"/>
      <c r="LY258" s="16"/>
      <c r="LZ258" s="70"/>
      <c r="MA258" s="16"/>
      <c r="MB258" s="16"/>
      <c r="MC258" s="70"/>
      <c r="MD258" s="16"/>
      <c r="ME258" s="16"/>
      <c r="MF258" s="70"/>
      <c r="MG258" s="21"/>
    </row>
    <row r="259" spans="2:345" s="17" customFormat="1" ht="13.5" customHeight="1">
      <c r="B259" s="16"/>
      <c r="C259" s="16"/>
      <c r="D259" s="16"/>
      <c r="E259" s="16"/>
      <c r="F259" s="16"/>
      <c r="G259" s="70"/>
      <c r="H259" s="16"/>
      <c r="I259" s="16"/>
      <c r="J259" s="70"/>
      <c r="K259" s="16"/>
      <c r="L259" s="16"/>
      <c r="M259" s="70"/>
      <c r="N259" s="16"/>
      <c r="O259" s="16"/>
      <c r="P259" s="70"/>
      <c r="Q259" s="16"/>
      <c r="R259" s="16"/>
      <c r="S259" s="70"/>
      <c r="T259" s="16"/>
      <c r="U259" s="16"/>
      <c r="V259" s="70"/>
      <c r="W259" s="16"/>
      <c r="X259" s="16"/>
      <c r="Y259" s="70"/>
      <c r="Z259" s="16"/>
      <c r="AA259" s="16"/>
      <c r="AB259" s="70"/>
      <c r="AC259" s="16"/>
      <c r="AD259" s="16"/>
      <c r="AE259" s="70"/>
      <c r="AF259" s="16"/>
      <c r="AG259" s="16"/>
      <c r="AH259" s="70"/>
      <c r="AI259" s="16"/>
      <c r="AJ259" s="16"/>
      <c r="AK259" s="70"/>
      <c r="AL259" s="16"/>
      <c r="AM259" s="16"/>
      <c r="AN259" s="70"/>
      <c r="AO259" s="16"/>
      <c r="AP259" s="16"/>
      <c r="AQ259" s="70"/>
      <c r="AR259" s="16"/>
      <c r="AS259" s="16"/>
      <c r="AT259" s="70"/>
      <c r="AU259" s="16"/>
      <c r="AV259" s="16"/>
      <c r="AW259" s="70"/>
      <c r="AX259" s="16"/>
      <c r="AY259" s="16"/>
      <c r="AZ259" s="70"/>
      <c r="BA259" s="16"/>
      <c r="BB259" s="16"/>
      <c r="BC259" s="70"/>
      <c r="BD259" s="16"/>
      <c r="BE259" s="16"/>
      <c r="BF259" s="70"/>
      <c r="BG259" s="16"/>
      <c r="BH259" s="16"/>
      <c r="BI259" s="70"/>
      <c r="BJ259" s="16"/>
      <c r="BK259" s="16"/>
      <c r="BL259" s="70"/>
      <c r="BM259" s="16"/>
      <c r="BN259" s="16"/>
      <c r="BO259" s="70"/>
      <c r="BP259" s="16"/>
      <c r="BQ259" s="16"/>
      <c r="BR259" s="70"/>
      <c r="BS259" s="16"/>
      <c r="BT259" s="16"/>
      <c r="BU259" s="70"/>
      <c r="BV259" s="16"/>
      <c r="BW259" s="16"/>
      <c r="BX259" s="70"/>
      <c r="BY259" s="16"/>
      <c r="BZ259" s="16"/>
      <c r="CA259" s="70"/>
      <c r="CB259" s="16"/>
      <c r="CC259" s="16"/>
      <c r="CD259" s="70"/>
      <c r="CE259" s="16"/>
      <c r="CF259" s="16"/>
      <c r="CG259" s="70"/>
      <c r="CH259" s="16"/>
      <c r="CI259" s="16"/>
      <c r="CJ259" s="70"/>
      <c r="CK259" s="16"/>
      <c r="CL259" s="16"/>
      <c r="CM259" s="70"/>
      <c r="CN259" s="16"/>
      <c r="CO259" s="16"/>
      <c r="CP259" s="70"/>
      <c r="CQ259" s="16"/>
      <c r="CR259" s="16"/>
      <c r="CS259" s="70"/>
      <c r="CT259" s="16"/>
      <c r="CU259" s="16"/>
      <c r="CV259" s="70"/>
      <c r="CW259" s="16"/>
      <c r="CX259" s="16"/>
      <c r="CY259" s="70"/>
      <c r="CZ259" s="16"/>
      <c r="DA259" s="16"/>
      <c r="DB259" s="70"/>
      <c r="DC259" s="16"/>
      <c r="DD259" s="16"/>
      <c r="DE259" s="70"/>
      <c r="DF259" s="16"/>
      <c r="DG259" s="16"/>
      <c r="DH259" s="70"/>
      <c r="DI259" s="16"/>
      <c r="DJ259" s="16"/>
      <c r="DK259" s="70"/>
      <c r="DL259" s="16"/>
      <c r="DM259" s="16"/>
      <c r="DN259" s="70"/>
      <c r="DO259" s="16"/>
      <c r="DP259" s="16"/>
      <c r="DQ259" s="70"/>
      <c r="DR259" s="16"/>
      <c r="DS259" s="16"/>
      <c r="DT259" s="70"/>
      <c r="DU259" s="16"/>
      <c r="DV259" s="16"/>
      <c r="DW259" s="70"/>
      <c r="DX259" s="16"/>
      <c r="DY259" s="16"/>
      <c r="DZ259" s="70"/>
      <c r="EA259" s="16"/>
      <c r="EB259" s="16"/>
      <c r="EC259" s="70"/>
      <c r="ED259" s="16"/>
      <c r="EE259" s="16"/>
      <c r="EF259" s="70"/>
      <c r="EG259" s="16"/>
      <c r="EH259" s="16"/>
      <c r="EI259" s="70"/>
      <c r="EJ259" s="16"/>
      <c r="EK259" s="16"/>
      <c r="EL259" s="70"/>
      <c r="EM259" s="16"/>
      <c r="EN259" s="16"/>
      <c r="EO259" s="70"/>
      <c r="EP259" s="16"/>
      <c r="EQ259" s="16"/>
      <c r="ER259" s="70"/>
      <c r="ES259" s="16"/>
      <c r="ET259" s="16"/>
      <c r="EU259" s="70"/>
      <c r="EV259" s="16"/>
      <c r="EW259" s="16"/>
      <c r="EX259" s="70"/>
      <c r="EY259" s="16"/>
      <c r="EZ259" s="16"/>
      <c r="FA259" s="70"/>
      <c r="FB259" s="16"/>
      <c r="FC259" s="16"/>
      <c r="FD259" s="70"/>
      <c r="FE259" s="16"/>
      <c r="FF259" s="16"/>
      <c r="FG259" s="70"/>
      <c r="FH259" s="16"/>
      <c r="FI259" s="16"/>
      <c r="FJ259" s="70"/>
      <c r="FK259" s="16"/>
      <c r="FL259" s="16"/>
      <c r="FM259" s="70"/>
      <c r="FN259" s="16"/>
      <c r="FO259" s="16"/>
      <c r="FP259" s="70"/>
      <c r="FQ259" s="16"/>
      <c r="FR259" s="16"/>
      <c r="FS259" s="70"/>
      <c r="FT259" s="16"/>
      <c r="FU259" s="16"/>
      <c r="FV259" s="70"/>
      <c r="FW259" s="16"/>
      <c r="FX259" s="16"/>
      <c r="FY259" s="70"/>
      <c r="FZ259" s="16"/>
      <c r="GA259" s="16"/>
      <c r="GB259" s="70"/>
      <c r="GC259" s="16"/>
      <c r="GD259" s="16"/>
      <c r="GE259" s="70"/>
      <c r="GF259" s="16"/>
      <c r="GG259" s="16"/>
      <c r="GH259" s="71"/>
      <c r="GI259" s="16"/>
      <c r="GJ259" s="16"/>
      <c r="GK259" s="70"/>
      <c r="GL259" s="16"/>
      <c r="GM259" s="16"/>
      <c r="GN259" s="70"/>
      <c r="GO259" s="16"/>
      <c r="GP259" s="16"/>
      <c r="GQ259" s="70"/>
      <c r="GR259" s="16"/>
      <c r="GS259" s="16"/>
      <c r="GT259" s="70"/>
      <c r="GU259" s="16"/>
      <c r="GV259" s="16"/>
      <c r="GW259" s="70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70"/>
      <c r="HJ259" s="16"/>
      <c r="HK259" s="16"/>
      <c r="HL259" s="16"/>
      <c r="HM259" s="16"/>
      <c r="HN259" s="16"/>
      <c r="HO259" s="16"/>
      <c r="HP259" s="16"/>
      <c r="HQ259" s="16"/>
      <c r="HR259" s="70"/>
      <c r="HS259" s="16"/>
      <c r="HT259" s="16"/>
      <c r="HU259" s="70"/>
      <c r="HV259" s="16"/>
      <c r="HW259" s="16"/>
      <c r="HX259" s="70"/>
      <c r="HY259" s="16"/>
      <c r="HZ259" s="16"/>
      <c r="IA259" s="70"/>
      <c r="IB259" s="16"/>
      <c r="IC259" s="16"/>
      <c r="ID259" s="70"/>
      <c r="IE259" s="16"/>
      <c r="IF259" s="16"/>
      <c r="IG259" s="70"/>
      <c r="IH259" s="16"/>
      <c r="II259" s="16"/>
      <c r="IJ259" s="70"/>
      <c r="IK259" s="16"/>
      <c r="IL259" s="16"/>
      <c r="IM259" s="70"/>
      <c r="IN259" s="16"/>
      <c r="IO259" s="16"/>
      <c r="IP259" s="70"/>
      <c r="IQ259" s="16"/>
      <c r="IR259" s="16"/>
      <c r="IS259" s="16"/>
      <c r="IT259" s="70"/>
      <c r="IU259" s="16"/>
      <c r="IV259" s="16"/>
      <c r="IW259" s="70"/>
      <c r="IX259" s="16"/>
      <c r="IY259" s="16"/>
      <c r="IZ259" s="70"/>
      <c r="JA259" s="16"/>
      <c r="JB259" s="16"/>
      <c r="JC259" s="70"/>
      <c r="JD259" s="16"/>
      <c r="JE259" s="16"/>
      <c r="JF259" s="70"/>
      <c r="JG259" s="16"/>
      <c r="JH259" s="16"/>
      <c r="JI259" s="70"/>
      <c r="JJ259" s="16"/>
      <c r="JK259" s="16"/>
      <c r="JL259" s="70"/>
      <c r="JM259" s="16"/>
      <c r="JN259" s="16"/>
      <c r="JO259" s="70"/>
      <c r="JP259" s="16"/>
      <c r="JQ259" s="16"/>
      <c r="JR259" s="70"/>
      <c r="JS259" s="16"/>
      <c r="JT259" s="16"/>
      <c r="JU259" s="70"/>
      <c r="JV259" s="16"/>
      <c r="JW259" s="16"/>
      <c r="JX259" s="70"/>
      <c r="JY259" s="16"/>
      <c r="JZ259" s="16"/>
      <c r="KA259" s="70"/>
      <c r="KB259" s="16"/>
      <c r="KC259" s="16"/>
      <c r="KD259" s="70"/>
      <c r="KE259" s="16"/>
      <c r="KF259" s="16"/>
      <c r="KG259" s="70"/>
      <c r="KH259" s="16"/>
      <c r="KI259" s="16"/>
      <c r="KJ259" s="70"/>
      <c r="KK259" s="16"/>
      <c r="KL259" s="16"/>
      <c r="KM259" s="70"/>
      <c r="KN259" s="16"/>
      <c r="KO259" s="16"/>
      <c r="KP259" s="70"/>
      <c r="KQ259" s="16"/>
      <c r="KR259" s="16"/>
      <c r="KS259" s="70"/>
      <c r="KT259" s="16"/>
      <c r="KU259" s="16"/>
      <c r="KV259" s="16"/>
      <c r="KW259" s="16"/>
      <c r="KX259" s="16"/>
      <c r="KY259" s="70"/>
      <c r="KZ259" s="16"/>
      <c r="LA259" s="16"/>
      <c r="LB259" s="70"/>
      <c r="LC259" s="16"/>
      <c r="LD259" s="16"/>
      <c r="LE259" s="70"/>
      <c r="LF259" s="16"/>
      <c r="LG259" s="16"/>
      <c r="LH259" s="70"/>
      <c r="LI259" s="16"/>
      <c r="LJ259" s="16"/>
      <c r="LK259" s="70"/>
      <c r="LL259" s="16"/>
      <c r="LM259" s="16"/>
      <c r="LN259" s="70"/>
      <c r="LO259" s="16"/>
      <c r="LP259" s="16"/>
      <c r="LQ259" s="70"/>
      <c r="LR259" s="16"/>
      <c r="LS259" s="16"/>
      <c r="LT259" s="70"/>
      <c r="LU259" s="16"/>
      <c r="LV259" s="16"/>
      <c r="LW259" s="70"/>
      <c r="LX259" s="16"/>
      <c r="LY259" s="16"/>
      <c r="LZ259" s="70"/>
      <c r="MA259" s="16"/>
      <c r="MB259" s="16"/>
      <c r="MC259" s="70"/>
      <c r="MD259" s="16"/>
      <c r="ME259" s="16"/>
      <c r="MF259" s="70"/>
      <c r="MG259" s="21"/>
    </row>
    <row r="260" spans="2:345" s="17" customFormat="1" ht="13.5" customHeight="1">
      <c r="B260" s="16"/>
      <c r="C260" s="16"/>
      <c r="D260" s="16"/>
      <c r="E260" s="16"/>
      <c r="F260" s="16"/>
      <c r="G260" s="70"/>
      <c r="H260" s="16"/>
      <c r="I260" s="16"/>
      <c r="J260" s="70"/>
      <c r="K260" s="16"/>
      <c r="L260" s="16"/>
      <c r="M260" s="70"/>
      <c r="N260" s="16"/>
      <c r="O260" s="16"/>
      <c r="P260" s="70"/>
      <c r="Q260" s="16"/>
      <c r="R260" s="16"/>
      <c r="S260" s="70"/>
      <c r="T260" s="16"/>
      <c r="U260" s="16"/>
      <c r="V260" s="70"/>
      <c r="W260" s="16"/>
      <c r="X260" s="16"/>
      <c r="Y260" s="70"/>
      <c r="Z260" s="16"/>
      <c r="AA260" s="16"/>
      <c r="AB260" s="70"/>
      <c r="AC260" s="16"/>
      <c r="AD260" s="16"/>
      <c r="AE260" s="70"/>
      <c r="AF260" s="16"/>
      <c r="AG260" s="16"/>
      <c r="AH260" s="70"/>
      <c r="AI260" s="16"/>
      <c r="AJ260" s="16"/>
      <c r="AK260" s="70"/>
      <c r="AL260" s="16"/>
      <c r="AM260" s="16"/>
      <c r="AN260" s="70"/>
      <c r="AO260" s="16"/>
      <c r="AP260" s="16"/>
      <c r="AQ260" s="70"/>
      <c r="AR260" s="16"/>
      <c r="AS260" s="16"/>
      <c r="AT260" s="70"/>
      <c r="AU260" s="16"/>
      <c r="AV260" s="16"/>
      <c r="AW260" s="70"/>
      <c r="AX260" s="16"/>
      <c r="AY260" s="16"/>
      <c r="AZ260" s="70"/>
      <c r="BA260" s="16"/>
      <c r="BB260" s="16"/>
      <c r="BC260" s="70"/>
      <c r="BD260" s="16"/>
      <c r="BE260" s="16"/>
      <c r="BF260" s="70"/>
      <c r="BG260" s="16"/>
      <c r="BH260" s="16"/>
      <c r="BI260" s="70"/>
      <c r="BJ260" s="16"/>
      <c r="BK260" s="16"/>
      <c r="BL260" s="70"/>
      <c r="BM260" s="16"/>
      <c r="BN260" s="16"/>
      <c r="BO260" s="70"/>
      <c r="BP260" s="16"/>
      <c r="BQ260" s="16"/>
      <c r="BR260" s="70"/>
      <c r="BS260" s="16"/>
      <c r="BT260" s="16"/>
      <c r="BU260" s="70"/>
      <c r="BV260" s="16"/>
      <c r="BW260" s="16"/>
      <c r="BX260" s="70"/>
      <c r="BY260" s="16"/>
      <c r="BZ260" s="16"/>
      <c r="CA260" s="70"/>
      <c r="CB260" s="16"/>
      <c r="CC260" s="16"/>
      <c r="CD260" s="70"/>
      <c r="CE260" s="16"/>
      <c r="CF260" s="16"/>
      <c r="CG260" s="70"/>
      <c r="CH260" s="16"/>
      <c r="CI260" s="16"/>
      <c r="CJ260" s="70"/>
      <c r="CK260" s="16"/>
      <c r="CL260" s="16"/>
      <c r="CM260" s="70"/>
      <c r="CN260" s="16"/>
      <c r="CO260" s="16"/>
      <c r="CP260" s="70"/>
      <c r="CQ260" s="16"/>
      <c r="CR260" s="16"/>
      <c r="CS260" s="70"/>
      <c r="CT260" s="16"/>
      <c r="CU260" s="16"/>
      <c r="CV260" s="70"/>
      <c r="CW260" s="16"/>
      <c r="CX260" s="16"/>
      <c r="CY260" s="70"/>
      <c r="CZ260" s="16"/>
      <c r="DA260" s="16"/>
      <c r="DB260" s="70"/>
      <c r="DC260" s="16"/>
      <c r="DD260" s="16"/>
      <c r="DE260" s="70"/>
      <c r="DF260" s="16"/>
      <c r="DG260" s="16"/>
      <c r="DH260" s="70"/>
      <c r="DI260" s="16"/>
      <c r="DJ260" s="16"/>
      <c r="DK260" s="70"/>
      <c r="DL260" s="16"/>
      <c r="DM260" s="16"/>
      <c r="DN260" s="70"/>
      <c r="DO260" s="16"/>
      <c r="DP260" s="16"/>
      <c r="DQ260" s="70"/>
      <c r="DR260" s="16"/>
      <c r="DS260" s="16"/>
      <c r="DT260" s="70"/>
      <c r="DU260" s="16"/>
      <c r="DV260" s="16"/>
      <c r="DW260" s="70"/>
      <c r="DX260" s="16"/>
      <c r="DY260" s="16"/>
      <c r="DZ260" s="70"/>
      <c r="EA260" s="16"/>
      <c r="EB260" s="16"/>
      <c r="EC260" s="70"/>
      <c r="ED260" s="16"/>
      <c r="EE260" s="16"/>
      <c r="EF260" s="70"/>
      <c r="EG260" s="16"/>
      <c r="EH260" s="16"/>
      <c r="EI260" s="70"/>
      <c r="EJ260" s="16"/>
      <c r="EK260" s="16"/>
      <c r="EL260" s="70"/>
      <c r="EM260" s="16"/>
      <c r="EN260" s="16"/>
      <c r="EO260" s="70"/>
      <c r="EP260" s="16"/>
      <c r="EQ260" s="16"/>
      <c r="ER260" s="70"/>
      <c r="ES260" s="16"/>
      <c r="ET260" s="16"/>
      <c r="EU260" s="70"/>
      <c r="EV260" s="16"/>
      <c r="EW260" s="16"/>
      <c r="EX260" s="70"/>
      <c r="EY260" s="16"/>
      <c r="EZ260" s="16"/>
      <c r="FA260" s="70"/>
      <c r="FB260" s="16"/>
      <c r="FC260" s="16"/>
      <c r="FD260" s="70"/>
      <c r="FE260" s="16"/>
      <c r="FF260" s="16"/>
      <c r="FG260" s="70"/>
      <c r="FH260" s="16"/>
      <c r="FI260" s="16"/>
      <c r="FJ260" s="70"/>
      <c r="FK260" s="16"/>
      <c r="FL260" s="16"/>
      <c r="FM260" s="70"/>
      <c r="FN260" s="16"/>
      <c r="FO260" s="16"/>
      <c r="FP260" s="70"/>
      <c r="FQ260" s="16"/>
      <c r="FR260" s="16"/>
      <c r="FS260" s="70"/>
      <c r="FT260" s="16"/>
      <c r="FU260" s="16"/>
      <c r="FV260" s="70"/>
      <c r="FW260" s="16"/>
      <c r="FX260" s="16"/>
      <c r="FY260" s="70"/>
      <c r="FZ260" s="16"/>
      <c r="GA260" s="16"/>
      <c r="GB260" s="70"/>
      <c r="GC260" s="16"/>
      <c r="GD260" s="16"/>
      <c r="GE260" s="70"/>
      <c r="GF260" s="16"/>
      <c r="GG260" s="16"/>
      <c r="GH260" s="71"/>
      <c r="GI260" s="16"/>
      <c r="GJ260" s="16"/>
      <c r="GK260" s="70"/>
      <c r="GL260" s="16"/>
      <c r="GM260" s="16"/>
      <c r="GN260" s="70"/>
      <c r="GO260" s="16"/>
      <c r="GP260" s="16"/>
      <c r="GQ260" s="70"/>
      <c r="GR260" s="16"/>
      <c r="GS260" s="16"/>
      <c r="GT260" s="70"/>
      <c r="GU260" s="16"/>
      <c r="GV260" s="16"/>
      <c r="GW260" s="70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70"/>
      <c r="HJ260" s="16"/>
      <c r="HK260" s="16"/>
      <c r="HL260" s="16"/>
      <c r="HM260" s="16"/>
      <c r="HN260" s="16"/>
      <c r="HO260" s="16"/>
      <c r="HP260" s="16"/>
      <c r="HQ260" s="16"/>
      <c r="HR260" s="70"/>
      <c r="HS260" s="16"/>
      <c r="HT260" s="16"/>
      <c r="HU260" s="70"/>
      <c r="HV260" s="16"/>
      <c r="HW260" s="16"/>
      <c r="HX260" s="70"/>
      <c r="HY260" s="16"/>
      <c r="HZ260" s="16"/>
      <c r="IA260" s="70"/>
      <c r="IB260" s="16"/>
      <c r="IC260" s="16"/>
      <c r="ID260" s="70"/>
      <c r="IE260" s="16"/>
      <c r="IF260" s="16"/>
      <c r="IG260" s="70"/>
      <c r="IH260" s="16"/>
      <c r="II260" s="16"/>
      <c r="IJ260" s="70"/>
      <c r="IK260" s="16"/>
      <c r="IL260" s="16"/>
      <c r="IM260" s="70"/>
      <c r="IN260" s="16"/>
      <c r="IO260" s="16"/>
      <c r="IP260" s="70"/>
      <c r="IQ260" s="16"/>
      <c r="IR260" s="16"/>
      <c r="IS260" s="16"/>
      <c r="IT260" s="70"/>
      <c r="IU260" s="16"/>
      <c r="IV260" s="16"/>
      <c r="IW260" s="70"/>
      <c r="IX260" s="16"/>
      <c r="IY260" s="16"/>
      <c r="IZ260" s="70"/>
      <c r="JA260" s="16"/>
      <c r="JB260" s="16"/>
      <c r="JC260" s="70"/>
      <c r="JD260" s="16"/>
      <c r="JE260" s="16"/>
      <c r="JF260" s="70"/>
      <c r="JG260" s="16"/>
      <c r="JH260" s="16"/>
      <c r="JI260" s="70"/>
      <c r="JJ260" s="16"/>
      <c r="JK260" s="16"/>
      <c r="JL260" s="70"/>
      <c r="JM260" s="16"/>
      <c r="JN260" s="16"/>
      <c r="JO260" s="70"/>
      <c r="JP260" s="16"/>
      <c r="JQ260" s="16"/>
      <c r="JR260" s="70"/>
      <c r="JS260" s="16"/>
      <c r="JT260" s="16"/>
      <c r="JU260" s="70"/>
      <c r="JV260" s="16"/>
      <c r="JW260" s="16"/>
      <c r="JX260" s="70"/>
      <c r="JY260" s="16"/>
      <c r="JZ260" s="16"/>
      <c r="KA260" s="70"/>
      <c r="KB260" s="16"/>
      <c r="KC260" s="16"/>
      <c r="KD260" s="70"/>
      <c r="KE260" s="16"/>
      <c r="KF260" s="16"/>
      <c r="KG260" s="70"/>
      <c r="KH260" s="16"/>
      <c r="KI260" s="16"/>
      <c r="KJ260" s="70"/>
      <c r="KK260" s="16"/>
      <c r="KL260" s="16"/>
      <c r="KM260" s="70"/>
      <c r="KN260" s="16"/>
      <c r="KO260" s="16"/>
      <c r="KP260" s="70"/>
      <c r="KQ260" s="16"/>
      <c r="KR260" s="16"/>
      <c r="KS260" s="70"/>
      <c r="KT260" s="16"/>
      <c r="KU260" s="16"/>
      <c r="KV260" s="16"/>
      <c r="KW260" s="16"/>
      <c r="KX260" s="16"/>
      <c r="KY260" s="70"/>
      <c r="KZ260" s="16"/>
      <c r="LA260" s="16"/>
      <c r="LB260" s="70"/>
      <c r="LC260" s="16"/>
      <c r="LD260" s="16"/>
      <c r="LE260" s="70"/>
      <c r="LF260" s="16"/>
      <c r="LG260" s="16"/>
      <c r="LH260" s="70"/>
      <c r="LI260" s="16"/>
      <c r="LJ260" s="16"/>
      <c r="LK260" s="70"/>
      <c r="LL260" s="16"/>
      <c r="LM260" s="16"/>
      <c r="LN260" s="70"/>
      <c r="LO260" s="16"/>
      <c r="LP260" s="16"/>
      <c r="LQ260" s="70"/>
      <c r="LR260" s="16"/>
      <c r="LS260" s="16"/>
      <c r="LT260" s="70"/>
      <c r="LU260" s="16"/>
      <c r="LV260" s="16"/>
      <c r="LW260" s="70"/>
      <c r="LX260" s="16"/>
      <c r="LY260" s="16"/>
      <c r="LZ260" s="70"/>
      <c r="MA260" s="16"/>
      <c r="MB260" s="16"/>
      <c r="MC260" s="70"/>
      <c r="MD260" s="16"/>
      <c r="ME260" s="16"/>
      <c r="MF260" s="70"/>
      <c r="MG260" s="21"/>
    </row>
    <row r="261" spans="2:345" s="17" customFormat="1" ht="13.5" customHeight="1">
      <c r="B261" s="16"/>
      <c r="C261" s="16"/>
      <c r="D261" s="16"/>
      <c r="E261" s="16"/>
      <c r="F261" s="16"/>
      <c r="G261" s="70"/>
      <c r="H261" s="16"/>
      <c r="I261" s="16"/>
      <c r="J261" s="70"/>
      <c r="K261" s="16"/>
      <c r="L261" s="16"/>
      <c r="M261" s="70"/>
      <c r="N261" s="16"/>
      <c r="O261" s="16"/>
      <c r="P261" s="70"/>
      <c r="Q261" s="16"/>
      <c r="R261" s="16"/>
      <c r="S261" s="70"/>
      <c r="T261" s="16"/>
      <c r="U261" s="16"/>
      <c r="V261" s="70"/>
      <c r="W261" s="16"/>
      <c r="X261" s="16"/>
      <c r="Y261" s="70"/>
      <c r="Z261" s="16"/>
      <c r="AA261" s="16"/>
      <c r="AB261" s="70"/>
      <c r="AC261" s="16"/>
      <c r="AD261" s="16"/>
      <c r="AE261" s="70"/>
      <c r="AF261" s="16"/>
      <c r="AG261" s="16"/>
      <c r="AH261" s="70"/>
      <c r="AI261" s="16"/>
      <c r="AJ261" s="16"/>
      <c r="AK261" s="70"/>
      <c r="AL261" s="16"/>
      <c r="AM261" s="16"/>
      <c r="AN261" s="70"/>
      <c r="AO261" s="16"/>
      <c r="AP261" s="16"/>
      <c r="AQ261" s="70"/>
      <c r="AR261" s="16"/>
      <c r="AS261" s="16"/>
      <c r="AT261" s="70"/>
      <c r="AU261" s="16"/>
      <c r="AV261" s="16"/>
      <c r="AW261" s="70"/>
      <c r="AX261" s="16"/>
      <c r="AY261" s="16"/>
      <c r="AZ261" s="70"/>
      <c r="BA261" s="16"/>
      <c r="BB261" s="16"/>
      <c r="BC261" s="70"/>
      <c r="BD261" s="16"/>
      <c r="BE261" s="16"/>
      <c r="BF261" s="70"/>
      <c r="BG261" s="16"/>
      <c r="BH261" s="16"/>
      <c r="BI261" s="70"/>
      <c r="BJ261" s="16"/>
      <c r="BK261" s="16"/>
      <c r="BL261" s="70"/>
      <c r="BM261" s="16"/>
      <c r="BN261" s="16"/>
      <c r="BO261" s="70"/>
      <c r="BP261" s="16"/>
      <c r="BQ261" s="16"/>
      <c r="BR261" s="70"/>
      <c r="BS261" s="16"/>
      <c r="BT261" s="16"/>
      <c r="BU261" s="70"/>
      <c r="BV261" s="16"/>
      <c r="BW261" s="16"/>
      <c r="BX261" s="70"/>
      <c r="BY261" s="16"/>
      <c r="BZ261" s="16"/>
      <c r="CA261" s="70"/>
      <c r="CB261" s="16"/>
      <c r="CC261" s="16"/>
      <c r="CD261" s="70"/>
      <c r="CE261" s="16"/>
      <c r="CF261" s="16"/>
      <c r="CG261" s="70"/>
      <c r="CH261" s="16"/>
      <c r="CI261" s="16"/>
      <c r="CJ261" s="70"/>
      <c r="CK261" s="16"/>
      <c r="CL261" s="16"/>
      <c r="CM261" s="70"/>
      <c r="CN261" s="16"/>
      <c r="CO261" s="16"/>
      <c r="CP261" s="70"/>
      <c r="CQ261" s="16"/>
      <c r="CR261" s="16"/>
      <c r="CS261" s="70"/>
      <c r="CT261" s="16"/>
      <c r="CU261" s="16"/>
      <c r="CV261" s="70"/>
      <c r="CW261" s="16"/>
      <c r="CX261" s="16"/>
      <c r="CY261" s="70"/>
      <c r="CZ261" s="16"/>
      <c r="DA261" s="16"/>
      <c r="DB261" s="70"/>
      <c r="DC261" s="16"/>
      <c r="DD261" s="16"/>
      <c r="DE261" s="70"/>
      <c r="DF261" s="16"/>
      <c r="DG261" s="16"/>
      <c r="DH261" s="70"/>
      <c r="DI261" s="16"/>
      <c r="DJ261" s="16"/>
      <c r="DK261" s="70"/>
      <c r="DL261" s="16"/>
      <c r="DM261" s="16"/>
      <c r="DN261" s="70"/>
      <c r="DO261" s="16"/>
      <c r="DP261" s="16"/>
      <c r="DQ261" s="70"/>
      <c r="DR261" s="16"/>
      <c r="DS261" s="16"/>
      <c r="DT261" s="70"/>
      <c r="DU261" s="16"/>
      <c r="DV261" s="16"/>
      <c r="DW261" s="70"/>
      <c r="DX261" s="16"/>
      <c r="DY261" s="16"/>
      <c r="DZ261" s="70"/>
      <c r="EA261" s="16"/>
      <c r="EB261" s="16"/>
      <c r="EC261" s="70"/>
      <c r="ED261" s="16"/>
      <c r="EE261" s="16"/>
      <c r="EF261" s="70"/>
      <c r="EG261" s="16"/>
      <c r="EH261" s="16"/>
      <c r="EI261" s="70"/>
      <c r="EJ261" s="16"/>
      <c r="EK261" s="16"/>
      <c r="EL261" s="70"/>
      <c r="EM261" s="16"/>
      <c r="EN261" s="16"/>
      <c r="EO261" s="70"/>
      <c r="EP261" s="16"/>
      <c r="EQ261" s="16"/>
      <c r="ER261" s="70"/>
      <c r="ES261" s="16"/>
      <c r="ET261" s="16"/>
      <c r="EU261" s="70"/>
      <c r="EV261" s="16"/>
      <c r="EW261" s="16"/>
      <c r="EX261" s="70"/>
      <c r="EY261" s="16"/>
      <c r="EZ261" s="16"/>
      <c r="FA261" s="70"/>
      <c r="FB261" s="16"/>
      <c r="FC261" s="16"/>
      <c r="FD261" s="70"/>
      <c r="FE261" s="16"/>
      <c r="FF261" s="16"/>
      <c r="FG261" s="70"/>
      <c r="FH261" s="16"/>
      <c r="FI261" s="16"/>
      <c r="FJ261" s="70"/>
      <c r="FK261" s="16"/>
      <c r="FL261" s="16"/>
      <c r="FM261" s="70"/>
      <c r="FN261" s="16"/>
      <c r="FO261" s="16"/>
      <c r="FP261" s="70"/>
      <c r="FQ261" s="16"/>
      <c r="FR261" s="16"/>
      <c r="FS261" s="70"/>
      <c r="FT261" s="16"/>
      <c r="FU261" s="16"/>
      <c r="FV261" s="70"/>
      <c r="FW261" s="16"/>
      <c r="FX261" s="16"/>
      <c r="FY261" s="70"/>
      <c r="FZ261" s="16"/>
      <c r="GA261" s="16"/>
      <c r="GB261" s="70"/>
      <c r="GC261" s="16"/>
      <c r="GD261" s="16"/>
      <c r="GE261" s="70"/>
      <c r="GF261" s="16"/>
      <c r="GG261" s="16"/>
      <c r="GH261" s="71"/>
      <c r="GI261" s="16"/>
      <c r="GJ261" s="16"/>
      <c r="GK261" s="70"/>
      <c r="GL261" s="16"/>
      <c r="GM261" s="16"/>
      <c r="GN261" s="70"/>
      <c r="GO261" s="16"/>
      <c r="GP261" s="16"/>
      <c r="GQ261" s="70"/>
      <c r="GR261" s="16"/>
      <c r="GS261" s="16"/>
      <c r="GT261" s="70"/>
      <c r="GU261" s="16"/>
      <c r="GV261" s="16"/>
      <c r="GW261" s="70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70"/>
      <c r="HJ261" s="16"/>
      <c r="HK261" s="16"/>
      <c r="HL261" s="16"/>
      <c r="HM261" s="16"/>
      <c r="HN261" s="16"/>
      <c r="HO261" s="16"/>
      <c r="HP261" s="16"/>
      <c r="HQ261" s="16"/>
      <c r="HR261" s="70"/>
      <c r="HS261" s="16"/>
      <c r="HT261" s="16"/>
      <c r="HU261" s="70"/>
      <c r="HV261" s="16"/>
      <c r="HW261" s="16"/>
      <c r="HX261" s="70"/>
      <c r="HY261" s="16"/>
      <c r="HZ261" s="16"/>
      <c r="IA261" s="70"/>
      <c r="IB261" s="16"/>
      <c r="IC261" s="16"/>
      <c r="ID261" s="70"/>
      <c r="IE261" s="16"/>
      <c r="IF261" s="16"/>
      <c r="IG261" s="70"/>
      <c r="IH261" s="16"/>
      <c r="II261" s="16"/>
      <c r="IJ261" s="70"/>
      <c r="IK261" s="16"/>
      <c r="IL261" s="16"/>
      <c r="IM261" s="70"/>
      <c r="IN261" s="16"/>
      <c r="IO261" s="16"/>
      <c r="IP261" s="70"/>
      <c r="IQ261" s="16"/>
      <c r="IR261" s="16"/>
      <c r="IS261" s="16"/>
      <c r="IT261" s="70"/>
      <c r="IU261" s="16"/>
      <c r="IV261" s="16"/>
      <c r="IW261" s="70"/>
      <c r="IX261" s="16"/>
      <c r="IY261" s="16"/>
      <c r="IZ261" s="70"/>
      <c r="JA261" s="16"/>
      <c r="JB261" s="16"/>
      <c r="JC261" s="70"/>
      <c r="JD261" s="16"/>
      <c r="JE261" s="16"/>
      <c r="JF261" s="70"/>
      <c r="JG261" s="16"/>
      <c r="JH261" s="16"/>
      <c r="JI261" s="70"/>
      <c r="JJ261" s="16"/>
      <c r="JK261" s="16"/>
      <c r="JL261" s="70"/>
      <c r="JM261" s="16"/>
      <c r="JN261" s="16"/>
      <c r="JO261" s="70"/>
      <c r="JP261" s="16"/>
      <c r="JQ261" s="16"/>
      <c r="JR261" s="70"/>
      <c r="JS261" s="16"/>
      <c r="JT261" s="16"/>
      <c r="JU261" s="70"/>
      <c r="JV261" s="16"/>
      <c r="JW261" s="16"/>
      <c r="JX261" s="70"/>
      <c r="JY261" s="16"/>
      <c r="JZ261" s="16"/>
      <c r="KA261" s="70"/>
      <c r="KB261" s="16"/>
      <c r="KC261" s="16"/>
      <c r="KD261" s="70"/>
      <c r="KE261" s="16"/>
      <c r="KF261" s="16"/>
      <c r="KG261" s="70"/>
      <c r="KH261" s="16"/>
      <c r="KI261" s="16"/>
      <c r="KJ261" s="70"/>
      <c r="KK261" s="16"/>
      <c r="KL261" s="16"/>
      <c r="KM261" s="70"/>
      <c r="KN261" s="16"/>
      <c r="KO261" s="16"/>
      <c r="KP261" s="70"/>
      <c r="KQ261" s="16"/>
      <c r="KR261" s="16"/>
      <c r="KS261" s="70"/>
      <c r="KT261" s="16"/>
      <c r="KU261" s="16"/>
      <c r="KV261" s="16"/>
      <c r="KW261" s="16"/>
      <c r="KX261" s="16"/>
      <c r="KY261" s="70"/>
      <c r="KZ261" s="16"/>
      <c r="LA261" s="16"/>
      <c r="LB261" s="70"/>
      <c r="LC261" s="16"/>
      <c r="LD261" s="16"/>
      <c r="LE261" s="70"/>
      <c r="LF261" s="16"/>
      <c r="LG261" s="16"/>
      <c r="LH261" s="70"/>
      <c r="LI261" s="16"/>
      <c r="LJ261" s="16"/>
      <c r="LK261" s="70"/>
      <c r="LL261" s="16"/>
      <c r="LM261" s="16"/>
      <c r="LN261" s="70"/>
      <c r="LO261" s="16"/>
      <c r="LP261" s="16"/>
      <c r="LQ261" s="70"/>
      <c r="LR261" s="16"/>
      <c r="LS261" s="16"/>
      <c r="LT261" s="70"/>
      <c r="LU261" s="16"/>
      <c r="LV261" s="16"/>
      <c r="LW261" s="70"/>
      <c r="LX261" s="16"/>
      <c r="LY261" s="16"/>
      <c r="LZ261" s="70"/>
      <c r="MA261" s="16"/>
      <c r="MB261" s="16"/>
      <c r="MC261" s="70"/>
      <c r="MD261" s="16"/>
      <c r="ME261" s="16"/>
      <c r="MF261" s="70"/>
      <c r="MG261" s="21"/>
    </row>
    <row r="262" spans="2:345" s="17" customFormat="1" ht="13.5" customHeight="1">
      <c r="B262" s="16"/>
      <c r="C262" s="16"/>
      <c r="D262" s="16"/>
      <c r="E262" s="16"/>
      <c r="F262" s="16"/>
      <c r="G262" s="70"/>
      <c r="H262" s="16"/>
      <c r="I262" s="16"/>
      <c r="J262" s="70"/>
      <c r="K262" s="16"/>
      <c r="L262" s="16"/>
      <c r="M262" s="70"/>
      <c r="N262" s="16"/>
      <c r="O262" s="16"/>
      <c r="P262" s="70"/>
      <c r="Q262" s="16"/>
      <c r="R262" s="16"/>
      <c r="S262" s="70"/>
      <c r="T262" s="16"/>
      <c r="U262" s="16"/>
      <c r="V262" s="70"/>
      <c r="W262" s="16"/>
      <c r="X262" s="16"/>
      <c r="Y262" s="70"/>
      <c r="Z262" s="16"/>
      <c r="AA262" s="16"/>
      <c r="AB262" s="70"/>
      <c r="AC262" s="16"/>
      <c r="AD262" s="16"/>
      <c r="AE262" s="70"/>
      <c r="AF262" s="16"/>
      <c r="AG262" s="16"/>
      <c r="AH262" s="70"/>
      <c r="AI262" s="16"/>
      <c r="AJ262" s="16"/>
      <c r="AK262" s="70"/>
      <c r="AL262" s="16"/>
      <c r="AM262" s="16"/>
      <c r="AN262" s="70"/>
      <c r="AO262" s="16"/>
      <c r="AP262" s="16"/>
      <c r="AQ262" s="70"/>
      <c r="AR262" s="16"/>
      <c r="AS262" s="16"/>
      <c r="AT262" s="70"/>
      <c r="AU262" s="16"/>
      <c r="AV262" s="16"/>
      <c r="AW262" s="70"/>
      <c r="AX262" s="16"/>
      <c r="AY262" s="16"/>
      <c r="AZ262" s="70"/>
      <c r="BA262" s="16"/>
      <c r="BB262" s="16"/>
      <c r="BC262" s="70"/>
      <c r="BD262" s="16"/>
      <c r="BE262" s="16"/>
      <c r="BF262" s="70"/>
      <c r="BG262" s="16"/>
      <c r="BH262" s="16"/>
      <c r="BI262" s="70"/>
      <c r="BJ262" s="16"/>
      <c r="BK262" s="16"/>
      <c r="BL262" s="70"/>
      <c r="BM262" s="16"/>
      <c r="BN262" s="16"/>
      <c r="BO262" s="70"/>
      <c r="BP262" s="16"/>
      <c r="BQ262" s="16"/>
      <c r="BR262" s="70"/>
      <c r="BS262" s="16"/>
      <c r="BT262" s="16"/>
      <c r="BU262" s="70"/>
      <c r="BV262" s="16"/>
      <c r="BW262" s="16"/>
      <c r="BX262" s="70"/>
      <c r="BY262" s="16"/>
      <c r="BZ262" s="16"/>
      <c r="CA262" s="70"/>
      <c r="CB262" s="16"/>
      <c r="CC262" s="16"/>
      <c r="CD262" s="70"/>
      <c r="CE262" s="16"/>
      <c r="CF262" s="16"/>
      <c r="CG262" s="70"/>
      <c r="CH262" s="16"/>
      <c r="CI262" s="16"/>
      <c r="CJ262" s="70"/>
      <c r="CK262" s="16"/>
      <c r="CL262" s="16"/>
      <c r="CM262" s="70"/>
      <c r="CN262" s="16"/>
      <c r="CO262" s="16"/>
      <c r="CP262" s="70"/>
      <c r="CQ262" s="16"/>
      <c r="CR262" s="16"/>
      <c r="CS262" s="70"/>
      <c r="CT262" s="16"/>
      <c r="CU262" s="16"/>
      <c r="CV262" s="70"/>
      <c r="CW262" s="16"/>
      <c r="CX262" s="16"/>
      <c r="CY262" s="70"/>
      <c r="CZ262" s="16"/>
      <c r="DA262" s="16"/>
      <c r="DB262" s="70"/>
      <c r="DC262" s="16"/>
      <c r="DD262" s="16"/>
      <c r="DE262" s="70"/>
      <c r="DF262" s="16"/>
      <c r="DG262" s="16"/>
      <c r="DH262" s="70"/>
      <c r="DI262" s="16"/>
      <c r="DJ262" s="16"/>
      <c r="DK262" s="70"/>
      <c r="DL262" s="16"/>
      <c r="DM262" s="16"/>
      <c r="DN262" s="70"/>
      <c r="DO262" s="16"/>
      <c r="DP262" s="16"/>
      <c r="DQ262" s="70"/>
      <c r="DR262" s="16"/>
      <c r="DS262" s="16"/>
      <c r="DT262" s="70"/>
      <c r="DU262" s="16"/>
      <c r="DV262" s="16"/>
      <c r="DW262" s="70"/>
      <c r="DX262" s="16"/>
      <c r="DY262" s="16"/>
      <c r="DZ262" s="70"/>
      <c r="EA262" s="16"/>
      <c r="EB262" s="16"/>
      <c r="EC262" s="70"/>
      <c r="ED262" s="16"/>
      <c r="EE262" s="16"/>
      <c r="EF262" s="70"/>
      <c r="EG262" s="16"/>
      <c r="EH262" s="16"/>
      <c r="EI262" s="70"/>
      <c r="EJ262" s="16"/>
      <c r="EK262" s="16"/>
      <c r="EL262" s="70"/>
      <c r="EM262" s="16"/>
      <c r="EN262" s="16"/>
      <c r="EO262" s="70"/>
      <c r="EP262" s="16"/>
      <c r="EQ262" s="16"/>
      <c r="ER262" s="70"/>
      <c r="ES262" s="16"/>
      <c r="ET262" s="16"/>
      <c r="EU262" s="70"/>
      <c r="EV262" s="16"/>
      <c r="EW262" s="16"/>
      <c r="EX262" s="70"/>
      <c r="EY262" s="16"/>
      <c r="EZ262" s="16"/>
      <c r="FA262" s="70"/>
      <c r="FB262" s="16"/>
      <c r="FC262" s="16"/>
      <c r="FD262" s="70"/>
      <c r="FE262" s="16"/>
      <c r="FF262" s="16"/>
      <c r="FG262" s="70"/>
      <c r="FH262" s="16"/>
      <c r="FI262" s="16"/>
      <c r="FJ262" s="70"/>
      <c r="FK262" s="16"/>
      <c r="FL262" s="16"/>
      <c r="FM262" s="70"/>
      <c r="FN262" s="16"/>
      <c r="FO262" s="16"/>
      <c r="FP262" s="70"/>
      <c r="FQ262" s="16"/>
      <c r="FR262" s="16"/>
      <c r="FS262" s="70"/>
      <c r="FT262" s="16"/>
      <c r="FU262" s="16"/>
      <c r="FV262" s="70"/>
      <c r="FW262" s="16"/>
      <c r="FX262" s="16"/>
      <c r="FY262" s="70"/>
      <c r="FZ262" s="16"/>
      <c r="GA262" s="16"/>
      <c r="GB262" s="70"/>
      <c r="GC262" s="16"/>
      <c r="GD262" s="16"/>
      <c r="GE262" s="70"/>
      <c r="GF262" s="16"/>
      <c r="GG262" s="16"/>
      <c r="GH262" s="71"/>
      <c r="GI262" s="16"/>
      <c r="GJ262" s="16"/>
      <c r="GK262" s="70"/>
      <c r="GL262" s="16"/>
      <c r="GM262" s="16"/>
      <c r="GN262" s="70"/>
      <c r="GO262" s="16"/>
      <c r="GP262" s="16"/>
      <c r="GQ262" s="70"/>
      <c r="GR262" s="16"/>
      <c r="GS262" s="16"/>
      <c r="GT262" s="70"/>
      <c r="GU262" s="16"/>
      <c r="GV262" s="16"/>
      <c r="GW262" s="70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70"/>
      <c r="HJ262" s="16"/>
      <c r="HK262" s="16"/>
      <c r="HL262" s="16"/>
      <c r="HM262" s="16"/>
      <c r="HN262" s="16"/>
      <c r="HO262" s="16"/>
      <c r="HP262" s="16"/>
      <c r="HQ262" s="16"/>
      <c r="HR262" s="70"/>
      <c r="HS262" s="16"/>
      <c r="HT262" s="16"/>
      <c r="HU262" s="70"/>
      <c r="HV262" s="16"/>
      <c r="HW262" s="16"/>
      <c r="HX262" s="70"/>
      <c r="HY262" s="16"/>
      <c r="HZ262" s="16"/>
      <c r="IA262" s="70"/>
      <c r="IB262" s="16"/>
      <c r="IC262" s="16"/>
      <c r="ID262" s="70"/>
      <c r="IE262" s="16"/>
      <c r="IF262" s="16"/>
      <c r="IG262" s="70"/>
      <c r="IH262" s="16"/>
      <c r="II262" s="16"/>
      <c r="IJ262" s="70"/>
      <c r="IK262" s="16"/>
      <c r="IL262" s="16"/>
      <c r="IM262" s="70"/>
      <c r="IN262" s="16"/>
      <c r="IO262" s="16"/>
      <c r="IP262" s="70"/>
      <c r="IQ262" s="16"/>
      <c r="IR262" s="16"/>
      <c r="IS262" s="16"/>
      <c r="IT262" s="70"/>
      <c r="IU262" s="16"/>
      <c r="IV262" s="16"/>
      <c r="IW262" s="70"/>
      <c r="IX262" s="16"/>
      <c r="IY262" s="16"/>
      <c r="IZ262" s="70"/>
      <c r="JA262" s="16"/>
      <c r="JB262" s="16"/>
      <c r="JC262" s="70"/>
      <c r="JD262" s="16"/>
      <c r="JE262" s="16"/>
      <c r="JF262" s="70"/>
      <c r="JG262" s="16"/>
      <c r="JH262" s="16"/>
      <c r="JI262" s="70"/>
      <c r="JJ262" s="16"/>
      <c r="JK262" s="16"/>
      <c r="JL262" s="70"/>
      <c r="JM262" s="16"/>
      <c r="JN262" s="16"/>
      <c r="JO262" s="70"/>
      <c r="JP262" s="16"/>
      <c r="JQ262" s="16"/>
      <c r="JR262" s="70"/>
      <c r="JS262" s="16"/>
      <c r="JT262" s="16"/>
      <c r="JU262" s="70"/>
      <c r="JV262" s="16"/>
      <c r="JW262" s="16"/>
      <c r="JX262" s="70"/>
      <c r="JY262" s="16"/>
      <c r="JZ262" s="16"/>
      <c r="KA262" s="70"/>
      <c r="KB262" s="16"/>
      <c r="KC262" s="16"/>
      <c r="KD262" s="70"/>
      <c r="KE262" s="16"/>
      <c r="KF262" s="16"/>
      <c r="KG262" s="70"/>
      <c r="KH262" s="16"/>
      <c r="KI262" s="16"/>
      <c r="KJ262" s="70"/>
      <c r="KK262" s="16"/>
      <c r="KL262" s="16"/>
      <c r="KM262" s="70"/>
      <c r="KN262" s="16"/>
      <c r="KO262" s="16"/>
      <c r="KP262" s="70"/>
      <c r="KQ262" s="16"/>
      <c r="KR262" s="16"/>
      <c r="KS262" s="70"/>
      <c r="KT262" s="16"/>
      <c r="KU262" s="16"/>
      <c r="KV262" s="16"/>
      <c r="KW262" s="16"/>
      <c r="KX262" s="16"/>
      <c r="KY262" s="70"/>
      <c r="KZ262" s="16"/>
      <c r="LA262" s="16"/>
      <c r="LB262" s="70"/>
      <c r="LC262" s="16"/>
      <c r="LD262" s="16"/>
      <c r="LE262" s="70"/>
      <c r="LF262" s="16"/>
      <c r="LG262" s="16"/>
      <c r="LH262" s="70"/>
      <c r="LI262" s="16"/>
      <c r="LJ262" s="16"/>
      <c r="LK262" s="70"/>
      <c r="LL262" s="16"/>
      <c r="LM262" s="16"/>
      <c r="LN262" s="70"/>
      <c r="LO262" s="16"/>
      <c r="LP262" s="16"/>
      <c r="LQ262" s="70"/>
      <c r="LR262" s="16"/>
      <c r="LS262" s="16"/>
      <c r="LT262" s="70"/>
      <c r="LU262" s="16"/>
      <c r="LV262" s="16"/>
      <c r="LW262" s="70"/>
      <c r="LX262" s="16"/>
      <c r="LY262" s="16"/>
      <c r="LZ262" s="70"/>
      <c r="MA262" s="16"/>
      <c r="MB262" s="16"/>
      <c r="MC262" s="70"/>
      <c r="MD262" s="16"/>
      <c r="ME262" s="16"/>
      <c r="MF262" s="70"/>
      <c r="MG262" s="21"/>
    </row>
    <row r="263" spans="2:345" s="17" customFormat="1" ht="13.5" customHeight="1">
      <c r="B263" s="16"/>
      <c r="C263" s="16"/>
      <c r="D263" s="16"/>
      <c r="E263" s="16"/>
      <c r="F263" s="16"/>
      <c r="G263" s="70"/>
      <c r="H263" s="16"/>
      <c r="I263" s="16"/>
      <c r="J263" s="70"/>
      <c r="K263" s="16"/>
      <c r="L263" s="16"/>
      <c r="M263" s="70"/>
      <c r="N263" s="16"/>
      <c r="O263" s="16"/>
      <c r="P263" s="70"/>
      <c r="Q263" s="16"/>
      <c r="R263" s="16"/>
      <c r="S263" s="70"/>
      <c r="T263" s="16"/>
      <c r="U263" s="16"/>
      <c r="V263" s="70"/>
      <c r="W263" s="16"/>
      <c r="X263" s="16"/>
      <c r="Y263" s="70"/>
      <c r="Z263" s="16"/>
      <c r="AA263" s="16"/>
      <c r="AB263" s="70"/>
      <c r="AC263" s="16"/>
      <c r="AD263" s="16"/>
      <c r="AE263" s="70"/>
      <c r="AF263" s="16"/>
      <c r="AG263" s="16"/>
      <c r="AH263" s="70"/>
      <c r="AI263" s="16"/>
      <c r="AJ263" s="16"/>
      <c r="AK263" s="70"/>
      <c r="AL263" s="16"/>
      <c r="AM263" s="16"/>
      <c r="AN263" s="70"/>
      <c r="AO263" s="16"/>
      <c r="AP263" s="16"/>
      <c r="AQ263" s="70"/>
      <c r="AR263" s="16"/>
      <c r="AS263" s="16"/>
      <c r="AT263" s="70"/>
      <c r="AU263" s="16"/>
      <c r="AV263" s="16"/>
      <c r="AW263" s="70"/>
      <c r="AX263" s="16"/>
      <c r="AY263" s="16"/>
      <c r="AZ263" s="70"/>
      <c r="BA263" s="16"/>
      <c r="BB263" s="16"/>
      <c r="BC263" s="70"/>
      <c r="BD263" s="16"/>
      <c r="BE263" s="16"/>
      <c r="BF263" s="70"/>
      <c r="BG263" s="16"/>
      <c r="BH263" s="16"/>
      <c r="BI263" s="70"/>
      <c r="BJ263" s="16"/>
      <c r="BK263" s="16"/>
      <c r="BL263" s="70"/>
      <c r="BM263" s="16"/>
      <c r="BN263" s="16"/>
      <c r="BO263" s="70"/>
      <c r="BP263" s="16"/>
      <c r="BQ263" s="16"/>
      <c r="BR263" s="70"/>
      <c r="BS263" s="16"/>
      <c r="BT263" s="16"/>
      <c r="BU263" s="70"/>
      <c r="BV263" s="16"/>
      <c r="BW263" s="16"/>
      <c r="BX263" s="70"/>
      <c r="BY263" s="16"/>
      <c r="BZ263" s="16"/>
      <c r="CA263" s="70"/>
      <c r="CB263" s="16"/>
      <c r="CC263" s="16"/>
      <c r="CD263" s="70"/>
      <c r="CE263" s="16"/>
      <c r="CF263" s="16"/>
      <c r="CG263" s="70"/>
      <c r="CH263" s="16"/>
      <c r="CI263" s="16"/>
      <c r="CJ263" s="70"/>
      <c r="CK263" s="16"/>
      <c r="CL263" s="16"/>
      <c r="CM263" s="70"/>
      <c r="CN263" s="16"/>
      <c r="CO263" s="16"/>
      <c r="CP263" s="70"/>
      <c r="CQ263" s="16"/>
      <c r="CR263" s="16"/>
      <c r="CS263" s="70"/>
      <c r="CT263" s="16"/>
      <c r="CU263" s="16"/>
      <c r="CV263" s="70"/>
      <c r="CW263" s="16"/>
      <c r="CX263" s="16"/>
      <c r="CY263" s="70"/>
      <c r="CZ263" s="16"/>
      <c r="DA263" s="16"/>
      <c r="DB263" s="70"/>
      <c r="DC263" s="16"/>
      <c r="DD263" s="16"/>
      <c r="DE263" s="70"/>
      <c r="DF263" s="16"/>
      <c r="DG263" s="16"/>
      <c r="DH263" s="70"/>
      <c r="DI263" s="16"/>
      <c r="DJ263" s="16"/>
      <c r="DK263" s="70"/>
      <c r="DL263" s="16"/>
      <c r="DM263" s="16"/>
      <c r="DN263" s="70"/>
      <c r="DO263" s="16"/>
      <c r="DP263" s="16"/>
      <c r="DQ263" s="70"/>
      <c r="DR263" s="16"/>
      <c r="DS263" s="16"/>
      <c r="DT263" s="70"/>
      <c r="DU263" s="16"/>
      <c r="DV263" s="16"/>
      <c r="DW263" s="70"/>
      <c r="DX263" s="16"/>
      <c r="DY263" s="16"/>
      <c r="DZ263" s="70"/>
      <c r="EA263" s="16"/>
      <c r="EB263" s="16"/>
      <c r="EC263" s="70"/>
      <c r="ED263" s="16"/>
      <c r="EE263" s="16"/>
      <c r="EF263" s="70"/>
      <c r="EG263" s="16"/>
      <c r="EH263" s="16"/>
      <c r="EI263" s="70"/>
      <c r="EJ263" s="16"/>
      <c r="EK263" s="16"/>
      <c r="EL263" s="70"/>
      <c r="EM263" s="16"/>
      <c r="EN263" s="16"/>
      <c r="EO263" s="70"/>
      <c r="EP263" s="16"/>
      <c r="EQ263" s="16"/>
      <c r="ER263" s="70"/>
      <c r="ES263" s="16"/>
      <c r="ET263" s="16"/>
      <c r="EU263" s="70"/>
      <c r="EV263" s="16"/>
      <c r="EW263" s="16"/>
      <c r="EX263" s="70"/>
      <c r="EY263" s="16"/>
      <c r="EZ263" s="16"/>
      <c r="FA263" s="70"/>
      <c r="FB263" s="16"/>
      <c r="FC263" s="16"/>
      <c r="FD263" s="70"/>
      <c r="FE263" s="16"/>
      <c r="FF263" s="16"/>
      <c r="FG263" s="70"/>
      <c r="FH263" s="16"/>
      <c r="FI263" s="16"/>
      <c r="FJ263" s="70"/>
      <c r="FK263" s="16"/>
      <c r="FL263" s="16"/>
      <c r="FM263" s="70"/>
      <c r="FN263" s="16"/>
      <c r="FO263" s="16"/>
      <c r="FP263" s="70"/>
      <c r="FQ263" s="16"/>
      <c r="FR263" s="16"/>
      <c r="FS263" s="70"/>
      <c r="FT263" s="16"/>
      <c r="FU263" s="16"/>
      <c r="FV263" s="70"/>
      <c r="FW263" s="16"/>
      <c r="FX263" s="16"/>
      <c r="FY263" s="70"/>
      <c r="FZ263" s="16"/>
      <c r="GA263" s="16"/>
      <c r="GB263" s="70"/>
      <c r="GC263" s="16"/>
      <c r="GD263" s="16"/>
      <c r="GE263" s="70"/>
      <c r="GF263" s="16"/>
      <c r="GG263" s="16"/>
      <c r="GH263" s="71"/>
      <c r="GI263" s="16"/>
      <c r="GJ263" s="16"/>
      <c r="GK263" s="70"/>
      <c r="GL263" s="16"/>
      <c r="GM263" s="16"/>
      <c r="GN263" s="70"/>
      <c r="GO263" s="16"/>
      <c r="GP263" s="16"/>
      <c r="GQ263" s="70"/>
      <c r="GR263" s="16"/>
      <c r="GS263" s="16"/>
      <c r="GT263" s="70"/>
      <c r="GU263" s="16"/>
      <c r="GV263" s="16"/>
      <c r="GW263" s="70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70"/>
      <c r="HJ263" s="16"/>
      <c r="HK263" s="16"/>
      <c r="HL263" s="16"/>
      <c r="HM263" s="16"/>
      <c r="HN263" s="16"/>
      <c r="HO263" s="16"/>
      <c r="HP263" s="16"/>
      <c r="HQ263" s="16"/>
      <c r="HR263" s="70"/>
      <c r="HS263" s="16"/>
      <c r="HT263" s="16"/>
      <c r="HU263" s="70"/>
      <c r="HV263" s="16"/>
      <c r="HW263" s="16"/>
      <c r="HX263" s="70"/>
      <c r="HY263" s="16"/>
      <c r="HZ263" s="16"/>
      <c r="IA263" s="70"/>
      <c r="IB263" s="16"/>
      <c r="IC263" s="16"/>
      <c r="ID263" s="70"/>
      <c r="IE263" s="16"/>
      <c r="IF263" s="16"/>
      <c r="IG263" s="70"/>
      <c r="IH263" s="16"/>
      <c r="II263" s="16"/>
      <c r="IJ263" s="70"/>
      <c r="IK263" s="16"/>
      <c r="IL263" s="16"/>
      <c r="IM263" s="70"/>
      <c r="IN263" s="16"/>
      <c r="IO263" s="16"/>
      <c r="IP263" s="70"/>
      <c r="IQ263" s="16"/>
      <c r="IR263" s="16"/>
      <c r="IS263" s="16"/>
      <c r="IT263" s="70"/>
      <c r="IU263" s="16"/>
      <c r="IV263" s="16"/>
      <c r="IW263" s="70"/>
      <c r="IX263" s="16"/>
      <c r="IY263" s="16"/>
      <c r="IZ263" s="70"/>
      <c r="JA263" s="16"/>
      <c r="JB263" s="16"/>
      <c r="JC263" s="70"/>
      <c r="JD263" s="16"/>
      <c r="JE263" s="16"/>
      <c r="JF263" s="70"/>
      <c r="JG263" s="16"/>
      <c r="JH263" s="16"/>
      <c r="JI263" s="70"/>
      <c r="JJ263" s="16"/>
      <c r="JK263" s="16"/>
      <c r="JL263" s="70"/>
      <c r="JM263" s="16"/>
      <c r="JN263" s="16"/>
      <c r="JO263" s="70"/>
      <c r="JP263" s="16"/>
      <c r="JQ263" s="16"/>
      <c r="JR263" s="70"/>
      <c r="JS263" s="16"/>
      <c r="JT263" s="16"/>
      <c r="JU263" s="70"/>
      <c r="JV263" s="16"/>
      <c r="JW263" s="16"/>
      <c r="JX263" s="70"/>
      <c r="JY263" s="16"/>
      <c r="JZ263" s="16"/>
      <c r="KA263" s="70"/>
      <c r="KB263" s="16"/>
      <c r="KC263" s="16"/>
      <c r="KD263" s="70"/>
      <c r="KE263" s="16"/>
      <c r="KF263" s="16"/>
      <c r="KG263" s="70"/>
      <c r="KH263" s="16"/>
      <c r="KI263" s="16"/>
      <c r="KJ263" s="70"/>
      <c r="KK263" s="16"/>
      <c r="KL263" s="16"/>
      <c r="KM263" s="70"/>
      <c r="KN263" s="16"/>
      <c r="KO263" s="16"/>
      <c r="KP263" s="70"/>
      <c r="KQ263" s="16"/>
      <c r="KR263" s="16"/>
      <c r="KS263" s="70"/>
      <c r="KT263" s="16"/>
      <c r="KU263" s="16"/>
      <c r="KV263" s="16"/>
      <c r="KW263" s="16"/>
      <c r="KX263" s="16"/>
      <c r="KY263" s="70"/>
      <c r="KZ263" s="16"/>
      <c r="LA263" s="16"/>
      <c r="LB263" s="70"/>
      <c r="LC263" s="16"/>
      <c r="LD263" s="16"/>
      <c r="LE263" s="70"/>
      <c r="LF263" s="16"/>
      <c r="LG263" s="16"/>
      <c r="LH263" s="70"/>
      <c r="LI263" s="16"/>
      <c r="LJ263" s="16"/>
      <c r="LK263" s="70"/>
      <c r="LL263" s="16"/>
      <c r="LM263" s="16"/>
      <c r="LN263" s="70"/>
      <c r="LO263" s="16"/>
      <c r="LP263" s="16"/>
      <c r="LQ263" s="70"/>
      <c r="LR263" s="16"/>
      <c r="LS263" s="16"/>
      <c r="LT263" s="70"/>
      <c r="LU263" s="16"/>
      <c r="LV263" s="16"/>
      <c r="LW263" s="70"/>
      <c r="LX263" s="16"/>
      <c r="LY263" s="16"/>
      <c r="LZ263" s="70"/>
      <c r="MA263" s="16"/>
      <c r="MB263" s="16"/>
      <c r="MC263" s="70"/>
      <c r="MD263" s="16"/>
      <c r="ME263" s="16"/>
      <c r="MF263" s="70"/>
      <c r="MG263" s="21"/>
    </row>
    <row r="264" spans="2:345" s="17" customFormat="1" ht="13.5" customHeight="1">
      <c r="B264" s="16"/>
      <c r="C264" s="16"/>
      <c r="D264" s="16"/>
      <c r="E264" s="16"/>
      <c r="F264" s="16"/>
      <c r="G264" s="70"/>
      <c r="H264" s="16"/>
      <c r="I264" s="16"/>
      <c r="J264" s="70"/>
      <c r="K264" s="16"/>
      <c r="L264" s="16"/>
      <c r="M264" s="70"/>
      <c r="N264" s="16"/>
      <c r="O264" s="16"/>
      <c r="P264" s="70"/>
      <c r="Q264" s="16"/>
      <c r="R264" s="16"/>
      <c r="S264" s="70"/>
      <c r="T264" s="16"/>
      <c r="U264" s="16"/>
      <c r="V264" s="70"/>
      <c r="W264" s="16"/>
      <c r="X264" s="16"/>
      <c r="Y264" s="70"/>
      <c r="Z264" s="16"/>
      <c r="AA264" s="16"/>
      <c r="AB264" s="70"/>
      <c r="AC264" s="16"/>
      <c r="AD264" s="16"/>
      <c r="AE264" s="70"/>
      <c r="AF264" s="16"/>
      <c r="AG264" s="16"/>
      <c r="AH264" s="70"/>
      <c r="AI264" s="16"/>
      <c r="AJ264" s="16"/>
      <c r="AK264" s="70"/>
      <c r="AL264" s="16"/>
      <c r="AM264" s="16"/>
      <c r="AN264" s="70"/>
      <c r="AO264" s="16"/>
      <c r="AP264" s="16"/>
      <c r="AQ264" s="70"/>
      <c r="AR264" s="16"/>
      <c r="AS264" s="16"/>
      <c r="AT264" s="70"/>
      <c r="AU264" s="16"/>
      <c r="AV264" s="16"/>
      <c r="AW264" s="70"/>
      <c r="AX264" s="16"/>
      <c r="AY264" s="16"/>
      <c r="AZ264" s="70"/>
      <c r="BA264" s="16"/>
      <c r="BB264" s="16"/>
      <c r="BC264" s="70"/>
      <c r="BD264" s="16"/>
      <c r="BE264" s="16"/>
      <c r="BF264" s="70"/>
      <c r="BG264" s="16"/>
      <c r="BH264" s="16"/>
      <c r="BI264" s="70"/>
      <c r="BJ264" s="16"/>
      <c r="BK264" s="16"/>
      <c r="BL264" s="70"/>
      <c r="BM264" s="16"/>
      <c r="BN264" s="16"/>
      <c r="BO264" s="70"/>
      <c r="BP264" s="16"/>
      <c r="BQ264" s="16"/>
      <c r="BR264" s="70"/>
      <c r="BS264" s="16"/>
      <c r="BT264" s="16"/>
      <c r="BU264" s="70"/>
      <c r="BV264" s="16"/>
      <c r="BW264" s="16"/>
      <c r="BX264" s="70"/>
      <c r="BY264" s="16"/>
      <c r="BZ264" s="16"/>
      <c r="CA264" s="70"/>
      <c r="CB264" s="16"/>
      <c r="CC264" s="16"/>
      <c r="CD264" s="70"/>
      <c r="CE264" s="16"/>
      <c r="CF264" s="16"/>
      <c r="CG264" s="70"/>
      <c r="CH264" s="16"/>
      <c r="CI264" s="16"/>
      <c r="CJ264" s="70"/>
      <c r="CK264" s="16"/>
      <c r="CL264" s="16"/>
      <c r="CM264" s="70"/>
      <c r="CN264" s="16"/>
      <c r="CO264" s="16"/>
      <c r="CP264" s="70"/>
      <c r="CQ264" s="16"/>
      <c r="CR264" s="16"/>
      <c r="CS264" s="70"/>
      <c r="CT264" s="16"/>
      <c r="CU264" s="16"/>
      <c r="CV264" s="70"/>
      <c r="CW264" s="16"/>
      <c r="CX264" s="16"/>
      <c r="CY264" s="70"/>
      <c r="CZ264" s="16"/>
      <c r="DA264" s="16"/>
      <c r="DB264" s="70"/>
      <c r="DC264" s="16"/>
      <c r="DD264" s="16"/>
      <c r="DE264" s="70"/>
      <c r="DF264" s="16"/>
      <c r="DG264" s="16"/>
      <c r="DH264" s="70"/>
      <c r="DI264" s="16"/>
      <c r="DJ264" s="16"/>
      <c r="DK264" s="70"/>
      <c r="DL264" s="16"/>
      <c r="DM264" s="16"/>
      <c r="DN264" s="70"/>
      <c r="DO264" s="16"/>
      <c r="DP264" s="16"/>
      <c r="DQ264" s="70"/>
      <c r="DR264" s="16"/>
      <c r="DS264" s="16"/>
      <c r="DT264" s="70"/>
      <c r="DU264" s="16"/>
      <c r="DV264" s="16"/>
      <c r="DW264" s="70"/>
      <c r="DX264" s="16"/>
      <c r="DY264" s="16"/>
      <c r="DZ264" s="70"/>
      <c r="EA264" s="16"/>
      <c r="EB264" s="16"/>
      <c r="EC264" s="70"/>
      <c r="ED264" s="16"/>
      <c r="EE264" s="16"/>
      <c r="EF264" s="70"/>
      <c r="EG264" s="16"/>
      <c r="EH264" s="16"/>
      <c r="EI264" s="70"/>
      <c r="EJ264" s="16"/>
      <c r="EK264" s="16"/>
      <c r="EL264" s="70"/>
      <c r="EM264" s="16"/>
      <c r="EN264" s="16"/>
      <c r="EO264" s="70"/>
      <c r="EP264" s="16"/>
      <c r="EQ264" s="16"/>
      <c r="ER264" s="70"/>
      <c r="ES264" s="16"/>
      <c r="ET264" s="16"/>
      <c r="EU264" s="70"/>
      <c r="EV264" s="16"/>
      <c r="EW264" s="16"/>
      <c r="EX264" s="70"/>
      <c r="EY264" s="16"/>
      <c r="EZ264" s="16"/>
      <c r="FA264" s="70"/>
      <c r="FB264" s="16"/>
      <c r="FC264" s="16"/>
      <c r="FD264" s="70"/>
      <c r="FE264" s="16"/>
      <c r="FF264" s="16"/>
      <c r="FG264" s="70"/>
      <c r="FH264" s="16"/>
      <c r="FI264" s="16"/>
      <c r="FJ264" s="70"/>
      <c r="FK264" s="16"/>
      <c r="FL264" s="16"/>
      <c r="FM264" s="70"/>
      <c r="FN264" s="16"/>
      <c r="FO264" s="16"/>
      <c r="FP264" s="70"/>
      <c r="FQ264" s="16"/>
      <c r="FR264" s="16"/>
      <c r="FS264" s="70"/>
      <c r="FT264" s="16"/>
      <c r="FU264" s="16"/>
      <c r="FV264" s="70"/>
      <c r="FW264" s="16"/>
      <c r="FX264" s="16"/>
      <c r="FY264" s="70"/>
      <c r="FZ264" s="16"/>
      <c r="GA264" s="16"/>
      <c r="GB264" s="70"/>
      <c r="GC264" s="16"/>
      <c r="GD264" s="16"/>
      <c r="GE264" s="70"/>
      <c r="GF264" s="16"/>
      <c r="GG264" s="16"/>
      <c r="GH264" s="71"/>
      <c r="GI264" s="16"/>
      <c r="GJ264" s="16"/>
      <c r="GK264" s="70"/>
      <c r="GL264" s="16"/>
      <c r="GM264" s="16"/>
      <c r="GN264" s="70"/>
      <c r="GO264" s="16"/>
      <c r="GP264" s="16"/>
      <c r="GQ264" s="70"/>
      <c r="GR264" s="16"/>
      <c r="GS264" s="16"/>
      <c r="GT264" s="70"/>
      <c r="GU264" s="16"/>
      <c r="GV264" s="16"/>
      <c r="GW264" s="70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70"/>
      <c r="HJ264" s="16"/>
      <c r="HK264" s="16"/>
      <c r="HL264" s="16"/>
      <c r="HM264" s="16"/>
      <c r="HN264" s="16"/>
      <c r="HO264" s="16"/>
      <c r="HP264" s="16"/>
      <c r="HQ264" s="16"/>
      <c r="HR264" s="70"/>
      <c r="HS264" s="16"/>
      <c r="HT264" s="16"/>
      <c r="HU264" s="70"/>
      <c r="HV264" s="16"/>
      <c r="HW264" s="16"/>
      <c r="HX264" s="70"/>
      <c r="HY264" s="16"/>
      <c r="HZ264" s="16"/>
      <c r="IA264" s="70"/>
      <c r="IB264" s="16"/>
      <c r="IC264" s="16"/>
      <c r="ID264" s="70"/>
      <c r="IE264" s="16"/>
      <c r="IF264" s="16"/>
      <c r="IG264" s="70"/>
      <c r="IH264" s="16"/>
      <c r="II264" s="16"/>
      <c r="IJ264" s="70"/>
      <c r="IK264" s="16"/>
      <c r="IL264" s="16"/>
      <c r="IM264" s="70"/>
      <c r="IN264" s="16"/>
      <c r="IO264" s="16"/>
      <c r="IP264" s="70"/>
      <c r="IQ264" s="16"/>
      <c r="IR264" s="16"/>
      <c r="IS264" s="16"/>
      <c r="IT264" s="70"/>
      <c r="IU264" s="16"/>
      <c r="IV264" s="16"/>
      <c r="IW264" s="70"/>
      <c r="IX264" s="16"/>
      <c r="IY264" s="16"/>
      <c r="IZ264" s="70"/>
      <c r="JA264" s="16"/>
      <c r="JB264" s="16"/>
      <c r="JC264" s="70"/>
      <c r="JD264" s="16"/>
      <c r="JE264" s="16"/>
      <c r="JF264" s="70"/>
      <c r="JG264" s="16"/>
      <c r="JH264" s="16"/>
      <c r="JI264" s="70"/>
      <c r="JJ264" s="16"/>
      <c r="JK264" s="16"/>
      <c r="JL264" s="70"/>
      <c r="JM264" s="16"/>
      <c r="JN264" s="16"/>
      <c r="JO264" s="70"/>
      <c r="JP264" s="16"/>
      <c r="JQ264" s="16"/>
      <c r="JR264" s="70"/>
      <c r="JS264" s="16"/>
      <c r="JT264" s="16"/>
      <c r="JU264" s="70"/>
      <c r="JV264" s="16"/>
      <c r="JW264" s="16"/>
      <c r="JX264" s="70"/>
      <c r="JY264" s="16"/>
      <c r="JZ264" s="16"/>
      <c r="KA264" s="70"/>
      <c r="KB264" s="16"/>
      <c r="KC264" s="16"/>
      <c r="KD264" s="70"/>
      <c r="KE264" s="16"/>
      <c r="KF264" s="16"/>
      <c r="KG264" s="70"/>
      <c r="KH264" s="16"/>
      <c r="KI264" s="16"/>
      <c r="KJ264" s="70"/>
      <c r="KK264" s="16"/>
      <c r="KL264" s="16"/>
      <c r="KM264" s="70"/>
      <c r="KN264" s="16"/>
      <c r="KO264" s="16"/>
      <c r="KP264" s="70"/>
      <c r="KQ264" s="16"/>
      <c r="KR264" s="16"/>
      <c r="KS264" s="70"/>
      <c r="KT264" s="16"/>
      <c r="KU264" s="16"/>
      <c r="KV264" s="16"/>
      <c r="KW264" s="16"/>
      <c r="KX264" s="16"/>
      <c r="KY264" s="70"/>
      <c r="KZ264" s="16"/>
      <c r="LA264" s="16"/>
      <c r="LB264" s="70"/>
      <c r="LC264" s="16"/>
      <c r="LD264" s="16"/>
      <c r="LE264" s="70"/>
      <c r="LF264" s="16"/>
      <c r="LG264" s="16"/>
      <c r="LH264" s="70"/>
      <c r="LI264" s="16"/>
      <c r="LJ264" s="16"/>
      <c r="LK264" s="70"/>
      <c r="LL264" s="16"/>
      <c r="LM264" s="16"/>
      <c r="LN264" s="70"/>
      <c r="LO264" s="16"/>
      <c r="LP264" s="16"/>
      <c r="LQ264" s="70"/>
      <c r="LR264" s="16"/>
      <c r="LS264" s="16"/>
      <c r="LT264" s="70"/>
      <c r="LU264" s="16"/>
      <c r="LV264" s="16"/>
      <c r="LW264" s="70"/>
      <c r="LX264" s="16"/>
      <c r="LY264" s="16"/>
      <c r="LZ264" s="70"/>
      <c r="MA264" s="16"/>
      <c r="MB264" s="16"/>
      <c r="MC264" s="70"/>
      <c r="MD264" s="16"/>
      <c r="ME264" s="16"/>
      <c r="MF264" s="70"/>
      <c r="MG264" s="21"/>
    </row>
    <row r="265" spans="2:345" s="17" customFormat="1" ht="13.5" customHeight="1">
      <c r="B265" s="16"/>
      <c r="C265" s="16"/>
      <c r="D265" s="16"/>
      <c r="E265" s="16"/>
      <c r="F265" s="16"/>
      <c r="G265" s="70"/>
      <c r="H265" s="16"/>
      <c r="I265" s="16"/>
      <c r="J265" s="70"/>
      <c r="K265" s="16"/>
      <c r="L265" s="16"/>
      <c r="M265" s="70"/>
      <c r="N265" s="16"/>
      <c r="O265" s="16"/>
      <c r="P265" s="70"/>
      <c r="Q265" s="16"/>
      <c r="R265" s="16"/>
      <c r="S265" s="70"/>
      <c r="T265" s="16"/>
      <c r="U265" s="16"/>
      <c r="V265" s="70"/>
      <c r="W265" s="16"/>
      <c r="X265" s="16"/>
      <c r="Y265" s="70"/>
      <c r="Z265" s="16"/>
      <c r="AA265" s="16"/>
      <c r="AB265" s="70"/>
      <c r="AC265" s="16"/>
      <c r="AD265" s="16"/>
      <c r="AE265" s="70"/>
      <c r="AF265" s="16"/>
      <c r="AG265" s="16"/>
      <c r="AH265" s="70"/>
      <c r="AI265" s="16"/>
      <c r="AJ265" s="16"/>
      <c r="AK265" s="70"/>
      <c r="AL265" s="16"/>
      <c r="AM265" s="16"/>
      <c r="AN265" s="70"/>
      <c r="AO265" s="16"/>
      <c r="AP265" s="16"/>
      <c r="AQ265" s="70"/>
      <c r="AR265" s="16"/>
      <c r="AS265" s="16"/>
      <c r="AT265" s="70"/>
      <c r="AU265" s="16"/>
      <c r="AV265" s="16"/>
      <c r="AW265" s="70"/>
      <c r="AX265" s="16"/>
      <c r="AY265" s="16"/>
      <c r="AZ265" s="70"/>
      <c r="BA265" s="16"/>
      <c r="BB265" s="16"/>
      <c r="BC265" s="70"/>
      <c r="BD265" s="16"/>
      <c r="BE265" s="16"/>
      <c r="BF265" s="70"/>
      <c r="BG265" s="16"/>
      <c r="BH265" s="16"/>
      <c r="BI265" s="70"/>
      <c r="BJ265" s="16"/>
      <c r="BK265" s="16"/>
      <c r="BL265" s="70"/>
      <c r="BM265" s="16"/>
      <c r="BN265" s="16"/>
      <c r="BO265" s="70"/>
      <c r="BP265" s="16"/>
      <c r="BQ265" s="16"/>
      <c r="BR265" s="70"/>
      <c r="BS265" s="16"/>
      <c r="BT265" s="16"/>
      <c r="BU265" s="70"/>
      <c r="BV265" s="16"/>
      <c r="BW265" s="16"/>
      <c r="BX265" s="70"/>
      <c r="BY265" s="16"/>
      <c r="BZ265" s="16"/>
      <c r="CA265" s="70"/>
      <c r="CB265" s="16"/>
      <c r="CC265" s="16"/>
      <c r="CD265" s="70"/>
      <c r="CE265" s="16"/>
      <c r="CF265" s="16"/>
      <c r="CG265" s="70"/>
      <c r="CH265" s="16"/>
      <c r="CI265" s="16"/>
      <c r="CJ265" s="70"/>
      <c r="CK265" s="16"/>
      <c r="CL265" s="16"/>
      <c r="CM265" s="70"/>
      <c r="CN265" s="16"/>
      <c r="CO265" s="16"/>
      <c r="CP265" s="70"/>
      <c r="CQ265" s="16"/>
      <c r="CR265" s="16"/>
      <c r="CS265" s="70"/>
      <c r="CT265" s="16"/>
      <c r="CU265" s="16"/>
      <c r="CV265" s="70"/>
      <c r="CW265" s="16"/>
      <c r="CX265" s="16"/>
      <c r="CY265" s="70"/>
      <c r="CZ265" s="16"/>
      <c r="DA265" s="16"/>
      <c r="DB265" s="70"/>
      <c r="DC265" s="16"/>
      <c r="DD265" s="16"/>
      <c r="DE265" s="70"/>
      <c r="DF265" s="16"/>
      <c r="DG265" s="16"/>
      <c r="DH265" s="70"/>
      <c r="DI265" s="16"/>
      <c r="DJ265" s="16"/>
      <c r="DK265" s="70"/>
      <c r="DL265" s="16"/>
      <c r="DM265" s="16"/>
      <c r="DN265" s="70"/>
      <c r="DO265" s="16"/>
      <c r="DP265" s="16"/>
      <c r="DQ265" s="70"/>
      <c r="DR265" s="16"/>
      <c r="DS265" s="16"/>
      <c r="DT265" s="70"/>
      <c r="DU265" s="16"/>
      <c r="DV265" s="16"/>
      <c r="DW265" s="70"/>
      <c r="DX265" s="16"/>
      <c r="DY265" s="16"/>
      <c r="DZ265" s="70"/>
      <c r="EA265" s="16"/>
      <c r="EB265" s="16"/>
      <c r="EC265" s="70"/>
      <c r="ED265" s="16"/>
      <c r="EE265" s="16"/>
      <c r="EF265" s="70"/>
      <c r="EG265" s="16"/>
      <c r="EH265" s="16"/>
      <c r="EI265" s="70"/>
      <c r="EJ265" s="16"/>
      <c r="EK265" s="16"/>
      <c r="EL265" s="70"/>
      <c r="EM265" s="16"/>
      <c r="EN265" s="16"/>
      <c r="EO265" s="70"/>
      <c r="EP265" s="16"/>
      <c r="EQ265" s="16"/>
      <c r="ER265" s="70"/>
      <c r="ES265" s="16"/>
      <c r="ET265" s="16"/>
      <c r="EU265" s="70"/>
      <c r="EV265" s="16"/>
      <c r="EW265" s="16"/>
      <c r="EX265" s="70"/>
      <c r="EY265" s="16"/>
      <c r="EZ265" s="16"/>
      <c r="FA265" s="70"/>
      <c r="FB265" s="16"/>
      <c r="FC265" s="16"/>
      <c r="FD265" s="70"/>
      <c r="FE265" s="16"/>
      <c r="FF265" s="16"/>
      <c r="FG265" s="70"/>
      <c r="FH265" s="16"/>
      <c r="FI265" s="16"/>
      <c r="FJ265" s="70"/>
      <c r="FK265" s="16"/>
      <c r="FL265" s="16"/>
      <c r="FM265" s="70"/>
      <c r="FN265" s="16"/>
      <c r="FO265" s="16"/>
      <c r="FP265" s="70"/>
      <c r="FQ265" s="16"/>
      <c r="FR265" s="16"/>
      <c r="FS265" s="70"/>
      <c r="FT265" s="16"/>
      <c r="FU265" s="16"/>
      <c r="FV265" s="70"/>
      <c r="FW265" s="16"/>
      <c r="FX265" s="16"/>
      <c r="FY265" s="70"/>
      <c r="FZ265" s="16"/>
      <c r="GA265" s="16"/>
      <c r="GB265" s="70"/>
      <c r="GC265" s="16"/>
      <c r="GD265" s="16"/>
      <c r="GE265" s="70"/>
      <c r="GF265" s="16"/>
      <c r="GG265" s="16"/>
      <c r="GH265" s="71"/>
      <c r="GI265" s="16"/>
      <c r="GJ265" s="16"/>
      <c r="GK265" s="70"/>
      <c r="GL265" s="16"/>
      <c r="GM265" s="16"/>
      <c r="GN265" s="70"/>
      <c r="GO265" s="16"/>
      <c r="GP265" s="16"/>
      <c r="GQ265" s="70"/>
      <c r="GR265" s="16"/>
      <c r="GS265" s="16"/>
      <c r="GT265" s="70"/>
      <c r="GU265" s="16"/>
      <c r="GV265" s="16"/>
      <c r="GW265" s="70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70"/>
      <c r="HJ265" s="16"/>
      <c r="HK265" s="16"/>
      <c r="HL265" s="16"/>
      <c r="HM265" s="16"/>
      <c r="HN265" s="16"/>
      <c r="HO265" s="16"/>
      <c r="HP265" s="16"/>
      <c r="HQ265" s="16"/>
      <c r="HR265" s="70"/>
      <c r="HS265" s="16"/>
      <c r="HT265" s="16"/>
      <c r="HU265" s="70"/>
      <c r="HV265" s="16"/>
      <c r="HW265" s="16"/>
      <c r="HX265" s="70"/>
      <c r="HY265" s="16"/>
      <c r="HZ265" s="16"/>
      <c r="IA265" s="70"/>
      <c r="IB265" s="16"/>
      <c r="IC265" s="16"/>
      <c r="ID265" s="70"/>
      <c r="IE265" s="16"/>
      <c r="IF265" s="16"/>
      <c r="IG265" s="70"/>
      <c r="IH265" s="16"/>
      <c r="II265" s="16"/>
      <c r="IJ265" s="70"/>
      <c r="IK265" s="16"/>
      <c r="IL265" s="16"/>
      <c r="IM265" s="70"/>
      <c r="IN265" s="16"/>
      <c r="IO265" s="16"/>
      <c r="IP265" s="70"/>
      <c r="IQ265" s="16"/>
      <c r="IR265" s="16"/>
      <c r="IS265" s="16"/>
      <c r="IT265" s="70"/>
      <c r="IU265" s="16"/>
      <c r="IV265" s="16"/>
      <c r="IW265" s="70"/>
      <c r="IX265" s="16"/>
      <c r="IY265" s="16"/>
      <c r="IZ265" s="70"/>
      <c r="JA265" s="16"/>
      <c r="JB265" s="16"/>
      <c r="JC265" s="70"/>
      <c r="JD265" s="16"/>
      <c r="JE265" s="16"/>
      <c r="JF265" s="70"/>
      <c r="JG265" s="16"/>
      <c r="JH265" s="16"/>
      <c r="JI265" s="70"/>
      <c r="JJ265" s="16"/>
      <c r="JK265" s="16"/>
      <c r="JL265" s="70"/>
      <c r="JM265" s="16"/>
      <c r="JN265" s="16"/>
      <c r="JO265" s="70"/>
      <c r="JP265" s="16"/>
      <c r="JQ265" s="16"/>
      <c r="JR265" s="70"/>
      <c r="JS265" s="16"/>
      <c r="JT265" s="16"/>
      <c r="JU265" s="70"/>
      <c r="JV265" s="16"/>
      <c r="JW265" s="16"/>
      <c r="JX265" s="70"/>
      <c r="JY265" s="16"/>
      <c r="JZ265" s="16"/>
      <c r="KA265" s="70"/>
      <c r="KB265" s="16"/>
      <c r="KC265" s="16"/>
      <c r="KD265" s="70"/>
      <c r="KE265" s="16"/>
      <c r="KF265" s="16"/>
      <c r="KG265" s="70"/>
      <c r="KH265" s="16"/>
      <c r="KI265" s="16"/>
      <c r="KJ265" s="70"/>
      <c r="KK265" s="16"/>
      <c r="KL265" s="16"/>
      <c r="KM265" s="70"/>
      <c r="KN265" s="16"/>
      <c r="KO265" s="16"/>
      <c r="KP265" s="70"/>
      <c r="KQ265" s="16"/>
      <c r="KR265" s="16"/>
      <c r="KS265" s="70"/>
      <c r="KT265" s="16"/>
      <c r="KU265" s="16"/>
      <c r="KV265" s="16"/>
      <c r="KW265" s="16"/>
      <c r="KX265" s="16"/>
      <c r="KY265" s="70"/>
      <c r="KZ265" s="16"/>
      <c r="LA265" s="16"/>
      <c r="LB265" s="70"/>
      <c r="LC265" s="16"/>
      <c r="LD265" s="16"/>
      <c r="LE265" s="70"/>
      <c r="LF265" s="16"/>
      <c r="LG265" s="16"/>
      <c r="LH265" s="70"/>
      <c r="LI265" s="16"/>
      <c r="LJ265" s="16"/>
      <c r="LK265" s="70"/>
      <c r="LL265" s="16"/>
      <c r="LM265" s="16"/>
      <c r="LN265" s="70"/>
      <c r="LO265" s="16"/>
      <c r="LP265" s="16"/>
      <c r="LQ265" s="70"/>
      <c r="LR265" s="16"/>
      <c r="LS265" s="16"/>
      <c r="LT265" s="70"/>
      <c r="LU265" s="16"/>
      <c r="LV265" s="16"/>
      <c r="LW265" s="70"/>
      <c r="LX265" s="16"/>
      <c r="LY265" s="16"/>
      <c r="LZ265" s="70"/>
      <c r="MA265" s="16"/>
      <c r="MB265" s="16"/>
      <c r="MC265" s="70"/>
      <c r="MD265" s="16"/>
      <c r="ME265" s="16"/>
      <c r="MF265" s="70"/>
      <c r="MG265" s="21"/>
    </row>
    <row r="266" spans="2:345" s="17" customFormat="1" ht="13.5" customHeight="1">
      <c r="B266" s="16"/>
      <c r="C266" s="16"/>
      <c r="D266" s="16"/>
      <c r="E266" s="16"/>
      <c r="F266" s="16"/>
      <c r="G266" s="70"/>
      <c r="H266" s="16"/>
      <c r="I266" s="16"/>
      <c r="J266" s="70"/>
      <c r="K266" s="16"/>
      <c r="L266" s="16"/>
      <c r="M266" s="70"/>
      <c r="N266" s="16"/>
      <c r="O266" s="16"/>
      <c r="P266" s="70"/>
      <c r="Q266" s="16"/>
      <c r="R266" s="16"/>
      <c r="S266" s="70"/>
      <c r="T266" s="16"/>
      <c r="U266" s="16"/>
      <c r="V266" s="70"/>
      <c r="W266" s="16"/>
      <c r="X266" s="16"/>
      <c r="Y266" s="70"/>
      <c r="Z266" s="16"/>
      <c r="AA266" s="16"/>
      <c r="AB266" s="70"/>
      <c r="AC266" s="16"/>
      <c r="AD266" s="16"/>
      <c r="AE266" s="70"/>
      <c r="AF266" s="16"/>
      <c r="AG266" s="16"/>
      <c r="AH266" s="70"/>
      <c r="AI266" s="16"/>
      <c r="AJ266" s="16"/>
      <c r="AK266" s="70"/>
      <c r="AL266" s="16"/>
      <c r="AM266" s="16"/>
      <c r="AN266" s="70"/>
      <c r="AO266" s="16"/>
      <c r="AP266" s="16"/>
      <c r="AQ266" s="70"/>
      <c r="AR266" s="16"/>
      <c r="AS266" s="16"/>
      <c r="AT266" s="70"/>
      <c r="AU266" s="16"/>
      <c r="AV266" s="16"/>
      <c r="AW266" s="70"/>
      <c r="AX266" s="16"/>
      <c r="AY266" s="16"/>
      <c r="AZ266" s="70"/>
      <c r="BA266" s="16"/>
      <c r="BB266" s="16"/>
      <c r="BC266" s="70"/>
      <c r="BD266" s="16"/>
      <c r="BE266" s="16"/>
      <c r="BF266" s="70"/>
      <c r="BG266" s="16"/>
      <c r="BH266" s="16"/>
      <c r="BI266" s="70"/>
      <c r="BJ266" s="16"/>
      <c r="BK266" s="16"/>
      <c r="BL266" s="70"/>
      <c r="BM266" s="16"/>
      <c r="BN266" s="16"/>
      <c r="BO266" s="70"/>
      <c r="BP266" s="16"/>
      <c r="BQ266" s="16"/>
      <c r="BR266" s="70"/>
      <c r="BS266" s="16"/>
      <c r="BT266" s="16"/>
      <c r="BU266" s="70"/>
      <c r="BV266" s="16"/>
      <c r="BW266" s="16"/>
      <c r="BX266" s="70"/>
      <c r="BY266" s="16"/>
      <c r="BZ266" s="16"/>
      <c r="CA266" s="70"/>
      <c r="CB266" s="16"/>
      <c r="CC266" s="16"/>
      <c r="CD266" s="70"/>
      <c r="CE266" s="16"/>
      <c r="CF266" s="16"/>
      <c r="CG266" s="70"/>
      <c r="CH266" s="16"/>
      <c r="CI266" s="16"/>
      <c r="CJ266" s="70"/>
      <c r="CK266" s="16"/>
      <c r="CL266" s="16"/>
      <c r="CM266" s="70"/>
      <c r="CN266" s="16"/>
      <c r="CO266" s="16"/>
      <c r="CP266" s="70"/>
      <c r="CQ266" s="16"/>
      <c r="CR266" s="16"/>
      <c r="CS266" s="70"/>
      <c r="CT266" s="16"/>
      <c r="CU266" s="16"/>
      <c r="CV266" s="70"/>
      <c r="CW266" s="16"/>
      <c r="CX266" s="16"/>
      <c r="CY266" s="70"/>
      <c r="CZ266" s="16"/>
      <c r="DA266" s="16"/>
      <c r="DB266" s="70"/>
      <c r="DC266" s="16"/>
      <c r="DD266" s="16"/>
      <c r="DE266" s="70"/>
      <c r="DF266" s="16"/>
      <c r="DG266" s="16"/>
      <c r="DH266" s="70"/>
      <c r="DI266" s="16"/>
      <c r="DJ266" s="16"/>
      <c r="DK266" s="70"/>
      <c r="DL266" s="16"/>
      <c r="DM266" s="16"/>
      <c r="DN266" s="70"/>
      <c r="DO266" s="16"/>
      <c r="DP266" s="16"/>
      <c r="DQ266" s="70"/>
      <c r="DR266" s="16"/>
      <c r="DS266" s="16"/>
      <c r="DT266" s="70"/>
      <c r="DU266" s="16"/>
      <c r="DV266" s="16"/>
      <c r="DW266" s="70"/>
      <c r="DX266" s="16"/>
      <c r="DY266" s="16"/>
      <c r="DZ266" s="70"/>
      <c r="EA266" s="16"/>
      <c r="EB266" s="16"/>
      <c r="EC266" s="70"/>
      <c r="ED266" s="16"/>
      <c r="EE266" s="16"/>
      <c r="EF266" s="70"/>
      <c r="EG266" s="16"/>
      <c r="EH266" s="16"/>
      <c r="EI266" s="70"/>
      <c r="EJ266" s="16"/>
      <c r="EK266" s="16"/>
      <c r="EL266" s="70"/>
      <c r="EM266" s="16"/>
      <c r="EN266" s="16"/>
      <c r="EO266" s="70"/>
      <c r="EP266" s="16"/>
      <c r="EQ266" s="16"/>
      <c r="ER266" s="70"/>
      <c r="ES266" s="16"/>
      <c r="ET266" s="16"/>
      <c r="EU266" s="70"/>
      <c r="EV266" s="16"/>
      <c r="EW266" s="16"/>
      <c r="EX266" s="70"/>
      <c r="EY266" s="16"/>
      <c r="EZ266" s="16"/>
      <c r="FA266" s="70"/>
      <c r="FB266" s="16"/>
      <c r="FC266" s="16"/>
      <c r="FD266" s="70"/>
      <c r="FE266" s="16"/>
      <c r="FF266" s="16"/>
      <c r="FG266" s="70"/>
      <c r="FH266" s="16"/>
      <c r="FI266" s="16"/>
      <c r="FJ266" s="70"/>
      <c r="FK266" s="16"/>
      <c r="FL266" s="16"/>
      <c r="FM266" s="70"/>
      <c r="FN266" s="16"/>
      <c r="FO266" s="16"/>
      <c r="FP266" s="70"/>
      <c r="FQ266" s="16"/>
      <c r="FR266" s="16"/>
      <c r="FS266" s="70"/>
      <c r="FT266" s="16"/>
      <c r="FU266" s="16"/>
      <c r="FV266" s="70"/>
      <c r="FW266" s="16"/>
      <c r="FX266" s="16"/>
      <c r="FY266" s="70"/>
      <c r="FZ266" s="16"/>
      <c r="GA266" s="16"/>
      <c r="GB266" s="70"/>
      <c r="GC266" s="16"/>
      <c r="GD266" s="16"/>
      <c r="GE266" s="70"/>
      <c r="GF266" s="16"/>
      <c r="GG266" s="16"/>
      <c r="GH266" s="71"/>
      <c r="GI266" s="16"/>
      <c r="GJ266" s="16"/>
      <c r="GK266" s="70"/>
      <c r="GL266" s="16"/>
      <c r="GM266" s="16"/>
      <c r="GN266" s="70"/>
      <c r="GO266" s="16"/>
      <c r="GP266" s="16"/>
      <c r="GQ266" s="70"/>
      <c r="GR266" s="16"/>
      <c r="GS266" s="16"/>
      <c r="GT266" s="70"/>
      <c r="GU266" s="16"/>
      <c r="GV266" s="16"/>
      <c r="GW266" s="70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70"/>
      <c r="HJ266" s="16"/>
      <c r="HK266" s="16"/>
      <c r="HL266" s="16"/>
      <c r="HM266" s="16"/>
      <c r="HN266" s="16"/>
      <c r="HO266" s="16"/>
      <c r="HP266" s="16"/>
      <c r="HQ266" s="16"/>
      <c r="HR266" s="70"/>
      <c r="HS266" s="16"/>
      <c r="HT266" s="16"/>
      <c r="HU266" s="70"/>
      <c r="HV266" s="16"/>
      <c r="HW266" s="16"/>
      <c r="HX266" s="70"/>
      <c r="HY266" s="16"/>
      <c r="HZ266" s="16"/>
      <c r="IA266" s="70"/>
      <c r="IB266" s="16"/>
      <c r="IC266" s="16"/>
      <c r="ID266" s="70"/>
      <c r="IE266" s="16"/>
      <c r="IF266" s="16"/>
      <c r="IG266" s="70"/>
      <c r="IH266" s="16"/>
      <c r="II266" s="16"/>
      <c r="IJ266" s="70"/>
      <c r="IK266" s="16"/>
      <c r="IL266" s="16"/>
      <c r="IM266" s="70"/>
      <c r="IN266" s="16"/>
      <c r="IO266" s="16"/>
      <c r="IP266" s="70"/>
      <c r="IQ266" s="16"/>
      <c r="IR266" s="16"/>
      <c r="IS266" s="16"/>
      <c r="IT266" s="70"/>
      <c r="IU266" s="16"/>
      <c r="IV266" s="16"/>
      <c r="IW266" s="70"/>
      <c r="IX266" s="16"/>
      <c r="IY266" s="16"/>
      <c r="IZ266" s="70"/>
      <c r="JA266" s="16"/>
      <c r="JB266" s="16"/>
      <c r="JC266" s="70"/>
      <c r="JD266" s="16"/>
      <c r="JE266" s="16"/>
      <c r="JF266" s="70"/>
      <c r="JG266" s="16"/>
      <c r="JH266" s="16"/>
      <c r="JI266" s="70"/>
      <c r="JJ266" s="16"/>
      <c r="JK266" s="16"/>
      <c r="JL266" s="70"/>
      <c r="JM266" s="16"/>
      <c r="JN266" s="16"/>
      <c r="JO266" s="70"/>
      <c r="JP266" s="16"/>
      <c r="JQ266" s="16"/>
      <c r="JR266" s="70"/>
      <c r="JS266" s="16"/>
      <c r="JT266" s="16"/>
      <c r="JU266" s="70"/>
      <c r="JV266" s="16"/>
      <c r="JW266" s="16"/>
      <c r="JX266" s="70"/>
      <c r="JY266" s="16"/>
      <c r="JZ266" s="16"/>
      <c r="KA266" s="70"/>
      <c r="KB266" s="16"/>
      <c r="KC266" s="16"/>
      <c r="KD266" s="70"/>
      <c r="KE266" s="16"/>
      <c r="KF266" s="16"/>
      <c r="KG266" s="70"/>
      <c r="KH266" s="16"/>
      <c r="KI266" s="16"/>
      <c r="KJ266" s="70"/>
      <c r="KK266" s="16"/>
      <c r="KL266" s="16"/>
      <c r="KM266" s="70"/>
      <c r="KN266" s="16"/>
      <c r="KO266" s="16"/>
      <c r="KP266" s="70"/>
      <c r="KQ266" s="16"/>
      <c r="KR266" s="16"/>
      <c r="KS266" s="70"/>
      <c r="KT266" s="16"/>
      <c r="KU266" s="16"/>
      <c r="KV266" s="16"/>
      <c r="KW266" s="16"/>
      <c r="KX266" s="16"/>
      <c r="KY266" s="70"/>
      <c r="KZ266" s="16"/>
      <c r="LA266" s="16"/>
      <c r="LB266" s="70"/>
      <c r="LC266" s="16"/>
      <c r="LD266" s="16"/>
      <c r="LE266" s="70"/>
      <c r="LF266" s="16"/>
      <c r="LG266" s="16"/>
      <c r="LH266" s="70"/>
      <c r="LI266" s="16"/>
      <c r="LJ266" s="16"/>
      <c r="LK266" s="70"/>
      <c r="LL266" s="16"/>
      <c r="LM266" s="16"/>
      <c r="LN266" s="70"/>
      <c r="LO266" s="16"/>
      <c r="LP266" s="16"/>
      <c r="LQ266" s="70"/>
      <c r="LR266" s="16"/>
      <c r="LS266" s="16"/>
      <c r="LT266" s="70"/>
      <c r="LU266" s="16"/>
      <c r="LV266" s="16"/>
      <c r="LW266" s="70"/>
      <c r="LX266" s="16"/>
      <c r="LY266" s="16"/>
      <c r="LZ266" s="70"/>
      <c r="MA266" s="16"/>
      <c r="MB266" s="16"/>
      <c r="MC266" s="70"/>
      <c r="MD266" s="16"/>
      <c r="ME266" s="16"/>
      <c r="MF266" s="70"/>
      <c r="MG266" s="21"/>
    </row>
    <row r="267" spans="2:345" s="17" customFormat="1" ht="13.5" customHeight="1">
      <c r="B267" s="16"/>
      <c r="C267" s="16"/>
      <c r="D267" s="16"/>
      <c r="E267" s="16"/>
      <c r="F267" s="16"/>
      <c r="G267" s="70"/>
      <c r="H267" s="16"/>
      <c r="I267" s="16"/>
      <c r="J267" s="70"/>
      <c r="K267" s="16"/>
      <c r="L267" s="16"/>
      <c r="M267" s="70"/>
      <c r="N267" s="16"/>
      <c r="O267" s="16"/>
      <c r="P267" s="70"/>
      <c r="Q267" s="16"/>
      <c r="R267" s="16"/>
      <c r="S267" s="70"/>
      <c r="T267" s="16"/>
      <c r="U267" s="16"/>
      <c r="V267" s="70"/>
      <c r="W267" s="16"/>
      <c r="X267" s="16"/>
      <c r="Y267" s="70"/>
      <c r="Z267" s="16"/>
      <c r="AA267" s="16"/>
      <c r="AB267" s="70"/>
      <c r="AC267" s="16"/>
      <c r="AD267" s="16"/>
      <c r="AE267" s="70"/>
      <c r="AF267" s="16"/>
      <c r="AG267" s="16"/>
      <c r="AH267" s="70"/>
      <c r="AI267" s="16"/>
      <c r="AJ267" s="16"/>
      <c r="AK267" s="70"/>
      <c r="AL267" s="16"/>
      <c r="AM267" s="16"/>
      <c r="AN267" s="70"/>
      <c r="AO267" s="16"/>
      <c r="AP267" s="16"/>
      <c r="AQ267" s="70"/>
      <c r="AR267" s="16"/>
      <c r="AS267" s="16"/>
      <c r="AT267" s="70"/>
      <c r="AU267" s="16"/>
      <c r="AV267" s="16"/>
      <c r="AW267" s="70"/>
      <c r="AX267" s="16"/>
      <c r="AY267" s="16"/>
      <c r="AZ267" s="70"/>
      <c r="BA267" s="16"/>
      <c r="BB267" s="16"/>
      <c r="BC267" s="70"/>
      <c r="BD267" s="16"/>
      <c r="BE267" s="16"/>
      <c r="BF267" s="70"/>
      <c r="BG267" s="16"/>
      <c r="BH267" s="16"/>
      <c r="BI267" s="70"/>
      <c r="BJ267" s="16"/>
      <c r="BK267" s="16"/>
      <c r="BL267" s="70"/>
      <c r="BM267" s="16"/>
      <c r="BN267" s="16"/>
      <c r="BO267" s="70"/>
      <c r="BP267" s="16"/>
      <c r="BQ267" s="16"/>
      <c r="BR267" s="70"/>
      <c r="BS267" s="16"/>
      <c r="BT267" s="16"/>
      <c r="BU267" s="70"/>
      <c r="BV267" s="16"/>
      <c r="BW267" s="16"/>
      <c r="BX267" s="70"/>
      <c r="BY267" s="16"/>
      <c r="BZ267" s="16"/>
      <c r="CA267" s="70"/>
      <c r="CB267" s="16"/>
      <c r="CC267" s="16"/>
      <c r="CD267" s="70"/>
      <c r="CE267" s="16"/>
      <c r="CF267" s="16"/>
      <c r="CG267" s="70"/>
      <c r="CH267" s="16"/>
      <c r="CI267" s="16"/>
      <c r="CJ267" s="70"/>
      <c r="CK267" s="16"/>
      <c r="CL267" s="16"/>
      <c r="CM267" s="70"/>
      <c r="CN267" s="16"/>
      <c r="CO267" s="16"/>
      <c r="CP267" s="70"/>
      <c r="CQ267" s="16"/>
      <c r="CR267" s="16"/>
      <c r="CS267" s="70"/>
      <c r="CT267" s="16"/>
      <c r="CU267" s="16"/>
      <c r="CV267" s="70"/>
      <c r="CW267" s="16"/>
      <c r="CX267" s="16"/>
      <c r="CY267" s="70"/>
      <c r="CZ267" s="16"/>
      <c r="DA267" s="16"/>
      <c r="DB267" s="70"/>
      <c r="DC267" s="16"/>
      <c r="DD267" s="16"/>
      <c r="DE267" s="70"/>
      <c r="DF267" s="16"/>
      <c r="DG267" s="16"/>
      <c r="DH267" s="70"/>
      <c r="DI267" s="16"/>
      <c r="DJ267" s="16"/>
      <c r="DK267" s="70"/>
      <c r="DL267" s="16"/>
      <c r="DM267" s="16"/>
      <c r="DN267" s="70"/>
      <c r="DO267" s="16"/>
      <c r="DP267" s="16"/>
      <c r="DQ267" s="70"/>
      <c r="DR267" s="16"/>
      <c r="DS267" s="16"/>
      <c r="DT267" s="70"/>
      <c r="DU267" s="16"/>
      <c r="DV267" s="16"/>
      <c r="DW267" s="70"/>
      <c r="DX267" s="16"/>
      <c r="DY267" s="16"/>
      <c r="DZ267" s="70"/>
      <c r="EA267" s="16"/>
      <c r="EB267" s="16"/>
      <c r="EC267" s="70"/>
      <c r="ED267" s="16"/>
      <c r="EE267" s="16"/>
      <c r="EF267" s="70"/>
      <c r="EG267" s="16"/>
      <c r="EH267" s="16"/>
      <c r="EI267" s="70"/>
      <c r="EJ267" s="16"/>
      <c r="EK267" s="16"/>
      <c r="EL267" s="70"/>
      <c r="EM267" s="16"/>
      <c r="EN267" s="16"/>
      <c r="EO267" s="70"/>
      <c r="EP267" s="16"/>
      <c r="EQ267" s="16"/>
      <c r="ER267" s="70"/>
      <c r="ES267" s="16"/>
      <c r="ET267" s="16"/>
      <c r="EU267" s="70"/>
      <c r="EV267" s="16"/>
      <c r="EW267" s="16"/>
      <c r="EX267" s="70"/>
      <c r="EY267" s="16"/>
      <c r="EZ267" s="16"/>
      <c r="FA267" s="70"/>
      <c r="FB267" s="16"/>
      <c r="FC267" s="16"/>
      <c r="FD267" s="70"/>
      <c r="FE267" s="16"/>
      <c r="FF267" s="16"/>
      <c r="FG267" s="70"/>
      <c r="FH267" s="16"/>
      <c r="FI267" s="16"/>
      <c r="FJ267" s="70"/>
      <c r="FK267" s="16"/>
      <c r="FL267" s="16"/>
      <c r="FM267" s="70"/>
      <c r="FN267" s="16"/>
      <c r="FO267" s="16"/>
      <c r="FP267" s="70"/>
      <c r="FQ267" s="16"/>
      <c r="FR267" s="16"/>
      <c r="FS267" s="70"/>
      <c r="FT267" s="16"/>
      <c r="FU267" s="16"/>
      <c r="FV267" s="70"/>
      <c r="FW267" s="16"/>
      <c r="FX267" s="16"/>
      <c r="FY267" s="70"/>
      <c r="FZ267" s="16"/>
      <c r="GA267" s="16"/>
      <c r="GB267" s="70"/>
      <c r="GC267" s="16"/>
      <c r="GD267" s="16"/>
      <c r="GE267" s="70"/>
      <c r="GF267" s="16"/>
      <c r="GG267" s="16"/>
      <c r="GH267" s="71"/>
      <c r="GI267" s="16"/>
      <c r="GJ267" s="16"/>
      <c r="GK267" s="70"/>
      <c r="GL267" s="16"/>
      <c r="GM267" s="16"/>
      <c r="GN267" s="70"/>
      <c r="GO267" s="16"/>
      <c r="GP267" s="16"/>
      <c r="GQ267" s="70"/>
      <c r="GR267" s="16"/>
      <c r="GS267" s="16"/>
      <c r="GT267" s="70"/>
      <c r="GU267" s="16"/>
      <c r="GV267" s="16"/>
      <c r="GW267" s="70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70"/>
      <c r="HJ267" s="16"/>
      <c r="HK267" s="16"/>
      <c r="HL267" s="16"/>
      <c r="HM267" s="16"/>
      <c r="HN267" s="16"/>
      <c r="HO267" s="16"/>
      <c r="HP267" s="16"/>
      <c r="HQ267" s="16"/>
      <c r="HR267" s="70"/>
      <c r="HS267" s="16"/>
      <c r="HT267" s="16"/>
      <c r="HU267" s="70"/>
      <c r="HV267" s="16"/>
      <c r="HW267" s="16"/>
      <c r="HX267" s="70"/>
      <c r="HY267" s="16"/>
      <c r="HZ267" s="16"/>
      <c r="IA267" s="70"/>
      <c r="IB267" s="16"/>
      <c r="IC267" s="16"/>
      <c r="ID267" s="70"/>
      <c r="IE267" s="16"/>
      <c r="IF267" s="16"/>
      <c r="IG267" s="70"/>
      <c r="IH267" s="16"/>
      <c r="II267" s="16"/>
      <c r="IJ267" s="70"/>
      <c r="IK267" s="16"/>
      <c r="IL267" s="16"/>
      <c r="IM267" s="70"/>
      <c r="IN267" s="16"/>
      <c r="IO267" s="16"/>
      <c r="IP267" s="70"/>
      <c r="IQ267" s="16"/>
      <c r="IR267" s="16"/>
      <c r="IS267" s="16"/>
      <c r="IT267" s="70"/>
      <c r="IU267" s="16"/>
      <c r="IV267" s="16"/>
      <c r="IW267" s="70"/>
      <c r="IX267" s="16"/>
      <c r="IY267" s="16"/>
      <c r="IZ267" s="70"/>
      <c r="JA267" s="16"/>
      <c r="JB267" s="16"/>
      <c r="JC267" s="70"/>
      <c r="JD267" s="16"/>
      <c r="JE267" s="16"/>
      <c r="JF267" s="70"/>
      <c r="JG267" s="16"/>
      <c r="JH267" s="16"/>
      <c r="JI267" s="70"/>
      <c r="JJ267" s="16"/>
      <c r="JK267" s="16"/>
      <c r="JL267" s="70"/>
      <c r="JM267" s="16"/>
      <c r="JN267" s="16"/>
      <c r="JO267" s="70"/>
      <c r="JP267" s="16"/>
      <c r="JQ267" s="16"/>
      <c r="JR267" s="70"/>
      <c r="JS267" s="16"/>
      <c r="JT267" s="16"/>
      <c r="JU267" s="70"/>
      <c r="JV267" s="16"/>
      <c r="JW267" s="16"/>
      <c r="JX267" s="70"/>
      <c r="JY267" s="16"/>
      <c r="JZ267" s="16"/>
      <c r="KA267" s="70"/>
      <c r="KB267" s="16"/>
      <c r="KC267" s="16"/>
      <c r="KD267" s="70"/>
      <c r="KE267" s="16"/>
      <c r="KF267" s="16"/>
      <c r="KG267" s="70"/>
      <c r="KH267" s="16"/>
      <c r="KI267" s="16"/>
      <c r="KJ267" s="70"/>
      <c r="KK267" s="16"/>
      <c r="KL267" s="16"/>
      <c r="KM267" s="70"/>
      <c r="KN267" s="16"/>
      <c r="KO267" s="16"/>
      <c r="KP267" s="70"/>
      <c r="KQ267" s="16"/>
      <c r="KR267" s="16"/>
      <c r="KS267" s="70"/>
      <c r="KT267" s="16"/>
      <c r="KU267" s="16"/>
      <c r="KV267" s="16"/>
      <c r="KW267" s="16"/>
      <c r="KX267" s="16"/>
      <c r="KY267" s="70"/>
      <c r="KZ267" s="16"/>
      <c r="LA267" s="16"/>
      <c r="LB267" s="70"/>
      <c r="LC267" s="16"/>
      <c r="LD267" s="16"/>
      <c r="LE267" s="70"/>
      <c r="LF267" s="16"/>
      <c r="LG267" s="16"/>
      <c r="LH267" s="70"/>
      <c r="LI267" s="16"/>
      <c r="LJ267" s="16"/>
      <c r="LK267" s="70"/>
      <c r="LL267" s="16"/>
      <c r="LM267" s="16"/>
      <c r="LN267" s="70"/>
      <c r="LO267" s="16"/>
      <c r="LP267" s="16"/>
      <c r="LQ267" s="70"/>
      <c r="LR267" s="16"/>
      <c r="LS267" s="16"/>
      <c r="LT267" s="70"/>
      <c r="LU267" s="16"/>
      <c r="LV267" s="16"/>
      <c r="LW267" s="70"/>
      <c r="LX267" s="16"/>
      <c r="LY267" s="16"/>
      <c r="LZ267" s="70"/>
      <c r="MA267" s="16"/>
      <c r="MB267" s="16"/>
      <c r="MC267" s="70"/>
      <c r="MD267" s="16"/>
      <c r="ME267" s="16"/>
      <c r="MF267" s="70"/>
      <c r="MG267" s="21"/>
    </row>
    <row r="268" spans="2:345" s="17" customFormat="1" ht="13.5" customHeight="1">
      <c r="B268" s="16"/>
      <c r="C268" s="16"/>
      <c r="D268" s="16"/>
      <c r="E268" s="16"/>
      <c r="F268" s="16"/>
      <c r="G268" s="70"/>
      <c r="H268" s="16"/>
      <c r="I268" s="16"/>
      <c r="J268" s="70"/>
      <c r="K268" s="16"/>
      <c r="L268" s="16"/>
      <c r="M268" s="70"/>
      <c r="N268" s="16"/>
      <c r="O268" s="16"/>
      <c r="P268" s="70"/>
      <c r="Q268" s="16"/>
      <c r="R268" s="16"/>
      <c r="S268" s="70"/>
      <c r="T268" s="16"/>
      <c r="U268" s="16"/>
      <c r="V268" s="70"/>
      <c r="W268" s="16"/>
      <c r="X268" s="16"/>
      <c r="Y268" s="70"/>
      <c r="Z268" s="16"/>
      <c r="AA268" s="16"/>
      <c r="AB268" s="70"/>
      <c r="AC268" s="16"/>
      <c r="AD268" s="16"/>
      <c r="AE268" s="70"/>
      <c r="AF268" s="16"/>
      <c r="AG268" s="16"/>
      <c r="AH268" s="70"/>
      <c r="AI268" s="16"/>
      <c r="AJ268" s="16"/>
      <c r="AK268" s="70"/>
      <c r="AL268" s="16"/>
      <c r="AM268" s="16"/>
      <c r="AN268" s="70"/>
      <c r="AO268" s="16"/>
      <c r="AP268" s="16"/>
      <c r="AQ268" s="70"/>
      <c r="AR268" s="16"/>
      <c r="AS268" s="16"/>
      <c r="AT268" s="70"/>
      <c r="AU268" s="16"/>
      <c r="AV268" s="16"/>
      <c r="AW268" s="70"/>
      <c r="AX268" s="16"/>
      <c r="AY268" s="16"/>
      <c r="AZ268" s="70"/>
      <c r="BA268" s="16"/>
      <c r="BB268" s="16"/>
      <c r="BC268" s="70"/>
      <c r="BD268" s="16"/>
      <c r="BE268" s="16"/>
      <c r="BF268" s="70"/>
      <c r="BG268" s="16"/>
      <c r="BH268" s="16"/>
      <c r="BI268" s="70"/>
      <c r="BJ268" s="16"/>
      <c r="BK268" s="16"/>
      <c r="BL268" s="70"/>
      <c r="BM268" s="16"/>
      <c r="BN268" s="16"/>
      <c r="BO268" s="70"/>
      <c r="BP268" s="16"/>
      <c r="BQ268" s="16"/>
      <c r="BR268" s="70"/>
      <c r="BS268" s="16"/>
      <c r="BT268" s="16"/>
      <c r="BU268" s="70"/>
      <c r="BV268" s="16"/>
      <c r="BW268" s="16"/>
      <c r="BX268" s="70"/>
      <c r="BY268" s="16"/>
      <c r="BZ268" s="16"/>
      <c r="CA268" s="70"/>
      <c r="CB268" s="16"/>
      <c r="CC268" s="16"/>
      <c r="CD268" s="70"/>
      <c r="CE268" s="16"/>
      <c r="CF268" s="16"/>
      <c r="CG268" s="70"/>
      <c r="CH268" s="16"/>
      <c r="CI268" s="16"/>
      <c r="CJ268" s="70"/>
      <c r="CK268" s="16"/>
      <c r="CL268" s="16"/>
      <c r="CM268" s="70"/>
      <c r="CN268" s="16"/>
      <c r="CO268" s="16"/>
      <c r="CP268" s="70"/>
      <c r="CQ268" s="16"/>
      <c r="CR268" s="16"/>
      <c r="CS268" s="70"/>
      <c r="CT268" s="16"/>
      <c r="CU268" s="16"/>
      <c r="CV268" s="70"/>
      <c r="CW268" s="16"/>
      <c r="CX268" s="16"/>
      <c r="CY268" s="70"/>
      <c r="CZ268" s="16"/>
      <c r="DA268" s="16"/>
      <c r="DB268" s="70"/>
      <c r="DC268" s="16"/>
      <c r="DD268" s="16"/>
      <c r="DE268" s="70"/>
      <c r="DF268" s="16"/>
      <c r="DG268" s="16"/>
      <c r="DH268" s="70"/>
      <c r="DI268" s="16"/>
      <c r="DJ268" s="16"/>
      <c r="DK268" s="70"/>
      <c r="DL268" s="16"/>
      <c r="DM268" s="16"/>
      <c r="DN268" s="70"/>
      <c r="DO268" s="16"/>
      <c r="DP268" s="16"/>
      <c r="DQ268" s="70"/>
      <c r="DR268" s="16"/>
      <c r="DS268" s="16"/>
      <c r="DT268" s="70"/>
      <c r="DU268" s="16"/>
      <c r="DV268" s="16"/>
      <c r="DW268" s="70"/>
      <c r="DX268" s="16"/>
      <c r="DY268" s="16"/>
      <c r="DZ268" s="70"/>
      <c r="EA268" s="16"/>
      <c r="EB268" s="16"/>
      <c r="EC268" s="70"/>
      <c r="ED268" s="16"/>
      <c r="EE268" s="16"/>
      <c r="EF268" s="70"/>
      <c r="EG268" s="16"/>
      <c r="EH268" s="16"/>
      <c r="EI268" s="70"/>
      <c r="EJ268" s="16"/>
      <c r="EK268" s="16"/>
      <c r="EL268" s="70"/>
      <c r="EM268" s="16"/>
      <c r="EN268" s="16"/>
      <c r="EO268" s="70"/>
      <c r="EP268" s="16"/>
      <c r="EQ268" s="16"/>
      <c r="ER268" s="70"/>
      <c r="ES268" s="16"/>
      <c r="ET268" s="16"/>
      <c r="EU268" s="70"/>
      <c r="EV268" s="16"/>
      <c r="EW268" s="16"/>
      <c r="EX268" s="70"/>
      <c r="EY268" s="16"/>
      <c r="EZ268" s="16"/>
      <c r="FA268" s="70"/>
      <c r="FB268" s="16"/>
      <c r="FC268" s="16"/>
      <c r="FD268" s="70"/>
      <c r="FE268" s="16"/>
      <c r="FF268" s="16"/>
      <c r="FG268" s="70"/>
      <c r="FH268" s="16"/>
      <c r="FI268" s="16"/>
      <c r="FJ268" s="70"/>
      <c r="FK268" s="16"/>
      <c r="FL268" s="16"/>
      <c r="FM268" s="70"/>
      <c r="FN268" s="16"/>
      <c r="FO268" s="16"/>
      <c r="FP268" s="70"/>
      <c r="FQ268" s="16"/>
      <c r="FR268" s="16"/>
      <c r="FS268" s="70"/>
      <c r="FT268" s="16"/>
      <c r="FU268" s="16"/>
      <c r="FV268" s="70"/>
      <c r="FW268" s="16"/>
      <c r="FX268" s="16"/>
      <c r="FY268" s="70"/>
      <c r="FZ268" s="16"/>
      <c r="GA268" s="16"/>
      <c r="GB268" s="70"/>
      <c r="GC268" s="16"/>
      <c r="GD268" s="16"/>
      <c r="GE268" s="70"/>
      <c r="GF268" s="16"/>
      <c r="GG268" s="16"/>
      <c r="GH268" s="71"/>
      <c r="GI268" s="16"/>
      <c r="GJ268" s="16"/>
      <c r="GK268" s="70"/>
      <c r="GL268" s="16"/>
      <c r="GM268" s="16"/>
      <c r="GN268" s="70"/>
      <c r="GO268" s="16"/>
      <c r="GP268" s="16"/>
      <c r="GQ268" s="70"/>
      <c r="GR268" s="16"/>
      <c r="GS268" s="16"/>
      <c r="GT268" s="70"/>
      <c r="GU268" s="16"/>
      <c r="GV268" s="16"/>
      <c r="GW268" s="70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70"/>
      <c r="HJ268" s="16"/>
      <c r="HK268" s="16"/>
      <c r="HL268" s="16"/>
      <c r="HM268" s="16"/>
      <c r="HN268" s="16"/>
      <c r="HO268" s="16"/>
      <c r="HP268" s="16"/>
      <c r="HQ268" s="16"/>
      <c r="HR268" s="70"/>
      <c r="HS268" s="16"/>
      <c r="HT268" s="16"/>
      <c r="HU268" s="70"/>
      <c r="HV268" s="16"/>
      <c r="HW268" s="16"/>
      <c r="HX268" s="70"/>
      <c r="HY268" s="16"/>
      <c r="HZ268" s="16"/>
      <c r="IA268" s="70"/>
      <c r="IB268" s="16"/>
      <c r="IC268" s="16"/>
      <c r="ID268" s="70"/>
      <c r="IE268" s="16"/>
      <c r="IF268" s="16"/>
      <c r="IG268" s="70"/>
      <c r="IH268" s="16"/>
      <c r="II268" s="16"/>
      <c r="IJ268" s="70"/>
      <c r="IK268" s="16"/>
      <c r="IL268" s="16"/>
      <c r="IM268" s="70"/>
      <c r="IN268" s="16"/>
      <c r="IO268" s="16"/>
      <c r="IP268" s="70"/>
      <c r="IQ268" s="16"/>
      <c r="IR268" s="16"/>
      <c r="IS268" s="16"/>
      <c r="IT268" s="70"/>
      <c r="IU268" s="16"/>
      <c r="IV268" s="16"/>
      <c r="IW268" s="70"/>
      <c r="IX268" s="16"/>
      <c r="IY268" s="16"/>
      <c r="IZ268" s="70"/>
      <c r="JA268" s="16"/>
      <c r="JB268" s="16"/>
      <c r="JC268" s="70"/>
      <c r="JD268" s="16"/>
      <c r="JE268" s="16"/>
      <c r="JF268" s="70"/>
      <c r="JG268" s="16"/>
      <c r="JH268" s="16"/>
      <c r="JI268" s="70"/>
      <c r="JJ268" s="16"/>
      <c r="JK268" s="16"/>
      <c r="JL268" s="70"/>
      <c r="JM268" s="16"/>
      <c r="JN268" s="16"/>
      <c r="JO268" s="70"/>
      <c r="JP268" s="16"/>
      <c r="JQ268" s="16"/>
      <c r="JR268" s="70"/>
      <c r="JS268" s="16"/>
      <c r="JT268" s="16"/>
      <c r="JU268" s="70"/>
      <c r="JV268" s="16"/>
      <c r="JW268" s="16"/>
      <c r="JX268" s="70"/>
      <c r="JY268" s="16"/>
      <c r="JZ268" s="16"/>
      <c r="KA268" s="70"/>
      <c r="KB268" s="16"/>
      <c r="KC268" s="16"/>
      <c r="KD268" s="70"/>
      <c r="KE268" s="16"/>
      <c r="KF268" s="16"/>
      <c r="KG268" s="70"/>
      <c r="KH268" s="16"/>
      <c r="KI268" s="16"/>
      <c r="KJ268" s="70"/>
      <c r="KK268" s="16"/>
      <c r="KL268" s="16"/>
      <c r="KM268" s="70"/>
      <c r="KN268" s="16"/>
      <c r="KO268" s="16"/>
      <c r="KP268" s="70"/>
      <c r="KQ268" s="16"/>
      <c r="KR268" s="16"/>
      <c r="KS268" s="70"/>
      <c r="KT268" s="16"/>
      <c r="KU268" s="16"/>
      <c r="KV268" s="16"/>
      <c r="KW268" s="16"/>
      <c r="KX268" s="16"/>
      <c r="KY268" s="70"/>
      <c r="KZ268" s="16"/>
      <c r="LA268" s="16"/>
      <c r="LB268" s="70"/>
      <c r="LC268" s="16"/>
      <c r="LD268" s="16"/>
      <c r="LE268" s="70"/>
      <c r="LF268" s="16"/>
      <c r="LG268" s="16"/>
      <c r="LH268" s="70"/>
      <c r="LI268" s="16"/>
      <c r="LJ268" s="16"/>
      <c r="LK268" s="70"/>
      <c r="LL268" s="16"/>
      <c r="LM268" s="16"/>
      <c r="LN268" s="70"/>
      <c r="LO268" s="16"/>
      <c r="LP268" s="16"/>
      <c r="LQ268" s="70"/>
      <c r="LR268" s="16"/>
      <c r="LS268" s="16"/>
      <c r="LT268" s="70"/>
      <c r="LU268" s="16"/>
      <c r="LV268" s="16"/>
      <c r="LW268" s="70"/>
      <c r="LX268" s="16"/>
      <c r="LY268" s="16"/>
      <c r="LZ268" s="70"/>
      <c r="MA268" s="16"/>
      <c r="MB268" s="16"/>
      <c r="MC268" s="70"/>
      <c r="MD268" s="16"/>
      <c r="ME268" s="16"/>
      <c r="MF268" s="70"/>
      <c r="MG268" s="21"/>
    </row>
    <row r="269" spans="2:345" s="17" customFormat="1" ht="13.5" customHeight="1">
      <c r="B269" s="16"/>
      <c r="C269" s="16"/>
      <c r="D269" s="16"/>
      <c r="E269" s="16"/>
      <c r="F269" s="16"/>
      <c r="G269" s="70"/>
      <c r="H269" s="16"/>
      <c r="I269" s="16"/>
      <c r="J269" s="70"/>
      <c r="K269" s="16"/>
      <c r="L269" s="16"/>
      <c r="M269" s="70"/>
      <c r="N269" s="16"/>
      <c r="O269" s="16"/>
      <c r="P269" s="70"/>
      <c r="Q269" s="16"/>
      <c r="R269" s="16"/>
      <c r="S269" s="70"/>
      <c r="T269" s="16"/>
      <c r="U269" s="16"/>
      <c r="V269" s="70"/>
      <c r="W269" s="16"/>
      <c r="X269" s="16"/>
      <c r="Y269" s="70"/>
      <c r="Z269" s="16"/>
      <c r="AA269" s="16"/>
      <c r="AB269" s="70"/>
      <c r="AC269" s="16"/>
      <c r="AD269" s="16"/>
      <c r="AE269" s="70"/>
      <c r="AF269" s="16"/>
      <c r="AG269" s="16"/>
      <c r="AH269" s="70"/>
      <c r="AI269" s="16"/>
      <c r="AJ269" s="16"/>
      <c r="AK269" s="70"/>
      <c r="AL269" s="16"/>
      <c r="AM269" s="16"/>
      <c r="AN269" s="70"/>
      <c r="AO269" s="16"/>
      <c r="AP269" s="16"/>
      <c r="AQ269" s="70"/>
      <c r="AR269" s="16"/>
      <c r="AS269" s="16"/>
      <c r="AT269" s="70"/>
      <c r="AU269" s="16"/>
      <c r="AV269" s="16"/>
      <c r="AW269" s="70"/>
      <c r="AX269" s="16"/>
      <c r="AY269" s="16"/>
      <c r="AZ269" s="70"/>
      <c r="BA269" s="16"/>
      <c r="BB269" s="16"/>
      <c r="BC269" s="70"/>
      <c r="BD269" s="16"/>
      <c r="BE269" s="16"/>
      <c r="BF269" s="70"/>
      <c r="BG269" s="16"/>
      <c r="BH269" s="16"/>
      <c r="BI269" s="70"/>
      <c r="BJ269" s="16"/>
      <c r="BK269" s="16"/>
      <c r="BL269" s="70"/>
      <c r="BM269" s="16"/>
      <c r="BN269" s="16"/>
      <c r="BO269" s="70"/>
      <c r="BP269" s="16"/>
      <c r="BQ269" s="16"/>
      <c r="BR269" s="70"/>
      <c r="BS269" s="16"/>
      <c r="BT269" s="16"/>
      <c r="BU269" s="70"/>
      <c r="BV269" s="16"/>
      <c r="BW269" s="16"/>
      <c r="BX269" s="70"/>
      <c r="BY269" s="16"/>
      <c r="BZ269" s="16"/>
      <c r="CA269" s="70"/>
      <c r="CB269" s="16"/>
      <c r="CC269" s="16"/>
      <c r="CD269" s="70"/>
      <c r="CE269" s="16"/>
      <c r="CF269" s="16"/>
      <c r="CG269" s="70"/>
      <c r="CH269" s="16"/>
      <c r="CI269" s="16"/>
      <c r="CJ269" s="70"/>
      <c r="CK269" s="16"/>
      <c r="CL269" s="16"/>
      <c r="CM269" s="70"/>
      <c r="CN269" s="16"/>
      <c r="CO269" s="16"/>
      <c r="CP269" s="70"/>
      <c r="CQ269" s="16"/>
      <c r="CR269" s="16"/>
      <c r="CS269" s="70"/>
      <c r="CT269" s="16"/>
      <c r="CU269" s="16"/>
      <c r="CV269" s="70"/>
      <c r="CW269" s="16"/>
      <c r="CX269" s="16"/>
      <c r="CY269" s="70"/>
      <c r="CZ269" s="16"/>
      <c r="DA269" s="16"/>
      <c r="DB269" s="70"/>
      <c r="DC269" s="16"/>
      <c r="DD269" s="16"/>
      <c r="DE269" s="70"/>
      <c r="DF269" s="16"/>
      <c r="DG269" s="16"/>
      <c r="DH269" s="70"/>
      <c r="DI269" s="16"/>
      <c r="DJ269" s="16"/>
      <c r="DK269" s="70"/>
      <c r="DL269" s="16"/>
      <c r="DM269" s="16"/>
      <c r="DN269" s="70"/>
      <c r="DO269" s="16"/>
      <c r="DP269" s="16"/>
      <c r="DQ269" s="70"/>
      <c r="DR269" s="16"/>
      <c r="DS269" s="16"/>
      <c r="DT269" s="70"/>
      <c r="DU269" s="16"/>
      <c r="DV269" s="16"/>
      <c r="DW269" s="70"/>
      <c r="DX269" s="16"/>
      <c r="DY269" s="16"/>
      <c r="DZ269" s="70"/>
      <c r="EA269" s="16"/>
      <c r="EB269" s="16"/>
      <c r="EC269" s="70"/>
      <c r="ED269" s="16"/>
      <c r="EE269" s="16"/>
      <c r="EF269" s="70"/>
      <c r="EG269" s="16"/>
      <c r="EH269" s="16"/>
      <c r="EI269" s="70"/>
      <c r="EJ269" s="16"/>
      <c r="EK269" s="16"/>
      <c r="EL269" s="70"/>
      <c r="EM269" s="16"/>
      <c r="EN269" s="16"/>
      <c r="EO269" s="70"/>
      <c r="EP269" s="16"/>
      <c r="EQ269" s="16"/>
      <c r="ER269" s="70"/>
      <c r="ES269" s="16"/>
      <c r="ET269" s="16"/>
      <c r="EU269" s="70"/>
      <c r="EV269" s="16"/>
      <c r="EW269" s="16"/>
      <c r="EX269" s="70"/>
      <c r="EY269" s="16"/>
      <c r="EZ269" s="16"/>
      <c r="FA269" s="70"/>
      <c r="FB269" s="16"/>
      <c r="FC269" s="16"/>
      <c r="FD269" s="70"/>
      <c r="FE269" s="16"/>
      <c r="FF269" s="16"/>
      <c r="FG269" s="70"/>
      <c r="FH269" s="16"/>
      <c r="FI269" s="16"/>
      <c r="FJ269" s="70"/>
      <c r="FK269" s="16"/>
      <c r="FL269" s="16"/>
      <c r="FM269" s="70"/>
      <c r="FN269" s="16"/>
      <c r="FO269" s="16"/>
      <c r="FP269" s="70"/>
      <c r="FQ269" s="16"/>
      <c r="FR269" s="16"/>
      <c r="FS269" s="70"/>
      <c r="FT269" s="16"/>
      <c r="FU269" s="16"/>
      <c r="FV269" s="70"/>
      <c r="FW269" s="16"/>
      <c r="FX269" s="16"/>
      <c r="FY269" s="70"/>
      <c r="FZ269" s="16"/>
      <c r="GA269" s="16"/>
      <c r="GB269" s="70"/>
      <c r="GC269" s="16"/>
      <c r="GD269" s="16"/>
      <c r="GE269" s="70"/>
      <c r="GF269" s="16"/>
      <c r="GG269" s="16"/>
      <c r="GH269" s="71"/>
      <c r="GI269" s="16"/>
      <c r="GJ269" s="16"/>
      <c r="GK269" s="70"/>
      <c r="GL269" s="16"/>
      <c r="GM269" s="16"/>
      <c r="GN269" s="70"/>
      <c r="GO269" s="16"/>
      <c r="GP269" s="16"/>
      <c r="GQ269" s="70"/>
      <c r="GR269" s="16"/>
      <c r="GS269" s="16"/>
      <c r="GT269" s="70"/>
      <c r="GU269" s="16"/>
      <c r="GV269" s="16"/>
      <c r="GW269" s="70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70"/>
      <c r="HJ269" s="16"/>
      <c r="HK269" s="16"/>
      <c r="HL269" s="16"/>
      <c r="HM269" s="16"/>
      <c r="HN269" s="16"/>
      <c r="HO269" s="16"/>
      <c r="HP269" s="16"/>
      <c r="HQ269" s="16"/>
      <c r="HR269" s="70"/>
      <c r="HS269" s="16"/>
      <c r="HT269" s="16"/>
      <c r="HU269" s="70"/>
      <c r="HV269" s="16"/>
      <c r="HW269" s="16"/>
      <c r="HX269" s="70"/>
      <c r="HY269" s="16"/>
      <c r="HZ269" s="16"/>
      <c r="IA269" s="70"/>
      <c r="IB269" s="16"/>
      <c r="IC269" s="16"/>
      <c r="ID269" s="70"/>
      <c r="IE269" s="16"/>
      <c r="IF269" s="16"/>
      <c r="IG269" s="70"/>
      <c r="IH269" s="16"/>
      <c r="II269" s="16"/>
      <c r="IJ269" s="70"/>
      <c r="IK269" s="16"/>
      <c r="IL269" s="16"/>
      <c r="IM269" s="70"/>
      <c r="IN269" s="16"/>
      <c r="IO269" s="16"/>
      <c r="IP269" s="70"/>
      <c r="IQ269" s="16"/>
      <c r="IR269" s="16"/>
      <c r="IS269" s="16"/>
      <c r="IT269" s="70"/>
      <c r="IU269" s="16"/>
      <c r="IV269" s="16"/>
      <c r="IW269" s="70"/>
      <c r="IX269" s="16"/>
      <c r="IY269" s="16"/>
      <c r="IZ269" s="70"/>
      <c r="JA269" s="16"/>
      <c r="JB269" s="16"/>
      <c r="JC269" s="70"/>
      <c r="JD269" s="16"/>
      <c r="JE269" s="16"/>
      <c r="JF269" s="70"/>
      <c r="JG269" s="16"/>
      <c r="JH269" s="16"/>
      <c r="JI269" s="70"/>
      <c r="JJ269" s="16"/>
      <c r="JK269" s="16"/>
      <c r="JL269" s="70"/>
      <c r="JM269" s="16"/>
      <c r="JN269" s="16"/>
      <c r="JO269" s="70"/>
      <c r="JP269" s="16"/>
      <c r="JQ269" s="16"/>
      <c r="JR269" s="70"/>
      <c r="JS269" s="16"/>
      <c r="JT269" s="16"/>
      <c r="JU269" s="70"/>
      <c r="JV269" s="16"/>
      <c r="JW269" s="16"/>
      <c r="JX269" s="70"/>
      <c r="JY269" s="16"/>
      <c r="JZ269" s="16"/>
      <c r="KA269" s="70"/>
      <c r="KB269" s="16"/>
      <c r="KC269" s="16"/>
      <c r="KD269" s="70"/>
      <c r="KE269" s="16"/>
      <c r="KF269" s="16"/>
      <c r="KG269" s="70"/>
      <c r="KH269" s="16"/>
      <c r="KI269" s="16"/>
      <c r="KJ269" s="70"/>
      <c r="KK269" s="16"/>
      <c r="KL269" s="16"/>
      <c r="KM269" s="70"/>
      <c r="KN269" s="16"/>
      <c r="KO269" s="16"/>
      <c r="KP269" s="70"/>
      <c r="KQ269" s="16"/>
      <c r="KR269" s="16"/>
      <c r="KS269" s="70"/>
      <c r="KT269" s="16"/>
      <c r="KU269" s="16"/>
      <c r="KV269" s="16"/>
      <c r="KW269" s="16"/>
      <c r="KX269" s="16"/>
      <c r="KY269" s="70"/>
      <c r="KZ269" s="16"/>
      <c r="LA269" s="16"/>
      <c r="LB269" s="70"/>
      <c r="LC269" s="16"/>
      <c r="LD269" s="16"/>
      <c r="LE269" s="70"/>
      <c r="LF269" s="16"/>
      <c r="LG269" s="16"/>
      <c r="LH269" s="70"/>
      <c r="LI269" s="16"/>
      <c r="LJ269" s="16"/>
      <c r="LK269" s="70"/>
      <c r="LL269" s="16"/>
      <c r="LM269" s="16"/>
      <c r="LN269" s="70"/>
      <c r="LO269" s="16"/>
      <c r="LP269" s="16"/>
      <c r="LQ269" s="70"/>
      <c r="LR269" s="16"/>
      <c r="LS269" s="16"/>
      <c r="LT269" s="70"/>
      <c r="LU269" s="16"/>
      <c r="LV269" s="16"/>
      <c r="LW269" s="70"/>
      <c r="LX269" s="16"/>
      <c r="LY269" s="16"/>
      <c r="LZ269" s="70"/>
      <c r="MA269" s="16"/>
      <c r="MB269" s="16"/>
      <c r="MC269" s="70"/>
      <c r="MD269" s="16"/>
      <c r="ME269" s="16"/>
      <c r="MF269" s="70"/>
      <c r="MG269" s="21"/>
    </row>
    <row r="270" spans="2:345" s="17" customFormat="1" ht="13.5" customHeight="1">
      <c r="B270" s="16"/>
      <c r="C270" s="16"/>
      <c r="D270" s="16"/>
      <c r="E270" s="16"/>
      <c r="F270" s="16"/>
      <c r="G270" s="70"/>
      <c r="H270" s="16"/>
      <c r="I270" s="16"/>
      <c r="J270" s="70"/>
      <c r="K270" s="16"/>
      <c r="L270" s="16"/>
      <c r="M270" s="70"/>
      <c r="N270" s="16"/>
      <c r="O270" s="16"/>
      <c r="P270" s="70"/>
      <c r="Q270" s="16"/>
      <c r="R270" s="16"/>
      <c r="S270" s="70"/>
      <c r="T270" s="16"/>
      <c r="U270" s="16"/>
      <c r="V270" s="70"/>
      <c r="W270" s="16"/>
      <c r="X270" s="16"/>
      <c r="Y270" s="70"/>
      <c r="Z270" s="16"/>
      <c r="AA270" s="16"/>
      <c r="AB270" s="70"/>
      <c r="AC270" s="16"/>
      <c r="AD270" s="16"/>
      <c r="AE270" s="70"/>
      <c r="AF270" s="16"/>
      <c r="AG270" s="16"/>
      <c r="AH270" s="70"/>
      <c r="AI270" s="16"/>
      <c r="AJ270" s="16"/>
      <c r="AK270" s="70"/>
      <c r="AL270" s="16"/>
      <c r="AM270" s="16"/>
      <c r="AN270" s="70"/>
      <c r="AO270" s="16"/>
      <c r="AP270" s="16"/>
      <c r="AQ270" s="70"/>
      <c r="AR270" s="16"/>
      <c r="AS270" s="16"/>
      <c r="AT270" s="70"/>
      <c r="AU270" s="16"/>
      <c r="AV270" s="16"/>
      <c r="AW270" s="70"/>
      <c r="AX270" s="16"/>
      <c r="AY270" s="16"/>
      <c r="AZ270" s="70"/>
      <c r="BA270" s="16"/>
      <c r="BB270" s="16"/>
      <c r="BC270" s="70"/>
      <c r="BD270" s="16"/>
      <c r="BE270" s="16"/>
      <c r="BF270" s="70"/>
      <c r="BG270" s="16"/>
      <c r="BH270" s="16"/>
      <c r="BI270" s="70"/>
      <c r="BJ270" s="16"/>
      <c r="BK270" s="16"/>
      <c r="BL270" s="70"/>
      <c r="BM270" s="16"/>
      <c r="BN270" s="16"/>
      <c r="BO270" s="70"/>
      <c r="BP270" s="16"/>
      <c r="BQ270" s="16"/>
      <c r="BR270" s="70"/>
      <c r="BS270" s="16"/>
      <c r="BT270" s="16"/>
      <c r="BU270" s="70"/>
      <c r="BV270" s="16"/>
      <c r="BW270" s="16"/>
      <c r="BX270" s="70"/>
      <c r="BY270" s="16"/>
      <c r="BZ270" s="16"/>
      <c r="CA270" s="70"/>
      <c r="CB270" s="16"/>
      <c r="CC270" s="16"/>
      <c r="CD270" s="70"/>
      <c r="CE270" s="16"/>
      <c r="CF270" s="16"/>
      <c r="CG270" s="70"/>
      <c r="CH270" s="16"/>
      <c r="CI270" s="16"/>
      <c r="CJ270" s="70"/>
      <c r="CK270" s="16"/>
      <c r="CL270" s="16"/>
      <c r="CM270" s="70"/>
      <c r="CN270" s="16"/>
      <c r="CO270" s="16"/>
      <c r="CP270" s="70"/>
      <c r="CQ270" s="16"/>
      <c r="CR270" s="16"/>
      <c r="CS270" s="70"/>
      <c r="CT270" s="16"/>
      <c r="CU270" s="16"/>
      <c r="CV270" s="70"/>
      <c r="CW270" s="16"/>
      <c r="CX270" s="16"/>
      <c r="CY270" s="70"/>
      <c r="CZ270" s="16"/>
      <c r="DA270" s="16"/>
      <c r="DB270" s="70"/>
      <c r="DC270" s="16"/>
      <c r="DD270" s="16"/>
      <c r="DE270" s="70"/>
      <c r="DF270" s="16"/>
      <c r="DG270" s="16"/>
      <c r="DH270" s="70"/>
      <c r="DI270" s="16"/>
      <c r="DJ270" s="16"/>
      <c r="DK270" s="70"/>
      <c r="DL270" s="16"/>
      <c r="DM270" s="16"/>
      <c r="DN270" s="70"/>
      <c r="DO270" s="16"/>
      <c r="DP270" s="16"/>
      <c r="DQ270" s="70"/>
      <c r="DR270" s="16"/>
      <c r="DS270" s="16"/>
      <c r="DT270" s="70"/>
      <c r="DU270" s="16"/>
      <c r="DV270" s="16"/>
      <c r="DW270" s="70"/>
      <c r="DX270" s="16"/>
      <c r="DY270" s="16"/>
      <c r="DZ270" s="70"/>
      <c r="EA270" s="16"/>
      <c r="EB270" s="16"/>
      <c r="EC270" s="70"/>
      <c r="ED270" s="16"/>
      <c r="EE270" s="16"/>
      <c r="EF270" s="70"/>
      <c r="EG270" s="16"/>
      <c r="EH270" s="16"/>
      <c r="EI270" s="70"/>
      <c r="EJ270" s="16"/>
      <c r="EK270" s="16"/>
      <c r="EL270" s="70"/>
      <c r="EM270" s="16"/>
      <c r="EN270" s="16"/>
      <c r="EO270" s="70"/>
      <c r="EP270" s="16"/>
      <c r="EQ270" s="16"/>
      <c r="ER270" s="70"/>
      <c r="ES270" s="16"/>
      <c r="ET270" s="16"/>
      <c r="EU270" s="70"/>
      <c r="EV270" s="16"/>
      <c r="EW270" s="16"/>
      <c r="EX270" s="70"/>
      <c r="EY270" s="16"/>
      <c r="EZ270" s="16"/>
      <c r="FA270" s="70"/>
      <c r="FB270" s="16"/>
      <c r="FC270" s="16"/>
      <c r="FD270" s="70"/>
      <c r="FE270" s="16"/>
      <c r="FF270" s="16"/>
      <c r="FG270" s="70"/>
      <c r="FH270" s="16"/>
      <c r="FI270" s="16"/>
      <c r="FJ270" s="70"/>
      <c r="FK270" s="16"/>
      <c r="FL270" s="16"/>
      <c r="FM270" s="70"/>
      <c r="FN270" s="16"/>
      <c r="FO270" s="16"/>
      <c r="FP270" s="70"/>
      <c r="FQ270" s="16"/>
      <c r="FR270" s="16"/>
      <c r="FS270" s="70"/>
      <c r="FT270" s="16"/>
      <c r="FU270" s="16"/>
      <c r="FV270" s="70"/>
      <c r="FW270" s="16"/>
      <c r="FX270" s="16"/>
      <c r="FY270" s="70"/>
      <c r="FZ270" s="16"/>
      <c r="GA270" s="16"/>
      <c r="GB270" s="70"/>
      <c r="GC270" s="16"/>
      <c r="GD270" s="16"/>
      <c r="GE270" s="70"/>
      <c r="GF270" s="16"/>
      <c r="GG270" s="16"/>
      <c r="GH270" s="71"/>
      <c r="GI270" s="16"/>
      <c r="GJ270" s="16"/>
      <c r="GK270" s="70"/>
      <c r="GL270" s="16"/>
      <c r="GM270" s="16"/>
      <c r="GN270" s="70"/>
      <c r="GO270" s="16"/>
      <c r="GP270" s="16"/>
      <c r="GQ270" s="70"/>
      <c r="GR270" s="16"/>
      <c r="GS270" s="16"/>
      <c r="GT270" s="70"/>
      <c r="GU270" s="16"/>
      <c r="GV270" s="16"/>
      <c r="GW270" s="70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70"/>
      <c r="HJ270" s="16"/>
      <c r="HK270" s="16"/>
      <c r="HL270" s="16"/>
      <c r="HM270" s="16"/>
      <c r="HN270" s="16"/>
      <c r="HO270" s="16"/>
      <c r="HP270" s="16"/>
      <c r="HQ270" s="16"/>
      <c r="HR270" s="70"/>
      <c r="HS270" s="16"/>
      <c r="HT270" s="16"/>
      <c r="HU270" s="70"/>
      <c r="HV270" s="16"/>
      <c r="HW270" s="16"/>
      <c r="HX270" s="70"/>
      <c r="HY270" s="16"/>
      <c r="HZ270" s="16"/>
      <c r="IA270" s="70"/>
      <c r="IB270" s="16"/>
      <c r="IC270" s="16"/>
      <c r="ID270" s="70"/>
      <c r="IE270" s="16"/>
      <c r="IF270" s="16"/>
      <c r="IG270" s="70"/>
      <c r="IH270" s="16"/>
      <c r="II270" s="16"/>
      <c r="IJ270" s="70"/>
      <c r="IK270" s="16"/>
      <c r="IL270" s="16"/>
      <c r="IM270" s="70"/>
      <c r="IN270" s="16"/>
      <c r="IO270" s="16"/>
      <c r="IP270" s="70"/>
      <c r="IQ270" s="16"/>
      <c r="IR270" s="16"/>
      <c r="IS270" s="16"/>
      <c r="IT270" s="70"/>
      <c r="IU270" s="16"/>
      <c r="IV270" s="16"/>
      <c r="IW270" s="70"/>
      <c r="IX270" s="16"/>
      <c r="IY270" s="16"/>
      <c r="IZ270" s="70"/>
      <c r="JA270" s="16"/>
      <c r="JB270" s="16"/>
      <c r="JC270" s="70"/>
      <c r="JD270" s="16"/>
      <c r="JE270" s="16"/>
      <c r="JF270" s="70"/>
      <c r="JG270" s="16"/>
      <c r="JH270" s="16"/>
      <c r="JI270" s="70"/>
      <c r="JJ270" s="16"/>
      <c r="JK270" s="16"/>
      <c r="JL270" s="70"/>
      <c r="JM270" s="16"/>
      <c r="JN270" s="16"/>
      <c r="JO270" s="70"/>
      <c r="JP270" s="16"/>
      <c r="JQ270" s="16"/>
      <c r="JR270" s="70"/>
      <c r="JS270" s="16"/>
      <c r="JT270" s="16"/>
      <c r="JU270" s="70"/>
      <c r="JV270" s="16"/>
      <c r="JW270" s="16"/>
      <c r="JX270" s="70"/>
      <c r="JY270" s="16"/>
      <c r="JZ270" s="16"/>
      <c r="KA270" s="70"/>
      <c r="KB270" s="16"/>
      <c r="KC270" s="16"/>
      <c r="KD270" s="70"/>
      <c r="KE270" s="16"/>
      <c r="KF270" s="16"/>
      <c r="KG270" s="70"/>
      <c r="KH270" s="16"/>
      <c r="KI270" s="16"/>
      <c r="KJ270" s="70"/>
      <c r="KK270" s="16"/>
      <c r="KL270" s="16"/>
      <c r="KM270" s="70"/>
      <c r="KN270" s="16"/>
      <c r="KO270" s="16"/>
      <c r="KP270" s="70"/>
      <c r="KQ270" s="16"/>
      <c r="KR270" s="16"/>
      <c r="KS270" s="70"/>
      <c r="KT270" s="16"/>
      <c r="KU270" s="16"/>
      <c r="KV270" s="16"/>
      <c r="KW270" s="16"/>
      <c r="KX270" s="16"/>
      <c r="KY270" s="70"/>
      <c r="KZ270" s="16"/>
      <c r="LA270" s="16"/>
      <c r="LB270" s="70"/>
      <c r="LC270" s="16"/>
      <c r="LD270" s="16"/>
      <c r="LE270" s="70"/>
      <c r="LF270" s="16"/>
      <c r="LG270" s="16"/>
      <c r="LH270" s="70"/>
      <c r="LI270" s="16"/>
      <c r="LJ270" s="16"/>
      <c r="LK270" s="70"/>
      <c r="LL270" s="16"/>
      <c r="LM270" s="16"/>
      <c r="LN270" s="70"/>
      <c r="LO270" s="16"/>
      <c r="LP270" s="16"/>
      <c r="LQ270" s="70"/>
      <c r="LR270" s="16"/>
      <c r="LS270" s="16"/>
      <c r="LT270" s="70"/>
      <c r="LU270" s="16"/>
      <c r="LV270" s="16"/>
      <c r="LW270" s="70"/>
      <c r="LX270" s="16"/>
      <c r="LY270" s="16"/>
      <c r="LZ270" s="70"/>
      <c r="MA270" s="16"/>
      <c r="MB270" s="16"/>
      <c r="MC270" s="70"/>
      <c r="MD270" s="16"/>
      <c r="ME270" s="16"/>
      <c r="MF270" s="70"/>
      <c r="MG270" s="21"/>
    </row>
    <row r="271" spans="2:345" s="17" customFormat="1" ht="13.5" customHeight="1">
      <c r="B271" s="16"/>
      <c r="C271" s="16"/>
      <c r="D271" s="16"/>
      <c r="E271" s="16"/>
      <c r="F271" s="16"/>
      <c r="G271" s="70"/>
      <c r="H271" s="16"/>
      <c r="I271" s="16"/>
      <c r="J271" s="70"/>
      <c r="K271" s="16"/>
      <c r="L271" s="16"/>
      <c r="M271" s="70"/>
      <c r="N271" s="16"/>
      <c r="O271" s="16"/>
      <c r="P271" s="70"/>
      <c r="Q271" s="16"/>
      <c r="R271" s="16"/>
      <c r="S271" s="70"/>
      <c r="T271" s="16"/>
      <c r="U271" s="16"/>
      <c r="V271" s="70"/>
      <c r="W271" s="16"/>
      <c r="X271" s="16"/>
      <c r="Y271" s="70"/>
      <c r="Z271" s="16"/>
      <c r="AA271" s="16"/>
      <c r="AB271" s="70"/>
      <c r="AC271" s="16"/>
      <c r="AD271" s="16"/>
      <c r="AE271" s="70"/>
      <c r="AF271" s="16"/>
      <c r="AG271" s="16"/>
      <c r="AH271" s="70"/>
      <c r="AI271" s="16"/>
      <c r="AJ271" s="16"/>
      <c r="AK271" s="70"/>
      <c r="AL271" s="16"/>
      <c r="AM271" s="16"/>
      <c r="AN271" s="70"/>
      <c r="AO271" s="16"/>
      <c r="AP271" s="16"/>
      <c r="AQ271" s="70"/>
      <c r="AR271" s="16"/>
      <c r="AS271" s="16"/>
      <c r="AT271" s="70"/>
      <c r="AU271" s="16"/>
      <c r="AV271" s="16"/>
      <c r="AW271" s="70"/>
      <c r="AX271" s="16"/>
      <c r="AY271" s="16"/>
      <c r="AZ271" s="70"/>
      <c r="BA271" s="16"/>
      <c r="BB271" s="16"/>
      <c r="BC271" s="70"/>
      <c r="BD271" s="16"/>
      <c r="BE271" s="16"/>
      <c r="BF271" s="70"/>
      <c r="BG271" s="16"/>
      <c r="BH271" s="16"/>
      <c r="BI271" s="70"/>
      <c r="BJ271" s="16"/>
      <c r="BK271" s="16"/>
      <c r="BL271" s="70"/>
      <c r="BM271" s="16"/>
      <c r="BN271" s="16"/>
      <c r="BO271" s="70"/>
      <c r="BP271" s="16"/>
      <c r="BQ271" s="16"/>
      <c r="BR271" s="70"/>
      <c r="BS271" s="16"/>
      <c r="BT271" s="16"/>
      <c r="BU271" s="70"/>
      <c r="BV271" s="16"/>
      <c r="BW271" s="16"/>
      <c r="BX271" s="70"/>
      <c r="BY271" s="16"/>
      <c r="BZ271" s="16"/>
      <c r="CA271" s="70"/>
      <c r="CB271" s="16"/>
      <c r="CC271" s="16"/>
      <c r="CD271" s="70"/>
      <c r="CE271" s="16"/>
      <c r="CF271" s="16"/>
      <c r="CG271" s="70"/>
      <c r="CH271" s="16"/>
      <c r="CI271" s="16"/>
      <c r="CJ271" s="70"/>
      <c r="CK271" s="16"/>
      <c r="CL271" s="16"/>
      <c r="CM271" s="70"/>
      <c r="CN271" s="16"/>
      <c r="CO271" s="16"/>
      <c r="CP271" s="70"/>
      <c r="CQ271" s="16"/>
      <c r="CR271" s="16"/>
      <c r="CS271" s="70"/>
      <c r="CT271" s="16"/>
      <c r="CU271" s="16"/>
      <c r="CV271" s="70"/>
      <c r="CW271" s="16"/>
      <c r="CX271" s="16"/>
      <c r="CY271" s="70"/>
      <c r="CZ271" s="16"/>
      <c r="DA271" s="16"/>
      <c r="DB271" s="70"/>
      <c r="DC271" s="16"/>
      <c r="DD271" s="16"/>
      <c r="DE271" s="70"/>
      <c r="DF271" s="16"/>
      <c r="DG271" s="16"/>
      <c r="DH271" s="70"/>
      <c r="DI271" s="16"/>
      <c r="DJ271" s="16"/>
      <c r="DK271" s="70"/>
      <c r="DL271" s="16"/>
      <c r="DM271" s="16"/>
      <c r="DN271" s="70"/>
      <c r="DO271" s="16"/>
      <c r="DP271" s="16"/>
      <c r="DQ271" s="70"/>
      <c r="DR271" s="16"/>
      <c r="DS271" s="16"/>
      <c r="DT271" s="70"/>
      <c r="DU271" s="16"/>
      <c r="DV271" s="16"/>
      <c r="DW271" s="70"/>
      <c r="DX271" s="16"/>
      <c r="DY271" s="16"/>
      <c r="DZ271" s="70"/>
      <c r="EA271" s="16"/>
      <c r="EB271" s="16"/>
      <c r="EC271" s="70"/>
      <c r="ED271" s="16"/>
      <c r="EE271" s="16"/>
      <c r="EF271" s="70"/>
      <c r="EG271" s="16"/>
      <c r="EH271" s="16"/>
      <c r="EI271" s="70"/>
      <c r="EJ271" s="16"/>
      <c r="EK271" s="16"/>
      <c r="EL271" s="70"/>
      <c r="EM271" s="16"/>
      <c r="EN271" s="16"/>
      <c r="EO271" s="70"/>
      <c r="EP271" s="16"/>
      <c r="EQ271" s="16"/>
      <c r="ER271" s="70"/>
      <c r="ES271" s="16"/>
      <c r="ET271" s="16"/>
      <c r="EU271" s="70"/>
      <c r="EV271" s="16"/>
      <c r="EW271" s="16"/>
      <c r="EX271" s="70"/>
      <c r="EY271" s="16"/>
      <c r="EZ271" s="16"/>
      <c r="FA271" s="70"/>
      <c r="FB271" s="16"/>
      <c r="FC271" s="16"/>
      <c r="FD271" s="70"/>
      <c r="FE271" s="16"/>
      <c r="FF271" s="16"/>
      <c r="FG271" s="70"/>
      <c r="FH271" s="16"/>
      <c r="FI271" s="16"/>
      <c r="FJ271" s="70"/>
      <c r="FK271" s="16"/>
      <c r="FL271" s="16"/>
      <c r="FM271" s="70"/>
      <c r="FN271" s="16"/>
      <c r="FO271" s="16"/>
      <c r="FP271" s="70"/>
      <c r="FQ271" s="16"/>
      <c r="FR271" s="16"/>
      <c r="FS271" s="70"/>
      <c r="FT271" s="16"/>
      <c r="FU271" s="16"/>
      <c r="FV271" s="70"/>
      <c r="FW271" s="16"/>
      <c r="FX271" s="16"/>
      <c r="FY271" s="70"/>
      <c r="FZ271" s="16"/>
      <c r="GA271" s="16"/>
      <c r="GB271" s="70"/>
      <c r="GC271" s="16"/>
      <c r="GD271" s="16"/>
      <c r="GE271" s="70"/>
      <c r="GF271" s="16"/>
      <c r="GG271" s="16"/>
      <c r="GH271" s="71"/>
      <c r="GI271" s="16"/>
      <c r="GJ271" s="16"/>
      <c r="GK271" s="70"/>
      <c r="GL271" s="16"/>
      <c r="GM271" s="16"/>
      <c r="GN271" s="70"/>
      <c r="GO271" s="16"/>
      <c r="GP271" s="16"/>
      <c r="GQ271" s="70"/>
      <c r="GR271" s="16"/>
      <c r="GS271" s="16"/>
      <c r="GT271" s="70"/>
      <c r="GU271" s="16"/>
      <c r="GV271" s="16"/>
      <c r="GW271" s="70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70"/>
      <c r="HJ271" s="16"/>
      <c r="HK271" s="16"/>
      <c r="HL271" s="16"/>
      <c r="HM271" s="16"/>
      <c r="HN271" s="16"/>
      <c r="HO271" s="16"/>
      <c r="HP271" s="16"/>
      <c r="HQ271" s="16"/>
      <c r="HR271" s="70"/>
      <c r="HS271" s="16"/>
      <c r="HT271" s="16"/>
      <c r="HU271" s="70"/>
      <c r="HV271" s="16"/>
      <c r="HW271" s="16"/>
      <c r="HX271" s="70"/>
      <c r="HY271" s="16"/>
      <c r="HZ271" s="16"/>
      <c r="IA271" s="70"/>
      <c r="IB271" s="16"/>
      <c r="IC271" s="16"/>
      <c r="ID271" s="70"/>
      <c r="IE271" s="16"/>
      <c r="IF271" s="16"/>
      <c r="IG271" s="70"/>
      <c r="IH271" s="16"/>
      <c r="II271" s="16"/>
      <c r="IJ271" s="70"/>
      <c r="IK271" s="16"/>
      <c r="IL271" s="16"/>
      <c r="IM271" s="70"/>
      <c r="IN271" s="16"/>
      <c r="IO271" s="16"/>
      <c r="IP271" s="70"/>
      <c r="IQ271" s="16"/>
      <c r="IR271" s="16"/>
      <c r="IS271" s="16"/>
      <c r="IT271" s="70"/>
      <c r="IU271" s="16"/>
      <c r="IV271" s="16"/>
      <c r="IW271" s="70"/>
      <c r="IX271" s="16"/>
      <c r="IY271" s="16"/>
      <c r="IZ271" s="70"/>
      <c r="JA271" s="16"/>
      <c r="JB271" s="16"/>
      <c r="JC271" s="70"/>
      <c r="JD271" s="16"/>
      <c r="JE271" s="16"/>
      <c r="JF271" s="70"/>
      <c r="JG271" s="16"/>
      <c r="JH271" s="16"/>
      <c r="JI271" s="70"/>
      <c r="JJ271" s="16"/>
      <c r="JK271" s="16"/>
      <c r="JL271" s="70"/>
      <c r="JM271" s="16"/>
      <c r="JN271" s="16"/>
      <c r="JO271" s="70"/>
      <c r="JP271" s="16"/>
      <c r="JQ271" s="16"/>
      <c r="JR271" s="70"/>
      <c r="JS271" s="16"/>
      <c r="JT271" s="16"/>
      <c r="JU271" s="70"/>
      <c r="JV271" s="16"/>
      <c r="JW271" s="16"/>
      <c r="JX271" s="70"/>
      <c r="JY271" s="16"/>
      <c r="JZ271" s="16"/>
      <c r="KA271" s="70"/>
      <c r="KB271" s="16"/>
      <c r="KC271" s="16"/>
      <c r="KD271" s="70"/>
      <c r="KE271" s="16"/>
      <c r="KF271" s="16"/>
      <c r="KG271" s="70"/>
      <c r="KH271" s="16"/>
      <c r="KI271" s="16"/>
      <c r="KJ271" s="70"/>
      <c r="KK271" s="16"/>
      <c r="KL271" s="16"/>
      <c r="KM271" s="70"/>
      <c r="KN271" s="16"/>
      <c r="KO271" s="16"/>
      <c r="KP271" s="70"/>
      <c r="KQ271" s="16"/>
      <c r="KR271" s="16"/>
      <c r="KS271" s="70"/>
      <c r="KT271" s="16"/>
      <c r="KU271" s="16"/>
      <c r="KV271" s="16"/>
      <c r="KW271" s="16"/>
      <c r="KX271" s="16"/>
      <c r="KY271" s="70"/>
      <c r="KZ271" s="16"/>
      <c r="LA271" s="16"/>
      <c r="LB271" s="70"/>
      <c r="LC271" s="16"/>
      <c r="LD271" s="16"/>
      <c r="LE271" s="70"/>
      <c r="LF271" s="16"/>
      <c r="LG271" s="16"/>
      <c r="LH271" s="70"/>
      <c r="LI271" s="16"/>
      <c r="LJ271" s="16"/>
      <c r="LK271" s="70"/>
      <c r="LL271" s="16"/>
      <c r="LM271" s="16"/>
      <c r="LN271" s="70"/>
      <c r="LO271" s="16"/>
      <c r="LP271" s="16"/>
      <c r="LQ271" s="70"/>
      <c r="LR271" s="16"/>
      <c r="LS271" s="16"/>
      <c r="LT271" s="70"/>
      <c r="LU271" s="16"/>
      <c r="LV271" s="16"/>
      <c r="LW271" s="70"/>
      <c r="LX271" s="16"/>
      <c r="LY271" s="16"/>
      <c r="LZ271" s="70"/>
      <c r="MA271" s="16"/>
      <c r="MB271" s="16"/>
      <c r="MC271" s="70"/>
      <c r="MD271" s="16"/>
      <c r="ME271" s="16"/>
      <c r="MF271" s="70"/>
      <c r="MG271" s="21"/>
    </row>
    <row r="272" spans="2:345" s="17" customFormat="1" ht="13.5" customHeight="1">
      <c r="B272" s="16"/>
      <c r="C272" s="16"/>
      <c r="D272" s="16"/>
      <c r="E272" s="16"/>
      <c r="F272" s="16"/>
      <c r="G272" s="70"/>
      <c r="H272" s="16"/>
      <c r="I272" s="16"/>
      <c r="J272" s="70"/>
      <c r="K272" s="16"/>
      <c r="L272" s="16"/>
      <c r="M272" s="70"/>
      <c r="N272" s="16"/>
      <c r="O272" s="16"/>
      <c r="P272" s="70"/>
      <c r="Q272" s="16"/>
      <c r="R272" s="16"/>
      <c r="S272" s="70"/>
      <c r="T272" s="16"/>
      <c r="U272" s="16"/>
      <c r="V272" s="70"/>
      <c r="W272" s="16"/>
      <c r="X272" s="16"/>
      <c r="Y272" s="70"/>
      <c r="Z272" s="16"/>
      <c r="AA272" s="16"/>
      <c r="AB272" s="70"/>
      <c r="AC272" s="16"/>
      <c r="AD272" s="16"/>
      <c r="AE272" s="70"/>
      <c r="AF272" s="16"/>
      <c r="AG272" s="16"/>
      <c r="AH272" s="70"/>
      <c r="AI272" s="16"/>
      <c r="AJ272" s="16"/>
      <c r="AK272" s="70"/>
      <c r="AL272" s="16"/>
      <c r="AM272" s="16"/>
      <c r="AN272" s="70"/>
      <c r="AO272" s="16"/>
      <c r="AP272" s="16"/>
      <c r="AQ272" s="70"/>
      <c r="AR272" s="16"/>
      <c r="AS272" s="16"/>
      <c r="AT272" s="70"/>
      <c r="AU272" s="16"/>
      <c r="AV272" s="16"/>
      <c r="AW272" s="70"/>
      <c r="AX272" s="16"/>
      <c r="AY272" s="16"/>
      <c r="AZ272" s="70"/>
      <c r="BA272" s="16"/>
      <c r="BB272" s="16"/>
      <c r="BC272" s="70"/>
      <c r="BD272" s="16"/>
      <c r="BE272" s="16"/>
      <c r="BF272" s="70"/>
      <c r="BG272" s="16"/>
      <c r="BH272" s="16"/>
      <c r="BI272" s="70"/>
      <c r="BJ272" s="16"/>
      <c r="BK272" s="16"/>
      <c r="BL272" s="70"/>
      <c r="BM272" s="16"/>
      <c r="BN272" s="16"/>
      <c r="BO272" s="70"/>
      <c r="BP272" s="16"/>
      <c r="BQ272" s="16"/>
      <c r="BR272" s="70"/>
      <c r="BS272" s="16"/>
      <c r="BT272" s="16"/>
      <c r="BU272" s="70"/>
      <c r="BV272" s="16"/>
      <c r="BW272" s="16"/>
      <c r="BX272" s="70"/>
      <c r="BY272" s="16"/>
      <c r="BZ272" s="16"/>
      <c r="CA272" s="70"/>
      <c r="CB272" s="16"/>
      <c r="CC272" s="16"/>
      <c r="CD272" s="70"/>
      <c r="CE272" s="16"/>
      <c r="CF272" s="16"/>
      <c r="CG272" s="70"/>
      <c r="CH272" s="16"/>
      <c r="CI272" s="16"/>
      <c r="CJ272" s="70"/>
      <c r="CK272" s="16"/>
      <c r="CL272" s="16"/>
      <c r="CM272" s="70"/>
      <c r="CN272" s="16"/>
      <c r="CO272" s="16"/>
      <c r="CP272" s="70"/>
      <c r="CQ272" s="16"/>
      <c r="CR272" s="16"/>
      <c r="CS272" s="70"/>
      <c r="CT272" s="16"/>
      <c r="CU272" s="16"/>
      <c r="CV272" s="70"/>
      <c r="CW272" s="16"/>
      <c r="CX272" s="16"/>
      <c r="CY272" s="70"/>
      <c r="CZ272" s="16"/>
      <c r="DA272" s="16"/>
      <c r="DB272" s="70"/>
      <c r="DC272" s="16"/>
      <c r="DD272" s="16"/>
      <c r="DE272" s="70"/>
      <c r="DF272" s="16"/>
      <c r="DG272" s="16"/>
      <c r="DH272" s="70"/>
      <c r="DI272" s="16"/>
      <c r="DJ272" s="16"/>
      <c r="DK272" s="70"/>
      <c r="DL272" s="16"/>
      <c r="DM272" s="16"/>
      <c r="DN272" s="70"/>
      <c r="DO272" s="16"/>
      <c r="DP272" s="16"/>
      <c r="DQ272" s="70"/>
      <c r="DR272" s="16"/>
      <c r="DS272" s="16"/>
      <c r="DT272" s="70"/>
      <c r="DU272" s="16"/>
      <c r="DV272" s="16"/>
      <c r="DW272" s="70"/>
      <c r="DX272" s="16"/>
      <c r="DY272" s="16"/>
      <c r="DZ272" s="70"/>
      <c r="EA272" s="16"/>
      <c r="EB272" s="16"/>
      <c r="EC272" s="70"/>
      <c r="ED272" s="16"/>
      <c r="EE272" s="16"/>
      <c r="EF272" s="70"/>
      <c r="EG272" s="16"/>
      <c r="EH272" s="16"/>
      <c r="EI272" s="70"/>
      <c r="EJ272" s="16"/>
      <c r="EK272" s="16"/>
      <c r="EL272" s="70"/>
      <c r="EM272" s="16"/>
      <c r="EN272" s="16"/>
      <c r="EO272" s="70"/>
      <c r="EP272" s="16"/>
      <c r="EQ272" s="16"/>
      <c r="ER272" s="70"/>
      <c r="ES272" s="16"/>
      <c r="ET272" s="16"/>
      <c r="EU272" s="70"/>
      <c r="EV272" s="16"/>
      <c r="EW272" s="16"/>
      <c r="EX272" s="70"/>
      <c r="EY272" s="16"/>
      <c r="EZ272" s="16"/>
      <c r="FA272" s="70"/>
      <c r="FB272" s="16"/>
      <c r="FC272" s="16"/>
      <c r="FD272" s="70"/>
      <c r="FE272" s="16"/>
      <c r="FF272" s="16"/>
      <c r="FG272" s="70"/>
      <c r="FH272" s="16"/>
      <c r="FI272" s="16"/>
      <c r="FJ272" s="70"/>
      <c r="FK272" s="16"/>
      <c r="FL272" s="16"/>
      <c r="FM272" s="70"/>
      <c r="FN272" s="16"/>
      <c r="FO272" s="16"/>
      <c r="FP272" s="70"/>
      <c r="FQ272" s="16"/>
      <c r="FR272" s="16"/>
      <c r="FS272" s="70"/>
      <c r="FT272" s="16"/>
      <c r="FU272" s="16"/>
      <c r="FV272" s="70"/>
      <c r="FW272" s="16"/>
      <c r="FX272" s="16"/>
      <c r="FY272" s="70"/>
      <c r="FZ272" s="16"/>
      <c r="GA272" s="16"/>
      <c r="GB272" s="70"/>
      <c r="GC272" s="16"/>
      <c r="GD272" s="16"/>
      <c r="GE272" s="70"/>
      <c r="GF272" s="16"/>
      <c r="GG272" s="16"/>
      <c r="GH272" s="71"/>
      <c r="GI272" s="16"/>
      <c r="GJ272" s="16"/>
      <c r="GK272" s="70"/>
      <c r="GL272" s="16"/>
      <c r="GM272" s="16"/>
      <c r="GN272" s="70"/>
      <c r="GO272" s="16"/>
      <c r="GP272" s="16"/>
      <c r="GQ272" s="70"/>
      <c r="GR272" s="16"/>
      <c r="GS272" s="16"/>
      <c r="GT272" s="70"/>
      <c r="GU272" s="16"/>
      <c r="GV272" s="16"/>
      <c r="GW272" s="70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70"/>
      <c r="HJ272" s="16"/>
      <c r="HK272" s="16"/>
      <c r="HL272" s="16"/>
      <c r="HM272" s="16"/>
      <c r="HN272" s="16"/>
      <c r="HO272" s="16"/>
      <c r="HP272" s="16"/>
      <c r="HQ272" s="16"/>
      <c r="HR272" s="70"/>
      <c r="HS272" s="16"/>
      <c r="HT272" s="16"/>
      <c r="HU272" s="70"/>
      <c r="HV272" s="16"/>
      <c r="HW272" s="16"/>
      <c r="HX272" s="70"/>
      <c r="HY272" s="16"/>
      <c r="HZ272" s="16"/>
      <c r="IA272" s="70"/>
      <c r="IB272" s="16"/>
      <c r="IC272" s="16"/>
      <c r="ID272" s="70"/>
      <c r="IE272" s="16"/>
      <c r="IF272" s="16"/>
      <c r="IG272" s="70"/>
      <c r="IH272" s="16"/>
      <c r="II272" s="16"/>
      <c r="IJ272" s="70"/>
      <c r="IK272" s="16"/>
      <c r="IL272" s="16"/>
      <c r="IM272" s="70"/>
      <c r="IN272" s="16"/>
      <c r="IO272" s="16"/>
      <c r="IP272" s="70"/>
      <c r="IQ272" s="16"/>
      <c r="IR272" s="16"/>
      <c r="IS272" s="16"/>
      <c r="IT272" s="70"/>
      <c r="IU272" s="16"/>
      <c r="IV272" s="16"/>
      <c r="IW272" s="70"/>
      <c r="IX272" s="16"/>
      <c r="IY272" s="16"/>
      <c r="IZ272" s="70"/>
      <c r="JA272" s="16"/>
      <c r="JB272" s="16"/>
      <c r="JC272" s="70"/>
      <c r="JD272" s="16"/>
      <c r="JE272" s="16"/>
      <c r="JF272" s="70"/>
      <c r="JG272" s="16"/>
      <c r="JH272" s="16"/>
      <c r="JI272" s="70"/>
      <c r="JJ272" s="16"/>
      <c r="JK272" s="16"/>
      <c r="JL272" s="70"/>
      <c r="JM272" s="16"/>
      <c r="JN272" s="16"/>
      <c r="JO272" s="70"/>
      <c r="JP272" s="16"/>
      <c r="JQ272" s="16"/>
      <c r="JR272" s="70"/>
      <c r="JS272" s="16"/>
      <c r="JT272" s="16"/>
      <c r="JU272" s="70"/>
      <c r="JV272" s="16"/>
      <c r="JW272" s="16"/>
      <c r="JX272" s="70"/>
      <c r="JY272" s="16"/>
      <c r="JZ272" s="16"/>
      <c r="KA272" s="70"/>
      <c r="KB272" s="16"/>
      <c r="KC272" s="16"/>
      <c r="KD272" s="70"/>
      <c r="KE272" s="16"/>
      <c r="KF272" s="16"/>
      <c r="KG272" s="70"/>
      <c r="KH272" s="16"/>
      <c r="KI272" s="16"/>
      <c r="KJ272" s="70"/>
      <c r="KK272" s="16"/>
      <c r="KL272" s="16"/>
      <c r="KM272" s="70"/>
      <c r="KN272" s="16"/>
      <c r="KO272" s="16"/>
      <c r="KP272" s="70"/>
      <c r="KQ272" s="16"/>
      <c r="KR272" s="16"/>
      <c r="KS272" s="70"/>
      <c r="KT272" s="16"/>
      <c r="KU272" s="16"/>
      <c r="KV272" s="16"/>
      <c r="KW272" s="16"/>
      <c r="KX272" s="16"/>
      <c r="KY272" s="70"/>
      <c r="KZ272" s="16"/>
      <c r="LA272" s="16"/>
      <c r="LB272" s="70"/>
      <c r="LC272" s="16"/>
      <c r="LD272" s="16"/>
      <c r="LE272" s="70"/>
      <c r="LF272" s="16"/>
      <c r="LG272" s="16"/>
      <c r="LH272" s="70"/>
      <c r="LI272" s="16"/>
      <c r="LJ272" s="16"/>
      <c r="LK272" s="70"/>
      <c r="LL272" s="16"/>
      <c r="LM272" s="16"/>
      <c r="LN272" s="70"/>
      <c r="LO272" s="16"/>
      <c r="LP272" s="16"/>
      <c r="LQ272" s="70"/>
      <c r="LR272" s="16"/>
      <c r="LS272" s="16"/>
      <c r="LT272" s="70"/>
      <c r="LU272" s="16"/>
      <c r="LV272" s="16"/>
      <c r="LW272" s="70"/>
      <c r="LX272" s="16"/>
      <c r="LY272" s="16"/>
      <c r="LZ272" s="70"/>
      <c r="MA272" s="16"/>
      <c r="MB272" s="16"/>
      <c r="MC272" s="70"/>
      <c r="MD272" s="16"/>
      <c r="ME272" s="16"/>
      <c r="MF272" s="70"/>
      <c r="MG272" s="21"/>
    </row>
    <row r="273" spans="2:345" s="17" customFormat="1" ht="13.5" customHeight="1">
      <c r="B273" s="16"/>
      <c r="C273" s="16"/>
      <c r="D273" s="16"/>
      <c r="E273" s="16"/>
      <c r="F273" s="16"/>
      <c r="G273" s="70"/>
      <c r="H273" s="16"/>
      <c r="I273" s="16"/>
      <c r="J273" s="70"/>
      <c r="K273" s="16"/>
      <c r="L273" s="16"/>
      <c r="M273" s="70"/>
      <c r="N273" s="16"/>
      <c r="O273" s="16"/>
      <c r="P273" s="70"/>
      <c r="Q273" s="16"/>
      <c r="R273" s="16"/>
      <c r="S273" s="70"/>
      <c r="T273" s="16"/>
      <c r="U273" s="16"/>
      <c r="V273" s="70"/>
      <c r="W273" s="16"/>
      <c r="X273" s="16"/>
      <c r="Y273" s="70"/>
      <c r="Z273" s="16"/>
      <c r="AA273" s="16"/>
      <c r="AB273" s="70"/>
      <c r="AC273" s="16"/>
      <c r="AD273" s="16"/>
      <c r="AE273" s="70"/>
      <c r="AF273" s="16"/>
      <c r="AG273" s="16"/>
      <c r="AH273" s="70"/>
      <c r="AI273" s="16"/>
      <c r="AJ273" s="16"/>
      <c r="AK273" s="70"/>
      <c r="AL273" s="16"/>
      <c r="AM273" s="16"/>
      <c r="AN273" s="70"/>
      <c r="AO273" s="16"/>
      <c r="AP273" s="16"/>
      <c r="AQ273" s="70"/>
      <c r="AR273" s="16"/>
      <c r="AS273" s="16"/>
      <c r="AT273" s="70"/>
      <c r="AU273" s="16"/>
      <c r="AV273" s="16"/>
      <c r="AW273" s="70"/>
      <c r="AX273" s="16"/>
      <c r="AY273" s="16"/>
      <c r="AZ273" s="70"/>
      <c r="BA273" s="16"/>
      <c r="BB273" s="16"/>
      <c r="BC273" s="70"/>
      <c r="BD273" s="16"/>
      <c r="BE273" s="16"/>
      <c r="BF273" s="70"/>
      <c r="BG273" s="16"/>
      <c r="BH273" s="16"/>
      <c r="BI273" s="70"/>
      <c r="BJ273" s="16"/>
      <c r="BK273" s="16"/>
      <c r="BL273" s="70"/>
      <c r="BM273" s="16"/>
      <c r="BN273" s="16"/>
      <c r="BO273" s="70"/>
      <c r="BP273" s="16"/>
      <c r="BQ273" s="16"/>
      <c r="BR273" s="70"/>
      <c r="BS273" s="16"/>
      <c r="BT273" s="16"/>
      <c r="BU273" s="70"/>
      <c r="BV273" s="16"/>
      <c r="BW273" s="16"/>
      <c r="BX273" s="70"/>
      <c r="BY273" s="16"/>
      <c r="BZ273" s="16"/>
      <c r="CA273" s="70"/>
      <c r="CB273" s="16"/>
      <c r="CC273" s="16"/>
      <c r="CD273" s="70"/>
      <c r="CE273" s="16"/>
      <c r="CF273" s="16"/>
      <c r="CG273" s="70"/>
      <c r="CH273" s="16"/>
      <c r="CI273" s="16"/>
      <c r="CJ273" s="70"/>
      <c r="CK273" s="16"/>
      <c r="CL273" s="16"/>
      <c r="CM273" s="70"/>
      <c r="CN273" s="16"/>
      <c r="CO273" s="16"/>
      <c r="CP273" s="70"/>
      <c r="CQ273" s="16"/>
      <c r="CR273" s="16"/>
      <c r="CS273" s="70"/>
      <c r="CT273" s="16"/>
      <c r="CU273" s="16"/>
      <c r="CV273" s="70"/>
      <c r="CW273" s="16"/>
      <c r="CX273" s="16"/>
      <c r="CY273" s="70"/>
      <c r="CZ273" s="16"/>
      <c r="DA273" s="16"/>
      <c r="DB273" s="70"/>
      <c r="DC273" s="16"/>
      <c r="DD273" s="16"/>
      <c r="DE273" s="70"/>
      <c r="DF273" s="16"/>
      <c r="DG273" s="16"/>
      <c r="DH273" s="70"/>
      <c r="DI273" s="16"/>
      <c r="DJ273" s="16"/>
      <c r="DK273" s="70"/>
      <c r="DL273" s="16"/>
      <c r="DM273" s="16"/>
      <c r="DN273" s="70"/>
      <c r="DO273" s="16"/>
      <c r="DP273" s="16"/>
      <c r="DQ273" s="70"/>
      <c r="DR273" s="16"/>
      <c r="DS273" s="16"/>
      <c r="DT273" s="70"/>
      <c r="DU273" s="16"/>
      <c r="DV273" s="16"/>
      <c r="DW273" s="70"/>
      <c r="DX273" s="16"/>
      <c r="DY273" s="16"/>
      <c r="DZ273" s="70"/>
      <c r="EA273" s="16"/>
      <c r="EB273" s="16"/>
      <c r="EC273" s="70"/>
      <c r="ED273" s="16"/>
      <c r="EE273" s="16"/>
      <c r="EF273" s="70"/>
      <c r="EG273" s="16"/>
      <c r="EH273" s="16"/>
      <c r="EI273" s="70"/>
      <c r="EJ273" s="16"/>
      <c r="EK273" s="16"/>
      <c r="EL273" s="70"/>
      <c r="EM273" s="16"/>
      <c r="EN273" s="16"/>
      <c r="EO273" s="70"/>
      <c r="EP273" s="16"/>
      <c r="EQ273" s="16"/>
      <c r="ER273" s="70"/>
      <c r="ES273" s="16"/>
      <c r="ET273" s="16"/>
      <c r="EU273" s="70"/>
      <c r="EV273" s="16"/>
      <c r="EW273" s="16"/>
      <c r="EX273" s="70"/>
      <c r="EY273" s="16"/>
      <c r="EZ273" s="16"/>
      <c r="FA273" s="70"/>
      <c r="FB273" s="16"/>
      <c r="FC273" s="16"/>
      <c r="FD273" s="70"/>
      <c r="FE273" s="16"/>
      <c r="FF273" s="16"/>
      <c r="FG273" s="70"/>
      <c r="FH273" s="16"/>
      <c r="FI273" s="16"/>
      <c r="FJ273" s="70"/>
      <c r="FK273" s="16"/>
      <c r="FL273" s="16"/>
      <c r="FM273" s="70"/>
      <c r="FN273" s="16"/>
      <c r="FO273" s="16"/>
      <c r="FP273" s="70"/>
      <c r="FQ273" s="16"/>
      <c r="FR273" s="16"/>
      <c r="FS273" s="70"/>
      <c r="FT273" s="16"/>
      <c r="FU273" s="16"/>
      <c r="FV273" s="70"/>
      <c r="FW273" s="16"/>
      <c r="FX273" s="16"/>
      <c r="FY273" s="70"/>
      <c r="FZ273" s="16"/>
      <c r="GA273" s="16"/>
      <c r="GB273" s="70"/>
      <c r="GC273" s="16"/>
      <c r="GD273" s="16"/>
      <c r="GE273" s="70"/>
      <c r="GF273" s="16"/>
      <c r="GG273" s="16"/>
      <c r="GH273" s="71"/>
      <c r="GI273" s="16"/>
      <c r="GJ273" s="16"/>
      <c r="GK273" s="70"/>
      <c r="GL273" s="16"/>
      <c r="GM273" s="16"/>
      <c r="GN273" s="70"/>
      <c r="GO273" s="16"/>
      <c r="GP273" s="16"/>
      <c r="GQ273" s="70"/>
      <c r="GR273" s="16"/>
      <c r="GS273" s="16"/>
      <c r="GT273" s="70"/>
      <c r="GU273" s="16"/>
      <c r="GV273" s="16"/>
      <c r="GW273" s="70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70"/>
      <c r="HJ273" s="16"/>
      <c r="HK273" s="16"/>
      <c r="HL273" s="16"/>
      <c r="HM273" s="16"/>
      <c r="HN273" s="16"/>
      <c r="HO273" s="16"/>
      <c r="HP273" s="16"/>
      <c r="HQ273" s="16"/>
      <c r="HR273" s="70"/>
      <c r="HS273" s="16"/>
      <c r="HT273" s="16"/>
      <c r="HU273" s="70"/>
      <c r="HV273" s="16"/>
      <c r="HW273" s="16"/>
      <c r="HX273" s="70"/>
      <c r="HY273" s="16"/>
      <c r="HZ273" s="16"/>
      <c r="IA273" s="70"/>
      <c r="IB273" s="16"/>
      <c r="IC273" s="16"/>
      <c r="ID273" s="70"/>
      <c r="IE273" s="16"/>
      <c r="IF273" s="16"/>
      <c r="IG273" s="70"/>
      <c r="IH273" s="16"/>
      <c r="II273" s="16"/>
      <c r="IJ273" s="70"/>
      <c r="IK273" s="16"/>
      <c r="IL273" s="16"/>
      <c r="IM273" s="70"/>
      <c r="IN273" s="16"/>
      <c r="IO273" s="16"/>
      <c r="IP273" s="70"/>
      <c r="IQ273" s="16"/>
      <c r="IR273" s="16"/>
      <c r="IS273" s="16"/>
      <c r="IT273" s="70"/>
      <c r="IU273" s="16"/>
      <c r="IV273" s="16"/>
      <c r="IW273" s="70"/>
      <c r="IX273" s="16"/>
      <c r="IY273" s="16"/>
      <c r="IZ273" s="70"/>
      <c r="JA273" s="16"/>
      <c r="JB273" s="16"/>
      <c r="JC273" s="70"/>
      <c r="JD273" s="16"/>
      <c r="JE273" s="16"/>
      <c r="JF273" s="70"/>
      <c r="JG273" s="16"/>
      <c r="JH273" s="16"/>
      <c r="JI273" s="70"/>
      <c r="JJ273" s="16"/>
      <c r="JK273" s="16"/>
      <c r="JL273" s="70"/>
      <c r="JM273" s="16"/>
      <c r="JN273" s="16"/>
      <c r="JO273" s="70"/>
      <c r="JP273" s="16"/>
      <c r="JQ273" s="16"/>
      <c r="JR273" s="70"/>
      <c r="JS273" s="16"/>
      <c r="JT273" s="16"/>
      <c r="JU273" s="70"/>
      <c r="JV273" s="16"/>
      <c r="JW273" s="16"/>
      <c r="JX273" s="70"/>
      <c r="JY273" s="16"/>
      <c r="JZ273" s="16"/>
      <c r="KA273" s="70"/>
      <c r="KB273" s="16"/>
      <c r="KC273" s="16"/>
      <c r="KD273" s="70"/>
      <c r="KE273" s="16"/>
      <c r="KF273" s="16"/>
      <c r="KG273" s="70"/>
      <c r="KH273" s="16"/>
      <c r="KI273" s="16"/>
      <c r="KJ273" s="70"/>
      <c r="KK273" s="16"/>
      <c r="KL273" s="16"/>
      <c r="KM273" s="70"/>
      <c r="KN273" s="16"/>
      <c r="KO273" s="16"/>
      <c r="KP273" s="70"/>
      <c r="KQ273" s="16"/>
      <c r="KR273" s="16"/>
      <c r="KS273" s="70"/>
      <c r="KT273" s="16"/>
      <c r="KU273" s="16"/>
      <c r="KV273" s="16"/>
      <c r="KW273" s="16"/>
      <c r="KX273" s="16"/>
      <c r="KY273" s="70"/>
      <c r="KZ273" s="16"/>
      <c r="LA273" s="16"/>
      <c r="LB273" s="70"/>
      <c r="LC273" s="16"/>
      <c r="LD273" s="16"/>
      <c r="LE273" s="70"/>
      <c r="LF273" s="16"/>
      <c r="LG273" s="16"/>
      <c r="LH273" s="70"/>
      <c r="LI273" s="16"/>
      <c r="LJ273" s="16"/>
      <c r="LK273" s="70"/>
      <c r="LL273" s="16"/>
      <c r="LM273" s="16"/>
      <c r="LN273" s="70"/>
      <c r="LO273" s="16"/>
      <c r="LP273" s="16"/>
      <c r="LQ273" s="70"/>
      <c r="LR273" s="16"/>
      <c r="LS273" s="16"/>
      <c r="LT273" s="70"/>
      <c r="LU273" s="16"/>
      <c r="LV273" s="16"/>
      <c r="LW273" s="70"/>
      <c r="LX273" s="16"/>
      <c r="LY273" s="16"/>
      <c r="LZ273" s="70"/>
      <c r="MA273" s="16"/>
      <c r="MB273" s="16"/>
      <c r="MC273" s="70"/>
      <c r="MD273" s="16"/>
      <c r="ME273" s="16"/>
      <c r="MF273" s="70"/>
      <c r="MG273" s="21"/>
    </row>
    <row r="274" spans="2:345" s="17" customFormat="1" ht="13.5" customHeight="1">
      <c r="B274" s="16"/>
      <c r="C274" s="16"/>
      <c r="D274" s="16"/>
      <c r="E274" s="16"/>
      <c r="F274" s="16"/>
      <c r="G274" s="70"/>
      <c r="H274" s="16"/>
      <c r="I274" s="16"/>
      <c r="J274" s="70"/>
      <c r="K274" s="16"/>
      <c r="L274" s="16"/>
      <c r="M274" s="70"/>
      <c r="N274" s="16"/>
      <c r="O274" s="16"/>
      <c r="P274" s="70"/>
      <c r="Q274" s="16"/>
      <c r="R274" s="16"/>
      <c r="S274" s="70"/>
      <c r="T274" s="16"/>
      <c r="U274" s="16"/>
      <c r="V274" s="70"/>
      <c r="W274" s="16"/>
      <c r="X274" s="16"/>
      <c r="Y274" s="70"/>
      <c r="Z274" s="16"/>
      <c r="AA274" s="16"/>
      <c r="AB274" s="70"/>
      <c r="AC274" s="16"/>
      <c r="AD274" s="16"/>
      <c r="AE274" s="70"/>
      <c r="AF274" s="16"/>
      <c r="AG274" s="16"/>
      <c r="AH274" s="70"/>
      <c r="AI274" s="16"/>
      <c r="AJ274" s="16"/>
      <c r="AK274" s="70"/>
      <c r="AL274" s="16"/>
      <c r="AM274" s="16"/>
      <c r="AN274" s="70"/>
      <c r="AO274" s="16"/>
      <c r="AP274" s="16"/>
      <c r="AQ274" s="70"/>
      <c r="AR274" s="16"/>
      <c r="AS274" s="16"/>
      <c r="AT274" s="70"/>
      <c r="AU274" s="16"/>
      <c r="AV274" s="16"/>
      <c r="AW274" s="70"/>
      <c r="AX274" s="16"/>
      <c r="AY274" s="16"/>
      <c r="AZ274" s="70"/>
      <c r="BA274" s="16"/>
      <c r="BB274" s="16"/>
      <c r="BC274" s="70"/>
      <c r="BD274" s="16"/>
      <c r="BE274" s="16"/>
      <c r="BF274" s="70"/>
      <c r="BG274" s="16"/>
      <c r="BH274" s="16"/>
      <c r="BI274" s="70"/>
      <c r="BJ274" s="16"/>
      <c r="BK274" s="16"/>
      <c r="BL274" s="70"/>
      <c r="BM274" s="16"/>
      <c r="BN274" s="16"/>
      <c r="BO274" s="70"/>
      <c r="BP274" s="16"/>
      <c r="BQ274" s="16"/>
      <c r="BR274" s="70"/>
      <c r="BS274" s="16"/>
      <c r="BT274" s="16"/>
      <c r="BU274" s="70"/>
      <c r="BV274" s="16"/>
      <c r="BW274" s="16"/>
      <c r="BX274" s="70"/>
      <c r="BY274" s="16"/>
      <c r="BZ274" s="16"/>
      <c r="CA274" s="70"/>
      <c r="CB274" s="16"/>
      <c r="CC274" s="16"/>
      <c r="CD274" s="70"/>
      <c r="CE274" s="16"/>
      <c r="CF274" s="16"/>
      <c r="CG274" s="70"/>
      <c r="CH274" s="16"/>
      <c r="CI274" s="16"/>
      <c r="CJ274" s="70"/>
      <c r="CK274" s="16"/>
      <c r="CL274" s="16"/>
      <c r="CM274" s="70"/>
      <c r="CN274" s="16"/>
      <c r="CO274" s="16"/>
      <c r="CP274" s="70"/>
      <c r="CQ274" s="16"/>
      <c r="CR274" s="16"/>
      <c r="CS274" s="70"/>
      <c r="CT274" s="16"/>
      <c r="CU274" s="16"/>
      <c r="CV274" s="70"/>
      <c r="CW274" s="16"/>
      <c r="CX274" s="16"/>
      <c r="CY274" s="70"/>
      <c r="CZ274" s="16"/>
      <c r="DA274" s="16"/>
      <c r="DB274" s="70"/>
      <c r="DC274" s="16"/>
      <c r="DD274" s="16"/>
      <c r="DE274" s="70"/>
      <c r="DF274" s="16"/>
      <c r="DG274" s="16"/>
      <c r="DH274" s="70"/>
      <c r="DI274" s="16"/>
      <c r="DJ274" s="16"/>
      <c r="DK274" s="70"/>
      <c r="DL274" s="16"/>
      <c r="DM274" s="16"/>
      <c r="DN274" s="70"/>
      <c r="DO274" s="16"/>
      <c r="DP274" s="16"/>
      <c r="DQ274" s="70"/>
      <c r="DR274" s="16"/>
      <c r="DS274" s="16"/>
      <c r="DT274" s="70"/>
      <c r="DU274" s="16"/>
      <c r="DV274" s="16"/>
      <c r="DW274" s="70"/>
      <c r="DX274" s="16"/>
      <c r="DY274" s="16"/>
      <c r="DZ274" s="70"/>
      <c r="EA274" s="16"/>
      <c r="EB274" s="16"/>
      <c r="EC274" s="70"/>
      <c r="ED274" s="16"/>
      <c r="EE274" s="16"/>
      <c r="EF274" s="70"/>
      <c r="EG274" s="16"/>
      <c r="EH274" s="16"/>
      <c r="EI274" s="70"/>
      <c r="EJ274" s="16"/>
      <c r="EK274" s="16"/>
      <c r="EL274" s="70"/>
      <c r="EM274" s="16"/>
      <c r="EN274" s="16"/>
      <c r="EO274" s="70"/>
      <c r="EP274" s="16"/>
      <c r="EQ274" s="16"/>
      <c r="ER274" s="70"/>
      <c r="ES274" s="16"/>
      <c r="ET274" s="16"/>
      <c r="EU274" s="70"/>
      <c r="EV274" s="16"/>
      <c r="EW274" s="16"/>
      <c r="EX274" s="70"/>
      <c r="EY274" s="16"/>
      <c r="EZ274" s="16"/>
      <c r="FA274" s="70"/>
      <c r="FB274" s="16"/>
      <c r="FC274" s="16"/>
      <c r="FD274" s="70"/>
      <c r="FE274" s="16"/>
      <c r="FF274" s="16"/>
      <c r="FG274" s="70"/>
      <c r="FH274" s="16"/>
      <c r="FI274" s="16"/>
      <c r="FJ274" s="70"/>
      <c r="FK274" s="16"/>
      <c r="FL274" s="16"/>
      <c r="FM274" s="70"/>
      <c r="FN274" s="16"/>
      <c r="FO274" s="16"/>
      <c r="FP274" s="70"/>
      <c r="FQ274" s="16"/>
      <c r="FR274" s="16"/>
      <c r="FS274" s="70"/>
      <c r="FT274" s="16"/>
      <c r="FU274" s="16"/>
      <c r="FV274" s="70"/>
      <c r="FW274" s="16"/>
      <c r="FX274" s="16"/>
      <c r="FY274" s="70"/>
      <c r="FZ274" s="16"/>
      <c r="GA274" s="16"/>
      <c r="GB274" s="70"/>
      <c r="GC274" s="16"/>
      <c r="GD274" s="16"/>
      <c r="GE274" s="70"/>
      <c r="GF274" s="16"/>
      <c r="GG274" s="16"/>
      <c r="GH274" s="71"/>
      <c r="GI274" s="16"/>
      <c r="GJ274" s="16"/>
      <c r="GK274" s="70"/>
      <c r="GL274" s="16"/>
      <c r="GM274" s="16"/>
      <c r="GN274" s="70"/>
      <c r="GO274" s="16"/>
      <c r="GP274" s="16"/>
      <c r="GQ274" s="70"/>
      <c r="GR274" s="16"/>
      <c r="GS274" s="16"/>
      <c r="GT274" s="70"/>
      <c r="GU274" s="16"/>
      <c r="GV274" s="16"/>
      <c r="GW274" s="70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70"/>
      <c r="HJ274" s="16"/>
      <c r="HK274" s="16"/>
      <c r="HL274" s="16"/>
      <c r="HM274" s="16"/>
      <c r="HN274" s="16"/>
      <c r="HO274" s="16"/>
      <c r="HP274" s="16"/>
      <c r="HQ274" s="16"/>
      <c r="HR274" s="70"/>
      <c r="HS274" s="16"/>
      <c r="HT274" s="16"/>
      <c r="HU274" s="70"/>
      <c r="HV274" s="16"/>
      <c r="HW274" s="16"/>
      <c r="HX274" s="70"/>
      <c r="HY274" s="16"/>
      <c r="HZ274" s="16"/>
      <c r="IA274" s="70"/>
      <c r="IB274" s="16"/>
      <c r="IC274" s="16"/>
      <c r="ID274" s="70"/>
      <c r="IE274" s="16"/>
      <c r="IF274" s="16"/>
      <c r="IG274" s="70"/>
      <c r="IH274" s="16"/>
      <c r="II274" s="16"/>
      <c r="IJ274" s="70"/>
      <c r="IK274" s="16"/>
      <c r="IL274" s="16"/>
      <c r="IM274" s="70"/>
      <c r="IN274" s="16"/>
      <c r="IO274" s="16"/>
      <c r="IP274" s="70"/>
      <c r="IQ274" s="16"/>
      <c r="IR274" s="16"/>
      <c r="IS274" s="16"/>
      <c r="IT274" s="70"/>
      <c r="IU274" s="16"/>
      <c r="IV274" s="16"/>
      <c r="IW274" s="70"/>
      <c r="IX274" s="16"/>
      <c r="IY274" s="16"/>
      <c r="IZ274" s="70"/>
      <c r="JA274" s="16"/>
      <c r="JB274" s="16"/>
      <c r="JC274" s="70"/>
      <c r="JD274" s="16"/>
      <c r="JE274" s="16"/>
      <c r="JF274" s="70"/>
      <c r="JG274" s="16"/>
      <c r="JH274" s="16"/>
      <c r="JI274" s="70"/>
      <c r="JJ274" s="16"/>
      <c r="JK274" s="16"/>
      <c r="JL274" s="70"/>
      <c r="JM274" s="16"/>
      <c r="JN274" s="16"/>
      <c r="JO274" s="70"/>
      <c r="JP274" s="16"/>
      <c r="JQ274" s="16"/>
      <c r="JR274" s="70"/>
      <c r="JS274" s="16"/>
      <c r="JT274" s="16"/>
      <c r="JU274" s="70"/>
      <c r="JV274" s="16"/>
      <c r="JW274" s="16"/>
      <c r="JX274" s="70"/>
      <c r="JY274" s="16"/>
      <c r="JZ274" s="16"/>
      <c r="KA274" s="70"/>
      <c r="KB274" s="16"/>
      <c r="KC274" s="16"/>
      <c r="KD274" s="70"/>
      <c r="KE274" s="16"/>
      <c r="KF274" s="16"/>
      <c r="KG274" s="70"/>
      <c r="KH274" s="16"/>
      <c r="KI274" s="16"/>
      <c r="KJ274" s="70"/>
      <c r="KK274" s="16"/>
      <c r="KL274" s="16"/>
      <c r="KM274" s="70"/>
      <c r="KN274" s="16"/>
      <c r="KO274" s="16"/>
      <c r="KP274" s="70"/>
      <c r="KQ274" s="16"/>
      <c r="KR274" s="16"/>
      <c r="KS274" s="70"/>
      <c r="KT274" s="16"/>
      <c r="KU274" s="16"/>
      <c r="KV274" s="16"/>
      <c r="KW274" s="16"/>
      <c r="KX274" s="16"/>
      <c r="KY274" s="70"/>
      <c r="KZ274" s="16"/>
      <c r="LA274" s="16"/>
      <c r="LB274" s="70"/>
      <c r="LC274" s="16"/>
      <c r="LD274" s="16"/>
      <c r="LE274" s="70"/>
      <c r="LF274" s="16"/>
      <c r="LG274" s="16"/>
      <c r="LH274" s="70"/>
      <c r="LI274" s="16"/>
      <c r="LJ274" s="16"/>
      <c r="LK274" s="70"/>
      <c r="LL274" s="16"/>
      <c r="LM274" s="16"/>
      <c r="LN274" s="70"/>
      <c r="LO274" s="16"/>
      <c r="LP274" s="16"/>
      <c r="LQ274" s="70"/>
      <c r="LR274" s="16"/>
      <c r="LS274" s="16"/>
      <c r="LT274" s="70"/>
      <c r="LU274" s="16"/>
      <c r="LV274" s="16"/>
      <c r="LW274" s="70"/>
      <c r="LX274" s="16"/>
      <c r="LY274" s="16"/>
      <c r="LZ274" s="70"/>
      <c r="MA274" s="16"/>
      <c r="MB274" s="16"/>
      <c r="MC274" s="70"/>
      <c r="MD274" s="16"/>
      <c r="ME274" s="16"/>
      <c r="MF274" s="70"/>
      <c r="MG274" s="21"/>
    </row>
    <row r="275" spans="2:345" s="17" customFormat="1" ht="13.5" customHeight="1">
      <c r="B275" s="16"/>
      <c r="C275" s="16"/>
      <c r="D275" s="16"/>
      <c r="E275" s="16"/>
      <c r="F275" s="16"/>
      <c r="G275" s="70"/>
      <c r="H275" s="16"/>
      <c r="I275" s="16"/>
      <c r="J275" s="70"/>
      <c r="K275" s="16"/>
      <c r="L275" s="16"/>
      <c r="M275" s="70"/>
      <c r="N275" s="16"/>
      <c r="O275" s="16"/>
      <c r="P275" s="70"/>
      <c r="Q275" s="16"/>
      <c r="R275" s="16"/>
      <c r="S275" s="70"/>
      <c r="T275" s="16"/>
      <c r="U275" s="16"/>
      <c r="V275" s="70"/>
      <c r="W275" s="16"/>
      <c r="X275" s="16"/>
      <c r="Y275" s="70"/>
      <c r="Z275" s="16"/>
      <c r="AA275" s="16"/>
      <c r="AB275" s="70"/>
      <c r="AC275" s="16"/>
      <c r="AD275" s="16"/>
      <c r="AE275" s="70"/>
      <c r="AF275" s="16"/>
      <c r="AG275" s="16"/>
      <c r="AH275" s="70"/>
      <c r="AI275" s="16"/>
      <c r="AJ275" s="16"/>
      <c r="AK275" s="70"/>
      <c r="AL275" s="16"/>
      <c r="AM275" s="16"/>
      <c r="AN275" s="70"/>
      <c r="AO275" s="16"/>
      <c r="AP275" s="16"/>
      <c r="AQ275" s="70"/>
      <c r="AR275" s="16"/>
      <c r="AS275" s="16"/>
      <c r="AT275" s="70"/>
      <c r="AU275" s="16"/>
      <c r="AV275" s="16"/>
      <c r="AW275" s="70"/>
      <c r="AX275" s="16"/>
      <c r="AY275" s="16"/>
      <c r="AZ275" s="70"/>
      <c r="BA275" s="16"/>
      <c r="BB275" s="16"/>
      <c r="BC275" s="70"/>
      <c r="BD275" s="16"/>
      <c r="BE275" s="16"/>
      <c r="BF275" s="70"/>
      <c r="BG275" s="16"/>
      <c r="BH275" s="16"/>
      <c r="BI275" s="70"/>
      <c r="BJ275" s="16"/>
      <c r="BK275" s="16"/>
      <c r="BL275" s="70"/>
      <c r="BM275" s="16"/>
      <c r="BN275" s="16"/>
      <c r="BO275" s="70"/>
      <c r="BP275" s="16"/>
      <c r="BQ275" s="16"/>
      <c r="BR275" s="70"/>
      <c r="BS275" s="16"/>
      <c r="BT275" s="16"/>
      <c r="BU275" s="70"/>
      <c r="BV275" s="16"/>
      <c r="BW275" s="16"/>
      <c r="BX275" s="70"/>
      <c r="BY275" s="16"/>
      <c r="BZ275" s="16"/>
      <c r="CA275" s="70"/>
      <c r="CB275" s="16"/>
      <c r="CC275" s="16"/>
      <c r="CD275" s="70"/>
      <c r="CE275" s="16"/>
      <c r="CF275" s="16"/>
      <c r="CG275" s="70"/>
      <c r="CH275" s="16"/>
      <c r="CI275" s="16"/>
      <c r="CJ275" s="70"/>
      <c r="CK275" s="16"/>
      <c r="CL275" s="16"/>
      <c r="CM275" s="70"/>
      <c r="CN275" s="16"/>
      <c r="CO275" s="16"/>
      <c r="CP275" s="70"/>
      <c r="CQ275" s="16"/>
      <c r="CR275" s="16"/>
      <c r="CS275" s="70"/>
      <c r="CT275" s="16"/>
      <c r="CU275" s="16"/>
      <c r="CV275" s="70"/>
      <c r="CW275" s="16"/>
      <c r="CX275" s="16"/>
      <c r="CY275" s="70"/>
      <c r="CZ275" s="16"/>
      <c r="DA275" s="16"/>
      <c r="DB275" s="70"/>
      <c r="DC275" s="16"/>
      <c r="DD275" s="16"/>
      <c r="DE275" s="70"/>
      <c r="DF275" s="16"/>
      <c r="DG275" s="16"/>
      <c r="DH275" s="70"/>
      <c r="DI275" s="16"/>
      <c r="DJ275" s="16"/>
      <c r="DK275" s="70"/>
      <c r="DL275" s="16"/>
      <c r="DM275" s="16"/>
      <c r="DN275" s="70"/>
      <c r="DO275" s="16"/>
      <c r="DP275" s="16"/>
      <c r="DQ275" s="70"/>
      <c r="DR275" s="16"/>
      <c r="DS275" s="16"/>
      <c r="DT275" s="70"/>
      <c r="DU275" s="16"/>
      <c r="DV275" s="16"/>
      <c r="DW275" s="70"/>
      <c r="DX275" s="16"/>
      <c r="DY275" s="16"/>
      <c r="DZ275" s="70"/>
      <c r="EA275" s="16"/>
      <c r="EB275" s="16"/>
      <c r="EC275" s="70"/>
      <c r="ED275" s="16"/>
      <c r="EE275" s="16"/>
      <c r="EF275" s="70"/>
      <c r="EG275" s="16"/>
      <c r="EH275" s="16"/>
      <c r="EI275" s="70"/>
      <c r="EJ275" s="16"/>
      <c r="EK275" s="16"/>
      <c r="EL275" s="70"/>
      <c r="EM275" s="16"/>
      <c r="EN275" s="16"/>
      <c r="EO275" s="70"/>
      <c r="EP275" s="16"/>
      <c r="EQ275" s="16"/>
      <c r="ER275" s="70"/>
      <c r="ES275" s="16"/>
      <c r="ET275" s="16"/>
      <c r="EU275" s="70"/>
      <c r="EV275" s="16"/>
      <c r="EW275" s="16"/>
      <c r="EX275" s="70"/>
      <c r="EY275" s="16"/>
      <c r="EZ275" s="16"/>
      <c r="FA275" s="70"/>
      <c r="FB275" s="16"/>
      <c r="FC275" s="16"/>
      <c r="FD275" s="70"/>
      <c r="FE275" s="16"/>
      <c r="FF275" s="16"/>
      <c r="FG275" s="70"/>
      <c r="FH275" s="16"/>
      <c r="FI275" s="16"/>
      <c r="FJ275" s="70"/>
      <c r="FK275" s="16"/>
      <c r="FL275" s="16"/>
      <c r="FM275" s="70"/>
      <c r="FN275" s="16"/>
      <c r="FO275" s="16"/>
      <c r="FP275" s="70"/>
      <c r="FQ275" s="16"/>
      <c r="FR275" s="16"/>
      <c r="FS275" s="70"/>
      <c r="FT275" s="16"/>
      <c r="FU275" s="16"/>
      <c r="FV275" s="70"/>
      <c r="FW275" s="16"/>
      <c r="FX275" s="16"/>
      <c r="FY275" s="70"/>
      <c r="FZ275" s="16"/>
      <c r="GA275" s="16"/>
      <c r="GB275" s="70"/>
      <c r="GC275" s="16"/>
      <c r="GD275" s="16"/>
      <c r="GE275" s="70"/>
      <c r="GF275" s="16"/>
      <c r="GG275" s="16"/>
      <c r="GH275" s="71"/>
      <c r="GI275" s="16"/>
      <c r="GJ275" s="16"/>
      <c r="GK275" s="70"/>
      <c r="GL275" s="16"/>
      <c r="GM275" s="16"/>
      <c r="GN275" s="70"/>
      <c r="GO275" s="16"/>
      <c r="GP275" s="16"/>
      <c r="GQ275" s="70"/>
      <c r="GR275" s="16"/>
      <c r="GS275" s="16"/>
      <c r="GT275" s="70"/>
      <c r="GU275" s="16"/>
      <c r="GV275" s="16"/>
      <c r="GW275" s="70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70"/>
      <c r="HJ275" s="16"/>
      <c r="HK275" s="16"/>
      <c r="HL275" s="16"/>
      <c r="HM275" s="16"/>
      <c r="HN275" s="16"/>
      <c r="HO275" s="16"/>
      <c r="HP275" s="16"/>
      <c r="HQ275" s="16"/>
      <c r="HR275" s="70"/>
      <c r="HS275" s="16"/>
      <c r="HT275" s="16"/>
      <c r="HU275" s="70"/>
      <c r="HV275" s="16"/>
      <c r="HW275" s="16"/>
      <c r="HX275" s="70"/>
      <c r="HY275" s="16"/>
      <c r="HZ275" s="16"/>
      <c r="IA275" s="70"/>
      <c r="IB275" s="16"/>
      <c r="IC275" s="16"/>
      <c r="ID275" s="70"/>
      <c r="IE275" s="16"/>
      <c r="IF275" s="16"/>
      <c r="IG275" s="70"/>
      <c r="IH275" s="16"/>
      <c r="II275" s="16"/>
      <c r="IJ275" s="70"/>
      <c r="IK275" s="16"/>
      <c r="IL275" s="16"/>
      <c r="IM275" s="70"/>
      <c r="IN275" s="16"/>
      <c r="IO275" s="16"/>
      <c r="IP275" s="70"/>
      <c r="IQ275" s="16"/>
      <c r="IR275" s="16"/>
      <c r="IS275" s="16"/>
      <c r="IT275" s="70"/>
      <c r="IU275" s="16"/>
      <c r="IV275" s="16"/>
      <c r="IW275" s="70"/>
      <c r="IX275" s="16"/>
      <c r="IY275" s="16"/>
      <c r="IZ275" s="70"/>
      <c r="JA275" s="16"/>
      <c r="JB275" s="16"/>
      <c r="JC275" s="70"/>
      <c r="JD275" s="16"/>
      <c r="JE275" s="16"/>
      <c r="JF275" s="70"/>
      <c r="JG275" s="16"/>
      <c r="JH275" s="16"/>
      <c r="JI275" s="70"/>
      <c r="JJ275" s="16"/>
      <c r="JK275" s="16"/>
      <c r="JL275" s="70"/>
      <c r="JM275" s="16"/>
      <c r="JN275" s="16"/>
      <c r="JO275" s="70"/>
      <c r="JP275" s="16"/>
      <c r="JQ275" s="16"/>
      <c r="JR275" s="70"/>
      <c r="JS275" s="16"/>
      <c r="JT275" s="16"/>
      <c r="JU275" s="70"/>
      <c r="JV275" s="16"/>
      <c r="JW275" s="16"/>
      <c r="JX275" s="70"/>
      <c r="JY275" s="16"/>
      <c r="JZ275" s="16"/>
      <c r="KA275" s="70"/>
      <c r="KB275" s="16"/>
      <c r="KC275" s="16"/>
      <c r="KD275" s="70"/>
      <c r="KE275" s="16"/>
      <c r="KF275" s="16"/>
      <c r="KG275" s="70"/>
      <c r="KH275" s="16"/>
      <c r="KI275" s="16"/>
      <c r="KJ275" s="70"/>
      <c r="KK275" s="16"/>
      <c r="KL275" s="16"/>
      <c r="KM275" s="70"/>
      <c r="KN275" s="16"/>
      <c r="KO275" s="16"/>
      <c r="KP275" s="70"/>
      <c r="KQ275" s="16"/>
      <c r="KR275" s="16"/>
      <c r="KS275" s="70"/>
      <c r="KT275" s="16"/>
      <c r="KU275" s="16"/>
      <c r="KV275" s="16"/>
      <c r="KW275" s="16"/>
      <c r="KX275" s="16"/>
      <c r="KY275" s="70"/>
      <c r="KZ275" s="16"/>
      <c r="LA275" s="16"/>
      <c r="LB275" s="70"/>
      <c r="LC275" s="16"/>
      <c r="LD275" s="16"/>
      <c r="LE275" s="70"/>
      <c r="LF275" s="16"/>
      <c r="LG275" s="16"/>
      <c r="LH275" s="70"/>
      <c r="LI275" s="16"/>
      <c r="LJ275" s="16"/>
      <c r="LK275" s="70"/>
      <c r="LL275" s="16"/>
      <c r="LM275" s="16"/>
      <c r="LN275" s="70"/>
      <c r="LO275" s="16"/>
      <c r="LP275" s="16"/>
      <c r="LQ275" s="70"/>
      <c r="LR275" s="16"/>
      <c r="LS275" s="16"/>
      <c r="LT275" s="70"/>
      <c r="LU275" s="16"/>
      <c r="LV275" s="16"/>
      <c r="LW275" s="70"/>
      <c r="LX275" s="16"/>
      <c r="LY275" s="16"/>
      <c r="LZ275" s="70"/>
      <c r="MA275" s="16"/>
      <c r="MB275" s="16"/>
      <c r="MC275" s="70"/>
      <c r="MD275" s="16"/>
      <c r="ME275" s="16"/>
      <c r="MF275" s="70"/>
      <c r="MG275" s="21"/>
    </row>
    <row r="276" spans="2:345" s="17" customFormat="1" ht="13.5" customHeight="1">
      <c r="B276" s="16"/>
      <c r="C276" s="16"/>
      <c r="D276" s="16"/>
      <c r="E276" s="16"/>
      <c r="F276" s="16"/>
      <c r="G276" s="70"/>
      <c r="H276" s="16"/>
      <c r="I276" s="16"/>
      <c r="J276" s="70"/>
      <c r="K276" s="16"/>
      <c r="L276" s="16"/>
      <c r="M276" s="70"/>
      <c r="N276" s="16"/>
      <c r="O276" s="16"/>
      <c r="P276" s="70"/>
      <c r="Q276" s="16"/>
      <c r="R276" s="16"/>
      <c r="S276" s="70"/>
      <c r="T276" s="16"/>
      <c r="U276" s="16"/>
      <c r="V276" s="70"/>
      <c r="W276" s="16"/>
      <c r="X276" s="16"/>
      <c r="Y276" s="70"/>
      <c r="Z276" s="16"/>
      <c r="AA276" s="16"/>
      <c r="AB276" s="70"/>
      <c r="AC276" s="16"/>
      <c r="AD276" s="16"/>
      <c r="AE276" s="70"/>
      <c r="AF276" s="16"/>
      <c r="AG276" s="16"/>
      <c r="AH276" s="70"/>
      <c r="AI276" s="16"/>
      <c r="AJ276" s="16"/>
      <c r="AK276" s="70"/>
      <c r="AL276" s="16"/>
      <c r="AM276" s="16"/>
      <c r="AN276" s="70"/>
      <c r="AO276" s="16"/>
      <c r="AP276" s="16"/>
      <c r="AQ276" s="70"/>
      <c r="AR276" s="16"/>
      <c r="AS276" s="16"/>
      <c r="AT276" s="70"/>
      <c r="AU276" s="16"/>
      <c r="AV276" s="16"/>
      <c r="AW276" s="70"/>
      <c r="AX276" s="16"/>
      <c r="AY276" s="16"/>
      <c r="AZ276" s="70"/>
      <c r="BA276" s="16"/>
      <c r="BB276" s="16"/>
      <c r="BC276" s="70"/>
      <c r="BD276" s="16"/>
      <c r="BE276" s="16"/>
      <c r="BF276" s="70"/>
      <c r="BG276" s="16"/>
      <c r="BH276" s="16"/>
      <c r="BI276" s="70"/>
      <c r="BJ276" s="16"/>
      <c r="BK276" s="16"/>
      <c r="BL276" s="70"/>
      <c r="BM276" s="16"/>
      <c r="BN276" s="16"/>
      <c r="BO276" s="70"/>
      <c r="BP276" s="16"/>
      <c r="BQ276" s="16"/>
      <c r="BR276" s="70"/>
      <c r="BS276" s="16"/>
      <c r="BT276" s="16"/>
      <c r="BU276" s="70"/>
      <c r="BV276" s="16"/>
      <c r="BW276" s="16"/>
      <c r="BX276" s="70"/>
      <c r="BY276" s="16"/>
      <c r="BZ276" s="16"/>
      <c r="CA276" s="70"/>
      <c r="CB276" s="16"/>
      <c r="CC276" s="16"/>
      <c r="CD276" s="70"/>
      <c r="CE276" s="16"/>
      <c r="CF276" s="16"/>
      <c r="CG276" s="70"/>
      <c r="CH276" s="16"/>
      <c r="CI276" s="16"/>
      <c r="CJ276" s="70"/>
      <c r="CK276" s="16"/>
      <c r="CL276" s="16"/>
      <c r="CM276" s="70"/>
      <c r="CN276" s="16"/>
      <c r="CO276" s="16"/>
      <c r="CP276" s="70"/>
      <c r="CQ276" s="16"/>
      <c r="CR276" s="16"/>
      <c r="CS276" s="70"/>
      <c r="CT276" s="16"/>
      <c r="CU276" s="16"/>
      <c r="CV276" s="70"/>
      <c r="CW276" s="16"/>
      <c r="CX276" s="16"/>
      <c r="CY276" s="70"/>
      <c r="CZ276" s="16"/>
      <c r="DA276" s="16"/>
      <c r="DB276" s="70"/>
      <c r="DC276" s="16"/>
      <c r="DD276" s="16"/>
      <c r="DE276" s="70"/>
      <c r="DF276" s="16"/>
      <c r="DG276" s="16"/>
      <c r="DH276" s="70"/>
      <c r="DI276" s="16"/>
      <c r="DJ276" s="16"/>
      <c r="DK276" s="70"/>
      <c r="DL276" s="16"/>
      <c r="DM276" s="16"/>
      <c r="DN276" s="70"/>
      <c r="DO276" s="16"/>
      <c r="DP276" s="16"/>
      <c r="DQ276" s="70"/>
      <c r="DR276" s="16"/>
      <c r="DS276" s="16"/>
      <c r="DT276" s="70"/>
      <c r="DU276" s="16"/>
      <c r="DV276" s="16"/>
      <c r="DW276" s="70"/>
      <c r="DX276" s="16"/>
      <c r="DY276" s="16"/>
      <c r="DZ276" s="70"/>
      <c r="EA276" s="16"/>
      <c r="EB276" s="16"/>
      <c r="EC276" s="70"/>
      <c r="ED276" s="16"/>
      <c r="EE276" s="16"/>
      <c r="EF276" s="70"/>
      <c r="EG276" s="16"/>
      <c r="EH276" s="16"/>
      <c r="EI276" s="70"/>
      <c r="EJ276" s="16"/>
      <c r="EK276" s="16"/>
      <c r="EL276" s="70"/>
      <c r="EM276" s="16"/>
      <c r="EN276" s="16"/>
      <c r="EO276" s="70"/>
      <c r="EP276" s="16"/>
      <c r="EQ276" s="16"/>
      <c r="ER276" s="70"/>
      <c r="ES276" s="16"/>
      <c r="ET276" s="16"/>
      <c r="EU276" s="70"/>
      <c r="EV276" s="16"/>
      <c r="EW276" s="16"/>
      <c r="EX276" s="70"/>
      <c r="EY276" s="16"/>
      <c r="EZ276" s="16"/>
      <c r="FA276" s="70"/>
      <c r="FB276" s="16"/>
      <c r="FC276" s="16"/>
      <c r="FD276" s="70"/>
      <c r="FE276" s="16"/>
      <c r="FF276" s="16"/>
      <c r="FG276" s="70"/>
      <c r="FH276" s="16"/>
      <c r="FI276" s="16"/>
      <c r="FJ276" s="70"/>
      <c r="FK276" s="16"/>
      <c r="FL276" s="16"/>
      <c r="FM276" s="70"/>
      <c r="FN276" s="16"/>
      <c r="FO276" s="16"/>
      <c r="FP276" s="70"/>
      <c r="FQ276" s="16"/>
      <c r="FR276" s="16"/>
      <c r="FS276" s="70"/>
      <c r="FT276" s="16"/>
      <c r="FU276" s="16"/>
      <c r="FV276" s="70"/>
      <c r="FW276" s="16"/>
      <c r="FX276" s="16"/>
      <c r="FY276" s="70"/>
      <c r="FZ276" s="16"/>
      <c r="GA276" s="16"/>
      <c r="GB276" s="70"/>
      <c r="GC276" s="16"/>
      <c r="GD276" s="16"/>
      <c r="GE276" s="70"/>
      <c r="GF276" s="16"/>
      <c r="GG276" s="16"/>
      <c r="GH276" s="71"/>
      <c r="GI276" s="16"/>
      <c r="GJ276" s="16"/>
      <c r="GK276" s="70"/>
      <c r="GL276" s="16"/>
      <c r="GM276" s="16"/>
      <c r="GN276" s="70"/>
      <c r="GO276" s="16"/>
      <c r="GP276" s="16"/>
      <c r="GQ276" s="70"/>
      <c r="GR276" s="16"/>
      <c r="GS276" s="16"/>
      <c r="GT276" s="70"/>
      <c r="GU276" s="16"/>
      <c r="GV276" s="16"/>
      <c r="GW276" s="70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70"/>
      <c r="HJ276" s="16"/>
      <c r="HK276" s="16"/>
      <c r="HL276" s="16"/>
      <c r="HM276" s="16"/>
      <c r="HN276" s="16"/>
      <c r="HO276" s="16"/>
      <c r="HP276" s="16"/>
      <c r="HQ276" s="16"/>
      <c r="HR276" s="70"/>
      <c r="HS276" s="16"/>
      <c r="HT276" s="16"/>
      <c r="HU276" s="70"/>
      <c r="HV276" s="16"/>
      <c r="HW276" s="16"/>
      <c r="HX276" s="70"/>
      <c r="HY276" s="16"/>
      <c r="HZ276" s="16"/>
      <c r="IA276" s="70"/>
      <c r="IB276" s="16"/>
      <c r="IC276" s="16"/>
      <c r="ID276" s="70"/>
      <c r="IE276" s="16"/>
      <c r="IF276" s="16"/>
      <c r="IG276" s="70"/>
      <c r="IH276" s="16"/>
      <c r="II276" s="16"/>
      <c r="IJ276" s="70"/>
      <c r="IK276" s="16"/>
      <c r="IL276" s="16"/>
      <c r="IM276" s="70"/>
      <c r="IN276" s="16"/>
      <c r="IO276" s="16"/>
      <c r="IP276" s="70"/>
      <c r="IQ276" s="16"/>
      <c r="IR276" s="16"/>
      <c r="IS276" s="16"/>
      <c r="IT276" s="70"/>
      <c r="IU276" s="16"/>
      <c r="IV276" s="16"/>
      <c r="IW276" s="70"/>
      <c r="IX276" s="16"/>
      <c r="IY276" s="16"/>
      <c r="IZ276" s="70"/>
      <c r="JA276" s="16"/>
      <c r="JB276" s="16"/>
      <c r="JC276" s="70"/>
      <c r="JD276" s="16"/>
      <c r="JE276" s="16"/>
      <c r="JF276" s="70"/>
      <c r="JG276" s="16"/>
      <c r="JH276" s="16"/>
      <c r="JI276" s="70"/>
      <c r="JJ276" s="16"/>
      <c r="JK276" s="16"/>
      <c r="JL276" s="70"/>
      <c r="JM276" s="16"/>
      <c r="JN276" s="16"/>
      <c r="JO276" s="70"/>
      <c r="JP276" s="16"/>
      <c r="JQ276" s="16"/>
      <c r="JR276" s="70"/>
      <c r="JS276" s="16"/>
      <c r="JT276" s="16"/>
      <c r="JU276" s="70"/>
      <c r="JV276" s="16"/>
      <c r="JW276" s="16"/>
      <c r="JX276" s="70"/>
      <c r="JY276" s="16"/>
      <c r="JZ276" s="16"/>
      <c r="KA276" s="70"/>
      <c r="KB276" s="16"/>
      <c r="KC276" s="16"/>
      <c r="KD276" s="70"/>
      <c r="KE276" s="16"/>
      <c r="KF276" s="16"/>
      <c r="KG276" s="70"/>
      <c r="KH276" s="16"/>
      <c r="KI276" s="16"/>
      <c r="KJ276" s="70"/>
      <c r="KK276" s="16"/>
      <c r="KL276" s="16"/>
      <c r="KM276" s="70"/>
      <c r="KN276" s="16"/>
      <c r="KO276" s="16"/>
      <c r="KP276" s="70"/>
      <c r="KQ276" s="16"/>
      <c r="KR276" s="16"/>
      <c r="KS276" s="70"/>
      <c r="KT276" s="16"/>
      <c r="KU276" s="16"/>
      <c r="KV276" s="16"/>
      <c r="KW276" s="16"/>
      <c r="KX276" s="16"/>
      <c r="KY276" s="70"/>
      <c r="KZ276" s="16"/>
      <c r="LA276" s="16"/>
      <c r="LB276" s="70"/>
      <c r="LC276" s="16"/>
      <c r="LD276" s="16"/>
      <c r="LE276" s="70"/>
      <c r="LF276" s="16"/>
      <c r="LG276" s="16"/>
      <c r="LH276" s="70"/>
      <c r="LI276" s="16"/>
      <c r="LJ276" s="16"/>
      <c r="LK276" s="70"/>
      <c r="LL276" s="16"/>
      <c r="LM276" s="16"/>
      <c r="LN276" s="70"/>
      <c r="LO276" s="16"/>
      <c r="LP276" s="16"/>
      <c r="LQ276" s="70"/>
      <c r="LR276" s="16"/>
      <c r="LS276" s="16"/>
      <c r="LT276" s="70"/>
      <c r="LU276" s="16"/>
      <c r="LV276" s="16"/>
      <c r="LW276" s="70"/>
      <c r="LX276" s="16"/>
      <c r="LY276" s="16"/>
      <c r="LZ276" s="70"/>
      <c r="MA276" s="16"/>
      <c r="MB276" s="16"/>
      <c r="MC276" s="70"/>
      <c r="MD276" s="16"/>
      <c r="ME276" s="16"/>
      <c r="MF276" s="70"/>
      <c r="MG276" s="21"/>
    </row>
    <row r="277" spans="2:345" s="17" customFormat="1" ht="13.5" customHeight="1">
      <c r="B277" s="16"/>
      <c r="C277" s="16"/>
      <c r="D277" s="16"/>
      <c r="E277" s="16"/>
      <c r="F277" s="16"/>
      <c r="G277" s="70"/>
      <c r="H277" s="16"/>
      <c r="I277" s="16"/>
      <c r="J277" s="70"/>
      <c r="K277" s="16"/>
      <c r="L277" s="16"/>
      <c r="M277" s="70"/>
      <c r="N277" s="16"/>
      <c r="O277" s="16"/>
      <c r="P277" s="70"/>
      <c r="Q277" s="16"/>
      <c r="R277" s="16"/>
      <c r="S277" s="70"/>
      <c r="T277" s="16"/>
      <c r="U277" s="16"/>
      <c r="V277" s="70"/>
      <c r="W277" s="16"/>
      <c r="X277" s="16"/>
      <c r="Y277" s="70"/>
      <c r="Z277" s="16"/>
      <c r="AA277" s="16"/>
      <c r="AB277" s="70"/>
      <c r="AC277" s="16"/>
      <c r="AD277" s="16"/>
      <c r="AE277" s="70"/>
      <c r="AF277" s="16"/>
      <c r="AG277" s="16"/>
      <c r="AH277" s="70"/>
      <c r="AI277" s="16"/>
      <c r="AJ277" s="16"/>
      <c r="AK277" s="70"/>
      <c r="AL277" s="16"/>
      <c r="AM277" s="16"/>
      <c r="AN277" s="70"/>
      <c r="AO277" s="16"/>
      <c r="AP277" s="16"/>
      <c r="AQ277" s="70"/>
      <c r="AR277" s="16"/>
      <c r="AS277" s="16"/>
      <c r="AT277" s="70"/>
      <c r="AU277" s="16"/>
      <c r="AV277" s="16"/>
      <c r="AW277" s="70"/>
      <c r="AX277" s="16"/>
      <c r="AY277" s="16"/>
      <c r="AZ277" s="70"/>
      <c r="BA277" s="16"/>
      <c r="BB277" s="16"/>
      <c r="BC277" s="70"/>
      <c r="BD277" s="16"/>
      <c r="BE277" s="16"/>
      <c r="BF277" s="70"/>
      <c r="BG277" s="16"/>
      <c r="BH277" s="16"/>
      <c r="BI277" s="70"/>
      <c r="BJ277" s="16"/>
      <c r="BK277" s="16"/>
      <c r="BL277" s="70"/>
      <c r="BM277" s="16"/>
      <c r="BN277" s="16"/>
      <c r="BO277" s="70"/>
      <c r="BP277" s="16"/>
      <c r="BQ277" s="16"/>
      <c r="BR277" s="70"/>
      <c r="BS277" s="16"/>
      <c r="BT277" s="16"/>
      <c r="BU277" s="70"/>
      <c r="BV277" s="16"/>
      <c r="BW277" s="16"/>
      <c r="BX277" s="70"/>
      <c r="BY277" s="16"/>
      <c r="BZ277" s="16"/>
      <c r="CA277" s="70"/>
      <c r="CB277" s="16"/>
      <c r="CC277" s="16"/>
      <c r="CD277" s="70"/>
      <c r="CE277" s="16"/>
      <c r="CF277" s="16"/>
      <c r="CG277" s="70"/>
      <c r="CH277" s="16"/>
      <c r="CI277" s="16"/>
      <c r="CJ277" s="70"/>
      <c r="CK277" s="16"/>
      <c r="CL277" s="16"/>
      <c r="CM277" s="70"/>
      <c r="CN277" s="16"/>
      <c r="CO277" s="16"/>
      <c r="CP277" s="70"/>
      <c r="CQ277" s="16"/>
      <c r="CR277" s="16"/>
      <c r="CS277" s="70"/>
      <c r="CT277" s="16"/>
      <c r="CU277" s="16"/>
      <c r="CV277" s="70"/>
      <c r="CW277" s="16"/>
      <c r="CX277" s="16"/>
      <c r="CY277" s="70"/>
      <c r="CZ277" s="16"/>
      <c r="DA277" s="16"/>
      <c r="DB277" s="70"/>
      <c r="DC277" s="16"/>
      <c r="DD277" s="16"/>
      <c r="DE277" s="70"/>
      <c r="DF277" s="16"/>
      <c r="DG277" s="16"/>
      <c r="DH277" s="70"/>
      <c r="DI277" s="16"/>
      <c r="DJ277" s="16"/>
      <c r="DK277" s="70"/>
      <c r="DL277" s="16"/>
      <c r="DM277" s="16"/>
      <c r="DN277" s="70"/>
      <c r="DO277" s="16"/>
      <c r="DP277" s="16"/>
      <c r="DQ277" s="70"/>
      <c r="DR277" s="16"/>
      <c r="DS277" s="16"/>
      <c r="DT277" s="70"/>
      <c r="DU277" s="16"/>
      <c r="DV277" s="16"/>
      <c r="DW277" s="70"/>
      <c r="DX277" s="16"/>
      <c r="DY277" s="16"/>
      <c r="DZ277" s="70"/>
      <c r="EA277" s="16"/>
      <c r="EB277" s="16"/>
      <c r="EC277" s="70"/>
      <c r="ED277" s="16"/>
      <c r="EE277" s="16"/>
      <c r="EF277" s="70"/>
      <c r="EG277" s="16"/>
      <c r="EH277" s="16"/>
      <c r="EI277" s="70"/>
      <c r="EJ277" s="16"/>
      <c r="EK277" s="16"/>
      <c r="EL277" s="70"/>
      <c r="EM277" s="16"/>
      <c r="EN277" s="16"/>
      <c r="EO277" s="70"/>
      <c r="EP277" s="16"/>
      <c r="EQ277" s="16"/>
      <c r="ER277" s="70"/>
      <c r="ES277" s="16"/>
      <c r="ET277" s="16"/>
      <c r="EU277" s="70"/>
      <c r="EV277" s="16"/>
      <c r="EW277" s="16"/>
      <c r="EX277" s="70"/>
      <c r="EY277" s="16"/>
      <c r="EZ277" s="16"/>
      <c r="FA277" s="70"/>
      <c r="FB277" s="16"/>
      <c r="FC277" s="16"/>
      <c r="FD277" s="70"/>
      <c r="FE277" s="16"/>
      <c r="FF277" s="16"/>
      <c r="FG277" s="70"/>
      <c r="FH277" s="16"/>
      <c r="FI277" s="16"/>
      <c r="FJ277" s="70"/>
      <c r="FK277" s="16"/>
      <c r="FL277" s="16"/>
      <c r="FM277" s="70"/>
      <c r="FN277" s="16"/>
      <c r="FO277" s="16"/>
      <c r="FP277" s="70"/>
      <c r="FQ277" s="16"/>
      <c r="FR277" s="16"/>
      <c r="FS277" s="70"/>
      <c r="FT277" s="16"/>
      <c r="FU277" s="16"/>
      <c r="FV277" s="70"/>
      <c r="FW277" s="16"/>
      <c r="FX277" s="16"/>
      <c r="FY277" s="70"/>
      <c r="FZ277" s="16"/>
      <c r="GA277" s="16"/>
      <c r="GB277" s="70"/>
      <c r="GC277" s="16"/>
      <c r="GD277" s="16"/>
      <c r="GE277" s="70"/>
      <c r="GF277" s="16"/>
      <c r="GG277" s="16"/>
      <c r="GH277" s="71"/>
      <c r="GI277" s="16"/>
      <c r="GJ277" s="16"/>
      <c r="GK277" s="70"/>
      <c r="GL277" s="16"/>
      <c r="GM277" s="16"/>
      <c r="GN277" s="70"/>
      <c r="GO277" s="16"/>
      <c r="GP277" s="16"/>
      <c r="GQ277" s="70"/>
      <c r="GR277" s="16"/>
      <c r="GS277" s="16"/>
      <c r="GT277" s="70"/>
      <c r="GU277" s="16"/>
      <c r="GV277" s="16"/>
      <c r="GW277" s="70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70"/>
      <c r="HJ277" s="16"/>
      <c r="HK277" s="16"/>
      <c r="HL277" s="16"/>
      <c r="HM277" s="16"/>
      <c r="HN277" s="16"/>
      <c r="HO277" s="16"/>
      <c r="HP277" s="16"/>
      <c r="HQ277" s="16"/>
      <c r="HR277" s="70"/>
      <c r="HS277" s="16"/>
      <c r="HT277" s="16"/>
      <c r="HU277" s="70"/>
      <c r="HV277" s="16"/>
      <c r="HW277" s="16"/>
      <c r="HX277" s="70"/>
      <c r="HY277" s="16"/>
      <c r="HZ277" s="16"/>
      <c r="IA277" s="70"/>
      <c r="IB277" s="16"/>
      <c r="IC277" s="16"/>
      <c r="ID277" s="70"/>
      <c r="IE277" s="16"/>
      <c r="IF277" s="16"/>
      <c r="IG277" s="70"/>
      <c r="IH277" s="16"/>
      <c r="II277" s="16"/>
      <c r="IJ277" s="70"/>
      <c r="IK277" s="16"/>
      <c r="IL277" s="16"/>
      <c r="IM277" s="70"/>
      <c r="IN277" s="16"/>
      <c r="IO277" s="16"/>
      <c r="IP277" s="70"/>
      <c r="IQ277" s="16"/>
      <c r="IR277" s="16"/>
      <c r="IS277" s="16"/>
      <c r="IT277" s="70"/>
      <c r="IU277" s="16"/>
      <c r="IV277" s="16"/>
      <c r="IW277" s="70"/>
      <c r="IX277" s="16"/>
      <c r="IY277" s="16"/>
      <c r="IZ277" s="70"/>
      <c r="JA277" s="16"/>
      <c r="JB277" s="16"/>
      <c r="JC277" s="70"/>
      <c r="JD277" s="16"/>
      <c r="JE277" s="16"/>
      <c r="JF277" s="70"/>
      <c r="JG277" s="16"/>
      <c r="JH277" s="16"/>
      <c r="JI277" s="70"/>
      <c r="JJ277" s="16"/>
      <c r="JK277" s="16"/>
      <c r="JL277" s="70"/>
      <c r="JM277" s="16"/>
      <c r="JN277" s="16"/>
      <c r="JO277" s="70"/>
      <c r="JP277" s="16"/>
      <c r="JQ277" s="16"/>
      <c r="JR277" s="70"/>
      <c r="JS277" s="16"/>
      <c r="JT277" s="16"/>
      <c r="JU277" s="70"/>
      <c r="JV277" s="16"/>
      <c r="JW277" s="16"/>
      <c r="JX277" s="70"/>
      <c r="JY277" s="16"/>
      <c r="JZ277" s="16"/>
      <c r="KA277" s="70"/>
      <c r="KB277" s="16"/>
      <c r="KC277" s="16"/>
      <c r="KD277" s="70"/>
      <c r="KE277" s="16"/>
      <c r="KF277" s="16"/>
      <c r="KG277" s="70"/>
      <c r="KH277" s="16"/>
      <c r="KI277" s="16"/>
      <c r="KJ277" s="70"/>
      <c r="KK277" s="16"/>
      <c r="KL277" s="16"/>
      <c r="KM277" s="70"/>
      <c r="KN277" s="16"/>
      <c r="KO277" s="16"/>
      <c r="KP277" s="70"/>
      <c r="KQ277" s="16"/>
      <c r="KR277" s="16"/>
      <c r="KS277" s="70"/>
      <c r="KT277" s="16"/>
      <c r="KU277" s="16"/>
      <c r="KV277" s="16"/>
      <c r="KW277" s="16"/>
      <c r="KX277" s="16"/>
      <c r="KY277" s="70"/>
      <c r="KZ277" s="16"/>
      <c r="LA277" s="16"/>
      <c r="LB277" s="70"/>
      <c r="LC277" s="16"/>
      <c r="LD277" s="16"/>
      <c r="LE277" s="70"/>
      <c r="LF277" s="16"/>
      <c r="LG277" s="16"/>
      <c r="LH277" s="70"/>
      <c r="LI277" s="16"/>
      <c r="LJ277" s="16"/>
      <c r="LK277" s="70"/>
      <c r="LL277" s="16"/>
      <c r="LM277" s="16"/>
      <c r="LN277" s="70"/>
      <c r="LO277" s="16"/>
      <c r="LP277" s="16"/>
      <c r="LQ277" s="70"/>
      <c r="LR277" s="16"/>
      <c r="LS277" s="16"/>
      <c r="LT277" s="70"/>
      <c r="LU277" s="16"/>
      <c r="LV277" s="16"/>
      <c r="LW277" s="70"/>
      <c r="LX277" s="16"/>
      <c r="LY277" s="16"/>
      <c r="LZ277" s="70"/>
      <c r="MA277" s="16"/>
      <c r="MB277" s="16"/>
      <c r="MC277" s="70"/>
      <c r="MD277" s="16"/>
      <c r="ME277" s="16"/>
      <c r="MF277" s="70"/>
      <c r="MG277" s="21"/>
    </row>
    <row r="278" spans="2:345" s="17" customFormat="1" ht="13.5" customHeight="1">
      <c r="B278" s="16"/>
      <c r="C278" s="16"/>
      <c r="D278" s="16"/>
      <c r="E278" s="16"/>
      <c r="F278" s="16"/>
      <c r="G278" s="70"/>
      <c r="H278" s="16"/>
      <c r="I278" s="16"/>
      <c r="J278" s="70"/>
      <c r="K278" s="16"/>
      <c r="L278" s="16"/>
      <c r="M278" s="70"/>
      <c r="N278" s="16"/>
      <c r="O278" s="16"/>
      <c r="P278" s="70"/>
      <c r="Q278" s="16"/>
      <c r="R278" s="16"/>
      <c r="S278" s="70"/>
      <c r="T278" s="16"/>
      <c r="U278" s="16"/>
      <c r="V278" s="70"/>
      <c r="W278" s="16"/>
      <c r="X278" s="16"/>
      <c r="Y278" s="70"/>
      <c r="Z278" s="16"/>
      <c r="AA278" s="16"/>
      <c r="AB278" s="70"/>
      <c r="AC278" s="16"/>
      <c r="AD278" s="16"/>
      <c r="AE278" s="70"/>
      <c r="AF278" s="16"/>
      <c r="AG278" s="16"/>
      <c r="AH278" s="70"/>
      <c r="AI278" s="16"/>
      <c r="AJ278" s="16"/>
      <c r="AK278" s="70"/>
      <c r="AL278" s="16"/>
      <c r="AM278" s="16"/>
      <c r="AN278" s="70"/>
      <c r="AO278" s="16"/>
      <c r="AP278" s="16"/>
      <c r="AQ278" s="70"/>
      <c r="AR278" s="16"/>
      <c r="AS278" s="16"/>
      <c r="AT278" s="70"/>
      <c r="AU278" s="16"/>
      <c r="AV278" s="16"/>
      <c r="AW278" s="70"/>
      <c r="AX278" s="16"/>
      <c r="AY278" s="16"/>
      <c r="AZ278" s="70"/>
      <c r="BA278" s="16"/>
      <c r="BB278" s="16"/>
      <c r="BC278" s="70"/>
      <c r="BD278" s="16"/>
      <c r="BE278" s="16"/>
      <c r="BF278" s="70"/>
      <c r="BG278" s="16"/>
      <c r="BH278" s="16"/>
      <c r="BI278" s="70"/>
      <c r="BJ278" s="16"/>
      <c r="BK278" s="16"/>
      <c r="BL278" s="70"/>
      <c r="BM278" s="16"/>
      <c r="BN278" s="16"/>
      <c r="BO278" s="70"/>
      <c r="BP278" s="16"/>
      <c r="BQ278" s="16"/>
      <c r="BR278" s="70"/>
      <c r="BS278" s="16"/>
      <c r="BT278" s="16"/>
      <c r="BU278" s="70"/>
      <c r="BV278" s="16"/>
      <c r="BW278" s="16"/>
      <c r="BX278" s="70"/>
      <c r="BY278" s="16"/>
      <c r="BZ278" s="16"/>
      <c r="CA278" s="70"/>
      <c r="CB278" s="16"/>
      <c r="CC278" s="16"/>
      <c r="CD278" s="70"/>
      <c r="CE278" s="16"/>
      <c r="CF278" s="16"/>
      <c r="CG278" s="70"/>
      <c r="CH278" s="16"/>
      <c r="CI278" s="16"/>
      <c r="CJ278" s="70"/>
      <c r="CK278" s="16"/>
      <c r="CL278" s="16"/>
      <c r="CM278" s="70"/>
      <c r="CN278" s="16"/>
      <c r="CO278" s="16"/>
      <c r="CP278" s="70"/>
      <c r="CQ278" s="16"/>
      <c r="CR278" s="16"/>
      <c r="CS278" s="70"/>
      <c r="CT278" s="16"/>
      <c r="CU278" s="16"/>
      <c r="CV278" s="70"/>
      <c r="CW278" s="16"/>
      <c r="CX278" s="16"/>
      <c r="CY278" s="70"/>
      <c r="CZ278" s="16"/>
      <c r="DA278" s="16"/>
      <c r="DB278" s="70"/>
      <c r="DC278" s="16"/>
      <c r="DD278" s="16"/>
      <c r="DE278" s="70"/>
      <c r="DF278" s="16"/>
      <c r="DG278" s="16"/>
      <c r="DH278" s="70"/>
      <c r="DI278" s="16"/>
      <c r="DJ278" s="16"/>
      <c r="DK278" s="70"/>
      <c r="DL278" s="16"/>
      <c r="DM278" s="16"/>
      <c r="DN278" s="70"/>
      <c r="DO278" s="16"/>
      <c r="DP278" s="16"/>
      <c r="DQ278" s="70"/>
      <c r="DR278" s="16"/>
      <c r="DS278" s="16"/>
      <c r="DT278" s="70"/>
      <c r="DU278" s="16"/>
      <c r="DV278" s="16"/>
      <c r="DW278" s="70"/>
      <c r="DX278" s="16"/>
      <c r="DY278" s="16"/>
      <c r="DZ278" s="70"/>
      <c r="EA278" s="16"/>
      <c r="EB278" s="16"/>
      <c r="EC278" s="70"/>
      <c r="ED278" s="16"/>
      <c r="EE278" s="16"/>
      <c r="EF278" s="70"/>
      <c r="EG278" s="16"/>
      <c r="EH278" s="16"/>
      <c r="EI278" s="70"/>
      <c r="EJ278" s="16"/>
      <c r="EK278" s="16"/>
      <c r="EL278" s="70"/>
      <c r="EM278" s="16"/>
      <c r="EN278" s="16"/>
      <c r="EO278" s="70"/>
      <c r="EP278" s="16"/>
      <c r="EQ278" s="16"/>
      <c r="ER278" s="70"/>
      <c r="ES278" s="16"/>
      <c r="ET278" s="16"/>
      <c r="EU278" s="70"/>
      <c r="EV278" s="16"/>
      <c r="EW278" s="16"/>
      <c r="EX278" s="70"/>
      <c r="EY278" s="16"/>
      <c r="EZ278" s="16"/>
      <c r="FA278" s="70"/>
      <c r="FB278" s="16"/>
      <c r="FC278" s="16"/>
      <c r="FD278" s="70"/>
      <c r="FE278" s="16"/>
      <c r="FF278" s="16"/>
      <c r="FG278" s="70"/>
      <c r="FH278" s="16"/>
      <c r="FI278" s="16"/>
      <c r="FJ278" s="70"/>
      <c r="FK278" s="16"/>
      <c r="FL278" s="16"/>
      <c r="FM278" s="70"/>
      <c r="FN278" s="16"/>
      <c r="FO278" s="16"/>
      <c r="FP278" s="70"/>
      <c r="FQ278" s="16"/>
      <c r="FR278" s="16"/>
      <c r="FS278" s="70"/>
      <c r="FT278" s="16"/>
      <c r="FU278" s="16"/>
      <c r="FV278" s="70"/>
      <c r="FW278" s="16"/>
      <c r="FX278" s="16"/>
      <c r="FY278" s="70"/>
      <c r="FZ278" s="16"/>
      <c r="GA278" s="16"/>
      <c r="GB278" s="70"/>
      <c r="GC278" s="16"/>
      <c r="GD278" s="16"/>
      <c r="GE278" s="70"/>
      <c r="GF278" s="16"/>
      <c r="GG278" s="16"/>
      <c r="GH278" s="71"/>
      <c r="GI278" s="16"/>
      <c r="GJ278" s="16"/>
      <c r="GK278" s="70"/>
      <c r="GL278" s="16"/>
      <c r="GM278" s="16"/>
      <c r="GN278" s="70"/>
      <c r="GO278" s="16"/>
      <c r="GP278" s="16"/>
      <c r="GQ278" s="70"/>
      <c r="GR278" s="16"/>
      <c r="GS278" s="16"/>
      <c r="GT278" s="70"/>
      <c r="GU278" s="16"/>
      <c r="GV278" s="16"/>
      <c r="GW278" s="70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70"/>
      <c r="HJ278" s="16"/>
      <c r="HK278" s="16"/>
      <c r="HL278" s="16"/>
      <c r="HM278" s="16"/>
      <c r="HN278" s="16"/>
      <c r="HO278" s="16"/>
      <c r="HP278" s="16"/>
      <c r="HQ278" s="16"/>
      <c r="HR278" s="70"/>
      <c r="HS278" s="16"/>
      <c r="HT278" s="16"/>
      <c r="HU278" s="70"/>
      <c r="HV278" s="16"/>
      <c r="HW278" s="16"/>
      <c r="HX278" s="70"/>
      <c r="HY278" s="16"/>
      <c r="HZ278" s="16"/>
      <c r="IA278" s="70"/>
      <c r="IB278" s="16"/>
      <c r="IC278" s="16"/>
      <c r="ID278" s="70"/>
      <c r="IE278" s="16"/>
      <c r="IF278" s="16"/>
      <c r="IG278" s="70"/>
      <c r="IH278" s="16"/>
      <c r="II278" s="16"/>
      <c r="IJ278" s="70"/>
      <c r="IK278" s="16"/>
      <c r="IL278" s="16"/>
      <c r="IM278" s="70"/>
      <c r="IN278" s="16"/>
      <c r="IO278" s="16"/>
      <c r="IP278" s="70"/>
      <c r="IQ278" s="16"/>
      <c r="IR278" s="16"/>
      <c r="IS278" s="16"/>
      <c r="IT278" s="70"/>
      <c r="IU278" s="16"/>
      <c r="IV278" s="16"/>
      <c r="IW278" s="70"/>
      <c r="IX278" s="16"/>
      <c r="IY278" s="16"/>
      <c r="IZ278" s="70"/>
      <c r="JA278" s="16"/>
      <c r="JB278" s="16"/>
      <c r="JC278" s="70"/>
      <c r="JD278" s="16"/>
      <c r="JE278" s="16"/>
      <c r="JF278" s="70"/>
      <c r="JG278" s="16"/>
      <c r="JH278" s="16"/>
      <c r="JI278" s="70"/>
      <c r="JJ278" s="16"/>
      <c r="JK278" s="16"/>
      <c r="JL278" s="70"/>
      <c r="JM278" s="16"/>
      <c r="JN278" s="16"/>
      <c r="JO278" s="70"/>
      <c r="JP278" s="16"/>
      <c r="JQ278" s="16"/>
      <c r="JR278" s="70"/>
      <c r="JS278" s="16"/>
      <c r="JT278" s="16"/>
      <c r="JU278" s="70"/>
      <c r="JV278" s="16"/>
      <c r="JW278" s="16"/>
      <c r="JX278" s="70"/>
      <c r="JY278" s="16"/>
      <c r="JZ278" s="16"/>
      <c r="KA278" s="70"/>
      <c r="KB278" s="16"/>
      <c r="KC278" s="16"/>
      <c r="KD278" s="70"/>
      <c r="KE278" s="16"/>
      <c r="KF278" s="16"/>
      <c r="KG278" s="70"/>
      <c r="KH278" s="16"/>
      <c r="KI278" s="16"/>
      <c r="KJ278" s="70"/>
      <c r="KK278" s="16"/>
      <c r="KL278" s="16"/>
      <c r="KM278" s="70"/>
      <c r="KN278" s="16"/>
      <c r="KO278" s="16"/>
      <c r="KP278" s="70"/>
      <c r="KQ278" s="16"/>
      <c r="KR278" s="16"/>
      <c r="KS278" s="70"/>
      <c r="KT278" s="16"/>
      <c r="KU278" s="16"/>
      <c r="KV278" s="16"/>
      <c r="KW278" s="16"/>
      <c r="KX278" s="16"/>
      <c r="KY278" s="70"/>
      <c r="KZ278" s="16"/>
      <c r="LA278" s="16"/>
      <c r="LB278" s="70"/>
      <c r="LC278" s="16"/>
      <c r="LD278" s="16"/>
      <c r="LE278" s="70"/>
      <c r="LF278" s="16"/>
      <c r="LG278" s="16"/>
      <c r="LH278" s="70"/>
      <c r="LI278" s="16"/>
      <c r="LJ278" s="16"/>
      <c r="LK278" s="70"/>
      <c r="LL278" s="16"/>
      <c r="LM278" s="16"/>
      <c r="LN278" s="70"/>
      <c r="LO278" s="16"/>
      <c r="LP278" s="16"/>
      <c r="LQ278" s="70"/>
      <c r="LR278" s="16"/>
      <c r="LS278" s="16"/>
      <c r="LT278" s="70"/>
      <c r="LU278" s="16"/>
      <c r="LV278" s="16"/>
      <c r="LW278" s="70"/>
      <c r="LX278" s="16"/>
      <c r="LY278" s="16"/>
      <c r="LZ278" s="70"/>
      <c r="MA278" s="16"/>
      <c r="MB278" s="16"/>
      <c r="MC278" s="70"/>
      <c r="MD278" s="16"/>
      <c r="ME278" s="16"/>
      <c r="MF278" s="70"/>
      <c r="MG278" s="21"/>
    </row>
    <row r="279" spans="2:345" s="17" customFormat="1" ht="13.5" customHeight="1">
      <c r="B279" s="16"/>
      <c r="C279" s="16"/>
      <c r="D279" s="16"/>
      <c r="E279" s="16"/>
      <c r="F279" s="16"/>
      <c r="G279" s="70"/>
      <c r="H279" s="16"/>
      <c r="I279" s="16"/>
      <c r="J279" s="70"/>
      <c r="K279" s="16"/>
      <c r="L279" s="16"/>
      <c r="M279" s="70"/>
      <c r="N279" s="16"/>
      <c r="O279" s="16"/>
      <c r="P279" s="70"/>
      <c r="Q279" s="16"/>
      <c r="R279" s="16"/>
      <c r="S279" s="70"/>
      <c r="T279" s="16"/>
      <c r="U279" s="16"/>
      <c r="V279" s="70"/>
      <c r="W279" s="16"/>
      <c r="X279" s="16"/>
      <c r="Y279" s="70"/>
      <c r="Z279" s="16"/>
      <c r="AA279" s="16"/>
      <c r="AB279" s="70"/>
      <c r="AC279" s="16"/>
      <c r="AD279" s="16"/>
      <c r="AE279" s="70"/>
      <c r="AF279" s="16"/>
      <c r="AG279" s="16"/>
      <c r="AH279" s="70"/>
      <c r="AI279" s="16"/>
      <c r="AJ279" s="16"/>
      <c r="AK279" s="70"/>
      <c r="AL279" s="16"/>
      <c r="AM279" s="16"/>
      <c r="AN279" s="70"/>
      <c r="AO279" s="16"/>
      <c r="AP279" s="16"/>
      <c r="AQ279" s="70"/>
      <c r="AR279" s="16"/>
      <c r="AS279" s="16"/>
      <c r="AT279" s="70"/>
      <c r="AU279" s="16"/>
      <c r="AV279" s="16"/>
      <c r="AW279" s="70"/>
      <c r="AX279" s="16"/>
      <c r="AY279" s="16"/>
      <c r="AZ279" s="70"/>
      <c r="BA279" s="16"/>
      <c r="BB279" s="16"/>
      <c r="BC279" s="70"/>
      <c r="BD279" s="16"/>
      <c r="BE279" s="16"/>
      <c r="BF279" s="70"/>
      <c r="BG279" s="16"/>
      <c r="BH279" s="16"/>
      <c r="BI279" s="70"/>
      <c r="BJ279" s="16"/>
      <c r="BK279" s="16"/>
      <c r="BL279" s="70"/>
      <c r="BM279" s="16"/>
      <c r="BN279" s="16"/>
      <c r="BO279" s="70"/>
      <c r="BP279" s="16"/>
      <c r="BQ279" s="16"/>
      <c r="BR279" s="70"/>
      <c r="BS279" s="16"/>
      <c r="BT279" s="16"/>
      <c r="BU279" s="70"/>
      <c r="BV279" s="16"/>
      <c r="BW279" s="16"/>
      <c r="BX279" s="70"/>
      <c r="BY279" s="16"/>
      <c r="BZ279" s="16"/>
      <c r="CA279" s="70"/>
      <c r="CB279" s="16"/>
      <c r="CC279" s="16"/>
      <c r="CD279" s="70"/>
      <c r="CE279" s="16"/>
      <c r="CF279" s="16"/>
      <c r="CG279" s="70"/>
      <c r="CH279" s="16"/>
      <c r="CI279" s="16"/>
      <c r="CJ279" s="70"/>
      <c r="CK279" s="16"/>
      <c r="CL279" s="16"/>
      <c r="CM279" s="70"/>
      <c r="CN279" s="16"/>
      <c r="CO279" s="16"/>
      <c r="CP279" s="70"/>
      <c r="CQ279" s="16"/>
      <c r="CR279" s="16"/>
      <c r="CS279" s="70"/>
      <c r="CT279" s="16"/>
      <c r="CU279" s="16"/>
      <c r="CV279" s="70"/>
      <c r="CW279" s="16"/>
      <c r="CX279" s="16"/>
      <c r="CY279" s="70"/>
      <c r="CZ279" s="16"/>
      <c r="DA279" s="16"/>
      <c r="DB279" s="70"/>
      <c r="DC279" s="16"/>
      <c r="DD279" s="16"/>
      <c r="DE279" s="70"/>
      <c r="DF279" s="16"/>
      <c r="DG279" s="16"/>
      <c r="DH279" s="70"/>
      <c r="DI279" s="16"/>
      <c r="DJ279" s="16"/>
      <c r="DK279" s="70"/>
      <c r="DL279" s="16"/>
      <c r="DM279" s="16"/>
      <c r="DN279" s="70"/>
      <c r="DO279" s="16"/>
      <c r="DP279" s="16"/>
      <c r="DQ279" s="70"/>
      <c r="DR279" s="16"/>
      <c r="DS279" s="16"/>
      <c r="DT279" s="70"/>
      <c r="DU279" s="16"/>
      <c r="DV279" s="16"/>
      <c r="DW279" s="70"/>
      <c r="DX279" s="16"/>
      <c r="DY279" s="16"/>
      <c r="DZ279" s="70"/>
      <c r="EA279" s="16"/>
      <c r="EB279" s="16"/>
      <c r="EC279" s="70"/>
      <c r="ED279" s="16"/>
      <c r="EE279" s="16"/>
      <c r="EF279" s="70"/>
      <c r="EG279" s="16"/>
      <c r="EH279" s="16"/>
      <c r="EI279" s="70"/>
      <c r="EJ279" s="16"/>
      <c r="EK279" s="16"/>
      <c r="EL279" s="70"/>
      <c r="EM279" s="16"/>
      <c r="EN279" s="16"/>
      <c r="EO279" s="70"/>
      <c r="EP279" s="16"/>
      <c r="EQ279" s="16"/>
      <c r="ER279" s="70"/>
      <c r="ES279" s="16"/>
      <c r="ET279" s="16"/>
      <c r="EU279" s="70"/>
      <c r="EV279" s="16"/>
      <c r="EW279" s="16"/>
      <c r="EX279" s="70"/>
      <c r="EY279" s="16"/>
      <c r="EZ279" s="16"/>
      <c r="FA279" s="70"/>
      <c r="FB279" s="16"/>
      <c r="FC279" s="16"/>
      <c r="FD279" s="70"/>
      <c r="FE279" s="16"/>
      <c r="FF279" s="16"/>
      <c r="FG279" s="70"/>
      <c r="FH279" s="16"/>
      <c r="FI279" s="16"/>
      <c r="FJ279" s="70"/>
      <c r="FK279" s="16"/>
      <c r="FL279" s="16"/>
      <c r="FM279" s="70"/>
      <c r="FN279" s="16"/>
      <c r="FO279" s="16"/>
      <c r="FP279" s="70"/>
      <c r="FQ279" s="16"/>
      <c r="FR279" s="16"/>
      <c r="FS279" s="70"/>
      <c r="FT279" s="16"/>
      <c r="FU279" s="16"/>
      <c r="FV279" s="70"/>
      <c r="FW279" s="16"/>
      <c r="FX279" s="16"/>
      <c r="FY279" s="70"/>
      <c r="FZ279" s="16"/>
      <c r="GA279" s="16"/>
      <c r="GB279" s="70"/>
      <c r="GC279" s="16"/>
      <c r="GD279" s="16"/>
      <c r="GE279" s="70"/>
      <c r="GF279" s="16"/>
      <c r="GG279" s="16"/>
      <c r="GH279" s="71"/>
      <c r="GI279" s="16"/>
      <c r="GJ279" s="16"/>
      <c r="GK279" s="70"/>
      <c r="GL279" s="16"/>
      <c r="GM279" s="16"/>
      <c r="GN279" s="70"/>
      <c r="GO279" s="16"/>
      <c r="GP279" s="16"/>
      <c r="GQ279" s="70"/>
      <c r="GR279" s="16"/>
      <c r="GS279" s="16"/>
      <c r="GT279" s="70"/>
      <c r="GU279" s="16"/>
      <c r="GV279" s="16"/>
      <c r="GW279" s="70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70"/>
      <c r="HJ279" s="16"/>
      <c r="HK279" s="16"/>
      <c r="HL279" s="16"/>
      <c r="HM279" s="16"/>
      <c r="HN279" s="16"/>
      <c r="HO279" s="16"/>
      <c r="HP279" s="16"/>
      <c r="HQ279" s="16"/>
      <c r="HR279" s="70"/>
      <c r="HS279" s="16"/>
      <c r="HT279" s="16"/>
      <c r="HU279" s="70"/>
      <c r="HV279" s="16"/>
      <c r="HW279" s="16"/>
      <c r="HX279" s="70"/>
      <c r="HY279" s="16"/>
      <c r="HZ279" s="16"/>
      <c r="IA279" s="70"/>
      <c r="IB279" s="16"/>
      <c r="IC279" s="16"/>
      <c r="ID279" s="70"/>
      <c r="IE279" s="16"/>
      <c r="IF279" s="16"/>
      <c r="IG279" s="70"/>
      <c r="IH279" s="16"/>
      <c r="II279" s="16"/>
      <c r="IJ279" s="70"/>
      <c r="IK279" s="16"/>
      <c r="IL279" s="16"/>
      <c r="IM279" s="70"/>
      <c r="IN279" s="16"/>
      <c r="IO279" s="16"/>
      <c r="IP279" s="70"/>
      <c r="IQ279" s="16"/>
      <c r="IR279" s="16"/>
      <c r="IS279" s="16"/>
      <c r="IT279" s="70"/>
      <c r="IU279" s="16"/>
      <c r="IV279" s="16"/>
      <c r="IW279" s="70"/>
      <c r="IX279" s="16"/>
      <c r="IY279" s="16"/>
      <c r="IZ279" s="70"/>
      <c r="JA279" s="16"/>
      <c r="JB279" s="16"/>
      <c r="JC279" s="70"/>
      <c r="JD279" s="16"/>
      <c r="JE279" s="16"/>
      <c r="JF279" s="70"/>
      <c r="JG279" s="16"/>
      <c r="JH279" s="16"/>
      <c r="JI279" s="70"/>
      <c r="JJ279" s="16"/>
      <c r="JK279" s="16"/>
      <c r="JL279" s="70"/>
      <c r="JM279" s="16"/>
      <c r="JN279" s="16"/>
      <c r="JO279" s="70"/>
      <c r="JP279" s="16"/>
      <c r="JQ279" s="16"/>
      <c r="JR279" s="70"/>
      <c r="JS279" s="16"/>
      <c r="JT279" s="16"/>
      <c r="JU279" s="70"/>
      <c r="JV279" s="16"/>
      <c r="JW279" s="16"/>
      <c r="JX279" s="70"/>
      <c r="JY279" s="16"/>
      <c r="JZ279" s="16"/>
      <c r="KA279" s="70"/>
      <c r="KB279" s="16"/>
      <c r="KC279" s="16"/>
      <c r="KD279" s="70"/>
      <c r="KE279" s="16"/>
      <c r="KF279" s="16"/>
      <c r="KG279" s="70"/>
      <c r="KH279" s="16"/>
      <c r="KI279" s="16"/>
      <c r="KJ279" s="70"/>
      <c r="KK279" s="16"/>
      <c r="KL279" s="16"/>
      <c r="KM279" s="70"/>
      <c r="KN279" s="16"/>
      <c r="KO279" s="16"/>
      <c r="KP279" s="70"/>
      <c r="KQ279" s="16"/>
      <c r="KR279" s="16"/>
      <c r="KS279" s="70"/>
      <c r="KT279" s="16"/>
      <c r="KU279" s="16"/>
      <c r="KV279" s="16"/>
      <c r="KW279" s="16"/>
      <c r="KX279" s="16"/>
      <c r="KY279" s="70"/>
      <c r="KZ279" s="16"/>
      <c r="LA279" s="16"/>
      <c r="LB279" s="70"/>
      <c r="LC279" s="16"/>
      <c r="LD279" s="16"/>
      <c r="LE279" s="70"/>
      <c r="LF279" s="16"/>
      <c r="LG279" s="16"/>
      <c r="LH279" s="70"/>
      <c r="LI279" s="16"/>
      <c r="LJ279" s="16"/>
      <c r="LK279" s="70"/>
      <c r="LL279" s="16"/>
      <c r="LM279" s="16"/>
      <c r="LN279" s="70"/>
      <c r="LO279" s="16"/>
      <c r="LP279" s="16"/>
      <c r="LQ279" s="70"/>
      <c r="LR279" s="16"/>
      <c r="LS279" s="16"/>
      <c r="LT279" s="70"/>
      <c r="LU279" s="16"/>
      <c r="LV279" s="16"/>
      <c r="LW279" s="70"/>
      <c r="LX279" s="16"/>
      <c r="LY279" s="16"/>
      <c r="LZ279" s="70"/>
      <c r="MA279" s="16"/>
      <c r="MB279" s="16"/>
      <c r="MC279" s="70"/>
      <c r="MD279" s="16"/>
      <c r="ME279" s="16"/>
      <c r="MF279" s="70"/>
      <c r="MG279" s="21"/>
    </row>
    <row r="280" spans="2:345" s="17" customFormat="1" ht="13.5" customHeight="1">
      <c r="B280" s="16"/>
      <c r="C280" s="16"/>
      <c r="D280" s="16"/>
      <c r="E280" s="16"/>
      <c r="F280" s="16"/>
      <c r="G280" s="70"/>
      <c r="H280" s="16"/>
      <c r="I280" s="16"/>
      <c r="J280" s="70"/>
      <c r="K280" s="16"/>
      <c r="L280" s="16"/>
      <c r="M280" s="70"/>
      <c r="N280" s="16"/>
      <c r="O280" s="16"/>
      <c r="P280" s="70"/>
      <c r="Q280" s="16"/>
      <c r="R280" s="16"/>
      <c r="S280" s="70"/>
      <c r="T280" s="16"/>
      <c r="U280" s="16"/>
      <c r="V280" s="70"/>
      <c r="W280" s="16"/>
      <c r="X280" s="16"/>
      <c r="Y280" s="70"/>
      <c r="Z280" s="16"/>
      <c r="AA280" s="16"/>
      <c r="AB280" s="70"/>
      <c r="AC280" s="16"/>
      <c r="AD280" s="16"/>
      <c r="AE280" s="70"/>
      <c r="AF280" s="16"/>
      <c r="AG280" s="16"/>
      <c r="AH280" s="70"/>
      <c r="AI280" s="16"/>
      <c r="AJ280" s="16"/>
      <c r="AK280" s="70"/>
      <c r="AL280" s="16"/>
      <c r="AM280" s="16"/>
      <c r="AN280" s="70"/>
      <c r="AO280" s="16"/>
      <c r="AP280" s="16"/>
      <c r="AQ280" s="70"/>
      <c r="AR280" s="16"/>
      <c r="AS280" s="16"/>
      <c r="AT280" s="70"/>
      <c r="AU280" s="16"/>
      <c r="AV280" s="16"/>
      <c r="AW280" s="70"/>
      <c r="AX280" s="16"/>
      <c r="AY280" s="16"/>
      <c r="AZ280" s="70"/>
      <c r="BA280" s="16"/>
      <c r="BB280" s="16"/>
      <c r="BC280" s="70"/>
      <c r="BD280" s="16"/>
      <c r="BE280" s="16"/>
      <c r="BF280" s="70"/>
      <c r="BG280" s="16"/>
      <c r="BH280" s="16"/>
      <c r="BI280" s="70"/>
      <c r="BJ280" s="16"/>
      <c r="BK280" s="16"/>
      <c r="BL280" s="70"/>
      <c r="BM280" s="16"/>
      <c r="BN280" s="16"/>
      <c r="BO280" s="70"/>
      <c r="BP280" s="16"/>
      <c r="BQ280" s="16"/>
      <c r="BR280" s="70"/>
      <c r="BS280" s="16"/>
      <c r="BT280" s="16"/>
      <c r="BU280" s="70"/>
      <c r="BV280" s="16"/>
      <c r="BW280" s="16"/>
      <c r="BX280" s="70"/>
      <c r="BY280" s="16"/>
      <c r="BZ280" s="16"/>
      <c r="CA280" s="70"/>
      <c r="CB280" s="16"/>
      <c r="CC280" s="16"/>
      <c r="CD280" s="70"/>
      <c r="CE280" s="16"/>
      <c r="CF280" s="16"/>
      <c r="CG280" s="70"/>
      <c r="CH280" s="16"/>
      <c r="CI280" s="16"/>
      <c r="CJ280" s="70"/>
      <c r="CK280" s="16"/>
      <c r="CL280" s="16"/>
      <c r="CM280" s="70"/>
      <c r="CN280" s="16"/>
      <c r="CO280" s="16"/>
      <c r="CP280" s="70"/>
      <c r="CQ280" s="16"/>
      <c r="CR280" s="16"/>
      <c r="CS280" s="70"/>
      <c r="CT280" s="16"/>
      <c r="CU280" s="16"/>
      <c r="CV280" s="70"/>
      <c r="CW280" s="16"/>
      <c r="CX280" s="16"/>
      <c r="CY280" s="70"/>
      <c r="CZ280" s="16"/>
      <c r="DA280" s="16"/>
      <c r="DB280" s="70"/>
      <c r="DC280" s="16"/>
      <c r="DD280" s="16"/>
      <c r="DE280" s="70"/>
      <c r="DF280" s="16"/>
      <c r="DG280" s="16"/>
      <c r="DH280" s="70"/>
      <c r="DI280" s="16"/>
      <c r="DJ280" s="16"/>
      <c r="DK280" s="70"/>
      <c r="DL280" s="16"/>
      <c r="DM280" s="16"/>
      <c r="DN280" s="70"/>
      <c r="DO280" s="16"/>
      <c r="DP280" s="16"/>
      <c r="DQ280" s="70"/>
      <c r="DR280" s="16"/>
      <c r="DS280" s="16"/>
      <c r="DT280" s="70"/>
      <c r="DU280" s="16"/>
      <c r="DV280" s="16"/>
      <c r="DW280" s="70"/>
      <c r="DX280" s="16"/>
      <c r="DY280" s="16"/>
      <c r="DZ280" s="70"/>
      <c r="EA280" s="16"/>
      <c r="EB280" s="16"/>
      <c r="EC280" s="70"/>
      <c r="ED280" s="16"/>
      <c r="EE280" s="16"/>
      <c r="EF280" s="70"/>
      <c r="EG280" s="16"/>
      <c r="EH280" s="16"/>
      <c r="EI280" s="70"/>
      <c r="EJ280" s="16"/>
      <c r="EK280" s="16"/>
      <c r="EL280" s="70"/>
      <c r="EM280" s="16"/>
      <c r="EN280" s="16"/>
      <c r="EO280" s="70"/>
      <c r="EP280" s="16"/>
      <c r="EQ280" s="16"/>
      <c r="ER280" s="70"/>
      <c r="ES280" s="16"/>
      <c r="ET280" s="16"/>
      <c r="EU280" s="70"/>
      <c r="EV280" s="16"/>
      <c r="EW280" s="16"/>
      <c r="EX280" s="70"/>
      <c r="EY280" s="16"/>
      <c r="EZ280" s="16"/>
      <c r="FA280" s="70"/>
      <c r="FB280" s="16"/>
      <c r="FC280" s="16"/>
      <c r="FD280" s="70"/>
      <c r="FE280" s="16"/>
      <c r="FF280" s="16"/>
      <c r="FG280" s="70"/>
      <c r="FH280" s="16"/>
      <c r="FI280" s="16"/>
      <c r="FJ280" s="70"/>
      <c r="FK280" s="16"/>
      <c r="FL280" s="16"/>
      <c r="FM280" s="70"/>
      <c r="FN280" s="16"/>
      <c r="FO280" s="16"/>
      <c r="FP280" s="70"/>
      <c r="FQ280" s="16"/>
      <c r="FR280" s="16"/>
      <c r="FS280" s="70"/>
      <c r="FT280" s="16"/>
      <c r="FU280" s="16"/>
      <c r="FV280" s="70"/>
      <c r="FW280" s="16"/>
      <c r="FX280" s="16"/>
      <c r="FY280" s="70"/>
      <c r="FZ280" s="16"/>
      <c r="GA280" s="16"/>
      <c r="GB280" s="70"/>
      <c r="GC280" s="16"/>
      <c r="GD280" s="16"/>
      <c r="GE280" s="70"/>
      <c r="GF280" s="16"/>
      <c r="GG280" s="16"/>
      <c r="GH280" s="71"/>
      <c r="GI280" s="16"/>
      <c r="GJ280" s="16"/>
      <c r="GK280" s="70"/>
      <c r="GL280" s="16"/>
      <c r="GM280" s="16"/>
      <c r="GN280" s="70"/>
      <c r="GO280" s="16"/>
      <c r="GP280" s="16"/>
      <c r="GQ280" s="70"/>
      <c r="GR280" s="16"/>
      <c r="GS280" s="16"/>
      <c r="GT280" s="70"/>
      <c r="GU280" s="16"/>
      <c r="GV280" s="16"/>
      <c r="GW280" s="70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70"/>
      <c r="HJ280" s="16"/>
      <c r="HK280" s="16"/>
      <c r="HL280" s="16"/>
      <c r="HM280" s="16"/>
      <c r="HN280" s="16"/>
      <c r="HO280" s="16"/>
      <c r="HP280" s="16"/>
      <c r="HQ280" s="16"/>
      <c r="HR280" s="70"/>
      <c r="HS280" s="16"/>
      <c r="HT280" s="16"/>
      <c r="HU280" s="70"/>
      <c r="HV280" s="16"/>
      <c r="HW280" s="16"/>
      <c r="HX280" s="70"/>
      <c r="HY280" s="16"/>
      <c r="HZ280" s="16"/>
      <c r="IA280" s="70"/>
      <c r="IB280" s="16"/>
      <c r="IC280" s="16"/>
      <c r="ID280" s="70"/>
      <c r="IE280" s="16"/>
      <c r="IF280" s="16"/>
      <c r="IG280" s="70"/>
      <c r="IH280" s="16"/>
      <c r="II280" s="16"/>
      <c r="IJ280" s="70"/>
      <c r="IK280" s="16"/>
      <c r="IL280" s="16"/>
      <c r="IM280" s="70"/>
      <c r="IN280" s="16"/>
      <c r="IO280" s="16"/>
      <c r="IP280" s="70"/>
      <c r="IQ280" s="16"/>
      <c r="IR280" s="16"/>
      <c r="IS280" s="16"/>
      <c r="IT280" s="70"/>
      <c r="IU280" s="16"/>
      <c r="IV280" s="16"/>
      <c r="IW280" s="70"/>
      <c r="IX280" s="16"/>
      <c r="IY280" s="16"/>
      <c r="IZ280" s="70"/>
      <c r="JA280" s="16"/>
      <c r="JB280" s="16"/>
      <c r="JC280" s="70"/>
      <c r="JD280" s="16"/>
      <c r="JE280" s="16"/>
      <c r="JF280" s="70"/>
      <c r="JG280" s="16"/>
      <c r="JH280" s="16"/>
      <c r="JI280" s="70"/>
      <c r="JJ280" s="16"/>
      <c r="JK280" s="16"/>
      <c r="JL280" s="70"/>
      <c r="JM280" s="16"/>
      <c r="JN280" s="16"/>
      <c r="JO280" s="70"/>
      <c r="JP280" s="16"/>
      <c r="JQ280" s="16"/>
      <c r="JR280" s="70"/>
      <c r="JS280" s="16"/>
      <c r="JT280" s="16"/>
      <c r="JU280" s="70"/>
      <c r="JV280" s="16"/>
      <c r="JW280" s="16"/>
      <c r="JX280" s="70"/>
      <c r="JY280" s="16"/>
      <c r="JZ280" s="16"/>
      <c r="KA280" s="70"/>
      <c r="KB280" s="16"/>
      <c r="KC280" s="16"/>
      <c r="KD280" s="70"/>
      <c r="KE280" s="16"/>
      <c r="KF280" s="16"/>
      <c r="KG280" s="70"/>
      <c r="KH280" s="16"/>
      <c r="KI280" s="16"/>
      <c r="KJ280" s="70"/>
      <c r="KK280" s="16"/>
      <c r="KL280" s="16"/>
      <c r="KM280" s="70"/>
      <c r="KN280" s="16"/>
      <c r="KO280" s="16"/>
      <c r="KP280" s="70"/>
      <c r="KQ280" s="16"/>
      <c r="KR280" s="16"/>
      <c r="KS280" s="70"/>
      <c r="KT280" s="16"/>
      <c r="KU280" s="16"/>
      <c r="KV280" s="16"/>
      <c r="KW280" s="16"/>
      <c r="KX280" s="16"/>
      <c r="KY280" s="70"/>
      <c r="KZ280" s="16"/>
      <c r="LA280" s="16"/>
      <c r="LB280" s="70"/>
      <c r="LC280" s="16"/>
      <c r="LD280" s="16"/>
      <c r="LE280" s="70"/>
      <c r="LF280" s="16"/>
      <c r="LG280" s="16"/>
      <c r="LH280" s="70"/>
      <c r="LI280" s="16"/>
      <c r="LJ280" s="16"/>
      <c r="LK280" s="70"/>
      <c r="LL280" s="16"/>
      <c r="LM280" s="16"/>
      <c r="LN280" s="70"/>
      <c r="LO280" s="16"/>
      <c r="LP280" s="16"/>
      <c r="LQ280" s="70"/>
      <c r="LR280" s="16"/>
      <c r="LS280" s="16"/>
      <c r="LT280" s="70"/>
      <c r="LU280" s="16"/>
      <c r="LV280" s="16"/>
      <c r="LW280" s="70"/>
      <c r="LX280" s="16"/>
      <c r="LY280" s="16"/>
      <c r="LZ280" s="70"/>
      <c r="MA280" s="16"/>
      <c r="MB280" s="16"/>
      <c r="MC280" s="70"/>
      <c r="MD280" s="16"/>
      <c r="ME280" s="16"/>
      <c r="MF280" s="70"/>
      <c r="MG280" s="21"/>
    </row>
    <row r="281" spans="2:345" s="17" customFormat="1" ht="13.5" customHeight="1">
      <c r="B281" s="16"/>
      <c r="C281" s="16"/>
      <c r="D281" s="16"/>
      <c r="E281" s="16"/>
      <c r="F281" s="16"/>
      <c r="G281" s="70"/>
      <c r="H281" s="16"/>
      <c r="I281" s="16"/>
      <c r="J281" s="70"/>
      <c r="K281" s="16"/>
      <c r="L281" s="16"/>
      <c r="M281" s="70"/>
      <c r="N281" s="16"/>
      <c r="O281" s="16"/>
      <c r="P281" s="70"/>
      <c r="Q281" s="16"/>
      <c r="R281" s="16"/>
      <c r="S281" s="70"/>
      <c r="T281" s="16"/>
      <c r="U281" s="16"/>
      <c r="V281" s="70"/>
      <c r="W281" s="16"/>
      <c r="X281" s="16"/>
      <c r="Y281" s="70"/>
      <c r="Z281" s="16"/>
      <c r="AA281" s="16"/>
      <c r="AB281" s="70"/>
      <c r="AC281" s="16"/>
      <c r="AD281" s="16"/>
      <c r="AE281" s="70"/>
      <c r="AF281" s="16"/>
      <c r="AG281" s="16"/>
      <c r="AH281" s="70"/>
      <c r="AI281" s="16"/>
      <c r="AJ281" s="16"/>
      <c r="AK281" s="70"/>
      <c r="AL281" s="16"/>
      <c r="AM281" s="16"/>
      <c r="AN281" s="70"/>
      <c r="AO281" s="16"/>
      <c r="AP281" s="16"/>
      <c r="AQ281" s="70"/>
      <c r="AR281" s="16"/>
      <c r="AS281" s="16"/>
      <c r="AT281" s="70"/>
      <c r="AU281" s="16"/>
      <c r="AV281" s="16"/>
      <c r="AW281" s="70"/>
      <c r="AX281" s="16"/>
      <c r="AY281" s="16"/>
      <c r="AZ281" s="70"/>
      <c r="BA281" s="16"/>
      <c r="BB281" s="16"/>
      <c r="BC281" s="70"/>
      <c r="BD281" s="16"/>
      <c r="BE281" s="16"/>
      <c r="BF281" s="70"/>
      <c r="BG281" s="16"/>
      <c r="BH281" s="16"/>
      <c r="BI281" s="70"/>
      <c r="BJ281" s="16"/>
      <c r="BK281" s="16"/>
      <c r="BL281" s="70"/>
      <c r="BM281" s="16"/>
      <c r="BN281" s="16"/>
      <c r="BO281" s="70"/>
      <c r="BP281" s="16"/>
      <c r="BQ281" s="16"/>
      <c r="BR281" s="70"/>
      <c r="BS281" s="16"/>
      <c r="BT281" s="16"/>
      <c r="BU281" s="70"/>
      <c r="BV281" s="16"/>
      <c r="BW281" s="16"/>
      <c r="BX281" s="70"/>
      <c r="BY281" s="16"/>
      <c r="BZ281" s="16"/>
      <c r="CA281" s="70"/>
      <c r="CB281" s="16"/>
      <c r="CC281" s="16"/>
      <c r="CD281" s="70"/>
      <c r="CE281" s="16"/>
      <c r="CF281" s="16"/>
      <c r="CG281" s="70"/>
      <c r="CH281" s="16"/>
      <c r="CI281" s="16"/>
      <c r="CJ281" s="70"/>
      <c r="CK281" s="16"/>
      <c r="CL281" s="16"/>
      <c r="CM281" s="70"/>
      <c r="CN281" s="16"/>
      <c r="CO281" s="16"/>
      <c r="CP281" s="70"/>
      <c r="CQ281" s="16"/>
      <c r="CR281" s="16"/>
      <c r="CS281" s="70"/>
      <c r="CT281" s="16"/>
      <c r="CU281" s="16"/>
      <c r="CV281" s="70"/>
      <c r="CW281" s="16"/>
      <c r="CX281" s="16"/>
      <c r="CY281" s="70"/>
      <c r="CZ281" s="16"/>
      <c r="DA281" s="16"/>
      <c r="DB281" s="70"/>
      <c r="DC281" s="16"/>
      <c r="DD281" s="16"/>
      <c r="DE281" s="70"/>
      <c r="DF281" s="16"/>
      <c r="DG281" s="16"/>
      <c r="DH281" s="70"/>
      <c r="DI281" s="16"/>
      <c r="DJ281" s="16"/>
      <c r="DK281" s="70"/>
      <c r="DL281" s="16"/>
      <c r="DM281" s="16"/>
      <c r="DN281" s="70"/>
      <c r="DO281" s="16"/>
      <c r="DP281" s="16"/>
      <c r="DQ281" s="70"/>
      <c r="DR281" s="16"/>
      <c r="DS281" s="16"/>
      <c r="DT281" s="70"/>
      <c r="DU281" s="16"/>
      <c r="DV281" s="16"/>
      <c r="DW281" s="70"/>
      <c r="DX281" s="16"/>
      <c r="DY281" s="16"/>
      <c r="DZ281" s="70"/>
      <c r="EA281" s="16"/>
      <c r="EB281" s="16"/>
      <c r="EC281" s="70"/>
      <c r="ED281" s="16"/>
      <c r="EE281" s="16"/>
      <c r="EF281" s="70"/>
      <c r="EG281" s="16"/>
      <c r="EH281" s="16"/>
      <c r="EI281" s="70"/>
      <c r="EJ281" s="16"/>
      <c r="EK281" s="16"/>
      <c r="EL281" s="70"/>
      <c r="EM281" s="16"/>
      <c r="EN281" s="16"/>
      <c r="EO281" s="70"/>
      <c r="EP281" s="16"/>
      <c r="EQ281" s="16"/>
      <c r="ER281" s="70"/>
      <c r="ES281" s="16"/>
      <c r="ET281" s="16"/>
      <c r="EU281" s="70"/>
      <c r="EV281" s="16"/>
      <c r="EW281" s="16"/>
      <c r="EX281" s="70"/>
      <c r="EY281" s="16"/>
      <c r="EZ281" s="16"/>
      <c r="FA281" s="70"/>
      <c r="FB281" s="16"/>
      <c r="FC281" s="16"/>
      <c r="FD281" s="70"/>
      <c r="FE281" s="16"/>
      <c r="FF281" s="16"/>
      <c r="FG281" s="70"/>
      <c r="FH281" s="16"/>
      <c r="FI281" s="16"/>
      <c r="FJ281" s="70"/>
      <c r="FK281" s="16"/>
      <c r="FL281" s="16"/>
      <c r="FM281" s="70"/>
      <c r="FN281" s="16"/>
      <c r="FO281" s="16"/>
      <c r="FP281" s="70"/>
      <c r="FQ281" s="16"/>
      <c r="FR281" s="16"/>
      <c r="FS281" s="70"/>
      <c r="FT281" s="16"/>
      <c r="FU281" s="16"/>
      <c r="FV281" s="70"/>
      <c r="FW281" s="16"/>
      <c r="FX281" s="16"/>
      <c r="FY281" s="70"/>
      <c r="FZ281" s="16"/>
      <c r="GA281" s="16"/>
      <c r="GB281" s="70"/>
      <c r="GC281" s="16"/>
      <c r="GD281" s="16"/>
      <c r="GE281" s="70"/>
      <c r="GF281" s="16"/>
      <c r="GG281" s="16"/>
      <c r="GH281" s="71"/>
      <c r="GI281" s="16"/>
      <c r="GJ281" s="16"/>
      <c r="GK281" s="70"/>
      <c r="GL281" s="16"/>
      <c r="GM281" s="16"/>
      <c r="GN281" s="70"/>
      <c r="GO281" s="16"/>
      <c r="GP281" s="16"/>
      <c r="GQ281" s="70"/>
      <c r="GR281" s="16"/>
      <c r="GS281" s="16"/>
      <c r="GT281" s="70"/>
      <c r="GU281" s="16"/>
      <c r="GV281" s="16"/>
      <c r="GW281" s="70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70"/>
      <c r="HJ281" s="16"/>
      <c r="HK281" s="16"/>
      <c r="HL281" s="16"/>
      <c r="HM281" s="16"/>
      <c r="HN281" s="16"/>
      <c r="HO281" s="16"/>
      <c r="HP281" s="16"/>
      <c r="HQ281" s="16"/>
      <c r="HR281" s="70"/>
      <c r="HS281" s="16"/>
      <c r="HT281" s="16"/>
      <c r="HU281" s="70"/>
      <c r="HV281" s="16"/>
      <c r="HW281" s="16"/>
      <c r="HX281" s="70"/>
      <c r="HY281" s="16"/>
      <c r="HZ281" s="16"/>
      <c r="IA281" s="70"/>
      <c r="IB281" s="16"/>
      <c r="IC281" s="16"/>
      <c r="ID281" s="70"/>
      <c r="IE281" s="16"/>
      <c r="IF281" s="16"/>
      <c r="IG281" s="70"/>
      <c r="IH281" s="16"/>
      <c r="II281" s="16"/>
      <c r="IJ281" s="70"/>
      <c r="IK281" s="16"/>
      <c r="IL281" s="16"/>
      <c r="IM281" s="70"/>
      <c r="IN281" s="16"/>
      <c r="IO281" s="16"/>
      <c r="IP281" s="70"/>
      <c r="IQ281" s="16"/>
      <c r="IR281" s="16"/>
      <c r="IS281" s="16"/>
      <c r="IT281" s="70"/>
      <c r="IU281" s="16"/>
      <c r="IV281" s="16"/>
      <c r="IW281" s="70"/>
      <c r="IX281" s="16"/>
      <c r="IY281" s="16"/>
      <c r="IZ281" s="70"/>
      <c r="JA281" s="16"/>
      <c r="JB281" s="16"/>
      <c r="JC281" s="70"/>
      <c r="JD281" s="16"/>
      <c r="JE281" s="16"/>
      <c r="JF281" s="70"/>
      <c r="JG281" s="16"/>
      <c r="JH281" s="16"/>
      <c r="JI281" s="70"/>
      <c r="JJ281" s="16"/>
      <c r="JK281" s="16"/>
      <c r="JL281" s="70"/>
      <c r="JM281" s="16"/>
      <c r="JN281" s="16"/>
      <c r="JO281" s="70"/>
      <c r="JP281" s="16"/>
      <c r="JQ281" s="16"/>
      <c r="JR281" s="70"/>
      <c r="JS281" s="16"/>
      <c r="JT281" s="16"/>
      <c r="JU281" s="70"/>
      <c r="JV281" s="16"/>
      <c r="JW281" s="16"/>
      <c r="JX281" s="70"/>
      <c r="JY281" s="16"/>
      <c r="JZ281" s="16"/>
      <c r="KA281" s="70"/>
      <c r="KB281" s="16"/>
      <c r="KC281" s="16"/>
      <c r="KD281" s="70"/>
      <c r="KE281" s="16"/>
      <c r="KF281" s="16"/>
      <c r="KG281" s="70"/>
      <c r="KH281" s="16"/>
      <c r="KI281" s="16"/>
      <c r="KJ281" s="70"/>
      <c r="KK281" s="16"/>
      <c r="KL281" s="16"/>
      <c r="KM281" s="70"/>
      <c r="KN281" s="16"/>
      <c r="KO281" s="16"/>
      <c r="KP281" s="70"/>
      <c r="KQ281" s="16"/>
      <c r="KR281" s="16"/>
      <c r="KS281" s="70"/>
      <c r="KT281" s="16"/>
      <c r="KU281" s="16"/>
      <c r="KV281" s="16"/>
      <c r="KW281" s="16"/>
      <c r="KX281" s="16"/>
      <c r="KY281" s="70"/>
      <c r="KZ281" s="16"/>
      <c r="LA281" s="16"/>
      <c r="LB281" s="70"/>
      <c r="LC281" s="16"/>
      <c r="LD281" s="16"/>
      <c r="LE281" s="70"/>
      <c r="LF281" s="16"/>
      <c r="LG281" s="16"/>
      <c r="LH281" s="70"/>
      <c r="LI281" s="16"/>
      <c r="LJ281" s="16"/>
      <c r="LK281" s="70"/>
      <c r="LL281" s="16"/>
      <c r="LM281" s="16"/>
      <c r="LN281" s="70"/>
      <c r="LO281" s="16"/>
      <c r="LP281" s="16"/>
      <c r="LQ281" s="70"/>
      <c r="LR281" s="16"/>
      <c r="LS281" s="16"/>
      <c r="LT281" s="70"/>
      <c r="LU281" s="16"/>
      <c r="LV281" s="16"/>
      <c r="LW281" s="70"/>
      <c r="LX281" s="16"/>
      <c r="LY281" s="16"/>
      <c r="LZ281" s="70"/>
      <c r="MA281" s="16"/>
      <c r="MB281" s="16"/>
      <c r="MC281" s="70"/>
      <c r="MD281" s="16"/>
      <c r="ME281" s="16"/>
      <c r="MF281" s="70"/>
      <c r="MG281" s="21"/>
    </row>
    <row r="282" spans="2:345" s="17" customFormat="1" ht="13.5" customHeight="1">
      <c r="B282" s="16"/>
      <c r="C282" s="16"/>
      <c r="D282" s="16"/>
      <c r="E282" s="16"/>
      <c r="F282" s="16"/>
      <c r="G282" s="70"/>
      <c r="H282" s="16"/>
      <c r="I282" s="16"/>
      <c r="J282" s="70"/>
      <c r="K282" s="16"/>
      <c r="L282" s="16"/>
      <c r="M282" s="70"/>
      <c r="N282" s="16"/>
      <c r="O282" s="16"/>
      <c r="P282" s="70"/>
      <c r="Q282" s="16"/>
      <c r="R282" s="16"/>
      <c r="S282" s="70"/>
      <c r="T282" s="16"/>
      <c r="U282" s="16"/>
      <c r="V282" s="70"/>
      <c r="W282" s="16"/>
      <c r="X282" s="16"/>
      <c r="Y282" s="70"/>
      <c r="Z282" s="16"/>
      <c r="AA282" s="16"/>
      <c r="AB282" s="70"/>
      <c r="AC282" s="16"/>
      <c r="AD282" s="16"/>
      <c r="AE282" s="70"/>
      <c r="AF282" s="16"/>
      <c r="AG282" s="16"/>
      <c r="AH282" s="70"/>
      <c r="AI282" s="16"/>
      <c r="AJ282" s="16"/>
      <c r="AK282" s="70"/>
      <c r="AL282" s="16"/>
      <c r="AM282" s="16"/>
      <c r="AN282" s="70"/>
      <c r="AO282" s="16"/>
      <c r="AP282" s="16"/>
      <c r="AQ282" s="70"/>
      <c r="AR282" s="16"/>
      <c r="AS282" s="16"/>
      <c r="AT282" s="70"/>
      <c r="AU282" s="16"/>
      <c r="AV282" s="16"/>
      <c r="AW282" s="70"/>
      <c r="AX282" s="16"/>
      <c r="AY282" s="16"/>
      <c r="AZ282" s="70"/>
      <c r="BA282" s="16"/>
      <c r="BB282" s="16"/>
      <c r="BC282" s="70"/>
      <c r="BD282" s="16"/>
      <c r="BE282" s="16"/>
      <c r="BF282" s="70"/>
      <c r="BG282" s="16"/>
      <c r="BH282" s="16"/>
      <c r="BI282" s="70"/>
      <c r="BJ282" s="16"/>
      <c r="BK282" s="16"/>
      <c r="BL282" s="70"/>
      <c r="BM282" s="16"/>
      <c r="BN282" s="16"/>
      <c r="BO282" s="70"/>
      <c r="BP282" s="16"/>
      <c r="BQ282" s="16"/>
      <c r="BR282" s="70"/>
      <c r="BS282" s="16"/>
      <c r="BT282" s="16"/>
      <c r="BU282" s="70"/>
      <c r="BV282" s="16"/>
      <c r="BW282" s="16"/>
      <c r="BX282" s="70"/>
      <c r="BY282" s="16"/>
      <c r="BZ282" s="16"/>
      <c r="CA282" s="70"/>
      <c r="CB282" s="16"/>
      <c r="CC282" s="16"/>
      <c r="CD282" s="70"/>
      <c r="CE282" s="16"/>
      <c r="CF282" s="16"/>
      <c r="CG282" s="70"/>
      <c r="CH282" s="16"/>
      <c r="CI282" s="16"/>
      <c r="CJ282" s="70"/>
      <c r="CK282" s="16"/>
      <c r="CL282" s="16"/>
      <c r="CM282" s="70"/>
      <c r="CN282" s="16"/>
      <c r="CO282" s="16"/>
      <c r="CP282" s="70"/>
      <c r="CQ282" s="16"/>
      <c r="CR282" s="16"/>
      <c r="CS282" s="70"/>
      <c r="CT282" s="16"/>
      <c r="CU282" s="16"/>
      <c r="CV282" s="70"/>
      <c r="CW282" s="16"/>
      <c r="CX282" s="16"/>
      <c r="CY282" s="70"/>
      <c r="CZ282" s="16"/>
      <c r="DA282" s="16"/>
      <c r="DB282" s="70"/>
      <c r="DC282" s="16"/>
      <c r="DD282" s="16"/>
      <c r="DE282" s="70"/>
      <c r="DF282" s="16"/>
      <c r="DG282" s="16"/>
      <c r="DH282" s="70"/>
      <c r="DI282" s="16"/>
      <c r="DJ282" s="16"/>
      <c r="DK282" s="70"/>
      <c r="DL282" s="16"/>
      <c r="DM282" s="16"/>
      <c r="DN282" s="70"/>
      <c r="DO282" s="16"/>
      <c r="DP282" s="16"/>
      <c r="DQ282" s="70"/>
      <c r="DR282" s="16"/>
      <c r="DS282" s="16"/>
      <c r="DT282" s="70"/>
      <c r="DU282" s="16"/>
      <c r="DV282" s="16"/>
      <c r="DW282" s="70"/>
      <c r="DX282" s="16"/>
      <c r="DY282" s="16"/>
      <c r="DZ282" s="70"/>
      <c r="EA282" s="16"/>
      <c r="EB282" s="16"/>
      <c r="EC282" s="70"/>
      <c r="ED282" s="16"/>
      <c r="EE282" s="16"/>
      <c r="EF282" s="70"/>
      <c r="EG282" s="16"/>
      <c r="EH282" s="16"/>
      <c r="EI282" s="70"/>
      <c r="EJ282" s="16"/>
      <c r="EK282" s="16"/>
      <c r="EL282" s="70"/>
      <c r="EM282" s="16"/>
      <c r="EN282" s="16"/>
      <c r="EO282" s="70"/>
      <c r="EP282" s="16"/>
      <c r="EQ282" s="16"/>
      <c r="ER282" s="70"/>
      <c r="ES282" s="16"/>
      <c r="ET282" s="16"/>
      <c r="EU282" s="70"/>
      <c r="EV282" s="16"/>
      <c r="EW282" s="16"/>
      <c r="EX282" s="70"/>
      <c r="EY282" s="16"/>
      <c r="EZ282" s="16"/>
      <c r="FA282" s="70"/>
      <c r="FB282" s="16"/>
      <c r="FC282" s="16"/>
      <c r="FD282" s="70"/>
      <c r="FE282" s="16"/>
      <c r="FF282" s="16"/>
      <c r="FG282" s="70"/>
      <c r="FH282" s="16"/>
      <c r="FI282" s="16"/>
      <c r="FJ282" s="70"/>
      <c r="FK282" s="16"/>
      <c r="FL282" s="16"/>
      <c r="FM282" s="70"/>
      <c r="FN282" s="16"/>
      <c r="FO282" s="16"/>
      <c r="FP282" s="70"/>
      <c r="FQ282" s="16"/>
      <c r="FR282" s="16"/>
      <c r="FS282" s="70"/>
      <c r="FT282" s="16"/>
      <c r="FU282" s="16"/>
      <c r="FV282" s="70"/>
      <c r="FW282" s="16"/>
      <c r="FX282" s="16"/>
      <c r="FY282" s="70"/>
      <c r="FZ282" s="16"/>
      <c r="GA282" s="16"/>
      <c r="GB282" s="70"/>
      <c r="GC282" s="16"/>
      <c r="GD282" s="16"/>
      <c r="GE282" s="70"/>
      <c r="GF282" s="16"/>
      <c r="GG282" s="16"/>
      <c r="GH282" s="71"/>
      <c r="GI282" s="16"/>
      <c r="GJ282" s="16"/>
      <c r="GK282" s="70"/>
      <c r="GL282" s="16"/>
      <c r="GM282" s="16"/>
      <c r="GN282" s="70"/>
      <c r="GO282" s="16"/>
      <c r="GP282" s="16"/>
      <c r="GQ282" s="70"/>
      <c r="GR282" s="16"/>
      <c r="GS282" s="16"/>
      <c r="GT282" s="70"/>
      <c r="GU282" s="16"/>
      <c r="GV282" s="16"/>
      <c r="GW282" s="70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70"/>
      <c r="HJ282" s="16"/>
      <c r="HK282" s="16"/>
      <c r="HL282" s="16"/>
      <c r="HM282" s="16"/>
      <c r="HN282" s="16"/>
      <c r="HO282" s="16"/>
      <c r="HP282" s="16"/>
      <c r="HQ282" s="16"/>
      <c r="HR282" s="70"/>
      <c r="HS282" s="16"/>
      <c r="HT282" s="16"/>
      <c r="HU282" s="70"/>
      <c r="HV282" s="16"/>
      <c r="HW282" s="16"/>
      <c r="HX282" s="70"/>
      <c r="HY282" s="16"/>
      <c r="HZ282" s="16"/>
      <c r="IA282" s="70"/>
      <c r="IB282" s="16"/>
      <c r="IC282" s="16"/>
      <c r="ID282" s="70"/>
      <c r="IE282" s="16"/>
      <c r="IF282" s="16"/>
      <c r="IG282" s="70"/>
      <c r="IH282" s="16"/>
      <c r="II282" s="16"/>
      <c r="IJ282" s="70"/>
      <c r="IK282" s="16"/>
      <c r="IL282" s="16"/>
      <c r="IM282" s="70"/>
      <c r="IN282" s="16"/>
      <c r="IO282" s="16"/>
      <c r="IP282" s="70"/>
      <c r="IQ282" s="16"/>
      <c r="IR282" s="16"/>
      <c r="IS282" s="16"/>
      <c r="IT282" s="70"/>
      <c r="IU282" s="16"/>
      <c r="IV282" s="16"/>
      <c r="IW282" s="70"/>
      <c r="IX282" s="16"/>
      <c r="IY282" s="16"/>
      <c r="IZ282" s="70"/>
      <c r="JA282" s="16"/>
      <c r="JB282" s="16"/>
      <c r="JC282" s="70"/>
      <c r="JD282" s="16"/>
      <c r="JE282" s="16"/>
      <c r="JF282" s="70"/>
      <c r="JG282" s="16"/>
      <c r="JH282" s="16"/>
      <c r="JI282" s="70"/>
      <c r="JJ282" s="16"/>
      <c r="JK282" s="16"/>
      <c r="JL282" s="70"/>
      <c r="JM282" s="16"/>
      <c r="JN282" s="16"/>
      <c r="JO282" s="70"/>
      <c r="JP282" s="16"/>
      <c r="JQ282" s="16"/>
      <c r="JR282" s="70"/>
      <c r="JS282" s="16"/>
      <c r="JT282" s="16"/>
      <c r="JU282" s="70"/>
      <c r="JV282" s="16"/>
      <c r="JW282" s="16"/>
      <c r="JX282" s="70"/>
      <c r="JY282" s="16"/>
      <c r="JZ282" s="16"/>
      <c r="KA282" s="70"/>
      <c r="KB282" s="16"/>
      <c r="KC282" s="16"/>
      <c r="KD282" s="70"/>
      <c r="KE282" s="16"/>
      <c r="KF282" s="16"/>
      <c r="KG282" s="70"/>
      <c r="KH282" s="16"/>
      <c r="KI282" s="16"/>
      <c r="KJ282" s="70"/>
      <c r="KK282" s="16"/>
      <c r="KL282" s="16"/>
      <c r="KM282" s="70"/>
      <c r="KN282" s="16"/>
      <c r="KO282" s="16"/>
      <c r="KP282" s="70"/>
      <c r="KQ282" s="16"/>
      <c r="KR282" s="16"/>
      <c r="KS282" s="70"/>
      <c r="KT282" s="16"/>
      <c r="KU282" s="16"/>
      <c r="KV282" s="16"/>
      <c r="KW282" s="16"/>
      <c r="KX282" s="16"/>
      <c r="KY282" s="70"/>
      <c r="KZ282" s="16"/>
      <c r="LA282" s="16"/>
      <c r="LB282" s="70"/>
      <c r="LC282" s="16"/>
      <c r="LD282" s="16"/>
      <c r="LE282" s="70"/>
      <c r="LF282" s="16"/>
      <c r="LG282" s="16"/>
      <c r="LH282" s="70"/>
      <c r="LI282" s="16"/>
      <c r="LJ282" s="16"/>
      <c r="LK282" s="70"/>
      <c r="LL282" s="16"/>
      <c r="LM282" s="16"/>
      <c r="LN282" s="70"/>
      <c r="LO282" s="16"/>
      <c r="LP282" s="16"/>
      <c r="LQ282" s="70"/>
      <c r="LR282" s="16"/>
      <c r="LS282" s="16"/>
      <c r="LT282" s="70"/>
      <c r="LU282" s="16"/>
      <c r="LV282" s="16"/>
      <c r="LW282" s="70"/>
      <c r="LX282" s="16"/>
      <c r="LY282" s="16"/>
      <c r="LZ282" s="70"/>
      <c r="MA282" s="16"/>
      <c r="MB282" s="16"/>
      <c r="MC282" s="70"/>
      <c r="MD282" s="16"/>
      <c r="ME282" s="16"/>
      <c r="MF282" s="70"/>
      <c r="MG282" s="21"/>
    </row>
    <row r="283" spans="2:345" s="17" customFormat="1" ht="13.5" customHeight="1">
      <c r="B283" s="16"/>
      <c r="C283" s="16"/>
      <c r="D283" s="16"/>
      <c r="E283" s="16"/>
      <c r="F283" s="16"/>
      <c r="G283" s="70"/>
      <c r="H283" s="16"/>
      <c r="I283" s="16"/>
      <c r="J283" s="70"/>
      <c r="K283" s="16"/>
      <c r="L283" s="16"/>
      <c r="M283" s="70"/>
      <c r="N283" s="16"/>
      <c r="O283" s="16"/>
      <c r="P283" s="70"/>
      <c r="Q283" s="16"/>
      <c r="R283" s="16"/>
      <c r="S283" s="70"/>
      <c r="T283" s="16"/>
      <c r="U283" s="16"/>
      <c r="V283" s="70"/>
      <c r="W283" s="16"/>
      <c r="X283" s="16"/>
      <c r="Y283" s="70"/>
      <c r="Z283" s="16"/>
      <c r="AA283" s="16"/>
      <c r="AB283" s="70"/>
      <c r="AC283" s="16"/>
      <c r="AD283" s="16"/>
      <c r="AE283" s="70"/>
      <c r="AF283" s="16"/>
      <c r="AG283" s="16"/>
      <c r="AH283" s="70"/>
      <c r="AI283" s="16"/>
      <c r="AJ283" s="16"/>
      <c r="AK283" s="70"/>
      <c r="AL283" s="16"/>
      <c r="AM283" s="16"/>
      <c r="AN283" s="70"/>
      <c r="AO283" s="16"/>
      <c r="AP283" s="16"/>
      <c r="AQ283" s="70"/>
      <c r="AR283" s="16"/>
      <c r="AS283" s="16"/>
      <c r="AT283" s="70"/>
      <c r="AU283" s="16"/>
      <c r="AV283" s="16"/>
      <c r="AW283" s="70"/>
      <c r="AX283" s="16"/>
      <c r="AY283" s="16"/>
      <c r="AZ283" s="70"/>
      <c r="BA283" s="16"/>
      <c r="BB283" s="16"/>
      <c r="BC283" s="70"/>
      <c r="BD283" s="16"/>
      <c r="BE283" s="16"/>
      <c r="BF283" s="70"/>
      <c r="BG283" s="16"/>
      <c r="BH283" s="16"/>
      <c r="BI283" s="70"/>
      <c r="BJ283" s="16"/>
      <c r="BK283" s="16"/>
      <c r="BL283" s="70"/>
      <c r="BM283" s="16"/>
      <c r="BN283" s="16"/>
      <c r="BO283" s="70"/>
      <c r="BP283" s="16"/>
      <c r="BQ283" s="16"/>
      <c r="BR283" s="70"/>
      <c r="BS283" s="16"/>
      <c r="BT283" s="16"/>
      <c r="BU283" s="70"/>
      <c r="BV283" s="16"/>
      <c r="BW283" s="16"/>
      <c r="BX283" s="70"/>
      <c r="BY283" s="16"/>
      <c r="BZ283" s="16"/>
      <c r="CA283" s="70"/>
      <c r="CB283" s="16"/>
      <c r="CC283" s="16"/>
      <c r="CD283" s="70"/>
      <c r="CE283" s="16"/>
      <c r="CF283" s="16"/>
      <c r="CG283" s="70"/>
      <c r="CH283" s="16"/>
      <c r="CI283" s="16"/>
      <c r="CJ283" s="70"/>
      <c r="CK283" s="16"/>
      <c r="CL283" s="16"/>
      <c r="CM283" s="70"/>
      <c r="CN283" s="16"/>
      <c r="CO283" s="16"/>
      <c r="CP283" s="70"/>
      <c r="CQ283" s="16"/>
      <c r="CR283" s="16"/>
      <c r="CS283" s="70"/>
      <c r="CT283" s="16"/>
      <c r="CU283" s="16"/>
      <c r="CV283" s="70"/>
      <c r="CW283" s="16"/>
      <c r="CX283" s="16"/>
      <c r="CY283" s="70"/>
      <c r="CZ283" s="16"/>
      <c r="DA283" s="16"/>
      <c r="DB283" s="70"/>
      <c r="DC283" s="16"/>
      <c r="DD283" s="16"/>
      <c r="DE283" s="70"/>
      <c r="DF283" s="16"/>
      <c r="DG283" s="16"/>
      <c r="DH283" s="70"/>
      <c r="DI283" s="16"/>
      <c r="DJ283" s="16"/>
      <c r="DK283" s="70"/>
      <c r="DL283" s="16"/>
      <c r="DM283" s="16"/>
      <c r="DN283" s="70"/>
      <c r="DO283" s="16"/>
      <c r="DP283" s="16"/>
      <c r="DQ283" s="70"/>
      <c r="DR283" s="16"/>
      <c r="DS283" s="16"/>
      <c r="DT283" s="70"/>
      <c r="DU283" s="16"/>
      <c r="DV283" s="16"/>
      <c r="DW283" s="70"/>
      <c r="DX283" s="16"/>
      <c r="DY283" s="16"/>
      <c r="DZ283" s="70"/>
      <c r="EA283" s="16"/>
      <c r="EB283" s="16"/>
      <c r="EC283" s="70"/>
      <c r="ED283" s="16"/>
      <c r="EE283" s="16"/>
      <c r="EF283" s="70"/>
      <c r="EG283" s="16"/>
      <c r="EH283" s="16"/>
      <c r="EI283" s="70"/>
      <c r="EJ283" s="16"/>
      <c r="EK283" s="16"/>
      <c r="EL283" s="70"/>
      <c r="EM283" s="16"/>
      <c r="EN283" s="16"/>
      <c r="EO283" s="70"/>
      <c r="EP283" s="16"/>
      <c r="EQ283" s="16"/>
      <c r="ER283" s="70"/>
      <c r="ES283" s="16"/>
      <c r="ET283" s="16"/>
      <c r="EU283" s="70"/>
      <c r="EV283" s="16"/>
      <c r="EW283" s="16"/>
      <c r="EX283" s="70"/>
      <c r="EY283" s="16"/>
      <c r="EZ283" s="16"/>
      <c r="FA283" s="70"/>
      <c r="FB283" s="16"/>
      <c r="FC283" s="16"/>
      <c r="FD283" s="70"/>
      <c r="FE283" s="16"/>
      <c r="FF283" s="16"/>
      <c r="FG283" s="70"/>
      <c r="FH283" s="16"/>
      <c r="FI283" s="16"/>
      <c r="FJ283" s="70"/>
      <c r="FK283" s="16"/>
      <c r="FL283" s="16"/>
      <c r="FM283" s="70"/>
      <c r="FN283" s="16"/>
      <c r="FO283" s="16"/>
      <c r="FP283" s="70"/>
      <c r="FQ283" s="16"/>
      <c r="FR283" s="16"/>
      <c r="FS283" s="70"/>
      <c r="FT283" s="16"/>
      <c r="FU283" s="16"/>
      <c r="FV283" s="70"/>
      <c r="FW283" s="16"/>
      <c r="FX283" s="16"/>
      <c r="FY283" s="70"/>
      <c r="FZ283" s="16"/>
      <c r="GA283" s="16"/>
      <c r="GB283" s="70"/>
      <c r="GC283" s="16"/>
      <c r="GD283" s="16"/>
      <c r="GE283" s="70"/>
      <c r="GF283" s="16"/>
      <c r="GG283" s="16"/>
      <c r="GH283" s="71"/>
      <c r="GI283" s="16"/>
      <c r="GJ283" s="16"/>
      <c r="GK283" s="70"/>
      <c r="GL283" s="16"/>
      <c r="GM283" s="16"/>
      <c r="GN283" s="70"/>
      <c r="GO283" s="16"/>
      <c r="GP283" s="16"/>
      <c r="GQ283" s="70"/>
      <c r="GR283" s="16"/>
      <c r="GS283" s="16"/>
      <c r="GT283" s="70"/>
      <c r="GU283" s="16"/>
      <c r="GV283" s="16"/>
      <c r="GW283" s="70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70"/>
      <c r="HJ283" s="16"/>
      <c r="HK283" s="16"/>
      <c r="HL283" s="16"/>
      <c r="HM283" s="16"/>
      <c r="HN283" s="16"/>
      <c r="HO283" s="16"/>
      <c r="HP283" s="16"/>
      <c r="HQ283" s="16"/>
      <c r="HR283" s="70"/>
      <c r="HS283" s="16"/>
      <c r="HT283" s="16"/>
      <c r="HU283" s="70"/>
      <c r="HV283" s="16"/>
      <c r="HW283" s="16"/>
      <c r="HX283" s="70"/>
      <c r="HY283" s="16"/>
      <c r="HZ283" s="16"/>
      <c r="IA283" s="70"/>
      <c r="IB283" s="16"/>
      <c r="IC283" s="16"/>
      <c r="ID283" s="70"/>
      <c r="IE283" s="16"/>
      <c r="IF283" s="16"/>
      <c r="IG283" s="70"/>
      <c r="IH283" s="16"/>
      <c r="II283" s="16"/>
      <c r="IJ283" s="70"/>
      <c r="IK283" s="16"/>
      <c r="IL283" s="16"/>
      <c r="IM283" s="70"/>
      <c r="IN283" s="16"/>
      <c r="IO283" s="16"/>
      <c r="IP283" s="70"/>
      <c r="IQ283" s="16"/>
      <c r="IR283" s="16"/>
      <c r="IS283" s="16"/>
      <c r="IT283" s="70"/>
      <c r="IU283" s="16"/>
      <c r="IV283" s="16"/>
      <c r="IW283" s="70"/>
      <c r="IX283" s="16"/>
      <c r="IY283" s="16"/>
      <c r="IZ283" s="70"/>
      <c r="JA283" s="16"/>
      <c r="JB283" s="16"/>
      <c r="JC283" s="70"/>
      <c r="JD283" s="16"/>
      <c r="JE283" s="16"/>
      <c r="JF283" s="70"/>
      <c r="JG283" s="16"/>
      <c r="JH283" s="16"/>
      <c r="JI283" s="70"/>
      <c r="JJ283" s="16"/>
      <c r="JK283" s="16"/>
      <c r="JL283" s="70"/>
      <c r="JM283" s="16"/>
      <c r="JN283" s="16"/>
      <c r="JO283" s="70"/>
      <c r="JP283" s="16"/>
      <c r="JQ283" s="16"/>
      <c r="JR283" s="70"/>
      <c r="JS283" s="16"/>
      <c r="JT283" s="16"/>
      <c r="JU283" s="70"/>
      <c r="JV283" s="16"/>
      <c r="JW283" s="16"/>
      <c r="JX283" s="70"/>
      <c r="JY283" s="16"/>
      <c r="JZ283" s="16"/>
      <c r="KA283" s="70"/>
      <c r="KB283" s="16"/>
      <c r="KC283" s="16"/>
      <c r="KD283" s="70"/>
      <c r="KE283" s="16"/>
      <c r="KF283" s="16"/>
      <c r="KG283" s="70"/>
      <c r="KH283" s="16"/>
      <c r="KI283" s="16"/>
      <c r="KJ283" s="70"/>
      <c r="KK283" s="16"/>
      <c r="KL283" s="16"/>
      <c r="KM283" s="70"/>
      <c r="KN283" s="16"/>
      <c r="KO283" s="16"/>
      <c r="KP283" s="70"/>
      <c r="KQ283" s="16"/>
      <c r="KR283" s="16"/>
      <c r="KS283" s="70"/>
      <c r="KT283" s="16"/>
      <c r="KU283" s="16"/>
      <c r="KV283" s="16"/>
      <c r="KW283" s="16"/>
      <c r="KX283" s="16"/>
      <c r="KY283" s="70"/>
      <c r="KZ283" s="16"/>
      <c r="LA283" s="16"/>
      <c r="LB283" s="70"/>
      <c r="LC283" s="16"/>
      <c r="LD283" s="16"/>
      <c r="LE283" s="70"/>
      <c r="LF283" s="16"/>
      <c r="LG283" s="16"/>
      <c r="LH283" s="70"/>
      <c r="LI283" s="16"/>
      <c r="LJ283" s="16"/>
      <c r="LK283" s="70"/>
      <c r="LL283" s="16"/>
      <c r="LM283" s="16"/>
      <c r="LN283" s="70"/>
      <c r="LO283" s="16"/>
      <c r="LP283" s="16"/>
      <c r="LQ283" s="70"/>
      <c r="LR283" s="16"/>
      <c r="LS283" s="16"/>
      <c r="LT283" s="70"/>
      <c r="LU283" s="16"/>
      <c r="LV283" s="16"/>
      <c r="LW283" s="70"/>
      <c r="LX283" s="16"/>
      <c r="LY283" s="16"/>
      <c r="LZ283" s="70"/>
      <c r="MA283" s="16"/>
      <c r="MB283" s="16"/>
      <c r="MC283" s="70"/>
      <c r="MD283" s="16"/>
      <c r="ME283" s="16"/>
      <c r="MF283" s="70"/>
      <c r="MG283" s="21"/>
    </row>
    <row r="284" spans="2:345" s="17" customFormat="1" ht="13.5" customHeight="1">
      <c r="B284" s="16"/>
      <c r="C284" s="16"/>
      <c r="D284" s="16"/>
      <c r="E284" s="16"/>
      <c r="F284" s="16"/>
      <c r="G284" s="70"/>
      <c r="H284" s="16"/>
      <c r="I284" s="16"/>
      <c r="J284" s="70"/>
      <c r="K284" s="16"/>
      <c r="L284" s="16"/>
      <c r="M284" s="70"/>
      <c r="N284" s="16"/>
      <c r="O284" s="16"/>
      <c r="P284" s="70"/>
      <c r="Q284" s="16"/>
      <c r="R284" s="16"/>
      <c r="S284" s="70"/>
      <c r="T284" s="16"/>
      <c r="U284" s="16"/>
      <c r="V284" s="70"/>
      <c r="W284" s="16"/>
      <c r="X284" s="16"/>
      <c r="Y284" s="70"/>
      <c r="Z284" s="16"/>
      <c r="AA284" s="16"/>
      <c r="AB284" s="70"/>
      <c r="AC284" s="16"/>
      <c r="AD284" s="16"/>
      <c r="AE284" s="70"/>
      <c r="AF284" s="16"/>
      <c r="AG284" s="16"/>
      <c r="AH284" s="70"/>
      <c r="AI284" s="16"/>
      <c r="AJ284" s="16"/>
      <c r="AK284" s="70"/>
      <c r="AL284" s="16"/>
      <c r="AM284" s="16"/>
      <c r="AN284" s="70"/>
      <c r="AO284" s="16"/>
      <c r="AP284" s="16"/>
      <c r="AQ284" s="70"/>
      <c r="AR284" s="16"/>
      <c r="AS284" s="16"/>
      <c r="AT284" s="70"/>
      <c r="AU284" s="16"/>
      <c r="AV284" s="16"/>
      <c r="AW284" s="70"/>
      <c r="AX284" s="16"/>
      <c r="AY284" s="16"/>
      <c r="AZ284" s="70"/>
      <c r="BA284" s="16"/>
      <c r="BB284" s="16"/>
      <c r="BC284" s="70"/>
      <c r="BD284" s="16"/>
      <c r="BE284" s="16"/>
      <c r="BF284" s="70"/>
      <c r="BG284" s="16"/>
      <c r="BH284" s="16"/>
      <c r="BI284" s="70"/>
      <c r="BJ284" s="16"/>
      <c r="BK284" s="16"/>
      <c r="BL284" s="70"/>
      <c r="BM284" s="16"/>
      <c r="BN284" s="16"/>
      <c r="BO284" s="70"/>
      <c r="BP284" s="16"/>
      <c r="BQ284" s="16"/>
      <c r="BR284" s="70"/>
      <c r="BS284" s="16"/>
      <c r="BT284" s="16"/>
      <c r="BU284" s="70"/>
      <c r="BV284" s="16"/>
      <c r="BW284" s="16"/>
      <c r="BX284" s="70"/>
      <c r="BY284" s="16"/>
      <c r="BZ284" s="16"/>
      <c r="CA284" s="70"/>
      <c r="CB284" s="16"/>
      <c r="CC284" s="16"/>
      <c r="CD284" s="70"/>
      <c r="CE284" s="16"/>
      <c r="CF284" s="16"/>
      <c r="CG284" s="70"/>
      <c r="CH284" s="16"/>
      <c r="CI284" s="16"/>
      <c r="CJ284" s="70"/>
      <c r="CK284" s="16"/>
      <c r="CL284" s="16"/>
      <c r="CM284" s="70"/>
      <c r="CN284" s="16"/>
      <c r="CO284" s="16"/>
      <c r="CP284" s="70"/>
      <c r="CQ284" s="16"/>
      <c r="CR284" s="16"/>
      <c r="CS284" s="70"/>
      <c r="CT284" s="16"/>
      <c r="CU284" s="16"/>
      <c r="CV284" s="70"/>
      <c r="CW284" s="16"/>
      <c r="CX284" s="16"/>
      <c r="CY284" s="70"/>
      <c r="CZ284" s="16"/>
      <c r="DA284" s="16"/>
      <c r="DB284" s="70"/>
      <c r="DC284" s="16"/>
      <c r="DD284" s="16"/>
      <c r="DE284" s="70"/>
      <c r="DF284" s="16"/>
      <c r="DG284" s="16"/>
      <c r="DH284" s="70"/>
      <c r="DI284" s="16"/>
      <c r="DJ284" s="16"/>
      <c r="DK284" s="70"/>
      <c r="DL284" s="16"/>
      <c r="DM284" s="16"/>
      <c r="DN284" s="70"/>
      <c r="DO284" s="16"/>
      <c r="DP284" s="16"/>
      <c r="DQ284" s="70"/>
      <c r="DR284" s="16"/>
      <c r="DS284" s="16"/>
      <c r="DT284" s="70"/>
      <c r="DU284" s="16"/>
      <c r="DV284" s="16"/>
      <c r="DW284" s="70"/>
      <c r="DX284" s="16"/>
      <c r="DY284" s="16"/>
      <c r="DZ284" s="70"/>
      <c r="EA284" s="16"/>
      <c r="EB284" s="16"/>
      <c r="EC284" s="70"/>
      <c r="ED284" s="16"/>
      <c r="EE284" s="16"/>
      <c r="EF284" s="70"/>
      <c r="EG284" s="16"/>
      <c r="EH284" s="16"/>
      <c r="EI284" s="70"/>
      <c r="EJ284" s="16"/>
      <c r="EK284" s="16"/>
      <c r="EL284" s="70"/>
      <c r="EM284" s="16"/>
      <c r="EN284" s="16"/>
      <c r="EO284" s="70"/>
      <c r="EP284" s="16"/>
      <c r="EQ284" s="16"/>
      <c r="ER284" s="70"/>
      <c r="ES284" s="16"/>
      <c r="ET284" s="16"/>
      <c r="EU284" s="70"/>
      <c r="EV284" s="16"/>
      <c r="EW284" s="16"/>
      <c r="EX284" s="70"/>
      <c r="EY284" s="16"/>
      <c r="EZ284" s="16"/>
      <c r="FA284" s="70"/>
      <c r="FB284" s="16"/>
      <c r="FC284" s="16"/>
      <c r="FD284" s="70"/>
      <c r="FE284" s="16"/>
      <c r="FF284" s="16"/>
      <c r="FG284" s="70"/>
      <c r="FH284" s="16"/>
      <c r="FI284" s="16"/>
      <c r="FJ284" s="70"/>
      <c r="FK284" s="16"/>
      <c r="FL284" s="16"/>
      <c r="FM284" s="70"/>
      <c r="FN284" s="16"/>
      <c r="FO284" s="16"/>
      <c r="FP284" s="70"/>
      <c r="FQ284" s="16"/>
      <c r="FR284" s="16"/>
      <c r="FS284" s="70"/>
      <c r="FT284" s="16"/>
      <c r="FU284" s="16"/>
      <c r="FV284" s="70"/>
      <c r="FW284" s="16"/>
      <c r="FX284" s="16"/>
      <c r="FY284" s="70"/>
      <c r="FZ284" s="16"/>
      <c r="GA284" s="16"/>
      <c r="GB284" s="70"/>
      <c r="GC284" s="16"/>
      <c r="GD284" s="16"/>
      <c r="GE284" s="70"/>
      <c r="GF284" s="16"/>
      <c r="GG284" s="16"/>
      <c r="GH284" s="71"/>
      <c r="GI284" s="16"/>
      <c r="GJ284" s="16"/>
      <c r="GK284" s="70"/>
      <c r="GL284" s="16"/>
      <c r="GM284" s="16"/>
      <c r="GN284" s="70"/>
      <c r="GO284" s="16"/>
      <c r="GP284" s="16"/>
      <c r="GQ284" s="70"/>
      <c r="GR284" s="16"/>
      <c r="GS284" s="16"/>
      <c r="GT284" s="70"/>
      <c r="GU284" s="16"/>
      <c r="GV284" s="16"/>
      <c r="GW284" s="70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70"/>
      <c r="HJ284" s="16"/>
      <c r="HK284" s="16"/>
      <c r="HL284" s="16"/>
      <c r="HM284" s="16"/>
      <c r="HN284" s="16"/>
      <c r="HO284" s="16"/>
      <c r="HP284" s="16"/>
      <c r="HQ284" s="16"/>
      <c r="HR284" s="70"/>
      <c r="HS284" s="16"/>
      <c r="HT284" s="16"/>
      <c r="HU284" s="70"/>
      <c r="HV284" s="16"/>
      <c r="HW284" s="16"/>
      <c r="HX284" s="70"/>
      <c r="HY284" s="16"/>
      <c r="HZ284" s="16"/>
      <c r="IA284" s="70"/>
      <c r="IB284" s="16"/>
      <c r="IC284" s="16"/>
      <c r="ID284" s="70"/>
      <c r="IE284" s="16"/>
      <c r="IF284" s="16"/>
      <c r="IG284" s="70"/>
      <c r="IH284" s="16"/>
      <c r="II284" s="16"/>
      <c r="IJ284" s="70"/>
      <c r="IK284" s="16"/>
      <c r="IL284" s="16"/>
      <c r="IM284" s="70"/>
      <c r="IN284" s="16"/>
      <c r="IO284" s="16"/>
      <c r="IP284" s="70"/>
      <c r="IQ284" s="16"/>
      <c r="IR284" s="16"/>
      <c r="IS284" s="16"/>
      <c r="IT284" s="70"/>
      <c r="IU284" s="16"/>
      <c r="IV284" s="16"/>
      <c r="IW284" s="70"/>
      <c r="IX284" s="16"/>
      <c r="IY284" s="16"/>
      <c r="IZ284" s="70"/>
      <c r="JA284" s="16"/>
      <c r="JB284" s="16"/>
      <c r="JC284" s="70"/>
      <c r="JD284" s="16"/>
      <c r="JE284" s="16"/>
      <c r="JF284" s="70"/>
      <c r="JG284" s="16"/>
      <c r="JH284" s="16"/>
      <c r="JI284" s="70"/>
      <c r="JJ284" s="16"/>
      <c r="JK284" s="16"/>
      <c r="JL284" s="70"/>
      <c r="JM284" s="16"/>
      <c r="JN284" s="16"/>
      <c r="JO284" s="70"/>
      <c r="JP284" s="16"/>
      <c r="JQ284" s="16"/>
      <c r="JR284" s="70"/>
      <c r="JS284" s="16"/>
      <c r="JT284" s="16"/>
      <c r="JU284" s="70"/>
      <c r="JV284" s="16"/>
      <c r="JW284" s="16"/>
      <c r="JX284" s="70"/>
      <c r="JY284" s="16"/>
      <c r="JZ284" s="16"/>
      <c r="KA284" s="70"/>
      <c r="KB284" s="16"/>
      <c r="KC284" s="16"/>
      <c r="KD284" s="70"/>
      <c r="KE284" s="16"/>
      <c r="KF284" s="16"/>
      <c r="KG284" s="70"/>
      <c r="KH284" s="16"/>
      <c r="KI284" s="16"/>
      <c r="KJ284" s="70"/>
      <c r="KK284" s="16"/>
      <c r="KL284" s="16"/>
      <c r="KM284" s="70"/>
      <c r="KN284" s="16"/>
      <c r="KO284" s="16"/>
      <c r="KP284" s="70"/>
      <c r="KQ284" s="16"/>
      <c r="KR284" s="16"/>
      <c r="KS284" s="70"/>
      <c r="KT284" s="16"/>
      <c r="KU284" s="16"/>
      <c r="KV284" s="16"/>
      <c r="KW284" s="16"/>
      <c r="KX284" s="16"/>
      <c r="KY284" s="70"/>
      <c r="KZ284" s="16"/>
      <c r="LA284" s="16"/>
      <c r="LB284" s="70"/>
      <c r="LC284" s="16"/>
      <c r="LD284" s="16"/>
      <c r="LE284" s="70"/>
      <c r="LF284" s="16"/>
      <c r="LG284" s="16"/>
      <c r="LH284" s="70"/>
      <c r="LI284" s="16"/>
      <c r="LJ284" s="16"/>
      <c r="LK284" s="70"/>
      <c r="LL284" s="16"/>
      <c r="LM284" s="16"/>
      <c r="LN284" s="70"/>
      <c r="LO284" s="16"/>
      <c r="LP284" s="16"/>
      <c r="LQ284" s="70"/>
      <c r="LR284" s="16"/>
      <c r="LS284" s="16"/>
      <c r="LT284" s="70"/>
      <c r="LU284" s="16"/>
      <c r="LV284" s="16"/>
      <c r="LW284" s="70"/>
      <c r="LX284" s="16"/>
      <c r="LY284" s="16"/>
      <c r="LZ284" s="70"/>
      <c r="MA284" s="16"/>
      <c r="MB284" s="16"/>
      <c r="MC284" s="70"/>
      <c r="MD284" s="16"/>
      <c r="ME284" s="16"/>
      <c r="MF284" s="70"/>
      <c r="MG284" s="21"/>
    </row>
    <row r="285" spans="2:345" s="17" customFormat="1" ht="13.5" customHeight="1">
      <c r="B285" s="16"/>
      <c r="C285" s="16"/>
      <c r="D285" s="16"/>
      <c r="E285" s="16"/>
      <c r="F285" s="16"/>
      <c r="G285" s="70"/>
      <c r="H285" s="16"/>
      <c r="I285" s="16"/>
      <c r="J285" s="70"/>
      <c r="K285" s="16"/>
      <c r="L285" s="16"/>
      <c r="M285" s="70"/>
      <c r="N285" s="16"/>
      <c r="O285" s="16"/>
      <c r="P285" s="70"/>
      <c r="Q285" s="16"/>
      <c r="R285" s="16"/>
      <c r="S285" s="70"/>
      <c r="T285" s="16"/>
      <c r="U285" s="16"/>
      <c r="V285" s="70"/>
      <c r="W285" s="16"/>
      <c r="X285" s="16"/>
      <c r="Y285" s="70"/>
      <c r="Z285" s="16"/>
      <c r="AA285" s="16"/>
      <c r="AB285" s="70"/>
      <c r="AC285" s="16"/>
      <c r="AD285" s="16"/>
      <c r="AE285" s="70"/>
      <c r="AF285" s="16"/>
      <c r="AG285" s="16"/>
      <c r="AH285" s="70"/>
      <c r="AI285" s="16"/>
      <c r="AJ285" s="16"/>
      <c r="AK285" s="70"/>
      <c r="AL285" s="16"/>
      <c r="AM285" s="16"/>
      <c r="AN285" s="70"/>
      <c r="AO285" s="16"/>
      <c r="AP285" s="16"/>
      <c r="AQ285" s="70"/>
      <c r="AR285" s="16"/>
      <c r="AS285" s="16"/>
      <c r="AT285" s="70"/>
      <c r="AU285" s="16"/>
      <c r="AV285" s="16"/>
      <c r="AW285" s="70"/>
      <c r="AX285" s="16"/>
      <c r="AY285" s="16"/>
      <c r="AZ285" s="70"/>
      <c r="BA285" s="16"/>
      <c r="BB285" s="16"/>
      <c r="BC285" s="70"/>
      <c r="BD285" s="16"/>
      <c r="BE285" s="16"/>
      <c r="BF285" s="70"/>
      <c r="BG285" s="16"/>
      <c r="BH285" s="16"/>
      <c r="BI285" s="70"/>
      <c r="BJ285" s="16"/>
      <c r="BK285" s="16"/>
      <c r="BL285" s="70"/>
      <c r="BM285" s="16"/>
      <c r="BN285" s="16"/>
      <c r="BO285" s="70"/>
      <c r="BP285" s="16"/>
      <c r="BQ285" s="16"/>
      <c r="BR285" s="70"/>
      <c r="BS285" s="16"/>
      <c r="BT285" s="16"/>
      <c r="BU285" s="70"/>
      <c r="BV285" s="16"/>
      <c r="BW285" s="16"/>
      <c r="BX285" s="70"/>
      <c r="BY285" s="16"/>
      <c r="BZ285" s="16"/>
      <c r="CA285" s="70"/>
      <c r="CB285" s="16"/>
      <c r="CC285" s="16"/>
      <c r="CD285" s="70"/>
      <c r="CE285" s="16"/>
      <c r="CF285" s="16"/>
      <c r="CG285" s="70"/>
      <c r="CH285" s="16"/>
      <c r="CI285" s="16"/>
      <c r="CJ285" s="70"/>
      <c r="CK285" s="16"/>
      <c r="CL285" s="16"/>
      <c r="CM285" s="70"/>
      <c r="CN285" s="16"/>
      <c r="CO285" s="16"/>
      <c r="CP285" s="70"/>
      <c r="CQ285" s="16"/>
      <c r="CR285" s="16"/>
      <c r="CS285" s="70"/>
      <c r="CT285" s="16"/>
      <c r="CU285" s="16"/>
      <c r="CV285" s="70"/>
      <c r="CW285" s="16"/>
      <c r="CX285" s="16"/>
      <c r="CY285" s="70"/>
      <c r="CZ285" s="16"/>
      <c r="DA285" s="16"/>
      <c r="DB285" s="70"/>
      <c r="DC285" s="16"/>
      <c r="DD285" s="16"/>
      <c r="DE285" s="70"/>
      <c r="DF285" s="16"/>
      <c r="DG285" s="16"/>
      <c r="DH285" s="70"/>
      <c r="DI285" s="16"/>
      <c r="DJ285" s="16"/>
      <c r="DK285" s="70"/>
      <c r="DL285" s="16"/>
      <c r="DM285" s="16"/>
      <c r="DN285" s="70"/>
      <c r="DO285" s="16"/>
      <c r="DP285" s="16"/>
      <c r="DQ285" s="70"/>
      <c r="DR285" s="16"/>
      <c r="DS285" s="16"/>
      <c r="DT285" s="70"/>
      <c r="DU285" s="16"/>
      <c r="DV285" s="16"/>
      <c r="DW285" s="70"/>
      <c r="DX285" s="16"/>
      <c r="DY285" s="16"/>
      <c r="DZ285" s="70"/>
      <c r="EA285" s="16"/>
      <c r="EB285" s="16"/>
      <c r="EC285" s="70"/>
      <c r="ED285" s="16"/>
      <c r="EE285" s="16"/>
      <c r="EF285" s="70"/>
      <c r="EG285" s="16"/>
      <c r="EH285" s="16"/>
      <c r="EI285" s="70"/>
      <c r="EJ285" s="16"/>
      <c r="EK285" s="16"/>
      <c r="EL285" s="70"/>
      <c r="EM285" s="16"/>
      <c r="EN285" s="16"/>
      <c r="EO285" s="70"/>
      <c r="EP285" s="16"/>
      <c r="EQ285" s="16"/>
      <c r="ER285" s="70"/>
      <c r="ES285" s="16"/>
      <c r="ET285" s="16"/>
      <c r="EU285" s="70"/>
      <c r="EV285" s="16"/>
      <c r="EW285" s="16"/>
      <c r="EX285" s="70"/>
      <c r="EY285" s="16"/>
      <c r="EZ285" s="16"/>
      <c r="FA285" s="70"/>
      <c r="FB285" s="16"/>
      <c r="FC285" s="16"/>
      <c r="FD285" s="70"/>
      <c r="FE285" s="16"/>
      <c r="FF285" s="16"/>
      <c r="FG285" s="70"/>
      <c r="FH285" s="16"/>
      <c r="FI285" s="16"/>
      <c r="FJ285" s="70"/>
      <c r="FK285" s="16"/>
      <c r="FL285" s="16"/>
      <c r="FM285" s="70"/>
      <c r="FN285" s="16"/>
      <c r="FO285" s="16"/>
      <c r="FP285" s="70"/>
      <c r="FQ285" s="16"/>
      <c r="FR285" s="16"/>
      <c r="FS285" s="70"/>
      <c r="FT285" s="16"/>
      <c r="FU285" s="16"/>
      <c r="FV285" s="70"/>
      <c r="FW285" s="16"/>
      <c r="FX285" s="16"/>
      <c r="FY285" s="70"/>
      <c r="FZ285" s="16"/>
      <c r="GA285" s="16"/>
      <c r="GB285" s="70"/>
      <c r="GC285" s="16"/>
      <c r="GD285" s="16"/>
      <c r="GE285" s="70"/>
      <c r="GF285" s="16"/>
      <c r="GG285" s="16"/>
      <c r="GH285" s="71"/>
      <c r="GI285" s="16"/>
      <c r="GJ285" s="16"/>
      <c r="GK285" s="70"/>
      <c r="GL285" s="16"/>
      <c r="GM285" s="16"/>
      <c r="GN285" s="70"/>
      <c r="GO285" s="16"/>
      <c r="GP285" s="16"/>
      <c r="GQ285" s="70"/>
      <c r="GR285" s="16"/>
      <c r="GS285" s="16"/>
      <c r="GT285" s="70"/>
      <c r="GU285" s="16"/>
      <c r="GV285" s="16"/>
      <c r="GW285" s="70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70"/>
      <c r="HJ285" s="16"/>
      <c r="HK285" s="16"/>
      <c r="HL285" s="16"/>
      <c r="HM285" s="16"/>
      <c r="HN285" s="16"/>
      <c r="HO285" s="16"/>
      <c r="HP285" s="16"/>
      <c r="HQ285" s="16"/>
      <c r="HR285" s="70"/>
      <c r="HS285" s="16"/>
      <c r="HT285" s="16"/>
      <c r="HU285" s="70"/>
      <c r="HV285" s="16"/>
      <c r="HW285" s="16"/>
      <c r="HX285" s="70"/>
      <c r="HY285" s="16"/>
      <c r="HZ285" s="16"/>
      <c r="IA285" s="70"/>
      <c r="IB285" s="16"/>
      <c r="IC285" s="16"/>
      <c r="ID285" s="70"/>
      <c r="IE285" s="16"/>
      <c r="IF285" s="16"/>
      <c r="IG285" s="70"/>
      <c r="IH285" s="16"/>
      <c r="II285" s="16"/>
      <c r="IJ285" s="70"/>
      <c r="IK285" s="16"/>
      <c r="IL285" s="16"/>
      <c r="IM285" s="70"/>
      <c r="IN285" s="16"/>
      <c r="IO285" s="16"/>
      <c r="IP285" s="70"/>
      <c r="IQ285" s="16"/>
      <c r="IR285" s="16"/>
      <c r="IS285" s="16"/>
      <c r="IT285" s="70"/>
      <c r="IU285" s="16"/>
      <c r="IV285" s="16"/>
      <c r="IW285" s="70"/>
      <c r="IX285" s="16"/>
      <c r="IY285" s="16"/>
      <c r="IZ285" s="70"/>
      <c r="JA285" s="16"/>
      <c r="JB285" s="16"/>
      <c r="JC285" s="70"/>
      <c r="JD285" s="16"/>
      <c r="JE285" s="16"/>
      <c r="JF285" s="70"/>
      <c r="JG285" s="16"/>
      <c r="JH285" s="16"/>
      <c r="JI285" s="70"/>
      <c r="JJ285" s="16"/>
      <c r="JK285" s="16"/>
      <c r="JL285" s="70"/>
      <c r="JM285" s="16"/>
      <c r="JN285" s="16"/>
      <c r="JO285" s="70"/>
      <c r="JP285" s="16"/>
      <c r="JQ285" s="16"/>
      <c r="JR285" s="70"/>
      <c r="JS285" s="16"/>
      <c r="JT285" s="16"/>
      <c r="JU285" s="70"/>
      <c r="JV285" s="16"/>
      <c r="JW285" s="16"/>
      <c r="JX285" s="70"/>
      <c r="JY285" s="16"/>
      <c r="JZ285" s="16"/>
      <c r="KA285" s="70"/>
      <c r="KB285" s="16"/>
      <c r="KC285" s="16"/>
      <c r="KD285" s="70"/>
      <c r="KE285" s="16"/>
      <c r="KF285" s="16"/>
      <c r="KG285" s="70"/>
      <c r="KH285" s="16"/>
      <c r="KI285" s="16"/>
      <c r="KJ285" s="70"/>
      <c r="KK285" s="16"/>
      <c r="KL285" s="16"/>
      <c r="KM285" s="70"/>
      <c r="KN285" s="16"/>
      <c r="KO285" s="16"/>
      <c r="KP285" s="70"/>
      <c r="KQ285" s="16"/>
      <c r="KR285" s="16"/>
      <c r="KS285" s="70"/>
      <c r="KT285" s="16"/>
      <c r="KU285" s="16"/>
      <c r="KV285" s="16"/>
      <c r="KW285" s="16"/>
      <c r="KX285" s="16"/>
      <c r="KY285" s="70"/>
      <c r="KZ285" s="16"/>
      <c r="LA285" s="16"/>
      <c r="LB285" s="70"/>
      <c r="LC285" s="16"/>
      <c r="LD285" s="16"/>
      <c r="LE285" s="70"/>
      <c r="LF285" s="16"/>
      <c r="LG285" s="16"/>
      <c r="LH285" s="70"/>
      <c r="LI285" s="16"/>
      <c r="LJ285" s="16"/>
      <c r="LK285" s="70"/>
      <c r="LL285" s="16"/>
      <c r="LM285" s="16"/>
      <c r="LN285" s="70"/>
      <c r="LO285" s="16"/>
      <c r="LP285" s="16"/>
      <c r="LQ285" s="70"/>
      <c r="LR285" s="16"/>
      <c r="LS285" s="16"/>
      <c r="LT285" s="70"/>
      <c r="LU285" s="16"/>
      <c r="LV285" s="16"/>
      <c r="LW285" s="70"/>
      <c r="LX285" s="16"/>
      <c r="LY285" s="16"/>
      <c r="LZ285" s="70"/>
      <c r="MA285" s="16"/>
      <c r="MB285" s="16"/>
      <c r="MC285" s="70"/>
      <c r="MD285" s="16"/>
      <c r="ME285" s="16"/>
      <c r="MF285" s="70"/>
      <c r="MG285" s="21"/>
    </row>
    <row r="286" spans="2:345" s="17" customFormat="1" ht="13.5" customHeight="1">
      <c r="B286" s="16"/>
      <c r="C286" s="16"/>
      <c r="D286" s="16"/>
      <c r="E286" s="16"/>
      <c r="F286" s="16"/>
      <c r="G286" s="70"/>
      <c r="H286" s="16"/>
      <c r="I286" s="16"/>
      <c r="J286" s="70"/>
      <c r="K286" s="16"/>
      <c r="L286" s="16"/>
      <c r="M286" s="70"/>
      <c r="N286" s="16"/>
      <c r="O286" s="16"/>
      <c r="P286" s="70"/>
      <c r="Q286" s="16"/>
      <c r="R286" s="16"/>
      <c r="S286" s="70"/>
      <c r="T286" s="16"/>
      <c r="U286" s="16"/>
      <c r="V286" s="70"/>
      <c r="W286" s="16"/>
      <c r="X286" s="16"/>
      <c r="Y286" s="70"/>
      <c r="Z286" s="16"/>
      <c r="AA286" s="16"/>
      <c r="AB286" s="70"/>
      <c r="AC286" s="16"/>
      <c r="AD286" s="16"/>
      <c r="AE286" s="70"/>
      <c r="AF286" s="16"/>
      <c r="AG286" s="16"/>
      <c r="AH286" s="70"/>
      <c r="AI286" s="16"/>
      <c r="AJ286" s="16"/>
      <c r="AK286" s="70"/>
      <c r="AL286" s="16"/>
      <c r="AM286" s="16"/>
      <c r="AN286" s="70"/>
      <c r="AO286" s="16"/>
      <c r="AP286" s="16"/>
      <c r="AQ286" s="70"/>
      <c r="AR286" s="16"/>
      <c r="AS286" s="16"/>
      <c r="AT286" s="70"/>
      <c r="AU286" s="16"/>
      <c r="AV286" s="16"/>
      <c r="AW286" s="70"/>
      <c r="AX286" s="16"/>
      <c r="AY286" s="16"/>
      <c r="AZ286" s="70"/>
      <c r="BA286" s="16"/>
      <c r="BB286" s="16"/>
      <c r="BC286" s="70"/>
      <c r="BD286" s="16"/>
      <c r="BE286" s="16"/>
      <c r="BF286" s="70"/>
      <c r="BG286" s="16"/>
      <c r="BH286" s="16"/>
      <c r="BI286" s="70"/>
      <c r="BJ286" s="16"/>
      <c r="BK286" s="16"/>
      <c r="BL286" s="70"/>
      <c r="BM286" s="16"/>
      <c r="BN286" s="16"/>
      <c r="BO286" s="70"/>
      <c r="BP286" s="16"/>
      <c r="BQ286" s="16"/>
      <c r="BR286" s="70"/>
      <c r="BS286" s="16"/>
      <c r="BT286" s="16"/>
      <c r="BU286" s="70"/>
      <c r="BV286" s="16"/>
      <c r="BW286" s="16"/>
      <c r="BX286" s="70"/>
      <c r="BY286" s="16"/>
      <c r="BZ286" s="16"/>
      <c r="CA286" s="70"/>
      <c r="CB286" s="16"/>
      <c r="CC286" s="16"/>
      <c r="CD286" s="70"/>
      <c r="CE286" s="16"/>
      <c r="CF286" s="16"/>
      <c r="CG286" s="70"/>
      <c r="CH286" s="16"/>
      <c r="CI286" s="16"/>
      <c r="CJ286" s="70"/>
      <c r="CK286" s="16"/>
      <c r="CL286" s="16"/>
      <c r="CM286" s="70"/>
      <c r="CN286" s="16"/>
      <c r="CO286" s="16"/>
      <c r="CP286" s="70"/>
      <c r="CQ286" s="16"/>
      <c r="CR286" s="16"/>
      <c r="CS286" s="70"/>
      <c r="CT286" s="16"/>
      <c r="CU286" s="16"/>
      <c r="CV286" s="70"/>
      <c r="CW286" s="16"/>
      <c r="CX286" s="16"/>
      <c r="CY286" s="70"/>
      <c r="CZ286" s="16"/>
      <c r="DA286" s="16"/>
      <c r="DB286" s="70"/>
      <c r="DC286" s="16"/>
      <c r="DD286" s="16"/>
      <c r="DE286" s="70"/>
      <c r="DF286" s="16"/>
      <c r="DG286" s="16"/>
      <c r="DH286" s="70"/>
      <c r="DI286" s="16"/>
      <c r="DJ286" s="16"/>
      <c r="DK286" s="70"/>
      <c r="DL286" s="16"/>
      <c r="DM286" s="16"/>
      <c r="DN286" s="70"/>
      <c r="DO286" s="16"/>
      <c r="DP286" s="16"/>
      <c r="DQ286" s="70"/>
      <c r="DR286" s="16"/>
      <c r="DS286" s="16"/>
      <c r="DT286" s="70"/>
      <c r="DU286" s="16"/>
      <c r="DV286" s="16"/>
      <c r="DW286" s="70"/>
      <c r="DX286" s="16"/>
      <c r="DY286" s="16"/>
      <c r="DZ286" s="70"/>
      <c r="EA286" s="16"/>
      <c r="EB286" s="16"/>
      <c r="EC286" s="70"/>
      <c r="ED286" s="16"/>
      <c r="EE286" s="16"/>
      <c r="EF286" s="70"/>
      <c r="EG286" s="16"/>
      <c r="EH286" s="16"/>
      <c r="EI286" s="70"/>
      <c r="EJ286" s="16"/>
      <c r="EK286" s="16"/>
      <c r="EL286" s="70"/>
      <c r="EM286" s="16"/>
      <c r="EN286" s="16"/>
      <c r="EO286" s="70"/>
      <c r="EP286" s="16"/>
      <c r="EQ286" s="16"/>
      <c r="ER286" s="70"/>
      <c r="ES286" s="16"/>
      <c r="ET286" s="16"/>
      <c r="EU286" s="70"/>
      <c r="EV286" s="16"/>
      <c r="EW286" s="16"/>
      <c r="EX286" s="70"/>
      <c r="EY286" s="16"/>
      <c r="EZ286" s="16"/>
      <c r="FA286" s="70"/>
      <c r="FB286" s="16"/>
      <c r="FC286" s="16"/>
      <c r="FD286" s="70"/>
      <c r="FE286" s="16"/>
      <c r="FF286" s="16"/>
      <c r="FG286" s="70"/>
      <c r="FH286" s="16"/>
      <c r="FI286" s="16"/>
      <c r="FJ286" s="70"/>
      <c r="FK286" s="16"/>
      <c r="FL286" s="16"/>
      <c r="FM286" s="70"/>
      <c r="FN286" s="16"/>
      <c r="FO286" s="16"/>
      <c r="FP286" s="70"/>
      <c r="FQ286" s="16"/>
      <c r="FR286" s="16"/>
      <c r="FS286" s="70"/>
      <c r="FT286" s="16"/>
      <c r="FU286" s="16"/>
      <c r="FV286" s="70"/>
      <c r="FW286" s="16"/>
      <c r="FX286" s="16"/>
      <c r="FY286" s="70"/>
      <c r="FZ286" s="16"/>
      <c r="GA286" s="16"/>
      <c r="GB286" s="70"/>
      <c r="GC286" s="16"/>
      <c r="GD286" s="16"/>
      <c r="GE286" s="70"/>
      <c r="GF286" s="16"/>
      <c r="GG286" s="16"/>
      <c r="GH286" s="71"/>
      <c r="GI286" s="16"/>
      <c r="GJ286" s="16"/>
      <c r="GK286" s="70"/>
      <c r="GL286" s="16"/>
      <c r="GM286" s="16"/>
      <c r="GN286" s="70"/>
      <c r="GO286" s="16"/>
      <c r="GP286" s="16"/>
      <c r="GQ286" s="70"/>
      <c r="GR286" s="16"/>
      <c r="GS286" s="16"/>
      <c r="GT286" s="70"/>
      <c r="GU286" s="16"/>
      <c r="GV286" s="16"/>
      <c r="GW286" s="70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70"/>
      <c r="HJ286" s="16"/>
      <c r="HK286" s="16"/>
      <c r="HL286" s="16"/>
      <c r="HM286" s="16"/>
      <c r="HN286" s="16"/>
      <c r="HO286" s="16"/>
      <c r="HP286" s="16"/>
      <c r="HQ286" s="16"/>
      <c r="HR286" s="70"/>
      <c r="HS286" s="16"/>
      <c r="HT286" s="16"/>
      <c r="HU286" s="70"/>
      <c r="HV286" s="16"/>
      <c r="HW286" s="16"/>
      <c r="HX286" s="70"/>
      <c r="HY286" s="16"/>
      <c r="HZ286" s="16"/>
      <c r="IA286" s="70"/>
      <c r="IB286" s="16"/>
      <c r="IC286" s="16"/>
      <c r="ID286" s="70"/>
      <c r="IE286" s="16"/>
      <c r="IF286" s="16"/>
      <c r="IG286" s="70"/>
      <c r="IH286" s="16"/>
      <c r="II286" s="16"/>
      <c r="IJ286" s="70"/>
      <c r="IK286" s="16"/>
      <c r="IL286" s="16"/>
      <c r="IM286" s="70"/>
      <c r="IN286" s="16"/>
      <c r="IO286" s="16"/>
      <c r="IP286" s="70"/>
      <c r="IQ286" s="16"/>
      <c r="IR286" s="16"/>
      <c r="IS286" s="16"/>
      <c r="IT286" s="70"/>
      <c r="IU286" s="16"/>
      <c r="IV286" s="16"/>
      <c r="IW286" s="70"/>
      <c r="IX286" s="16"/>
      <c r="IY286" s="16"/>
      <c r="IZ286" s="70"/>
      <c r="JA286" s="16"/>
      <c r="JB286" s="16"/>
      <c r="JC286" s="70"/>
      <c r="JD286" s="16"/>
      <c r="JE286" s="16"/>
      <c r="JF286" s="70"/>
      <c r="JG286" s="16"/>
      <c r="JH286" s="16"/>
      <c r="JI286" s="70"/>
      <c r="JJ286" s="16"/>
      <c r="JK286" s="16"/>
      <c r="JL286" s="70"/>
      <c r="JM286" s="16"/>
      <c r="JN286" s="16"/>
      <c r="JO286" s="70"/>
      <c r="JP286" s="16"/>
      <c r="JQ286" s="16"/>
      <c r="JR286" s="70"/>
      <c r="JS286" s="16"/>
      <c r="JT286" s="16"/>
      <c r="JU286" s="70"/>
      <c r="JV286" s="16"/>
      <c r="JW286" s="16"/>
      <c r="JX286" s="70"/>
      <c r="JY286" s="16"/>
      <c r="JZ286" s="16"/>
      <c r="KA286" s="70"/>
      <c r="KB286" s="16"/>
      <c r="KC286" s="16"/>
      <c r="KD286" s="70"/>
      <c r="KE286" s="16"/>
      <c r="KF286" s="16"/>
      <c r="KG286" s="70"/>
      <c r="KH286" s="16"/>
      <c r="KI286" s="16"/>
      <c r="KJ286" s="70"/>
      <c r="KK286" s="16"/>
      <c r="KL286" s="16"/>
      <c r="KM286" s="70"/>
      <c r="KN286" s="16"/>
      <c r="KO286" s="16"/>
      <c r="KP286" s="70"/>
      <c r="KQ286" s="16"/>
      <c r="KR286" s="16"/>
      <c r="KS286" s="70"/>
      <c r="KT286" s="16"/>
      <c r="KU286" s="16"/>
      <c r="KV286" s="16"/>
      <c r="KW286" s="16"/>
      <c r="KX286" s="16"/>
      <c r="KY286" s="70"/>
      <c r="KZ286" s="16"/>
      <c r="LA286" s="16"/>
      <c r="LB286" s="70"/>
      <c r="LC286" s="16"/>
      <c r="LD286" s="16"/>
      <c r="LE286" s="70"/>
      <c r="LF286" s="16"/>
      <c r="LG286" s="16"/>
      <c r="LH286" s="70"/>
      <c r="LI286" s="16"/>
      <c r="LJ286" s="16"/>
      <c r="LK286" s="70"/>
      <c r="LL286" s="16"/>
      <c r="LM286" s="16"/>
      <c r="LN286" s="70"/>
      <c r="LO286" s="16"/>
      <c r="LP286" s="16"/>
      <c r="LQ286" s="70"/>
      <c r="LR286" s="16"/>
      <c r="LS286" s="16"/>
      <c r="LT286" s="70"/>
      <c r="LU286" s="16"/>
      <c r="LV286" s="16"/>
      <c r="LW286" s="70"/>
      <c r="LX286" s="16"/>
      <c r="LY286" s="16"/>
      <c r="LZ286" s="70"/>
      <c r="MA286" s="16"/>
      <c r="MB286" s="16"/>
      <c r="MC286" s="70"/>
      <c r="MD286" s="16"/>
      <c r="ME286" s="16"/>
      <c r="MF286" s="70"/>
      <c r="MG286" s="21"/>
    </row>
    <row r="287" spans="2:345" s="17" customFormat="1" ht="13.5" customHeight="1">
      <c r="B287" s="16"/>
      <c r="C287" s="16"/>
      <c r="D287" s="16"/>
      <c r="E287" s="16"/>
      <c r="F287" s="16"/>
      <c r="G287" s="70"/>
      <c r="H287" s="16"/>
      <c r="I287" s="16"/>
      <c r="J287" s="70"/>
      <c r="K287" s="16"/>
      <c r="L287" s="16"/>
      <c r="M287" s="70"/>
      <c r="N287" s="16"/>
      <c r="O287" s="16"/>
      <c r="P287" s="70"/>
      <c r="Q287" s="16"/>
      <c r="R287" s="16"/>
      <c r="S287" s="70"/>
      <c r="T287" s="16"/>
      <c r="U287" s="16"/>
      <c r="V287" s="70"/>
      <c r="W287" s="16"/>
      <c r="X287" s="16"/>
      <c r="Y287" s="70"/>
      <c r="Z287" s="16"/>
      <c r="AA287" s="16"/>
      <c r="AB287" s="70"/>
      <c r="AC287" s="16"/>
      <c r="AD287" s="16"/>
      <c r="AE287" s="70"/>
      <c r="AF287" s="16"/>
      <c r="AG287" s="16"/>
      <c r="AH287" s="70"/>
      <c r="AI287" s="16"/>
      <c r="AJ287" s="16"/>
      <c r="AK287" s="70"/>
      <c r="AL287" s="16"/>
      <c r="AM287" s="16"/>
      <c r="AN287" s="70"/>
      <c r="AO287" s="16"/>
      <c r="AP287" s="16"/>
      <c r="AQ287" s="70"/>
      <c r="AR287" s="16"/>
      <c r="AS287" s="16"/>
      <c r="AT287" s="70"/>
      <c r="AU287" s="16"/>
      <c r="AV287" s="16"/>
      <c r="AW287" s="70"/>
      <c r="AX287" s="16"/>
      <c r="AY287" s="16"/>
      <c r="AZ287" s="70"/>
      <c r="BA287" s="16"/>
      <c r="BB287" s="16"/>
      <c r="BC287" s="70"/>
      <c r="BD287" s="16"/>
      <c r="BE287" s="16"/>
      <c r="BF287" s="70"/>
      <c r="BG287" s="16"/>
      <c r="BH287" s="16"/>
      <c r="BI287" s="70"/>
      <c r="BJ287" s="16"/>
      <c r="BK287" s="16"/>
      <c r="BL287" s="70"/>
      <c r="BM287" s="16"/>
      <c r="BN287" s="16"/>
      <c r="BO287" s="70"/>
      <c r="BP287" s="16"/>
      <c r="BQ287" s="16"/>
      <c r="BR287" s="70"/>
      <c r="BS287" s="16"/>
      <c r="BT287" s="16"/>
      <c r="BU287" s="70"/>
      <c r="BV287" s="16"/>
      <c r="BW287" s="16"/>
      <c r="BX287" s="70"/>
      <c r="BY287" s="16"/>
      <c r="BZ287" s="16"/>
      <c r="CA287" s="70"/>
      <c r="CB287" s="16"/>
      <c r="CC287" s="16"/>
      <c r="CD287" s="70"/>
      <c r="CE287" s="16"/>
      <c r="CF287" s="16"/>
      <c r="CG287" s="70"/>
      <c r="CH287" s="16"/>
      <c r="CI287" s="16"/>
      <c r="CJ287" s="70"/>
      <c r="CK287" s="16"/>
      <c r="CL287" s="16"/>
      <c r="CM287" s="70"/>
      <c r="CN287" s="16"/>
      <c r="CO287" s="16"/>
      <c r="CP287" s="70"/>
      <c r="CQ287" s="16"/>
      <c r="CR287" s="16"/>
      <c r="CS287" s="70"/>
      <c r="CT287" s="16"/>
      <c r="CU287" s="16"/>
      <c r="CV287" s="70"/>
      <c r="CW287" s="16"/>
      <c r="CX287" s="16"/>
      <c r="CY287" s="70"/>
      <c r="CZ287" s="16"/>
      <c r="DA287" s="16"/>
      <c r="DB287" s="70"/>
      <c r="DC287" s="16"/>
      <c r="DD287" s="16"/>
      <c r="DE287" s="70"/>
      <c r="DF287" s="16"/>
      <c r="DG287" s="16"/>
      <c r="DH287" s="70"/>
      <c r="DI287" s="16"/>
      <c r="DJ287" s="16"/>
      <c r="DK287" s="70"/>
      <c r="DL287" s="16"/>
      <c r="DM287" s="16"/>
      <c r="DN287" s="70"/>
      <c r="DO287" s="16"/>
      <c r="DP287" s="16"/>
      <c r="DQ287" s="70"/>
      <c r="DR287" s="16"/>
      <c r="DS287" s="16"/>
      <c r="DT287" s="70"/>
      <c r="DU287" s="16"/>
      <c r="DV287" s="16"/>
      <c r="DW287" s="70"/>
      <c r="DX287" s="16"/>
      <c r="DY287" s="16"/>
      <c r="DZ287" s="70"/>
      <c r="EA287" s="16"/>
      <c r="EB287" s="16"/>
      <c r="EC287" s="70"/>
      <c r="ED287" s="16"/>
      <c r="EE287" s="16"/>
      <c r="EF287" s="70"/>
      <c r="EG287" s="16"/>
      <c r="EH287" s="16"/>
      <c r="EI287" s="70"/>
      <c r="EJ287" s="16"/>
      <c r="EK287" s="16"/>
      <c r="EL287" s="70"/>
      <c r="EM287" s="16"/>
      <c r="EN287" s="16"/>
      <c r="EO287" s="70"/>
      <c r="EP287" s="16"/>
      <c r="EQ287" s="16"/>
      <c r="ER287" s="70"/>
      <c r="ES287" s="16"/>
      <c r="ET287" s="16"/>
      <c r="EU287" s="70"/>
      <c r="EV287" s="16"/>
      <c r="EW287" s="16"/>
      <c r="EX287" s="70"/>
      <c r="EY287" s="16"/>
      <c r="EZ287" s="16"/>
      <c r="FA287" s="70"/>
      <c r="FB287" s="16"/>
      <c r="FC287" s="16"/>
      <c r="FD287" s="70"/>
      <c r="FE287" s="16"/>
      <c r="FF287" s="16"/>
      <c r="FG287" s="70"/>
      <c r="FH287" s="16"/>
      <c r="FI287" s="16"/>
      <c r="FJ287" s="70"/>
      <c r="FK287" s="16"/>
      <c r="FL287" s="16"/>
      <c r="FM287" s="70"/>
      <c r="FN287" s="16"/>
      <c r="FO287" s="16"/>
      <c r="FP287" s="70"/>
      <c r="FQ287" s="16"/>
      <c r="FR287" s="16"/>
      <c r="FS287" s="70"/>
      <c r="FT287" s="16"/>
      <c r="FU287" s="16"/>
      <c r="FV287" s="70"/>
      <c r="FW287" s="16"/>
      <c r="FX287" s="16"/>
      <c r="FY287" s="70"/>
      <c r="FZ287" s="16"/>
      <c r="GA287" s="16"/>
      <c r="GB287" s="70"/>
      <c r="GC287" s="16"/>
      <c r="GD287" s="16"/>
      <c r="GE287" s="70"/>
      <c r="GF287" s="16"/>
      <c r="GG287" s="16"/>
      <c r="GH287" s="71"/>
      <c r="GI287" s="16"/>
      <c r="GJ287" s="16"/>
      <c r="GK287" s="70"/>
      <c r="GL287" s="16"/>
      <c r="GM287" s="16"/>
      <c r="GN287" s="70"/>
      <c r="GO287" s="16"/>
      <c r="GP287" s="16"/>
      <c r="GQ287" s="70"/>
      <c r="GR287" s="16"/>
      <c r="GS287" s="16"/>
      <c r="GT287" s="70"/>
      <c r="GU287" s="16"/>
      <c r="GV287" s="16"/>
      <c r="GW287" s="70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70"/>
      <c r="HJ287" s="16"/>
      <c r="HK287" s="16"/>
      <c r="HL287" s="16"/>
      <c r="HM287" s="16"/>
      <c r="HN287" s="16"/>
      <c r="HO287" s="16"/>
      <c r="HP287" s="16"/>
      <c r="HQ287" s="16"/>
      <c r="HR287" s="70"/>
      <c r="HS287" s="16"/>
      <c r="HT287" s="16"/>
      <c r="HU287" s="70"/>
      <c r="HV287" s="16"/>
      <c r="HW287" s="16"/>
      <c r="HX287" s="70"/>
      <c r="HY287" s="16"/>
      <c r="HZ287" s="16"/>
      <c r="IA287" s="70"/>
      <c r="IB287" s="16"/>
      <c r="IC287" s="16"/>
      <c r="ID287" s="70"/>
      <c r="IE287" s="16"/>
      <c r="IF287" s="16"/>
      <c r="IG287" s="70"/>
      <c r="IH287" s="16"/>
      <c r="II287" s="16"/>
      <c r="IJ287" s="70"/>
      <c r="IK287" s="16"/>
      <c r="IL287" s="16"/>
      <c r="IM287" s="70"/>
      <c r="IN287" s="16"/>
      <c r="IO287" s="16"/>
      <c r="IP287" s="70"/>
      <c r="IQ287" s="16"/>
      <c r="IR287" s="16"/>
      <c r="IS287" s="16"/>
      <c r="IT287" s="70"/>
      <c r="IU287" s="16"/>
      <c r="IV287" s="16"/>
      <c r="IW287" s="70"/>
      <c r="IX287" s="16"/>
      <c r="IY287" s="16"/>
      <c r="IZ287" s="70"/>
      <c r="JA287" s="16"/>
      <c r="JB287" s="16"/>
      <c r="JC287" s="70"/>
      <c r="JD287" s="16"/>
      <c r="JE287" s="16"/>
      <c r="JF287" s="70"/>
      <c r="JG287" s="16"/>
      <c r="JH287" s="16"/>
      <c r="JI287" s="70"/>
      <c r="JJ287" s="16"/>
      <c r="JK287" s="16"/>
      <c r="JL287" s="70"/>
      <c r="JM287" s="16"/>
      <c r="JN287" s="16"/>
      <c r="JO287" s="70"/>
      <c r="JP287" s="16"/>
      <c r="JQ287" s="16"/>
      <c r="JR287" s="70"/>
      <c r="JS287" s="16"/>
      <c r="JT287" s="16"/>
      <c r="JU287" s="70"/>
      <c r="JV287" s="16"/>
      <c r="JW287" s="16"/>
      <c r="JX287" s="70"/>
      <c r="JY287" s="16"/>
      <c r="JZ287" s="16"/>
      <c r="KA287" s="70"/>
      <c r="KB287" s="16"/>
      <c r="KC287" s="16"/>
      <c r="KD287" s="70"/>
      <c r="KE287" s="16"/>
      <c r="KF287" s="16"/>
      <c r="KG287" s="70"/>
      <c r="KH287" s="16"/>
      <c r="KI287" s="16"/>
      <c r="KJ287" s="70"/>
      <c r="KK287" s="16"/>
      <c r="KL287" s="16"/>
      <c r="KM287" s="70"/>
      <c r="KN287" s="16"/>
      <c r="KO287" s="16"/>
      <c r="KP287" s="70"/>
      <c r="KQ287" s="16"/>
      <c r="KR287" s="16"/>
      <c r="KS287" s="70"/>
      <c r="KT287" s="16"/>
      <c r="KU287" s="16"/>
      <c r="KV287" s="16"/>
      <c r="KW287" s="16"/>
      <c r="KX287" s="16"/>
      <c r="KY287" s="70"/>
      <c r="KZ287" s="16"/>
      <c r="LA287" s="16"/>
      <c r="LB287" s="70"/>
      <c r="LC287" s="16"/>
      <c r="LD287" s="16"/>
      <c r="LE287" s="70"/>
      <c r="LF287" s="16"/>
      <c r="LG287" s="16"/>
      <c r="LH287" s="70"/>
      <c r="LI287" s="16"/>
      <c r="LJ287" s="16"/>
      <c r="LK287" s="70"/>
      <c r="LL287" s="16"/>
      <c r="LM287" s="16"/>
      <c r="LN287" s="70"/>
      <c r="LO287" s="16"/>
      <c r="LP287" s="16"/>
      <c r="LQ287" s="70"/>
      <c r="LR287" s="16"/>
      <c r="LS287" s="16"/>
      <c r="LT287" s="70"/>
      <c r="LU287" s="16"/>
      <c r="LV287" s="16"/>
      <c r="LW287" s="70"/>
      <c r="LX287" s="16"/>
      <c r="LY287" s="16"/>
      <c r="LZ287" s="70"/>
      <c r="MA287" s="16"/>
      <c r="MB287" s="16"/>
      <c r="MC287" s="70"/>
      <c r="MD287" s="16"/>
      <c r="ME287" s="16"/>
      <c r="MF287" s="70"/>
      <c r="MG287" s="21"/>
    </row>
    <row r="288" spans="2:345" s="17" customFormat="1" ht="13.5" customHeight="1">
      <c r="B288" s="16"/>
      <c r="C288" s="16"/>
      <c r="D288" s="16"/>
      <c r="E288" s="16"/>
      <c r="F288" s="16"/>
      <c r="G288" s="70"/>
      <c r="H288" s="16"/>
      <c r="I288" s="16"/>
      <c r="J288" s="70"/>
      <c r="K288" s="16"/>
      <c r="L288" s="16"/>
      <c r="M288" s="70"/>
      <c r="N288" s="16"/>
      <c r="O288" s="16"/>
      <c r="P288" s="70"/>
      <c r="Q288" s="16"/>
      <c r="R288" s="16"/>
      <c r="S288" s="70"/>
      <c r="T288" s="16"/>
      <c r="U288" s="16"/>
      <c r="V288" s="70"/>
      <c r="W288" s="16"/>
      <c r="X288" s="16"/>
      <c r="Y288" s="70"/>
      <c r="Z288" s="16"/>
      <c r="AA288" s="16"/>
      <c r="AB288" s="70"/>
      <c r="AC288" s="16"/>
      <c r="AD288" s="16"/>
      <c r="AE288" s="70"/>
      <c r="AF288" s="16"/>
      <c r="AG288" s="16"/>
      <c r="AH288" s="70"/>
      <c r="AI288" s="16"/>
      <c r="AJ288" s="16"/>
      <c r="AK288" s="70"/>
      <c r="AL288" s="16"/>
      <c r="AM288" s="16"/>
      <c r="AN288" s="70"/>
      <c r="AO288" s="16"/>
      <c r="AP288" s="16"/>
      <c r="AQ288" s="70"/>
      <c r="AR288" s="16"/>
      <c r="AS288" s="16"/>
      <c r="AT288" s="70"/>
      <c r="AU288" s="16"/>
      <c r="AV288" s="16"/>
      <c r="AW288" s="70"/>
      <c r="AX288" s="16"/>
      <c r="AY288" s="16"/>
      <c r="AZ288" s="70"/>
      <c r="BA288" s="16"/>
      <c r="BB288" s="16"/>
      <c r="BC288" s="70"/>
      <c r="BD288" s="16"/>
      <c r="BE288" s="16"/>
      <c r="BF288" s="70"/>
      <c r="BG288" s="16"/>
      <c r="BH288" s="16"/>
      <c r="BI288" s="70"/>
      <c r="BJ288" s="16"/>
      <c r="BK288" s="16"/>
      <c r="BL288" s="70"/>
      <c r="BM288" s="16"/>
      <c r="BN288" s="16"/>
      <c r="BO288" s="70"/>
      <c r="BP288" s="16"/>
      <c r="BQ288" s="16"/>
      <c r="BR288" s="70"/>
      <c r="BS288" s="16"/>
      <c r="BT288" s="16"/>
      <c r="BU288" s="70"/>
      <c r="BV288" s="16"/>
      <c r="BW288" s="16"/>
      <c r="BX288" s="70"/>
      <c r="BY288" s="16"/>
      <c r="BZ288" s="16"/>
      <c r="CA288" s="70"/>
      <c r="CB288" s="16"/>
      <c r="CC288" s="16"/>
      <c r="CD288" s="70"/>
      <c r="CE288" s="16"/>
      <c r="CF288" s="16"/>
      <c r="CG288" s="70"/>
      <c r="CH288" s="16"/>
      <c r="CI288" s="16"/>
      <c r="CJ288" s="70"/>
      <c r="CK288" s="16"/>
      <c r="CL288" s="16"/>
      <c r="CM288" s="70"/>
      <c r="CN288" s="16"/>
      <c r="CO288" s="16"/>
      <c r="CP288" s="70"/>
      <c r="CQ288" s="16"/>
      <c r="CR288" s="16"/>
      <c r="CS288" s="70"/>
      <c r="CT288" s="16"/>
      <c r="CU288" s="16"/>
      <c r="CV288" s="70"/>
      <c r="CW288" s="16"/>
      <c r="CX288" s="16"/>
      <c r="CY288" s="70"/>
      <c r="CZ288" s="16"/>
      <c r="DA288" s="16"/>
      <c r="DB288" s="70"/>
      <c r="DC288" s="16"/>
      <c r="DD288" s="16"/>
      <c r="DE288" s="70"/>
      <c r="DF288" s="16"/>
      <c r="DG288" s="16"/>
      <c r="DH288" s="70"/>
      <c r="DI288" s="16"/>
      <c r="DJ288" s="16"/>
      <c r="DK288" s="70"/>
      <c r="DL288" s="16"/>
      <c r="DM288" s="16"/>
      <c r="DN288" s="70"/>
      <c r="DO288" s="16"/>
      <c r="DP288" s="16"/>
      <c r="DQ288" s="70"/>
      <c r="DR288" s="16"/>
      <c r="DS288" s="16"/>
      <c r="DT288" s="70"/>
      <c r="DU288" s="16"/>
      <c r="DV288" s="16"/>
      <c r="DW288" s="70"/>
      <c r="DX288" s="16"/>
      <c r="DY288" s="16"/>
      <c r="DZ288" s="70"/>
      <c r="EA288" s="16"/>
      <c r="EB288" s="16"/>
      <c r="EC288" s="70"/>
      <c r="ED288" s="16"/>
      <c r="EE288" s="16"/>
      <c r="EF288" s="70"/>
      <c r="EG288" s="16"/>
      <c r="EH288" s="16"/>
      <c r="EI288" s="70"/>
      <c r="EJ288" s="16"/>
      <c r="EK288" s="16"/>
      <c r="EL288" s="70"/>
      <c r="EM288" s="16"/>
      <c r="EN288" s="16"/>
      <c r="EO288" s="70"/>
      <c r="EP288" s="16"/>
      <c r="EQ288" s="16"/>
      <c r="ER288" s="70"/>
      <c r="ES288" s="16"/>
      <c r="ET288" s="16"/>
      <c r="EU288" s="70"/>
      <c r="EV288" s="16"/>
      <c r="EW288" s="16"/>
      <c r="EX288" s="70"/>
      <c r="EY288" s="16"/>
      <c r="EZ288" s="16"/>
      <c r="FA288" s="70"/>
      <c r="FB288" s="16"/>
      <c r="FC288" s="16"/>
      <c r="FD288" s="70"/>
      <c r="FE288" s="16"/>
      <c r="FF288" s="16"/>
      <c r="FG288" s="70"/>
      <c r="FH288" s="16"/>
      <c r="FI288" s="16"/>
      <c r="FJ288" s="70"/>
      <c r="FK288" s="16"/>
      <c r="FL288" s="16"/>
      <c r="FM288" s="70"/>
      <c r="FN288" s="16"/>
      <c r="FO288" s="16"/>
      <c r="FP288" s="70"/>
      <c r="FQ288" s="16"/>
      <c r="FR288" s="16"/>
      <c r="FS288" s="70"/>
      <c r="FT288" s="16"/>
      <c r="FU288" s="16"/>
      <c r="FV288" s="70"/>
      <c r="FW288" s="16"/>
      <c r="FX288" s="16"/>
      <c r="FY288" s="70"/>
      <c r="FZ288" s="16"/>
      <c r="GA288" s="16"/>
      <c r="GB288" s="70"/>
      <c r="GC288" s="16"/>
      <c r="GD288" s="16"/>
      <c r="GE288" s="70"/>
      <c r="GF288" s="16"/>
      <c r="GG288" s="16"/>
      <c r="GH288" s="71"/>
      <c r="GI288" s="16"/>
      <c r="GJ288" s="16"/>
      <c r="GK288" s="70"/>
      <c r="GL288" s="16"/>
      <c r="GM288" s="16"/>
      <c r="GN288" s="70"/>
      <c r="GO288" s="16"/>
      <c r="GP288" s="16"/>
      <c r="GQ288" s="70"/>
      <c r="GR288" s="16"/>
      <c r="GS288" s="16"/>
      <c r="GT288" s="70"/>
      <c r="GU288" s="16"/>
      <c r="GV288" s="16"/>
      <c r="GW288" s="70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70"/>
      <c r="HJ288" s="16"/>
      <c r="HK288" s="16"/>
      <c r="HL288" s="16"/>
      <c r="HM288" s="16"/>
      <c r="HN288" s="16"/>
      <c r="HO288" s="16"/>
      <c r="HP288" s="16"/>
      <c r="HQ288" s="16"/>
      <c r="HR288" s="70"/>
      <c r="HS288" s="16"/>
      <c r="HT288" s="16"/>
      <c r="HU288" s="70"/>
      <c r="HV288" s="16"/>
      <c r="HW288" s="16"/>
      <c r="HX288" s="70"/>
      <c r="HY288" s="16"/>
      <c r="HZ288" s="16"/>
      <c r="IA288" s="70"/>
      <c r="IB288" s="16"/>
      <c r="IC288" s="16"/>
      <c r="ID288" s="70"/>
      <c r="IE288" s="16"/>
      <c r="IF288" s="16"/>
      <c r="IG288" s="70"/>
      <c r="IH288" s="16"/>
      <c r="II288" s="16"/>
      <c r="IJ288" s="70"/>
      <c r="IK288" s="16"/>
      <c r="IL288" s="16"/>
      <c r="IM288" s="70"/>
      <c r="IN288" s="16"/>
      <c r="IO288" s="16"/>
      <c r="IP288" s="70"/>
      <c r="IQ288" s="16"/>
      <c r="IR288" s="16"/>
      <c r="IS288" s="16"/>
      <c r="IT288" s="70"/>
      <c r="IU288" s="16"/>
      <c r="IV288" s="16"/>
      <c r="IW288" s="70"/>
      <c r="IX288" s="16"/>
      <c r="IY288" s="16"/>
      <c r="IZ288" s="70"/>
      <c r="JA288" s="16"/>
      <c r="JB288" s="16"/>
      <c r="JC288" s="70"/>
      <c r="JD288" s="16"/>
      <c r="JE288" s="16"/>
      <c r="JF288" s="70"/>
      <c r="JG288" s="16"/>
      <c r="JH288" s="16"/>
      <c r="JI288" s="70"/>
      <c r="JJ288" s="16"/>
      <c r="JK288" s="16"/>
      <c r="JL288" s="70"/>
      <c r="JM288" s="16"/>
      <c r="JN288" s="16"/>
      <c r="JO288" s="70"/>
      <c r="JP288" s="16"/>
      <c r="JQ288" s="16"/>
      <c r="JR288" s="70"/>
      <c r="JS288" s="16"/>
      <c r="JT288" s="16"/>
      <c r="JU288" s="70"/>
      <c r="JV288" s="16"/>
      <c r="JW288" s="16"/>
      <c r="JX288" s="70"/>
      <c r="JY288" s="16"/>
      <c r="JZ288" s="16"/>
      <c r="KA288" s="70"/>
      <c r="KB288" s="16"/>
      <c r="KC288" s="16"/>
      <c r="KD288" s="70"/>
      <c r="KE288" s="16"/>
      <c r="KF288" s="16"/>
      <c r="KG288" s="70"/>
      <c r="KH288" s="16"/>
      <c r="KI288" s="16"/>
      <c r="KJ288" s="70"/>
      <c r="KK288" s="16"/>
      <c r="KL288" s="16"/>
      <c r="KM288" s="70"/>
      <c r="KN288" s="16"/>
      <c r="KO288" s="16"/>
      <c r="KP288" s="70"/>
      <c r="KQ288" s="16"/>
      <c r="KR288" s="16"/>
      <c r="KS288" s="70"/>
      <c r="KT288" s="16"/>
      <c r="KU288" s="16"/>
      <c r="KV288" s="16"/>
      <c r="KW288" s="16"/>
      <c r="KX288" s="16"/>
      <c r="KY288" s="70"/>
      <c r="KZ288" s="16"/>
      <c r="LA288" s="16"/>
      <c r="LB288" s="70"/>
      <c r="LC288" s="16"/>
      <c r="LD288" s="16"/>
      <c r="LE288" s="70"/>
      <c r="LF288" s="16"/>
      <c r="LG288" s="16"/>
      <c r="LH288" s="70"/>
      <c r="LI288" s="16"/>
      <c r="LJ288" s="16"/>
      <c r="LK288" s="70"/>
      <c r="LL288" s="16"/>
      <c r="LM288" s="16"/>
      <c r="LN288" s="70"/>
      <c r="LO288" s="16"/>
      <c r="LP288" s="16"/>
      <c r="LQ288" s="70"/>
      <c r="LR288" s="16"/>
      <c r="LS288" s="16"/>
      <c r="LT288" s="70"/>
      <c r="LU288" s="16"/>
      <c r="LV288" s="16"/>
      <c r="LW288" s="70"/>
      <c r="LX288" s="16"/>
      <c r="LY288" s="16"/>
      <c r="LZ288" s="70"/>
      <c r="MA288" s="16"/>
      <c r="MB288" s="16"/>
      <c r="MC288" s="70"/>
      <c r="MD288" s="16"/>
      <c r="ME288" s="16"/>
      <c r="MF288" s="70"/>
      <c r="MG288" s="21"/>
    </row>
    <row r="289" spans="2:345" s="17" customFormat="1" ht="13.5" customHeight="1">
      <c r="B289" s="16"/>
      <c r="C289" s="16"/>
      <c r="D289" s="16"/>
      <c r="E289" s="16"/>
      <c r="F289" s="16"/>
      <c r="G289" s="70"/>
      <c r="H289" s="16"/>
      <c r="I289" s="16"/>
      <c r="J289" s="70"/>
      <c r="K289" s="16"/>
      <c r="L289" s="16"/>
      <c r="M289" s="70"/>
      <c r="N289" s="16"/>
      <c r="O289" s="16"/>
      <c r="P289" s="70"/>
      <c r="Q289" s="16"/>
      <c r="R289" s="16"/>
      <c r="S289" s="70"/>
      <c r="T289" s="16"/>
      <c r="U289" s="16"/>
      <c r="V289" s="70"/>
      <c r="W289" s="16"/>
      <c r="X289" s="16"/>
      <c r="Y289" s="70"/>
      <c r="Z289" s="16"/>
      <c r="AA289" s="16"/>
      <c r="AB289" s="70"/>
      <c r="AC289" s="16"/>
      <c r="AD289" s="16"/>
      <c r="AE289" s="70"/>
      <c r="AF289" s="16"/>
      <c r="AG289" s="16"/>
      <c r="AH289" s="70"/>
      <c r="AI289" s="16"/>
      <c r="AJ289" s="16"/>
      <c r="AK289" s="70"/>
      <c r="AL289" s="16"/>
      <c r="AM289" s="16"/>
      <c r="AN289" s="70"/>
      <c r="AO289" s="16"/>
      <c r="AP289" s="16"/>
      <c r="AQ289" s="70"/>
      <c r="AR289" s="16"/>
      <c r="AS289" s="16"/>
      <c r="AT289" s="70"/>
      <c r="AU289" s="16"/>
      <c r="AV289" s="16"/>
      <c r="AW289" s="70"/>
      <c r="AX289" s="16"/>
      <c r="AY289" s="16"/>
      <c r="AZ289" s="70"/>
      <c r="BA289" s="16"/>
      <c r="BB289" s="16"/>
      <c r="BC289" s="70"/>
      <c r="BD289" s="16"/>
      <c r="BE289" s="16"/>
      <c r="BF289" s="70"/>
      <c r="BG289" s="16"/>
      <c r="BH289" s="16"/>
      <c r="BI289" s="70"/>
      <c r="BJ289" s="16"/>
      <c r="BK289" s="16"/>
      <c r="BL289" s="70"/>
      <c r="BM289" s="16"/>
      <c r="BN289" s="16"/>
      <c r="BO289" s="70"/>
      <c r="BP289" s="16"/>
      <c r="BQ289" s="16"/>
      <c r="BR289" s="70"/>
      <c r="BS289" s="16"/>
      <c r="BT289" s="16"/>
      <c r="BU289" s="70"/>
      <c r="BV289" s="16"/>
      <c r="BW289" s="16"/>
      <c r="BX289" s="70"/>
      <c r="BY289" s="16"/>
      <c r="BZ289" s="16"/>
      <c r="CA289" s="70"/>
      <c r="CB289" s="16"/>
      <c r="CC289" s="16"/>
      <c r="CD289" s="70"/>
      <c r="CE289" s="16"/>
      <c r="CF289" s="16"/>
      <c r="CG289" s="70"/>
      <c r="CH289" s="16"/>
      <c r="CI289" s="16"/>
      <c r="CJ289" s="70"/>
      <c r="CK289" s="16"/>
      <c r="CL289" s="16"/>
      <c r="CM289" s="70"/>
      <c r="CN289" s="16"/>
      <c r="CO289" s="16"/>
      <c r="CP289" s="70"/>
      <c r="CQ289" s="16"/>
      <c r="CR289" s="16"/>
      <c r="CS289" s="70"/>
      <c r="CT289" s="16"/>
      <c r="CU289" s="16"/>
      <c r="CV289" s="70"/>
      <c r="CW289" s="16"/>
      <c r="CX289" s="16"/>
      <c r="CY289" s="70"/>
      <c r="CZ289" s="16"/>
      <c r="DA289" s="16"/>
      <c r="DB289" s="70"/>
      <c r="DC289" s="16"/>
      <c r="DD289" s="16"/>
      <c r="DE289" s="70"/>
      <c r="DF289" s="16"/>
      <c r="DG289" s="16"/>
      <c r="DH289" s="70"/>
      <c r="DI289" s="16"/>
      <c r="DJ289" s="16"/>
      <c r="DK289" s="70"/>
      <c r="DL289" s="16"/>
      <c r="DM289" s="16"/>
      <c r="DN289" s="70"/>
      <c r="DO289" s="16"/>
      <c r="DP289" s="16"/>
      <c r="DQ289" s="70"/>
      <c r="DR289" s="16"/>
      <c r="DS289" s="16"/>
      <c r="DT289" s="70"/>
      <c r="DU289" s="16"/>
      <c r="DV289" s="16"/>
      <c r="DW289" s="70"/>
      <c r="DX289" s="16"/>
      <c r="DY289" s="16"/>
      <c r="DZ289" s="70"/>
      <c r="EA289" s="16"/>
      <c r="EB289" s="16"/>
      <c r="EC289" s="70"/>
      <c r="ED289" s="16"/>
      <c r="EE289" s="16"/>
      <c r="EF289" s="70"/>
      <c r="EG289" s="16"/>
      <c r="EH289" s="16"/>
      <c r="EI289" s="70"/>
      <c r="EJ289" s="16"/>
      <c r="EK289" s="16"/>
      <c r="EL289" s="70"/>
      <c r="EM289" s="16"/>
      <c r="EN289" s="16"/>
      <c r="EO289" s="70"/>
      <c r="EP289" s="16"/>
      <c r="EQ289" s="16"/>
      <c r="ER289" s="70"/>
      <c r="ES289" s="16"/>
      <c r="ET289" s="16"/>
      <c r="EU289" s="70"/>
      <c r="EV289" s="16"/>
      <c r="EW289" s="16"/>
      <c r="EX289" s="70"/>
      <c r="EY289" s="16"/>
      <c r="EZ289" s="16"/>
      <c r="FA289" s="70"/>
      <c r="FB289" s="16"/>
      <c r="FC289" s="16"/>
      <c r="FD289" s="70"/>
      <c r="FE289" s="16"/>
      <c r="FF289" s="16"/>
      <c r="FG289" s="70"/>
      <c r="FH289" s="16"/>
      <c r="FI289" s="16"/>
      <c r="FJ289" s="70"/>
      <c r="FK289" s="16"/>
      <c r="FL289" s="16"/>
      <c r="FM289" s="70"/>
      <c r="FN289" s="16"/>
      <c r="FO289" s="16"/>
      <c r="FP289" s="70"/>
      <c r="FQ289" s="16"/>
      <c r="FR289" s="16"/>
      <c r="FS289" s="70"/>
      <c r="FT289" s="16"/>
      <c r="FU289" s="16"/>
      <c r="FV289" s="70"/>
      <c r="FW289" s="16"/>
      <c r="FX289" s="16"/>
      <c r="FY289" s="70"/>
      <c r="FZ289" s="16"/>
      <c r="GA289" s="16"/>
      <c r="GB289" s="70"/>
      <c r="GC289" s="16"/>
      <c r="GD289" s="16"/>
      <c r="GE289" s="70"/>
      <c r="GF289" s="16"/>
      <c r="GG289" s="16"/>
      <c r="GH289" s="71"/>
      <c r="GI289" s="16"/>
      <c r="GJ289" s="16"/>
      <c r="GK289" s="70"/>
      <c r="GL289" s="16"/>
      <c r="GM289" s="16"/>
      <c r="GN289" s="70"/>
      <c r="GO289" s="16"/>
      <c r="GP289" s="16"/>
      <c r="GQ289" s="70"/>
      <c r="GR289" s="16"/>
      <c r="GS289" s="16"/>
      <c r="GT289" s="70"/>
      <c r="GU289" s="16"/>
      <c r="GV289" s="16"/>
      <c r="GW289" s="70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70"/>
      <c r="HJ289" s="16"/>
      <c r="HK289" s="16"/>
      <c r="HL289" s="16"/>
      <c r="HM289" s="16"/>
      <c r="HN289" s="16"/>
      <c r="HO289" s="16"/>
      <c r="HP289" s="16"/>
      <c r="HQ289" s="16"/>
      <c r="HR289" s="70"/>
      <c r="HS289" s="16"/>
      <c r="HT289" s="16"/>
      <c r="HU289" s="70"/>
      <c r="HV289" s="16"/>
      <c r="HW289" s="16"/>
      <c r="HX289" s="70"/>
      <c r="HY289" s="16"/>
      <c r="HZ289" s="16"/>
      <c r="IA289" s="70"/>
      <c r="IB289" s="16"/>
      <c r="IC289" s="16"/>
      <c r="ID289" s="70"/>
      <c r="IE289" s="16"/>
      <c r="IF289" s="16"/>
      <c r="IG289" s="70"/>
      <c r="IH289" s="16"/>
      <c r="II289" s="16"/>
      <c r="IJ289" s="70"/>
      <c r="IK289" s="16"/>
      <c r="IL289" s="16"/>
      <c r="IM289" s="70"/>
      <c r="IN289" s="16"/>
      <c r="IO289" s="16"/>
      <c r="IP289" s="70"/>
      <c r="IQ289" s="16"/>
      <c r="IR289" s="16"/>
      <c r="IS289" s="16"/>
      <c r="IT289" s="70"/>
      <c r="IU289" s="16"/>
      <c r="IV289" s="16"/>
      <c r="IW289" s="70"/>
      <c r="IX289" s="16"/>
      <c r="IY289" s="16"/>
      <c r="IZ289" s="70"/>
      <c r="JA289" s="16"/>
      <c r="JB289" s="16"/>
      <c r="JC289" s="70"/>
      <c r="JD289" s="16"/>
      <c r="JE289" s="16"/>
      <c r="JF289" s="70"/>
      <c r="JG289" s="16"/>
      <c r="JH289" s="16"/>
      <c r="JI289" s="70"/>
      <c r="JJ289" s="16"/>
      <c r="JK289" s="16"/>
      <c r="JL289" s="70"/>
      <c r="JM289" s="16"/>
      <c r="JN289" s="16"/>
      <c r="JO289" s="70"/>
      <c r="JP289" s="16"/>
      <c r="JQ289" s="16"/>
      <c r="JR289" s="70"/>
      <c r="JS289" s="16"/>
      <c r="JT289" s="16"/>
      <c r="JU289" s="70"/>
      <c r="JV289" s="16"/>
      <c r="JW289" s="16"/>
      <c r="JX289" s="70"/>
      <c r="JY289" s="16"/>
      <c r="JZ289" s="16"/>
      <c r="KA289" s="70"/>
      <c r="KB289" s="16"/>
      <c r="KC289" s="16"/>
      <c r="KD289" s="70"/>
      <c r="KE289" s="16"/>
      <c r="KF289" s="16"/>
      <c r="KG289" s="70"/>
      <c r="KH289" s="16"/>
      <c r="KI289" s="16"/>
      <c r="KJ289" s="70"/>
      <c r="KK289" s="16"/>
      <c r="KL289" s="16"/>
      <c r="KM289" s="70"/>
      <c r="KN289" s="16"/>
      <c r="KO289" s="16"/>
      <c r="KP289" s="70"/>
      <c r="KQ289" s="16"/>
      <c r="KR289" s="16"/>
      <c r="KS289" s="70"/>
      <c r="KT289" s="16"/>
      <c r="KU289" s="16"/>
      <c r="KV289" s="16"/>
      <c r="KW289" s="16"/>
      <c r="KX289" s="16"/>
      <c r="KY289" s="70"/>
      <c r="KZ289" s="16"/>
      <c r="LA289" s="16"/>
      <c r="LB289" s="70"/>
      <c r="LC289" s="16"/>
      <c r="LD289" s="16"/>
      <c r="LE289" s="70"/>
      <c r="LF289" s="16"/>
      <c r="LG289" s="16"/>
      <c r="LH289" s="70"/>
      <c r="LI289" s="16"/>
      <c r="LJ289" s="16"/>
      <c r="LK289" s="70"/>
      <c r="LL289" s="16"/>
      <c r="LM289" s="16"/>
      <c r="LN289" s="70"/>
      <c r="LO289" s="16"/>
      <c r="LP289" s="16"/>
      <c r="LQ289" s="70"/>
      <c r="LR289" s="16"/>
      <c r="LS289" s="16"/>
      <c r="LT289" s="70"/>
      <c r="LU289" s="16"/>
      <c r="LV289" s="16"/>
      <c r="LW289" s="70"/>
      <c r="LX289" s="16"/>
      <c r="LY289" s="16"/>
      <c r="LZ289" s="70"/>
      <c r="MA289" s="16"/>
      <c r="MB289" s="16"/>
      <c r="MC289" s="70"/>
      <c r="MD289" s="16"/>
      <c r="ME289" s="16"/>
      <c r="MF289" s="70"/>
      <c r="MG289" s="21"/>
    </row>
    <row r="290" spans="2:345" s="17" customFormat="1" ht="13.5" customHeight="1">
      <c r="B290" s="16"/>
      <c r="C290" s="16"/>
      <c r="D290" s="16"/>
      <c r="E290" s="16"/>
      <c r="F290" s="16"/>
      <c r="G290" s="70"/>
      <c r="H290" s="16"/>
      <c r="I290" s="16"/>
      <c r="J290" s="70"/>
      <c r="K290" s="16"/>
      <c r="L290" s="16"/>
      <c r="M290" s="70"/>
      <c r="N290" s="16"/>
      <c r="O290" s="16"/>
      <c r="P290" s="70"/>
      <c r="Q290" s="16"/>
      <c r="R290" s="16"/>
      <c r="S290" s="70"/>
      <c r="T290" s="16"/>
      <c r="U290" s="16"/>
      <c r="V290" s="70"/>
      <c r="W290" s="16"/>
      <c r="X290" s="16"/>
      <c r="Y290" s="70"/>
      <c r="Z290" s="16"/>
      <c r="AA290" s="16"/>
      <c r="AB290" s="70"/>
      <c r="AC290" s="16"/>
      <c r="AD290" s="16"/>
      <c r="AE290" s="70"/>
      <c r="AF290" s="16"/>
      <c r="AG290" s="16"/>
      <c r="AH290" s="70"/>
      <c r="AI290" s="16"/>
      <c r="AJ290" s="16"/>
      <c r="AK290" s="70"/>
      <c r="AL290" s="16"/>
      <c r="AM290" s="16"/>
      <c r="AN290" s="70"/>
      <c r="AO290" s="16"/>
      <c r="AP290" s="16"/>
      <c r="AQ290" s="70"/>
      <c r="AR290" s="16"/>
      <c r="AS290" s="16"/>
      <c r="AT290" s="70"/>
      <c r="AU290" s="16"/>
      <c r="AV290" s="16"/>
      <c r="AW290" s="70"/>
      <c r="AX290" s="16"/>
      <c r="AY290" s="16"/>
      <c r="AZ290" s="70"/>
      <c r="BA290" s="16"/>
      <c r="BB290" s="16"/>
      <c r="BC290" s="70"/>
      <c r="BD290" s="16"/>
      <c r="BE290" s="16"/>
      <c r="BF290" s="70"/>
      <c r="BG290" s="16"/>
      <c r="BH290" s="16"/>
      <c r="BI290" s="70"/>
      <c r="BJ290" s="16"/>
      <c r="BK290" s="16"/>
      <c r="BL290" s="70"/>
      <c r="BM290" s="16"/>
      <c r="BN290" s="16"/>
      <c r="BO290" s="70"/>
      <c r="BP290" s="16"/>
      <c r="BQ290" s="16"/>
      <c r="BR290" s="70"/>
      <c r="BS290" s="16"/>
      <c r="BT290" s="16"/>
      <c r="BU290" s="70"/>
      <c r="BV290" s="16"/>
      <c r="BW290" s="16"/>
      <c r="BX290" s="70"/>
      <c r="BY290" s="16"/>
      <c r="BZ290" s="16"/>
      <c r="CA290" s="70"/>
      <c r="CB290" s="16"/>
      <c r="CC290" s="16"/>
      <c r="CD290" s="70"/>
      <c r="CE290" s="16"/>
      <c r="CF290" s="16"/>
      <c r="CG290" s="70"/>
      <c r="CH290" s="16"/>
      <c r="CI290" s="16"/>
      <c r="CJ290" s="70"/>
      <c r="CK290" s="16"/>
      <c r="CL290" s="16"/>
      <c r="CM290" s="70"/>
      <c r="CN290" s="16"/>
      <c r="CO290" s="16"/>
      <c r="CP290" s="70"/>
      <c r="CQ290" s="16"/>
      <c r="CR290" s="16"/>
      <c r="CS290" s="70"/>
      <c r="CT290" s="16"/>
      <c r="CU290" s="16"/>
      <c r="CV290" s="70"/>
      <c r="CW290" s="16"/>
      <c r="CX290" s="16"/>
      <c r="CY290" s="70"/>
      <c r="CZ290" s="16"/>
      <c r="DA290" s="16"/>
      <c r="DB290" s="70"/>
      <c r="DC290" s="16"/>
      <c r="DD290" s="16"/>
      <c r="DE290" s="70"/>
      <c r="DF290" s="16"/>
      <c r="DG290" s="16"/>
      <c r="DH290" s="70"/>
      <c r="DI290" s="16"/>
      <c r="DJ290" s="16"/>
      <c r="DK290" s="70"/>
      <c r="DL290" s="16"/>
      <c r="DM290" s="16"/>
      <c r="DN290" s="70"/>
      <c r="DO290" s="16"/>
      <c r="DP290" s="16"/>
      <c r="DQ290" s="70"/>
      <c r="DR290" s="16"/>
      <c r="DS290" s="16"/>
      <c r="DT290" s="70"/>
      <c r="DU290" s="16"/>
      <c r="DV290" s="16"/>
      <c r="DW290" s="70"/>
      <c r="DX290" s="16"/>
      <c r="DY290" s="16"/>
      <c r="DZ290" s="70"/>
      <c r="EA290" s="16"/>
      <c r="EB290" s="16"/>
      <c r="EC290" s="70"/>
      <c r="ED290" s="16"/>
      <c r="EE290" s="16"/>
      <c r="EF290" s="70"/>
      <c r="EG290" s="16"/>
      <c r="EH290" s="16"/>
      <c r="EI290" s="70"/>
      <c r="EJ290" s="16"/>
      <c r="EK290" s="16"/>
      <c r="EL290" s="70"/>
      <c r="EM290" s="16"/>
      <c r="EN290" s="16"/>
      <c r="EO290" s="70"/>
      <c r="EP290" s="16"/>
      <c r="EQ290" s="16"/>
      <c r="ER290" s="70"/>
      <c r="ES290" s="16"/>
      <c r="ET290" s="16"/>
      <c r="EU290" s="70"/>
      <c r="EV290" s="16"/>
      <c r="EW290" s="16"/>
      <c r="EX290" s="70"/>
      <c r="EY290" s="16"/>
      <c r="EZ290" s="16"/>
      <c r="FA290" s="70"/>
      <c r="FB290" s="16"/>
      <c r="FC290" s="16"/>
      <c r="FD290" s="70"/>
      <c r="FE290" s="16"/>
      <c r="FF290" s="16"/>
      <c r="FG290" s="70"/>
      <c r="FH290" s="16"/>
      <c r="FI290" s="16"/>
      <c r="FJ290" s="70"/>
      <c r="FK290" s="16"/>
      <c r="FL290" s="16"/>
      <c r="FM290" s="70"/>
      <c r="FN290" s="16"/>
      <c r="FO290" s="16"/>
      <c r="FP290" s="70"/>
      <c r="FQ290" s="16"/>
      <c r="FR290" s="16"/>
      <c r="FS290" s="70"/>
      <c r="FT290" s="16"/>
      <c r="FU290" s="16"/>
      <c r="FV290" s="70"/>
      <c r="FW290" s="16"/>
      <c r="FX290" s="16"/>
      <c r="FY290" s="70"/>
      <c r="FZ290" s="16"/>
      <c r="GA290" s="16"/>
      <c r="GB290" s="70"/>
      <c r="GC290" s="16"/>
      <c r="GD290" s="16"/>
      <c r="GE290" s="70"/>
      <c r="GF290" s="16"/>
      <c r="GG290" s="16"/>
      <c r="GH290" s="71"/>
      <c r="GI290" s="16"/>
      <c r="GJ290" s="16"/>
      <c r="GK290" s="70"/>
      <c r="GL290" s="16"/>
      <c r="GM290" s="16"/>
      <c r="GN290" s="70"/>
      <c r="GO290" s="16"/>
      <c r="GP290" s="16"/>
      <c r="GQ290" s="70"/>
      <c r="GR290" s="16"/>
      <c r="GS290" s="16"/>
      <c r="GT290" s="70"/>
      <c r="GU290" s="16"/>
      <c r="GV290" s="16"/>
      <c r="GW290" s="70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70"/>
      <c r="HJ290" s="16"/>
      <c r="HK290" s="16"/>
      <c r="HL290" s="16"/>
      <c r="HM290" s="16"/>
      <c r="HN290" s="16"/>
      <c r="HO290" s="16"/>
      <c r="HP290" s="16"/>
      <c r="HQ290" s="16"/>
      <c r="HR290" s="70"/>
      <c r="HS290" s="16"/>
      <c r="HT290" s="16"/>
      <c r="HU290" s="70"/>
      <c r="HV290" s="16"/>
      <c r="HW290" s="16"/>
      <c r="HX290" s="70"/>
      <c r="HY290" s="16"/>
      <c r="HZ290" s="16"/>
      <c r="IA290" s="70"/>
      <c r="IB290" s="16"/>
      <c r="IC290" s="16"/>
      <c r="ID290" s="70"/>
      <c r="IE290" s="16"/>
      <c r="IF290" s="16"/>
      <c r="IG290" s="70"/>
      <c r="IH290" s="16"/>
      <c r="II290" s="16"/>
      <c r="IJ290" s="70"/>
      <c r="IK290" s="16"/>
      <c r="IL290" s="16"/>
      <c r="IM290" s="70"/>
      <c r="IN290" s="16"/>
      <c r="IO290" s="16"/>
      <c r="IP290" s="70"/>
      <c r="IQ290" s="16"/>
      <c r="IR290" s="16"/>
      <c r="IS290" s="16"/>
      <c r="IT290" s="70"/>
      <c r="IU290" s="16"/>
      <c r="IV290" s="16"/>
      <c r="IW290" s="70"/>
      <c r="IX290" s="16"/>
      <c r="IY290" s="16"/>
      <c r="IZ290" s="70"/>
      <c r="JA290" s="16"/>
      <c r="JB290" s="16"/>
      <c r="JC290" s="70"/>
      <c r="JD290" s="16"/>
      <c r="JE290" s="16"/>
      <c r="JF290" s="70"/>
      <c r="JG290" s="16"/>
      <c r="JH290" s="16"/>
      <c r="JI290" s="70"/>
      <c r="JJ290" s="16"/>
      <c r="JK290" s="16"/>
      <c r="JL290" s="70"/>
      <c r="JM290" s="16"/>
      <c r="JN290" s="16"/>
      <c r="JO290" s="70"/>
      <c r="JP290" s="16"/>
      <c r="JQ290" s="16"/>
      <c r="JR290" s="70"/>
      <c r="JS290" s="16"/>
      <c r="JT290" s="16"/>
      <c r="JU290" s="70"/>
      <c r="JV290" s="16"/>
      <c r="JW290" s="16"/>
      <c r="JX290" s="70"/>
      <c r="JY290" s="16"/>
      <c r="JZ290" s="16"/>
      <c r="KA290" s="70"/>
      <c r="KB290" s="16"/>
      <c r="KC290" s="16"/>
      <c r="KD290" s="70"/>
      <c r="KE290" s="16"/>
      <c r="KF290" s="16"/>
      <c r="KG290" s="70"/>
      <c r="KH290" s="16"/>
      <c r="KI290" s="16"/>
      <c r="KJ290" s="70"/>
      <c r="KK290" s="16"/>
      <c r="KL290" s="16"/>
      <c r="KM290" s="70"/>
      <c r="KN290" s="16"/>
      <c r="KO290" s="16"/>
      <c r="KP290" s="70"/>
      <c r="KQ290" s="16"/>
      <c r="KR290" s="16"/>
      <c r="KS290" s="70"/>
      <c r="KT290" s="16"/>
      <c r="KU290" s="16"/>
      <c r="KV290" s="16"/>
      <c r="KW290" s="16"/>
      <c r="KX290" s="16"/>
      <c r="KY290" s="70"/>
      <c r="KZ290" s="16"/>
      <c r="LA290" s="16"/>
      <c r="LB290" s="70"/>
      <c r="LC290" s="16"/>
      <c r="LD290" s="16"/>
      <c r="LE290" s="70"/>
      <c r="LF290" s="16"/>
      <c r="LG290" s="16"/>
      <c r="LH290" s="70"/>
      <c r="LI290" s="16"/>
      <c r="LJ290" s="16"/>
      <c r="LK290" s="70"/>
      <c r="LL290" s="16"/>
      <c r="LM290" s="16"/>
      <c r="LN290" s="70"/>
      <c r="LO290" s="16"/>
      <c r="LP290" s="16"/>
      <c r="LQ290" s="70"/>
      <c r="LR290" s="16"/>
      <c r="LS290" s="16"/>
      <c r="LT290" s="70"/>
      <c r="LU290" s="16"/>
      <c r="LV290" s="16"/>
      <c r="LW290" s="70"/>
      <c r="LX290" s="16"/>
      <c r="LY290" s="16"/>
      <c r="LZ290" s="70"/>
      <c r="MA290" s="16"/>
      <c r="MB290" s="16"/>
      <c r="MC290" s="70"/>
      <c r="MD290" s="16"/>
      <c r="ME290" s="16"/>
      <c r="MF290" s="70"/>
      <c r="MG290" s="21"/>
    </row>
    <row r="291" spans="2:345" s="17" customFormat="1" ht="13.5" customHeight="1">
      <c r="B291" s="16"/>
      <c r="C291" s="16"/>
      <c r="D291" s="16"/>
      <c r="E291" s="16"/>
      <c r="F291" s="16"/>
      <c r="G291" s="70"/>
      <c r="H291" s="16"/>
      <c r="I291" s="16"/>
      <c r="J291" s="70"/>
      <c r="K291" s="16"/>
      <c r="L291" s="16"/>
      <c r="M291" s="70"/>
      <c r="N291" s="16"/>
      <c r="O291" s="16"/>
      <c r="P291" s="70"/>
      <c r="Q291" s="16"/>
      <c r="R291" s="16"/>
      <c r="S291" s="70"/>
      <c r="T291" s="16"/>
      <c r="U291" s="16"/>
      <c r="V291" s="70"/>
      <c r="W291" s="16"/>
      <c r="X291" s="16"/>
      <c r="Y291" s="70"/>
      <c r="Z291" s="16"/>
      <c r="AA291" s="16"/>
      <c r="AB291" s="70"/>
      <c r="AC291" s="16"/>
      <c r="AD291" s="16"/>
      <c r="AE291" s="70"/>
      <c r="AF291" s="16"/>
      <c r="AG291" s="16"/>
      <c r="AH291" s="70"/>
      <c r="AI291" s="16"/>
      <c r="AJ291" s="16"/>
      <c r="AK291" s="70"/>
      <c r="AL291" s="16"/>
      <c r="AM291" s="16"/>
      <c r="AN291" s="70"/>
      <c r="AO291" s="16"/>
      <c r="AP291" s="16"/>
      <c r="AQ291" s="70"/>
      <c r="AR291" s="16"/>
      <c r="AS291" s="16"/>
      <c r="AT291" s="70"/>
      <c r="AU291" s="16"/>
      <c r="AV291" s="16"/>
      <c r="AW291" s="70"/>
      <c r="AX291" s="16"/>
      <c r="AY291" s="16"/>
      <c r="AZ291" s="70"/>
      <c r="BA291" s="16"/>
      <c r="BB291" s="16"/>
      <c r="BC291" s="70"/>
      <c r="BD291" s="16"/>
      <c r="BE291" s="16"/>
      <c r="BF291" s="70"/>
      <c r="BG291" s="16"/>
      <c r="BH291" s="16"/>
      <c r="BI291" s="70"/>
      <c r="BJ291" s="16"/>
      <c r="BK291" s="16"/>
      <c r="BL291" s="70"/>
      <c r="BM291" s="16"/>
      <c r="BN291" s="16"/>
      <c r="BO291" s="70"/>
      <c r="BP291" s="16"/>
      <c r="BQ291" s="16"/>
      <c r="BR291" s="70"/>
      <c r="BS291" s="16"/>
      <c r="BT291" s="16"/>
      <c r="BU291" s="70"/>
      <c r="BV291" s="16"/>
      <c r="BW291" s="16"/>
      <c r="BX291" s="70"/>
      <c r="BY291" s="16"/>
      <c r="BZ291" s="16"/>
      <c r="CA291" s="70"/>
      <c r="CB291" s="16"/>
      <c r="CC291" s="16"/>
      <c r="CD291" s="70"/>
      <c r="CE291" s="16"/>
      <c r="CF291" s="16"/>
      <c r="CG291" s="70"/>
      <c r="CH291" s="16"/>
      <c r="CI291" s="16"/>
      <c r="CJ291" s="70"/>
      <c r="CK291" s="16"/>
      <c r="CL291" s="16"/>
      <c r="CM291" s="70"/>
      <c r="CN291" s="16"/>
      <c r="CO291" s="16"/>
      <c r="CP291" s="70"/>
      <c r="CQ291" s="16"/>
      <c r="CR291" s="16"/>
      <c r="CS291" s="70"/>
      <c r="CT291" s="16"/>
      <c r="CU291" s="16"/>
      <c r="CV291" s="70"/>
      <c r="CW291" s="16"/>
      <c r="CX291" s="16"/>
      <c r="CY291" s="70"/>
      <c r="CZ291" s="16"/>
      <c r="DA291" s="16"/>
      <c r="DB291" s="70"/>
      <c r="DC291" s="16"/>
      <c r="DD291" s="16"/>
      <c r="DE291" s="70"/>
      <c r="DF291" s="16"/>
      <c r="DG291" s="16"/>
      <c r="DH291" s="70"/>
      <c r="DI291" s="16"/>
      <c r="DJ291" s="16"/>
      <c r="DK291" s="70"/>
      <c r="DL291" s="16"/>
      <c r="DM291" s="16"/>
      <c r="DN291" s="70"/>
      <c r="DO291" s="16"/>
      <c r="DP291" s="16"/>
      <c r="DQ291" s="70"/>
      <c r="DR291" s="16"/>
      <c r="DS291" s="16"/>
      <c r="DT291" s="70"/>
      <c r="DU291" s="16"/>
      <c r="DV291" s="16"/>
      <c r="DW291" s="70"/>
      <c r="DX291" s="16"/>
      <c r="DY291" s="16"/>
      <c r="DZ291" s="70"/>
      <c r="EA291" s="16"/>
      <c r="EB291" s="16"/>
      <c r="EC291" s="70"/>
      <c r="ED291" s="16"/>
      <c r="EE291" s="16"/>
      <c r="EF291" s="70"/>
      <c r="EG291" s="16"/>
      <c r="EH291" s="16"/>
      <c r="EI291" s="70"/>
      <c r="EJ291" s="16"/>
      <c r="EK291" s="16"/>
      <c r="EL291" s="70"/>
      <c r="EM291" s="16"/>
      <c r="EN291" s="16"/>
      <c r="EO291" s="70"/>
      <c r="EP291" s="16"/>
      <c r="EQ291" s="16"/>
      <c r="ER291" s="70"/>
      <c r="ES291" s="16"/>
      <c r="ET291" s="16"/>
      <c r="EU291" s="70"/>
      <c r="EV291" s="16"/>
      <c r="EW291" s="16"/>
      <c r="EX291" s="70"/>
      <c r="EY291" s="16"/>
      <c r="EZ291" s="16"/>
      <c r="FA291" s="70"/>
      <c r="FB291" s="16"/>
      <c r="FC291" s="16"/>
      <c r="FD291" s="70"/>
      <c r="FE291" s="16"/>
      <c r="FF291" s="16"/>
      <c r="FG291" s="70"/>
      <c r="FH291" s="16"/>
      <c r="FI291" s="16"/>
      <c r="FJ291" s="70"/>
      <c r="FK291" s="16"/>
      <c r="FL291" s="16"/>
      <c r="FM291" s="70"/>
      <c r="FN291" s="16"/>
      <c r="FO291" s="16"/>
      <c r="FP291" s="70"/>
      <c r="FQ291" s="16"/>
      <c r="FR291" s="16"/>
      <c r="FS291" s="70"/>
      <c r="FT291" s="16"/>
      <c r="FU291" s="16"/>
      <c r="FV291" s="70"/>
      <c r="FW291" s="16"/>
      <c r="FX291" s="16"/>
      <c r="FY291" s="70"/>
      <c r="FZ291" s="16"/>
      <c r="GA291" s="16"/>
      <c r="GB291" s="70"/>
      <c r="GC291" s="16"/>
      <c r="GD291" s="16"/>
      <c r="GE291" s="70"/>
      <c r="GF291" s="16"/>
      <c r="GG291" s="16"/>
      <c r="GH291" s="71"/>
      <c r="GI291" s="16"/>
      <c r="GJ291" s="16"/>
      <c r="GK291" s="70"/>
      <c r="GL291" s="16"/>
      <c r="GM291" s="16"/>
      <c r="GN291" s="70"/>
      <c r="GO291" s="16"/>
      <c r="GP291" s="16"/>
      <c r="GQ291" s="70"/>
      <c r="GR291" s="16"/>
      <c r="GS291" s="16"/>
      <c r="GT291" s="70"/>
      <c r="GU291" s="16"/>
      <c r="GV291" s="16"/>
      <c r="GW291" s="70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70"/>
      <c r="HJ291" s="16"/>
      <c r="HK291" s="16"/>
      <c r="HL291" s="16"/>
      <c r="HM291" s="16"/>
      <c r="HN291" s="16"/>
      <c r="HO291" s="16"/>
      <c r="HP291" s="16"/>
      <c r="HQ291" s="16"/>
      <c r="HR291" s="70"/>
      <c r="HS291" s="16"/>
      <c r="HT291" s="16"/>
      <c r="HU291" s="70"/>
      <c r="HV291" s="16"/>
      <c r="HW291" s="16"/>
      <c r="HX291" s="70"/>
      <c r="HY291" s="16"/>
      <c r="HZ291" s="16"/>
      <c r="IA291" s="70"/>
      <c r="IB291" s="16"/>
      <c r="IC291" s="16"/>
      <c r="ID291" s="70"/>
      <c r="IE291" s="16"/>
      <c r="IF291" s="16"/>
      <c r="IG291" s="70"/>
      <c r="IH291" s="16"/>
      <c r="II291" s="16"/>
      <c r="IJ291" s="70"/>
      <c r="IK291" s="16"/>
      <c r="IL291" s="16"/>
      <c r="IM291" s="70"/>
      <c r="IN291" s="16"/>
      <c r="IO291" s="16"/>
      <c r="IP291" s="70"/>
      <c r="IQ291" s="16"/>
      <c r="IR291" s="16"/>
      <c r="IS291" s="16"/>
      <c r="IT291" s="70"/>
      <c r="IU291" s="16"/>
      <c r="IV291" s="16"/>
      <c r="IW291" s="70"/>
      <c r="IX291" s="16"/>
      <c r="IY291" s="16"/>
      <c r="IZ291" s="70"/>
      <c r="JA291" s="16"/>
      <c r="JB291" s="16"/>
      <c r="JC291" s="70"/>
      <c r="JD291" s="16"/>
      <c r="JE291" s="16"/>
      <c r="JF291" s="70"/>
      <c r="JG291" s="16"/>
      <c r="JH291" s="16"/>
      <c r="JI291" s="70"/>
      <c r="JJ291" s="16"/>
      <c r="JK291" s="16"/>
      <c r="JL291" s="70"/>
      <c r="JM291" s="16"/>
      <c r="JN291" s="16"/>
      <c r="JO291" s="70"/>
      <c r="JP291" s="16"/>
      <c r="JQ291" s="16"/>
      <c r="JR291" s="70"/>
      <c r="JS291" s="16"/>
      <c r="JT291" s="16"/>
      <c r="JU291" s="70"/>
      <c r="JV291" s="16"/>
      <c r="JW291" s="16"/>
      <c r="JX291" s="70"/>
      <c r="JY291" s="16"/>
      <c r="JZ291" s="16"/>
      <c r="KA291" s="70"/>
      <c r="KB291" s="16"/>
      <c r="KC291" s="16"/>
      <c r="KD291" s="70"/>
      <c r="KE291" s="16"/>
      <c r="KF291" s="16"/>
      <c r="KG291" s="70"/>
      <c r="KH291" s="16"/>
      <c r="KI291" s="16"/>
      <c r="KJ291" s="70"/>
      <c r="KK291" s="16"/>
      <c r="KL291" s="16"/>
      <c r="KM291" s="70"/>
      <c r="KN291" s="16"/>
      <c r="KO291" s="16"/>
      <c r="KP291" s="70"/>
      <c r="KQ291" s="16"/>
      <c r="KR291" s="16"/>
      <c r="KS291" s="70"/>
      <c r="KT291" s="16"/>
      <c r="KU291" s="16"/>
      <c r="KV291" s="16"/>
      <c r="KW291" s="16"/>
      <c r="KX291" s="16"/>
      <c r="KY291" s="70"/>
      <c r="KZ291" s="16"/>
      <c r="LA291" s="16"/>
      <c r="LB291" s="70"/>
      <c r="LC291" s="16"/>
      <c r="LD291" s="16"/>
      <c r="LE291" s="70"/>
      <c r="LF291" s="16"/>
      <c r="LG291" s="16"/>
      <c r="LH291" s="70"/>
      <c r="LI291" s="16"/>
      <c r="LJ291" s="16"/>
      <c r="LK291" s="70"/>
      <c r="LL291" s="16"/>
      <c r="LM291" s="16"/>
      <c r="LN291" s="70"/>
      <c r="LO291" s="16"/>
      <c r="LP291" s="16"/>
      <c r="LQ291" s="70"/>
      <c r="LR291" s="16"/>
      <c r="LS291" s="16"/>
      <c r="LT291" s="70"/>
      <c r="LU291" s="16"/>
      <c r="LV291" s="16"/>
      <c r="LW291" s="70"/>
      <c r="LX291" s="16"/>
      <c r="LY291" s="16"/>
      <c r="LZ291" s="70"/>
      <c r="MA291" s="16"/>
      <c r="MB291" s="16"/>
      <c r="MC291" s="70"/>
      <c r="MD291" s="16"/>
      <c r="ME291" s="16"/>
      <c r="MF291" s="70"/>
      <c r="MG291" s="21"/>
    </row>
    <row r="292" spans="2:345" s="17" customFormat="1" ht="13.5" customHeight="1">
      <c r="B292" s="16"/>
      <c r="C292" s="16"/>
      <c r="D292" s="16"/>
      <c r="E292" s="16"/>
      <c r="F292" s="16"/>
      <c r="G292" s="70"/>
      <c r="H292" s="16"/>
      <c r="I292" s="16"/>
      <c r="J292" s="70"/>
      <c r="K292" s="16"/>
      <c r="L292" s="16"/>
      <c r="M292" s="70"/>
      <c r="N292" s="16"/>
      <c r="O292" s="16"/>
      <c r="P292" s="70"/>
      <c r="Q292" s="16"/>
      <c r="R292" s="16"/>
      <c r="S292" s="70"/>
      <c r="T292" s="16"/>
      <c r="U292" s="16"/>
      <c r="V292" s="70"/>
      <c r="W292" s="16"/>
      <c r="X292" s="16"/>
      <c r="Y292" s="70"/>
      <c r="Z292" s="16"/>
      <c r="AA292" s="16"/>
      <c r="AB292" s="70"/>
      <c r="AC292" s="16"/>
      <c r="AD292" s="16"/>
      <c r="AE292" s="70"/>
      <c r="AF292" s="16"/>
      <c r="AG292" s="16"/>
      <c r="AH292" s="70"/>
      <c r="AI292" s="16"/>
      <c r="AJ292" s="16"/>
      <c r="AK292" s="70"/>
      <c r="AL292" s="16"/>
      <c r="AM292" s="16"/>
      <c r="AN292" s="70"/>
      <c r="AO292" s="16"/>
      <c r="AP292" s="16"/>
      <c r="AQ292" s="70"/>
      <c r="AR292" s="16"/>
      <c r="AS292" s="16"/>
      <c r="AT292" s="70"/>
      <c r="AU292" s="16"/>
      <c r="AV292" s="16"/>
      <c r="AW292" s="70"/>
      <c r="AX292" s="16"/>
      <c r="AY292" s="16"/>
      <c r="AZ292" s="70"/>
      <c r="BA292" s="16"/>
      <c r="BB292" s="16"/>
      <c r="BC292" s="70"/>
      <c r="BD292" s="16"/>
      <c r="BE292" s="16"/>
      <c r="BF292" s="70"/>
      <c r="BG292" s="16"/>
      <c r="BH292" s="16"/>
      <c r="BI292" s="70"/>
      <c r="BJ292" s="16"/>
      <c r="BK292" s="16"/>
      <c r="BL292" s="70"/>
      <c r="BM292" s="16"/>
      <c r="BN292" s="16"/>
      <c r="BO292" s="70"/>
      <c r="BP292" s="16"/>
      <c r="BQ292" s="16"/>
      <c r="BR292" s="70"/>
      <c r="BS292" s="16"/>
      <c r="BT292" s="16"/>
      <c r="BU292" s="70"/>
      <c r="BV292" s="16"/>
      <c r="BW292" s="16"/>
      <c r="BX292" s="70"/>
      <c r="BY292" s="16"/>
      <c r="BZ292" s="16"/>
      <c r="CA292" s="70"/>
      <c r="CB292" s="16"/>
      <c r="CC292" s="16"/>
      <c r="CD292" s="70"/>
      <c r="CE292" s="16"/>
      <c r="CF292" s="16"/>
      <c r="CG292" s="70"/>
      <c r="CH292" s="16"/>
      <c r="CI292" s="16"/>
      <c r="CJ292" s="70"/>
      <c r="CK292" s="16"/>
      <c r="CL292" s="16"/>
      <c r="CM292" s="70"/>
      <c r="CN292" s="16"/>
      <c r="CO292" s="16"/>
      <c r="CP292" s="70"/>
      <c r="CQ292" s="16"/>
      <c r="CR292" s="16"/>
      <c r="CS292" s="70"/>
      <c r="CT292" s="16"/>
      <c r="CU292" s="16"/>
      <c r="CV292" s="70"/>
      <c r="CW292" s="16"/>
      <c r="CX292" s="16"/>
      <c r="CY292" s="70"/>
      <c r="CZ292" s="16"/>
      <c r="DA292" s="16"/>
      <c r="DB292" s="70"/>
      <c r="DC292" s="16"/>
      <c r="DD292" s="16"/>
      <c r="DE292" s="70"/>
      <c r="DF292" s="16"/>
      <c r="DG292" s="16"/>
      <c r="DH292" s="70"/>
      <c r="DI292" s="16"/>
      <c r="DJ292" s="16"/>
      <c r="DK292" s="70"/>
      <c r="DL292" s="16"/>
      <c r="DM292" s="16"/>
      <c r="DN292" s="70"/>
      <c r="DO292" s="16"/>
      <c r="DP292" s="16"/>
      <c r="DQ292" s="70"/>
      <c r="DR292" s="16"/>
      <c r="DS292" s="16"/>
      <c r="DT292" s="70"/>
      <c r="DU292" s="16"/>
      <c r="DV292" s="16"/>
      <c r="DW292" s="70"/>
      <c r="DX292" s="16"/>
      <c r="DY292" s="16"/>
      <c r="DZ292" s="70"/>
      <c r="EA292" s="16"/>
      <c r="EB292" s="16"/>
      <c r="EC292" s="70"/>
      <c r="ED292" s="16"/>
      <c r="EE292" s="16"/>
      <c r="EF292" s="70"/>
      <c r="EG292" s="16"/>
      <c r="EH292" s="16"/>
      <c r="EI292" s="70"/>
      <c r="EJ292" s="16"/>
      <c r="EK292" s="16"/>
      <c r="EL292" s="70"/>
      <c r="EM292" s="16"/>
      <c r="EN292" s="16"/>
      <c r="EO292" s="70"/>
      <c r="EP292" s="16"/>
      <c r="EQ292" s="16"/>
      <c r="ER292" s="70"/>
      <c r="ES292" s="16"/>
      <c r="ET292" s="16"/>
      <c r="EU292" s="70"/>
      <c r="EV292" s="16"/>
      <c r="EW292" s="16"/>
      <c r="EX292" s="70"/>
      <c r="EY292" s="16"/>
      <c r="EZ292" s="16"/>
      <c r="FA292" s="70"/>
      <c r="FB292" s="16"/>
      <c r="FC292" s="16"/>
      <c r="FD292" s="70"/>
      <c r="FE292" s="16"/>
      <c r="FF292" s="16"/>
      <c r="FG292" s="70"/>
      <c r="FH292" s="16"/>
      <c r="FI292" s="16"/>
      <c r="FJ292" s="70"/>
      <c r="FK292" s="16"/>
      <c r="FL292" s="16"/>
      <c r="FM292" s="70"/>
      <c r="FN292" s="16"/>
      <c r="FO292" s="16"/>
      <c r="FP292" s="70"/>
      <c r="FQ292" s="16"/>
      <c r="FR292" s="16"/>
      <c r="FS292" s="70"/>
      <c r="FT292" s="16"/>
      <c r="FU292" s="16"/>
      <c r="FV292" s="70"/>
      <c r="FW292" s="16"/>
      <c r="FX292" s="16"/>
      <c r="FY292" s="70"/>
      <c r="FZ292" s="16"/>
      <c r="GA292" s="16"/>
      <c r="GB292" s="70"/>
      <c r="GC292" s="16"/>
      <c r="GD292" s="16"/>
      <c r="GE292" s="70"/>
      <c r="GF292" s="16"/>
      <c r="GG292" s="16"/>
      <c r="GH292" s="71"/>
      <c r="GI292" s="16"/>
      <c r="GJ292" s="16"/>
      <c r="GK292" s="70"/>
      <c r="GL292" s="16"/>
      <c r="GM292" s="16"/>
      <c r="GN292" s="70"/>
      <c r="GO292" s="16"/>
      <c r="GP292" s="16"/>
      <c r="GQ292" s="70"/>
      <c r="GR292" s="16"/>
      <c r="GS292" s="16"/>
      <c r="GT292" s="70"/>
      <c r="GU292" s="16"/>
      <c r="GV292" s="16"/>
      <c r="GW292" s="70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70"/>
      <c r="HJ292" s="16"/>
      <c r="HK292" s="16"/>
      <c r="HL292" s="16"/>
      <c r="HM292" s="16"/>
      <c r="HN292" s="16"/>
      <c r="HO292" s="16"/>
      <c r="HP292" s="16"/>
      <c r="HQ292" s="16"/>
      <c r="HR292" s="70"/>
      <c r="HS292" s="16"/>
      <c r="HT292" s="16"/>
      <c r="HU292" s="70"/>
      <c r="HV292" s="16"/>
      <c r="HW292" s="16"/>
      <c r="HX292" s="70"/>
      <c r="HY292" s="16"/>
      <c r="HZ292" s="16"/>
      <c r="IA292" s="70"/>
      <c r="IB292" s="16"/>
      <c r="IC292" s="16"/>
      <c r="ID292" s="70"/>
      <c r="IE292" s="16"/>
      <c r="IF292" s="16"/>
      <c r="IG292" s="70"/>
      <c r="IH292" s="16"/>
      <c r="II292" s="16"/>
      <c r="IJ292" s="70"/>
      <c r="IK292" s="16"/>
      <c r="IL292" s="16"/>
      <c r="IM292" s="70"/>
      <c r="IN292" s="16"/>
      <c r="IO292" s="16"/>
      <c r="IP292" s="70"/>
      <c r="IQ292" s="16"/>
      <c r="IR292" s="16"/>
      <c r="IS292" s="16"/>
      <c r="IT292" s="70"/>
      <c r="IU292" s="16"/>
      <c r="IV292" s="16"/>
      <c r="IW292" s="70"/>
      <c r="IX292" s="16"/>
      <c r="IY292" s="16"/>
      <c r="IZ292" s="70"/>
      <c r="JA292" s="16"/>
      <c r="JB292" s="16"/>
      <c r="JC292" s="70"/>
      <c r="JD292" s="16"/>
      <c r="JE292" s="16"/>
      <c r="JF292" s="70"/>
      <c r="JG292" s="16"/>
      <c r="JH292" s="16"/>
      <c r="JI292" s="70"/>
      <c r="JJ292" s="16"/>
      <c r="JK292" s="16"/>
      <c r="JL292" s="70"/>
      <c r="JM292" s="16"/>
      <c r="JN292" s="16"/>
      <c r="JO292" s="70"/>
      <c r="JP292" s="16"/>
      <c r="JQ292" s="16"/>
      <c r="JR292" s="70"/>
      <c r="JS292" s="16"/>
      <c r="JT292" s="16"/>
      <c r="JU292" s="70"/>
      <c r="JV292" s="16"/>
      <c r="JW292" s="16"/>
      <c r="JX292" s="70"/>
      <c r="JY292" s="16"/>
      <c r="JZ292" s="16"/>
      <c r="KA292" s="70"/>
      <c r="KB292" s="16"/>
      <c r="KC292" s="16"/>
      <c r="KD292" s="70"/>
      <c r="KE292" s="16"/>
      <c r="KF292" s="16"/>
      <c r="KG292" s="70"/>
      <c r="KH292" s="16"/>
      <c r="KI292" s="16"/>
      <c r="KJ292" s="70"/>
      <c r="KK292" s="16"/>
      <c r="KL292" s="16"/>
      <c r="KM292" s="70"/>
      <c r="KN292" s="16"/>
      <c r="KO292" s="16"/>
      <c r="KP292" s="70"/>
      <c r="KQ292" s="16"/>
      <c r="KR292" s="16"/>
      <c r="KS292" s="70"/>
      <c r="KT292" s="16"/>
      <c r="KU292" s="16"/>
      <c r="KV292" s="16"/>
      <c r="KW292" s="16"/>
      <c r="KX292" s="16"/>
      <c r="KY292" s="70"/>
      <c r="KZ292" s="16"/>
      <c r="LA292" s="16"/>
      <c r="LB292" s="70"/>
      <c r="LC292" s="16"/>
      <c r="LD292" s="16"/>
      <c r="LE292" s="70"/>
      <c r="LF292" s="16"/>
      <c r="LG292" s="16"/>
      <c r="LH292" s="70"/>
      <c r="LI292" s="16"/>
      <c r="LJ292" s="16"/>
      <c r="LK292" s="70"/>
      <c r="LL292" s="16"/>
      <c r="LM292" s="16"/>
      <c r="LN292" s="70"/>
      <c r="LO292" s="16"/>
      <c r="LP292" s="16"/>
      <c r="LQ292" s="70"/>
      <c r="LR292" s="16"/>
      <c r="LS292" s="16"/>
      <c r="LT292" s="70"/>
      <c r="LU292" s="16"/>
      <c r="LV292" s="16"/>
      <c r="LW292" s="70"/>
      <c r="LX292" s="16"/>
      <c r="LY292" s="16"/>
      <c r="LZ292" s="70"/>
      <c r="MA292" s="16"/>
      <c r="MB292" s="16"/>
      <c r="MC292" s="70"/>
      <c r="MD292" s="16"/>
      <c r="ME292" s="16"/>
      <c r="MF292" s="70"/>
      <c r="MG292" s="21"/>
    </row>
    <row r="293" spans="2:345" s="17" customFormat="1">
      <c r="B293" s="16"/>
      <c r="C293" s="16"/>
      <c r="D293" s="16"/>
      <c r="E293" s="16"/>
      <c r="F293" s="16"/>
      <c r="G293" s="70"/>
      <c r="H293" s="16"/>
      <c r="I293" s="16"/>
      <c r="J293" s="70"/>
      <c r="K293" s="16"/>
      <c r="L293" s="16"/>
      <c r="M293" s="70"/>
      <c r="N293" s="16"/>
      <c r="O293" s="16"/>
      <c r="P293" s="70"/>
      <c r="Q293" s="16"/>
      <c r="R293" s="16"/>
      <c r="S293" s="70"/>
      <c r="T293" s="16"/>
      <c r="U293" s="16"/>
      <c r="V293" s="70"/>
      <c r="W293" s="16"/>
      <c r="X293" s="16"/>
      <c r="Y293" s="70"/>
      <c r="Z293" s="16"/>
      <c r="AA293" s="16"/>
      <c r="AB293" s="70"/>
      <c r="AC293" s="16"/>
      <c r="AD293" s="16"/>
      <c r="AE293" s="70"/>
      <c r="AF293" s="16"/>
      <c r="AG293" s="16"/>
      <c r="AH293" s="70"/>
      <c r="AI293" s="16"/>
      <c r="AJ293" s="16"/>
      <c r="AK293" s="70"/>
      <c r="AL293" s="16"/>
      <c r="AM293" s="16"/>
      <c r="AN293" s="70"/>
      <c r="AO293" s="16"/>
      <c r="AP293" s="16"/>
      <c r="AQ293" s="70"/>
      <c r="AR293" s="16"/>
      <c r="AS293" s="16"/>
      <c r="AT293" s="70"/>
      <c r="AU293" s="16"/>
      <c r="AV293" s="16"/>
      <c r="AW293" s="70"/>
      <c r="AX293" s="16"/>
      <c r="AY293" s="16"/>
      <c r="AZ293" s="70"/>
      <c r="BA293" s="16"/>
      <c r="BB293" s="16"/>
      <c r="BC293" s="70"/>
      <c r="BD293" s="16"/>
      <c r="BE293" s="16"/>
      <c r="BF293" s="70"/>
      <c r="BG293" s="16"/>
      <c r="BH293" s="16"/>
      <c r="BI293" s="70"/>
      <c r="BJ293" s="16"/>
      <c r="BK293" s="16"/>
      <c r="BL293" s="70"/>
      <c r="BM293" s="16"/>
      <c r="BN293" s="16"/>
      <c r="BO293" s="70"/>
      <c r="BP293" s="16"/>
      <c r="BQ293" s="16"/>
      <c r="BR293" s="70"/>
      <c r="BS293" s="16"/>
      <c r="BT293" s="16"/>
      <c r="BU293" s="70"/>
      <c r="BV293" s="16"/>
      <c r="BW293" s="16"/>
      <c r="BX293" s="70"/>
      <c r="BY293" s="16"/>
      <c r="BZ293" s="16"/>
      <c r="CA293" s="70"/>
      <c r="CB293" s="16"/>
      <c r="CC293" s="16"/>
      <c r="CD293" s="70"/>
      <c r="CE293" s="16"/>
      <c r="CF293" s="16"/>
      <c r="CG293" s="70"/>
      <c r="CH293" s="16"/>
      <c r="CI293" s="16"/>
      <c r="CJ293" s="70"/>
      <c r="CK293" s="16"/>
      <c r="CL293" s="16"/>
      <c r="CM293" s="70"/>
      <c r="CN293" s="16"/>
      <c r="CO293" s="16"/>
      <c r="CP293" s="70"/>
      <c r="CQ293" s="16"/>
      <c r="CR293" s="16"/>
      <c r="CS293" s="70"/>
      <c r="CT293" s="16"/>
      <c r="CU293" s="16"/>
      <c r="CV293" s="70"/>
      <c r="CW293" s="16"/>
      <c r="CX293" s="16"/>
      <c r="CY293" s="70"/>
      <c r="CZ293" s="16"/>
      <c r="DA293" s="16"/>
      <c r="DB293" s="70"/>
      <c r="DC293" s="16"/>
      <c r="DD293" s="16"/>
      <c r="DE293" s="70"/>
      <c r="DF293" s="16"/>
      <c r="DG293" s="16"/>
      <c r="DH293" s="70"/>
      <c r="DI293" s="16"/>
      <c r="DJ293" s="16"/>
      <c r="DK293" s="70"/>
      <c r="DL293" s="16"/>
      <c r="DM293" s="16"/>
      <c r="DN293" s="70"/>
      <c r="DO293" s="16"/>
      <c r="DP293" s="16"/>
      <c r="DQ293" s="70"/>
      <c r="DR293" s="16"/>
      <c r="DS293" s="16"/>
      <c r="DT293" s="70"/>
      <c r="DU293" s="16"/>
      <c r="DV293" s="16"/>
      <c r="DW293" s="70"/>
      <c r="DX293" s="16"/>
      <c r="DY293" s="16"/>
      <c r="DZ293" s="70"/>
      <c r="EA293" s="16"/>
      <c r="EB293" s="16"/>
      <c r="EC293" s="70"/>
      <c r="ED293" s="16"/>
      <c r="EE293" s="16"/>
      <c r="EF293" s="70"/>
      <c r="EG293" s="16"/>
      <c r="EH293" s="16"/>
      <c r="EI293" s="70"/>
      <c r="EJ293" s="16"/>
      <c r="EK293" s="16"/>
      <c r="EL293" s="70"/>
      <c r="EM293" s="16"/>
      <c r="EN293" s="16"/>
      <c r="EO293" s="70"/>
      <c r="EP293" s="16"/>
      <c r="EQ293" s="16"/>
      <c r="ER293" s="70"/>
      <c r="ES293" s="16"/>
      <c r="ET293" s="16"/>
      <c r="EU293" s="70"/>
      <c r="EV293" s="16"/>
      <c r="EW293" s="16"/>
      <c r="EX293" s="70"/>
      <c r="EY293" s="16"/>
      <c r="EZ293" s="16"/>
      <c r="FA293" s="70"/>
      <c r="FB293" s="16"/>
      <c r="FC293" s="16"/>
      <c r="FD293" s="70"/>
      <c r="FE293" s="16"/>
      <c r="FF293" s="16"/>
      <c r="FG293" s="70"/>
      <c r="FH293" s="16"/>
      <c r="FI293" s="16"/>
      <c r="FJ293" s="70"/>
      <c r="FK293" s="16"/>
      <c r="FL293" s="16"/>
      <c r="FM293" s="70"/>
      <c r="FN293" s="16"/>
      <c r="FO293" s="16"/>
      <c r="FP293" s="70"/>
      <c r="FQ293" s="16"/>
      <c r="FR293" s="16"/>
      <c r="FS293" s="70"/>
      <c r="FT293" s="16"/>
      <c r="FU293" s="16"/>
      <c r="FV293" s="70"/>
      <c r="FW293" s="16"/>
      <c r="FX293" s="16"/>
      <c r="FY293" s="70"/>
      <c r="FZ293" s="16"/>
      <c r="GA293" s="16"/>
      <c r="GB293" s="70"/>
      <c r="GC293" s="16"/>
      <c r="GD293" s="16"/>
      <c r="GE293" s="70"/>
      <c r="GF293" s="16"/>
      <c r="GG293" s="16"/>
      <c r="GH293" s="71"/>
      <c r="GI293" s="16"/>
      <c r="GJ293" s="16"/>
      <c r="GK293" s="70"/>
      <c r="GL293" s="16"/>
      <c r="GM293" s="16"/>
      <c r="GN293" s="70"/>
      <c r="GO293" s="16"/>
      <c r="GP293" s="16"/>
      <c r="GQ293" s="70"/>
      <c r="GR293" s="16"/>
      <c r="GS293" s="16"/>
      <c r="GT293" s="70"/>
      <c r="GU293" s="16"/>
      <c r="GV293" s="16"/>
      <c r="GW293" s="70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70"/>
      <c r="HJ293" s="16"/>
      <c r="HK293" s="16"/>
      <c r="HL293" s="16"/>
      <c r="HM293" s="16"/>
      <c r="HN293" s="16"/>
      <c r="HO293" s="16"/>
      <c r="HP293" s="16"/>
      <c r="HQ293" s="16"/>
      <c r="HR293" s="70"/>
      <c r="HS293" s="16"/>
      <c r="HT293" s="16"/>
      <c r="HU293" s="70"/>
      <c r="HV293" s="16"/>
      <c r="HW293" s="16"/>
      <c r="HX293" s="70"/>
      <c r="HY293" s="16"/>
      <c r="HZ293" s="16"/>
      <c r="IA293" s="70"/>
      <c r="IB293" s="16"/>
      <c r="IC293" s="16"/>
      <c r="ID293" s="70"/>
      <c r="IE293" s="16"/>
      <c r="IF293" s="16"/>
      <c r="IG293" s="70"/>
      <c r="IH293" s="16"/>
      <c r="II293" s="16"/>
      <c r="IJ293" s="70"/>
      <c r="IK293" s="16"/>
      <c r="IL293" s="16"/>
      <c r="IM293" s="70"/>
      <c r="IN293" s="16"/>
      <c r="IO293" s="16"/>
      <c r="IP293" s="70"/>
      <c r="IQ293" s="16"/>
      <c r="IR293" s="16"/>
      <c r="IS293" s="16"/>
      <c r="IT293" s="70"/>
      <c r="IU293" s="16"/>
      <c r="IV293" s="16"/>
      <c r="IW293" s="70"/>
      <c r="IX293" s="16"/>
      <c r="IY293" s="16"/>
      <c r="IZ293" s="70"/>
      <c r="JA293" s="16"/>
      <c r="JB293" s="16"/>
      <c r="JC293" s="70"/>
      <c r="JD293" s="16"/>
      <c r="JE293" s="16"/>
      <c r="JF293" s="70"/>
      <c r="JG293" s="16"/>
      <c r="JH293" s="16"/>
      <c r="JI293" s="70"/>
      <c r="JJ293" s="16"/>
      <c r="JK293" s="16"/>
      <c r="JL293" s="70"/>
      <c r="JM293" s="16"/>
      <c r="JN293" s="16"/>
      <c r="JO293" s="70"/>
      <c r="JP293" s="16"/>
      <c r="JQ293" s="16"/>
      <c r="JR293" s="70"/>
      <c r="JS293" s="16"/>
      <c r="JT293" s="16"/>
      <c r="JU293" s="70"/>
      <c r="JV293" s="16"/>
      <c r="JW293" s="16"/>
      <c r="JX293" s="70"/>
      <c r="JY293" s="16"/>
      <c r="JZ293" s="16"/>
      <c r="KA293" s="70"/>
      <c r="KB293" s="16"/>
      <c r="KC293" s="16"/>
      <c r="KD293" s="70"/>
      <c r="KE293" s="16"/>
      <c r="KF293" s="16"/>
      <c r="KG293" s="70"/>
      <c r="KH293" s="16"/>
      <c r="KI293" s="16"/>
      <c r="KJ293" s="70"/>
      <c r="KK293" s="16"/>
      <c r="KL293" s="16"/>
      <c r="KM293" s="70"/>
      <c r="KN293" s="16"/>
      <c r="KO293" s="16"/>
      <c r="KP293" s="70"/>
      <c r="KQ293" s="16"/>
      <c r="KR293" s="16"/>
      <c r="KS293" s="70"/>
      <c r="KT293" s="16"/>
      <c r="KU293" s="16"/>
      <c r="KV293" s="16"/>
      <c r="KW293" s="16"/>
      <c r="KX293" s="16"/>
      <c r="KY293" s="70"/>
      <c r="KZ293" s="16"/>
      <c r="LA293" s="16"/>
      <c r="LB293" s="70"/>
      <c r="LC293" s="16"/>
      <c r="LD293" s="16"/>
      <c r="LE293" s="70"/>
      <c r="LF293" s="16"/>
      <c r="LG293" s="16"/>
      <c r="LH293" s="70"/>
      <c r="LI293" s="16"/>
      <c r="LJ293" s="16"/>
      <c r="LK293" s="70"/>
      <c r="LL293" s="16"/>
      <c r="LM293" s="16"/>
      <c r="LN293" s="70"/>
      <c r="LO293" s="16"/>
      <c r="LP293" s="16"/>
      <c r="LQ293" s="70"/>
      <c r="LR293" s="16"/>
      <c r="LS293" s="16"/>
      <c r="LT293" s="70"/>
      <c r="LU293" s="16"/>
      <c r="LV293" s="16"/>
      <c r="LW293" s="70"/>
      <c r="LX293" s="16"/>
      <c r="LY293" s="16"/>
      <c r="LZ293" s="70"/>
      <c r="MA293" s="16"/>
      <c r="MB293" s="16"/>
      <c r="MC293" s="70"/>
      <c r="MD293" s="16"/>
      <c r="ME293" s="16"/>
      <c r="MF293" s="70"/>
      <c r="MG293" s="21"/>
    </row>
    <row r="294" spans="2:345" s="17" customFormat="1" ht="18.75" customHeight="1">
      <c r="B294" s="16"/>
      <c r="C294" s="16"/>
      <c r="D294" s="16"/>
      <c r="E294" s="16"/>
      <c r="F294" s="16"/>
      <c r="G294" s="70"/>
      <c r="H294" s="16"/>
      <c r="I294" s="16"/>
      <c r="J294" s="70"/>
      <c r="K294" s="16"/>
      <c r="L294" s="16"/>
      <c r="M294" s="70"/>
      <c r="N294" s="16"/>
      <c r="O294" s="16"/>
      <c r="P294" s="70"/>
      <c r="Q294" s="16"/>
      <c r="R294" s="16"/>
      <c r="S294" s="70"/>
      <c r="T294" s="16"/>
      <c r="U294" s="16"/>
      <c r="V294" s="70"/>
      <c r="W294" s="16"/>
      <c r="X294" s="16"/>
      <c r="Y294" s="70"/>
      <c r="Z294" s="16"/>
      <c r="AA294" s="16"/>
      <c r="AB294" s="70"/>
      <c r="AC294" s="16"/>
      <c r="AD294" s="16"/>
      <c r="AE294" s="70"/>
      <c r="AF294" s="16"/>
      <c r="AG294" s="16"/>
      <c r="AH294" s="70"/>
      <c r="AI294" s="16"/>
      <c r="AJ294" s="16"/>
      <c r="AK294" s="70"/>
      <c r="AL294" s="16"/>
      <c r="AM294" s="16"/>
      <c r="AN294" s="70"/>
      <c r="AO294" s="16"/>
      <c r="AP294" s="16"/>
      <c r="AQ294" s="70"/>
      <c r="AR294" s="16"/>
      <c r="AS294" s="16"/>
      <c r="AT294" s="70"/>
      <c r="AU294" s="16"/>
      <c r="AV294" s="16"/>
      <c r="AW294" s="70"/>
      <c r="AX294" s="16"/>
      <c r="AY294" s="16"/>
      <c r="AZ294" s="70"/>
      <c r="BA294" s="16"/>
      <c r="BB294" s="16"/>
      <c r="BC294" s="70"/>
      <c r="BD294" s="16"/>
      <c r="BE294" s="16"/>
      <c r="BF294" s="70"/>
      <c r="BG294" s="16"/>
      <c r="BH294" s="16"/>
      <c r="BI294" s="70"/>
      <c r="BJ294" s="16"/>
      <c r="BK294" s="16"/>
      <c r="BL294" s="70"/>
      <c r="BM294" s="16"/>
      <c r="BN294" s="16"/>
      <c r="BO294" s="70"/>
      <c r="BP294" s="16"/>
      <c r="BQ294" s="16"/>
      <c r="BR294" s="70"/>
      <c r="BS294" s="16"/>
      <c r="BT294" s="16"/>
      <c r="BU294" s="70"/>
      <c r="BV294" s="16"/>
      <c r="BW294" s="16"/>
      <c r="BX294" s="70"/>
      <c r="BY294" s="16"/>
      <c r="BZ294" s="16"/>
      <c r="CA294" s="70"/>
      <c r="CB294" s="16"/>
      <c r="CC294" s="16"/>
      <c r="CD294" s="70"/>
      <c r="CE294" s="16"/>
      <c r="CF294" s="16"/>
      <c r="CG294" s="70"/>
      <c r="CH294" s="16"/>
      <c r="CI294" s="16"/>
      <c r="CJ294" s="70"/>
      <c r="CK294" s="16"/>
      <c r="CL294" s="16"/>
      <c r="CM294" s="70"/>
      <c r="CN294" s="16"/>
      <c r="CO294" s="16"/>
      <c r="CP294" s="70"/>
      <c r="CQ294" s="16"/>
      <c r="CR294" s="16"/>
      <c r="CS294" s="70"/>
      <c r="CT294" s="16"/>
      <c r="CU294" s="16"/>
      <c r="CV294" s="70"/>
      <c r="CW294" s="16"/>
      <c r="CX294" s="16"/>
      <c r="CY294" s="70"/>
      <c r="CZ294" s="16"/>
      <c r="DA294" s="16"/>
      <c r="DB294" s="70"/>
      <c r="DC294" s="16"/>
      <c r="DD294" s="16"/>
      <c r="DE294" s="70"/>
      <c r="DF294" s="16"/>
      <c r="DG294" s="16"/>
      <c r="DH294" s="70"/>
      <c r="DI294" s="16"/>
      <c r="DJ294" s="16"/>
      <c r="DK294" s="70"/>
      <c r="DL294" s="16"/>
      <c r="DM294" s="16"/>
      <c r="DN294" s="70"/>
      <c r="DO294" s="16"/>
      <c r="DP294" s="16"/>
      <c r="DQ294" s="70"/>
      <c r="DR294" s="16"/>
      <c r="DS294" s="16"/>
      <c r="DT294" s="70"/>
      <c r="DU294" s="16"/>
      <c r="DV294" s="16"/>
      <c r="DW294" s="70"/>
      <c r="DX294" s="16"/>
      <c r="DY294" s="16"/>
      <c r="DZ294" s="70"/>
      <c r="EA294" s="16"/>
      <c r="EB294" s="16"/>
      <c r="EC294" s="70"/>
      <c r="ED294" s="16"/>
      <c r="EE294" s="16"/>
      <c r="EF294" s="70"/>
      <c r="EG294" s="16"/>
      <c r="EH294" s="16"/>
      <c r="EI294" s="70"/>
      <c r="EJ294" s="16"/>
      <c r="EK294" s="16"/>
      <c r="EL294" s="70"/>
      <c r="EM294" s="16"/>
      <c r="EN294" s="16"/>
      <c r="EO294" s="70"/>
      <c r="EP294" s="16"/>
      <c r="EQ294" s="16"/>
      <c r="ER294" s="70"/>
      <c r="ES294" s="16"/>
      <c r="ET294" s="16"/>
      <c r="EU294" s="70"/>
      <c r="EV294" s="16"/>
      <c r="EW294" s="16"/>
      <c r="EX294" s="70"/>
      <c r="EY294" s="16"/>
      <c r="EZ294" s="16"/>
      <c r="FA294" s="70"/>
      <c r="FB294" s="16"/>
      <c r="FC294" s="16"/>
      <c r="FD294" s="70"/>
      <c r="FE294" s="16"/>
      <c r="FF294" s="16"/>
      <c r="FG294" s="70"/>
      <c r="FH294" s="16"/>
      <c r="FI294" s="16"/>
      <c r="FJ294" s="70"/>
      <c r="FK294" s="16"/>
      <c r="FL294" s="16"/>
      <c r="FM294" s="70"/>
      <c r="FN294" s="16"/>
      <c r="FO294" s="16"/>
      <c r="FP294" s="70"/>
      <c r="FQ294" s="16"/>
      <c r="FR294" s="16"/>
      <c r="FS294" s="70"/>
      <c r="FT294" s="16"/>
      <c r="FU294" s="16"/>
      <c r="FV294" s="70"/>
      <c r="FW294" s="16"/>
      <c r="FX294" s="16"/>
      <c r="FY294" s="70"/>
      <c r="FZ294" s="16"/>
      <c r="GA294" s="16"/>
      <c r="GB294" s="70"/>
      <c r="GC294" s="16"/>
      <c r="GD294" s="16"/>
      <c r="GE294" s="70"/>
      <c r="GF294" s="16"/>
      <c r="GG294" s="16"/>
      <c r="GH294" s="71"/>
      <c r="GI294" s="16"/>
      <c r="GJ294" s="16"/>
      <c r="GK294" s="70"/>
      <c r="GL294" s="16"/>
      <c r="GM294" s="16"/>
      <c r="GN294" s="70"/>
      <c r="GO294" s="16"/>
      <c r="GP294" s="16"/>
      <c r="GQ294" s="70"/>
      <c r="GR294" s="16"/>
      <c r="GS294" s="16"/>
      <c r="GT294" s="70"/>
      <c r="GU294" s="16"/>
      <c r="GV294" s="16"/>
      <c r="GW294" s="70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70"/>
      <c r="HJ294" s="16"/>
      <c r="HK294" s="16"/>
      <c r="HL294" s="16"/>
      <c r="HM294" s="16"/>
      <c r="HN294" s="16"/>
      <c r="HO294" s="16"/>
      <c r="HP294" s="16"/>
      <c r="HQ294" s="16"/>
      <c r="HR294" s="70"/>
      <c r="HS294" s="16"/>
      <c r="HT294" s="16"/>
      <c r="HU294" s="70"/>
      <c r="HV294" s="16"/>
      <c r="HW294" s="16"/>
      <c r="HX294" s="70"/>
      <c r="HY294" s="16"/>
      <c r="HZ294" s="16"/>
      <c r="IA294" s="70"/>
      <c r="IB294" s="16"/>
      <c r="IC294" s="16"/>
      <c r="ID294" s="70"/>
      <c r="IE294" s="16"/>
      <c r="IF294" s="16"/>
      <c r="IG294" s="70"/>
      <c r="IH294" s="16"/>
      <c r="II294" s="16"/>
      <c r="IJ294" s="70"/>
      <c r="IK294" s="16"/>
      <c r="IL294" s="16"/>
      <c r="IM294" s="70"/>
      <c r="IN294" s="16"/>
      <c r="IO294" s="16"/>
      <c r="IP294" s="70"/>
      <c r="IQ294" s="16"/>
      <c r="IR294" s="16"/>
      <c r="IS294" s="16"/>
      <c r="IT294" s="70"/>
      <c r="IU294" s="16"/>
      <c r="IV294" s="16"/>
      <c r="IW294" s="70"/>
      <c r="IX294" s="16"/>
      <c r="IY294" s="16"/>
      <c r="IZ294" s="70"/>
      <c r="JA294" s="16"/>
      <c r="JB294" s="16"/>
      <c r="JC294" s="70"/>
      <c r="JD294" s="16"/>
      <c r="JE294" s="16"/>
      <c r="JF294" s="70"/>
      <c r="JG294" s="16"/>
      <c r="JH294" s="16"/>
      <c r="JI294" s="70"/>
      <c r="JJ294" s="16"/>
      <c r="JK294" s="16"/>
      <c r="JL294" s="70"/>
      <c r="JM294" s="16"/>
      <c r="JN294" s="16"/>
      <c r="JO294" s="70"/>
      <c r="JP294" s="16"/>
      <c r="JQ294" s="16"/>
      <c r="JR294" s="70"/>
      <c r="JS294" s="16"/>
      <c r="JT294" s="16"/>
      <c r="JU294" s="70"/>
      <c r="JV294" s="16"/>
      <c r="JW294" s="16"/>
      <c r="JX294" s="70"/>
      <c r="JY294" s="16"/>
      <c r="JZ294" s="16"/>
      <c r="KA294" s="70"/>
      <c r="KB294" s="16"/>
      <c r="KC294" s="16"/>
      <c r="KD294" s="70"/>
      <c r="KE294" s="16"/>
      <c r="KF294" s="16"/>
      <c r="KG294" s="70"/>
      <c r="KH294" s="16"/>
      <c r="KI294" s="16"/>
      <c r="KJ294" s="70"/>
      <c r="KK294" s="16"/>
      <c r="KL294" s="16"/>
      <c r="KM294" s="70"/>
      <c r="KN294" s="16"/>
      <c r="KO294" s="16"/>
      <c r="KP294" s="70"/>
      <c r="KQ294" s="16"/>
      <c r="KR294" s="16"/>
      <c r="KS294" s="70"/>
      <c r="KT294" s="16"/>
      <c r="KU294" s="16"/>
      <c r="KV294" s="16"/>
      <c r="KW294" s="16"/>
      <c r="KX294" s="16"/>
      <c r="KY294" s="70"/>
      <c r="KZ294" s="16"/>
      <c r="LA294" s="16"/>
      <c r="LB294" s="70"/>
      <c r="LC294" s="16"/>
      <c r="LD294" s="16"/>
      <c r="LE294" s="70"/>
      <c r="LF294" s="16"/>
      <c r="LG294" s="16"/>
      <c r="LH294" s="70"/>
      <c r="LI294" s="16"/>
      <c r="LJ294" s="16"/>
      <c r="LK294" s="70"/>
      <c r="LL294" s="16"/>
      <c r="LM294" s="16"/>
      <c r="LN294" s="70"/>
      <c r="LO294" s="16"/>
      <c r="LP294" s="16"/>
      <c r="LQ294" s="70"/>
      <c r="LR294" s="16"/>
      <c r="LS294" s="16"/>
      <c r="LT294" s="70"/>
      <c r="LU294" s="16"/>
      <c r="LV294" s="16"/>
      <c r="LW294" s="70"/>
      <c r="LX294" s="16"/>
      <c r="LY294" s="16"/>
      <c r="LZ294" s="70"/>
      <c r="MA294" s="16"/>
      <c r="MB294" s="16"/>
      <c r="MC294" s="70"/>
      <c r="MD294" s="16"/>
      <c r="ME294" s="16"/>
      <c r="MF294" s="70"/>
      <c r="MG294" s="21"/>
    </row>
    <row r="295" spans="2:345" s="17" customFormat="1">
      <c r="B295" s="16"/>
      <c r="C295" s="16"/>
      <c r="D295" s="16"/>
      <c r="E295" s="16"/>
      <c r="F295" s="16"/>
      <c r="G295" s="70"/>
      <c r="H295" s="16"/>
      <c r="I295" s="16"/>
      <c r="J295" s="70"/>
      <c r="K295" s="16"/>
      <c r="L295" s="16"/>
      <c r="M295" s="70"/>
      <c r="N295" s="16"/>
      <c r="O295" s="16"/>
      <c r="P295" s="70"/>
      <c r="Q295" s="16"/>
      <c r="R295" s="16"/>
      <c r="S295" s="70"/>
      <c r="T295" s="16"/>
      <c r="U295" s="16"/>
      <c r="V295" s="70"/>
      <c r="W295" s="16"/>
      <c r="X295" s="16"/>
      <c r="Y295" s="70"/>
      <c r="Z295" s="16"/>
      <c r="AA295" s="16"/>
      <c r="AB295" s="70"/>
      <c r="AC295" s="16"/>
      <c r="AD295" s="16"/>
      <c r="AE295" s="70"/>
      <c r="AF295" s="16"/>
      <c r="AG295" s="16"/>
      <c r="AH295" s="70"/>
      <c r="AI295" s="16"/>
      <c r="AJ295" s="16"/>
      <c r="AK295" s="70"/>
      <c r="AL295" s="16"/>
      <c r="AM295" s="16"/>
      <c r="AN295" s="70"/>
      <c r="AO295" s="16"/>
      <c r="AP295" s="16"/>
      <c r="AQ295" s="70"/>
      <c r="AR295" s="16"/>
      <c r="AS295" s="16"/>
      <c r="AT295" s="70"/>
      <c r="AU295" s="16"/>
      <c r="AV295" s="16"/>
      <c r="AW295" s="70"/>
      <c r="AX295" s="16"/>
      <c r="AY295" s="16"/>
      <c r="AZ295" s="70"/>
      <c r="BA295" s="16"/>
      <c r="BB295" s="16"/>
      <c r="BC295" s="70"/>
      <c r="BD295" s="16"/>
      <c r="BE295" s="16"/>
      <c r="BF295" s="70"/>
      <c r="BG295" s="16"/>
      <c r="BH295" s="16"/>
      <c r="BI295" s="70"/>
      <c r="BJ295" s="16"/>
      <c r="BK295" s="16"/>
      <c r="BL295" s="70"/>
      <c r="BM295" s="16"/>
      <c r="BN295" s="16"/>
      <c r="BO295" s="70"/>
      <c r="BP295" s="16"/>
      <c r="BQ295" s="16"/>
      <c r="BR295" s="70"/>
      <c r="BS295" s="16"/>
      <c r="BT295" s="16"/>
      <c r="BU295" s="70"/>
      <c r="BV295" s="16"/>
      <c r="BW295" s="16"/>
      <c r="BX295" s="70"/>
      <c r="BY295" s="16"/>
      <c r="BZ295" s="16"/>
      <c r="CA295" s="70"/>
      <c r="CB295" s="16"/>
      <c r="CC295" s="16"/>
      <c r="CD295" s="70"/>
      <c r="CE295" s="16"/>
      <c r="CF295" s="16"/>
      <c r="CG295" s="70"/>
      <c r="CH295" s="16"/>
      <c r="CI295" s="16"/>
      <c r="CJ295" s="70"/>
      <c r="CK295" s="16"/>
      <c r="CL295" s="16"/>
      <c r="CM295" s="70"/>
      <c r="CN295" s="16"/>
      <c r="CO295" s="16"/>
      <c r="CP295" s="70"/>
      <c r="CQ295" s="16"/>
      <c r="CR295" s="16"/>
      <c r="CS295" s="70"/>
      <c r="CT295" s="16"/>
      <c r="CU295" s="16"/>
      <c r="CV295" s="70"/>
      <c r="CW295" s="16"/>
      <c r="CX295" s="16"/>
      <c r="CY295" s="70"/>
      <c r="CZ295" s="16"/>
      <c r="DA295" s="16"/>
      <c r="DB295" s="70"/>
      <c r="DC295" s="16"/>
      <c r="DD295" s="16"/>
      <c r="DE295" s="70"/>
      <c r="DF295" s="16"/>
      <c r="DG295" s="16"/>
      <c r="DH295" s="70"/>
      <c r="DI295" s="16"/>
      <c r="DJ295" s="16"/>
      <c r="DK295" s="70"/>
      <c r="DL295" s="16"/>
      <c r="DM295" s="16"/>
      <c r="DN295" s="70"/>
      <c r="DO295" s="16"/>
      <c r="DP295" s="16"/>
      <c r="DQ295" s="70"/>
      <c r="DR295" s="16"/>
      <c r="DS295" s="16"/>
      <c r="DT295" s="70"/>
      <c r="DU295" s="16"/>
      <c r="DV295" s="16"/>
      <c r="DW295" s="70"/>
      <c r="DX295" s="16"/>
      <c r="DY295" s="16"/>
      <c r="DZ295" s="70"/>
      <c r="EA295" s="16"/>
      <c r="EB295" s="16"/>
      <c r="EC295" s="70"/>
      <c r="ED295" s="16"/>
      <c r="EE295" s="16"/>
      <c r="EF295" s="70"/>
      <c r="EG295" s="16"/>
      <c r="EH295" s="16"/>
      <c r="EI295" s="70"/>
      <c r="EJ295" s="16"/>
      <c r="EK295" s="16"/>
      <c r="EL295" s="70"/>
      <c r="EM295" s="16"/>
      <c r="EN295" s="16"/>
      <c r="EO295" s="70"/>
      <c r="EP295" s="16"/>
      <c r="EQ295" s="16"/>
      <c r="ER295" s="70"/>
      <c r="ES295" s="16"/>
      <c r="ET295" s="16"/>
      <c r="EU295" s="70"/>
      <c r="EV295" s="16"/>
      <c r="EW295" s="16"/>
      <c r="EX295" s="70"/>
      <c r="EY295" s="16"/>
      <c r="EZ295" s="16"/>
      <c r="FA295" s="70"/>
      <c r="FB295" s="16"/>
      <c r="FC295" s="16"/>
      <c r="FD295" s="70"/>
      <c r="FE295" s="16"/>
      <c r="FF295" s="16"/>
      <c r="FG295" s="70"/>
      <c r="FH295" s="16"/>
      <c r="FI295" s="16"/>
      <c r="FJ295" s="70"/>
      <c r="FK295" s="16"/>
      <c r="FL295" s="16"/>
      <c r="FM295" s="70"/>
      <c r="FN295" s="16"/>
      <c r="FO295" s="16"/>
      <c r="FP295" s="70"/>
      <c r="FQ295" s="16"/>
      <c r="FR295" s="16"/>
      <c r="FS295" s="70"/>
      <c r="FT295" s="16"/>
      <c r="FU295" s="16"/>
      <c r="FV295" s="70"/>
      <c r="FW295" s="16"/>
      <c r="FX295" s="16"/>
      <c r="FY295" s="70"/>
      <c r="FZ295" s="16"/>
      <c r="GA295" s="16"/>
      <c r="GB295" s="70"/>
      <c r="GC295" s="16"/>
      <c r="GD295" s="16"/>
      <c r="GE295" s="70"/>
      <c r="GF295" s="16"/>
      <c r="GG295" s="16"/>
      <c r="GH295" s="71"/>
      <c r="GI295" s="16"/>
      <c r="GJ295" s="16"/>
      <c r="GK295" s="70"/>
      <c r="GL295" s="16"/>
      <c r="GM295" s="16"/>
      <c r="GN295" s="70"/>
      <c r="GO295" s="16"/>
      <c r="GP295" s="16"/>
      <c r="GQ295" s="70"/>
      <c r="GR295" s="16"/>
      <c r="GS295" s="16"/>
      <c r="GT295" s="70"/>
      <c r="GU295" s="16"/>
      <c r="GV295" s="16"/>
      <c r="GW295" s="70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70"/>
      <c r="HJ295" s="16"/>
      <c r="HK295" s="16"/>
      <c r="HL295" s="16"/>
      <c r="HM295" s="16"/>
      <c r="HN295" s="16"/>
      <c r="HO295" s="16"/>
      <c r="HP295" s="16"/>
      <c r="HQ295" s="16"/>
      <c r="HR295" s="70"/>
      <c r="HS295" s="16"/>
      <c r="HT295" s="16"/>
      <c r="HU295" s="70"/>
      <c r="HV295" s="16"/>
      <c r="HW295" s="16"/>
      <c r="HX295" s="70"/>
      <c r="HY295" s="16"/>
      <c r="HZ295" s="16"/>
      <c r="IA295" s="70"/>
      <c r="IB295" s="16"/>
      <c r="IC295" s="16"/>
      <c r="ID295" s="70"/>
      <c r="IE295" s="16"/>
      <c r="IF295" s="16"/>
      <c r="IG295" s="70"/>
      <c r="IH295" s="16"/>
      <c r="II295" s="16"/>
      <c r="IJ295" s="70"/>
      <c r="IK295" s="16"/>
      <c r="IL295" s="16"/>
      <c r="IM295" s="70"/>
      <c r="IN295" s="16"/>
      <c r="IO295" s="16"/>
      <c r="IP295" s="70"/>
      <c r="IQ295" s="16"/>
      <c r="IR295" s="16"/>
      <c r="IS295" s="16"/>
      <c r="IT295" s="70"/>
      <c r="IU295" s="16"/>
      <c r="IV295" s="16"/>
      <c r="IW295" s="70"/>
      <c r="IX295" s="16"/>
      <c r="IY295" s="16"/>
      <c r="IZ295" s="70"/>
      <c r="JA295" s="16"/>
      <c r="JB295" s="16"/>
      <c r="JC295" s="70"/>
      <c r="JD295" s="16"/>
      <c r="JE295" s="16"/>
      <c r="JF295" s="70"/>
      <c r="JG295" s="16"/>
      <c r="JH295" s="16"/>
      <c r="JI295" s="70"/>
      <c r="JJ295" s="16"/>
      <c r="JK295" s="16"/>
      <c r="JL295" s="70"/>
      <c r="JM295" s="16"/>
      <c r="JN295" s="16"/>
      <c r="JO295" s="70"/>
      <c r="JP295" s="16"/>
      <c r="JQ295" s="16"/>
      <c r="JR295" s="70"/>
      <c r="JS295" s="16"/>
      <c r="JT295" s="16"/>
      <c r="JU295" s="70"/>
      <c r="JV295" s="16"/>
      <c r="JW295" s="16"/>
      <c r="JX295" s="70"/>
      <c r="JY295" s="16"/>
      <c r="JZ295" s="16"/>
      <c r="KA295" s="70"/>
      <c r="KB295" s="16"/>
      <c r="KC295" s="16"/>
      <c r="KD295" s="70"/>
      <c r="KE295" s="16"/>
      <c r="KF295" s="16"/>
      <c r="KG295" s="70"/>
      <c r="KH295" s="16"/>
      <c r="KI295" s="16"/>
      <c r="KJ295" s="70"/>
      <c r="KK295" s="16"/>
      <c r="KL295" s="16"/>
      <c r="KM295" s="70"/>
      <c r="KN295" s="16"/>
      <c r="KO295" s="16"/>
      <c r="KP295" s="70"/>
      <c r="KQ295" s="16"/>
      <c r="KR295" s="16"/>
      <c r="KS295" s="70"/>
      <c r="KT295" s="16"/>
      <c r="KU295" s="16"/>
      <c r="KV295" s="16"/>
      <c r="KW295" s="16"/>
      <c r="KX295" s="16"/>
      <c r="KY295" s="70"/>
      <c r="KZ295" s="16"/>
      <c r="LA295" s="16"/>
      <c r="LB295" s="70"/>
      <c r="LC295" s="16"/>
      <c r="LD295" s="16"/>
      <c r="LE295" s="70"/>
      <c r="LF295" s="16"/>
      <c r="LG295" s="16"/>
      <c r="LH295" s="70"/>
      <c r="LI295" s="16"/>
      <c r="LJ295" s="16"/>
      <c r="LK295" s="70"/>
      <c r="LL295" s="16"/>
      <c r="LM295" s="16"/>
      <c r="LN295" s="70"/>
      <c r="LO295" s="16"/>
      <c r="LP295" s="16"/>
      <c r="LQ295" s="70"/>
      <c r="LR295" s="16"/>
      <c r="LS295" s="16"/>
      <c r="LT295" s="70"/>
      <c r="LU295" s="16"/>
      <c r="LV295" s="16"/>
      <c r="LW295" s="70"/>
      <c r="LX295" s="16"/>
      <c r="LY295" s="16"/>
      <c r="LZ295" s="70"/>
      <c r="MA295" s="16"/>
      <c r="MB295" s="16"/>
      <c r="MC295" s="70"/>
      <c r="MD295" s="16"/>
      <c r="ME295" s="16"/>
      <c r="MF295" s="70"/>
      <c r="MG295" s="21"/>
    </row>
    <row r="296" spans="2:345" s="17" customFormat="1" ht="18.75" customHeight="1">
      <c r="B296" s="16"/>
      <c r="C296" s="16"/>
      <c r="D296" s="16"/>
      <c r="E296" s="16"/>
      <c r="F296" s="16"/>
      <c r="G296" s="70"/>
      <c r="H296" s="16"/>
      <c r="I296" s="16"/>
      <c r="J296" s="70"/>
      <c r="K296" s="16"/>
      <c r="L296" s="16"/>
      <c r="M296" s="70"/>
      <c r="N296" s="16"/>
      <c r="O296" s="16"/>
      <c r="P296" s="70"/>
      <c r="Q296" s="16"/>
      <c r="R296" s="16"/>
      <c r="S296" s="70"/>
      <c r="T296" s="16"/>
      <c r="U296" s="16"/>
      <c r="V296" s="70"/>
      <c r="W296" s="16"/>
      <c r="X296" s="16"/>
      <c r="Y296" s="70"/>
      <c r="Z296" s="16"/>
      <c r="AA296" s="16"/>
      <c r="AB296" s="70"/>
      <c r="AC296" s="16"/>
      <c r="AD296" s="16"/>
      <c r="AE296" s="70"/>
      <c r="AF296" s="16"/>
      <c r="AG296" s="16"/>
      <c r="AH296" s="70"/>
      <c r="AI296" s="16"/>
      <c r="AJ296" s="16"/>
      <c r="AK296" s="70"/>
      <c r="AL296" s="16"/>
      <c r="AM296" s="16"/>
      <c r="AN296" s="70"/>
      <c r="AO296" s="16"/>
      <c r="AP296" s="16"/>
      <c r="AQ296" s="70"/>
      <c r="AR296" s="16"/>
      <c r="AS296" s="16"/>
      <c r="AT296" s="70"/>
      <c r="AU296" s="16"/>
      <c r="AV296" s="16"/>
      <c r="AW296" s="70"/>
      <c r="AX296" s="16"/>
      <c r="AY296" s="16"/>
      <c r="AZ296" s="70"/>
      <c r="BA296" s="16"/>
      <c r="BB296" s="16"/>
      <c r="BC296" s="70"/>
      <c r="BD296" s="16"/>
      <c r="BE296" s="16"/>
      <c r="BF296" s="70"/>
      <c r="BG296" s="16"/>
      <c r="BH296" s="16"/>
      <c r="BI296" s="70"/>
      <c r="BJ296" s="16"/>
      <c r="BK296" s="16"/>
      <c r="BL296" s="70"/>
      <c r="BM296" s="16"/>
      <c r="BN296" s="16"/>
      <c r="BO296" s="70"/>
      <c r="BP296" s="16"/>
      <c r="BQ296" s="16"/>
      <c r="BR296" s="70"/>
      <c r="BS296" s="16"/>
      <c r="BT296" s="16"/>
      <c r="BU296" s="70"/>
      <c r="BV296" s="16"/>
      <c r="BW296" s="16"/>
      <c r="BX296" s="70"/>
      <c r="BY296" s="16"/>
      <c r="BZ296" s="16"/>
      <c r="CA296" s="70"/>
      <c r="CB296" s="16"/>
      <c r="CC296" s="16"/>
      <c r="CD296" s="70"/>
      <c r="CE296" s="16"/>
      <c r="CF296" s="16"/>
      <c r="CG296" s="70"/>
      <c r="CH296" s="16"/>
      <c r="CI296" s="16"/>
      <c r="CJ296" s="70"/>
      <c r="CK296" s="16"/>
      <c r="CL296" s="16"/>
      <c r="CM296" s="70"/>
      <c r="CN296" s="16"/>
      <c r="CO296" s="16"/>
      <c r="CP296" s="70"/>
      <c r="CQ296" s="16"/>
      <c r="CR296" s="16"/>
      <c r="CS296" s="70"/>
      <c r="CT296" s="16"/>
      <c r="CU296" s="16"/>
      <c r="CV296" s="70"/>
      <c r="CW296" s="16"/>
      <c r="CX296" s="16"/>
      <c r="CY296" s="70"/>
      <c r="CZ296" s="16"/>
      <c r="DA296" s="16"/>
      <c r="DB296" s="70"/>
      <c r="DC296" s="16"/>
      <c r="DD296" s="16"/>
      <c r="DE296" s="70"/>
      <c r="DF296" s="16"/>
      <c r="DG296" s="16"/>
      <c r="DH296" s="70"/>
      <c r="DI296" s="16"/>
      <c r="DJ296" s="16"/>
      <c r="DK296" s="70"/>
      <c r="DL296" s="16"/>
      <c r="DM296" s="16"/>
      <c r="DN296" s="70"/>
      <c r="DO296" s="16"/>
      <c r="DP296" s="16"/>
      <c r="DQ296" s="70"/>
      <c r="DR296" s="16"/>
      <c r="DS296" s="16"/>
      <c r="DT296" s="70"/>
      <c r="DU296" s="16"/>
      <c r="DV296" s="16"/>
      <c r="DW296" s="70"/>
      <c r="DX296" s="16"/>
      <c r="DY296" s="16"/>
      <c r="DZ296" s="70"/>
      <c r="EA296" s="16"/>
      <c r="EB296" s="16"/>
      <c r="EC296" s="70"/>
      <c r="ED296" s="16"/>
      <c r="EE296" s="16"/>
      <c r="EF296" s="70"/>
      <c r="EG296" s="16"/>
      <c r="EH296" s="16"/>
      <c r="EI296" s="70"/>
      <c r="EJ296" s="16"/>
      <c r="EK296" s="16"/>
      <c r="EL296" s="70"/>
      <c r="EM296" s="16"/>
      <c r="EN296" s="16"/>
      <c r="EO296" s="70"/>
      <c r="EP296" s="16"/>
      <c r="EQ296" s="16"/>
      <c r="ER296" s="70"/>
      <c r="ES296" s="16"/>
      <c r="ET296" s="16"/>
      <c r="EU296" s="70"/>
      <c r="EV296" s="16"/>
      <c r="EW296" s="16"/>
      <c r="EX296" s="70"/>
      <c r="EY296" s="16"/>
      <c r="EZ296" s="16"/>
      <c r="FA296" s="70"/>
      <c r="FB296" s="16"/>
      <c r="FC296" s="16"/>
      <c r="FD296" s="70"/>
      <c r="FE296" s="16"/>
      <c r="FF296" s="16"/>
      <c r="FG296" s="70"/>
      <c r="FH296" s="16"/>
      <c r="FI296" s="16"/>
      <c r="FJ296" s="70"/>
      <c r="FK296" s="16"/>
      <c r="FL296" s="16"/>
      <c r="FM296" s="70"/>
      <c r="FN296" s="16"/>
      <c r="FO296" s="16"/>
      <c r="FP296" s="70"/>
      <c r="FQ296" s="16"/>
      <c r="FR296" s="16"/>
      <c r="FS296" s="70"/>
      <c r="FT296" s="16"/>
      <c r="FU296" s="16"/>
      <c r="FV296" s="70"/>
      <c r="FW296" s="16"/>
      <c r="FX296" s="16"/>
      <c r="FY296" s="70"/>
      <c r="FZ296" s="16"/>
      <c r="GA296" s="16"/>
      <c r="GB296" s="70"/>
      <c r="GC296" s="16"/>
      <c r="GD296" s="16"/>
      <c r="GE296" s="70"/>
      <c r="GF296" s="16"/>
      <c r="GG296" s="16"/>
      <c r="GH296" s="71"/>
      <c r="GI296" s="16"/>
      <c r="GJ296" s="16"/>
      <c r="GK296" s="70"/>
      <c r="GL296" s="16"/>
      <c r="GM296" s="16"/>
      <c r="GN296" s="70"/>
      <c r="GO296" s="16"/>
      <c r="GP296" s="16"/>
      <c r="GQ296" s="70"/>
      <c r="GR296" s="16"/>
      <c r="GS296" s="16"/>
      <c r="GT296" s="70"/>
      <c r="GU296" s="16"/>
      <c r="GV296" s="16"/>
      <c r="GW296" s="70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70"/>
      <c r="HJ296" s="16"/>
      <c r="HK296" s="16"/>
      <c r="HL296" s="16"/>
      <c r="HM296" s="16"/>
      <c r="HN296" s="16"/>
      <c r="HO296" s="16"/>
      <c r="HP296" s="16"/>
      <c r="HQ296" s="16"/>
      <c r="HR296" s="70"/>
      <c r="HS296" s="16"/>
      <c r="HT296" s="16"/>
      <c r="HU296" s="70"/>
      <c r="HV296" s="16"/>
      <c r="HW296" s="16"/>
      <c r="HX296" s="70"/>
      <c r="HY296" s="16"/>
      <c r="HZ296" s="16"/>
      <c r="IA296" s="70"/>
      <c r="IB296" s="16"/>
      <c r="IC296" s="16"/>
      <c r="ID296" s="70"/>
      <c r="IE296" s="16"/>
      <c r="IF296" s="16"/>
      <c r="IG296" s="70"/>
      <c r="IH296" s="16"/>
      <c r="II296" s="16"/>
      <c r="IJ296" s="70"/>
      <c r="IK296" s="16"/>
      <c r="IL296" s="16"/>
      <c r="IM296" s="70"/>
      <c r="IN296" s="16"/>
      <c r="IO296" s="16"/>
      <c r="IP296" s="70"/>
      <c r="IQ296" s="16"/>
      <c r="IR296" s="16"/>
      <c r="IS296" s="16"/>
      <c r="IT296" s="70"/>
      <c r="IU296" s="16"/>
      <c r="IV296" s="16"/>
      <c r="IW296" s="70"/>
      <c r="IX296" s="16"/>
      <c r="IY296" s="16"/>
      <c r="IZ296" s="70"/>
      <c r="JA296" s="16"/>
      <c r="JB296" s="16"/>
      <c r="JC296" s="70"/>
      <c r="JD296" s="16"/>
      <c r="JE296" s="16"/>
      <c r="JF296" s="70"/>
      <c r="JG296" s="16"/>
      <c r="JH296" s="16"/>
      <c r="JI296" s="70"/>
      <c r="JJ296" s="16"/>
      <c r="JK296" s="16"/>
      <c r="JL296" s="70"/>
      <c r="JM296" s="16"/>
      <c r="JN296" s="16"/>
      <c r="JO296" s="70"/>
      <c r="JP296" s="16"/>
      <c r="JQ296" s="16"/>
      <c r="JR296" s="70"/>
      <c r="JS296" s="16"/>
      <c r="JT296" s="16"/>
      <c r="JU296" s="70"/>
      <c r="JV296" s="16"/>
      <c r="JW296" s="16"/>
      <c r="JX296" s="70"/>
      <c r="JY296" s="16"/>
      <c r="JZ296" s="16"/>
      <c r="KA296" s="70"/>
      <c r="KB296" s="16"/>
      <c r="KC296" s="16"/>
      <c r="KD296" s="70"/>
      <c r="KE296" s="16"/>
      <c r="KF296" s="16"/>
      <c r="KG296" s="70"/>
      <c r="KH296" s="16"/>
      <c r="KI296" s="16"/>
      <c r="KJ296" s="70"/>
      <c r="KK296" s="16"/>
      <c r="KL296" s="16"/>
      <c r="KM296" s="70"/>
      <c r="KN296" s="16"/>
      <c r="KO296" s="16"/>
      <c r="KP296" s="70"/>
      <c r="KQ296" s="16"/>
      <c r="KR296" s="16"/>
      <c r="KS296" s="70"/>
      <c r="KT296" s="16"/>
      <c r="KU296" s="16"/>
      <c r="KV296" s="16"/>
      <c r="KW296" s="16"/>
      <c r="KX296" s="16"/>
      <c r="KY296" s="70"/>
      <c r="KZ296" s="16"/>
      <c r="LA296" s="16"/>
      <c r="LB296" s="70"/>
      <c r="LC296" s="16"/>
      <c r="LD296" s="16"/>
      <c r="LE296" s="70"/>
      <c r="LF296" s="16"/>
      <c r="LG296" s="16"/>
      <c r="LH296" s="70"/>
      <c r="LI296" s="16"/>
      <c r="LJ296" s="16"/>
      <c r="LK296" s="70"/>
      <c r="LL296" s="16"/>
      <c r="LM296" s="16"/>
      <c r="LN296" s="70"/>
      <c r="LO296" s="16"/>
      <c r="LP296" s="16"/>
      <c r="LQ296" s="70"/>
      <c r="LR296" s="16"/>
      <c r="LS296" s="16"/>
      <c r="LT296" s="70"/>
      <c r="LU296" s="16"/>
      <c r="LV296" s="16"/>
      <c r="LW296" s="70"/>
      <c r="LX296" s="16"/>
      <c r="LY296" s="16"/>
      <c r="LZ296" s="70"/>
      <c r="MA296" s="16"/>
      <c r="MB296" s="16"/>
      <c r="MC296" s="70"/>
      <c r="MD296" s="16"/>
      <c r="ME296" s="16"/>
      <c r="MF296" s="70"/>
      <c r="MG296" s="21"/>
    </row>
    <row r="297" spans="2:345" s="17" customFormat="1">
      <c r="B297" s="16"/>
      <c r="C297" s="16"/>
      <c r="D297" s="16"/>
      <c r="E297" s="16"/>
      <c r="F297" s="16"/>
      <c r="G297" s="70"/>
      <c r="H297" s="16"/>
      <c r="I297" s="16"/>
      <c r="J297" s="70"/>
      <c r="K297" s="16"/>
      <c r="L297" s="16"/>
      <c r="M297" s="70"/>
      <c r="N297" s="16"/>
      <c r="O297" s="16"/>
      <c r="P297" s="70"/>
      <c r="Q297" s="16"/>
      <c r="R297" s="16"/>
      <c r="S297" s="70"/>
      <c r="T297" s="16"/>
      <c r="U297" s="16"/>
      <c r="V297" s="70"/>
      <c r="W297" s="16"/>
      <c r="X297" s="16"/>
      <c r="Y297" s="70"/>
      <c r="Z297" s="16"/>
      <c r="AA297" s="16"/>
      <c r="AB297" s="70"/>
      <c r="AC297" s="16"/>
      <c r="AD297" s="16"/>
      <c r="AE297" s="70"/>
      <c r="AF297" s="16"/>
      <c r="AG297" s="16"/>
      <c r="AH297" s="70"/>
      <c r="AI297" s="16"/>
      <c r="AJ297" s="16"/>
      <c r="AK297" s="70"/>
      <c r="AL297" s="16"/>
      <c r="AM297" s="16"/>
      <c r="AN297" s="70"/>
      <c r="AO297" s="16"/>
      <c r="AP297" s="16"/>
      <c r="AQ297" s="70"/>
      <c r="AR297" s="16"/>
      <c r="AS297" s="16"/>
      <c r="AT297" s="70"/>
      <c r="AU297" s="16"/>
      <c r="AV297" s="16"/>
      <c r="AW297" s="70"/>
      <c r="AX297" s="16"/>
      <c r="AY297" s="16"/>
      <c r="AZ297" s="70"/>
      <c r="BA297" s="16"/>
      <c r="BB297" s="16"/>
      <c r="BC297" s="70"/>
      <c r="BD297" s="16"/>
      <c r="BE297" s="16"/>
      <c r="BF297" s="70"/>
      <c r="BG297" s="16"/>
      <c r="BH297" s="16"/>
      <c r="BI297" s="70"/>
      <c r="BJ297" s="16"/>
      <c r="BK297" s="16"/>
      <c r="BL297" s="70"/>
      <c r="BM297" s="16"/>
      <c r="BN297" s="16"/>
      <c r="BO297" s="70"/>
      <c r="BP297" s="16"/>
      <c r="BQ297" s="16"/>
      <c r="BR297" s="70"/>
      <c r="BS297" s="16"/>
      <c r="BT297" s="16"/>
      <c r="BU297" s="70"/>
      <c r="BV297" s="16"/>
      <c r="BW297" s="16"/>
      <c r="BX297" s="70"/>
      <c r="BY297" s="16"/>
      <c r="BZ297" s="16"/>
      <c r="CA297" s="70"/>
      <c r="CB297" s="16"/>
      <c r="CC297" s="16"/>
      <c r="CD297" s="70"/>
      <c r="CE297" s="16"/>
      <c r="CF297" s="16"/>
      <c r="CG297" s="70"/>
      <c r="CH297" s="16"/>
      <c r="CI297" s="16"/>
      <c r="CJ297" s="70"/>
      <c r="CK297" s="16"/>
      <c r="CL297" s="16"/>
      <c r="CM297" s="70"/>
      <c r="CN297" s="16"/>
      <c r="CO297" s="16"/>
      <c r="CP297" s="70"/>
      <c r="CQ297" s="16"/>
      <c r="CR297" s="16"/>
      <c r="CS297" s="70"/>
      <c r="CT297" s="16"/>
      <c r="CU297" s="16"/>
      <c r="CV297" s="70"/>
      <c r="CW297" s="16"/>
      <c r="CX297" s="16"/>
      <c r="CY297" s="70"/>
      <c r="CZ297" s="16"/>
      <c r="DA297" s="16"/>
      <c r="DB297" s="70"/>
      <c r="DC297" s="16"/>
      <c r="DD297" s="16"/>
      <c r="DE297" s="70"/>
      <c r="DF297" s="16"/>
      <c r="DG297" s="16"/>
      <c r="DH297" s="70"/>
      <c r="DI297" s="16"/>
      <c r="DJ297" s="16"/>
      <c r="DK297" s="70"/>
      <c r="DL297" s="16"/>
      <c r="DM297" s="16"/>
      <c r="DN297" s="70"/>
      <c r="DO297" s="16"/>
      <c r="DP297" s="16"/>
      <c r="DQ297" s="70"/>
      <c r="DR297" s="16"/>
      <c r="DS297" s="16"/>
      <c r="DT297" s="70"/>
      <c r="DU297" s="16"/>
      <c r="DV297" s="16"/>
      <c r="DW297" s="70"/>
      <c r="DX297" s="16"/>
      <c r="DY297" s="16"/>
      <c r="DZ297" s="70"/>
      <c r="EA297" s="16"/>
      <c r="EB297" s="16"/>
      <c r="EC297" s="70"/>
      <c r="ED297" s="16"/>
      <c r="EE297" s="16"/>
      <c r="EF297" s="70"/>
      <c r="EG297" s="16"/>
      <c r="EH297" s="16"/>
      <c r="EI297" s="70"/>
      <c r="EJ297" s="16"/>
      <c r="EK297" s="16"/>
      <c r="EL297" s="70"/>
      <c r="EM297" s="16"/>
      <c r="EN297" s="16"/>
      <c r="EO297" s="70"/>
      <c r="EP297" s="16"/>
      <c r="EQ297" s="16"/>
      <c r="ER297" s="70"/>
      <c r="ES297" s="16"/>
      <c r="ET297" s="16"/>
      <c r="EU297" s="70"/>
      <c r="EV297" s="16"/>
      <c r="EW297" s="16"/>
      <c r="EX297" s="70"/>
      <c r="EY297" s="16"/>
      <c r="EZ297" s="16"/>
      <c r="FA297" s="70"/>
      <c r="FB297" s="16"/>
      <c r="FC297" s="16"/>
      <c r="FD297" s="70"/>
      <c r="FE297" s="16"/>
      <c r="FF297" s="16"/>
      <c r="FG297" s="70"/>
      <c r="FH297" s="16"/>
      <c r="FI297" s="16"/>
      <c r="FJ297" s="70"/>
      <c r="FK297" s="16"/>
      <c r="FL297" s="16"/>
      <c r="FM297" s="70"/>
      <c r="FN297" s="16"/>
      <c r="FO297" s="16"/>
      <c r="FP297" s="70"/>
      <c r="FQ297" s="16"/>
      <c r="FR297" s="16"/>
      <c r="FS297" s="70"/>
      <c r="FT297" s="16"/>
      <c r="FU297" s="16"/>
      <c r="FV297" s="70"/>
      <c r="FW297" s="16"/>
      <c r="FX297" s="16"/>
      <c r="FY297" s="70"/>
      <c r="FZ297" s="16"/>
      <c r="GA297" s="16"/>
      <c r="GB297" s="70"/>
      <c r="GC297" s="16"/>
      <c r="GD297" s="16"/>
      <c r="GE297" s="70"/>
      <c r="GF297" s="16"/>
      <c r="GG297" s="16"/>
      <c r="GH297" s="71"/>
      <c r="GI297" s="16"/>
      <c r="GJ297" s="16"/>
      <c r="GK297" s="70"/>
      <c r="GL297" s="16"/>
      <c r="GM297" s="16"/>
      <c r="GN297" s="70"/>
      <c r="GO297" s="16"/>
      <c r="GP297" s="16"/>
      <c r="GQ297" s="70"/>
      <c r="GR297" s="16"/>
      <c r="GS297" s="16"/>
      <c r="GT297" s="70"/>
      <c r="GU297" s="16"/>
      <c r="GV297" s="16"/>
      <c r="GW297" s="70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70"/>
      <c r="HJ297" s="16"/>
      <c r="HK297" s="16"/>
      <c r="HL297" s="16"/>
      <c r="HM297" s="16"/>
      <c r="HN297" s="16"/>
      <c r="HO297" s="16"/>
      <c r="HP297" s="16"/>
      <c r="HQ297" s="16"/>
      <c r="HR297" s="70"/>
      <c r="HS297" s="16"/>
      <c r="HT297" s="16"/>
      <c r="HU297" s="70"/>
      <c r="HV297" s="16"/>
      <c r="HW297" s="16"/>
      <c r="HX297" s="70"/>
      <c r="HY297" s="16"/>
      <c r="HZ297" s="16"/>
      <c r="IA297" s="70"/>
      <c r="IB297" s="16"/>
      <c r="IC297" s="16"/>
      <c r="ID297" s="70"/>
      <c r="IE297" s="16"/>
      <c r="IF297" s="16"/>
      <c r="IG297" s="70"/>
      <c r="IH297" s="16"/>
      <c r="II297" s="16"/>
      <c r="IJ297" s="70"/>
      <c r="IK297" s="16"/>
      <c r="IL297" s="16"/>
      <c r="IM297" s="70"/>
      <c r="IN297" s="16"/>
      <c r="IO297" s="16"/>
      <c r="IP297" s="70"/>
      <c r="IQ297" s="16"/>
      <c r="IR297" s="16"/>
      <c r="IS297" s="16"/>
      <c r="IT297" s="70"/>
      <c r="IU297" s="16"/>
      <c r="IV297" s="16"/>
      <c r="IW297" s="70"/>
      <c r="IX297" s="16"/>
      <c r="IY297" s="16"/>
      <c r="IZ297" s="70"/>
      <c r="JA297" s="16"/>
      <c r="JB297" s="16"/>
      <c r="JC297" s="70"/>
      <c r="JD297" s="16"/>
      <c r="JE297" s="16"/>
      <c r="JF297" s="70"/>
      <c r="JG297" s="16"/>
      <c r="JH297" s="16"/>
      <c r="JI297" s="70"/>
      <c r="JJ297" s="16"/>
      <c r="JK297" s="16"/>
      <c r="JL297" s="70"/>
      <c r="JM297" s="16"/>
      <c r="JN297" s="16"/>
      <c r="JO297" s="70"/>
      <c r="JP297" s="16"/>
      <c r="JQ297" s="16"/>
      <c r="JR297" s="70"/>
      <c r="JS297" s="16"/>
      <c r="JT297" s="16"/>
      <c r="JU297" s="70"/>
      <c r="JV297" s="16"/>
      <c r="JW297" s="16"/>
      <c r="JX297" s="70"/>
      <c r="JY297" s="16"/>
      <c r="JZ297" s="16"/>
      <c r="KA297" s="70"/>
      <c r="KB297" s="16"/>
      <c r="KC297" s="16"/>
      <c r="KD297" s="70"/>
      <c r="KE297" s="16"/>
      <c r="KF297" s="16"/>
      <c r="KG297" s="70"/>
      <c r="KH297" s="16"/>
      <c r="KI297" s="16"/>
      <c r="KJ297" s="70"/>
      <c r="KK297" s="16"/>
      <c r="KL297" s="16"/>
      <c r="KM297" s="70"/>
      <c r="KN297" s="16"/>
      <c r="KO297" s="16"/>
      <c r="KP297" s="70"/>
      <c r="KQ297" s="16"/>
      <c r="KR297" s="16"/>
      <c r="KS297" s="70"/>
      <c r="KT297" s="16"/>
      <c r="KU297" s="16"/>
      <c r="KV297" s="16"/>
      <c r="KW297" s="16"/>
      <c r="KX297" s="16"/>
      <c r="KY297" s="70"/>
      <c r="KZ297" s="16"/>
      <c r="LA297" s="16"/>
      <c r="LB297" s="70"/>
      <c r="LC297" s="16"/>
      <c r="LD297" s="16"/>
      <c r="LE297" s="70"/>
      <c r="LF297" s="16"/>
      <c r="LG297" s="16"/>
      <c r="LH297" s="70"/>
      <c r="LI297" s="16"/>
      <c r="LJ297" s="16"/>
      <c r="LK297" s="70"/>
      <c r="LL297" s="16"/>
      <c r="LM297" s="16"/>
      <c r="LN297" s="70"/>
      <c r="LO297" s="16"/>
      <c r="LP297" s="16"/>
      <c r="LQ297" s="70"/>
      <c r="LR297" s="16"/>
      <c r="LS297" s="16"/>
      <c r="LT297" s="70"/>
      <c r="LU297" s="16"/>
      <c r="LV297" s="16"/>
      <c r="LW297" s="70"/>
      <c r="LX297" s="16"/>
      <c r="LY297" s="16"/>
      <c r="LZ297" s="70"/>
      <c r="MA297" s="16"/>
      <c r="MB297" s="16"/>
      <c r="MC297" s="70"/>
      <c r="MD297" s="16"/>
      <c r="ME297" s="16"/>
      <c r="MF297" s="70"/>
      <c r="MG297" s="21"/>
    </row>
    <row r="298" spans="2:345" s="17" customFormat="1" ht="18.75" customHeight="1">
      <c r="B298" s="16"/>
      <c r="C298" s="16"/>
      <c r="D298" s="16"/>
      <c r="E298" s="16"/>
      <c r="F298" s="16"/>
      <c r="G298" s="70"/>
      <c r="H298" s="16"/>
      <c r="I298" s="16"/>
      <c r="J298" s="70"/>
      <c r="K298" s="16"/>
      <c r="L298" s="16"/>
      <c r="M298" s="70"/>
      <c r="N298" s="16"/>
      <c r="O298" s="16"/>
      <c r="P298" s="70"/>
      <c r="Q298" s="16"/>
      <c r="R298" s="16"/>
      <c r="S298" s="70"/>
      <c r="T298" s="16"/>
      <c r="U298" s="16"/>
      <c r="V298" s="70"/>
      <c r="W298" s="16"/>
      <c r="X298" s="16"/>
      <c r="Y298" s="70"/>
      <c r="Z298" s="16"/>
      <c r="AA298" s="16"/>
      <c r="AB298" s="70"/>
      <c r="AC298" s="16"/>
      <c r="AD298" s="16"/>
      <c r="AE298" s="70"/>
      <c r="AF298" s="16"/>
      <c r="AG298" s="16"/>
      <c r="AH298" s="70"/>
      <c r="AI298" s="16"/>
      <c r="AJ298" s="16"/>
      <c r="AK298" s="70"/>
      <c r="AL298" s="16"/>
      <c r="AM298" s="16"/>
      <c r="AN298" s="70"/>
      <c r="AO298" s="16"/>
      <c r="AP298" s="16"/>
      <c r="AQ298" s="70"/>
      <c r="AR298" s="16"/>
      <c r="AS298" s="16"/>
      <c r="AT298" s="70"/>
      <c r="AU298" s="16"/>
      <c r="AV298" s="16"/>
      <c r="AW298" s="70"/>
      <c r="AX298" s="16"/>
      <c r="AY298" s="16"/>
      <c r="AZ298" s="70"/>
      <c r="BA298" s="16"/>
      <c r="BB298" s="16"/>
      <c r="BC298" s="70"/>
      <c r="BD298" s="16"/>
      <c r="BE298" s="16"/>
      <c r="BF298" s="70"/>
      <c r="BG298" s="16"/>
      <c r="BH298" s="16"/>
      <c r="BI298" s="70"/>
      <c r="BJ298" s="16"/>
      <c r="BK298" s="16"/>
      <c r="BL298" s="70"/>
      <c r="BM298" s="16"/>
      <c r="BN298" s="16"/>
      <c r="BO298" s="70"/>
      <c r="BP298" s="16"/>
      <c r="BQ298" s="16"/>
      <c r="BR298" s="70"/>
      <c r="BS298" s="16"/>
      <c r="BT298" s="16"/>
      <c r="BU298" s="70"/>
      <c r="BV298" s="16"/>
      <c r="BW298" s="16"/>
      <c r="BX298" s="70"/>
      <c r="BY298" s="16"/>
      <c r="BZ298" s="16"/>
      <c r="CA298" s="70"/>
      <c r="CB298" s="16"/>
      <c r="CC298" s="16"/>
      <c r="CD298" s="70"/>
      <c r="CE298" s="16"/>
      <c r="CF298" s="16"/>
      <c r="CG298" s="70"/>
      <c r="CH298" s="16"/>
      <c r="CI298" s="16"/>
      <c r="CJ298" s="70"/>
      <c r="CK298" s="16"/>
      <c r="CL298" s="16"/>
      <c r="CM298" s="70"/>
      <c r="CN298" s="16"/>
      <c r="CO298" s="16"/>
      <c r="CP298" s="70"/>
      <c r="CQ298" s="16"/>
      <c r="CR298" s="16"/>
      <c r="CS298" s="70"/>
      <c r="CT298" s="16"/>
      <c r="CU298" s="16"/>
      <c r="CV298" s="70"/>
      <c r="CW298" s="16"/>
      <c r="CX298" s="16"/>
      <c r="CY298" s="70"/>
      <c r="CZ298" s="16"/>
      <c r="DA298" s="16"/>
      <c r="DB298" s="70"/>
      <c r="DC298" s="16"/>
      <c r="DD298" s="16"/>
      <c r="DE298" s="70"/>
      <c r="DF298" s="16"/>
      <c r="DG298" s="16"/>
      <c r="DH298" s="70"/>
      <c r="DI298" s="16"/>
      <c r="DJ298" s="16"/>
      <c r="DK298" s="70"/>
      <c r="DL298" s="16"/>
      <c r="DM298" s="16"/>
      <c r="DN298" s="70"/>
      <c r="DO298" s="16"/>
      <c r="DP298" s="16"/>
      <c r="DQ298" s="70"/>
      <c r="DR298" s="16"/>
      <c r="DS298" s="16"/>
      <c r="DT298" s="70"/>
      <c r="DU298" s="16"/>
      <c r="DV298" s="16"/>
      <c r="DW298" s="70"/>
      <c r="DX298" s="16"/>
      <c r="DY298" s="16"/>
      <c r="DZ298" s="70"/>
      <c r="EA298" s="16"/>
      <c r="EB298" s="16"/>
      <c r="EC298" s="70"/>
      <c r="ED298" s="16"/>
      <c r="EE298" s="16"/>
      <c r="EF298" s="70"/>
      <c r="EG298" s="16"/>
      <c r="EH298" s="16"/>
      <c r="EI298" s="70"/>
      <c r="EJ298" s="16"/>
      <c r="EK298" s="16"/>
      <c r="EL298" s="70"/>
      <c r="EM298" s="16"/>
      <c r="EN298" s="16"/>
      <c r="EO298" s="70"/>
      <c r="EP298" s="16"/>
      <c r="EQ298" s="16"/>
      <c r="ER298" s="70"/>
      <c r="ES298" s="16"/>
      <c r="ET298" s="16"/>
      <c r="EU298" s="70"/>
      <c r="EV298" s="16"/>
      <c r="EW298" s="16"/>
      <c r="EX298" s="70"/>
      <c r="EY298" s="16"/>
      <c r="EZ298" s="16"/>
      <c r="FA298" s="70"/>
      <c r="FB298" s="16"/>
      <c r="FC298" s="16"/>
      <c r="FD298" s="70"/>
      <c r="FE298" s="16"/>
      <c r="FF298" s="16"/>
      <c r="FG298" s="70"/>
      <c r="FH298" s="16"/>
      <c r="FI298" s="16"/>
      <c r="FJ298" s="70"/>
      <c r="FK298" s="16"/>
      <c r="FL298" s="16"/>
      <c r="FM298" s="70"/>
      <c r="FN298" s="16"/>
      <c r="FO298" s="16"/>
      <c r="FP298" s="70"/>
      <c r="FQ298" s="16"/>
      <c r="FR298" s="16"/>
      <c r="FS298" s="70"/>
      <c r="FT298" s="16"/>
      <c r="FU298" s="16"/>
      <c r="FV298" s="70"/>
      <c r="FW298" s="16"/>
      <c r="FX298" s="16"/>
      <c r="FY298" s="70"/>
      <c r="FZ298" s="16"/>
      <c r="GA298" s="16"/>
      <c r="GB298" s="70"/>
      <c r="GC298" s="16"/>
      <c r="GD298" s="16"/>
      <c r="GE298" s="70"/>
      <c r="GF298" s="16"/>
      <c r="GG298" s="16"/>
      <c r="GH298" s="71"/>
      <c r="GI298" s="16"/>
      <c r="GJ298" s="16"/>
      <c r="GK298" s="70"/>
      <c r="GL298" s="16"/>
      <c r="GM298" s="16"/>
      <c r="GN298" s="70"/>
      <c r="GO298" s="16"/>
      <c r="GP298" s="16"/>
      <c r="GQ298" s="70"/>
      <c r="GR298" s="16"/>
      <c r="GS298" s="16"/>
      <c r="GT298" s="70"/>
      <c r="GU298" s="16"/>
      <c r="GV298" s="16"/>
      <c r="GW298" s="70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70"/>
      <c r="HJ298" s="16"/>
      <c r="HK298" s="16"/>
      <c r="HL298" s="16"/>
      <c r="HM298" s="16"/>
      <c r="HN298" s="16"/>
      <c r="HO298" s="16"/>
      <c r="HP298" s="16"/>
      <c r="HQ298" s="16"/>
      <c r="HR298" s="70"/>
      <c r="HS298" s="16"/>
      <c r="HT298" s="16"/>
      <c r="HU298" s="70"/>
      <c r="HV298" s="16"/>
      <c r="HW298" s="16"/>
      <c r="HX298" s="70"/>
      <c r="HY298" s="16"/>
      <c r="HZ298" s="16"/>
      <c r="IA298" s="70"/>
      <c r="IB298" s="16"/>
      <c r="IC298" s="16"/>
      <c r="ID298" s="70"/>
      <c r="IE298" s="16"/>
      <c r="IF298" s="16"/>
      <c r="IG298" s="70"/>
      <c r="IH298" s="16"/>
      <c r="II298" s="16"/>
      <c r="IJ298" s="70"/>
      <c r="IK298" s="16"/>
      <c r="IL298" s="16"/>
      <c r="IM298" s="70"/>
      <c r="IN298" s="16"/>
      <c r="IO298" s="16"/>
      <c r="IP298" s="70"/>
      <c r="IQ298" s="16"/>
      <c r="IR298" s="16"/>
      <c r="IS298" s="16"/>
      <c r="IT298" s="70"/>
      <c r="IU298" s="16"/>
      <c r="IV298" s="16"/>
      <c r="IW298" s="70"/>
      <c r="IX298" s="16"/>
      <c r="IY298" s="16"/>
      <c r="IZ298" s="70"/>
      <c r="JA298" s="16"/>
      <c r="JB298" s="16"/>
      <c r="JC298" s="70"/>
      <c r="JD298" s="16"/>
      <c r="JE298" s="16"/>
      <c r="JF298" s="70"/>
      <c r="JG298" s="16"/>
      <c r="JH298" s="16"/>
      <c r="JI298" s="70"/>
      <c r="JJ298" s="16"/>
      <c r="JK298" s="16"/>
      <c r="JL298" s="70"/>
      <c r="JM298" s="16"/>
      <c r="JN298" s="16"/>
      <c r="JO298" s="70"/>
      <c r="JP298" s="16"/>
      <c r="JQ298" s="16"/>
      <c r="JR298" s="70"/>
      <c r="JS298" s="16"/>
      <c r="JT298" s="16"/>
      <c r="JU298" s="70"/>
      <c r="JV298" s="16"/>
      <c r="JW298" s="16"/>
      <c r="JX298" s="70"/>
      <c r="JY298" s="16"/>
      <c r="JZ298" s="16"/>
      <c r="KA298" s="70"/>
      <c r="KB298" s="16"/>
      <c r="KC298" s="16"/>
      <c r="KD298" s="70"/>
      <c r="KE298" s="16"/>
      <c r="KF298" s="16"/>
      <c r="KG298" s="70"/>
      <c r="KH298" s="16"/>
      <c r="KI298" s="16"/>
      <c r="KJ298" s="70"/>
      <c r="KK298" s="16"/>
      <c r="KL298" s="16"/>
      <c r="KM298" s="70"/>
      <c r="KN298" s="16"/>
      <c r="KO298" s="16"/>
      <c r="KP298" s="70"/>
      <c r="KQ298" s="16"/>
      <c r="KR298" s="16"/>
      <c r="KS298" s="70"/>
      <c r="KT298" s="16"/>
      <c r="KU298" s="16"/>
      <c r="KV298" s="16"/>
      <c r="KW298" s="16"/>
      <c r="KX298" s="16"/>
      <c r="KY298" s="70"/>
      <c r="KZ298" s="16"/>
      <c r="LA298" s="16"/>
      <c r="LB298" s="70"/>
      <c r="LC298" s="16"/>
      <c r="LD298" s="16"/>
      <c r="LE298" s="70"/>
      <c r="LF298" s="16"/>
      <c r="LG298" s="16"/>
      <c r="LH298" s="70"/>
      <c r="LI298" s="16"/>
      <c r="LJ298" s="16"/>
      <c r="LK298" s="70"/>
      <c r="LL298" s="16"/>
      <c r="LM298" s="16"/>
      <c r="LN298" s="70"/>
      <c r="LO298" s="16"/>
      <c r="LP298" s="16"/>
      <c r="LQ298" s="70"/>
      <c r="LR298" s="16"/>
      <c r="LS298" s="16"/>
      <c r="LT298" s="70"/>
      <c r="LU298" s="16"/>
      <c r="LV298" s="16"/>
      <c r="LW298" s="70"/>
      <c r="LX298" s="16"/>
      <c r="LY298" s="16"/>
      <c r="LZ298" s="70"/>
      <c r="MA298" s="16"/>
      <c r="MB298" s="16"/>
      <c r="MC298" s="70"/>
      <c r="MD298" s="16"/>
      <c r="ME298" s="16"/>
      <c r="MF298" s="70"/>
      <c r="MG298" s="21"/>
    </row>
    <row r="299" spans="2:345" s="17" customFormat="1">
      <c r="B299" s="16"/>
      <c r="C299" s="16"/>
      <c r="D299" s="16"/>
      <c r="E299" s="16"/>
      <c r="F299" s="16"/>
      <c r="G299" s="70"/>
      <c r="H299" s="16"/>
      <c r="I299" s="16"/>
      <c r="J299" s="70"/>
      <c r="K299" s="16"/>
      <c r="L299" s="16"/>
      <c r="M299" s="70"/>
      <c r="N299" s="16"/>
      <c r="O299" s="16"/>
      <c r="P299" s="70"/>
      <c r="Q299" s="16"/>
      <c r="R299" s="16"/>
      <c r="S299" s="70"/>
      <c r="T299" s="16"/>
      <c r="U299" s="16"/>
      <c r="V299" s="70"/>
      <c r="W299" s="16"/>
      <c r="X299" s="16"/>
      <c r="Y299" s="70"/>
      <c r="Z299" s="16"/>
      <c r="AA299" s="16"/>
      <c r="AB299" s="70"/>
      <c r="AC299" s="16"/>
      <c r="AD299" s="16"/>
      <c r="AE299" s="70"/>
      <c r="AF299" s="16"/>
      <c r="AG299" s="16"/>
      <c r="AH299" s="70"/>
      <c r="AI299" s="16"/>
      <c r="AJ299" s="16"/>
      <c r="AK299" s="70"/>
      <c r="AL299" s="16"/>
      <c r="AM299" s="16"/>
      <c r="AN299" s="70"/>
      <c r="AO299" s="16"/>
      <c r="AP299" s="16"/>
      <c r="AQ299" s="70"/>
      <c r="AR299" s="16"/>
      <c r="AS299" s="16"/>
      <c r="AT299" s="70"/>
      <c r="AU299" s="16"/>
      <c r="AV299" s="16"/>
      <c r="AW299" s="70"/>
      <c r="AX299" s="16"/>
      <c r="AY299" s="16"/>
      <c r="AZ299" s="70"/>
      <c r="BA299" s="16"/>
      <c r="BB299" s="16"/>
      <c r="BC299" s="70"/>
      <c r="BD299" s="16"/>
      <c r="BE299" s="16"/>
      <c r="BF299" s="70"/>
      <c r="BG299" s="16"/>
      <c r="BH299" s="16"/>
      <c r="BI299" s="70"/>
      <c r="BJ299" s="16"/>
      <c r="BK299" s="16"/>
      <c r="BL299" s="70"/>
      <c r="BM299" s="16"/>
      <c r="BN299" s="16"/>
      <c r="BO299" s="70"/>
      <c r="BP299" s="16"/>
      <c r="BQ299" s="16"/>
      <c r="BR299" s="70"/>
      <c r="BS299" s="16"/>
      <c r="BT299" s="16"/>
      <c r="BU299" s="70"/>
      <c r="BV299" s="16"/>
      <c r="BW299" s="16"/>
      <c r="BX299" s="70"/>
      <c r="BY299" s="16"/>
      <c r="BZ299" s="16"/>
      <c r="CA299" s="70"/>
      <c r="CB299" s="16"/>
      <c r="CC299" s="16"/>
      <c r="CD299" s="70"/>
      <c r="CE299" s="16"/>
      <c r="CF299" s="16"/>
      <c r="CG299" s="70"/>
      <c r="CH299" s="16"/>
      <c r="CI299" s="16"/>
      <c r="CJ299" s="70"/>
      <c r="CK299" s="16"/>
      <c r="CL299" s="16"/>
      <c r="CM299" s="70"/>
      <c r="CN299" s="16"/>
      <c r="CO299" s="16"/>
      <c r="CP299" s="70"/>
      <c r="CQ299" s="16"/>
      <c r="CR299" s="16"/>
      <c r="CS299" s="70"/>
      <c r="CT299" s="16"/>
      <c r="CU299" s="16"/>
      <c r="CV299" s="70"/>
      <c r="CW299" s="16"/>
      <c r="CX299" s="16"/>
      <c r="CY299" s="70"/>
      <c r="CZ299" s="16"/>
      <c r="DA299" s="16"/>
      <c r="DB299" s="70"/>
      <c r="DC299" s="16"/>
      <c r="DD299" s="16"/>
      <c r="DE299" s="70"/>
      <c r="DF299" s="16"/>
      <c r="DG299" s="16"/>
      <c r="DH299" s="70"/>
      <c r="DI299" s="16"/>
      <c r="DJ299" s="16"/>
      <c r="DK299" s="70"/>
      <c r="DL299" s="16"/>
      <c r="DM299" s="16"/>
      <c r="DN299" s="70"/>
      <c r="DO299" s="16"/>
      <c r="DP299" s="16"/>
      <c r="DQ299" s="70"/>
      <c r="DR299" s="16"/>
      <c r="DS299" s="16"/>
      <c r="DT299" s="70"/>
      <c r="DU299" s="16"/>
      <c r="DV299" s="16"/>
      <c r="DW299" s="70"/>
      <c r="DX299" s="16"/>
      <c r="DY299" s="16"/>
      <c r="DZ299" s="70"/>
      <c r="EA299" s="16"/>
      <c r="EB299" s="16"/>
      <c r="EC299" s="70"/>
      <c r="ED299" s="16"/>
      <c r="EE299" s="16"/>
      <c r="EF299" s="70"/>
      <c r="EG299" s="16"/>
      <c r="EH299" s="16"/>
      <c r="EI299" s="70"/>
      <c r="EJ299" s="16"/>
      <c r="EK299" s="16"/>
      <c r="EL299" s="70"/>
      <c r="EM299" s="16"/>
      <c r="EN299" s="16"/>
      <c r="EO299" s="70"/>
      <c r="EP299" s="16"/>
      <c r="EQ299" s="16"/>
      <c r="ER299" s="70"/>
      <c r="ES299" s="16"/>
      <c r="ET299" s="16"/>
      <c r="EU299" s="70"/>
      <c r="EV299" s="16"/>
      <c r="EW299" s="16"/>
      <c r="EX299" s="70"/>
      <c r="EY299" s="16"/>
      <c r="EZ299" s="16"/>
      <c r="FA299" s="70"/>
      <c r="FB299" s="16"/>
      <c r="FC299" s="16"/>
      <c r="FD299" s="70"/>
      <c r="FE299" s="16"/>
      <c r="FF299" s="16"/>
      <c r="FG299" s="70"/>
      <c r="FH299" s="16"/>
      <c r="FI299" s="16"/>
      <c r="FJ299" s="70"/>
      <c r="FK299" s="16"/>
      <c r="FL299" s="16"/>
      <c r="FM299" s="70"/>
      <c r="FN299" s="16"/>
      <c r="FO299" s="16"/>
      <c r="FP299" s="70"/>
      <c r="FQ299" s="16"/>
      <c r="FR299" s="16"/>
      <c r="FS299" s="70"/>
      <c r="FT299" s="16"/>
      <c r="FU299" s="16"/>
      <c r="FV299" s="70"/>
      <c r="FW299" s="16"/>
      <c r="FX299" s="16"/>
      <c r="FY299" s="70"/>
      <c r="FZ299" s="16"/>
      <c r="GA299" s="16"/>
      <c r="GB299" s="70"/>
      <c r="GC299" s="16"/>
      <c r="GD299" s="16"/>
      <c r="GE299" s="70"/>
      <c r="GF299" s="16"/>
      <c r="GG299" s="16"/>
      <c r="GH299" s="71"/>
      <c r="GI299" s="16"/>
      <c r="GJ299" s="16"/>
      <c r="GK299" s="70"/>
      <c r="GL299" s="16"/>
      <c r="GM299" s="16"/>
      <c r="GN299" s="70"/>
      <c r="GO299" s="16"/>
      <c r="GP299" s="16"/>
      <c r="GQ299" s="70"/>
      <c r="GR299" s="16"/>
      <c r="GS299" s="16"/>
      <c r="GT299" s="70"/>
      <c r="GU299" s="16"/>
      <c r="GV299" s="16"/>
      <c r="GW299" s="70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70"/>
      <c r="HJ299" s="16"/>
      <c r="HK299" s="16"/>
      <c r="HL299" s="16"/>
      <c r="HM299" s="16"/>
      <c r="HN299" s="16"/>
      <c r="HO299" s="16"/>
      <c r="HP299" s="16"/>
      <c r="HQ299" s="16"/>
      <c r="HR299" s="70"/>
      <c r="HS299" s="16"/>
      <c r="HT299" s="16"/>
      <c r="HU299" s="70"/>
      <c r="HV299" s="16"/>
      <c r="HW299" s="16"/>
      <c r="HX299" s="70"/>
      <c r="HY299" s="16"/>
      <c r="HZ299" s="16"/>
      <c r="IA299" s="70"/>
      <c r="IB299" s="16"/>
      <c r="IC299" s="16"/>
      <c r="ID299" s="70"/>
      <c r="IE299" s="16"/>
      <c r="IF299" s="16"/>
      <c r="IG299" s="70"/>
      <c r="IH299" s="16"/>
      <c r="II299" s="16"/>
      <c r="IJ299" s="70"/>
      <c r="IK299" s="16"/>
      <c r="IL299" s="16"/>
      <c r="IM299" s="70"/>
      <c r="IN299" s="16"/>
      <c r="IO299" s="16"/>
      <c r="IP299" s="70"/>
      <c r="IQ299" s="16"/>
      <c r="IR299" s="16"/>
      <c r="IS299" s="16"/>
      <c r="IT299" s="70"/>
      <c r="IU299" s="16"/>
      <c r="IV299" s="16"/>
      <c r="IW299" s="70"/>
      <c r="IX299" s="16"/>
      <c r="IY299" s="16"/>
      <c r="IZ299" s="70"/>
      <c r="JA299" s="16"/>
      <c r="JB299" s="16"/>
      <c r="JC299" s="70"/>
      <c r="JD299" s="16"/>
      <c r="JE299" s="16"/>
      <c r="JF299" s="70"/>
      <c r="JG299" s="16"/>
      <c r="JH299" s="16"/>
      <c r="JI299" s="70"/>
      <c r="JJ299" s="16"/>
      <c r="JK299" s="16"/>
      <c r="JL299" s="70"/>
      <c r="JM299" s="16"/>
      <c r="JN299" s="16"/>
      <c r="JO299" s="70"/>
      <c r="JP299" s="16"/>
      <c r="JQ299" s="16"/>
      <c r="JR299" s="70"/>
      <c r="JS299" s="16"/>
      <c r="JT299" s="16"/>
      <c r="JU299" s="70"/>
      <c r="JV299" s="16"/>
      <c r="JW299" s="16"/>
      <c r="JX299" s="70"/>
      <c r="JY299" s="16"/>
      <c r="JZ299" s="16"/>
      <c r="KA299" s="70"/>
      <c r="KB299" s="16"/>
      <c r="KC299" s="16"/>
      <c r="KD299" s="70"/>
      <c r="KE299" s="16"/>
      <c r="KF299" s="16"/>
      <c r="KG299" s="70"/>
      <c r="KH299" s="16"/>
      <c r="KI299" s="16"/>
      <c r="KJ299" s="70"/>
      <c r="KK299" s="16"/>
      <c r="KL299" s="16"/>
      <c r="KM299" s="70"/>
      <c r="KN299" s="16"/>
      <c r="KO299" s="16"/>
      <c r="KP299" s="70"/>
      <c r="KQ299" s="16"/>
      <c r="KR299" s="16"/>
      <c r="KS299" s="70"/>
      <c r="KT299" s="16"/>
      <c r="KU299" s="16"/>
      <c r="KV299" s="16"/>
      <c r="KW299" s="16"/>
      <c r="KX299" s="16"/>
      <c r="KY299" s="70"/>
      <c r="KZ299" s="16"/>
      <c r="LA299" s="16"/>
      <c r="LB299" s="70"/>
      <c r="LC299" s="16"/>
      <c r="LD299" s="16"/>
      <c r="LE299" s="70"/>
      <c r="LF299" s="16"/>
      <c r="LG299" s="16"/>
      <c r="LH299" s="70"/>
      <c r="LI299" s="16"/>
      <c r="LJ299" s="16"/>
      <c r="LK299" s="70"/>
      <c r="LL299" s="16"/>
      <c r="LM299" s="16"/>
      <c r="LN299" s="70"/>
      <c r="LO299" s="16"/>
      <c r="LP299" s="16"/>
      <c r="LQ299" s="70"/>
      <c r="LR299" s="16"/>
      <c r="LS299" s="16"/>
      <c r="LT299" s="70"/>
      <c r="LU299" s="16"/>
      <c r="LV299" s="16"/>
      <c r="LW299" s="70"/>
      <c r="LX299" s="16"/>
      <c r="LY299" s="16"/>
      <c r="LZ299" s="70"/>
      <c r="MA299" s="16"/>
      <c r="MB299" s="16"/>
      <c r="MC299" s="70"/>
      <c r="MD299" s="16"/>
      <c r="ME299" s="16"/>
      <c r="MF299" s="70"/>
      <c r="MG299" s="21"/>
    </row>
    <row r="300" spans="2:345" s="17" customFormat="1" ht="18.75" customHeight="1">
      <c r="B300" s="16"/>
      <c r="C300" s="16"/>
      <c r="D300" s="16"/>
      <c r="E300" s="16"/>
      <c r="F300" s="16"/>
      <c r="G300" s="70"/>
      <c r="H300" s="16"/>
      <c r="I300" s="16"/>
      <c r="J300" s="70"/>
      <c r="K300" s="16"/>
      <c r="L300" s="16"/>
      <c r="M300" s="70"/>
      <c r="N300" s="16"/>
      <c r="O300" s="16"/>
      <c r="P300" s="70"/>
      <c r="Q300" s="16"/>
      <c r="R300" s="16"/>
      <c r="S300" s="70"/>
      <c r="T300" s="16"/>
      <c r="U300" s="16"/>
      <c r="V300" s="70"/>
      <c r="W300" s="16"/>
      <c r="X300" s="16"/>
      <c r="Y300" s="70"/>
      <c r="Z300" s="16"/>
      <c r="AA300" s="16"/>
      <c r="AB300" s="70"/>
      <c r="AC300" s="16"/>
      <c r="AD300" s="16"/>
      <c r="AE300" s="70"/>
      <c r="AF300" s="16"/>
      <c r="AG300" s="16"/>
      <c r="AH300" s="70"/>
      <c r="AI300" s="16"/>
      <c r="AJ300" s="16"/>
      <c r="AK300" s="70"/>
      <c r="AL300" s="16"/>
      <c r="AM300" s="16"/>
      <c r="AN300" s="70"/>
      <c r="AO300" s="16"/>
      <c r="AP300" s="16"/>
      <c r="AQ300" s="70"/>
      <c r="AR300" s="16"/>
      <c r="AS300" s="16"/>
      <c r="AT300" s="70"/>
      <c r="AU300" s="16"/>
      <c r="AV300" s="16"/>
      <c r="AW300" s="70"/>
      <c r="AX300" s="16"/>
      <c r="AY300" s="16"/>
      <c r="AZ300" s="70"/>
      <c r="BA300" s="16"/>
      <c r="BB300" s="16"/>
      <c r="BC300" s="70"/>
      <c r="BD300" s="16"/>
      <c r="BE300" s="16"/>
      <c r="BF300" s="70"/>
      <c r="BG300" s="16"/>
      <c r="BH300" s="16"/>
      <c r="BI300" s="70"/>
      <c r="BJ300" s="16"/>
      <c r="BK300" s="16"/>
      <c r="BL300" s="70"/>
      <c r="BM300" s="16"/>
      <c r="BN300" s="16"/>
      <c r="BO300" s="70"/>
      <c r="BP300" s="16"/>
      <c r="BQ300" s="16"/>
      <c r="BR300" s="70"/>
      <c r="BS300" s="16"/>
      <c r="BT300" s="16"/>
      <c r="BU300" s="70"/>
      <c r="BV300" s="16"/>
      <c r="BW300" s="16"/>
      <c r="BX300" s="70"/>
      <c r="BY300" s="16"/>
      <c r="BZ300" s="16"/>
      <c r="CA300" s="70"/>
      <c r="CB300" s="16"/>
      <c r="CC300" s="16"/>
      <c r="CD300" s="70"/>
      <c r="CE300" s="16"/>
      <c r="CF300" s="16"/>
      <c r="CG300" s="70"/>
      <c r="CH300" s="16"/>
      <c r="CI300" s="16"/>
      <c r="CJ300" s="70"/>
      <c r="CK300" s="16"/>
      <c r="CL300" s="16"/>
      <c r="CM300" s="70"/>
      <c r="CN300" s="16"/>
      <c r="CO300" s="16"/>
      <c r="CP300" s="70"/>
      <c r="CQ300" s="16"/>
      <c r="CR300" s="16"/>
      <c r="CS300" s="70"/>
      <c r="CT300" s="16"/>
      <c r="CU300" s="16"/>
      <c r="CV300" s="70"/>
      <c r="CW300" s="16"/>
      <c r="CX300" s="16"/>
      <c r="CY300" s="70"/>
      <c r="CZ300" s="16"/>
      <c r="DA300" s="16"/>
      <c r="DB300" s="70"/>
      <c r="DC300" s="16"/>
      <c r="DD300" s="16"/>
      <c r="DE300" s="70"/>
      <c r="DF300" s="16"/>
      <c r="DG300" s="16"/>
      <c r="DH300" s="70"/>
      <c r="DI300" s="16"/>
      <c r="DJ300" s="16"/>
      <c r="DK300" s="70"/>
      <c r="DL300" s="16"/>
      <c r="DM300" s="16"/>
      <c r="DN300" s="70"/>
      <c r="DO300" s="16"/>
      <c r="DP300" s="16"/>
      <c r="DQ300" s="70"/>
      <c r="DR300" s="16"/>
      <c r="DS300" s="16"/>
      <c r="DT300" s="70"/>
      <c r="DU300" s="16"/>
      <c r="DV300" s="16"/>
      <c r="DW300" s="70"/>
      <c r="DX300" s="16"/>
      <c r="DY300" s="16"/>
      <c r="DZ300" s="70"/>
      <c r="EA300" s="16"/>
      <c r="EB300" s="16"/>
      <c r="EC300" s="70"/>
      <c r="ED300" s="16"/>
      <c r="EE300" s="16"/>
      <c r="EF300" s="70"/>
      <c r="EG300" s="16"/>
      <c r="EH300" s="16"/>
      <c r="EI300" s="70"/>
      <c r="EJ300" s="16"/>
      <c r="EK300" s="16"/>
      <c r="EL300" s="70"/>
      <c r="EM300" s="16"/>
      <c r="EN300" s="16"/>
      <c r="EO300" s="70"/>
      <c r="EP300" s="16"/>
      <c r="EQ300" s="16"/>
      <c r="ER300" s="70"/>
      <c r="ES300" s="16"/>
      <c r="ET300" s="16"/>
      <c r="EU300" s="70"/>
      <c r="EV300" s="16"/>
      <c r="EW300" s="16"/>
      <c r="EX300" s="70"/>
      <c r="EY300" s="16"/>
      <c r="EZ300" s="16"/>
      <c r="FA300" s="70"/>
      <c r="FB300" s="16"/>
      <c r="FC300" s="16"/>
      <c r="FD300" s="70"/>
      <c r="FE300" s="16"/>
      <c r="FF300" s="16"/>
      <c r="FG300" s="70"/>
      <c r="FH300" s="16"/>
      <c r="FI300" s="16"/>
      <c r="FJ300" s="70"/>
      <c r="FK300" s="16"/>
      <c r="FL300" s="16"/>
      <c r="FM300" s="70"/>
      <c r="FN300" s="16"/>
      <c r="FO300" s="16"/>
      <c r="FP300" s="70"/>
      <c r="FQ300" s="16"/>
      <c r="FR300" s="16"/>
      <c r="FS300" s="70"/>
      <c r="FT300" s="16"/>
      <c r="FU300" s="16"/>
      <c r="FV300" s="70"/>
      <c r="FW300" s="16"/>
      <c r="FX300" s="16"/>
      <c r="FY300" s="70"/>
      <c r="FZ300" s="16"/>
      <c r="GA300" s="16"/>
      <c r="GB300" s="70"/>
      <c r="GC300" s="16"/>
      <c r="GD300" s="16"/>
      <c r="GE300" s="70"/>
      <c r="GF300" s="16"/>
      <c r="GG300" s="16"/>
      <c r="GH300" s="71"/>
      <c r="GI300" s="16"/>
      <c r="GJ300" s="16"/>
      <c r="GK300" s="70"/>
      <c r="GL300" s="16"/>
      <c r="GM300" s="16"/>
      <c r="GN300" s="70"/>
      <c r="GO300" s="16"/>
      <c r="GP300" s="16"/>
      <c r="GQ300" s="70"/>
      <c r="GR300" s="16"/>
      <c r="GS300" s="16"/>
      <c r="GT300" s="70"/>
      <c r="GU300" s="16"/>
      <c r="GV300" s="16"/>
      <c r="GW300" s="70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70"/>
      <c r="HJ300" s="16"/>
      <c r="HK300" s="16"/>
      <c r="HL300" s="16"/>
      <c r="HM300" s="16"/>
      <c r="HN300" s="16"/>
      <c r="HO300" s="16"/>
      <c r="HP300" s="16"/>
      <c r="HQ300" s="16"/>
      <c r="HR300" s="70"/>
      <c r="HS300" s="16"/>
      <c r="HT300" s="16"/>
      <c r="HU300" s="70"/>
      <c r="HV300" s="16"/>
      <c r="HW300" s="16"/>
      <c r="HX300" s="70"/>
      <c r="HY300" s="16"/>
      <c r="HZ300" s="16"/>
      <c r="IA300" s="70"/>
      <c r="IB300" s="16"/>
      <c r="IC300" s="16"/>
      <c r="ID300" s="70"/>
      <c r="IE300" s="16"/>
      <c r="IF300" s="16"/>
      <c r="IG300" s="70"/>
      <c r="IH300" s="16"/>
      <c r="II300" s="16"/>
      <c r="IJ300" s="70"/>
      <c r="IK300" s="16"/>
      <c r="IL300" s="16"/>
      <c r="IM300" s="70"/>
      <c r="IN300" s="16"/>
      <c r="IO300" s="16"/>
      <c r="IP300" s="70"/>
      <c r="IQ300" s="16"/>
      <c r="IR300" s="16"/>
      <c r="IS300" s="16"/>
      <c r="IT300" s="70"/>
      <c r="IU300" s="16"/>
      <c r="IV300" s="16"/>
      <c r="IW300" s="70"/>
      <c r="IX300" s="16"/>
      <c r="IY300" s="16"/>
      <c r="IZ300" s="70"/>
      <c r="JA300" s="16"/>
      <c r="JB300" s="16"/>
      <c r="JC300" s="70"/>
      <c r="JD300" s="16"/>
      <c r="JE300" s="16"/>
      <c r="JF300" s="70"/>
      <c r="JG300" s="16"/>
      <c r="JH300" s="16"/>
      <c r="JI300" s="70"/>
      <c r="JJ300" s="16"/>
      <c r="JK300" s="16"/>
      <c r="JL300" s="70"/>
      <c r="JM300" s="16"/>
      <c r="JN300" s="16"/>
      <c r="JO300" s="70"/>
      <c r="JP300" s="16"/>
      <c r="JQ300" s="16"/>
      <c r="JR300" s="70"/>
      <c r="JS300" s="16"/>
      <c r="JT300" s="16"/>
      <c r="JU300" s="70"/>
      <c r="JV300" s="16"/>
      <c r="JW300" s="16"/>
      <c r="JX300" s="70"/>
      <c r="JY300" s="16"/>
      <c r="JZ300" s="16"/>
      <c r="KA300" s="70"/>
      <c r="KB300" s="16"/>
      <c r="KC300" s="16"/>
      <c r="KD300" s="70"/>
      <c r="KE300" s="16"/>
      <c r="KF300" s="16"/>
      <c r="KG300" s="70"/>
      <c r="KH300" s="16"/>
      <c r="KI300" s="16"/>
      <c r="KJ300" s="70"/>
      <c r="KK300" s="16"/>
      <c r="KL300" s="16"/>
      <c r="KM300" s="70"/>
      <c r="KN300" s="16"/>
      <c r="KO300" s="16"/>
      <c r="KP300" s="70"/>
      <c r="KQ300" s="16"/>
      <c r="KR300" s="16"/>
      <c r="KS300" s="70"/>
      <c r="KT300" s="16"/>
      <c r="KU300" s="16"/>
      <c r="KV300" s="16"/>
      <c r="KW300" s="16"/>
      <c r="KX300" s="16"/>
      <c r="KY300" s="70"/>
      <c r="KZ300" s="16"/>
      <c r="LA300" s="16"/>
      <c r="LB300" s="70"/>
      <c r="LC300" s="16"/>
      <c r="LD300" s="16"/>
      <c r="LE300" s="70"/>
      <c r="LF300" s="16"/>
      <c r="LG300" s="16"/>
      <c r="LH300" s="70"/>
      <c r="LI300" s="16"/>
      <c r="LJ300" s="16"/>
      <c r="LK300" s="70"/>
      <c r="LL300" s="16"/>
      <c r="LM300" s="16"/>
      <c r="LN300" s="70"/>
      <c r="LO300" s="16"/>
      <c r="LP300" s="16"/>
      <c r="LQ300" s="70"/>
      <c r="LR300" s="16"/>
      <c r="LS300" s="16"/>
      <c r="LT300" s="70"/>
      <c r="LU300" s="16"/>
      <c r="LV300" s="16"/>
      <c r="LW300" s="70"/>
      <c r="LX300" s="16"/>
      <c r="LY300" s="16"/>
      <c r="LZ300" s="70"/>
      <c r="MA300" s="16"/>
      <c r="MB300" s="16"/>
      <c r="MC300" s="70"/>
      <c r="MD300" s="16"/>
      <c r="ME300" s="16"/>
      <c r="MF300" s="70"/>
      <c r="MG300" s="21"/>
    </row>
    <row r="301" spans="2:345" s="17" customFormat="1">
      <c r="B301" s="16"/>
      <c r="C301" s="16"/>
      <c r="D301" s="16"/>
      <c r="E301" s="16"/>
      <c r="F301" s="16"/>
      <c r="G301" s="70"/>
      <c r="H301" s="16"/>
      <c r="I301" s="16"/>
      <c r="J301" s="70"/>
      <c r="K301" s="16"/>
      <c r="L301" s="16"/>
      <c r="M301" s="70"/>
      <c r="N301" s="16"/>
      <c r="O301" s="16"/>
      <c r="P301" s="70"/>
      <c r="Q301" s="16"/>
      <c r="R301" s="16"/>
      <c r="S301" s="70"/>
      <c r="T301" s="16"/>
      <c r="U301" s="16"/>
      <c r="V301" s="70"/>
      <c r="W301" s="16"/>
      <c r="X301" s="16"/>
      <c r="Y301" s="70"/>
      <c r="Z301" s="16"/>
      <c r="AA301" s="16"/>
      <c r="AB301" s="70"/>
      <c r="AC301" s="16"/>
      <c r="AD301" s="16"/>
      <c r="AE301" s="70"/>
      <c r="AF301" s="16"/>
      <c r="AG301" s="16"/>
      <c r="AH301" s="70"/>
      <c r="AI301" s="16"/>
      <c r="AJ301" s="16"/>
      <c r="AK301" s="70"/>
      <c r="AL301" s="16"/>
      <c r="AM301" s="16"/>
      <c r="AN301" s="70"/>
      <c r="AO301" s="16"/>
      <c r="AP301" s="16"/>
      <c r="AQ301" s="70"/>
      <c r="AR301" s="16"/>
      <c r="AS301" s="16"/>
      <c r="AT301" s="70"/>
      <c r="AU301" s="16"/>
      <c r="AV301" s="16"/>
      <c r="AW301" s="70"/>
      <c r="AX301" s="16"/>
      <c r="AY301" s="16"/>
      <c r="AZ301" s="70"/>
      <c r="BA301" s="16"/>
      <c r="BB301" s="16"/>
      <c r="BC301" s="70"/>
      <c r="BD301" s="16"/>
      <c r="BE301" s="16"/>
      <c r="BF301" s="70"/>
      <c r="BG301" s="16"/>
      <c r="BH301" s="16"/>
      <c r="BI301" s="70"/>
      <c r="BJ301" s="16"/>
      <c r="BK301" s="16"/>
      <c r="BL301" s="70"/>
      <c r="BM301" s="16"/>
      <c r="BN301" s="16"/>
      <c r="BO301" s="70"/>
      <c r="BP301" s="16"/>
      <c r="BQ301" s="16"/>
      <c r="BR301" s="70"/>
      <c r="BS301" s="16"/>
      <c r="BT301" s="16"/>
      <c r="BU301" s="70"/>
      <c r="BV301" s="16"/>
      <c r="BW301" s="16"/>
      <c r="BX301" s="70"/>
      <c r="BY301" s="16"/>
      <c r="BZ301" s="16"/>
      <c r="CA301" s="70"/>
      <c r="CB301" s="16"/>
      <c r="CC301" s="16"/>
      <c r="CD301" s="70"/>
      <c r="CE301" s="16"/>
      <c r="CF301" s="16"/>
      <c r="CG301" s="70"/>
      <c r="CH301" s="16"/>
      <c r="CI301" s="16"/>
      <c r="CJ301" s="70"/>
      <c r="CK301" s="16"/>
      <c r="CL301" s="16"/>
      <c r="CM301" s="70"/>
      <c r="CN301" s="16"/>
      <c r="CO301" s="16"/>
      <c r="CP301" s="70"/>
      <c r="CQ301" s="16"/>
      <c r="CR301" s="16"/>
      <c r="CS301" s="70"/>
      <c r="CT301" s="16"/>
      <c r="CU301" s="16"/>
      <c r="CV301" s="70"/>
      <c r="CW301" s="16"/>
      <c r="CX301" s="16"/>
      <c r="CY301" s="70"/>
      <c r="CZ301" s="16"/>
      <c r="DA301" s="16"/>
      <c r="DB301" s="70"/>
      <c r="DC301" s="16"/>
      <c r="DD301" s="16"/>
      <c r="DE301" s="70"/>
      <c r="DF301" s="16"/>
      <c r="DG301" s="16"/>
      <c r="DH301" s="70"/>
      <c r="DI301" s="16"/>
      <c r="DJ301" s="16"/>
      <c r="DK301" s="70"/>
      <c r="DL301" s="16"/>
      <c r="DM301" s="16"/>
      <c r="DN301" s="70"/>
      <c r="DO301" s="16"/>
      <c r="DP301" s="16"/>
      <c r="DQ301" s="70"/>
      <c r="DR301" s="16"/>
      <c r="DS301" s="16"/>
      <c r="DT301" s="70"/>
      <c r="DU301" s="16"/>
      <c r="DV301" s="16"/>
      <c r="DW301" s="70"/>
      <c r="DX301" s="16"/>
      <c r="DY301" s="16"/>
      <c r="DZ301" s="70"/>
      <c r="EA301" s="16"/>
      <c r="EB301" s="16"/>
      <c r="EC301" s="70"/>
      <c r="ED301" s="16"/>
      <c r="EE301" s="16"/>
      <c r="EF301" s="70"/>
      <c r="EG301" s="16"/>
      <c r="EH301" s="16"/>
      <c r="EI301" s="70"/>
      <c r="EJ301" s="16"/>
      <c r="EK301" s="16"/>
      <c r="EL301" s="70"/>
      <c r="EM301" s="16"/>
      <c r="EN301" s="16"/>
      <c r="EO301" s="70"/>
      <c r="EP301" s="16"/>
      <c r="EQ301" s="16"/>
      <c r="ER301" s="70"/>
      <c r="ES301" s="16"/>
      <c r="ET301" s="16"/>
      <c r="EU301" s="70"/>
      <c r="EV301" s="16"/>
      <c r="EW301" s="16"/>
      <c r="EX301" s="70"/>
      <c r="EY301" s="16"/>
      <c r="EZ301" s="16"/>
      <c r="FA301" s="70"/>
      <c r="FB301" s="16"/>
      <c r="FC301" s="16"/>
      <c r="FD301" s="70"/>
      <c r="FE301" s="16"/>
      <c r="FF301" s="16"/>
      <c r="FG301" s="70"/>
      <c r="FH301" s="16"/>
      <c r="FI301" s="16"/>
      <c r="FJ301" s="70"/>
      <c r="FK301" s="16"/>
      <c r="FL301" s="16"/>
      <c r="FM301" s="70"/>
      <c r="FN301" s="16"/>
      <c r="FO301" s="16"/>
      <c r="FP301" s="70"/>
      <c r="FQ301" s="16"/>
      <c r="FR301" s="16"/>
      <c r="FS301" s="70"/>
      <c r="FT301" s="16"/>
      <c r="FU301" s="16"/>
      <c r="FV301" s="70"/>
      <c r="FW301" s="16"/>
      <c r="FX301" s="16"/>
      <c r="FY301" s="70"/>
      <c r="FZ301" s="16"/>
      <c r="GA301" s="16"/>
      <c r="GB301" s="70"/>
      <c r="GC301" s="16"/>
      <c r="GD301" s="16"/>
      <c r="GE301" s="70"/>
      <c r="GF301" s="16"/>
      <c r="GG301" s="16"/>
      <c r="GH301" s="71"/>
      <c r="GI301" s="16"/>
      <c r="GJ301" s="16"/>
      <c r="GK301" s="70"/>
      <c r="GL301" s="16"/>
      <c r="GM301" s="16"/>
      <c r="GN301" s="70"/>
      <c r="GO301" s="16"/>
      <c r="GP301" s="16"/>
      <c r="GQ301" s="70"/>
      <c r="GR301" s="16"/>
      <c r="GS301" s="16"/>
      <c r="GT301" s="70"/>
      <c r="GU301" s="16"/>
      <c r="GV301" s="16"/>
      <c r="GW301" s="70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70"/>
      <c r="HJ301" s="16"/>
      <c r="HK301" s="16"/>
      <c r="HL301" s="16"/>
      <c r="HM301" s="16"/>
      <c r="HN301" s="16"/>
      <c r="HO301" s="16"/>
      <c r="HP301" s="16"/>
      <c r="HQ301" s="16"/>
      <c r="HR301" s="70"/>
      <c r="HS301" s="16"/>
      <c r="HT301" s="16"/>
      <c r="HU301" s="70"/>
      <c r="HV301" s="16"/>
      <c r="HW301" s="16"/>
      <c r="HX301" s="70"/>
      <c r="HY301" s="16"/>
      <c r="HZ301" s="16"/>
      <c r="IA301" s="70"/>
      <c r="IB301" s="16"/>
      <c r="IC301" s="16"/>
      <c r="ID301" s="70"/>
      <c r="IE301" s="16"/>
      <c r="IF301" s="16"/>
      <c r="IG301" s="70"/>
      <c r="IH301" s="16"/>
      <c r="II301" s="16"/>
      <c r="IJ301" s="70"/>
      <c r="IK301" s="16"/>
      <c r="IL301" s="16"/>
      <c r="IM301" s="70"/>
      <c r="IN301" s="16"/>
      <c r="IO301" s="16"/>
      <c r="IP301" s="70"/>
      <c r="IQ301" s="16"/>
      <c r="IR301" s="16"/>
      <c r="IS301" s="16"/>
      <c r="IT301" s="70"/>
      <c r="IU301" s="16"/>
      <c r="IV301" s="16"/>
      <c r="IW301" s="70"/>
      <c r="IX301" s="16"/>
      <c r="IY301" s="16"/>
      <c r="IZ301" s="70"/>
      <c r="JA301" s="16"/>
      <c r="JB301" s="16"/>
      <c r="JC301" s="70"/>
      <c r="JD301" s="16"/>
      <c r="JE301" s="16"/>
      <c r="JF301" s="70"/>
      <c r="JG301" s="16"/>
      <c r="JH301" s="16"/>
      <c r="JI301" s="70"/>
      <c r="JJ301" s="16"/>
      <c r="JK301" s="16"/>
      <c r="JL301" s="70"/>
      <c r="JM301" s="16"/>
      <c r="JN301" s="16"/>
      <c r="JO301" s="70"/>
      <c r="JP301" s="16"/>
      <c r="JQ301" s="16"/>
      <c r="JR301" s="70"/>
      <c r="JS301" s="16"/>
      <c r="JT301" s="16"/>
      <c r="JU301" s="70"/>
      <c r="JV301" s="16"/>
      <c r="JW301" s="16"/>
      <c r="JX301" s="70"/>
      <c r="JY301" s="16"/>
      <c r="JZ301" s="16"/>
      <c r="KA301" s="70"/>
      <c r="KB301" s="16"/>
      <c r="KC301" s="16"/>
      <c r="KD301" s="70"/>
      <c r="KE301" s="16"/>
      <c r="KF301" s="16"/>
      <c r="KG301" s="70"/>
      <c r="KH301" s="16"/>
      <c r="KI301" s="16"/>
      <c r="KJ301" s="70"/>
      <c r="KK301" s="16"/>
      <c r="KL301" s="16"/>
      <c r="KM301" s="70"/>
      <c r="KN301" s="16"/>
      <c r="KO301" s="16"/>
      <c r="KP301" s="70"/>
      <c r="KQ301" s="16"/>
      <c r="KR301" s="16"/>
      <c r="KS301" s="70"/>
      <c r="KT301" s="16"/>
      <c r="KU301" s="16"/>
      <c r="KV301" s="16"/>
      <c r="KW301" s="16"/>
      <c r="KX301" s="16"/>
      <c r="KY301" s="70"/>
      <c r="KZ301" s="16"/>
      <c r="LA301" s="16"/>
      <c r="LB301" s="70"/>
      <c r="LC301" s="16"/>
      <c r="LD301" s="16"/>
      <c r="LE301" s="70"/>
      <c r="LF301" s="16"/>
      <c r="LG301" s="16"/>
      <c r="LH301" s="70"/>
      <c r="LI301" s="16"/>
      <c r="LJ301" s="16"/>
      <c r="LK301" s="70"/>
      <c r="LL301" s="16"/>
      <c r="LM301" s="16"/>
      <c r="LN301" s="70"/>
      <c r="LO301" s="16"/>
      <c r="LP301" s="16"/>
      <c r="LQ301" s="70"/>
      <c r="LR301" s="16"/>
      <c r="LS301" s="16"/>
      <c r="LT301" s="70"/>
      <c r="LU301" s="16"/>
      <c r="LV301" s="16"/>
      <c r="LW301" s="70"/>
      <c r="LX301" s="16"/>
      <c r="LY301" s="16"/>
      <c r="LZ301" s="70"/>
      <c r="MA301" s="16"/>
      <c r="MB301" s="16"/>
      <c r="MC301" s="70"/>
      <c r="MD301" s="16"/>
      <c r="ME301" s="16"/>
      <c r="MF301" s="70"/>
      <c r="MG301" s="21"/>
    </row>
    <row r="302" spans="2:345" s="17" customFormat="1" ht="18.75" customHeight="1">
      <c r="B302" s="16"/>
      <c r="C302" s="16"/>
      <c r="D302" s="16"/>
      <c r="E302" s="16"/>
      <c r="F302" s="16"/>
      <c r="G302" s="70"/>
      <c r="H302" s="16"/>
      <c r="I302" s="16"/>
      <c r="J302" s="70"/>
      <c r="K302" s="16"/>
      <c r="L302" s="16"/>
      <c r="M302" s="70"/>
      <c r="N302" s="16"/>
      <c r="O302" s="16"/>
      <c r="P302" s="70"/>
      <c r="Q302" s="16"/>
      <c r="R302" s="16"/>
      <c r="S302" s="70"/>
      <c r="T302" s="16"/>
      <c r="U302" s="16"/>
      <c r="V302" s="70"/>
      <c r="W302" s="16"/>
      <c r="X302" s="16"/>
      <c r="Y302" s="70"/>
      <c r="Z302" s="16"/>
      <c r="AA302" s="16"/>
      <c r="AB302" s="70"/>
      <c r="AC302" s="16"/>
      <c r="AD302" s="16"/>
      <c r="AE302" s="70"/>
      <c r="AF302" s="16"/>
      <c r="AG302" s="16"/>
      <c r="AH302" s="70"/>
      <c r="AI302" s="16"/>
      <c r="AJ302" s="16"/>
      <c r="AK302" s="70"/>
      <c r="AL302" s="16"/>
      <c r="AM302" s="16"/>
      <c r="AN302" s="70"/>
      <c r="AO302" s="16"/>
      <c r="AP302" s="16"/>
      <c r="AQ302" s="70"/>
      <c r="AR302" s="16"/>
      <c r="AS302" s="16"/>
      <c r="AT302" s="70"/>
      <c r="AU302" s="16"/>
      <c r="AV302" s="16"/>
      <c r="AW302" s="70"/>
      <c r="AX302" s="16"/>
      <c r="AY302" s="16"/>
      <c r="AZ302" s="70"/>
      <c r="BA302" s="16"/>
      <c r="BB302" s="16"/>
      <c r="BC302" s="70"/>
      <c r="BD302" s="16"/>
      <c r="BE302" s="16"/>
      <c r="BF302" s="70"/>
      <c r="BG302" s="16"/>
      <c r="BH302" s="16"/>
      <c r="BI302" s="70"/>
      <c r="BJ302" s="16"/>
      <c r="BK302" s="16"/>
      <c r="BL302" s="70"/>
      <c r="BM302" s="16"/>
      <c r="BN302" s="16"/>
      <c r="BO302" s="70"/>
      <c r="BP302" s="16"/>
      <c r="BQ302" s="16"/>
      <c r="BR302" s="70"/>
      <c r="BS302" s="16"/>
      <c r="BT302" s="16"/>
      <c r="BU302" s="70"/>
      <c r="BV302" s="16"/>
      <c r="BW302" s="16"/>
      <c r="BX302" s="70"/>
      <c r="BY302" s="16"/>
      <c r="BZ302" s="16"/>
      <c r="CA302" s="70"/>
      <c r="CB302" s="16"/>
      <c r="CC302" s="16"/>
      <c r="CD302" s="70"/>
      <c r="CE302" s="16"/>
      <c r="CF302" s="16"/>
      <c r="CG302" s="70"/>
      <c r="CH302" s="16"/>
      <c r="CI302" s="16"/>
      <c r="CJ302" s="70"/>
      <c r="CK302" s="16"/>
      <c r="CL302" s="16"/>
      <c r="CM302" s="70"/>
      <c r="CN302" s="16"/>
      <c r="CO302" s="16"/>
      <c r="CP302" s="70"/>
      <c r="CQ302" s="16"/>
      <c r="CR302" s="16"/>
      <c r="CS302" s="70"/>
      <c r="CT302" s="16"/>
      <c r="CU302" s="16"/>
      <c r="CV302" s="70"/>
      <c r="CW302" s="16"/>
      <c r="CX302" s="16"/>
      <c r="CY302" s="70"/>
      <c r="CZ302" s="16"/>
      <c r="DA302" s="16"/>
      <c r="DB302" s="70"/>
      <c r="DC302" s="16"/>
      <c r="DD302" s="16"/>
      <c r="DE302" s="70"/>
      <c r="DF302" s="16"/>
      <c r="DG302" s="16"/>
      <c r="DH302" s="70"/>
      <c r="DI302" s="16"/>
      <c r="DJ302" s="16"/>
      <c r="DK302" s="70"/>
      <c r="DL302" s="16"/>
      <c r="DM302" s="16"/>
      <c r="DN302" s="70"/>
      <c r="DO302" s="16"/>
      <c r="DP302" s="16"/>
      <c r="DQ302" s="70"/>
      <c r="DR302" s="16"/>
      <c r="DS302" s="16"/>
      <c r="DT302" s="70"/>
      <c r="DU302" s="16"/>
      <c r="DV302" s="16"/>
      <c r="DW302" s="70"/>
      <c r="DX302" s="16"/>
      <c r="DY302" s="16"/>
      <c r="DZ302" s="70"/>
      <c r="EA302" s="16"/>
      <c r="EB302" s="16"/>
      <c r="EC302" s="70"/>
      <c r="ED302" s="16"/>
      <c r="EE302" s="16"/>
      <c r="EF302" s="70"/>
      <c r="EG302" s="16"/>
      <c r="EH302" s="16"/>
      <c r="EI302" s="70"/>
      <c r="EJ302" s="16"/>
      <c r="EK302" s="16"/>
      <c r="EL302" s="70"/>
      <c r="EM302" s="16"/>
      <c r="EN302" s="16"/>
      <c r="EO302" s="70"/>
      <c r="EP302" s="16"/>
      <c r="EQ302" s="16"/>
      <c r="ER302" s="70"/>
      <c r="ES302" s="16"/>
      <c r="ET302" s="16"/>
      <c r="EU302" s="70"/>
      <c r="EV302" s="16"/>
      <c r="EW302" s="16"/>
      <c r="EX302" s="70"/>
      <c r="EY302" s="16"/>
      <c r="EZ302" s="16"/>
      <c r="FA302" s="70"/>
      <c r="FB302" s="16"/>
      <c r="FC302" s="16"/>
      <c r="FD302" s="70"/>
      <c r="FE302" s="16"/>
      <c r="FF302" s="16"/>
      <c r="FG302" s="70"/>
      <c r="FH302" s="16"/>
      <c r="FI302" s="16"/>
      <c r="FJ302" s="70"/>
      <c r="FK302" s="16"/>
      <c r="FL302" s="16"/>
      <c r="FM302" s="70"/>
      <c r="FN302" s="16"/>
      <c r="FO302" s="16"/>
      <c r="FP302" s="70"/>
      <c r="FQ302" s="16"/>
      <c r="FR302" s="16"/>
      <c r="FS302" s="70"/>
      <c r="FT302" s="16"/>
      <c r="FU302" s="16"/>
      <c r="FV302" s="70"/>
      <c r="FW302" s="16"/>
      <c r="FX302" s="16"/>
      <c r="FY302" s="70"/>
      <c r="FZ302" s="16"/>
      <c r="GA302" s="16"/>
      <c r="GB302" s="70"/>
      <c r="GC302" s="16"/>
      <c r="GD302" s="16"/>
      <c r="GE302" s="70"/>
      <c r="GF302" s="16"/>
      <c r="GG302" s="16"/>
      <c r="GH302" s="71"/>
      <c r="GI302" s="16"/>
      <c r="GJ302" s="16"/>
      <c r="GK302" s="70"/>
      <c r="GL302" s="16"/>
      <c r="GM302" s="16"/>
      <c r="GN302" s="70"/>
      <c r="GO302" s="16"/>
      <c r="GP302" s="16"/>
      <c r="GQ302" s="70"/>
      <c r="GR302" s="16"/>
      <c r="GS302" s="16"/>
      <c r="GT302" s="70"/>
      <c r="GU302" s="16"/>
      <c r="GV302" s="16"/>
      <c r="GW302" s="70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70"/>
      <c r="HJ302" s="16"/>
      <c r="HK302" s="16"/>
      <c r="HL302" s="16"/>
      <c r="HM302" s="16"/>
      <c r="HN302" s="16"/>
      <c r="HO302" s="16"/>
      <c r="HP302" s="16"/>
      <c r="HQ302" s="16"/>
      <c r="HR302" s="70"/>
      <c r="HS302" s="16"/>
      <c r="HT302" s="16"/>
      <c r="HU302" s="70"/>
      <c r="HV302" s="16"/>
      <c r="HW302" s="16"/>
      <c r="HX302" s="70"/>
      <c r="HY302" s="16"/>
      <c r="HZ302" s="16"/>
      <c r="IA302" s="70"/>
      <c r="IB302" s="16"/>
      <c r="IC302" s="16"/>
      <c r="ID302" s="70"/>
      <c r="IE302" s="16"/>
      <c r="IF302" s="16"/>
      <c r="IG302" s="70"/>
      <c r="IH302" s="16"/>
      <c r="II302" s="16"/>
      <c r="IJ302" s="70"/>
      <c r="IK302" s="16"/>
      <c r="IL302" s="16"/>
      <c r="IM302" s="70"/>
      <c r="IN302" s="16"/>
      <c r="IO302" s="16"/>
      <c r="IP302" s="70"/>
      <c r="IQ302" s="16"/>
      <c r="IR302" s="16"/>
      <c r="IS302" s="16"/>
      <c r="IT302" s="70"/>
      <c r="IU302" s="16"/>
      <c r="IV302" s="16"/>
      <c r="IW302" s="70"/>
      <c r="IX302" s="16"/>
      <c r="IY302" s="16"/>
      <c r="IZ302" s="70"/>
      <c r="JA302" s="16"/>
      <c r="JB302" s="16"/>
      <c r="JC302" s="70"/>
      <c r="JD302" s="16"/>
      <c r="JE302" s="16"/>
      <c r="JF302" s="70"/>
      <c r="JG302" s="16"/>
      <c r="JH302" s="16"/>
      <c r="JI302" s="70"/>
      <c r="JJ302" s="16"/>
      <c r="JK302" s="16"/>
      <c r="JL302" s="70"/>
      <c r="JM302" s="16"/>
      <c r="JN302" s="16"/>
      <c r="JO302" s="70"/>
      <c r="JP302" s="16"/>
      <c r="JQ302" s="16"/>
      <c r="JR302" s="70"/>
      <c r="JS302" s="16"/>
      <c r="JT302" s="16"/>
      <c r="JU302" s="70"/>
      <c r="JV302" s="16"/>
      <c r="JW302" s="16"/>
      <c r="JX302" s="70"/>
      <c r="JY302" s="16"/>
      <c r="JZ302" s="16"/>
      <c r="KA302" s="70"/>
      <c r="KB302" s="16"/>
      <c r="KC302" s="16"/>
      <c r="KD302" s="70"/>
      <c r="KE302" s="16"/>
      <c r="KF302" s="16"/>
      <c r="KG302" s="70"/>
      <c r="KH302" s="16"/>
      <c r="KI302" s="16"/>
      <c r="KJ302" s="70"/>
      <c r="KK302" s="16"/>
      <c r="KL302" s="16"/>
      <c r="KM302" s="70"/>
      <c r="KN302" s="16"/>
      <c r="KO302" s="16"/>
      <c r="KP302" s="70"/>
      <c r="KQ302" s="16"/>
      <c r="KR302" s="16"/>
      <c r="KS302" s="70"/>
      <c r="KT302" s="16"/>
      <c r="KU302" s="16"/>
      <c r="KV302" s="16"/>
      <c r="KW302" s="16"/>
      <c r="KX302" s="16"/>
      <c r="KY302" s="70"/>
      <c r="KZ302" s="16"/>
      <c r="LA302" s="16"/>
      <c r="LB302" s="70"/>
      <c r="LC302" s="16"/>
      <c r="LD302" s="16"/>
      <c r="LE302" s="70"/>
      <c r="LF302" s="16"/>
      <c r="LG302" s="16"/>
      <c r="LH302" s="70"/>
      <c r="LI302" s="16"/>
      <c r="LJ302" s="16"/>
      <c r="LK302" s="70"/>
      <c r="LL302" s="16"/>
      <c r="LM302" s="16"/>
      <c r="LN302" s="70"/>
      <c r="LO302" s="16"/>
      <c r="LP302" s="16"/>
      <c r="LQ302" s="70"/>
      <c r="LR302" s="16"/>
      <c r="LS302" s="16"/>
      <c r="LT302" s="70"/>
      <c r="LU302" s="16"/>
      <c r="LV302" s="16"/>
      <c r="LW302" s="70"/>
      <c r="LX302" s="16"/>
      <c r="LY302" s="16"/>
      <c r="LZ302" s="70"/>
      <c r="MA302" s="16"/>
      <c r="MB302" s="16"/>
      <c r="MC302" s="70"/>
      <c r="MD302" s="16"/>
      <c r="ME302" s="16"/>
      <c r="MF302" s="70"/>
      <c r="MG302" s="21"/>
    </row>
    <row r="303" spans="2:345" s="17" customFormat="1">
      <c r="B303" s="16"/>
      <c r="C303" s="16"/>
      <c r="D303" s="16"/>
      <c r="E303" s="16"/>
      <c r="F303" s="16"/>
      <c r="G303" s="70"/>
      <c r="H303" s="16"/>
      <c r="I303" s="16"/>
      <c r="J303" s="70"/>
      <c r="K303" s="16"/>
      <c r="L303" s="16"/>
      <c r="M303" s="70"/>
      <c r="N303" s="16"/>
      <c r="O303" s="16"/>
      <c r="P303" s="70"/>
      <c r="Q303" s="16"/>
      <c r="R303" s="16"/>
      <c r="S303" s="70"/>
      <c r="T303" s="16"/>
      <c r="U303" s="16"/>
      <c r="V303" s="70"/>
      <c r="W303" s="16"/>
      <c r="X303" s="16"/>
      <c r="Y303" s="70"/>
      <c r="Z303" s="16"/>
      <c r="AA303" s="16"/>
      <c r="AB303" s="70"/>
      <c r="AC303" s="16"/>
      <c r="AD303" s="16"/>
      <c r="AE303" s="70"/>
      <c r="AF303" s="16"/>
      <c r="AG303" s="16"/>
      <c r="AH303" s="70"/>
      <c r="AI303" s="16"/>
      <c r="AJ303" s="16"/>
      <c r="AK303" s="70"/>
      <c r="AL303" s="16"/>
      <c r="AM303" s="16"/>
      <c r="AN303" s="70"/>
      <c r="AO303" s="16"/>
      <c r="AP303" s="16"/>
      <c r="AQ303" s="70"/>
      <c r="AR303" s="16"/>
      <c r="AS303" s="16"/>
      <c r="AT303" s="70"/>
      <c r="AU303" s="16"/>
      <c r="AV303" s="16"/>
      <c r="AW303" s="70"/>
      <c r="AX303" s="16"/>
      <c r="AY303" s="16"/>
      <c r="AZ303" s="70"/>
      <c r="BA303" s="16"/>
      <c r="BB303" s="16"/>
      <c r="BC303" s="70"/>
      <c r="BD303" s="16"/>
      <c r="BE303" s="16"/>
      <c r="BF303" s="70"/>
      <c r="BG303" s="16"/>
      <c r="BH303" s="16"/>
      <c r="BI303" s="70"/>
      <c r="BJ303" s="16"/>
      <c r="BK303" s="16"/>
      <c r="BL303" s="70"/>
      <c r="BM303" s="16"/>
      <c r="BN303" s="16"/>
      <c r="BO303" s="70"/>
      <c r="BP303" s="16"/>
      <c r="BQ303" s="16"/>
      <c r="BR303" s="70"/>
      <c r="BS303" s="16"/>
      <c r="BT303" s="16"/>
      <c r="BU303" s="70"/>
      <c r="BV303" s="16"/>
      <c r="BW303" s="16"/>
      <c r="BX303" s="70"/>
      <c r="BY303" s="16"/>
      <c r="BZ303" s="16"/>
      <c r="CA303" s="70"/>
      <c r="CB303" s="16"/>
      <c r="CC303" s="16"/>
      <c r="CD303" s="70"/>
      <c r="CE303" s="16"/>
      <c r="CF303" s="16"/>
      <c r="CG303" s="70"/>
      <c r="CH303" s="16"/>
      <c r="CI303" s="16"/>
      <c r="CJ303" s="70"/>
      <c r="CK303" s="16"/>
      <c r="CL303" s="16"/>
      <c r="CM303" s="70"/>
      <c r="CN303" s="16"/>
      <c r="CO303" s="16"/>
      <c r="CP303" s="70"/>
      <c r="CQ303" s="16"/>
      <c r="CR303" s="16"/>
      <c r="CS303" s="70"/>
      <c r="CT303" s="16"/>
      <c r="CU303" s="16"/>
      <c r="CV303" s="70"/>
      <c r="CW303" s="16"/>
      <c r="CX303" s="16"/>
      <c r="CY303" s="70"/>
      <c r="CZ303" s="16"/>
      <c r="DA303" s="16"/>
      <c r="DB303" s="70"/>
      <c r="DC303" s="16"/>
      <c r="DD303" s="16"/>
      <c r="DE303" s="70"/>
      <c r="DF303" s="16"/>
      <c r="DG303" s="16"/>
      <c r="DH303" s="70"/>
      <c r="DI303" s="16"/>
      <c r="DJ303" s="16"/>
      <c r="DK303" s="70"/>
      <c r="DL303" s="16"/>
      <c r="DM303" s="16"/>
      <c r="DN303" s="70"/>
      <c r="DO303" s="16"/>
      <c r="DP303" s="16"/>
      <c r="DQ303" s="70"/>
      <c r="DR303" s="16"/>
      <c r="DS303" s="16"/>
      <c r="DT303" s="70"/>
      <c r="DU303" s="16"/>
      <c r="DV303" s="16"/>
      <c r="DW303" s="70"/>
      <c r="DX303" s="16"/>
      <c r="DY303" s="16"/>
      <c r="DZ303" s="70"/>
      <c r="EA303" s="16"/>
      <c r="EB303" s="16"/>
      <c r="EC303" s="70"/>
      <c r="ED303" s="16"/>
      <c r="EE303" s="16"/>
      <c r="EF303" s="70"/>
      <c r="EG303" s="16"/>
      <c r="EH303" s="16"/>
      <c r="EI303" s="70"/>
      <c r="EJ303" s="16"/>
      <c r="EK303" s="16"/>
      <c r="EL303" s="70"/>
      <c r="EM303" s="16"/>
      <c r="EN303" s="16"/>
      <c r="EO303" s="70"/>
      <c r="EP303" s="16"/>
      <c r="EQ303" s="16"/>
      <c r="ER303" s="70"/>
      <c r="ES303" s="16"/>
      <c r="ET303" s="16"/>
      <c r="EU303" s="70"/>
      <c r="EV303" s="16"/>
      <c r="EW303" s="16"/>
      <c r="EX303" s="70"/>
      <c r="EY303" s="16"/>
      <c r="EZ303" s="16"/>
      <c r="FA303" s="70"/>
      <c r="FB303" s="16"/>
      <c r="FC303" s="16"/>
      <c r="FD303" s="70"/>
      <c r="FE303" s="16"/>
      <c r="FF303" s="16"/>
      <c r="FG303" s="70"/>
      <c r="FH303" s="16"/>
      <c r="FI303" s="16"/>
      <c r="FJ303" s="70"/>
      <c r="FK303" s="16"/>
      <c r="FL303" s="16"/>
      <c r="FM303" s="70"/>
      <c r="FN303" s="16"/>
      <c r="FO303" s="16"/>
      <c r="FP303" s="70"/>
      <c r="FQ303" s="16"/>
      <c r="FR303" s="16"/>
      <c r="FS303" s="70"/>
      <c r="FT303" s="16"/>
      <c r="FU303" s="16"/>
      <c r="FV303" s="70"/>
      <c r="FW303" s="16"/>
      <c r="FX303" s="16"/>
      <c r="FY303" s="70"/>
      <c r="FZ303" s="16"/>
      <c r="GA303" s="16"/>
      <c r="GB303" s="70"/>
      <c r="GC303" s="16"/>
      <c r="GD303" s="16"/>
      <c r="GE303" s="70"/>
      <c r="GF303" s="16"/>
      <c r="GG303" s="16"/>
      <c r="GH303" s="71"/>
      <c r="GI303" s="16"/>
      <c r="GJ303" s="16"/>
      <c r="GK303" s="70"/>
      <c r="GL303" s="16"/>
      <c r="GM303" s="16"/>
      <c r="GN303" s="70"/>
      <c r="GO303" s="16"/>
      <c r="GP303" s="16"/>
      <c r="GQ303" s="70"/>
      <c r="GR303" s="16"/>
      <c r="GS303" s="16"/>
      <c r="GT303" s="70"/>
      <c r="GU303" s="16"/>
      <c r="GV303" s="16"/>
      <c r="GW303" s="70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70"/>
      <c r="HJ303" s="16"/>
      <c r="HK303" s="16"/>
      <c r="HL303" s="16"/>
      <c r="HM303" s="16"/>
      <c r="HN303" s="16"/>
      <c r="HO303" s="16"/>
      <c r="HP303" s="16"/>
      <c r="HQ303" s="16"/>
      <c r="HR303" s="70"/>
      <c r="HS303" s="16"/>
      <c r="HT303" s="16"/>
      <c r="HU303" s="70"/>
      <c r="HV303" s="16"/>
      <c r="HW303" s="16"/>
      <c r="HX303" s="70"/>
      <c r="HY303" s="16"/>
      <c r="HZ303" s="16"/>
      <c r="IA303" s="70"/>
      <c r="IB303" s="16"/>
      <c r="IC303" s="16"/>
      <c r="ID303" s="70"/>
      <c r="IE303" s="16"/>
      <c r="IF303" s="16"/>
      <c r="IG303" s="70"/>
      <c r="IH303" s="16"/>
      <c r="II303" s="16"/>
      <c r="IJ303" s="70"/>
      <c r="IK303" s="16"/>
      <c r="IL303" s="16"/>
      <c r="IM303" s="70"/>
      <c r="IN303" s="16"/>
      <c r="IO303" s="16"/>
      <c r="IP303" s="70"/>
      <c r="IQ303" s="16"/>
      <c r="IR303" s="16"/>
      <c r="IS303" s="16"/>
      <c r="IT303" s="70"/>
      <c r="IU303" s="16"/>
      <c r="IV303" s="16"/>
      <c r="IW303" s="70"/>
      <c r="IX303" s="16"/>
      <c r="IY303" s="16"/>
      <c r="IZ303" s="70"/>
      <c r="JA303" s="16"/>
      <c r="JB303" s="16"/>
      <c r="JC303" s="70"/>
      <c r="JD303" s="16"/>
      <c r="JE303" s="16"/>
      <c r="JF303" s="70"/>
      <c r="JG303" s="16"/>
      <c r="JH303" s="16"/>
      <c r="JI303" s="70"/>
      <c r="JJ303" s="16"/>
      <c r="JK303" s="16"/>
      <c r="JL303" s="70"/>
      <c r="JM303" s="16"/>
      <c r="JN303" s="16"/>
      <c r="JO303" s="70"/>
      <c r="JP303" s="16"/>
      <c r="JQ303" s="16"/>
      <c r="JR303" s="70"/>
      <c r="JS303" s="16"/>
      <c r="JT303" s="16"/>
      <c r="JU303" s="70"/>
      <c r="JV303" s="16"/>
      <c r="JW303" s="16"/>
      <c r="JX303" s="70"/>
      <c r="JY303" s="16"/>
      <c r="JZ303" s="16"/>
      <c r="KA303" s="70"/>
      <c r="KB303" s="16"/>
      <c r="KC303" s="16"/>
      <c r="KD303" s="70"/>
      <c r="KE303" s="16"/>
      <c r="KF303" s="16"/>
      <c r="KG303" s="70"/>
      <c r="KH303" s="16"/>
      <c r="KI303" s="16"/>
      <c r="KJ303" s="70"/>
      <c r="KK303" s="16"/>
      <c r="KL303" s="16"/>
      <c r="KM303" s="70"/>
      <c r="KN303" s="16"/>
      <c r="KO303" s="16"/>
      <c r="KP303" s="70"/>
      <c r="KQ303" s="16"/>
      <c r="KR303" s="16"/>
      <c r="KS303" s="70"/>
      <c r="KT303" s="16"/>
      <c r="KU303" s="16"/>
      <c r="KV303" s="16"/>
      <c r="KW303" s="16"/>
      <c r="KX303" s="16"/>
      <c r="KY303" s="70"/>
      <c r="KZ303" s="16"/>
      <c r="LA303" s="16"/>
      <c r="LB303" s="70"/>
      <c r="LC303" s="16"/>
      <c r="LD303" s="16"/>
      <c r="LE303" s="70"/>
      <c r="LF303" s="16"/>
      <c r="LG303" s="16"/>
      <c r="LH303" s="70"/>
      <c r="LI303" s="16"/>
      <c r="LJ303" s="16"/>
      <c r="LK303" s="70"/>
      <c r="LL303" s="16"/>
      <c r="LM303" s="16"/>
      <c r="LN303" s="70"/>
      <c r="LO303" s="16"/>
      <c r="LP303" s="16"/>
      <c r="LQ303" s="70"/>
      <c r="LR303" s="16"/>
      <c r="LS303" s="16"/>
      <c r="LT303" s="70"/>
      <c r="LU303" s="16"/>
      <c r="LV303" s="16"/>
      <c r="LW303" s="70"/>
      <c r="LX303" s="16"/>
      <c r="LY303" s="16"/>
      <c r="LZ303" s="70"/>
      <c r="MA303" s="16"/>
      <c r="MB303" s="16"/>
      <c r="MC303" s="70"/>
      <c r="MD303" s="16"/>
      <c r="ME303" s="16"/>
      <c r="MF303" s="70"/>
      <c r="MG303" s="21"/>
    </row>
    <row r="304" spans="2:345" s="17" customFormat="1" ht="18.75" customHeight="1">
      <c r="B304" s="16"/>
      <c r="C304" s="16"/>
      <c r="D304" s="16"/>
      <c r="E304" s="16"/>
      <c r="F304" s="16"/>
      <c r="G304" s="70"/>
      <c r="H304" s="16"/>
      <c r="I304" s="16"/>
      <c r="J304" s="70"/>
      <c r="K304" s="16"/>
      <c r="L304" s="16"/>
      <c r="M304" s="70"/>
      <c r="N304" s="16"/>
      <c r="O304" s="16"/>
      <c r="P304" s="70"/>
      <c r="Q304" s="16"/>
      <c r="R304" s="16"/>
      <c r="S304" s="70"/>
      <c r="T304" s="16"/>
      <c r="U304" s="16"/>
      <c r="V304" s="70"/>
      <c r="W304" s="16"/>
      <c r="X304" s="16"/>
      <c r="Y304" s="70"/>
      <c r="Z304" s="16"/>
      <c r="AA304" s="16"/>
      <c r="AB304" s="70"/>
      <c r="AC304" s="16"/>
      <c r="AD304" s="16"/>
      <c r="AE304" s="70"/>
      <c r="AF304" s="16"/>
      <c r="AG304" s="16"/>
      <c r="AH304" s="70"/>
      <c r="AI304" s="16"/>
      <c r="AJ304" s="16"/>
      <c r="AK304" s="70"/>
      <c r="AL304" s="16"/>
      <c r="AM304" s="16"/>
      <c r="AN304" s="70"/>
      <c r="AO304" s="16"/>
      <c r="AP304" s="16"/>
      <c r="AQ304" s="70"/>
      <c r="AR304" s="16"/>
      <c r="AS304" s="16"/>
      <c r="AT304" s="70"/>
      <c r="AU304" s="16"/>
      <c r="AV304" s="16"/>
      <c r="AW304" s="70"/>
      <c r="AX304" s="16"/>
      <c r="AY304" s="16"/>
      <c r="AZ304" s="70"/>
      <c r="BA304" s="16"/>
      <c r="BB304" s="16"/>
      <c r="BC304" s="70"/>
      <c r="BD304" s="16"/>
      <c r="BE304" s="16"/>
      <c r="BF304" s="70"/>
      <c r="BG304" s="16"/>
      <c r="BH304" s="16"/>
      <c r="BI304" s="70"/>
      <c r="BJ304" s="16"/>
      <c r="BK304" s="16"/>
      <c r="BL304" s="70"/>
      <c r="BM304" s="16"/>
      <c r="BN304" s="16"/>
      <c r="BO304" s="70"/>
      <c r="BP304" s="16"/>
      <c r="BQ304" s="16"/>
      <c r="BR304" s="70"/>
      <c r="BS304" s="16"/>
      <c r="BT304" s="16"/>
      <c r="BU304" s="70"/>
      <c r="BV304" s="16"/>
      <c r="BW304" s="16"/>
      <c r="BX304" s="70"/>
      <c r="BY304" s="16"/>
      <c r="BZ304" s="16"/>
      <c r="CA304" s="70"/>
      <c r="CB304" s="16"/>
      <c r="CC304" s="16"/>
      <c r="CD304" s="70"/>
      <c r="CE304" s="16"/>
      <c r="CF304" s="16"/>
      <c r="CG304" s="70"/>
      <c r="CH304" s="16"/>
      <c r="CI304" s="16"/>
      <c r="CJ304" s="70"/>
      <c r="CK304" s="16"/>
      <c r="CL304" s="16"/>
      <c r="CM304" s="70"/>
      <c r="CN304" s="16"/>
      <c r="CO304" s="16"/>
      <c r="CP304" s="70"/>
      <c r="CQ304" s="16"/>
      <c r="CR304" s="16"/>
      <c r="CS304" s="70"/>
      <c r="CT304" s="16"/>
      <c r="CU304" s="16"/>
      <c r="CV304" s="70"/>
      <c r="CW304" s="16"/>
      <c r="CX304" s="16"/>
      <c r="CY304" s="70"/>
      <c r="CZ304" s="16"/>
      <c r="DA304" s="16"/>
      <c r="DB304" s="70"/>
      <c r="DC304" s="16"/>
      <c r="DD304" s="16"/>
      <c r="DE304" s="70"/>
      <c r="DF304" s="16"/>
      <c r="DG304" s="16"/>
      <c r="DH304" s="70"/>
      <c r="DI304" s="16"/>
      <c r="DJ304" s="16"/>
      <c r="DK304" s="70"/>
      <c r="DL304" s="16"/>
      <c r="DM304" s="16"/>
      <c r="DN304" s="70"/>
      <c r="DO304" s="16"/>
      <c r="DP304" s="16"/>
      <c r="DQ304" s="70"/>
      <c r="DR304" s="16"/>
      <c r="DS304" s="16"/>
      <c r="DT304" s="70"/>
      <c r="DU304" s="16"/>
      <c r="DV304" s="16"/>
      <c r="DW304" s="70"/>
      <c r="DX304" s="16"/>
      <c r="DY304" s="16"/>
      <c r="DZ304" s="70"/>
      <c r="EA304" s="16"/>
      <c r="EB304" s="16"/>
      <c r="EC304" s="70"/>
      <c r="ED304" s="16"/>
      <c r="EE304" s="16"/>
      <c r="EF304" s="70"/>
      <c r="EG304" s="16"/>
      <c r="EH304" s="16"/>
      <c r="EI304" s="70"/>
      <c r="EJ304" s="16"/>
      <c r="EK304" s="16"/>
      <c r="EL304" s="70"/>
      <c r="EM304" s="16"/>
      <c r="EN304" s="16"/>
      <c r="EO304" s="70"/>
      <c r="EP304" s="16"/>
      <c r="EQ304" s="16"/>
      <c r="ER304" s="70"/>
      <c r="ES304" s="16"/>
      <c r="ET304" s="16"/>
      <c r="EU304" s="70"/>
      <c r="EV304" s="16"/>
      <c r="EW304" s="16"/>
      <c r="EX304" s="70"/>
      <c r="EY304" s="16"/>
      <c r="EZ304" s="16"/>
      <c r="FA304" s="70"/>
      <c r="FB304" s="16"/>
      <c r="FC304" s="16"/>
      <c r="FD304" s="70"/>
      <c r="FE304" s="16"/>
      <c r="FF304" s="16"/>
      <c r="FG304" s="70"/>
      <c r="FH304" s="16"/>
      <c r="FI304" s="16"/>
      <c r="FJ304" s="70"/>
      <c r="FK304" s="16"/>
      <c r="FL304" s="16"/>
      <c r="FM304" s="70"/>
      <c r="FN304" s="16"/>
      <c r="FO304" s="16"/>
      <c r="FP304" s="70"/>
      <c r="FQ304" s="16"/>
      <c r="FR304" s="16"/>
      <c r="FS304" s="70"/>
      <c r="FT304" s="16"/>
      <c r="FU304" s="16"/>
      <c r="FV304" s="70"/>
      <c r="FW304" s="16"/>
      <c r="FX304" s="16"/>
      <c r="FY304" s="70"/>
      <c r="FZ304" s="16"/>
      <c r="GA304" s="16"/>
      <c r="GB304" s="70"/>
      <c r="GC304" s="16"/>
      <c r="GD304" s="16"/>
      <c r="GE304" s="70"/>
      <c r="GF304" s="16"/>
      <c r="GG304" s="16"/>
      <c r="GH304" s="71"/>
      <c r="GI304" s="16"/>
      <c r="GJ304" s="16"/>
      <c r="GK304" s="70"/>
      <c r="GL304" s="16"/>
      <c r="GM304" s="16"/>
      <c r="GN304" s="70"/>
      <c r="GO304" s="16"/>
      <c r="GP304" s="16"/>
      <c r="GQ304" s="70"/>
      <c r="GR304" s="16"/>
      <c r="GS304" s="16"/>
      <c r="GT304" s="70"/>
      <c r="GU304" s="16"/>
      <c r="GV304" s="16"/>
      <c r="GW304" s="70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70"/>
      <c r="HJ304" s="16"/>
      <c r="HK304" s="16"/>
      <c r="HL304" s="16"/>
      <c r="HM304" s="16"/>
      <c r="HN304" s="16"/>
      <c r="HO304" s="16"/>
      <c r="HP304" s="16"/>
      <c r="HQ304" s="16"/>
      <c r="HR304" s="70"/>
      <c r="HS304" s="16"/>
      <c r="HT304" s="16"/>
      <c r="HU304" s="70"/>
      <c r="HV304" s="16"/>
      <c r="HW304" s="16"/>
      <c r="HX304" s="70"/>
      <c r="HY304" s="16"/>
      <c r="HZ304" s="16"/>
      <c r="IA304" s="70"/>
      <c r="IB304" s="16"/>
      <c r="IC304" s="16"/>
      <c r="ID304" s="70"/>
      <c r="IE304" s="16"/>
      <c r="IF304" s="16"/>
      <c r="IG304" s="70"/>
      <c r="IH304" s="16"/>
      <c r="II304" s="16"/>
      <c r="IJ304" s="70"/>
      <c r="IK304" s="16"/>
      <c r="IL304" s="16"/>
      <c r="IM304" s="70"/>
      <c r="IN304" s="16"/>
      <c r="IO304" s="16"/>
      <c r="IP304" s="70"/>
      <c r="IQ304" s="16"/>
      <c r="IR304" s="16"/>
      <c r="IS304" s="16"/>
      <c r="IT304" s="70"/>
      <c r="IU304" s="16"/>
      <c r="IV304" s="16"/>
      <c r="IW304" s="70"/>
      <c r="IX304" s="16"/>
      <c r="IY304" s="16"/>
      <c r="IZ304" s="70"/>
      <c r="JA304" s="16"/>
      <c r="JB304" s="16"/>
      <c r="JC304" s="70"/>
      <c r="JD304" s="16"/>
      <c r="JE304" s="16"/>
      <c r="JF304" s="70"/>
      <c r="JG304" s="16"/>
      <c r="JH304" s="16"/>
      <c r="JI304" s="70"/>
      <c r="JJ304" s="16"/>
      <c r="JK304" s="16"/>
      <c r="JL304" s="70"/>
      <c r="JM304" s="16"/>
      <c r="JN304" s="16"/>
      <c r="JO304" s="70"/>
      <c r="JP304" s="16"/>
      <c r="JQ304" s="16"/>
      <c r="JR304" s="70"/>
      <c r="JS304" s="16"/>
      <c r="JT304" s="16"/>
      <c r="JU304" s="70"/>
      <c r="JV304" s="16"/>
      <c r="JW304" s="16"/>
      <c r="JX304" s="70"/>
      <c r="JY304" s="16"/>
      <c r="JZ304" s="16"/>
      <c r="KA304" s="70"/>
      <c r="KB304" s="16"/>
      <c r="KC304" s="16"/>
      <c r="KD304" s="70"/>
      <c r="KE304" s="16"/>
      <c r="KF304" s="16"/>
      <c r="KG304" s="70"/>
      <c r="KH304" s="16"/>
      <c r="KI304" s="16"/>
      <c r="KJ304" s="70"/>
      <c r="KK304" s="16"/>
      <c r="KL304" s="16"/>
      <c r="KM304" s="70"/>
      <c r="KN304" s="16"/>
      <c r="KO304" s="16"/>
      <c r="KP304" s="70"/>
      <c r="KQ304" s="16"/>
      <c r="KR304" s="16"/>
      <c r="KS304" s="70"/>
      <c r="KT304" s="16"/>
      <c r="KU304" s="16"/>
      <c r="KV304" s="16"/>
      <c r="KW304" s="16"/>
      <c r="KX304" s="16"/>
      <c r="KY304" s="70"/>
      <c r="KZ304" s="16"/>
      <c r="LA304" s="16"/>
      <c r="LB304" s="70"/>
      <c r="LC304" s="16"/>
      <c r="LD304" s="16"/>
      <c r="LE304" s="70"/>
      <c r="LF304" s="16"/>
      <c r="LG304" s="16"/>
      <c r="LH304" s="70"/>
      <c r="LI304" s="16"/>
      <c r="LJ304" s="16"/>
      <c r="LK304" s="70"/>
      <c r="LL304" s="16"/>
      <c r="LM304" s="16"/>
      <c r="LN304" s="70"/>
      <c r="LO304" s="16"/>
      <c r="LP304" s="16"/>
      <c r="LQ304" s="70"/>
      <c r="LR304" s="16"/>
      <c r="LS304" s="16"/>
      <c r="LT304" s="70"/>
      <c r="LU304" s="16"/>
      <c r="LV304" s="16"/>
      <c r="LW304" s="70"/>
      <c r="LX304" s="16"/>
      <c r="LY304" s="16"/>
      <c r="LZ304" s="70"/>
      <c r="MA304" s="16"/>
      <c r="MB304" s="16"/>
      <c r="MC304" s="70"/>
      <c r="MD304" s="16"/>
      <c r="ME304" s="16"/>
      <c r="MF304" s="70"/>
      <c r="MG304" s="21"/>
    </row>
    <row r="305" spans="2:345" s="17" customFormat="1">
      <c r="B305" s="16"/>
      <c r="C305" s="16"/>
      <c r="D305" s="16"/>
      <c r="E305" s="16"/>
      <c r="F305" s="16"/>
      <c r="G305" s="70"/>
      <c r="H305" s="16"/>
      <c r="I305" s="16"/>
      <c r="J305" s="70"/>
      <c r="K305" s="16"/>
      <c r="L305" s="16"/>
      <c r="M305" s="70"/>
      <c r="N305" s="16"/>
      <c r="O305" s="16"/>
      <c r="P305" s="70"/>
      <c r="Q305" s="16"/>
      <c r="R305" s="16"/>
      <c r="S305" s="70"/>
      <c r="T305" s="16"/>
      <c r="U305" s="16"/>
      <c r="V305" s="70"/>
      <c r="W305" s="16"/>
      <c r="X305" s="16"/>
      <c r="Y305" s="70"/>
      <c r="Z305" s="16"/>
      <c r="AA305" s="16"/>
      <c r="AB305" s="70"/>
      <c r="AC305" s="16"/>
      <c r="AD305" s="16"/>
      <c r="AE305" s="70"/>
      <c r="AF305" s="16"/>
      <c r="AG305" s="16"/>
      <c r="AH305" s="70"/>
      <c r="AI305" s="16"/>
      <c r="AJ305" s="16"/>
      <c r="AK305" s="70"/>
      <c r="AL305" s="16"/>
      <c r="AM305" s="16"/>
      <c r="AN305" s="70"/>
      <c r="AO305" s="16"/>
      <c r="AP305" s="16"/>
      <c r="AQ305" s="70"/>
      <c r="AR305" s="16"/>
      <c r="AS305" s="16"/>
      <c r="AT305" s="70"/>
      <c r="AU305" s="16"/>
      <c r="AV305" s="16"/>
      <c r="AW305" s="70"/>
      <c r="AX305" s="16"/>
      <c r="AY305" s="16"/>
      <c r="AZ305" s="70"/>
      <c r="BA305" s="16"/>
      <c r="BB305" s="16"/>
      <c r="BC305" s="70"/>
      <c r="BD305" s="16"/>
      <c r="BE305" s="16"/>
      <c r="BF305" s="70"/>
      <c r="BG305" s="16"/>
      <c r="BH305" s="16"/>
      <c r="BI305" s="70"/>
      <c r="BJ305" s="16"/>
      <c r="BK305" s="16"/>
      <c r="BL305" s="70"/>
      <c r="BM305" s="16"/>
      <c r="BN305" s="16"/>
      <c r="BO305" s="70"/>
      <c r="BP305" s="16"/>
      <c r="BQ305" s="16"/>
      <c r="BR305" s="70"/>
      <c r="BS305" s="16"/>
      <c r="BT305" s="16"/>
      <c r="BU305" s="70"/>
      <c r="BV305" s="16"/>
      <c r="BW305" s="16"/>
      <c r="BX305" s="70"/>
      <c r="BY305" s="16"/>
      <c r="BZ305" s="16"/>
      <c r="CA305" s="70"/>
      <c r="CB305" s="16"/>
      <c r="CC305" s="16"/>
      <c r="CD305" s="70"/>
      <c r="CE305" s="16"/>
      <c r="CF305" s="16"/>
      <c r="CG305" s="70"/>
      <c r="CH305" s="16"/>
      <c r="CI305" s="16"/>
      <c r="CJ305" s="70"/>
      <c r="CK305" s="16"/>
      <c r="CL305" s="16"/>
      <c r="CM305" s="70"/>
      <c r="CN305" s="16"/>
      <c r="CO305" s="16"/>
      <c r="CP305" s="70"/>
      <c r="CQ305" s="16"/>
      <c r="CR305" s="16"/>
      <c r="CS305" s="70"/>
      <c r="CT305" s="16"/>
      <c r="CU305" s="16"/>
      <c r="CV305" s="70"/>
      <c r="CW305" s="16"/>
      <c r="CX305" s="16"/>
      <c r="CY305" s="70"/>
      <c r="CZ305" s="16"/>
      <c r="DA305" s="16"/>
      <c r="DB305" s="70"/>
      <c r="DC305" s="16"/>
      <c r="DD305" s="16"/>
      <c r="DE305" s="70"/>
      <c r="DF305" s="16"/>
      <c r="DG305" s="16"/>
      <c r="DH305" s="70"/>
      <c r="DI305" s="16"/>
      <c r="DJ305" s="16"/>
      <c r="DK305" s="70"/>
      <c r="DL305" s="16"/>
      <c r="DM305" s="16"/>
      <c r="DN305" s="70"/>
      <c r="DO305" s="16"/>
      <c r="DP305" s="16"/>
      <c r="DQ305" s="70"/>
      <c r="DR305" s="16"/>
      <c r="DS305" s="16"/>
      <c r="DT305" s="70"/>
      <c r="DU305" s="16"/>
      <c r="DV305" s="16"/>
      <c r="DW305" s="70"/>
      <c r="DX305" s="16"/>
      <c r="DY305" s="16"/>
      <c r="DZ305" s="70"/>
      <c r="EA305" s="16"/>
      <c r="EB305" s="16"/>
      <c r="EC305" s="70"/>
      <c r="ED305" s="16"/>
      <c r="EE305" s="16"/>
      <c r="EF305" s="70"/>
      <c r="EG305" s="16"/>
      <c r="EH305" s="16"/>
      <c r="EI305" s="70"/>
      <c r="EJ305" s="16"/>
      <c r="EK305" s="16"/>
      <c r="EL305" s="70"/>
      <c r="EM305" s="16"/>
      <c r="EN305" s="16"/>
      <c r="EO305" s="70"/>
      <c r="EP305" s="16"/>
      <c r="EQ305" s="16"/>
      <c r="ER305" s="70"/>
      <c r="ES305" s="16"/>
      <c r="ET305" s="16"/>
      <c r="EU305" s="70"/>
      <c r="EV305" s="16"/>
      <c r="EW305" s="16"/>
      <c r="EX305" s="70"/>
      <c r="EY305" s="16"/>
      <c r="EZ305" s="16"/>
      <c r="FA305" s="70"/>
      <c r="FB305" s="16"/>
      <c r="FC305" s="16"/>
      <c r="FD305" s="70"/>
      <c r="FE305" s="16"/>
      <c r="FF305" s="16"/>
      <c r="FG305" s="70"/>
      <c r="FH305" s="16"/>
      <c r="FI305" s="16"/>
      <c r="FJ305" s="70"/>
      <c r="FK305" s="16"/>
      <c r="FL305" s="16"/>
      <c r="FM305" s="70"/>
      <c r="FN305" s="16"/>
      <c r="FO305" s="16"/>
      <c r="FP305" s="70"/>
      <c r="FQ305" s="16"/>
      <c r="FR305" s="16"/>
      <c r="FS305" s="70"/>
      <c r="FT305" s="16"/>
      <c r="FU305" s="16"/>
      <c r="FV305" s="70"/>
      <c r="FW305" s="16"/>
      <c r="FX305" s="16"/>
      <c r="FY305" s="70"/>
      <c r="FZ305" s="16"/>
      <c r="GA305" s="16"/>
      <c r="GB305" s="70"/>
      <c r="GC305" s="16"/>
      <c r="GD305" s="16"/>
      <c r="GE305" s="70"/>
      <c r="GF305" s="16"/>
      <c r="GG305" s="16"/>
      <c r="GH305" s="71"/>
      <c r="GI305" s="16"/>
      <c r="GJ305" s="16"/>
      <c r="GK305" s="70"/>
      <c r="GL305" s="16"/>
      <c r="GM305" s="16"/>
      <c r="GN305" s="70"/>
      <c r="GO305" s="16"/>
      <c r="GP305" s="16"/>
      <c r="GQ305" s="70"/>
      <c r="GR305" s="16"/>
      <c r="GS305" s="16"/>
      <c r="GT305" s="70"/>
      <c r="GU305" s="16"/>
      <c r="GV305" s="16"/>
      <c r="GW305" s="70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70"/>
      <c r="HJ305" s="16"/>
      <c r="HK305" s="16"/>
      <c r="HL305" s="16"/>
      <c r="HM305" s="16"/>
      <c r="HN305" s="16"/>
      <c r="HO305" s="16"/>
      <c r="HP305" s="16"/>
      <c r="HQ305" s="16"/>
      <c r="HR305" s="70"/>
      <c r="HS305" s="16"/>
      <c r="HT305" s="16"/>
      <c r="HU305" s="70"/>
      <c r="HV305" s="16"/>
      <c r="HW305" s="16"/>
      <c r="HX305" s="70"/>
      <c r="HY305" s="16"/>
      <c r="HZ305" s="16"/>
      <c r="IA305" s="70"/>
      <c r="IB305" s="16"/>
      <c r="IC305" s="16"/>
      <c r="ID305" s="70"/>
      <c r="IE305" s="16"/>
      <c r="IF305" s="16"/>
      <c r="IG305" s="70"/>
      <c r="IH305" s="16"/>
      <c r="II305" s="16"/>
      <c r="IJ305" s="70"/>
      <c r="IK305" s="16"/>
      <c r="IL305" s="16"/>
      <c r="IM305" s="70"/>
      <c r="IN305" s="16"/>
      <c r="IO305" s="16"/>
      <c r="IP305" s="70"/>
      <c r="IQ305" s="16"/>
      <c r="IR305" s="16"/>
      <c r="IS305" s="16"/>
      <c r="IT305" s="70"/>
      <c r="IU305" s="16"/>
      <c r="IV305" s="16"/>
      <c r="IW305" s="70"/>
      <c r="IX305" s="16"/>
      <c r="IY305" s="16"/>
      <c r="IZ305" s="70"/>
      <c r="JA305" s="16"/>
      <c r="JB305" s="16"/>
      <c r="JC305" s="70"/>
      <c r="JD305" s="16"/>
      <c r="JE305" s="16"/>
      <c r="JF305" s="70"/>
      <c r="JG305" s="16"/>
      <c r="JH305" s="16"/>
      <c r="JI305" s="70"/>
      <c r="JJ305" s="16"/>
      <c r="JK305" s="16"/>
      <c r="JL305" s="70"/>
      <c r="JM305" s="16"/>
      <c r="JN305" s="16"/>
      <c r="JO305" s="70"/>
      <c r="JP305" s="16"/>
      <c r="JQ305" s="16"/>
      <c r="JR305" s="70"/>
      <c r="JS305" s="16"/>
      <c r="JT305" s="16"/>
      <c r="JU305" s="70"/>
      <c r="JV305" s="16"/>
      <c r="JW305" s="16"/>
      <c r="JX305" s="70"/>
      <c r="JY305" s="16"/>
      <c r="JZ305" s="16"/>
      <c r="KA305" s="70"/>
      <c r="KB305" s="16"/>
      <c r="KC305" s="16"/>
      <c r="KD305" s="70"/>
      <c r="KE305" s="16"/>
      <c r="KF305" s="16"/>
      <c r="KG305" s="70"/>
      <c r="KH305" s="16"/>
      <c r="KI305" s="16"/>
      <c r="KJ305" s="70"/>
      <c r="KK305" s="16"/>
      <c r="KL305" s="16"/>
      <c r="KM305" s="70"/>
      <c r="KN305" s="16"/>
      <c r="KO305" s="16"/>
      <c r="KP305" s="70"/>
      <c r="KQ305" s="16"/>
      <c r="KR305" s="16"/>
      <c r="KS305" s="70"/>
      <c r="KT305" s="16"/>
      <c r="KU305" s="16"/>
      <c r="KV305" s="16"/>
      <c r="KW305" s="16"/>
      <c r="KX305" s="16"/>
      <c r="KY305" s="70"/>
      <c r="KZ305" s="16"/>
      <c r="LA305" s="16"/>
      <c r="LB305" s="70"/>
      <c r="LC305" s="16"/>
      <c r="LD305" s="16"/>
      <c r="LE305" s="70"/>
      <c r="LF305" s="16"/>
      <c r="LG305" s="16"/>
      <c r="LH305" s="70"/>
      <c r="LI305" s="16"/>
      <c r="LJ305" s="16"/>
      <c r="LK305" s="70"/>
      <c r="LL305" s="16"/>
      <c r="LM305" s="16"/>
      <c r="LN305" s="70"/>
      <c r="LO305" s="16"/>
      <c r="LP305" s="16"/>
      <c r="LQ305" s="70"/>
      <c r="LR305" s="16"/>
      <c r="LS305" s="16"/>
      <c r="LT305" s="70"/>
      <c r="LU305" s="16"/>
      <c r="LV305" s="16"/>
      <c r="LW305" s="70"/>
      <c r="LX305" s="16"/>
      <c r="LY305" s="16"/>
      <c r="LZ305" s="70"/>
      <c r="MA305" s="16"/>
      <c r="MB305" s="16"/>
      <c r="MC305" s="70"/>
      <c r="MD305" s="16"/>
      <c r="ME305" s="16"/>
      <c r="MF305" s="70"/>
      <c r="MG305" s="21"/>
    </row>
    <row r="306" spans="2:345" s="17" customFormat="1" ht="18.75" customHeight="1">
      <c r="B306" s="16"/>
      <c r="C306" s="16"/>
      <c r="D306" s="16"/>
      <c r="E306" s="16"/>
      <c r="F306" s="16"/>
      <c r="G306" s="70"/>
      <c r="H306" s="16"/>
      <c r="I306" s="16"/>
      <c r="J306" s="70"/>
      <c r="K306" s="16"/>
      <c r="L306" s="16"/>
      <c r="M306" s="70"/>
      <c r="N306" s="16"/>
      <c r="O306" s="16"/>
      <c r="P306" s="70"/>
      <c r="Q306" s="16"/>
      <c r="R306" s="16"/>
      <c r="S306" s="70"/>
      <c r="T306" s="16"/>
      <c r="U306" s="16"/>
      <c r="V306" s="70"/>
      <c r="W306" s="16"/>
      <c r="X306" s="16"/>
      <c r="Y306" s="70"/>
      <c r="Z306" s="16"/>
      <c r="AA306" s="16"/>
      <c r="AB306" s="70"/>
      <c r="AC306" s="16"/>
      <c r="AD306" s="16"/>
      <c r="AE306" s="70"/>
      <c r="AF306" s="16"/>
      <c r="AG306" s="16"/>
      <c r="AH306" s="70"/>
      <c r="AI306" s="16"/>
      <c r="AJ306" s="16"/>
      <c r="AK306" s="70"/>
      <c r="AL306" s="16"/>
      <c r="AM306" s="16"/>
      <c r="AN306" s="70"/>
      <c r="AO306" s="16"/>
      <c r="AP306" s="16"/>
      <c r="AQ306" s="70"/>
      <c r="AR306" s="16"/>
      <c r="AS306" s="16"/>
      <c r="AT306" s="70"/>
      <c r="AU306" s="16"/>
      <c r="AV306" s="16"/>
      <c r="AW306" s="70"/>
      <c r="AX306" s="16"/>
      <c r="AY306" s="16"/>
      <c r="AZ306" s="70"/>
      <c r="BA306" s="16"/>
      <c r="BB306" s="16"/>
      <c r="BC306" s="70"/>
      <c r="BD306" s="16"/>
      <c r="BE306" s="16"/>
      <c r="BF306" s="70"/>
      <c r="BG306" s="16"/>
      <c r="BH306" s="16"/>
      <c r="BI306" s="70"/>
      <c r="BJ306" s="16"/>
      <c r="BK306" s="16"/>
      <c r="BL306" s="70"/>
      <c r="BM306" s="16"/>
      <c r="BN306" s="16"/>
      <c r="BO306" s="70"/>
      <c r="BP306" s="16"/>
      <c r="BQ306" s="16"/>
      <c r="BR306" s="70"/>
      <c r="BS306" s="16"/>
      <c r="BT306" s="16"/>
      <c r="BU306" s="70"/>
      <c r="BV306" s="16"/>
      <c r="BW306" s="16"/>
      <c r="BX306" s="70"/>
      <c r="BY306" s="16"/>
      <c r="BZ306" s="16"/>
      <c r="CA306" s="70"/>
      <c r="CB306" s="16"/>
      <c r="CC306" s="16"/>
      <c r="CD306" s="70"/>
      <c r="CE306" s="16"/>
      <c r="CF306" s="16"/>
      <c r="CG306" s="70"/>
      <c r="CH306" s="16"/>
      <c r="CI306" s="16"/>
      <c r="CJ306" s="70"/>
      <c r="CK306" s="16"/>
      <c r="CL306" s="16"/>
      <c r="CM306" s="70"/>
      <c r="CN306" s="16"/>
      <c r="CO306" s="16"/>
      <c r="CP306" s="70"/>
      <c r="CQ306" s="16"/>
      <c r="CR306" s="16"/>
      <c r="CS306" s="70"/>
      <c r="CT306" s="16"/>
      <c r="CU306" s="16"/>
      <c r="CV306" s="70"/>
      <c r="CW306" s="16"/>
      <c r="CX306" s="16"/>
      <c r="CY306" s="70"/>
      <c r="CZ306" s="16"/>
      <c r="DA306" s="16"/>
      <c r="DB306" s="70"/>
      <c r="DC306" s="16"/>
      <c r="DD306" s="16"/>
      <c r="DE306" s="70"/>
      <c r="DF306" s="16"/>
      <c r="DG306" s="16"/>
      <c r="DH306" s="70"/>
      <c r="DI306" s="16"/>
      <c r="DJ306" s="16"/>
      <c r="DK306" s="70"/>
      <c r="DL306" s="16"/>
      <c r="DM306" s="16"/>
      <c r="DN306" s="70"/>
      <c r="DO306" s="16"/>
      <c r="DP306" s="16"/>
      <c r="DQ306" s="70"/>
      <c r="DR306" s="16"/>
      <c r="DS306" s="16"/>
      <c r="DT306" s="70"/>
      <c r="DU306" s="16"/>
      <c r="DV306" s="16"/>
      <c r="DW306" s="70"/>
      <c r="DX306" s="16"/>
      <c r="DY306" s="16"/>
      <c r="DZ306" s="70"/>
      <c r="EA306" s="16"/>
      <c r="EB306" s="16"/>
      <c r="EC306" s="70"/>
      <c r="ED306" s="16"/>
      <c r="EE306" s="16"/>
      <c r="EF306" s="70"/>
      <c r="EG306" s="16"/>
      <c r="EH306" s="16"/>
      <c r="EI306" s="70"/>
      <c r="EJ306" s="16"/>
      <c r="EK306" s="16"/>
      <c r="EL306" s="70"/>
      <c r="EM306" s="16"/>
      <c r="EN306" s="16"/>
      <c r="EO306" s="70"/>
      <c r="EP306" s="16"/>
      <c r="EQ306" s="16"/>
      <c r="ER306" s="70"/>
      <c r="ES306" s="16"/>
      <c r="ET306" s="16"/>
      <c r="EU306" s="70"/>
      <c r="EV306" s="16"/>
      <c r="EW306" s="16"/>
      <c r="EX306" s="70"/>
      <c r="EY306" s="16"/>
      <c r="EZ306" s="16"/>
      <c r="FA306" s="70"/>
      <c r="FB306" s="16"/>
      <c r="FC306" s="16"/>
      <c r="FD306" s="70"/>
      <c r="FE306" s="16"/>
      <c r="FF306" s="16"/>
      <c r="FG306" s="70"/>
      <c r="FH306" s="16"/>
      <c r="FI306" s="16"/>
      <c r="FJ306" s="70"/>
      <c r="FK306" s="16"/>
      <c r="FL306" s="16"/>
      <c r="FM306" s="70"/>
      <c r="FN306" s="16"/>
      <c r="FO306" s="16"/>
      <c r="FP306" s="70"/>
      <c r="FQ306" s="16"/>
      <c r="FR306" s="16"/>
      <c r="FS306" s="70"/>
      <c r="FT306" s="16"/>
      <c r="FU306" s="16"/>
      <c r="FV306" s="70"/>
      <c r="FW306" s="16"/>
      <c r="FX306" s="16"/>
      <c r="FY306" s="70"/>
      <c r="FZ306" s="16"/>
      <c r="GA306" s="16"/>
      <c r="GB306" s="70"/>
      <c r="GC306" s="16"/>
      <c r="GD306" s="16"/>
      <c r="GE306" s="70"/>
      <c r="GF306" s="16"/>
      <c r="GG306" s="16"/>
      <c r="GH306" s="71"/>
      <c r="GI306" s="16"/>
      <c r="GJ306" s="16"/>
      <c r="GK306" s="70"/>
      <c r="GL306" s="16"/>
      <c r="GM306" s="16"/>
      <c r="GN306" s="70"/>
      <c r="GO306" s="16"/>
      <c r="GP306" s="16"/>
      <c r="GQ306" s="70"/>
      <c r="GR306" s="16"/>
      <c r="GS306" s="16"/>
      <c r="GT306" s="70"/>
      <c r="GU306" s="16"/>
      <c r="GV306" s="16"/>
      <c r="GW306" s="70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70"/>
      <c r="HJ306" s="16"/>
      <c r="HK306" s="16"/>
      <c r="HL306" s="16"/>
      <c r="HM306" s="16"/>
      <c r="HN306" s="16"/>
      <c r="HO306" s="16"/>
      <c r="HP306" s="16"/>
      <c r="HQ306" s="16"/>
      <c r="HR306" s="70"/>
      <c r="HS306" s="16"/>
      <c r="HT306" s="16"/>
      <c r="HU306" s="70"/>
      <c r="HV306" s="16"/>
      <c r="HW306" s="16"/>
      <c r="HX306" s="70"/>
      <c r="HY306" s="16"/>
      <c r="HZ306" s="16"/>
      <c r="IA306" s="70"/>
      <c r="IB306" s="16"/>
      <c r="IC306" s="16"/>
      <c r="ID306" s="70"/>
      <c r="IE306" s="16"/>
      <c r="IF306" s="16"/>
      <c r="IG306" s="70"/>
      <c r="IH306" s="16"/>
      <c r="II306" s="16"/>
      <c r="IJ306" s="70"/>
      <c r="IK306" s="16"/>
      <c r="IL306" s="16"/>
      <c r="IM306" s="70"/>
      <c r="IN306" s="16"/>
      <c r="IO306" s="16"/>
      <c r="IP306" s="70"/>
      <c r="IQ306" s="16"/>
      <c r="IR306" s="16"/>
      <c r="IS306" s="16"/>
      <c r="IT306" s="70"/>
      <c r="IU306" s="16"/>
      <c r="IV306" s="16"/>
      <c r="IW306" s="70"/>
      <c r="IX306" s="16"/>
      <c r="IY306" s="16"/>
      <c r="IZ306" s="70"/>
      <c r="JA306" s="16"/>
      <c r="JB306" s="16"/>
      <c r="JC306" s="70"/>
      <c r="JD306" s="16"/>
      <c r="JE306" s="16"/>
      <c r="JF306" s="70"/>
      <c r="JG306" s="16"/>
      <c r="JH306" s="16"/>
      <c r="JI306" s="70"/>
      <c r="JJ306" s="16"/>
      <c r="JK306" s="16"/>
      <c r="JL306" s="70"/>
      <c r="JM306" s="16"/>
      <c r="JN306" s="16"/>
      <c r="JO306" s="70"/>
      <c r="JP306" s="16"/>
      <c r="JQ306" s="16"/>
      <c r="JR306" s="70"/>
      <c r="JS306" s="16"/>
      <c r="JT306" s="16"/>
      <c r="JU306" s="70"/>
      <c r="JV306" s="16"/>
      <c r="JW306" s="16"/>
      <c r="JX306" s="70"/>
      <c r="JY306" s="16"/>
      <c r="JZ306" s="16"/>
      <c r="KA306" s="70"/>
      <c r="KB306" s="16"/>
      <c r="KC306" s="16"/>
      <c r="KD306" s="70"/>
      <c r="KE306" s="16"/>
      <c r="KF306" s="16"/>
      <c r="KG306" s="70"/>
      <c r="KH306" s="16"/>
      <c r="KI306" s="16"/>
      <c r="KJ306" s="70"/>
      <c r="KK306" s="16"/>
      <c r="KL306" s="16"/>
      <c r="KM306" s="70"/>
      <c r="KN306" s="16"/>
      <c r="KO306" s="16"/>
      <c r="KP306" s="70"/>
      <c r="KQ306" s="16"/>
      <c r="KR306" s="16"/>
      <c r="KS306" s="70"/>
      <c r="KT306" s="16"/>
      <c r="KU306" s="16"/>
      <c r="KV306" s="16"/>
      <c r="KW306" s="16"/>
      <c r="KX306" s="16"/>
      <c r="KY306" s="70"/>
      <c r="KZ306" s="16"/>
      <c r="LA306" s="16"/>
      <c r="LB306" s="70"/>
      <c r="LC306" s="16"/>
      <c r="LD306" s="16"/>
      <c r="LE306" s="70"/>
      <c r="LF306" s="16"/>
      <c r="LG306" s="16"/>
      <c r="LH306" s="70"/>
      <c r="LI306" s="16"/>
      <c r="LJ306" s="16"/>
      <c r="LK306" s="70"/>
      <c r="LL306" s="16"/>
      <c r="LM306" s="16"/>
      <c r="LN306" s="70"/>
      <c r="LO306" s="16"/>
      <c r="LP306" s="16"/>
      <c r="LQ306" s="70"/>
      <c r="LR306" s="16"/>
      <c r="LS306" s="16"/>
      <c r="LT306" s="70"/>
      <c r="LU306" s="16"/>
      <c r="LV306" s="16"/>
      <c r="LW306" s="70"/>
      <c r="LX306" s="16"/>
      <c r="LY306" s="16"/>
      <c r="LZ306" s="70"/>
      <c r="MA306" s="16"/>
      <c r="MB306" s="16"/>
      <c r="MC306" s="70"/>
      <c r="MD306" s="16"/>
      <c r="ME306" s="16"/>
      <c r="MF306" s="70"/>
      <c r="MG306" s="21"/>
    </row>
    <row r="307" spans="2:345" s="17" customFormat="1">
      <c r="B307" s="16"/>
      <c r="C307" s="16"/>
      <c r="D307" s="16"/>
      <c r="E307" s="16"/>
      <c r="F307" s="16"/>
      <c r="G307" s="70"/>
      <c r="H307" s="16"/>
      <c r="I307" s="16"/>
      <c r="J307" s="70"/>
      <c r="K307" s="16"/>
      <c r="L307" s="16"/>
      <c r="M307" s="70"/>
      <c r="N307" s="16"/>
      <c r="O307" s="16"/>
      <c r="P307" s="70"/>
      <c r="Q307" s="16"/>
      <c r="R307" s="16"/>
      <c r="S307" s="70"/>
      <c r="T307" s="16"/>
      <c r="U307" s="16"/>
      <c r="V307" s="70"/>
      <c r="W307" s="16"/>
      <c r="X307" s="16"/>
      <c r="Y307" s="70"/>
      <c r="Z307" s="16"/>
      <c r="AA307" s="16"/>
      <c r="AB307" s="70"/>
      <c r="AC307" s="16"/>
      <c r="AD307" s="16"/>
      <c r="AE307" s="70"/>
      <c r="AF307" s="16"/>
      <c r="AG307" s="16"/>
      <c r="AH307" s="70"/>
      <c r="AI307" s="16"/>
      <c r="AJ307" s="16"/>
      <c r="AK307" s="70"/>
      <c r="AL307" s="16"/>
      <c r="AM307" s="16"/>
      <c r="AN307" s="70"/>
      <c r="AO307" s="16"/>
      <c r="AP307" s="16"/>
      <c r="AQ307" s="70"/>
      <c r="AR307" s="16"/>
      <c r="AS307" s="16"/>
      <c r="AT307" s="70"/>
      <c r="AU307" s="16"/>
      <c r="AV307" s="16"/>
      <c r="AW307" s="70"/>
      <c r="AX307" s="16"/>
      <c r="AY307" s="16"/>
      <c r="AZ307" s="70"/>
      <c r="BA307" s="16"/>
      <c r="BB307" s="16"/>
      <c r="BC307" s="70"/>
      <c r="BD307" s="16"/>
      <c r="BE307" s="16"/>
      <c r="BF307" s="70"/>
      <c r="BG307" s="16"/>
      <c r="BH307" s="16"/>
      <c r="BI307" s="70"/>
      <c r="BJ307" s="16"/>
      <c r="BK307" s="16"/>
      <c r="BL307" s="70"/>
      <c r="BM307" s="16"/>
      <c r="BN307" s="16"/>
      <c r="BO307" s="70"/>
      <c r="BP307" s="16"/>
      <c r="BQ307" s="16"/>
      <c r="BR307" s="70"/>
      <c r="BS307" s="16"/>
      <c r="BT307" s="16"/>
      <c r="BU307" s="70"/>
      <c r="BV307" s="16"/>
      <c r="BW307" s="16"/>
      <c r="BX307" s="70"/>
      <c r="BY307" s="16"/>
      <c r="BZ307" s="16"/>
      <c r="CA307" s="70"/>
      <c r="CB307" s="16"/>
      <c r="CC307" s="16"/>
      <c r="CD307" s="70"/>
      <c r="CE307" s="16"/>
      <c r="CF307" s="16"/>
      <c r="CG307" s="70"/>
      <c r="CH307" s="16"/>
      <c r="CI307" s="16"/>
      <c r="CJ307" s="70"/>
      <c r="CK307" s="16"/>
      <c r="CL307" s="16"/>
      <c r="CM307" s="70"/>
      <c r="CN307" s="16"/>
      <c r="CO307" s="16"/>
      <c r="CP307" s="70"/>
      <c r="CQ307" s="16"/>
      <c r="CR307" s="16"/>
      <c r="CS307" s="70"/>
      <c r="CT307" s="16"/>
      <c r="CU307" s="16"/>
      <c r="CV307" s="70"/>
      <c r="CW307" s="16"/>
      <c r="CX307" s="16"/>
      <c r="CY307" s="70"/>
      <c r="CZ307" s="16"/>
      <c r="DA307" s="16"/>
      <c r="DB307" s="70"/>
      <c r="DC307" s="16"/>
      <c r="DD307" s="16"/>
      <c r="DE307" s="70"/>
      <c r="DF307" s="16"/>
      <c r="DG307" s="16"/>
      <c r="DH307" s="70"/>
      <c r="DI307" s="16"/>
      <c r="DJ307" s="16"/>
      <c r="DK307" s="70"/>
      <c r="DL307" s="16"/>
      <c r="DM307" s="16"/>
      <c r="DN307" s="70"/>
      <c r="DO307" s="16"/>
      <c r="DP307" s="16"/>
      <c r="DQ307" s="70"/>
      <c r="DR307" s="16"/>
      <c r="DS307" s="16"/>
      <c r="DT307" s="70"/>
      <c r="DU307" s="16"/>
      <c r="DV307" s="16"/>
      <c r="DW307" s="70"/>
      <c r="DX307" s="16"/>
      <c r="DY307" s="16"/>
      <c r="DZ307" s="70"/>
      <c r="EA307" s="16"/>
      <c r="EB307" s="16"/>
      <c r="EC307" s="70"/>
      <c r="ED307" s="16"/>
      <c r="EE307" s="16"/>
      <c r="EF307" s="70"/>
      <c r="EG307" s="16"/>
      <c r="EH307" s="16"/>
      <c r="EI307" s="70"/>
      <c r="EJ307" s="16"/>
      <c r="EK307" s="16"/>
      <c r="EL307" s="70"/>
      <c r="EM307" s="16"/>
      <c r="EN307" s="16"/>
      <c r="EO307" s="70"/>
      <c r="EP307" s="16"/>
      <c r="EQ307" s="16"/>
      <c r="ER307" s="70"/>
      <c r="ES307" s="16"/>
      <c r="ET307" s="16"/>
      <c r="EU307" s="70"/>
      <c r="EV307" s="16"/>
      <c r="EW307" s="16"/>
      <c r="EX307" s="70"/>
      <c r="EY307" s="16"/>
      <c r="EZ307" s="16"/>
      <c r="FA307" s="70"/>
      <c r="FB307" s="16"/>
      <c r="FC307" s="16"/>
      <c r="FD307" s="70"/>
      <c r="FE307" s="16"/>
      <c r="FF307" s="16"/>
      <c r="FG307" s="70"/>
      <c r="FH307" s="16"/>
      <c r="FI307" s="16"/>
      <c r="FJ307" s="70"/>
      <c r="FK307" s="16"/>
      <c r="FL307" s="16"/>
      <c r="FM307" s="70"/>
      <c r="FN307" s="16"/>
      <c r="FO307" s="16"/>
      <c r="FP307" s="70"/>
      <c r="FQ307" s="16"/>
      <c r="FR307" s="16"/>
      <c r="FS307" s="70"/>
      <c r="FT307" s="16"/>
      <c r="FU307" s="16"/>
      <c r="FV307" s="70"/>
      <c r="FW307" s="16"/>
      <c r="FX307" s="16"/>
      <c r="FY307" s="70"/>
      <c r="FZ307" s="16"/>
      <c r="GA307" s="16"/>
      <c r="GB307" s="70"/>
      <c r="GC307" s="16"/>
      <c r="GD307" s="16"/>
      <c r="GE307" s="70"/>
      <c r="GF307" s="16"/>
      <c r="GG307" s="16"/>
      <c r="GH307" s="71"/>
      <c r="GI307" s="16"/>
      <c r="GJ307" s="16"/>
      <c r="GK307" s="70"/>
      <c r="GL307" s="16"/>
      <c r="GM307" s="16"/>
      <c r="GN307" s="70"/>
      <c r="GO307" s="16"/>
      <c r="GP307" s="16"/>
      <c r="GQ307" s="70"/>
      <c r="GR307" s="16"/>
      <c r="GS307" s="16"/>
      <c r="GT307" s="70"/>
      <c r="GU307" s="16"/>
      <c r="GV307" s="16"/>
      <c r="GW307" s="70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70"/>
      <c r="HJ307" s="16"/>
      <c r="HK307" s="16"/>
      <c r="HL307" s="16"/>
      <c r="HM307" s="16"/>
      <c r="HN307" s="16"/>
      <c r="HO307" s="16"/>
      <c r="HP307" s="16"/>
      <c r="HQ307" s="16"/>
      <c r="HR307" s="70"/>
      <c r="HS307" s="16"/>
      <c r="HT307" s="16"/>
      <c r="HU307" s="70"/>
      <c r="HV307" s="16"/>
      <c r="HW307" s="16"/>
      <c r="HX307" s="70"/>
      <c r="HY307" s="16"/>
      <c r="HZ307" s="16"/>
      <c r="IA307" s="70"/>
      <c r="IB307" s="16"/>
      <c r="IC307" s="16"/>
      <c r="ID307" s="70"/>
      <c r="IE307" s="16"/>
      <c r="IF307" s="16"/>
      <c r="IG307" s="70"/>
      <c r="IH307" s="16"/>
      <c r="II307" s="16"/>
      <c r="IJ307" s="70"/>
      <c r="IK307" s="16"/>
      <c r="IL307" s="16"/>
      <c r="IM307" s="70"/>
      <c r="IN307" s="16"/>
      <c r="IO307" s="16"/>
      <c r="IP307" s="70"/>
      <c r="IQ307" s="16"/>
      <c r="IR307" s="16"/>
      <c r="IS307" s="16"/>
      <c r="IT307" s="70"/>
      <c r="IU307" s="16"/>
      <c r="IV307" s="16"/>
      <c r="IW307" s="70"/>
      <c r="IX307" s="16"/>
      <c r="IY307" s="16"/>
      <c r="IZ307" s="70"/>
      <c r="JA307" s="16"/>
      <c r="JB307" s="16"/>
      <c r="JC307" s="70"/>
      <c r="JD307" s="16"/>
      <c r="JE307" s="16"/>
      <c r="JF307" s="70"/>
      <c r="JG307" s="16"/>
      <c r="JH307" s="16"/>
      <c r="JI307" s="70"/>
      <c r="JJ307" s="16"/>
      <c r="JK307" s="16"/>
      <c r="JL307" s="70"/>
      <c r="JM307" s="16"/>
      <c r="JN307" s="16"/>
      <c r="JO307" s="70"/>
      <c r="JP307" s="16"/>
      <c r="JQ307" s="16"/>
      <c r="JR307" s="70"/>
      <c r="JS307" s="16"/>
      <c r="JT307" s="16"/>
      <c r="JU307" s="70"/>
      <c r="JV307" s="16"/>
      <c r="JW307" s="16"/>
      <c r="JX307" s="70"/>
      <c r="JY307" s="16"/>
      <c r="JZ307" s="16"/>
      <c r="KA307" s="70"/>
      <c r="KB307" s="16"/>
      <c r="KC307" s="16"/>
      <c r="KD307" s="70"/>
      <c r="KE307" s="16"/>
      <c r="KF307" s="16"/>
      <c r="KG307" s="70"/>
      <c r="KH307" s="16"/>
      <c r="KI307" s="16"/>
      <c r="KJ307" s="70"/>
      <c r="KK307" s="16"/>
      <c r="KL307" s="16"/>
      <c r="KM307" s="70"/>
      <c r="KN307" s="16"/>
      <c r="KO307" s="16"/>
      <c r="KP307" s="70"/>
      <c r="KQ307" s="16"/>
      <c r="KR307" s="16"/>
      <c r="KS307" s="70"/>
      <c r="KT307" s="16"/>
      <c r="KU307" s="16"/>
      <c r="KV307" s="16"/>
      <c r="KW307" s="16"/>
      <c r="KX307" s="16"/>
      <c r="KY307" s="70"/>
      <c r="KZ307" s="16"/>
      <c r="LA307" s="16"/>
      <c r="LB307" s="70"/>
      <c r="LC307" s="16"/>
      <c r="LD307" s="16"/>
      <c r="LE307" s="70"/>
      <c r="LF307" s="16"/>
      <c r="LG307" s="16"/>
      <c r="LH307" s="70"/>
      <c r="LI307" s="16"/>
      <c r="LJ307" s="16"/>
      <c r="LK307" s="70"/>
      <c r="LL307" s="16"/>
      <c r="LM307" s="16"/>
      <c r="LN307" s="70"/>
      <c r="LO307" s="16"/>
      <c r="LP307" s="16"/>
      <c r="LQ307" s="70"/>
      <c r="LR307" s="16"/>
      <c r="LS307" s="16"/>
      <c r="LT307" s="70"/>
      <c r="LU307" s="16"/>
      <c r="LV307" s="16"/>
      <c r="LW307" s="70"/>
      <c r="LX307" s="16"/>
      <c r="LY307" s="16"/>
      <c r="LZ307" s="70"/>
      <c r="MA307" s="16"/>
      <c r="MB307" s="16"/>
      <c r="MC307" s="70"/>
      <c r="MD307" s="16"/>
      <c r="ME307" s="16"/>
      <c r="MF307" s="70"/>
      <c r="MG307" s="21"/>
    </row>
    <row r="308" spans="2:345" s="17" customFormat="1" ht="18.75" customHeight="1">
      <c r="B308" s="16"/>
      <c r="C308" s="16"/>
      <c r="D308" s="16"/>
      <c r="E308" s="16"/>
      <c r="F308" s="16"/>
      <c r="G308" s="70"/>
      <c r="H308" s="16"/>
      <c r="I308" s="16"/>
      <c r="J308" s="70"/>
      <c r="K308" s="16"/>
      <c r="L308" s="16"/>
      <c r="M308" s="70"/>
      <c r="N308" s="16"/>
      <c r="O308" s="16"/>
      <c r="P308" s="70"/>
      <c r="Q308" s="16"/>
      <c r="R308" s="16"/>
      <c r="S308" s="70"/>
      <c r="T308" s="16"/>
      <c r="U308" s="16"/>
      <c r="V308" s="70"/>
      <c r="W308" s="16"/>
      <c r="X308" s="16"/>
      <c r="Y308" s="70"/>
      <c r="Z308" s="16"/>
      <c r="AA308" s="16"/>
      <c r="AB308" s="70"/>
      <c r="AC308" s="16"/>
      <c r="AD308" s="16"/>
      <c r="AE308" s="70"/>
      <c r="AF308" s="16"/>
      <c r="AG308" s="16"/>
      <c r="AH308" s="70"/>
      <c r="AI308" s="16"/>
      <c r="AJ308" s="16"/>
      <c r="AK308" s="70"/>
      <c r="AL308" s="16"/>
      <c r="AM308" s="16"/>
      <c r="AN308" s="70"/>
      <c r="AO308" s="16"/>
      <c r="AP308" s="16"/>
      <c r="AQ308" s="70"/>
      <c r="AR308" s="16"/>
      <c r="AS308" s="16"/>
      <c r="AT308" s="70"/>
      <c r="AU308" s="16"/>
      <c r="AV308" s="16"/>
      <c r="AW308" s="70"/>
      <c r="AX308" s="16"/>
      <c r="AY308" s="16"/>
      <c r="AZ308" s="70"/>
      <c r="BA308" s="16"/>
      <c r="BB308" s="16"/>
      <c r="BC308" s="70"/>
      <c r="BD308" s="16"/>
      <c r="BE308" s="16"/>
      <c r="BF308" s="70"/>
      <c r="BG308" s="16"/>
      <c r="BH308" s="16"/>
      <c r="BI308" s="70"/>
      <c r="BJ308" s="16"/>
      <c r="BK308" s="16"/>
      <c r="BL308" s="70"/>
      <c r="BM308" s="16"/>
      <c r="BN308" s="16"/>
      <c r="BO308" s="70"/>
      <c r="BP308" s="16"/>
      <c r="BQ308" s="16"/>
      <c r="BR308" s="70"/>
      <c r="BS308" s="16"/>
      <c r="BT308" s="16"/>
      <c r="BU308" s="70"/>
      <c r="BV308" s="16"/>
      <c r="BW308" s="16"/>
      <c r="BX308" s="70"/>
      <c r="BY308" s="16"/>
      <c r="BZ308" s="16"/>
      <c r="CA308" s="70"/>
      <c r="CB308" s="16"/>
      <c r="CC308" s="16"/>
      <c r="CD308" s="70"/>
      <c r="CE308" s="16"/>
      <c r="CF308" s="16"/>
      <c r="CG308" s="70"/>
      <c r="CH308" s="16"/>
      <c r="CI308" s="16"/>
      <c r="CJ308" s="70"/>
      <c r="CK308" s="16"/>
      <c r="CL308" s="16"/>
      <c r="CM308" s="70"/>
      <c r="CN308" s="16"/>
      <c r="CO308" s="16"/>
      <c r="CP308" s="70"/>
      <c r="CQ308" s="16"/>
      <c r="CR308" s="16"/>
      <c r="CS308" s="70"/>
      <c r="CT308" s="16"/>
      <c r="CU308" s="16"/>
      <c r="CV308" s="70"/>
      <c r="CW308" s="16"/>
      <c r="CX308" s="16"/>
      <c r="CY308" s="70"/>
      <c r="CZ308" s="16"/>
      <c r="DA308" s="16"/>
      <c r="DB308" s="70"/>
      <c r="DC308" s="16"/>
      <c r="DD308" s="16"/>
      <c r="DE308" s="70"/>
      <c r="DF308" s="16"/>
      <c r="DG308" s="16"/>
      <c r="DH308" s="70"/>
      <c r="DI308" s="16"/>
      <c r="DJ308" s="16"/>
      <c r="DK308" s="70"/>
      <c r="DL308" s="16"/>
      <c r="DM308" s="16"/>
      <c r="DN308" s="70"/>
      <c r="DO308" s="16"/>
      <c r="DP308" s="16"/>
      <c r="DQ308" s="70"/>
      <c r="DR308" s="16"/>
      <c r="DS308" s="16"/>
      <c r="DT308" s="70"/>
      <c r="DU308" s="16"/>
      <c r="DV308" s="16"/>
      <c r="DW308" s="70"/>
      <c r="DX308" s="16"/>
      <c r="DY308" s="16"/>
      <c r="DZ308" s="70"/>
      <c r="EA308" s="16"/>
      <c r="EB308" s="16"/>
      <c r="EC308" s="70"/>
      <c r="ED308" s="16"/>
      <c r="EE308" s="16"/>
      <c r="EF308" s="70"/>
      <c r="EG308" s="16"/>
      <c r="EH308" s="16"/>
      <c r="EI308" s="70"/>
      <c r="EJ308" s="16"/>
      <c r="EK308" s="16"/>
      <c r="EL308" s="70"/>
      <c r="EM308" s="16"/>
      <c r="EN308" s="16"/>
      <c r="EO308" s="70"/>
      <c r="EP308" s="16"/>
      <c r="EQ308" s="16"/>
      <c r="ER308" s="70"/>
      <c r="ES308" s="16"/>
      <c r="ET308" s="16"/>
      <c r="EU308" s="70"/>
      <c r="EV308" s="16"/>
      <c r="EW308" s="16"/>
      <c r="EX308" s="70"/>
      <c r="EY308" s="16"/>
      <c r="EZ308" s="16"/>
      <c r="FA308" s="70"/>
      <c r="FB308" s="16"/>
      <c r="FC308" s="16"/>
      <c r="FD308" s="70"/>
      <c r="FE308" s="16"/>
      <c r="FF308" s="16"/>
      <c r="FG308" s="70"/>
      <c r="FH308" s="16"/>
      <c r="FI308" s="16"/>
      <c r="FJ308" s="70"/>
      <c r="FK308" s="16"/>
      <c r="FL308" s="16"/>
      <c r="FM308" s="70"/>
      <c r="FN308" s="16"/>
      <c r="FO308" s="16"/>
      <c r="FP308" s="70"/>
      <c r="FQ308" s="16"/>
      <c r="FR308" s="16"/>
      <c r="FS308" s="70"/>
      <c r="FT308" s="16"/>
      <c r="FU308" s="16"/>
      <c r="FV308" s="70"/>
      <c r="FW308" s="16"/>
      <c r="FX308" s="16"/>
      <c r="FY308" s="70"/>
      <c r="FZ308" s="16"/>
      <c r="GA308" s="16"/>
      <c r="GB308" s="70"/>
      <c r="GC308" s="16"/>
      <c r="GD308" s="16"/>
      <c r="GE308" s="70"/>
      <c r="GF308" s="16"/>
      <c r="GG308" s="16"/>
      <c r="GH308" s="71"/>
      <c r="GI308" s="16"/>
      <c r="GJ308" s="16"/>
      <c r="GK308" s="70"/>
      <c r="GL308" s="16"/>
      <c r="GM308" s="16"/>
      <c r="GN308" s="70"/>
      <c r="GO308" s="16"/>
      <c r="GP308" s="16"/>
      <c r="GQ308" s="70"/>
      <c r="GR308" s="16"/>
      <c r="GS308" s="16"/>
      <c r="GT308" s="70"/>
      <c r="GU308" s="16"/>
      <c r="GV308" s="16"/>
      <c r="GW308" s="70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70"/>
      <c r="HJ308" s="16"/>
      <c r="HK308" s="16"/>
      <c r="HL308" s="16"/>
      <c r="HM308" s="16"/>
      <c r="HN308" s="16"/>
      <c r="HO308" s="16"/>
      <c r="HP308" s="16"/>
      <c r="HQ308" s="16"/>
      <c r="HR308" s="70"/>
      <c r="HS308" s="16"/>
      <c r="HT308" s="16"/>
      <c r="HU308" s="70"/>
      <c r="HV308" s="16"/>
      <c r="HW308" s="16"/>
      <c r="HX308" s="70"/>
      <c r="HY308" s="16"/>
      <c r="HZ308" s="16"/>
      <c r="IA308" s="70"/>
      <c r="IB308" s="16"/>
      <c r="IC308" s="16"/>
      <c r="ID308" s="70"/>
      <c r="IE308" s="16"/>
      <c r="IF308" s="16"/>
      <c r="IG308" s="70"/>
      <c r="IH308" s="16"/>
      <c r="II308" s="16"/>
      <c r="IJ308" s="70"/>
      <c r="IK308" s="16"/>
      <c r="IL308" s="16"/>
      <c r="IM308" s="70"/>
      <c r="IN308" s="16"/>
      <c r="IO308" s="16"/>
      <c r="IP308" s="70"/>
      <c r="IQ308" s="16"/>
      <c r="IR308" s="16"/>
      <c r="IS308" s="16"/>
      <c r="IT308" s="70"/>
      <c r="IU308" s="16"/>
      <c r="IV308" s="16"/>
      <c r="IW308" s="70"/>
      <c r="IX308" s="16"/>
      <c r="IY308" s="16"/>
      <c r="IZ308" s="70"/>
      <c r="JA308" s="16"/>
      <c r="JB308" s="16"/>
      <c r="JC308" s="70"/>
      <c r="JD308" s="16"/>
      <c r="JE308" s="16"/>
      <c r="JF308" s="70"/>
      <c r="JG308" s="16"/>
      <c r="JH308" s="16"/>
      <c r="JI308" s="70"/>
      <c r="JJ308" s="16"/>
      <c r="JK308" s="16"/>
      <c r="JL308" s="70"/>
      <c r="JM308" s="16"/>
      <c r="JN308" s="16"/>
      <c r="JO308" s="70"/>
      <c r="JP308" s="16"/>
      <c r="JQ308" s="16"/>
      <c r="JR308" s="70"/>
      <c r="JS308" s="16"/>
      <c r="JT308" s="16"/>
      <c r="JU308" s="70"/>
      <c r="JV308" s="16"/>
      <c r="JW308" s="16"/>
      <c r="JX308" s="70"/>
      <c r="JY308" s="16"/>
      <c r="JZ308" s="16"/>
      <c r="KA308" s="70"/>
      <c r="KB308" s="16"/>
      <c r="KC308" s="16"/>
      <c r="KD308" s="70"/>
      <c r="KE308" s="16"/>
      <c r="KF308" s="16"/>
      <c r="KG308" s="70"/>
      <c r="KH308" s="16"/>
      <c r="KI308" s="16"/>
      <c r="KJ308" s="70"/>
      <c r="KK308" s="16"/>
      <c r="KL308" s="16"/>
      <c r="KM308" s="70"/>
      <c r="KN308" s="16"/>
      <c r="KO308" s="16"/>
      <c r="KP308" s="70"/>
      <c r="KQ308" s="16"/>
      <c r="KR308" s="16"/>
      <c r="KS308" s="70"/>
      <c r="KT308" s="16"/>
      <c r="KU308" s="16"/>
      <c r="KV308" s="16"/>
      <c r="KW308" s="16"/>
      <c r="KX308" s="16"/>
      <c r="KY308" s="70"/>
      <c r="KZ308" s="16"/>
      <c r="LA308" s="16"/>
      <c r="LB308" s="70"/>
      <c r="LC308" s="16"/>
      <c r="LD308" s="16"/>
      <c r="LE308" s="70"/>
      <c r="LF308" s="16"/>
      <c r="LG308" s="16"/>
      <c r="LH308" s="70"/>
      <c r="LI308" s="16"/>
      <c r="LJ308" s="16"/>
      <c r="LK308" s="70"/>
      <c r="LL308" s="16"/>
      <c r="LM308" s="16"/>
      <c r="LN308" s="70"/>
      <c r="LO308" s="16"/>
      <c r="LP308" s="16"/>
      <c r="LQ308" s="70"/>
      <c r="LR308" s="16"/>
      <c r="LS308" s="16"/>
      <c r="LT308" s="70"/>
      <c r="LU308" s="16"/>
      <c r="LV308" s="16"/>
      <c r="LW308" s="70"/>
      <c r="LX308" s="16"/>
      <c r="LY308" s="16"/>
      <c r="LZ308" s="70"/>
      <c r="MA308" s="16"/>
      <c r="MB308" s="16"/>
      <c r="MC308" s="70"/>
      <c r="MD308" s="16"/>
      <c r="ME308" s="16"/>
      <c r="MF308" s="70"/>
      <c r="MG308" s="21"/>
    </row>
    <row r="309" spans="2:345" s="17" customFormat="1">
      <c r="B309" s="16"/>
      <c r="C309" s="16"/>
      <c r="D309" s="16"/>
      <c r="E309" s="16"/>
      <c r="F309" s="16"/>
      <c r="G309" s="70"/>
      <c r="H309" s="16"/>
      <c r="I309" s="16"/>
      <c r="J309" s="70"/>
      <c r="K309" s="16"/>
      <c r="L309" s="16"/>
      <c r="M309" s="70"/>
      <c r="N309" s="16"/>
      <c r="O309" s="16"/>
      <c r="P309" s="70"/>
      <c r="Q309" s="16"/>
      <c r="R309" s="16"/>
      <c r="S309" s="70"/>
      <c r="T309" s="16"/>
      <c r="U309" s="16"/>
      <c r="V309" s="70"/>
      <c r="W309" s="16"/>
      <c r="X309" s="16"/>
      <c r="Y309" s="70"/>
      <c r="Z309" s="16"/>
      <c r="AA309" s="16"/>
      <c r="AB309" s="70"/>
      <c r="AC309" s="16"/>
      <c r="AD309" s="16"/>
      <c r="AE309" s="70"/>
      <c r="AF309" s="16"/>
      <c r="AG309" s="16"/>
      <c r="AH309" s="70"/>
      <c r="AI309" s="16"/>
      <c r="AJ309" s="16"/>
      <c r="AK309" s="70"/>
      <c r="AL309" s="16"/>
      <c r="AM309" s="16"/>
      <c r="AN309" s="70"/>
      <c r="AO309" s="16"/>
      <c r="AP309" s="16"/>
      <c r="AQ309" s="70"/>
      <c r="AR309" s="16"/>
      <c r="AS309" s="16"/>
      <c r="AT309" s="70"/>
      <c r="AU309" s="16"/>
      <c r="AV309" s="16"/>
      <c r="AW309" s="70"/>
      <c r="AX309" s="16"/>
      <c r="AY309" s="16"/>
      <c r="AZ309" s="70"/>
      <c r="BA309" s="16"/>
      <c r="BB309" s="16"/>
      <c r="BC309" s="70"/>
      <c r="BD309" s="16"/>
      <c r="BE309" s="16"/>
      <c r="BF309" s="70"/>
      <c r="BG309" s="16"/>
      <c r="BH309" s="16"/>
      <c r="BI309" s="70"/>
      <c r="BJ309" s="16"/>
      <c r="BK309" s="16"/>
      <c r="BL309" s="70"/>
      <c r="BM309" s="16"/>
      <c r="BN309" s="16"/>
      <c r="BO309" s="70"/>
      <c r="BP309" s="16"/>
      <c r="BQ309" s="16"/>
      <c r="BR309" s="70"/>
      <c r="BS309" s="16"/>
      <c r="BT309" s="16"/>
      <c r="BU309" s="70"/>
      <c r="BV309" s="16"/>
      <c r="BW309" s="16"/>
      <c r="BX309" s="70"/>
      <c r="BY309" s="16"/>
      <c r="BZ309" s="16"/>
      <c r="CA309" s="70"/>
      <c r="CB309" s="16"/>
      <c r="CC309" s="16"/>
      <c r="CD309" s="70"/>
      <c r="CE309" s="16"/>
      <c r="CF309" s="16"/>
      <c r="CG309" s="70"/>
      <c r="CH309" s="16"/>
      <c r="CI309" s="16"/>
      <c r="CJ309" s="70"/>
      <c r="CK309" s="16"/>
      <c r="CL309" s="16"/>
      <c r="CM309" s="70"/>
      <c r="CN309" s="16"/>
      <c r="CO309" s="16"/>
      <c r="CP309" s="70"/>
      <c r="CQ309" s="16"/>
      <c r="CR309" s="16"/>
      <c r="CS309" s="70"/>
      <c r="CT309" s="16"/>
      <c r="CU309" s="16"/>
      <c r="CV309" s="70"/>
      <c r="CW309" s="16"/>
      <c r="CX309" s="16"/>
      <c r="CY309" s="70"/>
      <c r="CZ309" s="16"/>
      <c r="DA309" s="16"/>
      <c r="DB309" s="70"/>
      <c r="DC309" s="16"/>
      <c r="DD309" s="16"/>
      <c r="DE309" s="70"/>
      <c r="DF309" s="16"/>
      <c r="DG309" s="16"/>
      <c r="DH309" s="70"/>
      <c r="DI309" s="16"/>
      <c r="DJ309" s="16"/>
      <c r="DK309" s="70"/>
      <c r="DL309" s="16"/>
      <c r="DM309" s="16"/>
      <c r="DN309" s="70"/>
      <c r="DO309" s="16"/>
      <c r="DP309" s="16"/>
      <c r="DQ309" s="70"/>
      <c r="DR309" s="16"/>
      <c r="DS309" s="16"/>
      <c r="DT309" s="70"/>
      <c r="DU309" s="16"/>
      <c r="DV309" s="16"/>
      <c r="DW309" s="70"/>
      <c r="DX309" s="16"/>
      <c r="DY309" s="16"/>
      <c r="DZ309" s="70"/>
      <c r="EA309" s="16"/>
      <c r="EB309" s="16"/>
      <c r="EC309" s="70"/>
      <c r="ED309" s="16"/>
      <c r="EE309" s="16"/>
      <c r="EF309" s="70"/>
      <c r="EG309" s="16"/>
      <c r="EH309" s="16"/>
      <c r="EI309" s="70"/>
      <c r="EJ309" s="16"/>
      <c r="EK309" s="16"/>
      <c r="EL309" s="70"/>
      <c r="EM309" s="16"/>
      <c r="EN309" s="16"/>
      <c r="EO309" s="70"/>
      <c r="EP309" s="16"/>
      <c r="EQ309" s="16"/>
      <c r="ER309" s="70"/>
      <c r="ES309" s="16"/>
      <c r="ET309" s="16"/>
      <c r="EU309" s="70"/>
      <c r="EV309" s="16"/>
      <c r="EW309" s="16"/>
      <c r="EX309" s="70"/>
      <c r="EY309" s="16"/>
      <c r="EZ309" s="16"/>
      <c r="FA309" s="70"/>
      <c r="FB309" s="16"/>
      <c r="FC309" s="16"/>
      <c r="FD309" s="70"/>
      <c r="FE309" s="16"/>
      <c r="FF309" s="16"/>
      <c r="FG309" s="70"/>
      <c r="FH309" s="16"/>
      <c r="FI309" s="16"/>
      <c r="FJ309" s="70"/>
      <c r="FK309" s="16"/>
      <c r="FL309" s="16"/>
      <c r="FM309" s="70"/>
      <c r="FN309" s="16"/>
      <c r="FO309" s="16"/>
      <c r="FP309" s="70"/>
      <c r="FQ309" s="16"/>
      <c r="FR309" s="16"/>
      <c r="FS309" s="70"/>
      <c r="FT309" s="16"/>
      <c r="FU309" s="16"/>
      <c r="FV309" s="70"/>
      <c r="FW309" s="16"/>
      <c r="FX309" s="16"/>
      <c r="FY309" s="70"/>
      <c r="FZ309" s="16"/>
      <c r="GA309" s="16"/>
      <c r="GB309" s="70"/>
      <c r="GC309" s="16"/>
      <c r="GD309" s="16"/>
      <c r="GE309" s="70"/>
      <c r="GF309" s="16"/>
      <c r="GG309" s="16"/>
      <c r="GH309" s="71"/>
      <c r="GI309" s="16"/>
      <c r="GJ309" s="16"/>
      <c r="GK309" s="70"/>
      <c r="GL309" s="16"/>
      <c r="GM309" s="16"/>
      <c r="GN309" s="70"/>
      <c r="GO309" s="16"/>
      <c r="GP309" s="16"/>
      <c r="GQ309" s="70"/>
      <c r="GR309" s="16"/>
      <c r="GS309" s="16"/>
      <c r="GT309" s="70"/>
      <c r="GU309" s="16"/>
      <c r="GV309" s="16"/>
      <c r="GW309" s="70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70"/>
      <c r="HJ309" s="16"/>
      <c r="HK309" s="16"/>
      <c r="HL309" s="16"/>
      <c r="HM309" s="16"/>
      <c r="HN309" s="16"/>
      <c r="HO309" s="16"/>
      <c r="HP309" s="16"/>
      <c r="HQ309" s="16"/>
      <c r="HR309" s="70"/>
      <c r="HS309" s="16"/>
      <c r="HT309" s="16"/>
      <c r="HU309" s="70"/>
      <c r="HV309" s="16"/>
      <c r="HW309" s="16"/>
      <c r="HX309" s="70"/>
      <c r="HY309" s="16"/>
      <c r="HZ309" s="16"/>
      <c r="IA309" s="70"/>
      <c r="IB309" s="16"/>
      <c r="IC309" s="16"/>
      <c r="ID309" s="70"/>
      <c r="IE309" s="16"/>
      <c r="IF309" s="16"/>
      <c r="IG309" s="70"/>
      <c r="IH309" s="16"/>
      <c r="II309" s="16"/>
      <c r="IJ309" s="70"/>
      <c r="IK309" s="16"/>
      <c r="IL309" s="16"/>
      <c r="IM309" s="70"/>
      <c r="IN309" s="16"/>
      <c r="IO309" s="16"/>
      <c r="IP309" s="70"/>
      <c r="IQ309" s="16"/>
      <c r="IR309" s="16"/>
      <c r="IS309" s="16"/>
      <c r="IT309" s="70"/>
      <c r="IU309" s="16"/>
      <c r="IV309" s="16"/>
      <c r="IW309" s="70"/>
      <c r="IX309" s="16"/>
      <c r="IY309" s="16"/>
      <c r="IZ309" s="70"/>
      <c r="JA309" s="16"/>
      <c r="JB309" s="16"/>
      <c r="JC309" s="70"/>
      <c r="JD309" s="16"/>
      <c r="JE309" s="16"/>
      <c r="JF309" s="70"/>
      <c r="JG309" s="16"/>
      <c r="JH309" s="16"/>
      <c r="JI309" s="70"/>
      <c r="JJ309" s="16"/>
      <c r="JK309" s="16"/>
      <c r="JL309" s="70"/>
      <c r="JM309" s="16"/>
      <c r="JN309" s="16"/>
      <c r="JO309" s="70"/>
      <c r="JP309" s="16"/>
      <c r="JQ309" s="16"/>
      <c r="JR309" s="70"/>
      <c r="JS309" s="16"/>
      <c r="JT309" s="16"/>
      <c r="JU309" s="70"/>
      <c r="JV309" s="16"/>
      <c r="JW309" s="16"/>
      <c r="JX309" s="70"/>
      <c r="JY309" s="16"/>
      <c r="JZ309" s="16"/>
      <c r="KA309" s="70"/>
      <c r="KB309" s="16"/>
      <c r="KC309" s="16"/>
      <c r="KD309" s="70"/>
      <c r="KE309" s="16"/>
      <c r="KF309" s="16"/>
      <c r="KG309" s="70"/>
      <c r="KH309" s="16"/>
      <c r="KI309" s="16"/>
      <c r="KJ309" s="70"/>
      <c r="KK309" s="16"/>
      <c r="KL309" s="16"/>
      <c r="KM309" s="70"/>
      <c r="KN309" s="16"/>
      <c r="KO309" s="16"/>
      <c r="KP309" s="70"/>
      <c r="KQ309" s="16"/>
      <c r="KR309" s="16"/>
      <c r="KS309" s="70"/>
      <c r="KT309" s="16"/>
      <c r="KU309" s="16"/>
      <c r="KV309" s="16"/>
      <c r="KW309" s="16"/>
      <c r="KX309" s="16"/>
      <c r="KY309" s="70"/>
      <c r="KZ309" s="16"/>
      <c r="LA309" s="16"/>
      <c r="LB309" s="70"/>
      <c r="LC309" s="16"/>
      <c r="LD309" s="16"/>
      <c r="LE309" s="70"/>
      <c r="LF309" s="16"/>
      <c r="LG309" s="16"/>
      <c r="LH309" s="70"/>
      <c r="LI309" s="16"/>
      <c r="LJ309" s="16"/>
      <c r="LK309" s="70"/>
      <c r="LL309" s="16"/>
      <c r="LM309" s="16"/>
      <c r="LN309" s="70"/>
      <c r="LO309" s="16"/>
      <c r="LP309" s="16"/>
      <c r="LQ309" s="70"/>
      <c r="LR309" s="16"/>
      <c r="LS309" s="16"/>
      <c r="LT309" s="70"/>
      <c r="LU309" s="16"/>
      <c r="LV309" s="16"/>
      <c r="LW309" s="70"/>
      <c r="LX309" s="16"/>
      <c r="LY309" s="16"/>
      <c r="LZ309" s="70"/>
      <c r="MA309" s="16"/>
      <c r="MB309" s="16"/>
      <c r="MC309" s="70"/>
      <c r="MD309" s="16"/>
      <c r="ME309" s="16"/>
      <c r="MF309" s="70"/>
      <c r="MG309" s="21"/>
    </row>
    <row r="310" spans="2:345" s="17" customFormat="1" ht="18.75" customHeight="1">
      <c r="B310" s="16"/>
      <c r="C310" s="16"/>
      <c r="D310" s="16"/>
      <c r="E310" s="16"/>
      <c r="F310" s="16"/>
      <c r="G310" s="70"/>
      <c r="H310" s="16"/>
      <c r="I310" s="16"/>
      <c r="J310" s="70"/>
      <c r="K310" s="16"/>
      <c r="L310" s="16"/>
      <c r="M310" s="70"/>
      <c r="N310" s="16"/>
      <c r="O310" s="16"/>
      <c r="P310" s="70"/>
      <c r="Q310" s="16"/>
      <c r="R310" s="16"/>
      <c r="S310" s="70"/>
      <c r="T310" s="16"/>
      <c r="U310" s="16"/>
      <c r="V310" s="70"/>
      <c r="W310" s="16"/>
      <c r="X310" s="16"/>
      <c r="Y310" s="70"/>
      <c r="Z310" s="16"/>
      <c r="AA310" s="16"/>
      <c r="AB310" s="70"/>
      <c r="AC310" s="16"/>
      <c r="AD310" s="16"/>
      <c r="AE310" s="70"/>
      <c r="AF310" s="16"/>
      <c r="AG310" s="16"/>
      <c r="AH310" s="70"/>
      <c r="AI310" s="16"/>
      <c r="AJ310" s="16"/>
      <c r="AK310" s="70"/>
      <c r="AL310" s="16"/>
      <c r="AM310" s="16"/>
      <c r="AN310" s="70"/>
      <c r="AO310" s="16"/>
      <c r="AP310" s="16"/>
      <c r="AQ310" s="70"/>
      <c r="AR310" s="16"/>
      <c r="AS310" s="16"/>
      <c r="AT310" s="70"/>
      <c r="AU310" s="16"/>
      <c r="AV310" s="16"/>
      <c r="AW310" s="70"/>
      <c r="AX310" s="16"/>
      <c r="AY310" s="16"/>
      <c r="AZ310" s="70"/>
      <c r="BA310" s="16"/>
      <c r="BB310" s="16"/>
      <c r="BC310" s="70"/>
      <c r="BD310" s="16"/>
      <c r="BE310" s="16"/>
      <c r="BF310" s="70"/>
      <c r="BG310" s="16"/>
      <c r="BH310" s="16"/>
      <c r="BI310" s="70"/>
      <c r="BJ310" s="16"/>
      <c r="BK310" s="16"/>
      <c r="BL310" s="70"/>
      <c r="BM310" s="16"/>
      <c r="BN310" s="16"/>
      <c r="BO310" s="70"/>
      <c r="BP310" s="16"/>
      <c r="BQ310" s="16"/>
      <c r="BR310" s="70"/>
      <c r="BS310" s="16"/>
      <c r="BT310" s="16"/>
      <c r="BU310" s="70"/>
      <c r="BV310" s="16"/>
      <c r="BW310" s="16"/>
      <c r="BX310" s="70"/>
      <c r="BY310" s="16"/>
      <c r="BZ310" s="16"/>
      <c r="CA310" s="70"/>
      <c r="CB310" s="16"/>
      <c r="CC310" s="16"/>
      <c r="CD310" s="70"/>
      <c r="CE310" s="16"/>
      <c r="CF310" s="16"/>
      <c r="CG310" s="70"/>
      <c r="CH310" s="16"/>
      <c r="CI310" s="16"/>
      <c r="CJ310" s="70"/>
      <c r="CK310" s="16"/>
      <c r="CL310" s="16"/>
      <c r="CM310" s="70"/>
      <c r="CN310" s="16"/>
      <c r="CO310" s="16"/>
      <c r="CP310" s="70"/>
      <c r="CQ310" s="16"/>
      <c r="CR310" s="16"/>
      <c r="CS310" s="70"/>
      <c r="CT310" s="16"/>
      <c r="CU310" s="16"/>
      <c r="CV310" s="70"/>
      <c r="CW310" s="16"/>
      <c r="CX310" s="16"/>
      <c r="CY310" s="70"/>
      <c r="CZ310" s="16"/>
      <c r="DA310" s="16"/>
      <c r="DB310" s="70"/>
      <c r="DC310" s="16"/>
      <c r="DD310" s="16"/>
      <c r="DE310" s="70"/>
      <c r="DF310" s="16"/>
      <c r="DG310" s="16"/>
      <c r="DH310" s="70"/>
      <c r="DI310" s="16"/>
      <c r="DJ310" s="16"/>
      <c r="DK310" s="70"/>
      <c r="DL310" s="16"/>
      <c r="DM310" s="16"/>
      <c r="DN310" s="70"/>
      <c r="DO310" s="16"/>
      <c r="DP310" s="16"/>
      <c r="DQ310" s="70"/>
      <c r="DR310" s="16"/>
      <c r="DS310" s="16"/>
      <c r="DT310" s="70"/>
      <c r="DU310" s="16"/>
      <c r="DV310" s="16"/>
      <c r="DW310" s="70"/>
      <c r="DX310" s="16"/>
      <c r="DY310" s="16"/>
      <c r="DZ310" s="70"/>
      <c r="EA310" s="16"/>
      <c r="EB310" s="16"/>
      <c r="EC310" s="70"/>
      <c r="ED310" s="16"/>
      <c r="EE310" s="16"/>
      <c r="EF310" s="70"/>
      <c r="EG310" s="16"/>
      <c r="EH310" s="16"/>
      <c r="EI310" s="70"/>
      <c r="EJ310" s="16"/>
      <c r="EK310" s="16"/>
      <c r="EL310" s="70"/>
      <c r="EM310" s="16"/>
      <c r="EN310" s="16"/>
      <c r="EO310" s="70"/>
      <c r="EP310" s="16"/>
      <c r="EQ310" s="16"/>
      <c r="ER310" s="70"/>
      <c r="ES310" s="16"/>
      <c r="ET310" s="16"/>
      <c r="EU310" s="70"/>
      <c r="EV310" s="16"/>
      <c r="EW310" s="16"/>
      <c r="EX310" s="70"/>
      <c r="EY310" s="16"/>
      <c r="EZ310" s="16"/>
      <c r="FA310" s="70"/>
      <c r="FB310" s="16"/>
      <c r="FC310" s="16"/>
      <c r="FD310" s="70"/>
      <c r="FE310" s="16"/>
      <c r="FF310" s="16"/>
      <c r="FG310" s="70"/>
      <c r="FH310" s="16"/>
      <c r="FI310" s="16"/>
      <c r="FJ310" s="70"/>
      <c r="FK310" s="16"/>
      <c r="FL310" s="16"/>
      <c r="FM310" s="70"/>
      <c r="FN310" s="16"/>
      <c r="FO310" s="16"/>
      <c r="FP310" s="70"/>
      <c r="FQ310" s="16"/>
      <c r="FR310" s="16"/>
      <c r="FS310" s="70"/>
      <c r="FT310" s="16"/>
      <c r="FU310" s="16"/>
      <c r="FV310" s="70"/>
      <c r="FW310" s="16"/>
      <c r="FX310" s="16"/>
      <c r="FY310" s="70"/>
      <c r="FZ310" s="16"/>
      <c r="GA310" s="16"/>
      <c r="GB310" s="70"/>
      <c r="GC310" s="16"/>
      <c r="GD310" s="16"/>
      <c r="GE310" s="70"/>
      <c r="GF310" s="16"/>
      <c r="GG310" s="16"/>
      <c r="GH310" s="71"/>
      <c r="GI310" s="16"/>
      <c r="GJ310" s="16"/>
      <c r="GK310" s="70"/>
      <c r="GL310" s="16"/>
      <c r="GM310" s="16"/>
      <c r="GN310" s="70"/>
      <c r="GO310" s="16"/>
      <c r="GP310" s="16"/>
      <c r="GQ310" s="70"/>
      <c r="GR310" s="16"/>
      <c r="GS310" s="16"/>
      <c r="GT310" s="70"/>
      <c r="GU310" s="16"/>
      <c r="GV310" s="16"/>
      <c r="GW310" s="70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70"/>
      <c r="HJ310" s="16"/>
      <c r="HK310" s="16"/>
      <c r="HL310" s="16"/>
      <c r="HM310" s="16"/>
      <c r="HN310" s="16"/>
      <c r="HO310" s="16"/>
      <c r="HP310" s="16"/>
      <c r="HQ310" s="16"/>
      <c r="HR310" s="70"/>
      <c r="HS310" s="16"/>
      <c r="HT310" s="16"/>
      <c r="HU310" s="70"/>
      <c r="HV310" s="16"/>
      <c r="HW310" s="16"/>
      <c r="HX310" s="70"/>
      <c r="HY310" s="16"/>
      <c r="HZ310" s="16"/>
      <c r="IA310" s="70"/>
      <c r="IB310" s="16"/>
      <c r="IC310" s="16"/>
      <c r="ID310" s="70"/>
      <c r="IE310" s="16"/>
      <c r="IF310" s="16"/>
      <c r="IG310" s="70"/>
      <c r="IH310" s="16"/>
      <c r="II310" s="16"/>
      <c r="IJ310" s="70"/>
      <c r="IK310" s="16"/>
      <c r="IL310" s="16"/>
      <c r="IM310" s="70"/>
      <c r="IN310" s="16"/>
      <c r="IO310" s="16"/>
      <c r="IP310" s="70"/>
      <c r="IQ310" s="16"/>
      <c r="IR310" s="16"/>
      <c r="IS310" s="16"/>
      <c r="IT310" s="70"/>
      <c r="IU310" s="16"/>
      <c r="IV310" s="16"/>
      <c r="IW310" s="70"/>
      <c r="IX310" s="16"/>
      <c r="IY310" s="16"/>
      <c r="IZ310" s="70"/>
      <c r="JA310" s="16"/>
      <c r="JB310" s="16"/>
      <c r="JC310" s="70"/>
      <c r="JD310" s="16"/>
      <c r="JE310" s="16"/>
      <c r="JF310" s="70"/>
      <c r="JG310" s="16"/>
      <c r="JH310" s="16"/>
      <c r="JI310" s="70"/>
      <c r="JJ310" s="16"/>
      <c r="JK310" s="16"/>
      <c r="JL310" s="70"/>
      <c r="JM310" s="16"/>
      <c r="JN310" s="16"/>
      <c r="JO310" s="70"/>
      <c r="JP310" s="16"/>
      <c r="JQ310" s="16"/>
      <c r="JR310" s="70"/>
      <c r="JS310" s="16"/>
      <c r="JT310" s="16"/>
      <c r="JU310" s="70"/>
      <c r="JV310" s="16"/>
      <c r="JW310" s="16"/>
      <c r="JX310" s="70"/>
      <c r="JY310" s="16"/>
      <c r="JZ310" s="16"/>
      <c r="KA310" s="70"/>
      <c r="KB310" s="16"/>
      <c r="KC310" s="16"/>
      <c r="KD310" s="70"/>
      <c r="KE310" s="16"/>
      <c r="KF310" s="16"/>
      <c r="KG310" s="70"/>
      <c r="KH310" s="16"/>
      <c r="KI310" s="16"/>
      <c r="KJ310" s="70"/>
      <c r="KK310" s="16"/>
      <c r="KL310" s="16"/>
      <c r="KM310" s="70"/>
      <c r="KN310" s="16"/>
      <c r="KO310" s="16"/>
      <c r="KP310" s="70"/>
      <c r="KQ310" s="16"/>
      <c r="KR310" s="16"/>
      <c r="KS310" s="70"/>
      <c r="KT310" s="16"/>
      <c r="KU310" s="16"/>
      <c r="KV310" s="16"/>
      <c r="KW310" s="16"/>
      <c r="KX310" s="16"/>
      <c r="KY310" s="70"/>
      <c r="KZ310" s="16"/>
      <c r="LA310" s="16"/>
      <c r="LB310" s="70"/>
      <c r="LC310" s="16"/>
      <c r="LD310" s="16"/>
      <c r="LE310" s="70"/>
      <c r="LF310" s="16"/>
      <c r="LG310" s="16"/>
      <c r="LH310" s="70"/>
      <c r="LI310" s="16"/>
      <c r="LJ310" s="16"/>
      <c r="LK310" s="70"/>
      <c r="LL310" s="16"/>
      <c r="LM310" s="16"/>
      <c r="LN310" s="70"/>
      <c r="LO310" s="16"/>
      <c r="LP310" s="16"/>
      <c r="LQ310" s="70"/>
      <c r="LR310" s="16"/>
      <c r="LS310" s="16"/>
      <c r="LT310" s="70"/>
      <c r="LU310" s="16"/>
      <c r="LV310" s="16"/>
      <c r="LW310" s="70"/>
      <c r="LX310" s="16"/>
      <c r="LY310" s="16"/>
      <c r="LZ310" s="70"/>
      <c r="MA310" s="16"/>
      <c r="MB310" s="16"/>
      <c r="MC310" s="70"/>
      <c r="MD310" s="16"/>
      <c r="ME310" s="16"/>
      <c r="MF310" s="70"/>
      <c r="MG310" s="21"/>
    </row>
    <row r="311" spans="2:345" s="17" customFormat="1">
      <c r="B311" s="16"/>
      <c r="C311" s="16"/>
      <c r="D311" s="16"/>
      <c r="E311" s="16"/>
      <c r="F311" s="16"/>
      <c r="G311" s="70"/>
      <c r="H311" s="16"/>
      <c r="I311" s="16"/>
      <c r="J311" s="70"/>
      <c r="K311" s="16"/>
      <c r="L311" s="16"/>
      <c r="M311" s="70"/>
      <c r="N311" s="16"/>
      <c r="O311" s="16"/>
      <c r="P311" s="70"/>
      <c r="Q311" s="16"/>
      <c r="R311" s="16"/>
      <c r="S311" s="70"/>
      <c r="T311" s="16"/>
      <c r="U311" s="16"/>
      <c r="V311" s="70"/>
      <c r="W311" s="16"/>
      <c r="X311" s="16"/>
      <c r="Y311" s="70"/>
      <c r="Z311" s="16"/>
      <c r="AA311" s="16"/>
      <c r="AB311" s="70"/>
      <c r="AC311" s="16"/>
      <c r="AD311" s="16"/>
      <c r="AE311" s="70"/>
      <c r="AF311" s="16"/>
      <c r="AG311" s="16"/>
      <c r="AH311" s="70"/>
      <c r="AI311" s="16"/>
      <c r="AJ311" s="16"/>
      <c r="AK311" s="70"/>
      <c r="AL311" s="16"/>
      <c r="AM311" s="16"/>
      <c r="AN311" s="70"/>
      <c r="AO311" s="16"/>
      <c r="AP311" s="16"/>
      <c r="AQ311" s="70"/>
      <c r="AR311" s="16"/>
      <c r="AS311" s="16"/>
      <c r="AT311" s="70"/>
      <c r="AU311" s="16"/>
      <c r="AV311" s="16"/>
      <c r="AW311" s="70"/>
      <c r="AX311" s="16"/>
      <c r="AY311" s="16"/>
      <c r="AZ311" s="70"/>
      <c r="BA311" s="16"/>
      <c r="BB311" s="16"/>
      <c r="BC311" s="70"/>
      <c r="BD311" s="16"/>
      <c r="BE311" s="16"/>
      <c r="BF311" s="70"/>
      <c r="BG311" s="16"/>
      <c r="BH311" s="16"/>
      <c r="BI311" s="70"/>
      <c r="BJ311" s="16"/>
      <c r="BK311" s="16"/>
      <c r="BL311" s="70"/>
      <c r="BM311" s="16"/>
      <c r="BN311" s="16"/>
      <c r="BO311" s="70"/>
      <c r="BP311" s="16"/>
      <c r="BQ311" s="16"/>
      <c r="BR311" s="70"/>
      <c r="BS311" s="16"/>
      <c r="BT311" s="16"/>
      <c r="BU311" s="70"/>
      <c r="BV311" s="16"/>
      <c r="BW311" s="16"/>
      <c r="BX311" s="70"/>
      <c r="BY311" s="16"/>
      <c r="BZ311" s="16"/>
      <c r="CA311" s="70"/>
      <c r="CB311" s="16"/>
      <c r="CC311" s="16"/>
      <c r="CD311" s="70"/>
      <c r="CE311" s="16"/>
      <c r="CF311" s="16"/>
      <c r="CG311" s="70"/>
      <c r="CH311" s="16"/>
      <c r="CI311" s="16"/>
      <c r="CJ311" s="70"/>
      <c r="CK311" s="16"/>
      <c r="CL311" s="16"/>
      <c r="CM311" s="70"/>
      <c r="CN311" s="16"/>
      <c r="CO311" s="16"/>
      <c r="CP311" s="70"/>
      <c r="CQ311" s="16"/>
      <c r="CR311" s="16"/>
      <c r="CS311" s="70"/>
      <c r="CT311" s="16"/>
      <c r="CU311" s="16"/>
      <c r="CV311" s="70"/>
      <c r="CW311" s="16"/>
      <c r="CX311" s="16"/>
      <c r="CY311" s="70"/>
      <c r="CZ311" s="16"/>
      <c r="DA311" s="16"/>
      <c r="DB311" s="70"/>
      <c r="DC311" s="16"/>
      <c r="DD311" s="16"/>
      <c r="DE311" s="70"/>
      <c r="DF311" s="16"/>
      <c r="DG311" s="16"/>
      <c r="DH311" s="70"/>
      <c r="DI311" s="16"/>
      <c r="DJ311" s="16"/>
      <c r="DK311" s="70"/>
      <c r="DL311" s="16"/>
      <c r="DM311" s="16"/>
      <c r="DN311" s="70"/>
      <c r="DO311" s="16"/>
      <c r="DP311" s="16"/>
      <c r="DQ311" s="70"/>
      <c r="DR311" s="16"/>
      <c r="DS311" s="16"/>
      <c r="DT311" s="70"/>
      <c r="DU311" s="16"/>
      <c r="DV311" s="16"/>
      <c r="DW311" s="70"/>
      <c r="DX311" s="16"/>
      <c r="DY311" s="16"/>
      <c r="DZ311" s="70"/>
      <c r="EA311" s="16"/>
      <c r="EB311" s="16"/>
      <c r="EC311" s="70"/>
      <c r="ED311" s="16"/>
      <c r="EE311" s="16"/>
      <c r="EF311" s="70"/>
      <c r="EG311" s="16"/>
      <c r="EH311" s="16"/>
      <c r="EI311" s="70"/>
      <c r="EJ311" s="16"/>
      <c r="EK311" s="16"/>
      <c r="EL311" s="70"/>
      <c r="EM311" s="16"/>
      <c r="EN311" s="16"/>
      <c r="EO311" s="70"/>
      <c r="EP311" s="16"/>
      <c r="EQ311" s="16"/>
      <c r="ER311" s="70"/>
      <c r="ES311" s="16"/>
      <c r="ET311" s="16"/>
      <c r="EU311" s="70"/>
      <c r="EV311" s="16"/>
      <c r="EW311" s="16"/>
      <c r="EX311" s="70"/>
      <c r="EY311" s="16"/>
      <c r="EZ311" s="16"/>
      <c r="FA311" s="70"/>
      <c r="FB311" s="16"/>
      <c r="FC311" s="16"/>
      <c r="FD311" s="70"/>
      <c r="FE311" s="16"/>
      <c r="FF311" s="16"/>
      <c r="FG311" s="70"/>
      <c r="FH311" s="16"/>
      <c r="FI311" s="16"/>
      <c r="FJ311" s="70"/>
      <c r="FK311" s="16"/>
      <c r="FL311" s="16"/>
      <c r="FM311" s="70"/>
      <c r="FN311" s="16"/>
      <c r="FO311" s="16"/>
      <c r="FP311" s="70"/>
      <c r="FQ311" s="16"/>
      <c r="FR311" s="16"/>
      <c r="FS311" s="70"/>
      <c r="FT311" s="16"/>
      <c r="FU311" s="16"/>
      <c r="FV311" s="70"/>
      <c r="FW311" s="16"/>
      <c r="FX311" s="16"/>
      <c r="FY311" s="70"/>
      <c r="FZ311" s="16"/>
      <c r="GA311" s="16"/>
      <c r="GB311" s="70"/>
      <c r="GC311" s="16"/>
      <c r="GD311" s="16"/>
      <c r="GE311" s="70"/>
      <c r="GF311" s="16"/>
      <c r="GG311" s="16"/>
      <c r="GH311" s="71"/>
      <c r="GI311" s="16"/>
      <c r="GJ311" s="16"/>
      <c r="GK311" s="70"/>
      <c r="GL311" s="16"/>
      <c r="GM311" s="16"/>
      <c r="GN311" s="70"/>
      <c r="GO311" s="16"/>
      <c r="GP311" s="16"/>
      <c r="GQ311" s="70"/>
      <c r="GR311" s="16"/>
      <c r="GS311" s="16"/>
      <c r="GT311" s="70"/>
      <c r="GU311" s="16"/>
      <c r="GV311" s="16"/>
      <c r="GW311" s="70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70"/>
      <c r="HJ311" s="16"/>
      <c r="HK311" s="16"/>
      <c r="HL311" s="16"/>
      <c r="HM311" s="16"/>
      <c r="HN311" s="16"/>
      <c r="HO311" s="16"/>
      <c r="HP311" s="16"/>
      <c r="HQ311" s="16"/>
      <c r="HR311" s="70"/>
      <c r="HS311" s="16"/>
      <c r="HT311" s="16"/>
      <c r="HU311" s="70"/>
      <c r="HV311" s="16"/>
      <c r="HW311" s="16"/>
      <c r="HX311" s="70"/>
      <c r="HY311" s="16"/>
      <c r="HZ311" s="16"/>
      <c r="IA311" s="70"/>
      <c r="IB311" s="16"/>
      <c r="IC311" s="16"/>
      <c r="ID311" s="70"/>
      <c r="IE311" s="16"/>
      <c r="IF311" s="16"/>
      <c r="IG311" s="70"/>
      <c r="IH311" s="16"/>
      <c r="II311" s="16"/>
      <c r="IJ311" s="70"/>
      <c r="IK311" s="16"/>
      <c r="IL311" s="16"/>
      <c r="IM311" s="70"/>
      <c r="IN311" s="16"/>
      <c r="IO311" s="16"/>
      <c r="IP311" s="70"/>
      <c r="IQ311" s="16"/>
      <c r="IR311" s="16"/>
      <c r="IS311" s="16"/>
      <c r="IT311" s="70"/>
      <c r="IU311" s="16"/>
      <c r="IV311" s="16"/>
      <c r="IW311" s="70"/>
      <c r="IX311" s="16"/>
      <c r="IY311" s="16"/>
      <c r="IZ311" s="70"/>
      <c r="JA311" s="16"/>
      <c r="JB311" s="16"/>
      <c r="JC311" s="70"/>
      <c r="JD311" s="16"/>
      <c r="JE311" s="16"/>
      <c r="JF311" s="70"/>
      <c r="JG311" s="16"/>
      <c r="JH311" s="16"/>
      <c r="JI311" s="70"/>
      <c r="JJ311" s="16"/>
      <c r="JK311" s="16"/>
      <c r="JL311" s="70"/>
      <c r="JM311" s="16"/>
      <c r="JN311" s="16"/>
      <c r="JO311" s="70"/>
      <c r="JP311" s="16"/>
      <c r="JQ311" s="16"/>
      <c r="JR311" s="70"/>
      <c r="JS311" s="16"/>
      <c r="JT311" s="16"/>
      <c r="JU311" s="70"/>
      <c r="JV311" s="16"/>
      <c r="JW311" s="16"/>
      <c r="JX311" s="70"/>
      <c r="JY311" s="16"/>
      <c r="JZ311" s="16"/>
      <c r="KA311" s="70"/>
      <c r="KB311" s="16"/>
      <c r="KC311" s="16"/>
      <c r="KD311" s="70"/>
      <c r="KE311" s="16"/>
      <c r="KF311" s="16"/>
      <c r="KG311" s="70"/>
      <c r="KH311" s="16"/>
      <c r="KI311" s="16"/>
      <c r="KJ311" s="70"/>
      <c r="KK311" s="16"/>
      <c r="KL311" s="16"/>
      <c r="KM311" s="70"/>
      <c r="KN311" s="16"/>
      <c r="KO311" s="16"/>
      <c r="KP311" s="70"/>
      <c r="KQ311" s="16"/>
      <c r="KR311" s="16"/>
      <c r="KS311" s="70"/>
      <c r="KT311" s="16"/>
      <c r="KU311" s="16"/>
      <c r="KV311" s="16"/>
      <c r="KW311" s="16"/>
      <c r="KX311" s="16"/>
      <c r="KY311" s="70"/>
      <c r="KZ311" s="16"/>
      <c r="LA311" s="16"/>
      <c r="LB311" s="70"/>
      <c r="LC311" s="16"/>
      <c r="LD311" s="16"/>
      <c r="LE311" s="70"/>
      <c r="LF311" s="16"/>
      <c r="LG311" s="16"/>
      <c r="LH311" s="70"/>
      <c r="LI311" s="16"/>
      <c r="LJ311" s="16"/>
      <c r="LK311" s="70"/>
      <c r="LL311" s="16"/>
      <c r="LM311" s="16"/>
      <c r="LN311" s="70"/>
      <c r="LO311" s="16"/>
      <c r="LP311" s="16"/>
      <c r="LQ311" s="70"/>
      <c r="LR311" s="16"/>
      <c r="LS311" s="16"/>
      <c r="LT311" s="70"/>
      <c r="LU311" s="16"/>
      <c r="LV311" s="16"/>
      <c r="LW311" s="70"/>
      <c r="LX311" s="16"/>
      <c r="LY311" s="16"/>
      <c r="LZ311" s="70"/>
      <c r="MA311" s="16"/>
      <c r="MB311" s="16"/>
      <c r="MC311" s="70"/>
      <c r="MD311" s="16"/>
      <c r="ME311" s="16"/>
      <c r="MF311" s="70"/>
      <c r="MG311" s="21"/>
    </row>
    <row r="312" spans="2:345" s="17" customFormat="1" ht="18.75" customHeight="1">
      <c r="B312" s="16"/>
      <c r="C312" s="16"/>
      <c r="D312" s="16"/>
      <c r="E312" s="16"/>
      <c r="F312" s="16"/>
      <c r="G312" s="70"/>
      <c r="H312" s="16"/>
      <c r="I312" s="16"/>
      <c r="J312" s="70"/>
      <c r="K312" s="16"/>
      <c r="L312" s="16"/>
      <c r="M312" s="70"/>
      <c r="N312" s="16"/>
      <c r="O312" s="16"/>
      <c r="P312" s="70"/>
      <c r="Q312" s="16"/>
      <c r="R312" s="16"/>
      <c r="S312" s="70"/>
      <c r="T312" s="16"/>
      <c r="U312" s="16"/>
      <c r="V312" s="70"/>
      <c r="W312" s="16"/>
      <c r="X312" s="16"/>
      <c r="Y312" s="70"/>
      <c r="Z312" s="16"/>
      <c r="AA312" s="16"/>
      <c r="AB312" s="70"/>
      <c r="AC312" s="16"/>
      <c r="AD312" s="16"/>
      <c r="AE312" s="70"/>
      <c r="AF312" s="16"/>
      <c r="AG312" s="16"/>
      <c r="AH312" s="70"/>
      <c r="AI312" s="16"/>
      <c r="AJ312" s="16"/>
      <c r="AK312" s="70"/>
      <c r="AL312" s="16"/>
      <c r="AM312" s="16"/>
      <c r="AN312" s="70"/>
      <c r="AO312" s="16"/>
      <c r="AP312" s="16"/>
      <c r="AQ312" s="70"/>
      <c r="AR312" s="16"/>
      <c r="AS312" s="16"/>
      <c r="AT312" s="70"/>
      <c r="AU312" s="16"/>
      <c r="AV312" s="16"/>
      <c r="AW312" s="70"/>
      <c r="AX312" s="16"/>
      <c r="AY312" s="16"/>
      <c r="AZ312" s="70"/>
      <c r="BA312" s="16"/>
      <c r="BB312" s="16"/>
      <c r="BC312" s="70"/>
      <c r="BD312" s="16"/>
      <c r="BE312" s="16"/>
      <c r="BF312" s="70"/>
      <c r="BG312" s="16"/>
      <c r="BH312" s="16"/>
      <c r="BI312" s="70"/>
      <c r="BJ312" s="16"/>
      <c r="BK312" s="16"/>
      <c r="BL312" s="70"/>
      <c r="BM312" s="16"/>
      <c r="BN312" s="16"/>
      <c r="BO312" s="70"/>
      <c r="BP312" s="16"/>
      <c r="BQ312" s="16"/>
      <c r="BR312" s="70"/>
      <c r="BS312" s="16"/>
      <c r="BT312" s="16"/>
      <c r="BU312" s="70"/>
      <c r="BV312" s="16"/>
      <c r="BW312" s="16"/>
      <c r="BX312" s="70"/>
      <c r="BY312" s="16"/>
      <c r="BZ312" s="16"/>
      <c r="CA312" s="70"/>
      <c r="CB312" s="16"/>
      <c r="CC312" s="16"/>
      <c r="CD312" s="70"/>
      <c r="CE312" s="16"/>
      <c r="CF312" s="16"/>
      <c r="CG312" s="70"/>
      <c r="CH312" s="16"/>
      <c r="CI312" s="16"/>
      <c r="CJ312" s="70"/>
      <c r="CK312" s="16"/>
      <c r="CL312" s="16"/>
      <c r="CM312" s="70"/>
      <c r="CN312" s="16"/>
      <c r="CO312" s="16"/>
      <c r="CP312" s="70"/>
      <c r="CQ312" s="16"/>
      <c r="CR312" s="16"/>
      <c r="CS312" s="70"/>
      <c r="CT312" s="16"/>
      <c r="CU312" s="16"/>
      <c r="CV312" s="70"/>
      <c r="CW312" s="16"/>
      <c r="CX312" s="16"/>
      <c r="CY312" s="70"/>
      <c r="CZ312" s="16"/>
      <c r="DA312" s="16"/>
      <c r="DB312" s="70"/>
      <c r="DC312" s="16"/>
      <c r="DD312" s="16"/>
      <c r="DE312" s="70"/>
      <c r="DF312" s="16"/>
      <c r="DG312" s="16"/>
      <c r="DH312" s="70"/>
      <c r="DI312" s="16"/>
      <c r="DJ312" s="16"/>
      <c r="DK312" s="70"/>
      <c r="DL312" s="16"/>
      <c r="DM312" s="16"/>
      <c r="DN312" s="70"/>
      <c r="DO312" s="16"/>
      <c r="DP312" s="16"/>
      <c r="DQ312" s="70"/>
      <c r="DR312" s="16"/>
      <c r="DS312" s="16"/>
      <c r="DT312" s="70"/>
      <c r="DU312" s="16"/>
      <c r="DV312" s="16"/>
      <c r="DW312" s="70"/>
      <c r="DX312" s="16"/>
      <c r="DY312" s="16"/>
      <c r="DZ312" s="70"/>
      <c r="EA312" s="16"/>
      <c r="EB312" s="16"/>
      <c r="EC312" s="70"/>
      <c r="ED312" s="16"/>
      <c r="EE312" s="16"/>
      <c r="EF312" s="70"/>
      <c r="EG312" s="16"/>
      <c r="EH312" s="16"/>
      <c r="EI312" s="70"/>
      <c r="EJ312" s="16"/>
      <c r="EK312" s="16"/>
      <c r="EL312" s="70"/>
      <c r="EM312" s="16"/>
      <c r="EN312" s="16"/>
      <c r="EO312" s="70"/>
      <c r="EP312" s="16"/>
      <c r="EQ312" s="16"/>
      <c r="ER312" s="70"/>
      <c r="ES312" s="16"/>
      <c r="ET312" s="16"/>
      <c r="EU312" s="70"/>
      <c r="EV312" s="16"/>
      <c r="EW312" s="16"/>
      <c r="EX312" s="70"/>
      <c r="EY312" s="16"/>
      <c r="EZ312" s="16"/>
      <c r="FA312" s="70"/>
      <c r="FB312" s="16"/>
      <c r="FC312" s="16"/>
      <c r="FD312" s="70"/>
      <c r="FE312" s="16"/>
      <c r="FF312" s="16"/>
      <c r="FG312" s="70"/>
      <c r="FH312" s="16"/>
      <c r="FI312" s="16"/>
      <c r="FJ312" s="70"/>
      <c r="FK312" s="16"/>
      <c r="FL312" s="16"/>
      <c r="FM312" s="70"/>
      <c r="FN312" s="16"/>
      <c r="FO312" s="16"/>
      <c r="FP312" s="70"/>
      <c r="FQ312" s="16"/>
      <c r="FR312" s="16"/>
      <c r="FS312" s="70"/>
      <c r="FT312" s="16"/>
      <c r="FU312" s="16"/>
      <c r="FV312" s="70"/>
      <c r="FW312" s="16"/>
      <c r="FX312" s="16"/>
      <c r="FY312" s="70"/>
      <c r="FZ312" s="16"/>
      <c r="GA312" s="16"/>
      <c r="GB312" s="70"/>
      <c r="GC312" s="16"/>
      <c r="GD312" s="16"/>
      <c r="GE312" s="70"/>
      <c r="GF312" s="16"/>
      <c r="GG312" s="16"/>
      <c r="GH312" s="71"/>
      <c r="GI312" s="16"/>
      <c r="GJ312" s="16"/>
      <c r="GK312" s="70"/>
      <c r="GL312" s="16"/>
      <c r="GM312" s="16"/>
      <c r="GN312" s="70"/>
      <c r="GO312" s="16"/>
      <c r="GP312" s="16"/>
      <c r="GQ312" s="70"/>
      <c r="GR312" s="16"/>
      <c r="GS312" s="16"/>
      <c r="GT312" s="70"/>
      <c r="GU312" s="16"/>
      <c r="GV312" s="16"/>
      <c r="GW312" s="70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70"/>
      <c r="HJ312" s="16"/>
      <c r="HK312" s="16"/>
      <c r="HL312" s="16"/>
      <c r="HM312" s="16"/>
      <c r="HN312" s="16"/>
      <c r="HO312" s="16"/>
      <c r="HP312" s="16"/>
      <c r="HQ312" s="16"/>
      <c r="HR312" s="70"/>
      <c r="HS312" s="16"/>
      <c r="HT312" s="16"/>
      <c r="HU312" s="70"/>
      <c r="HV312" s="16"/>
      <c r="HW312" s="16"/>
      <c r="HX312" s="70"/>
      <c r="HY312" s="16"/>
      <c r="HZ312" s="16"/>
      <c r="IA312" s="70"/>
      <c r="IB312" s="16"/>
      <c r="IC312" s="16"/>
      <c r="ID312" s="70"/>
      <c r="IE312" s="16"/>
      <c r="IF312" s="16"/>
      <c r="IG312" s="70"/>
      <c r="IH312" s="16"/>
      <c r="II312" s="16"/>
      <c r="IJ312" s="70"/>
      <c r="IK312" s="16"/>
      <c r="IL312" s="16"/>
      <c r="IM312" s="70"/>
      <c r="IN312" s="16"/>
      <c r="IO312" s="16"/>
      <c r="IP312" s="70"/>
      <c r="IQ312" s="16"/>
      <c r="IR312" s="16"/>
      <c r="IS312" s="16"/>
      <c r="IT312" s="70"/>
      <c r="IU312" s="16"/>
      <c r="IV312" s="16"/>
      <c r="IW312" s="70"/>
      <c r="IX312" s="16"/>
      <c r="IY312" s="16"/>
      <c r="IZ312" s="70"/>
      <c r="JA312" s="16"/>
      <c r="JB312" s="16"/>
      <c r="JC312" s="70"/>
      <c r="JD312" s="16"/>
      <c r="JE312" s="16"/>
      <c r="JF312" s="70"/>
      <c r="JG312" s="16"/>
      <c r="JH312" s="16"/>
      <c r="JI312" s="70"/>
      <c r="JJ312" s="16"/>
      <c r="JK312" s="16"/>
      <c r="JL312" s="70"/>
      <c r="JM312" s="16"/>
      <c r="JN312" s="16"/>
      <c r="JO312" s="70"/>
      <c r="JP312" s="16"/>
      <c r="JQ312" s="16"/>
      <c r="JR312" s="70"/>
      <c r="JS312" s="16"/>
      <c r="JT312" s="16"/>
      <c r="JU312" s="70"/>
      <c r="JV312" s="16"/>
      <c r="JW312" s="16"/>
      <c r="JX312" s="70"/>
      <c r="JY312" s="16"/>
      <c r="JZ312" s="16"/>
      <c r="KA312" s="70"/>
      <c r="KB312" s="16"/>
      <c r="KC312" s="16"/>
      <c r="KD312" s="70"/>
      <c r="KE312" s="16"/>
      <c r="KF312" s="16"/>
      <c r="KG312" s="70"/>
      <c r="KH312" s="16"/>
      <c r="KI312" s="16"/>
      <c r="KJ312" s="70"/>
      <c r="KK312" s="16"/>
      <c r="KL312" s="16"/>
      <c r="KM312" s="70"/>
      <c r="KN312" s="16"/>
      <c r="KO312" s="16"/>
      <c r="KP312" s="70"/>
      <c r="KQ312" s="16"/>
      <c r="KR312" s="16"/>
      <c r="KS312" s="70"/>
      <c r="KT312" s="16"/>
      <c r="KU312" s="16"/>
      <c r="KV312" s="16"/>
      <c r="KW312" s="16"/>
      <c r="KX312" s="16"/>
      <c r="KY312" s="70"/>
      <c r="KZ312" s="16"/>
      <c r="LA312" s="16"/>
      <c r="LB312" s="70"/>
      <c r="LC312" s="16"/>
      <c r="LD312" s="16"/>
      <c r="LE312" s="70"/>
      <c r="LF312" s="16"/>
      <c r="LG312" s="16"/>
      <c r="LH312" s="70"/>
      <c r="LI312" s="16"/>
      <c r="LJ312" s="16"/>
      <c r="LK312" s="70"/>
      <c r="LL312" s="16"/>
      <c r="LM312" s="16"/>
      <c r="LN312" s="70"/>
      <c r="LO312" s="16"/>
      <c r="LP312" s="16"/>
      <c r="LQ312" s="70"/>
      <c r="LR312" s="16"/>
      <c r="LS312" s="16"/>
      <c r="LT312" s="70"/>
      <c r="LU312" s="16"/>
      <c r="LV312" s="16"/>
      <c r="LW312" s="70"/>
      <c r="LX312" s="16"/>
      <c r="LY312" s="16"/>
      <c r="LZ312" s="70"/>
      <c r="MA312" s="16"/>
      <c r="MB312" s="16"/>
      <c r="MC312" s="70"/>
      <c r="MD312" s="16"/>
      <c r="ME312" s="16"/>
      <c r="MF312" s="70"/>
      <c r="MG312" s="21"/>
    </row>
    <row r="313" spans="2:345" s="17" customFormat="1">
      <c r="B313" s="16"/>
      <c r="C313" s="16"/>
      <c r="D313" s="16"/>
      <c r="E313" s="16"/>
      <c r="F313" s="16"/>
      <c r="G313" s="70"/>
      <c r="H313" s="16"/>
      <c r="I313" s="16"/>
      <c r="J313" s="70"/>
      <c r="K313" s="16"/>
      <c r="L313" s="16"/>
      <c r="M313" s="70"/>
      <c r="N313" s="16"/>
      <c r="O313" s="16"/>
      <c r="P313" s="70"/>
      <c r="Q313" s="16"/>
      <c r="R313" s="16"/>
      <c r="S313" s="70"/>
      <c r="T313" s="16"/>
      <c r="U313" s="16"/>
      <c r="V313" s="70"/>
      <c r="W313" s="16"/>
      <c r="X313" s="16"/>
      <c r="Y313" s="70"/>
      <c r="Z313" s="16"/>
      <c r="AA313" s="16"/>
      <c r="AB313" s="70"/>
      <c r="AC313" s="16"/>
      <c r="AD313" s="16"/>
      <c r="AE313" s="70"/>
      <c r="AF313" s="16"/>
      <c r="AG313" s="16"/>
      <c r="AH313" s="70"/>
      <c r="AI313" s="16"/>
      <c r="AJ313" s="16"/>
      <c r="AK313" s="70"/>
      <c r="AL313" s="16"/>
      <c r="AM313" s="16"/>
      <c r="AN313" s="70"/>
      <c r="AO313" s="16"/>
      <c r="AP313" s="16"/>
      <c r="AQ313" s="70"/>
      <c r="AR313" s="16"/>
      <c r="AS313" s="16"/>
      <c r="AT313" s="70"/>
      <c r="AU313" s="16"/>
      <c r="AV313" s="16"/>
      <c r="AW313" s="70"/>
      <c r="AX313" s="16"/>
      <c r="AY313" s="16"/>
      <c r="AZ313" s="70"/>
      <c r="BA313" s="16"/>
      <c r="BB313" s="16"/>
      <c r="BC313" s="70"/>
      <c r="BD313" s="16"/>
      <c r="BE313" s="16"/>
      <c r="BF313" s="70"/>
      <c r="BG313" s="16"/>
      <c r="BH313" s="16"/>
      <c r="BI313" s="70"/>
      <c r="BJ313" s="16"/>
      <c r="BK313" s="16"/>
      <c r="BL313" s="70"/>
      <c r="BM313" s="16"/>
      <c r="BN313" s="16"/>
      <c r="BO313" s="70"/>
      <c r="BP313" s="16"/>
      <c r="BQ313" s="16"/>
      <c r="BR313" s="70"/>
      <c r="BS313" s="16"/>
      <c r="BT313" s="16"/>
      <c r="BU313" s="70"/>
      <c r="BV313" s="16"/>
      <c r="BW313" s="16"/>
      <c r="BX313" s="70"/>
      <c r="BY313" s="16"/>
      <c r="BZ313" s="16"/>
      <c r="CA313" s="70"/>
      <c r="CB313" s="16"/>
      <c r="CC313" s="16"/>
      <c r="CD313" s="70"/>
      <c r="CE313" s="16"/>
      <c r="CF313" s="16"/>
      <c r="CG313" s="70"/>
      <c r="CH313" s="16"/>
      <c r="CI313" s="16"/>
      <c r="CJ313" s="70"/>
      <c r="CK313" s="16"/>
      <c r="CL313" s="16"/>
      <c r="CM313" s="70"/>
      <c r="CN313" s="16"/>
      <c r="CO313" s="16"/>
      <c r="CP313" s="70"/>
      <c r="CQ313" s="16"/>
      <c r="CR313" s="16"/>
      <c r="CS313" s="70"/>
      <c r="CT313" s="16"/>
      <c r="CU313" s="16"/>
      <c r="CV313" s="70"/>
      <c r="CW313" s="16"/>
      <c r="CX313" s="16"/>
      <c r="CY313" s="70"/>
      <c r="CZ313" s="16"/>
      <c r="DA313" s="16"/>
      <c r="DB313" s="70"/>
      <c r="DC313" s="16"/>
      <c r="DD313" s="16"/>
      <c r="DE313" s="70"/>
      <c r="DF313" s="16"/>
      <c r="DG313" s="16"/>
      <c r="DH313" s="70"/>
      <c r="DI313" s="16"/>
      <c r="DJ313" s="16"/>
      <c r="DK313" s="70"/>
      <c r="DL313" s="16"/>
      <c r="DM313" s="16"/>
      <c r="DN313" s="70"/>
      <c r="DO313" s="16"/>
      <c r="DP313" s="16"/>
      <c r="DQ313" s="70"/>
      <c r="DR313" s="16"/>
      <c r="DS313" s="16"/>
      <c r="DT313" s="70"/>
      <c r="DU313" s="16"/>
      <c r="DV313" s="16"/>
      <c r="DW313" s="70"/>
      <c r="DX313" s="16"/>
      <c r="DY313" s="16"/>
      <c r="DZ313" s="70"/>
      <c r="EA313" s="16"/>
      <c r="EB313" s="16"/>
      <c r="EC313" s="70"/>
      <c r="ED313" s="16"/>
      <c r="EE313" s="16"/>
      <c r="EF313" s="70"/>
      <c r="EG313" s="16"/>
      <c r="EH313" s="16"/>
      <c r="EI313" s="70"/>
      <c r="EJ313" s="16"/>
      <c r="EK313" s="16"/>
      <c r="EL313" s="70"/>
      <c r="EM313" s="16"/>
      <c r="EN313" s="16"/>
      <c r="EO313" s="70"/>
      <c r="EP313" s="16"/>
      <c r="EQ313" s="16"/>
      <c r="ER313" s="70"/>
      <c r="ES313" s="16"/>
      <c r="ET313" s="16"/>
      <c r="EU313" s="70"/>
      <c r="EV313" s="16"/>
      <c r="EW313" s="16"/>
      <c r="EX313" s="70"/>
      <c r="EY313" s="16"/>
      <c r="EZ313" s="16"/>
      <c r="FA313" s="70"/>
      <c r="FB313" s="16"/>
      <c r="FC313" s="16"/>
      <c r="FD313" s="70"/>
      <c r="FE313" s="16"/>
      <c r="FF313" s="16"/>
      <c r="FG313" s="70"/>
      <c r="FH313" s="16"/>
      <c r="FI313" s="16"/>
      <c r="FJ313" s="70"/>
      <c r="FK313" s="16"/>
      <c r="FL313" s="16"/>
      <c r="FM313" s="70"/>
      <c r="FN313" s="16"/>
      <c r="FO313" s="16"/>
      <c r="FP313" s="70"/>
      <c r="FQ313" s="16"/>
      <c r="FR313" s="16"/>
      <c r="FS313" s="70"/>
      <c r="FT313" s="16"/>
      <c r="FU313" s="16"/>
      <c r="FV313" s="70"/>
      <c r="FW313" s="16"/>
      <c r="FX313" s="16"/>
      <c r="FY313" s="70"/>
      <c r="FZ313" s="16"/>
      <c r="GA313" s="16"/>
      <c r="GB313" s="70"/>
      <c r="GC313" s="16"/>
      <c r="GD313" s="16"/>
      <c r="GE313" s="70"/>
      <c r="GF313" s="16"/>
      <c r="GG313" s="16"/>
      <c r="GH313" s="71"/>
      <c r="GI313" s="16"/>
      <c r="GJ313" s="16"/>
      <c r="GK313" s="70"/>
      <c r="GL313" s="16"/>
      <c r="GM313" s="16"/>
      <c r="GN313" s="70"/>
      <c r="GO313" s="16"/>
      <c r="GP313" s="16"/>
      <c r="GQ313" s="70"/>
      <c r="GR313" s="16"/>
      <c r="GS313" s="16"/>
      <c r="GT313" s="70"/>
      <c r="GU313" s="16"/>
      <c r="GV313" s="16"/>
      <c r="GW313" s="70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70"/>
      <c r="HJ313" s="16"/>
      <c r="HK313" s="16"/>
      <c r="HL313" s="16"/>
      <c r="HM313" s="16"/>
      <c r="HN313" s="16"/>
      <c r="HO313" s="16"/>
      <c r="HP313" s="16"/>
      <c r="HQ313" s="16"/>
      <c r="HR313" s="70"/>
      <c r="HS313" s="16"/>
      <c r="HT313" s="16"/>
      <c r="HU313" s="70"/>
      <c r="HV313" s="16"/>
      <c r="HW313" s="16"/>
      <c r="HX313" s="70"/>
      <c r="HY313" s="16"/>
      <c r="HZ313" s="16"/>
      <c r="IA313" s="70"/>
      <c r="IB313" s="16"/>
      <c r="IC313" s="16"/>
      <c r="ID313" s="70"/>
      <c r="IE313" s="16"/>
      <c r="IF313" s="16"/>
      <c r="IG313" s="70"/>
      <c r="IH313" s="16"/>
      <c r="II313" s="16"/>
      <c r="IJ313" s="70"/>
      <c r="IK313" s="16"/>
      <c r="IL313" s="16"/>
      <c r="IM313" s="70"/>
      <c r="IN313" s="16"/>
      <c r="IO313" s="16"/>
      <c r="IP313" s="70"/>
      <c r="IQ313" s="16"/>
      <c r="IR313" s="16"/>
      <c r="IS313" s="16"/>
      <c r="IT313" s="70"/>
      <c r="IU313" s="16"/>
      <c r="IV313" s="16"/>
      <c r="IW313" s="70"/>
      <c r="IX313" s="16"/>
      <c r="IY313" s="16"/>
      <c r="IZ313" s="70"/>
      <c r="JA313" s="16"/>
      <c r="JB313" s="16"/>
      <c r="JC313" s="70"/>
      <c r="JD313" s="16"/>
      <c r="JE313" s="16"/>
      <c r="JF313" s="70"/>
      <c r="JG313" s="16"/>
      <c r="JH313" s="16"/>
      <c r="JI313" s="70"/>
      <c r="JJ313" s="16"/>
      <c r="JK313" s="16"/>
      <c r="JL313" s="70"/>
      <c r="JM313" s="16"/>
      <c r="JN313" s="16"/>
      <c r="JO313" s="70"/>
      <c r="JP313" s="16"/>
      <c r="JQ313" s="16"/>
      <c r="JR313" s="70"/>
      <c r="JS313" s="16"/>
      <c r="JT313" s="16"/>
      <c r="JU313" s="70"/>
      <c r="JV313" s="16"/>
      <c r="JW313" s="16"/>
      <c r="JX313" s="70"/>
      <c r="JY313" s="16"/>
      <c r="JZ313" s="16"/>
      <c r="KA313" s="70"/>
      <c r="KB313" s="16"/>
      <c r="KC313" s="16"/>
      <c r="KD313" s="70"/>
      <c r="KE313" s="16"/>
      <c r="KF313" s="16"/>
      <c r="KG313" s="70"/>
      <c r="KH313" s="16"/>
      <c r="KI313" s="16"/>
      <c r="KJ313" s="70"/>
      <c r="KK313" s="16"/>
      <c r="KL313" s="16"/>
      <c r="KM313" s="70"/>
      <c r="KN313" s="16"/>
      <c r="KO313" s="16"/>
      <c r="KP313" s="70"/>
      <c r="KQ313" s="16"/>
      <c r="KR313" s="16"/>
      <c r="KS313" s="70"/>
      <c r="KT313" s="16"/>
      <c r="KU313" s="16"/>
      <c r="KV313" s="16"/>
      <c r="KW313" s="16"/>
      <c r="KX313" s="16"/>
      <c r="KY313" s="70"/>
      <c r="KZ313" s="16"/>
      <c r="LA313" s="16"/>
      <c r="LB313" s="70"/>
      <c r="LC313" s="16"/>
      <c r="LD313" s="16"/>
      <c r="LE313" s="70"/>
      <c r="LF313" s="16"/>
      <c r="LG313" s="16"/>
      <c r="LH313" s="70"/>
      <c r="LI313" s="16"/>
      <c r="LJ313" s="16"/>
      <c r="LK313" s="70"/>
      <c r="LL313" s="16"/>
      <c r="LM313" s="16"/>
      <c r="LN313" s="70"/>
      <c r="LO313" s="16"/>
      <c r="LP313" s="16"/>
      <c r="LQ313" s="70"/>
      <c r="LR313" s="16"/>
      <c r="LS313" s="16"/>
      <c r="LT313" s="70"/>
      <c r="LU313" s="16"/>
      <c r="LV313" s="16"/>
      <c r="LW313" s="70"/>
      <c r="LX313" s="16"/>
      <c r="LY313" s="16"/>
      <c r="LZ313" s="70"/>
      <c r="MA313" s="16"/>
      <c r="MB313" s="16"/>
      <c r="MC313" s="70"/>
      <c r="MD313" s="16"/>
      <c r="ME313" s="16"/>
      <c r="MF313" s="70"/>
      <c r="MG313" s="21"/>
    </row>
    <row r="314" spans="2:345" s="17" customFormat="1" ht="18.75" customHeight="1">
      <c r="B314" s="16"/>
      <c r="C314" s="16"/>
      <c r="D314" s="16"/>
      <c r="E314" s="16"/>
      <c r="F314" s="16"/>
      <c r="G314" s="70"/>
      <c r="H314" s="16"/>
      <c r="I314" s="16"/>
      <c r="J314" s="70"/>
      <c r="K314" s="16"/>
      <c r="L314" s="16"/>
      <c r="M314" s="70"/>
      <c r="N314" s="16"/>
      <c r="O314" s="16"/>
      <c r="P314" s="70"/>
      <c r="Q314" s="16"/>
      <c r="R314" s="16"/>
      <c r="S314" s="70"/>
      <c r="T314" s="16"/>
      <c r="U314" s="16"/>
      <c r="V314" s="70"/>
      <c r="W314" s="16"/>
      <c r="X314" s="16"/>
      <c r="Y314" s="70"/>
      <c r="Z314" s="16"/>
      <c r="AA314" s="16"/>
      <c r="AB314" s="70"/>
      <c r="AC314" s="16"/>
      <c r="AD314" s="16"/>
      <c r="AE314" s="70"/>
      <c r="AF314" s="16"/>
      <c r="AG314" s="16"/>
      <c r="AH314" s="70"/>
      <c r="AI314" s="16"/>
      <c r="AJ314" s="16"/>
      <c r="AK314" s="70"/>
      <c r="AL314" s="16"/>
      <c r="AM314" s="16"/>
      <c r="AN314" s="70"/>
      <c r="AO314" s="16"/>
      <c r="AP314" s="16"/>
      <c r="AQ314" s="70"/>
      <c r="AR314" s="16"/>
      <c r="AS314" s="16"/>
      <c r="AT314" s="70"/>
      <c r="AU314" s="16"/>
      <c r="AV314" s="16"/>
      <c r="AW314" s="70"/>
      <c r="AX314" s="16"/>
      <c r="AY314" s="16"/>
      <c r="AZ314" s="70"/>
      <c r="BA314" s="16"/>
      <c r="BB314" s="16"/>
      <c r="BC314" s="70"/>
      <c r="BD314" s="16"/>
      <c r="BE314" s="16"/>
      <c r="BF314" s="70"/>
      <c r="BG314" s="16"/>
      <c r="BH314" s="16"/>
      <c r="BI314" s="70"/>
      <c r="BJ314" s="16"/>
      <c r="BK314" s="16"/>
      <c r="BL314" s="70"/>
      <c r="BM314" s="16"/>
      <c r="BN314" s="16"/>
      <c r="BO314" s="70"/>
      <c r="BP314" s="16"/>
      <c r="BQ314" s="16"/>
      <c r="BR314" s="70"/>
      <c r="BS314" s="16"/>
      <c r="BT314" s="16"/>
      <c r="BU314" s="70"/>
      <c r="BV314" s="16"/>
      <c r="BW314" s="16"/>
      <c r="BX314" s="70"/>
      <c r="BY314" s="16"/>
      <c r="BZ314" s="16"/>
      <c r="CA314" s="70"/>
      <c r="CB314" s="16"/>
      <c r="CC314" s="16"/>
      <c r="CD314" s="70"/>
      <c r="CE314" s="16"/>
      <c r="CF314" s="16"/>
      <c r="CG314" s="70"/>
      <c r="CH314" s="16"/>
      <c r="CI314" s="16"/>
      <c r="CJ314" s="70"/>
      <c r="CK314" s="16"/>
      <c r="CL314" s="16"/>
      <c r="CM314" s="70"/>
      <c r="CN314" s="16"/>
      <c r="CO314" s="16"/>
      <c r="CP314" s="70"/>
      <c r="CQ314" s="16"/>
      <c r="CR314" s="16"/>
      <c r="CS314" s="70"/>
      <c r="CT314" s="16"/>
      <c r="CU314" s="16"/>
      <c r="CV314" s="70"/>
      <c r="CW314" s="16"/>
      <c r="CX314" s="16"/>
      <c r="CY314" s="70"/>
      <c r="CZ314" s="16"/>
      <c r="DA314" s="16"/>
      <c r="DB314" s="70"/>
      <c r="DC314" s="16"/>
      <c r="DD314" s="16"/>
      <c r="DE314" s="70"/>
      <c r="DF314" s="16"/>
      <c r="DG314" s="16"/>
      <c r="DH314" s="70"/>
      <c r="DI314" s="16"/>
      <c r="DJ314" s="16"/>
      <c r="DK314" s="70"/>
      <c r="DL314" s="16"/>
      <c r="DM314" s="16"/>
      <c r="DN314" s="70"/>
      <c r="DO314" s="16"/>
      <c r="DP314" s="16"/>
      <c r="DQ314" s="70"/>
      <c r="DR314" s="16"/>
      <c r="DS314" s="16"/>
      <c r="DT314" s="70"/>
      <c r="DU314" s="16"/>
      <c r="DV314" s="16"/>
      <c r="DW314" s="70"/>
      <c r="DX314" s="16"/>
      <c r="DY314" s="16"/>
      <c r="DZ314" s="70"/>
      <c r="EA314" s="16"/>
      <c r="EB314" s="16"/>
      <c r="EC314" s="70"/>
      <c r="ED314" s="16"/>
      <c r="EE314" s="16"/>
      <c r="EF314" s="70"/>
      <c r="EG314" s="16"/>
      <c r="EH314" s="16"/>
      <c r="EI314" s="70"/>
      <c r="EJ314" s="16"/>
      <c r="EK314" s="16"/>
      <c r="EL314" s="70"/>
      <c r="EM314" s="16"/>
      <c r="EN314" s="16"/>
      <c r="EO314" s="70"/>
      <c r="EP314" s="16"/>
      <c r="EQ314" s="16"/>
      <c r="ER314" s="70"/>
      <c r="ES314" s="16"/>
      <c r="ET314" s="16"/>
      <c r="EU314" s="70"/>
      <c r="EV314" s="16"/>
      <c r="EW314" s="16"/>
      <c r="EX314" s="70"/>
      <c r="EY314" s="16"/>
      <c r="EZ314" s="16"/>
      <c r="FA314" s="70"/>
      <c r="FB314" s="16"/>
      <c r="FC314" s="16"/>
      <c r="FD314" s="70"/>
      <c r="FE314" s="16"/>
      <c r="FF314" s="16"/>
      <c r="FG314" s="70"/>
      <c r="FH314" s="16"/>
      <c r="FI314" s="16"/>
      <c r="FJ314" s="70"/>
      <c r="FK314" s="16"/>
      <c r="FL314" s="16"/>
      <c r="FM314" s="70"/>
      <c r="FN314" s="16"/>
      <c r="FO314" s="16"/>
      <c r="FP314" s="70"/>
      <c r="FQ314" s="16"/>
      <c r="FR314" s="16"/>
      <c r="FS314" s="70"/>
      <c r="FT314" s="16"/>
      <c r="FU314" s="16"/>
      <c r="FV314" s="70"/>
      <c r="FW314" s="16"/>
      <c r="FX314" s="16"/>
      <c r="FY314" s="70"/>
      <c r="FZ314" s="16"/>
      <c r="GA314" s="16"/>
      <c r="GB314" s="70"/>
      <c r="GC314" s="16"/>
      <c r="GD314" s="16"/>
      <c r="GE314" s="70"/>
      <c r="GF314" s="16"/>
      <c r="GG314" s="16"/>
      <c r="GH314" s="71"/>
      <c r="GI314" s="16"/>
      <c r="GJ314" s="16"/>
      <c r="GK314" s="70"/>
      <c r="GL314" s="16"/>
      <c r="GM314" s="16"/>
      <c r="GN314" s="70"/>
      <c r="GO314" s="16"/>
      <c r="GP314" s="16"/>
      <c r="GQ314" s="70"/>
      <c r="GR314" s="16"/>
      <c r="GS314" s="16"/>
      <c r="GT314" s="70"/>
      <c r="GU314" s="16"/>
      <c r="GV314" s="16"/>
      <c r="GW314" s="70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70"/>
      <c r="HJ314" s="16"/>
      <c r="HK314" s="16"/>
      <c r="HL314" s="16"/>
      <c r="HM314" s="16"/>
      <c r="HN314" s="16"/>
      <c r="HO314" s="16"/>
      <c r="HP314" s="16"/>
      <c r="HQ314" s="16"/>
      <c r="HR314" s="70"/>
      <c r="HS314" s="16"/>
      <c r="HT314" s="16"/>
      <c r="HU314" s="70"/>
      <c r="HV314" s="16"/>
      <c r="HW314" s="16"/>
      <c r="HX314" s="70"/>
      <c r="HY314" s="16"/>
      <c r="HZ314" s="16"/>
      <c r="IA314" s="70"/>
      <c r="IB314" s="16"/>
      <c r="IC314" s="16"/>
      <c r="ID314" s="70"/>
      <c r="IE314" s="16"/>
      <c r="IF314" s="16"/>
      <c r="IG314" s="70"/>
      <c r="IH314" s="16"/>
      <c r="II314" s="16"/>
      <c r="IJ314" s="70"/>
      <c r="IK314" s="16"/>
      <c r="IL314" s="16"/>
      <c r="IM314" s="70"/>
      <c r="IN314" s="16"/>
      <c r="IO314" s="16"/>
      <c r="IP314" s="70"/>
      <c r="IQ314" s="16"/>
      <c r="IR314" s="16"/>
      <c r="IS314" s="16"/>
      <c r="IT314" s="70"/>
      <c r="IU314" s="16"/>
      <c r="IV314" s="16"/>
      <c r="IW314" s="70"/>
      <c r="IX314" s="16"/>
      <c r="IY314" s="16"/>
      <c r="IZ314" s="70"/>
      <c r="JA314" s="16"/>
      <c r="JB314" s="16"/>
      <c r="JC314" s="70"/>
      <c r="JD314" s="16"/>
      <c r="JE314" s="16"/>
      <c r="JF314" s="70"/>
      <c r="JG314" s="16"/>
      <c r="JH314" s="16"/>
      <c r="JI314" s="70"/>
      <c r="JJ314" s="16"/>
      <c r="JK314" s="16"/>
      <c r="JL314" s="70"/>
      <c r="JM314" s="16"/>
      <c r="JN314" s="16"/>
      <c r="JO314" s="70"/>
      <c r="JP314" s="16"/>
      <c r="JQ314" s="16"/>
      <c r="JR314" s="70"/>
      <c r="JS314" s="16"/>
      <c r="JT314" s="16"/>
      <c r="JU314" s="70"/>
      <c r="JV314" s="16"/>
      <c r="JW314" s="16"/>
      <c r="JX314" s="70"/>
      <c r="JY314" s="16"/>
      <c r="JZ314" s="16"/>
      <c r="KA314" s="70"/>
      <c r="KB314" s="16"/>
      <c r="KC314" s="16"/>
      <c r="KD314" s="70"/>
      <c r="KE314" s="16"/>
      <c r="KF314" s="16"/>
      <c r="KG314" s="70"/>
      <c r="KH314" s="16"/>
      <c r="KI314" s="16"/>
      <c r="KJ314" s="70"/>
      <c r="KK314" s="16"/>
      <c r="KL314" s="16"/>
      <c r="KM314" s="70"/>
      <c r="KN314" s="16"/>
      <c r="KO314" s="16"/>
      <c r="KP314" s="70"/>
      <c r="KQ314" s="16"/>
      <c r="KR314" s="16"/>
      <c r="KS314" s="70"/>
      <c r="KT314" s="16"/>
      <c r="KU314" s="16"/>
      <c r="KV314" s="16"/>
      <c r="KW314" s="16"/>
      <c r="KX314" s="16"/>
      <c r="KY314" s="70"/>
      <c r="KZ314" s="16"/>
      <c r="LA314" s="16"/>
      <c r="LB314" s="70"/>
      <c r="LC314" s="16"/>
      <c r="LD314" s="16"/>
      <c r="LE314" s="70"/>
      <c r="LF314" s="16"/>
      <c r="LG314" s="16"/>
      <c r="LH314" s="70"/>
      <c r="LI314" s="16"/>
      <c r="LJ314" s="16"/>
      <c r="LK314" s="70"/>
      <c r="LL314" s="16"/>
      <c r="LM314" s="16"/>
      <c r="LN314" s="70"/>
      <c r="LO314" s="16"/>
      <c r="LP314" s="16"/>
      <c r="LQ314" s="70"/>
      <c r="LR314" s="16"/>
      <c r="LS314" s="16"/>
      <c r="LT314" s="70"/>
      <c r="LU314" s="16"/>
      <c r="LV314" s="16"/>
      <c r="LW314" s="70"/>
      <c r="LX314" s="16"/>
      <c r="LY314" s="16"/>
      <c r="LZ314" s="70"/>
      <c r="MA314" s="16"/>
      <c r="MB314" s="16"/>
      <c r="MC314" s="70"/>
      <c r="MD314" s="16"/>
      <c r="ME314" s="16"/>
      <c r="MF314" s="70"/>
      <c r="MG314" s="21"/>
    </row>
    <row r="315" spans="2:345" s="17" customFormat="1">
      <c r="B315" s="16"/>
      <c r="C315" s="16"/>
      <c r="D315" s="16"/>
      <c r="E315" s="16"/>
      <c r="F315" s="16"/>
      <c r="G315" s="70"/>
      <c r="H315" s="16"/>
      <c r="I315" s="16"/>
      <c r="J315" s="70"/>
      <c r="K315" s="16"/>
      <c r="L315" s="16"/>
      <c r="M315" s="70"/>
      <c r="N315" s="16"/>
      <c r="O315" s="16"/>
      <c r="P315" s="70"/>
      <c r="Q315" s="16"/>
      <c r="R315" s="16"/>
      <c r="S315" s="70"/>
      <c r="T315" s="16"/>
      <c r="U315" s="16"/>
      <c r="V315" s="70"/>
      <c r="W315" s="16"/>
      <c r="X315" s="16"/>
      <c r="Y315" s="70"/>
      <c r="Z315" s="16"/>
      <c r="AA315" s="16"/>
      <c r="AB315" s="70"/>
      <c r="AC315" s="16"/>
      <c r="AD315" s="16"/>
      <c r="AE315" s="70"/>
      <c r="AF315" s="16"/>
      <c r="AG315" s="16"/>
      <c r="AH315" s="70"/>
      <c r="AI315" s="16"/>
      <c r="AJ315" s="16"/>
      <c r="AK315" s="70"/>
      <c r="AL315" s="16"/>
      <c r="AM315" s="16"/>
      <c r="AN315" s="70"/>
      <c r="AO315" s="16"/>
      <c r="AP315" s="16"/>
      <c r="AQ315" s="70"/>
      <c r="AR315" s="16"/>
      <c r="AS315" s="16"/>
      <c r="AT315" s="70"/>
      <c r="AU315" s="16"/>
      <c r="AV315" s="16"/>
      <c r="AW315" s="70"/>
      <c r="AX315" s="16"/>
      <c r="AY315" s="16"/>
      <c r="AZ315" s="70"/>
      <c r="BA315" s="16"/>
      <c r="BB315" s="16"/>
      <c r="BC315" s="70"/>
      <c r="BD315" s="16"/>
      <c r="BE315" s="16"/>
      <c r="BF315" s="70"/>
      <c r="BG315" s="16"/>
      <c r="BH315" s="16"/>
      <c r="BI315" s="70"/>
      <c r="BJ315" s="16"/>
      <c r="BK315" s="16"/>
      <c r="BL315" s="70"/>
      <c r="BM315" s="16"/>
      <c r="BN315" s="16"/>
      <c r="BO315" s="70"/>
      <c r="BP315" s="16"/>
      <c r="BQ315" s="16"/>
      <c r="BR315" s="70"/>
      <c r="BS315" s="16"/>
      <c r="BT315" s="16"/>
      <c r="BU315" s="70"/>
      <c r="BV315" s="16"/>
      <c r="BW315" s="16"/>
      <c r="BX315" s="70"/>
      <c r="BY315" s="16"/>
      <c r="BZ315" s="16"/>
      <c r="CA315" s="70"/>
      <c r="CB315" s="16"/>
      <c r="CC315" s="16"/>
      <c r="CD315" s="70"/>
      <c r="CE315" s="16"/>
      <c r="CF315" s="16"/>
      <c r="CG315" s="70"/>
      <c r="CH315" s="16"/>
      <c r="CI315" s="16"/>
      <c r="CJ315" s="70"/>
      <c r="CK315" s="16"/>
      <c r="CL315" s="16"/>
      <c r="CM315" s="70"/>
      <c r="CN315" s="16"/>
      <c r="CO315" s="16"/>
      <c r="CP315" s="70"/>
      <c r="CQ315" s="16"/>
      <c r="CR315" s="16"/>
      <c r="CS315" s="70"/>
      <c r="CT315" s="16"/>
      <c r="CU315" s="16"/>
      <c r="CV315" s="70"/>
      <c r="CW315" s="16"/>
      <c r="CX315" s="16"/>
      <c r="CY315" s="70"/>
      <c r="CZ315" s="16"/>
      <c r="DA315" s="16"/>
      <c r="DB315" s="70"/>
      <c r="DC315" s="16"/>
      <c r="DD315" s="16"/>
      <c r="DE315" s="70"/>
      <c r="DF315" s="16"/>
      <c r="DG315" s="16"/>
      <c r="DH315" s="70"/>
      <c r="DI315" s="16"/>
      <c r="DJ315" s="16"/>
      <c r="DK315" s="70"/>
      <c r="DL315" s="16"/>
      <c r="DM315" s="16"/>
      <c r="DN315" s="70"/>
      <c r="DO315" s="16"/>
      <c r="DP315" s="16"/>
      <c r="DQ315" s="70"/>
      <c r="DR315" s="16"/>
      <c r="DS315" s="16"/>
      <c r="DT315" s="70"/>
      <c r="DU315" s="16"/>
      <c r="DV315" s="16"/>
      <c r="DW315" s="70"/>
      <c r="DX315" s="16"/>
      <c r="DY315" s="16"/>
      <c r="DZ315" s="70"/>
      <c r="EA315" s="16"/>
      <c r="EB315" s="16"/>
      <c r="EC315" s="70"/>
      <c r="ED315" s="16"/>
      <c r="EE315" s="16"/>
      <c r="EF315" s="70"/>
      <c r="EG315" s="16"/>
      <c r="EH315" s="16"/>
      <c r="EI315" s="70"/>
      <c r="EJ315" s="16"/>
      <c r="EK315" s="16"/>
      <c r="EL315" s="70"/>
      <c r="EM315" s="16"/>
      <c r="EN315" s="16"/>
      <c r="EO315" s="70"/>
      <c r="EP315" s="16"/>
      <c r="EQ315" s="16"/>
      <c r="ER315" s="70"/>
      <c r="ES315" s="16"/>
      <c r="ET315" s="16"/>
      <c r="EU315" s="70"/>
      <c r="EV315" s="16"/>
      <c r="EW315" s="16"/>
      <c r="EX315" s="70"/>
      <c r="EY315" s="16"/>
      <c r="EZ315" s="16"/>
      <c r="FA315" s="70"/>
      <c r="FB315" s="16"/>
      <c r="FC315" s="16"/>
      <c r="FD315" s="70"/>
      <c r="FE315" s="16"/>
      <c r="FF315" s="16"/>
      <c r="FG315" s="70"/>
      <c r="FH315" s="16"/>
      <c r="FI315" s="16"/>
      <c r="FJ315" s="70"/>
      <c r="FK315" s="16"/>
      <c r="FL315" s="16"/>
      <c r="FM315" s="70"/>
      <c r="FN315" s="16"/>
      <c r="FO315" s="16"/>
      <c r="FP315" s="70"/>
      <c r="FQ315" s="16"/>
      <c r="FR315" s="16"/>
      <c r="FS315" s="70"/>
      <c r="FT315" s="16"/>
      <c r="FU315" s="16"/>
      <c r="FV315" s="70"/>
      <c r="FW315" s="16"/>
      <c r="FX315" s="16"/>
      <c r="FY315" s="70"/>
      <c r="FZ315" s="16"/>
      <c r="GA315" s="16"/>
      <c r="GB315" s="70"/>
      <c r="GC315" s="16"/>
      <c r="GD315" s="16"/>
      <c r="GE315" s="70"/>
      <c r="GF315" s="16"/>
      <c r="GG315" s="16"/>
      <c r="GH315" s="71"/>
      <c r="GI315" s="16"/>
      <c r="GJ315" s="16"/>
      <c r="GK315" s="70"/>
      <c r="GL315" s="16"/>
      <c r="GM315" s="16"/>
      <c r="GN315" s="70"/>
      <c r="GO315" s="16"/>
      <c r="GP315" s="16"/>
      <c r="GQ315" s="70"/>
      <c r="GR315" s="16"/>
      <c r="GS315" s="16"/>
      <c r="GT315" s="70"/>
      <c r="GU315" s="16"/>
      <c r="GV315" s="16"/>
      <c r="GW315" s="70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70"/>
      <c r="HJ315" s="16"/>
      <c r="HK315" s="16"/>
      <c r="HL315" s="16"/>
      <c r="HM315" s="16"/>
      <c r="HN315" s="16"/>
      <c r="HO315" s="16"/>
      <c r="HP315" s="16"/>
      <c r="HQ315" s="16"/>
      <c r="HR315" s="70"/>
      <c r="HS315" s="16"/>
      <c r="HT315" s="16"/>
      <c r="HU315" s="70"/>
      <c r="HV315" s="16"/>
      <c r="HW315" s="16"/>
      <c r="HX315" s="70"/>
      <c r="HY315" s="16"/>
      <c r="HZ315" s="16"/>
      <c r="IA315" s="70"/>
      <c r="IB315" s="16"/>
      <c r="IC315" s="16"/>
      <c r="ID315" s="70"/>
      <c r="IE315" s="16"/>
      <c r="IF315" s="16"/>
      <c r="IG315" s="70"/>
      <c r="IH315" s="16"/>
      <c r="II315" s="16"/>
      <c r="IJ315" s="70"/>
      <c r="IK315" s="16"/>
      <c r="IL315" s="16"/>
      <c r="IM315" s="70"/>
      <c r="IN315" s="16"/>
      <c r="IO315" s="16"/>
      <c r="IP315" s="70"/>
      <c r="IQ315" s="16"/>
      <c r="IR315" s="16"/>
      <c r="IS315" s="16"/>
      <c r="IT315" s="70"/>
      <c r="IU315" s="16"/>
      <c r="IV315" s="16"/>
      <c r="IW315" s="70"/>
      <c r="IX315" s="16"/>
      <c r="IY315" s="16"/>
      <c r="IZ315" s="70"/>
      <c r="JA315" s="16"/>
      <c r="JB315" s="16"/>
      <c r="JC315" s="70"/>
      <c r="JD315" s="16"/>
      <c r="JE315" s="16"/>
      <c r="JF315" s="70"/>
      <c r="JG315" s="16"/>
      <c r="JH315" s="16"/>
      <c r="JI315" s="70"/>
      <c r="JJ315" s="16"/>
      <c r="JK315" s="16"/>
      <c r="JL315" s="70"/>
      <c r="JM315" s="16"/>
      <c r="JN315" s="16"/>
      <c r="JO315" s="70"/>
      <c r="JP315" s="16"/>
      <c r="JQ315" s="16"/>
      <c r="JR315" s="70"/>
      <c r="JS315" s="16"/>
      <c r="JT315" s="16"/>
      <c r="JU315" s="70"/>
      <c r="JV315" s="16"/>
      <c r="JW315" s="16"/>
      <c r="JX315" s="70"/>
      <c r="JY315" s="16"/>
      <c r="JZ315" s="16"/>
      <c r="KA315" s="70"/>
      <c r="KB315" s="16"/>
      <c r="KC315" s="16"/>
      <c r="KD315" s="70"/>
      <c r="KE315" s="16"/>
      <c r="KF315" s="16"/>
      <c r="KG315" s="70"/>
      <c r="KH315" s="16"/>
      <c r="KI315" s="16"/>
      <c r="KJ315" s="70"/>
      <c r="KK315" s="16"/>
      <c r="KL315" s="16"/>
      <c r="KM315" s="70"/>
      <c r="KN315" s="16"/>
      <c r="KO315" s="16"/>
      <c r="KP315" s="70"/>
      <c r="KQ315" s="16"/>
      <c r="KR315" s="16"/>
      <c r="KS315" s="70"/>
      <c r="KT315" s="16"/>
      <c r="KU315" s="16"/>
      <c r="KV315" s="16"/>
      <c r="KW315" s="16"/>
      <c r="KX315" s="16"/>
      <c r="KY315" s="70"/>
      <c r="KZ315" s="16"/>
      <c r="LA315" s="16"/>
      <c r="LB315" s="70"/>
      <c r="LC315" s="16"/>
      <c r="LD315" s="16"/>
      <c r="LE315" s="70"/>
      <c r="LF315" s="16"/>
      <c r="LG315" s="16"/>
      <c r="LH315" s="70"/>
      <c r="LI315" s="16"/>
      <c r="LJ315" s="16"/>
      <c r="LK315" s="70"/>
      <c r="LL315" s="16"/>
      <c r="LM315" s="16"/>
      <c r="LN315" s="70"/>
      <c r="LO315" s="16"/>
      <c r="LP315" s="16"/>
      <c r="LQ315" s="70"/>
      <c r="LR315" s="16"/>
      <c r="LS315" s="16"/>
      <c r="LT315" s="70"/>
      <c r="LU315" s="16"/>
      <c r="LV315" s="16"/>
      <c r="LW315" s="70"/>
      <c r="LX315" s="16"/>
      <c r="LY315" s="16"/>
      <c r="LZ315" s="70"/>
      <c r="MA315" s="16"/>
      <c r="MB315" s="16"/>
      <c r="MC315" s="70"/>
      <c r="MD315" s="16"/>
      <c r="ME315" s="16"/>
      <c r="MF315" s="70"/>
      <c r="MG315" s="21"/>
    </row>
    <row r="316" spans="2:345" s="17" customFormat="1" ht="18.75" customHeight="1">
      <c r="B316" s="16"/>
      <c r="C316" s="16"/>
      <c r="D316" s="16"/>
      <c r="E316" s="16"/>
      <c r="F316" s="16"/>
      <c r="G316" s="70"/>
      <c r="H316" s="16"/>
      <c r="I316" s="16"/>
      <c r="J316" s="70"/>
      <c r="K316" s="16"/>
      <c r="L316" s="16"/>
      <c r="M316" s="70"/>
      <c r="N316" s="16"/>
      <c r="O316" s="16"/>
      <c r="P316" s="70"/>
      <c r="Q316" s="16"/>
      <c r="R316" s="16"/>
      <c r="S316" s="70"/>
      <c r="T316" s="16"/>
      <c r="U316" s="16"/>
      <c r="V316" s="70"/>
      <c r="W316" s="16"/>
      <c r="X316" s="16"/>
      <c r="Y316" s="70"/>
      <c r="Z316" s="16"/>
      <c r="AA316" s="16"/>
      <c r="AB316" s="70"/>
      <c r="AC316" s="16"/>
      <c r="AD316" s="16"/>
      <c r="AE316" s="70"/>
      <c r="AF316" s="16"/>
      <c r="AG316" s="16"/>
      <c r="AH316" s="70"/>
      <c r="AI316" s="16"/>
      <c r="AJ316" s="16"/>
      <c r="AK316" s="70"/>
      <c r="AL316" s="16"/>
      <c r="AM316" s="16"/>
      <c r="AN316" s="70"/>
      <c r="AO316" s="16"/>
      <c r="AP316" s="16"/>
      <c r="AQ316" s="70"/>
      <c r="AR316" s="16"/>
      <c r="AS316" s="16"/>
      <c r="AT316" s="70"/>
      <c r="AU316" s="16"/>
      <c r="AV316" s="16"/>
      <c r="AW316" s="70"/>
      <c r="AX316" s="16"/>
      <c r="AY316" s="16"/>
      <c r="AZ316" s="70"/>
      <c r="BA316" s="16"/>
      <c r="BB316" s="16"/>
      <c r="BC316" s="70"/>
      <c r="BD316" s="16"/>
      <c r="BE316" s="16"/>
      <c r="BF316" s="70"/>
      <c r="BG316" s="16"/>
      <c r="BH316" s="16"/>
      <c r="BI316" s="70"/>
      <c r="BJ316" s="16"/>
      <c r="BK316" s="16"/>
      <c r="BL316" s="70"/>
      <c r="BM316" s="16"/>
      <c r="BN316" s="16"/>
      <c r="BO316" s="70"/>
      <c r="BP316" s="16"/>
      <c r="BQ316" s="16"/>
      <c r="BR316" s="70"/>
      <c r="BS316" s="16"/>
      <c r="BT316" s="16"/>
      <c r="BU316" s="70"/>
      <c r="BV316" s="16"/>
      <c r="BW316" s="16"/>
      <c r="BX316" s="70"/>
      <c r="BY316" s="16"/>
      <c r="BZ316" s="16"/>
      <c r="CA316" s="70"/>
      <c r="CB316" s="16"/>
      <c r="CC316" s="16"/>
      <c r="CD316" s="70"/>
      <c r="CE316" s="16"/>
      <c r="CF316" s="16"/>
      <c r="CG316" s="70"/>
      <c r="CH316" s="16"/>
      <c r="CI316" s="16"/>
      <c r="CJ316" s="70"/>
      <c r="CK316" s="16"/>
      <c r="CL316" s="16"/>
      <c r="CM316" s="70"/>
      <c r="CN316" s="16"/>
      <c r="CO316" s="16"/>
      <c r="CP316" s="70"/>
      <c r="CQ316" s="16"/>
      <c r="CR316" s="16"/>
      <c r="CS316" s="70"/>
      <c r="CT316" s="16"/>
      <c r="CU316" s="16"/>
      <c r="CV316" s="70"/>
      <c r="CW316" s="16"/>
      <c r="CX316" s="16"/>
      <c r="CY316" s="70"/>
      <c r="CZ316" s="16"/>
      <c r="DA316" s="16"/>
      <c r="DB316" s="70"/>
      <c r="DC316" s="16"/>
      <c r="DD316" s="16"/>
      <c r="DE316" s="70"/>
      <c r="DF316" s="16"/>
      <c r="DG316" s="16"/>
      <c r="DH316" s="70"/>
      <c r="DI316" s="16"/>
      <c r="DJ316" s="16"/>
      <c r="DK316" s="70"/>
      <c r="DL316" s="16"/>
      <c r="DM316" s="16"/>
      <c r="DN316" s="70"/>
      <c r="DO316" s="16"/>
      <c r="DP316" s="16"/>
      <c r="DQ316" s="70"/>
      <c r="DR316" s="16"/>
      <c r="DS316" s="16"/>
      <c r="DT316" s="70"/>
      <c r="DU316" s="16"/>
      <c r="DV316" s="16"/>
      <c r="DW316" s="70"/>
      <c r="DX316" s="16"/>
      <c r="DY316" s="16"/>
      <c r="DZ316" s="70"/>
      <c r="EA316" s="16"/>
      <c r="EB316" s="16"/>
      <c r="EC316" s="70"/>
      <c r="ED316" s="16"/>
      <c r="EE316" s="16"/>
      <c r="EF316" s="70"/>
      <c r="EG316" s="16"/>
      <c r="EH316" s="16"/>
      <c r="EI316" s="70"/>
      <c r="EJ316" s="16"/>
      <c r="EK316" s="16"/>
      <c r="EL316" s="70"/>
      <c r="EM316" s="16"/>
      <c r="EN316" s="16"/>
      <c r="EO316" s="70"/>
      <c r="EP316" s="16"/>
      <c r="EQ316" s="16"/>
      <c r="ER316" s="70"/>
      <c r="ES316" s="16"/>
      <c r="ET316" s="16"/>
      <c r="EU316" s="70"/>
      <c r="EV316" s="16"/>
      <c r="EW316" s="16"/>
      <c r="EX316" s="70"/>
      <c r="EY316" s="16"/>
      <c r="EZ316" s="16"/>
      <c r="FA316" s="70"/>
      <c r="FB316" s="16"/>
      <c r="FC316" s="16"/>
      <c r="FD316" s="70"/>
      <c r="FE316" s="16"/>
      <c r="FF316" s="16"/>
      <c r="FG316" s="70"/>
      <c r="FH316" s="16"/>
      <c r="FI316" s="16"/>
      <c r="FJ316" s="70"/>
      <c r="FK316" s="16"/>
      <c r="FL316" s="16"/>
      <c r="FM316" s="70"/>
      <c r="FN316" s="16"/>
      <c r="FO316" s="16"/>
      <c r="FP316" s="70"/>
      <c r="FQ316" s="16"/>
      <c r="FR316" s="16"/>
      <c r="FS316" s="70"/>
      <c r="FT316" s="16"/>
      <c r="FU316" s="16"/>
      <c r="FV316" s="70"/>
      <c r="FW316" s="16"/>
      <c r="FX316" s="16"/>
      <c r="FY316" s="70"/>
      <c r="FZ316" s="16"/>
      <c r="GA316" s="16"/>
      <c r="GB316" s="70"/>
      <c r="GC316" s="16"/>
      <c r="GD316" s="16"/>
      <c r="GE316" s="70"/>
      <c r="GF316" s="16"/>
      <c r="GG316" s="16"/>
      <c r="GH316" s="71"/>
      <c r="GI316" s="16"/>
      <c r="GJ316" s="16"/>
      <c r="GK316" s="70"/>
      <c r="GL316" s="16"/>
      <c r="GM316" s="16"/>
      <c r="GN316" s="70"/>
      <c r="GO316" s="16"/>
      <c r="GP316" s="16"/>
      <c r="GQ316" s="70"/>
      <c r="GR316" s="16"/>
      <c r="GS316" s="16"/>
      <c r="GT316" s="70"/>
      <c r="GU316" s="16"/>
      <c r="GV316" s="16"/>
      <c r="GW316" s="70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70"/>
      <c r="HJ316" s="16"/>
      <c r="HK316" s="16"/>
      <c r="HL316" s="16"/>
      <c r="HM316" s="16"/>
      <c r="HN316" s="16"/>
      <c r="HO316" s="16"/>
      <c r="HP316" s="16"/>
      <c r="HQ316" s="16"/>
      <c r="HR316" s="70"/>
      <c r="HS316" s="16"/>
      <c r="HT316" s="16"/>
      <c r="HU316" s="70"/>
      <c r="HV316" s="16"/>
      <c r="HW316" s="16"/>
      <c r="HX316" s="70"/>
      <c r="HY316" s="16"/>
      <c r="HZ316" s="16"/>
      <c r="IA316" s="70"/>
      <c r="IB316" s="16"/>
      <c r="IC316" s="16"/>
      <c r="ID316" s="70"/>
      <c r="IE316" s="16"/>
      <c r="IF316" s="16"/>
      <c r="IG316" s="70"/>
      <c r="IH316" s="16"/>
      <c r="II316" s="16"/>
      <c r="IJ316" s="70"/>
      <c r="IK316" s="16"/>
      <c r="IL316" s="16"/>
      <c r="IM316" s="70"/>
      <c r="IN316" s="16"/>
      <c r="IO316" s="16"/>
      <c r="IP316" s="70"/>
      <c r="IQ316" s="16"/>
      <c r="IR316" s="16"/>
      <c r="IS316" s="16"/>
      <c r="IT316" s="70"/>
      <c r="IU316" s="16"/>
      <c r="IV316" s="16"/>
      <c r="IW316" s="70"/>
      <c r="IX316" s="16"/>
      <c r="IY316" s="16"/>
      <c r="IZ316" s="70"/>
      <c r="JA316" s="16"/>
      <c r="JB316" s="16"/>
      <c r="JC316" s="70"/>
      <c r="JD316" s="16"/>
      <c r="JE316" s="16"/>
      <c r="JF316" s="70"/>
      <c r="JG316" s="16"/>
      <c r="JH316" s="16"/>
      <c r="JI316" s="70"/>
      <c r="JJ316" s="16"/>
      <c r="JK316" s="16"/>
      <c r="JL316" s="70"/>
      <c r="JM316" s="16"/>
      <c r="JN316" s="16"/>
      <c r="JO316" s="70"/>
      <c r="JP316" s="16"/>
      <c r="JQ316" s="16"/>
      <c r="JR316" s="70"/>
      <c r="JS316" s="16"/>
      <c r="JT316" s="16"/>
      <c r="JU316" s="70"/>
      <c r="JV316" s="16"/>
      <c r="JW316" s="16"/>
      <c r="JX316" s="70"/>
      <c r="JY316" s="16"/>
      <c r="JZ316" s="16"/>
      <c r="KA316" s="70"/>
      <c r="KB316" s="16"/>
      <c r="KC316" s="16"/>
      <c r="KD316" s="70"/>
      <c r="KE316" s="16"/>
      <c r="KF316" s="16"/>
      <c r="KG316" s="70"/>
      <c r="KH316" s="16"/>
      <c r="KI316" s="16"/>
      <c r="KJ316" s="70"/>
      <c r="KK316" s="16"/>
      <c r="KL316" s="16"/>
      <c r="KM316" s="70"/>
      <c r="KN316" s="16"/>
      <c r="KO316" s="16"/>
      <c r="KP316" s="70"/>
      <c r="KQ316" s="16"/>
      <c r="KR316" s="16"/>
      <c r="KS316" s="70"/>
      <c r="KT316" s="16"/>
      <c r="KU316" s="16"/>
      <c r="KV316" s="16"/>
      <c r="KW316" s="16"/>
      <c r="KX316" s="16"/>
      <c r="KY316" s="70"/>
      <c r="KZ316" s="16"/>
      <c r="LA316" s="16"/>
      <c r="LB316" s="70"/>
      <c r="LC316" s="16"/>
      <c r="LD316" s="16"/>
      <c r="LE316" s="70"/>
      <c r="LF316" s="16"/>
      <c r="LG316" s="16"/>
      <c r="LH316" s="70"/>
      <c r="LI316" s="16"/>
      <c r="LJ316" s="16"/>
      <c r="LK316" s="70"/>
      <c r="LL316" s="16"/>
      <c r="LM316" s="16"/>
      <c r="LN316" s="70"/>
      <c r="LO316" s="16"/>
      <c r="LP316" s="16"/>
      <c r="LQ316" s="70"/>
      <c r="LR316" s="16"/>
      <c r="LS316" s="16"/>
      <c r="LT316" s="70"/>
      <c r="LU316" s="16"/>
      <c r="LV316" s="16"/>
      <c r="LW316" s="70"/>
      <c r="LX316" s="16"/>
      <c r="LY316" s="16"/>
      <c r="LZ316" s="70"/>
      <c r="MA316" s="16"/>
      <c r="MB316" s="16"/>
      <c r="MC316" s="70"/>
      <c r="MD316" s="16"/>
      <c r="ME316" s="16"/>
      <c r="MF316" s="70"/>
      <c r="MG316" s="21"/>
    </row>
    <row r="317" spans="2:345" s="17" customFormat="1">
      <c r="B317" s="16"/>
      <c r="C317" s="16"/>
      <c r="D317" s="16"/>
      <c r="E317" s="16"/>
      <c r="F317" s="16"/>
      <c r="G317" s="70"/>
      <c r="H317" s="16"/>
      <c r="I317" s="16"/>
      <c r="J317" s="70"/>
      <c r="K317" s="16"/>
      <c r="L317" s="16"/>
      <c r="M317" s="70"/>
      <c r="N317" s="16"/>
      <c r="O317" s="16"/>
      <c r="P317" s="70"/>
      <c r="Q317" s="16"/>
      <c r="R317" s="16"/>
      <c r="S317" s="70"/>
      <c r="T317" s="16"/>
      <c r="U317" s="16"/>
      <c r="V317" s="70"/>
      <c r="W317" s="16"/>
      <c r="X317" s="16"/>
      <c r="Y317" s="70"/>
      <c r="Z317" s="16"/>
      <c r="AA317" s="16"/>
      <c r="AB317" s="70"/>
      <c r="AC317" s="16"/>
      <c r="AD317" s="16"/>
      <c r="AE317" s="70"/>
      <c r="AF317" s="16"/>
      <c r="AG317" s="16"/>
      <c r="AH317" s="70"/>
      <c r="AI317" s="16"/>
      <c r="AJ317" s="16"/>
      <c r="AK317" s="70"/>
      <c r="AL317" s="16"/>
      <c r="AM317" s="16"/>
      <c r="AN317" s="70"/>
      <c r="AO317" s="16"/>
      <c r="AP317" s="16"/>
      <c r="AQ317" s="70"/>
      <c r="AR317" s="16"/>
      <c r="AS317" s="16"/>
      <c r="AT317" s="70"/>
      <c r="AU317" s="16"/>
      <c r="AV317" s="16"/>
      <c r="AW317" s="70"/>
      <c r="AX317" s="16"/>
      <c r="AY317" s="16"/>
      <c r="AZ317" s="70"/>
      <c r="BA317" s="16"/>
      <c r="BB317" s="16"/>
      <c r="BC317" s="70"/>
      <c r="BD317" s="16"/>
      <c r="BE317" s="16"/>
      <c r="BF317" s="70"/>
      <c r="BG317" s="16"/>
      <c r="BH317" s="16"/>
      <c r="BI317" s="70"/>
      <c r="BJ317" s="16"/>
      <c r="BK317" s="16"/>
      <c r="BL317" s="70"/>
      <c r="BM317" s="16"/>
      <c r="BN317" s="16"/>
      <c r="BO317" s="70"/>
      <c r="BP317" s="16"/>
      <c r="BQ317" s="16"/>
      <c r="BR317" s="70"/>
      <c r="BS317" s="16"/>
      <c r="BT317" s="16"/>
      <c r="BU317" s="70"/>
      <c r="BV317" s="16"/>
      <c r="BW317" s="16"/>
      <c r="BX317" s="70"/>
      <c r="BY317" s="16"/>
      <c r="BZ317" s="16"/>
      <c r="CA317" s="70"/>
      <c r="CB317" s="16"/>
      <c r="CC317" s="16"/>
      <c r="CD317" s="70"/>
      <c r="CE317" s="16"/>
      <c r="CF317" s="16"/>
      <c r="CG317" s="70"/>
      <c r="CH317" s="16"/>
      <c r="CI317" s="16"/>
      <c r="CJ317" s="70"/>
      <c r="CK317" s="16"/>
      <c r="CL317" s="16"/>
      <c r="CM317" s="70"/>
      <c r="CN317" s="16"/>
      <c r="CO317" s="16"/>
      <c r="CP317" s="70"/>
      <c r="CQ317" s="16"/>
      <c r="CR317" s="16"/>
      <c r="CS317" s="70"/>
      <c r="CT317" s="16"/>
      <c r="CU317" s="16"/>
      <c r="CV317" s="70"/>
      <c r="CW317" s="16"/>
      <c r="CX317" s="16"/>
      <c r="CY317" s="70"/>
      <c r="CZ317" s="16"/>
      <c r="DA317" s="16"/>
      <c r="DB317" s="70"/>
      <c r="DC317" s="16"/>
      <c r="DD317" s="16"/>
      <c r="DE317" s="70"/>
      <c r="DF317" s="16"/>
      <c r="DG317" s="16"/>
      <c r="DH317" s="70"/>
      <c r="DI317" s="16"/>
      <c r="DJ317" s="16"/>
      <c r="DK317" s="70"/>
      <c r="DL317" s="16"/>
      <c r="DM317" s="16"/>
      <c r="DN317" s="70"/>
      <c r="DO317" s="16"/>
      <c r="DP317" s="16"/>
      <c r="DQ317" s="70"/>
      <c r="DR317" s="16"/>
      <c r="DS317" s="16"/>
      <c r="DT317" s="70"/>
      <c r="DU317" s="16"/>
      <c r="DV317" s="16"/>
      <c r="DW317" s="70"/>
      <c r="DX317" s="16"/>
      <c r="DY317" s="16"/>
      <c r="DZ317" s="70"/>
      <c r="EA317" s="16"/>
      <c r="EB317" s="16"/>
      <c r="EC317" s="70"/>
      <c r="ED317" s="16"/>
      <c r="EE317" s="16"/>
      <c r="EF317" s="70"/>
      <c r="EG317" s="16"/>
      <c r="EH317" s="16"/>
      <c r="EI317" s="70"/>
      <c r="EJ317" s="16"/>
      <c r="EK317" s="16"/>
      <c r="EL317" s="70"/>
      <c r="EM317" s="16"/>
      <c r="EN317" s="16"/>
      <c r="EO317" s="70"/>
      <c r="EP317" s="16"/>
      <c r="EQ317" s="16"/>
      <c r="ER317" s="70"/>
      <c r="ES317" s="16"/>
      <c r="ET317" s="16"/>
      <c r="EU317" s="70"/>
      <c r="EV317" s="16"/>
      <c r="EW317" s="16"/>
      <c r="EX317" s="70"/>
      <c r="EY317" s="16"/>
      <c r="EZ317" s="16"/>
      <c r="FA317" s="70"/>
      <c r="FB317" s="16"/>
      <c r="FC317" s="16"/>
      <c r="FD317" s="70"/>
      <c r="FE317" s="16"/>
      <c r="FF317" s="16"/>
      <c r="FG317" s="70"/>
      <c r="FH317" s="16"/>
      <c r="FI317" s="16"/>
      <c r="FJ317" s="70"/>
      <c r="FK317" s="16"/>
      <c r="FL317" s="16"/>
      <c r="FM317" s="70"/>
      <c r="FN317" s="16"/>
      <c r="FO317" s="16"/>
      <c r="FP317" s="70"/>
      <c r="FQ317" s="16"/>
      <c r="FR317" s="16"/>
      <c r="FS317" s="70"/>
      <c r="FT317" s="16"/>
      <c r="FU317" s="16"/>
      <c r="FV317" s="70"/>
      <c r="FW317" s="16"/>
      <c r="FX317" s="16"/>
      <c r="FY317" s="70"/>
      <c r="FZ317" s="16"/>
      <c r="GA317" s="16"/>
      <c r="GB317" s="70"/>
      <c r="GC317" s="16"/>
      <c r="GD317" s="16"/>
      <c r="GE317" s="70"/>
      <c r="GF317" s="16"/>
      <c r="GG317" s="16"/>
      <c r="GH317" s="71"/>
      <c r="GI317" s="16"/>
      <c r="GJ317" s="16"/>
      <c r="GK317" s="70"/>
      <c r="GL317" s="16"/>
      <c r="GM317" s="16"/>
      <c r="GN317" s="70"/>
      <c r="GO317" s="16"/>
      <c r="GP317" s="16"/>
      <c r="GQ317" s="70"/>
      <c r="GR317" s="16"/>
      <c r="GS317" s="16"/>
      <c r="GT317" s="70"/>
      <c r="GU317" s="16"/>
      <c r="GV317" s="16"/>
      <c r="GW317" s="70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70"/>
      <c r="HJ317" s="16"/>
      <c r="HK317" s="16"/>
      <c r="HL317" s="16"/>
      <c r="HM317" s="16"/>
      <c r="HN317" s="16"/>
      <c r="HO317" s="16"/>
      <c r="HP317" s="16"/>
      <c r="HQ317" s="16"/>
      <c r="HR317" s="70"/>
      <c r="HS317" s="16"/>
      <c r="HT317" s="16"/>
      <c r="HU317" s="70"/>
      <c r="HV317" s="16"/>
      <c r="HW317" s="16"/>
      <c r="HX317" s="70"/>
      <c r="HY317" s="16"/>
      <c r="HZ317" s="16"/>
      <c r="IA317" s="70"/>
      <c r="IB317" s="16"/>
      <c r="IC317" s="16"/>
      <c r="ID317" s="70"/>
      <c r="IE317" s="16"/>
      <c r="IF317" s="16"/>
      <c r="IG317" s="70"/>
      <c r="IH317" s="16"/>
      <c r="II317" s="16"/>
      <c r="IJ317" s="70"/>
      <c r="IK317" s="16"/>
      <c r="IL317" s="16"/>
      <c r="IM317" s="70"/>
      <c r="IN317" s="16"/>
      <c r="IO317" s="16"/>
      <c r="IP317" s="70"/>
      <c r="IQ317" s="16"/>
      <c r="IR317" s="16"/>
      <c r="IS317" s="16"/>
      <c r="IT317" s="70"/>
      <c r="IU317" s="16"/>
      <c r="IV317" s="16"/>
      <c r="IW317" s="70"/>
      <c r="IX317" s="16"/>
      <c r="IY317" s="16"/>
      <c r="IZ317" s="70"/>
      <c r="JA317" s="16"/>
      <c r="JB317" s="16"/>
      <c r="JC317" s="70"/>
      <c r="JD317" s="16"/>
      <c r="JE317" s="16"/>
      <c r="JF317" s="70"/>
      <c r="JG317" s="16"/>
      <c r="JH317" s="16"/>
      <c r="JI317" s="70"/>
      <c r="JJ317" s="16"/>
      <c r="JK317" s="16"/>
      <c r="JL317" s="70"/>
      <c r="JM317" s="16"/>
      <c r="JN317" s="16"/>
      <c r="JO317" s="70"/>
      <c r="JP317" s="16"/>
      <c r="JQ317" s="16"/>
      <c r="JR317" s="70"/>
      <c r="JS317" s="16"/>
      <c r="JT317" s="16"/>
      <c r="JU317" s="70"/>
      <c r="JV317" s="16"/>
      <c r="JW317" s="16"/>
      <c r="JX317" s="70"/>
      <c r="JY317" s="16"/>
      <c r="JZ317" s="16"/>
      <c r="KA317" s="70"/>
      <c r="KB317" s="16"/>
      <c r="KC317" s="16"/>
      <c r="KD317" s="70"/>
      <c r="KE317" s="16"/>
      <c r="KF317" s="16"/>
      <c r="KG317" s="70"/>
      <c r="KH317" s="16"/>
      <c r="KI317" s="16"/>
      <c r="KJ317" s="70"/>
      <c r="KK317" s="16"/>
      <c r="KL317" s="16"/>
      <c r="KM317" s="70"/>
      <c r="KN317" s="16"/>
      <c r="KO317" s="16"/>
      <c r="KP317" s="70"/>
      <c r="KQ317" s="16"/>
      <c r="KR317" s="16"/>
      <c r="KS317" s="70"/>
      <c r="KT317" s="16"/>
      <c r="KU317" s="16"/>
      <c r="KV317" s="16"/>
      <c r="KW317" s="16"/>
      <c r="KX317" s="16"/>
      <c r="KY317" s="70"/>
      <c r="KZ317" s="16"/>
      <c r="LA317" s="16"/>
      <c r="LB317" s="70"/>
      <c r="LC317" s="16"/>
      <c r="LD317" s="16"/>
      <c r="LE317" s="70"/>
      <c r="LF317" s="16"/>
      <c r="LG317" s="16"/>
      <c r="LH317" s="70"/>
      <c r="LI317" s="16"/>
      <c r="LJ317" s="16"/>
      <c r="LK317" s="70"/>
      <c r="LL317" s="16"/>
      <c r="LM317" s="16"/>
      <c r="LN317" s="70"/>
      <c r="LO317" s="16"/>
      <c r="LP317" s="16"/>
      <c r="LQ317" s="70"/>
      <c r="LR317" s="16"/>
      <c r="LS317" s="16"/>
      <c r="LT317" s="70"/>
      <c r="LU317" s="16"/>
      <c r="LV317" s="16"/>
      <c r="LW317" s="70"/>
      <c r="LX317" s="16"/>
      <c r="LY317" s="16"/>
      <c r="LZ317" s="70"/>
      <c r="MA317" s="16"/>
      <c r="MB317" s="16"/>
      <c r="MC317" s="70"/>
      <c r="MD317" s="16"/>
      <c r="ME317" s="16"/>
      <c r="MF317" s="70"/>
      <c r="MG317" s="21"/>
    </row>
    <row r="318" spans="2:345" s="17" customFormat="1" ht="18.75" customHeight="1">
      <c r="B318" s="16"/>
      <c r="C318" s="16"/>
      <c r="D318" s="16"/>
      <c r="E318" s="16"/>
      <c r="F318" s="16"/>
      <c r="G318" s="70"/>
      <c r="H318" s="16"/>
      <c r="I318" s="16"/>
      <c r="J318" s="70"/>
      <c r="K318" s="16"/>
      <c r="L318" s="16"/>
      <c r="M318" s="70"/>
      <c r="N318" s="16"/>
      <c r="O318" s="16"/>
      <c r="P318" s="70"/>
      <c r="Q318" s="16"/>
      <c r="R318" s="16"/>
      <c r="S318" s="70"/>
      <c r="T318" s="16"/>
      <c r="U318" s="16"/>
      <c r="V318" s="70"/>
      <c r="W318" s="16"/>
      <c r="X318" s="16"/>
      <c r="Y318" s="70"/>
      <c r="Z318" s="16"/>
      <c r="AA318" s="16"/>
      <c r="AB318" s="70"/>
      <c r="AC318" s="16"/>
      <c r="AD318" s="16"/>
      <c r="AE318" s="70"/>
      <c r="AF318" s="16"/>
      <c r="AG318" s="16"/>
      <c r="AH318" s="70"/>
      <c r="AI318" s="16"/>
      <c r="AJ318" s="16"/>
      <c r="AK318" s="70"/>
      <c r="AL318" s="16"/>
      <c r="AM318" s="16"/>
      <c r="AN318" s="70"/>
      <c r="AO318" s="16"/>
      <c r="AP318" s="16"/>
      <c r="AQ318" s="70"/>
      <c r="AR318" s="16"/>
      <c r="AS318" s="16"/>
      <c r="AT318" s="70"/>
      <c r="AU318" s="16"/>
      <c r="AV318" s="16"/>
      <c r="AW318" s="70"/>
      <c r="AX318" s="16"/>
      <c r="AY318" s="16"/>
      <c r="AZ318" s="70"/>
      <c r="BA318" s="16"/>
      <c r="BB318" s="16"/>
      <c r="BC318" s="70"/>
      <c r="BD318" s="16"/>
      <c r="BE318" s="16"/>
      <c r="BF318" s="70"/>
      <c r="BG318" s="16"/>
      <c r="BH318" s="16"/>
      <c r="BI318" s="70"/>
      <c r="BJ318" s="16"/>
      <c r="BK318" s="16"/>
      <c r="BL318" s="70"/>
      <c r="BM318" s="16"/>
      <c r="BN318" s="16"/>
      <c r="BO318" s="70"/>
      <c r="BP318" s="16"/>
      <c r="BQ318" s="16"/>
      <c r="BR318" s="70"/>
      <c r="BS318" s="16"/>
      <c r="BT318" s="16"/>
      <c r="BU318" s="70"/>
      <c r="BV318" s="16"/>
      <c r="BW318" s="16"/>
      <c r="BX318" s="70"/>
      <c r="BY318" s="16"/>
      <c r="BZ318" s="16"/>
      <c r="CA318" s="70"/>
      <c r="CB318" s="16"/>
      <c r="CC318" s="16"/>
      <c r="CD318" s="70"/>
      <c r="CE318" s="16"/>
      <c r="CF318" s="16"/>
      <c r="CG318" s="70"/>
      <c r="CH318" s="16"/>
      <c r="CI318" s="16"/>
      <c r="CJ318" s="70"/>
      <c r="CK318" s="16"/>
      <c r="CL318" s="16"/>
      <c r="CM318" s="70"/>
      <c r="CN318" s="16"/>
      <c r="CO318" s="16"/>
      <c r="CP318" s="70"/>
      <c r="CQ318" s="16"/>
      <c r="CR318" s="16"/>
      <c r="CS318" s="70"/>
      <c r="CT318" s="16"/>
      <c r="CU318" s="16"/>
      <c r="CV318" s="70"/>
      <c r="CW318" s="16"/>
      <c r="CX318" s="16"/>
      <c r="CY318" s="70"/>
      <c r="CZ318" s="16"/>
      <c r="DA318" s="16"/>
      <c r="DB318" s="70"/>
      <c r="DC318" s="16"/>
      <c r="DD318" s="16"/>
      <c r="DE318" s="70"/>
      <c r="DF318" s="16"/>
      <c r="DG318" s="16"/>
      <c r="DH318" s="70"/>
      <c r="DI318" s="16"/>
      <c r="DJ318" s="16"/>
      <c r="DK318" s="70"/>
      <c r="DL318" s="16"/>
      <c r="DM318" s="16"/>
      <c r="DN318" s="70"/>
      <c r="DO318" s="16"/>
      <c r="DP318" s="16"/>
      <c r="DQ318" s="70"/>
      <c r="DR318" s="16"/>
      <c r="DS318" s="16"/>
      <c r="DT318" s="70"/>
      <c r="DU318" s="16"/>
      <c r="DV318" s="16"/>
      <c r="DW318" s="70"/>
      <c r="DX318" s="16"/>
      <c r="DY318" s="16"/>
      <c r="DZ318" s="70"/>
      <c r="EA318" s="16"/>
      <c r="EB318" s="16"/>
      <c r="EC318" s="70"/>
      <c r="ED318" s="16"/>
      <c r="EE318" s="16"/>
      <c r="EF318" s="70"/>
      <c r="EG318" s="16"/>
      <c r="EH318" s="16"/>
      <c r="EI318" s="70"/>
      <c r="EJ318" s="16"/>
      <c r="EK318" s="16"/>
      <c r="EL318" s="70"/>
      <c r="EM318" s="16"/>
      <c r="EN318" s="16"/>
      <c r="EO318" s="70"/>
      <c r="EP318" s="16"/>
      <c r="EQ318" s="16"/>
      <c r="ER318" s="70"/>
      <c r="ES318" s="16"/>
      <c r="ET318" s="16"/>
      <c r="EU318" s="70"/>
      <c r="EV318" s="16"/>
      <c r="EW318" s="16"/>
      <c r="EX318" s="70"/>
      <c r="EY318" s="16"/>
      <c r="EZ318" s="16"/>
      <c r="FA318" s="70"/>
      <c r="FB318" s="16"/>
      <c r="FC318" s="16"/>
      <c r="FD318" s="70"/>
      <c r="FE318" s="16"/>
      <c r="FF318" s="16"/>
      <c r="FG318" s="70"/>
      <c r="FH318" s="16"/>
      <c r="FI318" s="16"/>
      <c r="FJ318" s="70"/>
      <c r="FK318" s="16"/>
      <c r="FL318" s="16"/>
      <c r="FM318" s="70"/>
      <c r="FN318" s="16"/>
      <c r="FO318" s="16"/>
      <c r="FP318" s="70"/>
      <c r="FQ318" s="16"/>
      <c r="FR318" s="16"/>
      <c r="FS318" s="70"/>
      <c r="FT318" s="16"/>
      <c r="FU318" s="16"/>
      <c r="FV318" s="70"/>
      <c r="FW318" s="16"/>
      <c r="FX318" s="16"/>
      <c r="FY318" s="70"/>
      <c r="FZ318" s="16"/>
      <c r="GA318" s="16"/>
      <c r="GB318" s="70"/>
      <c r="GC318" s="16"/>
      <c r="GD318" s="16"/>
      <c r="GE318" s="70"/>
      <c r="GF318" s="16"/>
      <c r="GG318" s="16"/>
      <c r="GH318" s="71"/>
      <c r="GI318" s="16"/>
      <c r="GJ318" s="16"/>
      <c r="GK318" s="70"/>
      <c r="GL318" s="16"/>
      <c r="GM318" s="16"/>
      <c r="GN318" s="70"/>
      <c r="GO318" s="16"/>
      <c r="GP318" s="16"/>
      <c r="GQ318" s="70"/>
      <c r="GR318" s="16"/>
      <c r="GS318" s="16"/>
      <c r="GT318" s="70"/>
      <c r="GU318" s="16"/>
      <c r="GV318" s="16"/>
      <c r="GW318" s="70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70"/>
      <c r="HJ318" s="16"/>
      <c r="HK318" s="16"/>
      <c r="HL318" s="16"/>
      <c r="HM318" s="16"/>
      <c r="HN318" s="16"/>
      <c r="HO318" s="16"/>
      <c r="HP318" s="16"/>
      <c r="HQ318" s="16"/>
      <c r="HR318" s="70"/>
      <c r="HS318" s="16"/>
      <c r="HT318" s="16"/>
      <c r="HU318" s="70"/>
      <c r="HV318" s="16"/>
      <c r="HW318" s="16"/>
      <c r="HX318" s="70"/>
      <c r="HY318" s="16"/>
      <c r="HZ318" s="16"/>
      <c r="IA318" s="70"/>
      <c r="IB318" s="16"/>
      <c r="IC318" s="16"/>
      <c r="ID318" s="70"/>
      <c r="IE318" s="16"/>
      <c r="IF318" s="16"/>
      <c r="IG318" s="70"/>
      <c r="IH318" s="16"/>
      <c r="II318" s="16"/>
      <c r="IJ318" s="70"/>
      <c r="IK318" s="16"/>
      <c r="IL318" s="16"/>
      <c r="IM318" s="70"/>
      <c r="IN318" s="16"/>
      <c r="IO318" s="16"/>
      <c r="IP318" s="70"/>
      <c r="IQ318" s="16"/>
      <c r="IR318" s="16"/>
      <c r="IS318" s="16"/>
      <c r="IT318" s="70"/>
      <c r="IU318" s="16"/>
      <c r="IV318" s="16"/>
      <c r="IW318" s="70"/>
      <c r="IX318" s="16"/>
      <c r="IY318" s="16"/>
      <c r="IZ318" s="70"/>
      <c r="JA318" s="16"/>
      <c r="JB318" s="16"/>
      <c r="JC318" s="70"/>
      <c r="JD318" s="16"/>
      <c r="JE318" s="16"/>
      <c r="JF318" s="70"/>
      <c r="JG318" s="16"/>
      <c r="JH318" s="16"/>
      <c r="JI318" s="70"/>
      <c r="JJ318" s="16"/>
      <c r="JK318" s="16"/>
      <c r="JL318" s="70"/>
      <c r="JM318" s="16"/>
      <c r="JN318" s="16"/>
      <c r="JO318" s="70"/>
      <c r="JP318" s="16"/>
      <c r="JQ318" s="16"/>
      <c r="JR318" s="70"/>
      <c r="JS318" s="16"/>
      <c r="JT318" s="16"/>
      <c r="JU318" s="70"/>
      <c r="JV318" s="16"/>
      <c r="JW318" s="16"/>
      <c r="JX318" s="70"/>
      <c r="JY318" s="16"/>
      <c r="JZ318" s="16"/>
      <c r="KA318" s="70"/>
      <c r="KB318" s="16"/>
      <c r="KC318" s="16"/>
      <c r="KD318" s="70"/>
      <c r="KE318" s="16"/>
      <c r="KF318" s="16"/>
      <c r="KG318" s="70"/>
      <c r="KH318" s="16"/>
      <c r="KI318" s="16"/>
      <c r="KJ318" s="70"/>
      <c r="KK318" s="16"/>
      <c r="KL318" s="16"/>
      <c r="KM318" s="70"/>
      <c r="KN318" s="16"/>
      <c r="KO318" s="16"/>
      <c r="KP318" s="70"/>
      <c r="KQ318" s="16"/>
      <c r="KR318" s="16"/>
      <c r="KS318" s="70"/>
      <c r="KT318" s="16"/>
      <c r="KU318" s="16"/>
      <c r="KV318" s="16"/>
      <c r="KW318" s="16"/>
      <c r="KX318" s="16"/>
      <c r="KY318" s="70"/>
      <c r="KZ318" s="16"/>
      <c r="LA318" s="16"/>
      <c r="LB318" s="70"/>
      <c r="LC318" s="16"/>
      <c r="LD318" s="16"/>
      <c r="LE318" s="70"/>
      <c r="LF318" s="16"/>
      <c r="LG318" s="16"/>
      <c r="LH318" s="70"/>
      <c r="LI318" s="16"/>
      <c r="LJ318" s="16"/>
      <c r="LK318" s="70"/>
      <c r="LL318" s="16"/>
      <c r="LM318" s="16"/>
      <c r="LN318" s="70"/>
      <c r="LO318" s="16"/>
      <c r="LP318" s="16"/>
      <c r="LQ318" s="70"/>
      <c r="LR318" s="16"/>
      <c r="LS318" s="16"/>
      <c r="LT318" s="70"/>
      <c r="LU318" s="16"/>
      <c r="LV318" s="16"/>
      <c r="LW318" s="70"/>
      <c r="LX318" s="16"/>
      <c r="LY318" s="16"/>
      <c r="LZ318" s="70"/>
      <c r="MA318" s="16"/>
      <c r="MB318" s="16"/>
      <c r="MC318" s="70"/>
      <c r="MD318" s="16"/>
      <c r="ME318" s="16"/>
      <c r="MF318" s="70"/>
      <c r="MG318" s="21"/>
    </row>
    <row r="319" spans="2:345" s="17" customFormat="1">
      <c r="B319" s="16"/>
      <c r="C319" s="16"/>
      <c r="D319" s="16"/>
      <c r="E319" s="16"/>
      <c r="F319" s="16"/>
      <c r="G319" s="70"/>
      <c r="H319" s="16"/>
      <c r="I319" s="16"/>
      <c r="J319" s="70"/>
      <c r="K319" s="16"/>
      <c r="L319" s="16"/>
      <c r="M319" s="70"/>
      <c r="N319" s="16"/>
      <c r="O319" s="16"/>
      <c r="P319" s="70"/>
      <c r="Q319" s="16"/>
      <c r="R319" s="16"/>
      <c r="S319" s="70"/>
      <c r="T319" s="16"/>
      <c r="U319" s="16"/>
      <c r="V319" s="70"/>
      <c r="W319" s="16"/>
      <c r="X319" s="16"/>
      <c r="Y319" s="70"/>
      <c r="Z319" s="16"/>
      <c r="AA319" s="16"/>
      <c r="AB319" s="70"/>
      <c r="AC319" s="16"/>
      <c r="AD319" s="16"/>
      <c r="AE319" s="70"/>
      <c r="AF319" s="16"/>
      <c r="AG319" s="16"/>
      <c r="AH319" s="70"/>
      <c r="AI319" s="16"/>
      <c r="AJ319" s="16"/>
      <c r="AK319" s="70"/>
      <c r="AL319" s="16"/>
      <c r="AM319" s="16"/>
      <c r="AN319" s="70"/>
      <c r="AO319" s="16"/>
      <c r="AP319" s="16"/>
      <c r="AQ319" s="70"/>
      <c r="AR319" s="16"/>
      <c r="AS319" s="16"/>
      <c r="AT319" s="70"/>
      <c r="AU319" s="16"/>
      <c r="AV319" s="16"/>
      <c r="AW319" s="70"/>
      <c r="AX319" s="16"/>
      <c r="AY319" s="16"/>
      <c r="AZ319" s="70"/>
      <c r="BA319" s="16"/>
      <c r="BB319" s="16"/>
      <c r="BC319" s="70"/>
      <c r="BD319" s="16"/>
      <c r="BE319" s="16"/>
      <c r="BF319" s="70"/>
      <c r="BG319" s="16"/>
      <c r="BH319" s="16"/>
      <c r="BI319" s="70"/>
      <c r="BJ319" s="16"/>
      <c r="BK319" s="16"/>
      <c r="BL319" s="70"/>
      <c r="BM319" s="16"/>
      <c r="BN319" s="16"/>
      <c r="BO319" s="70"/>
      <c r="BP319" s="16"/>
      <c r="BQ319" s="16"/>
      <c r="BR319" s="70"/>
      <c r="BS319" s="16"/>
      <c r="BT319" s="16"/>
      <c r="BU319" s="70"/>
      <c r="BV319" s="16"/>
      <c r="BW319" s="16"/>
      <c r="BX319" s="70"/>
      <c r="BY319" s="16"/>
      <c r="BZ319" s="16"/>
      <c r="CA319" s="70"/>
      <c r="CB319" s="16"/>
      <c r="CC319" s="16"/>
      <c r="CD319" s="70"/>
      <c r="CE319" s="16"/>
      <c r="CF319" s="16"/>
      <c r="CG319" s="70"/>
      <c r="CH319" s="16"/>
      <c r="CI319" s="16"/>
      <c r="CJ319" s="70"/>
      <c r="CK319" s="16"/>
      <c r="CL319" s="16"/>
      <c r="CM319" s="70"/>
      <c r="CN319" s="16"/>
      <c r="CO319" s="16"/>
      <c r="CP319" s="70"/>
      <c r="CQ319" s="16"/>
      <c r="CR319" s="16"/>
      <c r="CS319" s="70"/>
      <c r="CT319" s="16"/>
      <c r="CU319" s="16"/>
      <c r="CV319" s="70"/>
      <c r="CW319" s="16"/>
      <c r="CX319" s="16"/>
      <c r="CY319" s="70"/>
      <c r="CZ319" s="16"/>
      <c r="DA319" s="16"/>
      <c r="DB319" s="70"/>
      <c r="DC319" s="16"/>
      <c r="DD319" s="16"/>
      <c r="DE319" s="70"/>
      <c r="DF319" s="16"/>
      <c r="DG319" s="16"/>
      <c r="DH319" s="70"/>
      <c r="DI319" s="16"/>
      <c r="DJ319" s="16"/>
      <c r="DK319" s="70"/>
      <c r="DL319" s="16"/>
      <c r="DM319" s="16"/>
      <c r="DN319" s="70"/>
      <c r="DO319" s="16"/>
      <c r="DP319" s="16"/>
      <c r="DQ319" s="70"/>
      <c r="DR319" s="16"/>
      <c r="DS319" s="16"/>
      <c r="DT319" s="70"/>
      <c r="DU319" s="16"/>
      <c r="DV319" s="16"/>
      <c r="DW319" s="70"/>
      <c r="DX319" s="16"/>
      <c r="DY319" s="16"/>
      <c r="DZ319" s="70"/>
      <c r="EA319" s="16"/>
      <c r="EB319" s="16"/>
      <c r="EC319" s="70"/>
      <c r="ED319" s="16"/>
      <c r="EE319" s="16"/>
      <c r="EF319" s="70"/>
      <c r="EG319" s="16"/>
      <c r="EH319" s="16"/>
      <c r="EI319" s="70"/>
      <c r="EJ319" s="16"/>
      <c r="EK319" s="16"/>
      <c r="EL319" s="70"/>
      <c r="EM319" s="16"/>
      <c r="EN319" s="16"/>
      <c r="EO319" s="70"/>
      <c r="EP319" s="16"/>
      <c r="EQ319" s="16"/>
      <c r="ER319" s="70"/>
      <c r="ES319" s="16"/>
      <c r="ET319" s="16"/>
      <c r="EU319" s="70"/>
      <c r="EV319" s="16"/>
      <c r="EW319" s="16"/>
      <c r="EX319" s="70"/>
      <c r="EY319" s="16"/>
      <c r="EZ319" s="16"/>
      <c r="FA319" s="70"/>
      <c r="FB319" s="16"/>
      <c r="FC319" s="16"/>
      <c r="FD319" s="70"/>
      <c r="FE319" s="16"/>
      <c r="FF319" s="16"/>
      <c r="FG319" s="70"/>
      <c r="FH319" s="16"/>
      <c r="FI319" s="16"/>
      <c r="FJ319" s="70"/>
      <c r="FK319" s="16"/>
      <c r="FL319" s="16"/>
      <c r="FM319" s="70"/>
      <c r="FN319" s="16"/>
      <c r="FO319" s="16"/>
      <c r="FP319" s="70"/>
      <c r="FQ319" s="16"/>
      <c r="FR319" s="16"/>
      <c r="FS319" s="70"/>
      <c r="FT319" s="16"/>
      <c r="FU319" s="16"/>
      <c r="FV319" s="70"/>
      <c r="FW319" s="16"/>
      <c r="FX319" s="16"/>
      <c r="FY319" s="70"/>
      <c r="FZ319" s="16"/>
      <c r="GA319" s="16"/>
      <c r="GB319" s="70"/>
      <c r="GC319" s="16"/>
      <c r="GD319" s="16"/>
      <c r="GE319" s="70"/>
      <c r="GF319" s="16"/>
      <c r="GG319" s="16"/>
      <c r="GH319" s="71"/>
      <c r="GI319" s="16"/>
      <c r="GJ319" s="16"/>
      <c r="GK319" s="70"/>
      <c r="GL319" s="16"/>
      <c r="GM319" s="16"/>
      <c r="GN319" s="70"/>
      <c r="GO319" s="16"/>
      <c r="GP319" s="16"/>
      <c r="GQ319" s="70"/>
      <c r="GR319" s="16"/>
      <c r="GS319" s="16"/>
      <c r="GT319" s="70"/>
      <c r="GU319" s="16"/>
      <c r="GV319" s="16"/>
      <c r="GW319" s="70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70"/>
      <c r="HJ319" s="16"/>
      <c r="HK319" s="16"/>
      <c r="HL319" s="16"/>
      <c r="HM319" s="16"/>
      <c r="HN319" s="16"/>
      <c r="HO319" s="16"/>
      <c r="HP319" s="16"/>
      <c r="HQ319" s="16"/>
      <c r="HR319" s="70"/>
      <c r="HS319" s="16"/>
      <c r="HT319" s="16"/>
      <c r="HU319" s="70"/>
      <c r="HV319" s="16"/>
      <c r="HW319" s="16"/>
      <c r="HX319" s="70"/>
      <c r="HY319" s="16"/>
      <c r="HZ319" s="16"/>
      <c r="IA319" s="70"/>
      <c r="IB319" s="16"/>
      <c r="IC319" s="16"/>
      <c r="ID319" s="70"/>
      <c r="IE319" s="16"/>
      <c r="IF319" s="16"/>
      <c r="IG319" s="70"/>
      <c r="IH319" s="16"/>
      <c r="II319" s="16"/>
      <c r="IJ319" s="70"/>
      <c r="IK319" s="16"/>
      <c r="IL319" s="16"/>
      <c r="IM319" s="70"/>
      <c r="IN319" s="16"/>
      <c r="IO319" s="16"/>
      <c r="IP319" s="70"/>
      <c r="IQ319" s="16"/>
      <c r="IR319" s="16"/>
      <c r="IS319" s="16"/>
      <c r="IT319" s="70"/>
      <c r="IU319" s="16"/>
      <c r="IV319" s="16"/>
      <c r="IW319" s="70"/>
      <c r="IX319" s="16"/>
      <c r="IY319" s="16"/>
      <c r="IZ319" s="70"/>
      <c r="JA319" s="16"/>
      <c r="JB319" s="16"/>
      <c r="JC319" s="70"/>
      <c r="JD319" s="16"/>
      <c r="JE319" s="16"/>
      <c r="JF319" s="70"/>
      <c r="JG319" s="16"/>
      <c r="JH319" s="16"/>
      <c r="JI319" s="70"/>
      <c r="JJ319" s="16"/>
      <c r="JK319" s="16"/>
      <c r="JL319" s="70"/>
      <c r="JM319" s="16"/>
      <c r="JN319" s="16"/>
      <c r="JO319" s="70"/>
      <c r="JP319" s="16"/>
      <c r="JQ319" s="16"/>
      <c r="JR319" s="70"/>
      <c r="JS319" s="16"/>
      <c r="JT319" s="16"/>
      <c r="JU319" s="70"/>
      <c r="JV319" s="16"/>
      <c r="JW319" s="16"/>
      <c r="JX319" s="70"/>
      <c r="JY319" s="16"/>
      <c r="JZ319" s="16"/>
      <c r="KA319" s="70"/>
      <c r="KB319" s="16"/>
      <c r="KC319" s="16"/>
      <c r="KD319" s="70"/>
      <c r="KE319" s="16"/>
      <c r="KF319" s="16"/>
      <c r="KG319" s="70"/>
      <c r="KH319" s="16"/>
      <c r="KI319" s="16"/>
      <c r="KJ319" s="70"/>
      <c r="KK319" s="16"/>
      <c r="KL319" s="16"/>
      <c r="KM319" s="70"/>
      <c r="KN319" s="16"/>
      <c r="KO319" s="16"/>
      <c r="KP319" s="70"/>
      <c r="KQ319" s="16"/>
      <c r="KR319" s="16"/>
      <c r="KS319" s="70"/>
      <c r="KT319" s="16"/>
      <c r="KU319" s="16"/>
      <c r="KV319" s="16"/>
      <c r="KW319" s="16"/>
      <c r="KX319" s="16"/>
      <c r="KY319" s="70"/>
      <c r="KZ319" s="16"/>
      <c r="LA319" s="16"/>
      <c r="LB319" s="70"/>
      <c r="LC319" s="16"/>
      <c r="LD319" s="16"/>
      <c r="LE319" s="70"/>
      <c r="LF319" s="16"/>
      <c r="LG319" s="16"/>
      <c r="LH319" s="70"/>
      <c r="LI319" s="16"/>
      <c r="LJ319" s="16"/>
      <c r="LK319" s="70"/>
      <c r="LL319" s="16"/>
      <c r="LM319" s="16"/>
      <c r="LN319" s="70"/>
      <c r="LO319" s="16"/>
      <c r="LP319" s="16"/>
      <c r="LQ319" s="70"/>
      <c r="LR319" s="16"/>
      <c r="LS319" s="16"/>
      <c r="LT319" s="70"/>
      <c r="LU319" s="16"/>
      <c r="LV319" s="16"/>
      <c r="LW319" s="70"/>
      <c r="LX319" s="16"/>
      <c r="LY319" s="16"/>
      <c r="LZ319" s="70"/>
      <c r="MA319" s="16"/>
      <c r="MB319" s="16"/>
      <c r="MC319" s="70"/>
      <c r="MD319" s="16"/>
      <c r="ME319" s="16"/>
      <c r="MF319" s="70"/>
      <c r="MG319" s="21"/>
    </row>
    <row r="320" spans="2:345" s="17" customFormat="1" ht="18.75" customHeight="1">
      <c r="B320" s="16"/>
      <c r="C320" s="16"/>
      <c r="D320" s="16"/>
      <c r="E320" s="16"/>
      <c r="F320" s="16"/>
      <c r="G320" s="70"/>
      <c r="H320" s="16"/>
      <c r="I320" s="16"/>
      <c r="J320" s="70"/>
      <c r="K320" s="16"/>
      <c r="L320" s="16"/>
      <c r="M320" s="70"/>
      <c r="N320" s="16"/>
      <c r="O320" s="16"/>
      <c r="P320" s="70"/>
      <c r="Q320" s="16"/>
      <c r="R320" s="16"/>
      <c r="S320" s="70"/>
      <c r="T320" s="16"/>
      <c r="U320" s="16"/>
      <c r="V320" s="70"/>
      <c r="W320" s="16"/>
      <c r="X320" s="16"/>
      <c r="Y320" s="70"/>
      <c r="Z320" s="16"/>
      <c r="AA320" s="16"/>
      <c r="AB320" s="70"/>
      <c r="AC320" s="16"/>
      <c r="AD320" s="16"/>
      <c r="AE320" s="70"/>
      <c r="AF320" s="16"/>
      <c r="AG320" s="16"/>
      <c r="AH320" s="70"/>
      <c r="AI320" s="16"/>
      <c r="AJ320" s="16"/>
      <c r="AK320" s="70"/>
      <c r="AL320" s="16"/>
      <c r="AM320" s="16"/>
      <c r="AN320" s="70"/>
      <c r="AO320" s="16"/>
      <c r="AP320" s="16"/>
      <c r="AQ320" s="70"/>
      <c r="AR320" s="16"/>
      <c r="AS320" s="16"/>
      <c r="AT320" s="70"/>
      <c r="AU320" s="16"/>
      <c r="AV320" s="16"/>
      <c r="AW320" s="70"/>
      <c r="AX320" s="16"/>
      <c r="AY320" s="16"/>
      <c r="AZ320" s="70"/>
      <c r="BA320" s="16"/>
      <c r="BB320" s="16"/>
      <c r="BC320" s="70"/>
      <c r="BD320" s="16"/>
      <c r="BE320" s="16"/>
      <c r="BF320" s="70"/>
      <c r="BG320" s="16"/>
      <c r="BH320" s="16"/>
      <c r="BI320" s="70"/>
      <c r="BJ320" s="16"/>
      <c r="BK320" s="16"/>
      <c r="BL320" s="70"/>
      <c r="BM320" s="16"/>
      <c r="BN320" s="16"/>
      <c r="BO320" s="70"/>
      <c r="BP320" s="16"/>
      <c r="BQ320" s="16"/>
      <c r="BR320" s="70"/>
      <c r="BS320" s="16"/>
      <c r="BT320" s="16"/>
      <c r="BU320" s="70"/>
      <c r="BV320" s="16"/>
      <c r="BW320" s="16"/>
      <c r="BX320" s="70"/>
      <c r="BY320" s="16"/>
      <c r="BZ320" s="16"/>
      <c r="CA320" s="70"/>
      <c r="CB320" s="16"/>
      <c r="CC320" s="16"/>
      <c r="CD320" s="70"/>
      <c r="CE320" s="16"/>
      <c r="CF320" s="16"/>
      <c r="CG320" s="70"/>
      <c r="CH320" s="16"/>
      <c r="CI320" s="16"/>
      <c r="CJ320" s="70"/>
      <c r="CK320" s="16"/>
      <c r="CL320" s="16"/>
      <c r="CM320" s="70"/>
      <c r="CN320" s="16"/>
      <c r="CO320" s="16"/>
      <c r="CP320" s="70"/>
      <c r="CQ320" s="16"/>
      <c r="CR320" s="16"/>
      <c r="CS320" s="70"/>
      <c r="CT320" s="16"/>
      <c r="CU320" s="16"/>
      <c r="CV320" s="70"/>
      <c r="CW320" s="16"/>
      <c r="CX320" s="16"/>
      <c r="CY320" s="70"/>
      <c r="CZ320" s="16"/>
      <c r="DA320" s="16"/>
      <c r="DB320" s="70"/>
      <c r="DC320" s="16"/>
      <c r="DD320" s="16"/>
      <c r="DE320" s="70"/>
      <c r="DF320" s="16"/>
      <c r="DG320" s="16"/>
      <c r="DH320" s="70"/>
      <c r="DI320" s="16"/>
      <c r="DJ320" s="16"/>
      <c r="DK320" s="70"/>
      <c r="DL320" s="16"/>
      <c r="DM320" s="16"/>
      <c r="DN320" s="70"/>
      <c r="DO320" s="16"/>
      <c r="DP320" s="16"/>
      <c r="DQ320" s="70"/>
      <c r="DR320" s="16"/>
      <c r="DS320" s="16"/>
      <c r="DT320" s="70"/>
      <c r="DU320" s="16"/>
      <c r="DV320" s="16"/>
      <c r="DW320" s="70"/>
      <c r="DX320" s="16"/>
      <c r="DY320" s="16"/>
      <c r="DZ320" s="70"/>
      <c r="EA320" s="16"/>
      <c r="EB320" s="16"/>
      <c r="EC320" s="70"/>
      <c r="ED320" s="16"/>
      <c r="EE320" s="16"/>
      <c r="EF320" s="70"/>
      <c r="EG320" s="16"/>
      <c r="EH320" s="16"/>
      <c r="EI320" s="70"/>
      <c r="EJ320" s="16"/>
      <c r="EK320" s="16"/>
      <c r="EL320" s="70"/>
      <c r="EM320" s="16"/>
      <c r="EN320" s="16"/>
      <c r="EO320" s="70"/>
      <c r="EP320" s="16"/>
      <c r="EQ320" s="16"/>
      <c r="ER320" s="70"/>
      <c r="ES320" s="16"/>
      <c r="ET320" s="16"/>
      <c r="EU320" s="70"/>
      <c r="EV320" s="16"/>
      <c r="EW320" s="16"/>
      <c r="EX320" s="70"/>
      <c r="EY320" s="16"/>
      <c r="EZ320" s="16"/>
      <c r="FA320" s="70"/>
      <c r="FB320" s="16"/>
      <c r="FC320" s="16"/>
      <c r="FD320" s="70"/>
      <c r="FE320" s="16"/>
      <c r="FF320" s="16"/>
      <c r="FG320" s="70"/>
      <c r="FH320" s="16"/>
      <c r="FI320" s="16"/>
      <c r="FJ320" s="70"/>
      <c r="FK320" s="16"/>
      <c r="FL320" s="16"/>
      <c r="FM320" s="70"/>
      <c r="FN320" s="16"/>
      <c r="FO320" s="16"/>
      <c r="FP320" s="70"/>
      <c r="FQ320" s="16"/>
      <c r="FR320" s="16"/>
      <c r="FS320" s="70"/>
      <c r="FT320" s="16"/>
      <c r="FU320" s="16"/>
      <c r="FV320" s="70"/>
      <c r="FW320" s="16"/>
      <c r="FX320" s="16"/>
      <c r="FY320" s="70"/>
      <c r="FZ320" s="16"/>
      <c r="GA320" s="16"/>
      <c r="GB320" s="70"/>
      <c r="GC320" s="16"/>
      <c r="GD320" s="16"/>
      <c r="GE320" s="70"/>
      <c r="GF320" s="16"/>
      <c r="GG320" s="16"/>
      <c r="GH320" s="71"/>
      <c r="GI320" s="16"/>
      <c r="GJ320" s="16"/>
      <c r="GK320" s="70"/>
      <c r="GL320" s="16"/>
      <c r="GM320" s="16"/>
      <c r="GN320" s="70"/>
      <c r="GO320" s="16"/>
      <c r="GP320" s="16"/>
      <c r="GQ320" s="70"/>
      <c r="GR320" s="16"/>
      <c r="GS320" s="16"/>
      <c r="GT320" s="70"/>
      <c r="GU320" s="16"/>
      <c r="GV320" s="16"/>
      <c r="GW320" s="70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70"/>
      <c r="HJ320" s="16"/>
      <c r="HK320" s="16"/>
      <c r="HL320" s="16"/>
      <c r="HM320" s="16"/>
      <c r="HN320" s="16"/>
      <c r="HO320" s="16"/>
      <c r="HP320" s="16"/>
      <c r="HQ320" s="16"/>
      <c r="HR320" s="70"/>
      <c r="HS320" s="16"/>
      <c r="HT320" s="16"/>
      <c r="HU320" s="70"/>
      <c r="HV320" s="16"/>
      <c r="HW320" s="16"/>
      <c r="HX320" s="70"/>
      <c r="HY320" s="16"/>
      <c r="HZ320" s="16"/>
      <c r="IA320" s="70"/>
      <c r="IB320" s="16"/>
      <c r="IC320" s="16"/>
      <c r="ID320" s="70"/>
      <c r="IE320" s="16"/>
      <c r="IF320" s="16"/>
      <c r="IG320" s="70"/>
      <c r="IH320" s="16"/>
      <c r="II320" s="16"/>
      <c r="IJ320" s="70"/>
      <c r="IK320" s="16"/>
      <c r="IL320" s="16"/>
      <c r="IM320" s="70"/>
      <c r="IN320" s="16"/>
      <c r="IO320" s="16"/>
      <c r="IP320" s="70"/>
      <c r="IQ320" s="16"/>
      <c r="IR320" s="16"/>
      <c r="IS320" s="16"/>
      <c r="IT320" s="70"/>
      <c r="IU320" s="16"/>
      <c r="IV320" s="16"/>
      <c r="IW320" s="70"/>
      <c r="IX320" s="16"/>
      <c r="IY320" s="16"/>
      <c r="IZ320" s="70"/>
      <c r="JA320" s="16"/>
      <c r="JB320" s="16"/>
      <c r="JC320" s="70"/>
      <c r="JD320" s="16"/>
      <c r="JE320" s="16"/>
      <c r="JF320" s="70"/>
      <c r="JG320" s="16"/>
      <c r="JH320" s="16"/>
      <c r="JI320" s="70"/>
      <c r="JJ320" s="16"/>
      <c r="JK320" s="16"/>
      <c r="JL320" s="70"/>
      <c r="JM320" s="16"/>
      <c r="JN320" s="16"/>
      <c r="JO320" s="70"/>
      <c r="JP320" s="16"/>
      <c r="JQ320" s="16"/>
      <c r="JR320" s="70"/>
      <c r="JS320" s="16"/>
      <c r="JT320" s="16"/>
      <c r="JU320" s="70"/>
      <c r="JV320" s="16"/>
      <c r="JW320" s="16"/>
      <c r="JX320" s="70"/>
      <c r="JY320" s="16"/>
      <c r="JZ320" s="16"/>
      <c r="KA320" s="70"/>
      <c r="KB320" s="16"/>
      <c r="KC320" s="16"/>
      <c r="KD320" s="70"/>
      <c r="KE320" s="16"/>
      <c r="KF320" s="16"/>
      <c r="KG320" s="70"/>
      <c r="KH320" s="16"/>
      <c r="KI320" s="16"/>
      <c r="KJ320" s="70"/>
      <c r="KK320" s="16"/>
      <c r="KL320" s="16"/>
      <c r="KM320" s="70"/>
      <c r="KN320" s="16"/>
      <c r="KO320" s="16"/>
      <c r="KP320" s="70"/>
      <c r="KQ320" s="16"/>
      <c r="KR320" s="16"/>
      <c r="KS320" s="70"/>
      <c r="KT320" s="16"/>
      <c r="KU320" s="16"/>
      <c r="KV320" s="16"/>
      <c r="KW320" s="16"/>
      <c r="KX320" s="16"/>
      <c r="KY320" s="70"/>
      <c r="KZ320" s="16"/>
      <c r="LA320" s="16"/>
      <c r="LB320" s="70"/>
      <c r="LC320" s="16"/>
      <c r="LD320" s="16"/>
      <c r="LE320" s="70"/>
      <c r="LF320" s="16"/>
      <c r="LG320" s="16"/>
      <c r="LH320" s="70"/>
      <c r="LI320" s="16"/>
      <c r="LJ320" s="16"/>
      <c r="LK320" s="70"/>
      <c r="LL320" s="16"/>
      <c r="LM320" s="16"/>
      <c r="LN320" s="70"/>
      <c r="LO320" s="16"/>
      <c r="LP320" s="16"/>
      <c r="LQ320" s="70"/>
      <c r="LR320" s="16"/>
      <c r="LS320" s="16"/>
      <c r="LT320" s="70"/>
      <c r="LU320" s="16"/>
      <c r="LV320" s="16"/>
      <c r="LW320" s="70"/>
      <c r="LX320" s="16"/>
      <c r="LY320" s="16"/>
      <c r="LZ320" s="70"/>
      <c r="MA320" s="16"/>
      <c r="MB320" s="16"/>
      <c r="MC320" s="70"/>
      <c r="MD320" s="16"/>
      <c r="ME320" s="16"/>
      <c r="MF320" s="70"/>
      <c r="MG320" s="21"/>
    </row>
    <row r="321" spans="2:345" s="17" customFormat="1">
      <c r="B321" s="16"/>
      <c r="C321" s="16"/>
      <c r="D321" s="16"/>
      <c r="E321" s="16"/>
      <c r="F321" s="16"/>
      <c r="G321" s="70"/>
      <c r="H321" s="16"/>
      <c r="I321" s="16"/>
      <c r="J321" s="70"/>
      <c r="K321" s="16"/>
      <c r="L321" s="16"/>
      <c r="M321" s="70"/>
      <c r="N321" s="16"/>
      <c r="O321" s="16"/>
      <c r="P321" s="70"/>
      <c r="Q321" s="16"/>
      <c r="R321" s="16"/>
      <c r="S321" s="70"/>
      <c r="T321" s="16"/>
      <c r="U321" s="16"/>
      <c r="V321" s="70"/>
      <c r="W321" s="16"/>
      <c r="X321" s="16"/>
      <c r="Y321" s="70"/>
      <c r="Z321" s="16"/>
      <c r="AA321" s="16"/>
      <c r="AB321" s="70"/>
      <c r="AC321" s="16"/>
      <c r="AD321" s="16"/>
      <c r="AE321" s="70"/>
      <c r="AF321" s="16"/>
      <c r="AG321" s="16"/>
      <c r="AH321" s="70"/>
      <c r="AI321" s="16"/>
      <c r="AJ321" s="16"/>
      <c r="AK321" s="70"/>
      <c r="AL321" s="16"/>
      <c r="AM321" s="16"/>
      <c r="AN321" s="70"/>
      <c r="AO321" s="16"/>
      <c r="AP321" s="16"/>
      <c r="AQ321" s="70"/>
      <c r="AR321" s="16"/>
      <c r="AS321" s="16"/>
      <c r="AT321" s="70"/>
      <c r="AU321" s="16"/>
      <c r="AV321" s="16"/>
      <c r="AW321" s="70"/>
      <c r="AX321" s="16"/>
      <c r="AY321" s="16"/>
      <c r="AZ321" s="70"/>
      <c r="BA321" s="16"/>
      <c r="BB321" s="16"/>
      <c r="BC321" s="70"/>
      <c r="BD321" s="16"/>
      <c r="BE321" s="16"/>
      <c r="BF321" s="70"/>
      <c r="BG321" s="16"/>
      <c r="BH321" s="16"/>
      <c r="BI321" s="70"/>
      <c r="BJ321" s="16"/>
      <c r="BK321" s="16"/>
      <c r="BL321" s="70"/>
      <c r="BM321" s="16"/>
      <c r="BN321" s="16"/>
      <c r="BO321" s="70"/>
      <c r="BP321" s="16"/>
      <c r="BQ321" s="16"/>
      <c r="BR321" s="70"/>
      <c r="BS321" s="16"/>
      <c r="BT321" s="16"/>
      <c r="BU321" s="70"/>
      <c r="BV321" s="16"/>
      <c r="BW321" s="16"/>
      <c r="BX321" s="70"/>
      <c r="BY321" s="16"/>
      <c r="BZ321" s="16"/>
      <c r="CA321" s="70"/>
      <c r="CB321" s="16"/>
      <c r="CC321" s="16"/>
      <c r="CD321" s="70"/>
      <c r="CE321" s="16"/>
      <c r="CF321" s="16"/>
      <c r="CG321" s="70"/>
      <c r="CH321" s="16"/>
      <c r="CI321" s="16"/>
      <c r="CJ321" s="70"/>
      <c r="CK321" s="16"/>
      <c r="CL321" s="16"/>
      <c r="CM321" s="70"/>
      <c r="CN321" s="16"/>
      <c r="CO321" s="16"/>
      <c r="CP321" s="70"/>
      <c r="CQ321" s="16"/>
      <c r="CR321" s="16"/>
      <c r="CS321" s="70"/>
      <c r="CT321" s="16"/>
      <c r="CU321" s="16"/>
      <c r="CV321" s="70"/>
      <c r="CW321" s="16"/>
      <c r="CX321" s="16"/>
      <c r="CY321" s="70"/>
      <c r="CZ321" s="16"/>
      <c r="DA321" s="16"/>
      <c r="DB321" s="70"/>
      <c r="DC321" s="16"/>
      <c r="DD321" s="16"/>
      <c r="DE321" s="70"/>
      <c r="DF321" s="16"/>
      <c r="DG321" s="16"/>
      <c r="DH321" s="70"/>
      <c r="DI321" s="16"/>
      <c r="DJ321" s="16"/>
      <c r="DK321" s="70"/>
      <c r="DL321" s="16"/>
      <c r="DM321" s="16"/>
      <c r="DN321" s="70"/>
      <c r="DO321" s="16"/>
      <c r="DP321" s="16"/>
      <c r="DQ321" s="70"/>
      <c r="DR321" s="16"/>
      <c r="DS321" s="16"/>
      <c r="DT321" s="70"/>
      <c r="DU321" s="16"/>
      <c r="DV321" s="16"/>
      <c r="DW321" s="70"/>
      <c r="DX321" s="16"/>
      <c r="DY321" s="16"/>
      <c r="DZ321" s="70"/>
      <c r="EA321" s="16"/>
      <c r="EB321" s="16"/>
      <c r="EC321" s="70"/>
      <c r="ED321" s="16"/>
      <c r="EE321" s="16"/>
      <c r="EF321" s="70"/>
      <c r="EG321" s="16"/>
      <c r="EH321" s="16"/>
      <c r="EI321" s="70"/>
      <c r="EJ321" s="16"/>
      <c r="EK321" s="16"/>
      <c r="EL321" s="70"/>
      <c r="EM321" s="16"/>
      <c r="EN321" s="16"/>
      <c r="EO321" s="70"/>
      <c r="EP321" s="16"/>
      <c r="EQ321" s="16"/>
      <c r="ER321" s="70"/>
      <c r="ES321" s="16"/>
      <c r="ET321" s="16"/>
      <c r="EU321" s="70"/>
      <c r="EV321" s="16"/>
      <c r="EW321" s="16"/>
      <c r="EX321" s="70"/>
      <c r="EY321" s="16"/>
      <c r="EZ321" s="16"/>
      <c r="FA321" s="70"/>
      <c r="FB321" s="16"/>
      <c r="FC321" s="16"/>
      <c r="FD321" s="70"/>
      <c r="FE321" s="16"/>
      <c r="FF321" s="16"/>
      <c r="FG321" s="70"/>
      <c r="FH321" s="16"/>
      <c r="FI321" s="16"/>
      <c r="FJ321" s="70"/>
      <c r="FK321" s="16"/>
      <c r="FL321" s="16"/>
      <c r="FM321" s="70"/>
      <c r="FN321" s="16"/>
      <c r="FO321" s="16"/>
      <c r="FP321" s="70"/>
      <c r="FQ321" s="16"/>
      <c r="FR321" s="16"/>
      <c r="FS321" s="70"/>
      <c r="FT321" s="16"/>
      <c r="FU321" s="16"/>
      <c r="FV321" s="70"/>
      <c r="FW321" s="16"/>
      <c r="FX321" s="16"/>
      <c r="FY321" s="70"/>
      <c r="FZ321" s="16"/>
      <c r="GA321" s="16"/>
      <c r="GB321" s="70"/>
      <c r="GC321" s="16"/>
      <c r="GD321" s="16"/>
      <c r="GE321" s="70"/>
      <c r="GF321" s="16"/>
      <c r="GG321" s="16"/>
      <c r="GH321" s="71"/>
      <c r="GI321" s="16"/>
      <c r="GJ321" s="16"/>
      <c r="GK321" s="70"/>
      <c r="GL321" s="16"/>
      <c r="GM321" s="16"/>
      <c r="GN321" s="70"/>
      <c r="GO321" s="16"/>
      <c r="GP321" s="16"/>
      <c r="GQ321" s="70"/>
      <c r="GR321" s="16"/>
      <c r="GS321" s="16"/>
      <c r="GT321" s="70"/>
      <c r="GU321" s="16"/>
      <c r="GV321" s="16"/>
      <c r="GW321" s="70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70"/>
      <c r="HJ321" s="16"/>
      <c r="HK321" s="16"/>
      <c r="HL321" s="16"/>
      <c r="HM321" s="16"/>
      <c r="HN321" s="16"/>
      <c r="HO321" s="16"/>
      <c r="HP321" s="16"/>
      <c r="HQ321" s="16"/>
      <c r="HR321" s="70"/>
      <c r="HS321" s="16"/>
      <c r="HT321" s="16"/>
      <c r="HU321" s="70"/>
      <c r="HV321" s="16"/>
      <c r="HW321" s="16"/>
      <c r="HX321" s="70"/>
      <c r="HY321" s="16"/>
      <c r="HZ321" s="16"/>
      <c r="IA321" s="70"/>
      <c r="IB321" s="16"/>
      <c r="IC321" s="16"/>
      <c r="ID321" s="70"/>
      <c r="IE321" s="16"/>
      <c r="IF321" s="16"/>
      <c r="IG321" s="70"/>
      <c r="IH321" s="16"/>
      <c r="II321" s="16"/>
      <c r="IJ321" s="70"/>
      <c r="IK321" s="16"/>
      <c r="IL321" s="16"/>
      <c r="IM321" s="70"/>
      <c r="IN321" s="16"/>
      <c r="IO321" s="16"/>
      <c r="IP321" s="70"/>
      <c r="IQ321" s="16"/>
      <c r="IR321" s="16"/>
      <c r="IS321" s="16"/>
      <c r="IT321" s="70"/>
      <c r="IU321" s="16"/>
      <c r="IV321" s="16"/>
      <c r="IW321" s="70"/>
      <c r="IX321" s="16"/>
      <c r="IY321" s="16"/>
      <c r="IZ321" s="70"/>
      <c r="JA321" s="16"/>
      <c r="JB321" s="16"/>
      <c r="JC321" s="70"/>
      <c r="JD321" s="16"/>
      <c r="JE321" s="16"/>
      <c r="JF321" s="70"/>
      <c r="JG321" s="16"/>
      <c r="JH321" s="16"/>
      <c r="JI321" s="70"/>
      <c r="JJ321" s="16"/>
      <c r="JK321" s="16"/>
      <c r="JL321" s="70"/>
      <c r="JM321" s="16"/>
      <c r="JN321" s="16"/>
      <c r="JO321" s="70"/>
      <c r="JP321" s="16"/>
      <c r="JQ321" s="16"/>
      <c r="JR321" s="70"/>
      <c r="JS321" s="16"/>
      <c r="JT321" s="16"/>
      <c r="JU321" s="70"/>
      <c r="JV321" s="16"/>
      <c r="JW321" s="16"/>
      <c r="JX321" s="70"/>
      <c r="JY321" s="16"/>
      <c r="JZ321" s="16"/>
      <c r="KA321" s="70"/>
      <c r="KB321" s="16"/>
      <c r="KC321" s="16"/>
      <c r="KD321" s="70"/>
      <c r="KE321" s="16"/>
      <c r="KF321" s="16"/>
      <c r="KG321" s="70"/>
      <c r="KH321" s="16"/>
      <c r="KI321" s="16"/>
      <c r="KJ321" s="70"/>
      <c r="KK321" s="16"/>
      <c r="KL321" s="16"/>
      <c r="KM321" s="70"/>
      <c r="KN321" s="16"/>
      <c r="KO321" s="16"/>
      <c r="KP321" s="70"/>
      <c r="KQ321" s="16"/>
      <c r="KR321" s="16"/>
      <c r="KS321" s="70"/>
      <c r="KT321" s="16"/>
      <c r="KU321" s="16"/>
      <c r="KV321" s="16"/>
      <c r="KW321" s="16"/>
      <c r="KX321" s="16"/>
      <c r="KY321" s="70"/>
      <c r="KZ321" s="16"/>
      <c r="LA321" s="16"/>
      <c r="LB321" s="70"/>
      <c r="LC321" s="16"/>
      <c r="LD321" s="16"/>
      <c r="LE321" s="70"/>
      <c r="LF321" s="16"/>
      <c r="LG321" s="16"/>
      <c r="LH321" s="70"/>
      <c r="LI321" s="16"/>
      <c r="LJ321" s="16"/>
      <c r="LK321" s="70"/>
      <c r="LL321" s="16"/>
      <c r="LM321" s="16"/>
      <c r="LN321" s="70"/>
      <c r="LO321" s="16"/>
      <c r="LP321" s="16"/>
      <c r="LQ321" s="70"/>
      <c r="LR321" s="16"/>
      <c r="LS321" s="16"/>
      <c r="LT321" s="70"/>
      <c r="LU321" s="16"/>
      <c r="LV321" s="16"/>
      <c r="LW321" s="70"/>
      <c r="LX321" s="16"/>
      <c r="LY321" s="16"/>
      <c r="LZ321" s="70"/>
      <c r="MA321" s="16"/>
      <c r="MB321" s="16"/>
      <c r="MC321" s="70"/>
      <c r="MD321" s="16"/>
      <c r="ME321" s="16"/>
      <c r="MF321" s="70"/>
      <c r="MG321" s="21"/>
    </row>
    <row r="322" spans="2:345" s="17" customFormat="1" ht="18.75" customHeight="1">
      <c r="B322" s="16"/>
      <c r="C322" s="16"/>
      <c r="D322" s="16"/>
      <c r="E322" s="16"/>
      <c r="F322" s="16"/>
      <c r="G322" s="70"/>
      <c r="H322" s="16"/>
      <c r="I322" s="16"/>
      <c r="J322" s="70"/>
      <c r="K322" s="16"/>
      <c r="L322" s="16"/>
      <c r="M322" s="70"/>
      <c r="N322" s="16"/>
      <c r="O322" s="16"/>
      <c r="P322" s="70"/>
      <c r="Q322" s="16"/>
      <c r="R322" s="16"/>
      <c r="S322" s="70"/>
      <c r="T322" s="16"/>
      <c r="U322" s="16"/>
      <c r="V322" s="70"/>
      <c r="W322" s="16"/>
      <c r="X322" s="16"/>
      <c r="Y322" s="70"/>
      <c r="Z322" s="16"/>
      <c r="AA322" s="16"/>
      <c r="AB322" s="70"/>
      <c r="AC322" s="16"/>
      <c r="AD322" s="16"/>
      <c r="AE322" s="70"/>
      <c r="AF322" s="16"/>
      <c r="AG322" s="16"/>
      <c r="AH322" s="70"/>
      <c r="AI322" s="16"/>
      <c r="AJ322" s="16"/>
      <c r="AK322" s="70"/>
      <c r="AL322" s="16"/>
      <c r="AM322" s="16"/>
      <c r="AN322" s="70"/>
      <c r="AO322" s="16"/>
      <c r="AP322" s="16"/>
      <c r="AQ322" s="70"/>
      <c r="AR322" s="16"/>
      <c r="AS322" s="16"/>
      <c r="AT322" s="70"/>
      <c r="AU322" s="16"/>
      <c r="AV322" s="16"/>
      <c r="AW322" s="70"/>
      <c r="AX322" s="16"/>
      <c r="AY322" s="16"/>
      <c r="AZ322" s="70"/>
      <c r="BA322" s="16"/>
      <c r="BB322" s="16"/>
      <c r="BC322" s="70"/>
      <c r="BD322" s="16"/>
      <c r="BE322" s="16"/>
      <c r="BF322" s="70"/>
      <c r="BG322" s="16"/>
      <c r="BH322" s="16"/>
      <c r="BI322" s="70"/>
      <c r="BJ322" s="16"/>
      <c r="BK322" s="16"/>
      <c r="BL322" s="70"/>
      <c r="BM322" s="16"/>
      <c r="BN322" s="16"/>
      <c r="BO322" s="70"/>
      <c r="BP322" s="16"/>
      <c r="BQ322" s="16"/>
      <c r="BR322" s="70"/>
      <c r="BS322" s="16"/>
      <c r="BT322" s="16"/>
      <c r="BU322" s="70"/>
      <c r="BV322" s="16"/>
      <c r="BW322" s="16"/>
      <c r="BX322" s="70"/>
      <c r="BY322" s="16"/>
      <c r="BZ322" s="16"/>
      <c r="CA322" s="70"/>
      <c r="CB322" s="16"/>
      <c r="CC322" s="16"/>
      <c r="CD322" s="70"/>
      <c r="CE322" s="16"/>
      <c r="CF322" s="16"/>
      <c r="CG322" s="70"/>
      <c r="CH322" s="16"/>
      <c r="CI322" s="16"/>
      <c r="CJ322" s="70"/>
      <c r="CK322" s="16"/>
      <c r="CL322" s="16"/>
      <c r="CM322" s="70"/>
      <c r="CN322" s="16"/>
      <c r="CO322" s="16"/>
      <c r="CP322" s="70"/>
      <c r="CQ322" s="16"/>
      <c r="CR322" s="16"/>
      <c r="CS322" s="70"/>
      <c r="CT322" s="16"/>
      <c r="CU322" s="16"/>
      <c r="CV322" s="70"/>
      <c r="CW322" s="16"/>
      <c r="CX322" s="16"/>
      <c r="CY322" s="70"/>
      <c r="CZ322" s="16"/>
      <c r="DA322" s="16"/>
      <c r="DB322" s="70"/>
      <c r="DC322" s="16"/>
      <c r="DD322" s="16"/>
      <c r="DE322" s="70"/>
      <c r="DF322" s="16"/>
      <c r="DG322" s="16"/>
      <c r="DH322" s="70"/>
      <c r="DI322" s="16"/>
      <c r="DJ322" s="16"/>
      <c r="DK322" s="70"/>
      <c r="DL322" s="16"/>
      <c r="DM322" s="16"/>
      <c r="DN322" s="70"/>
      <c r="DO322" s="16"/>
      <c r="DP322" s="16"/>
      <c r="DQ322" s="70"/>
      <c r="DR322" s="16"/>
      <c r="DS322" s="16"/>
      <c r="DT322" s="70"/>
      <c r="DU322" s="16"/>
      <c r="DV322" s="16"/>
      <c r="DW322" s="70"/>
      <c r="DX322" s="16"/>
      <c r="DY322" s="16"/>
      <c r="DZ322" s="70"/>
      <c r="EA322" s="16"/>
      <c r="EB322" s="16"/>
      <c r="EC322" s="70"/>
      <c r="ED322" s="16"/>
      <c r="EE322" s="16"/>
      <c r="EF322" s="70"/>
      <c r="EG322" s="16"/>
      <c r="EH322" s="16"/>
      <c r="EI322" s="70"/>
      <c r="EJ322" s="16"/>
      <c r="EK322" s="16"/>
      <c r="EL322" s="70"/>
      <c r="EM322" s="16"/>
      <c r="EN322" s="16"/>
      <c r="EO322" s="70"/>
      <c r="EP322" s="16"/>
      <c r="EQ322" s="16"/>
      <c r="ER322" s="70"/>
      <c r="ES322" s="16"/>
      <c r="ET322" s="16"/>
      <c r="EU322" s="70"/>
      <c r="EV322" s="16"/>
      <c r="EW322" s="16"/>
      <c r="EX322" s="70"/>
      <c r="EY322" s="16"/>
      <c r="EZ322" s="16"/>
      <c r="FA322" s="70"/>
      <c r="FB322" s="16"/>
      <c r="FC322" s="16"/>
      <c r="FD322" s="70"/>
      <c r="FE322" s="16"/>
      <c r="FF322" s="16"/>
      <c r="FG322" s="70"/>
      <c r="FH322" s="16"/>
      <c r="FI322" s="16"/>
      <c r="FJ322" s="70"/>
      <c r="FK322" s="16"/>
      <c r="FL322" s="16"/>
      <c r="FM322" s="70"/>
      <c r="FN322" s="16"/>
      <c r="FO322" s="16"/>
      <c r="FP322" s="70"/>
      <c r="FQ322" s="16"/>
      <c r="FR322" s="16"/>
      <c r="FS322" s="70"/>
      <c r="FT322" s="16"/>
      <c r="FU322" s="16"/>
      <c r="FV322" s="70"/>
      <c r="FW322" s="16"/>
      <c r="FX322" s="16"/>
      <c r="FY322" s="70"/>
      <c r="FZ322" s="16"/>
      <c r="GA322" s="16"/>
      <c r="GB322" s="70"/>
      <c r="GC322" s="16"/>
      <c r="GD322" s="16"/>
      <c r="GE322" s="70"/>
      <c r="GF322" s="16"/>
      <c r="GG322" s="16"/>
      <c r="GH322" s="71"/>
      <c r="GI322" s="16"/>
      <c r="GJ322" s="16"/>
      <c r="GK322" s="70"/>
      <c r="GL322" s="16"/>
      <c r="GM322" s="16"/>
      <c r="GN322" s="70"/>
      <c r="GO322" s="16"/>
      <c r="GP322" s="16"/>
      <c r="GQ322" s="70"/>
      <c r="GR322" s="16"/>
      <c r="GS322" s="16"/>
      <c r="GT322" s="70"/>
      <c r="GU322" s="16"/>
      <c r="GV322" s="16"/>
      <c r="GW322" s="70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70"/>
      <c r="HJ322" s="16"/>
      <c r="HK322" s="16"/>
      <c r="HL322" s="16"/>
      <c r="HM322" s="16"/>
      <c r="HN322" s="16"/>
      <c r="HO322" s="16"/>
      <c r="HP322" s="16"/>
      <c r="HQ322" s="16"/>
      <c r="HR322" s="70"/>
      <c r="HS322" s="16"/>
      <c r="HT322" s="16"/>
      <c r="HU322" s="70"/>
      <c r="HV322" s="16"/>
      <c r="HW322" s="16"/>
      <c r="HX322" s="70"/>
      <c r="HY322" s="16"/>
      <c r="HZ322" s="16"/>
      <c r="IA322" s="70"/>
      <c r="IB322" s="16"/>
      <c r="IC322" s="16"/>
      <c r="ID322" s="70"/>
      <c r="IE322" s="16"/>
      <c r="IF322" s="16"/>
      <c r="IG322" s="70"/>
      <c r="IH322" s="16"/>
      <c r="II322" s="16"/>
      <c r="IJ322" s="70"/>
      <c r="IK322" s="16"/>
      <c r="IL322" s="16"/>
      <c r="IM322" s="70"/>
      <c r="IN322" s="16"/>
      <c r="IO322" s="16"/>
      <c r="IP322" s="70"/>
      <c r="IQ322" s="16"/>
      <c r="IR322" s="16"/>
      <c r="IS322" s="16"/>
      <c r="IT322" s="70"/>
      <c r="IU322" s="16"/>
      <c r="IV322" s="16"/>
      <c r="IW322" s="70"/>
      <c r="IX322" s="16"/>
      <c r="IY322" s="16"/>
      <c r="IZ322" s="70"/>
      <c r="JA322" s="16"/>
      <c r="JB322" s="16"/>
      <c r="JC322" s="70"/>
      <c r="JD322" s="16"/>
      <c r="JE322" s="16"/>
      <c r="JF322" s="70"/>
      <c r="JG322" s="16"/>
      <c r="JH322" s="16"/>
      <c r="JI322" s="70"/>
      <c r="JJ322" s="16"/>
      <c r="JK322" s="16"/>
      <c r="JL322" s="70"/>
      <c r="JM322" s="16"/>
      <c r="JN322" s="16"/>
      <c r="JO322" s="70"/>
      <c r="JP322" s="16"/>
      <c r="JQ322" s="16"/>
      <c r="JR322" s="70"/>
      <c r="JS322" s="16"/>
      <c r="JT322" s="16"/>
      <c r="JU322" s="70"/>
      <c r="JV322" s="16"/>
      <c r="JW322" s="16"/>
      <c r="JX322" s="70"/>
      <c r="JY322" s="16"/>
      <c r="JZ322" s="16"/>
      <c r="KA322" s="70"/>
      <c r="KB322" s="16"/>
      <c r="KC322" s="16"/>
      <c r="KD322" s="70"/>
      <c r="KE322" s="16"/>
      <c r="KF322" s="16"/>
      <c r="KG322" s="70"/>
      <c r="KH322" s="16"/>
      <c r="KI322" s="16"/>
      <c r="KJ322" s="70"/>
      <c r="KK322" s="16"/>
      <c r="KL322" s="16"/>
      <c r="KM322" s="70"/>
      <c r="KN322" s="16"/>
      <c r="KO322" s="16"/>
      <c r="KP322" s="70"/>
      <c r="KQ322" s="16"/>
      <c r="KR322" s="16"/>
      <c r="KS322" s="70"/>
      <c r="KT322" s="16"/>
      <c r="KU322" s="16"/>
      <c r="KV322" s="16"/>
      <c r="KW322" s="16"/>
      <c r="KX322" s="16"/>
      <c r="KY322" s="70"/>
      <c r="KZ322" s="16"/>
      <c r="LA322" s="16"/>
      <c r="LB322" s="70"/>
      <c r="LC322" s="16"/>
      <c r="LD322" s="16"/>
      <c r="LE322" s="70"/>
      <c r="LF322" s="16"/>
      <c r="LG322" s="16"/>
      <c r="LH322" s="70"/>
      <c r="LI322" s="16"/>
      <c r="LJ322" s="16"/>
      <c r="LK322" s="70"/>
      <c r="LL322" s="16"/>
      <c r="LM322" s="16"/>
      <c r="LN322" s="70"/>
      <c r="LO322" s="16"/>
      <c r="LP322" s="16"/>
      <c r="LQ322" s="70"/>
      <c r="LR322" s="16"/>
      <c r="LS322" s="16"/>
      <c r="LT322" s="70"/>
      <c r="LU322" s="16"/>
      <c r="LV322" s="16"/>
      <c r="LW322" s="70"/>
      <c r="LX322" s="16"/>
      <c r="LY322" s="16"/>
      <c r="LZ322" s="70"/>
      <c r="MA322" s="16"/>
      <c r="MB322" s="16"/>
      <c r="MC322" s="70"/>
      <c r="MD322" s="16"/>
      <c r="ME322" s="16"/>
      <c r="MF322" s="70"/>
      <c r="MG322" s="21"/>
    </row>
    <row r="323" spans="2:345" s="17" customFormat="1">
      <c r="B323" s="16"/>
      <c r="C323" s="16"/>
      <c r="D323" s="16"/>
      <c r="E323" s="16"/>
      <c r="F323" s="16"/>
      <c r="G323" s="70"/>
      <c r="H323" s="16"/>
      <c r="I323" s="16"/>
      <c r="J323" s="70"/>
      <c r="K323" s="16"/>
      <c r="L323" s="16"/>
      <c r="M323" s="70"/>
      <c r="N323" s="16"/>
      <c r="O323" s="16"/>
      <c r="P323" s="70"/>
      <c r="Q323" s="16"/>
      <c r="R323" s="16"/>
      <c r="S323" s="70"/>
      <c r="T323" s="16"/>
      <c r="U323" s="16"/>
      <c r="V323" s="70"/>
      <c r="W323" s="16"/>
      <c r="X323" s="16"/>
      <c r="Y323" s="70"/>
      <c r="Z323" s="16"/>
      <c r="AA323" s="16"/>
      <c r="AB323" s="70"/>
      <c r="AC323" s="16"/>
      <c r="AD323" s="16"/>
      <c r="AE323" s="70"/>
      <c r="AF323" s="16"/>
      <c r="AG323" s="16"/>
      <c r="AH323" s="70"/>
      <c r="AI323" s="16"/>
      <c r="AJ323" s="16"/>
      <c r="AK323" s="70"/>
      <c r="AL323" s="16"/>
      <c r="AM323" s="16"/>
      <c r="AN323" s="70"/>
      <c r="AO323" s="16"/>
      <c r="AP323" s="16"/>
      <c r="AQ323" s="70"/>
      <c r="AR323" s="16"/>
      <c r="AS323" s="16"/>
      <c r="AT323" s="70"/>
      <c r="AU323" s="16"/>
      <c r="AV323" s="16"/>
      <c r="AW323" s="70"/>
      <c r="AX323" s="16"/>
      <c r="AY323" s="16"/>
      <c r="AZ323" s="70"/>
      <c r="BA323" s="16"/>
      <c r="BB323" s="16"/>
      <c r="BC323" s="70"/>
      <c r="BD323" s="16"/>
      <c r="BE323" s="16"/>
      <c r="BF323" s="70"/>
      <c r="BG323" s="16"/>
      <c r="BH323" s="16"/>
      <c r="BI323" s="70"/>
      <c r="BJ323" s="16"/>
      <c r="BK323" s="16"/>
      <c r="BL323" s="70"/>
      <c r="BM323" s="16"/>
      <c r="BN323" s="16"/>
      <c r="BO323" s="70"/>
      <c r="BP323" s="16"/>
      <c r="BQ323" s="16"/>
      <c r="BR323" s="70"/>
      <c r="BS323" s="16"/>
      <c r="BT323" s="16"/>
      <c r="BU323" s="70"/>
      <c r="BV323" s="16"/>
      <c r="BW323" s="16"/>
      <c r="BX323" s="70"/>
      <c r="BY323" s="16"/>
      <c r="BZ323" s="16"/>
      <c r="CA323" s="70"/>
      <c r="CB323" s="16"/>
      <c r="CC323" s="16"/>
      <c r="CD323" s="70"/>
      <c r="CE323" s="16"/>
      <c r="CF323" s="16"/>
      <c r="CG323" s="70"/>
      <c r="CH323" s="16"/>
      <c r="CI323" s="16"/>
      <c r="CJ323" s="70"/>
      <c r="CK323" s="16"/>
      <c r="CL323" s="16"/>
      <c r="CM323" s="70"/>
      <c r="CN323" s="16"/>
      <c r="CO323" s="16"/>
      <c r="CP323" s="70"/>
      <c r="CQ323" s="16"/>
      <c r="CR323" s="16"/>
      <c r="CS323" s="70"/>
      <c r="CT323" s="16"/>
      <c r="CU323" s="16"/>
      <c r="CV323" s="70"/>
      <c r="CW323" s="16"/>
      <c r="CX323" s="16"/>
      <c r="CY323" s="70"/>
      <c r="CZ323" s="16"/>
      <c r="DA323" s="16"/>
      <c r="DB323" s="70"/>
      <c r="DC323" s="16"/>
      <c r="DD323" s="16"/>
      <c r="DE323" s="70"/>
      <c r="DF323" s="16"/>
      <c r="DG323" s="16"/>
      <c r="DH323" s="70"/>
      <c r="DI323" s="16"/>
      <c r="DJ323" s="16"/>
      <c r="DK323" s="70"/>
      <c r="DL323" s="16"/>
      <c r="DM323" s="16"/>
      <c r="DN323" s="70"/>
      <c r="DO323" s="16"/>
      <c r="DP323" s="16"/>
      <c r="DQ323" s="70"/>
      <c r="DR323" s="16"/>
      <c r="DS323" s="16"/>
      <c r="DT323" s="70"/>
      <c r="DU323" s="16"/>
      <c r="DV323" s="16"/>
      <c r="DW323" s="70"/>
      <c r="DX323" s="16"/>
      <c r="DY323" s="16"/>
      <c r="DZ323" s="70"/>
      <c r="EA323" s="16"/>
      <c r="EB323" s="16"/>
      <c r="EC323" s="70"/>
      <c r="ED323" s="16"/>
      <c r="EE323" s="16"/>
      <c r="EF323" s="70"/>
      <c r="EG323" s="16"/>
      <c r="EH323" s="16"/>
      <c r="EI323" s="70"/>
      <c r="EJ323" s="16"/>
      <c r="EK323" s="16"/>
      <c r="EL323" s="70"/>
      <c r="EM323" s="16"/>
      <c r="EN323" s="16"/>
      <c r="EO323" s="70"/>
      <c r="EP323" s="16"/>
      <c r="EQ323" s="16"/>
      <c r="ER323" s="70"/>
      <c r="ES323" s="16"/>
      <c r="ET323" s="16"/>
      <c r="EU323" s="70"/>
      <c r="EV323" s="16"/>
      <c r="EW323" s="16"/>
      <c r="EX323" s="70"/>
      <c r="EY323" s="16"/>
      <c r="EZ323" s="16"/>
      <c r="FA323" s="70"/>
      <c r="FB323" s="16"/>
      <c r="FC323" s="16"/>
      <c r="FD323" s="70"/>
      <c r="FE323" s="16"/>
      <c r="FF323" s="16"/>
      <c r="FG323" s="70"/>
      <c r="FH323" s="16"/>
      <c r="FI323" s="16"/>
      <c r="FJ323" s="70"/>
      <c r="FK323" s="16"/>
      <c r="FL323" s="16"/>
      <c r="FM323" s="70"/>
      <c r="FN323" s="16"/>
      <c r="FO323" s="16"/>
      <c r="FP323" s="70"/>
      <c r="FQ323" s="16"/>
      <c r="FR323" s="16"/>
      <c r="FS323" s="70"/>
      <c r="FT323" s="16"/>
      <c r="FU323" s="16"/>
      <c r="FV323" s="70"/>
      <c r="FW323" s="16"/>
      <c r="FX323" s="16"/>
      <c r="FY323" s="70"/>
      <c r="FZ323" s="16"/>
      <c r="GA323" s="16"/>
      <c r="GB323" s="70"/>
      <c r="GC323" s="16"/>
      <c r="GD323" s="16"/>
      <c r="GE323" s="70"/>
      <c r="GF323" s="16"/>
      <c r="GG323" s="16"/>
      <c r="GH323" s="71"/>
      <c r="GI323" s="16"/>
      <c r="GJ323" s="16"/>
      <c r="GK323" s="70"/>
      <c r="GL323" s="16"/>
      <c r="GM323" s="16"/>
      <c r="GN323" s="70"/>
      <c r="GO323" s="16"/>
      <c r="GP323" s="16"/>
      <c r="GQ323" s="70"/>
      <c r="GR323" s="16"/>
      <c r="GS323" s="16"/>
      <c r="GT323" s="70"/>
      <c r="GU323" s="16"/>
      <c r="GV323" s="16"/>
      <c r="GW323" s="70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70"/>
      <c r="HJ323" s="16"/>
      <c r="HK323" s="16"/>
      <c r="HL323" s="16"/>
      <c r="HM323" s="16"/>
      <c r="HN323" s="16"/>
      <c r="HO323" s="16"/>
      <c r="HP323" s="16"/>
      <c r="HQ323" s="16"/>
      <c r="HR323" s="70"/>
      <c r="HS323" s="16"/>
      <c r="HT323" s="16"/>
      <c r="HU323" s="70"/>
      <c r="HV323" s="16"/>
      <c r="HW323" s="16"/>
      <c r="HX323" s="70"/>
      <c r="HY323" s="16"/>
      <c r="HZ323" s="16"/>
      <c r="IA323" s="70"/>
      <c r="IB323" s="16"/>
      <c r="IC323" s="16"/>
      <c r="ID323" s="70"/>
      <c r="IE323" s="16"/>
      <c r="IF323" s="16"/>
      <c r="IG323" s="70"/>
      <c r="IH323" s="16"/>
      <c r="II323" s="16"/>
      <c r="IJ323" s="70"/>
      <c r="IK323" s="16"/>
      <c r="IL323" s="16"/>
      <c r="IM323" s="70"/>
      <c r="IN323" s="16"/>
      <c r="IO323" s="16"/>
      <c r="IP323" s="70"/>
      <c r="IQ323" s="16"/>
      <c r="IR323" s="16"/>
      <c r="IS323" s="16"/>
      <c r="IT323" s="70"/>
      <c r="IU323" s="16"/>
      <c r="IV323" s="16"/>
      <c r="IW323" s="70"/>
      <c r="IX323" s="16"/>
      <c r="IY323" s="16"/>
      <c r="IZ323" s="70"/>
      <c r="JA323" s="16"/>
      <c r="JB323" s="16"/>
      <c r="JC323" s="70"/>
      <c r="JD323" s="16"/>
      <c r="JE323" s="16"/>
      <c r="JF323" s="70"/>
      <c r="JG323" s="16"/>
      <c r="JH323" s="16"/>
      <c r="JI323" s="70"/>
      <c r="JJ323" s="16"/>
      <c r="JK323" s="16"/>
      <c r="JL323" s="70"/>
      <c r="JM323" s="16"/>
      <c r="JN323" s="16"/>
      <c r="JO323" s="70"/>
      <c r="JP323" s="16"/>
      <c r="JQ323" s="16"/>
      <c r="JR323" s="70"/>
      <c r="JS323" s="16"/>
      <c r="JT323" s="16"/>
      <c r="JU323" s="70"/>
      <c r="JV323" s="16"/>
      <c r="JW323" s="16"/>
      <c r="JX323" s="70"/>
      <c r="JY323" s="16"/>
      <c r="JZ323" s="16"/>
      <c r="KA323" s="70"/>
      <c r="KB323" s="16"/>
      <c r="KC323" s="16"/>
      <c r="KD323" s="70"/>
      <c r="KE323" s="16"/>
      <c r="KF323" s="16"/>
      <c r="KG323" s="70"/>
      <c r="KH323" s="16"/>
      <c r="KI323" s="16"/>
      <c r="KJ323" s="70"/>
      <c r="KK323" s="16"/>
      <c r="KL323" s="16"/>
      <c r="KM323" s="70"/>
      <c r="KN323" s="16"/>
      <c r="KO323" s="16"/>
      <c r="KP323" s="70"/>
      <c r="KQ323" s="16"/>
      <c r="KR323" s="16"/>
      <c r="KS323" s="70"/>
      <c r="KT323" s="16"/>
      <c r="KU323" s="16"/>
      <c r="KV323" s="16"/>
      <c r="KW323" s="16"/>
      <c r="KX323" s="16"/>
      <c r="KY323" s="70"/>
      <c r="KZ323" s="16"/>
      <c r="LA323" s="16"/>
      <c r="LB323" s="70"/>
      <c r="LC323" s="16"/>
      <c r="LD323" s="16"/>
      <c r="LE323" s="70"/>
      <c r="LF323" s="16"/>
      <c r="LG323" s="16"/>
      <c r="LH323" s="70"/>
      <c r="LI323" s="16"/>
      <c r="LJ323" s="16"/>
      <c r="LK323" s="70"/>
      <c r="LL323" s="16"/>
      <c r="LM323" s="16"/>
      <c r="LN323" s="70"/>
      <c r="LO323" s="16"/>
      <c r="LP323" s="16"/>
      <c r="LQ323" s="70"/>
      <c r="LR323" s="16"/>
      <c r="LS323" s="16"/>
      <c r="LT323" s="70"/>
      <c r="LU323" s="16"/>
      <c r="LV323" s="16"/>
      <c r="LW323" s="70"/>
      <c r="LX323" s="16"/>
      <c r="LY323" s="16"/>
      <c r="LZ323" s="70"/>
      <c r="MA323" s="16"/>
      <c r="MB323" s="16"/>
      <c r="MC323" s="70"/>
      <c r="MD323" s="16"/>
      <c r="ME323" s="16"/>
      <c r="MF323" s="70"/>
      <c r="MG323" s="21"/>
    </row>
    <row r="324" spans="2:345" s="17" customFormat="1" ht="18.75" customHeight="1">
      <c r="B324" s="16"/>
      <c r="C324" s="16"/>
      <c r="D324" s="16"/>
      <c r="E324" s="16"/>
      <c r="F324" s="16"/>
      <c r="G324" s="70"/>
      <c r="H324" s="16"/>
      <c r="I324" s="16"/>
      <c r="J324" s="70"/>
      <c r="K324" s="16"/>
      <c r="L324" s="16"/>
      <c r="M324" s="70"/>
      <c r="N324" s="16"/>
      <c r="O324" s="16"/>
      <c r="P324" s="70"/>
      <c r="Q324" s="16"/>
      <c r="R324" s="16"/>
      <c r="S324" s="70"/>
      <c r="T324" s="16"/>
      <c r="U324" s="16"/>
      <c r="V324" s="70"/>
      <c r="W324" s="16"/>
      <c r="X324" s="16"/>
      <c r="Y324" s="70"/>
      <c r="Z324" s="16"/>
      <c r="AA324" s="16"/>
      <c r="AB324" s="70"/>
      <c r="AC324" s="16"/>
      <c r="AD324" s="16"/>
      <c r="AE324" s="70"/>
      <c r="AF324" s="16"/>
      <c r="AG324" s="16"/>
      <c r="AH324" s="70"/>
      <c r="AI324" s="16"/>
      <c r="AJ324" s="16"/>
      <c r="AK324" s="70"/>
      <c r="AL324" s="16"/>
      <c r="AM324" s="16"/>
      <c r="AN324" s="70"/>
      <c r="AO324" s="16"/>
      <c r="AP324" s="16"/>
      <c r="AQ324" s="70"/>
      <c r="AR324" s="16"/>
      <c r="AS324" s="16"/>
      <c r="AT324" s="70"/>
      <c r="AU324" s="16"/>
      <c r="AV324" s="16"/>
      <c r="AW324" s="70"/>
      <c r="AX324" s="16"/>
      <c r="AY324" s="16"/>
      <c r="AZ324" s="70"/>
      <c r="BA324" s="16"/>
      <c r="BB324" s="16"/>
      <c r="BC324" s="70"/>
      <c r="BD324" s="16"/>
      <c r="BE324" s="16"/>
      <c r="BF324" s="70"/>
      <c r="BG324" s="16"/>
      <c r="BH324" s="16"/>
      <c r="BI324" s="70"/>
      <c r="BJ324" s="16"/>
      <c r="BK324" s="16"/>
      <c r="BL324" s="70"/>
      <c r="BM324" s="16"/>
      <c r="BN324" s="16"/>
      <c r="BO324" s="70"/>
      <c r="BP324" s="16"/>
      <c r="BQ324" s="16"/>
      <c r="BR324" s="70"/>
      <c r="BS324" s="16"/>
      <c r="BT324" s="16"/>
      <c r="BU324" s="70"/>
      <c r="BV324" s="16"/>
      <c r="BW324" s="16"/>
      <c r="BX324" s="70"/>
      <c r="BY324" s="16"/>
      <c r="BZ324" s="16"/>
      <c r="CA324" s="70"/>
      <c r="CB324" s="16"/>
      <c r="CC324" s="16"/>
      <c r="CD324" s="70"/>
      <c r="CE324" s="16"/>
      <c r="CF324" s="16"/>
      <c r="CG324" s="70"/>
      <c r="CH324" s="16"/>
      <c r="CI324" s="16"/>
      <c r="CJ324" s="70"/>
      <c r="CK324" s="16"/>
      <c r="CL324" s="16"/>
      <c r="CM324" s="70"/>
      <c r="CN324" s="16"/>
      <c r="CO324" s="16"/>
      <c r="CP324" s="70"/>
      <c r="CQ324" s="16"/>
      <c r="CR324" s="16"/>
      <c r="CS324" s="70"/>
      <c r="CT324" s="16"/>
      <c r="CU324" s="16"/>
      <c r="CV324" s="70"/>
      <c r="CW324" s="16"/>
      <c r="CX324" s="16"/>
      <c r="CY324" s="70"/>
      <c r="CZ324" s="16"/>
      <c r="DA324" s="16"/>
      <c r="DB324" s="70"/>
      <c r="DC324" s="16"/>
      <c r="DD324" s="16"/>
      <c r="DE324" s="70"/>
      <c r="DF324" s="16"/>
      <c r="DG324" s="16"/>
      <c r="DH324" s="70"/>
      <c r="DI324" s="16"/>
      <c r="DJ324" s="16"/>
      <c r="DK324" s="70"/>
      <c r="DL324" s="16"/>
      <c r="DM324" s="16"/>
      <c r="DN324" s="70"/>
      <c r="DO324" s="16"/>
      <c r="DP324" s="16"/>
      <c r="DQ324" s="70"/>
      <c r="DR324" s="16"/>
      <c r="DS324" s="16"/>
      <c r="DT324" s="70"/>
      <c r="DU324" s="16"/>
      <c r="DV324" s="16"/>
      <c r="DW324" s="70"/>
      <c r="DX324" s="16"/>
      <c r="DY324" s="16"/>
      <c r="DZ324" s="70"/>
      <c r="EA324" s="16"/>
      <c r="EB324" s="16"/>
      <c r="EC324" s="70"/>
      <c r="ED324" s="16"/>
      <c r="EE324" s="16"/>
      <c r="EF324" s="70"/>
      <c r="EG324" s="16"/>
      <c r="EH324" s="16"/>
      <c r="EI324" s="70"/>
      <c r="EJ324" s="16"/>
      <c r="EK324" s="16"/>
      <c r="EL324" s="70"/>
      <c r="EM324" s="16"/>
      <c r="EN324" s="16"/>
      <c r="EO324" s="70"/>
      <c r="EP324" s="16"/>
      <c r="EQ324" s="16"/>
      <c r="ER324" s="70"/>
      <c r="ES324" s="16"/>
      <c r="ET324" s="16"/>
      <c r="EU324" s="70"/>
      <c r="EV324" s="16"/>
      <c r="EW324" s="16"/>
      <c r="EX324" s="70"/>
      <c r="EY324" s="16"/>
      <c r="EZ324" s="16"/>
      <c r="FA324" s="70"/>
      <c r="FB324" s="16"/>
      <c r="FC324" s="16"/>
      <c r="FD324" s="70"/>
      <c r="FE324" s="16"/>
      <c r="FF324" s="16"/>
      <c r="FG324" s="70"/>
      <c r="FH324" s="16"/>
      <c r="FI324" s="16"/>
      <c r="FJ324" s="70"/>
      <c r="FK324" s="16"/>
      <c r="FL324" s="16"/>
      <c r="FM324" s="70"/>
      <c r="FN324" s="16"/>
      <c r="FO324" s="16"/>
      <c r="FP324" s="70"/>
      <c r="FQ324" s="16"/>
      <c r="FR324" s="16"/>
      <c r="FS324" s="70"/>
      <c r="FT324" s="16"/>
      <c r="FU324" s="16"/>
      <c r="FV324" s="70"/>
      <c r="FW324" s="16"/>
      <c r="FX324" s="16"/>
      <c r="FY324" s="70"/>
      <c r="FZ324" s="16"/>
      <c r="GA324" s="16"/>
      <c r="GB324" s="70"/>
      <c r="GC324" s="16"/>
      <c r="GD324" s="16"/>
      <c r="GE324" s="70"/>
      <c r="GF324" s="16"/>
      <c r="GG324" s="16"/>
      <c r="GH324" s="71"/>
      <c r="GI324" s="16"/>
      <c r="GJ324" s="16"/>
      <c r="GK324" s="70"/>
      <c r="GL324" s="16"/>
      <c r="GM324" s="16"/>
      <c r="GN324" s="70"/>
      <c r="GO324" s="16"/>
      <c r="GP324" s="16"/>
      <c r="GQ324" s="70"/>
      <c r="GR324" s="16"/>
      <c r="GS324" s="16"/>
      <c r="GT324" s="70"/>
      <c r="GU324" s="16"/>
      <c r="GV324" s="16"/>
      <c r="GW324" s="70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70"/>
      <c r="HJ324" s="16"/>
      <c r="HK324" s="16"/>
      <c r="HL324" s="16"/>
      <c r="HM324" s="16"/>
      <c r="HN324" s="16"/>
      <c r="HO324" s="16"/>
      <c r="HP324" s="16"/>
      <c r="HQ324" s="16"/>
      <c r="HR324" s="70"/>
      <c r="HS324" s="16"/>
      <c r="HT324" s="16"/>
      <c r="HU324" s="70"/>
      <c r="HV324" s="16"/>
      <c r="HW324" s="16"/>
      <c r="HX324" s="70"/>
      <c r="HY324" s="16"/>
      <c r="HZ324" s="16"/>
      <c r="IA324" s="70"/>
      <c r="IB324" s="16"/>
      <c r="IC324" s="16"/>
      <c r="ID324" s="70"/>
      <c r="IE324" s="16"/>
      <c r="IF324" s="16"/>
      <c r="IG324" s="70"/>
      <c r="IH324" s="16"/>
      <c r="II324" s="16"/>
      <c r="IJ324" s="70"/>
      <c r="IK324" s="16"/>
      <c r="IL324" s="16"/>
      <c r="IM324" s="70"/>
      <c r="IN324" s="16"/>
      <c r="IO324" s="16"/>
      <c r="IP324" s="70"/>
      <c r="IQ324" s="16"/>
      <c r="IR324" s="16"/>
      <c r="IS324" s="16"/>
      <c r="IT324" s="70"/>
      <c r="IU324" s="16"/>
      <c r="IV324" s="16"/>
      <c r="IW324" s="70"/>
      <c r="IX324" s="16"/>
      <c r="IY324" s="16"/>
      <c r="IZ324" s="70"/>
      <c r="JA324" s="16"/>
      <c r="JB324" s="16"/>
      <c r="JC324" s="70"/>
      <c r="JD324" s="16"/>
      <c r="JE324" s="16"/>
      <c r="JF324" s="70"/>
      <c r="JG324" s="16"/>
      <c r="JH324" s="16"/>
      <c r="JI324" s="70"/>
      <c r="JJ324" s="16"/>
      <c r="JK324" s="16"/>
      <c r="JL324" s="70"/>
      <c r="JM324" s="16"/>
      <c r="JN324" s="16"/>
      <c r="JO324" s="70"/>
      <c r="JP324" s="16"/>
      <c r="JQ324" s="16"/>
      <c r="JR324" s="70"/>
      <c r="JS324" s="16"/>
      <c r="JT324" s="16"/>
      <c r="JU324" s="70"/>
      <c r="JV324" s="16"/>
      <c r="JW324" s="16"/>
      <c r="JX324" s="70"/>
      <c r="JY324" s="16"/>
      <c r="JZ324" s="16"/>
      <c r="KA324" s="70"/>
      <c r="KB324" s="16"/>
      <c r="KC324" s="16"/>
      <c r="KD324" s="70"/>
      <c r="KE324" s="16"/>
      <c r="KF324" s="16"/>
      <c r="KG324" s="70"/>
      <c r="KH324" s="16"/>
      <c r="KI324" s="16"/>
      <c r="KJ324" s="70"/>
      <c r="KK324" s="16"/>
      <c r="KL324" s="16"/>
      <c r="KM324" s="70"/>
      <c r="KN324" s="16"/>
      <c r="KO324" s="16"/>
      <c r="KP324" s="70"/>
      <c r="KQ324" s="16"/>
      <c r="KR324" s="16"/>
      <c r="KS324" s="70"/>
      <c r="KT324" s="16"/>
      <c r="KU324" s="16"/>
      <c r="KV324" s="16"/>
      <c r="KW324" s="16"/>
      <c r="KX324" s="16"/>
      <c r="KY324" s="70"/>
      <c r="KZ324" s="16"/>
      <c r="LA324" s="16"/>
      <c r="LB324" s="70"/>
      <c r="LC324" s="16"/>
      <c r="LD324" s="16"/>
      <c r="LE324" s="70"/>
      <c r="LF324" s="16"/>
      <c r="LG324" s="16"/>
      <c r="LH324" s="70"/>
      <c r="LI324" s="16"/>
      <c r="LJ324" s="16"/>
      <c r="LK324" s="70"/>
      <c r="LL324" s="16"/>
      <c r="LM324" s="16"/>
      <c r="LN324" s="70"/>
      <c r="LO324" s="16"/>
      <c r="LP324" s="16"/>
      <c r="LQ324" s="70"/>
      <c r="LR324" s="16"/>
      <c r="LS324" s="16"/>
      <c r="LT324" s="70"/>
      <c r="LU324" s="16"/>
      <c r="LV324" s="16"/>
      <c r="LW324" s="70"/>
      <c r="LX324" s="16"/>
      <c r="LY324" s="16"/>
      <c r="LZ324" s="70"/>
      <c r="MA324" s="16"/>
      <c r="MB324" s="16"/>
      <c r="MC324" s="70"/>
      <c r="MD324" s="16"/>
      <c r="ME324" s="16"/>
      <c r="MF324" s="70"/>
      <c r="MG324" s="21"/>
    </row>
    <row r="325" spans="2:345" s="17" customFormat="1">
      <c r="B325" s="16"/>
      <c r="C325" s="16"/>
      <c r="D325" s="16"/>
      <c r="E325" s="16"/>
      <c r="F325" s="16"/>
      <c r="G325" s="70"/>
      <c r="H325" s="16"/>
      <c r="I325" s="16"/>
      <c r="J325" s="70"/>
      <c r="K325" s="16"/>
      <c r="L325" s="16"/>
      <c r="M325" s="70"/>
      <c r="N325" s="16"/>
      <c r="O325" s="16"/>
      <c r="P325" s="70"/>
      <c r="Q325" s="16"/>
      <c r="R325" s="16"/>
      <c r="S325" s="70"/>
      <c r="T325" s="16"/>
      <c r="U325" s="16"/>
      <c r="V325" s="70"/>
      <c r="W325" s="16"/>
      <c r="X325" s="16"/>
      <c r="Y325" s="70"/>
      <c r="Z325" s="16"/>
      <c r="AA325" s="16"/>
      <c r="AB325" s="70"/>
      <c r="AC325" s="16"/>
      <c r="AD325" s="16"/>
      <c r="AE325" s="70"/>
      <c r="AF325" s="16"/>
      <c r="AG325" s="16"/>
      <c r="AH325" s="70"/>
      <c r="AI325" s="16"/>
      <c r="AJ325" s="16"/>
      <c r="AK325" s="70"/>
      <c r="AL325" s="16"/>
      <c r="AM325" s="16"/>
      <c r="AN325" s="70"/>
      <c r="AO325" s="16"/>
      <c r="AP325" s="16"/>
      <c r="AQ325" s="70"/>
      <c r="AR325" s="16"/>
      <c r="AS325" s="16"/>
      <c r="AT325" s="70"/>
      <c r="AU325" s="16"/>
      <c r="AV325" s="16"/>
      <c r="AW325" s="70"/>
      <c r="AX325" s="16"/>
      <c r="AY325" s="16"/>
      <c r="AZ325" s="70"/>
      <c r="BA325" s="16"/>
      <c r="BB325" s="16"/>
      <c r="BC325" s="70"/>
      <c r="BD325" s="16"/>
      <c r="BE325" s="16"/>
      <c r="BF325" s="70"/>
      <c r="BG325" s="16"/>
      <c r="BH325" s="16"/>
      <c r="BI325" s="70"/>
      <c r="BJ325" s="16"/>
      <c r="BK325" s="16"/>
      <c r="BL325" s="70"/>
      <c r="BM325" s="16"/>
      <c r="BN325" s="16"/>
      <c r="BO325" s="70"/>
      <c r="BP325" s="16"/>
      <c r="BQ325" s="16"/>
      <c r="BR325" s="70"/>
      <c r="BS325" s="16"/>
      <c r="BT325" s="16"/>
      <c r="BU325" s="70"/>
      <c r="BV325" s="16"/>
      <c r="BW325" s="16"/>
      <c r="BX325" s="70"/>
      <c r="BY325" s="16"/>
      <c r="BZ325" s="16"/>
      <c r="CA325" s="70"/>
      <c r="CB325" s="16"/>
      <c r="CC325" s="16"/>
      <c r="CD325" s="70"/>
      <c r="CE325" s="16"/>
      <c r="CF325" s="16"/>
      <c r="CG325" s="70"/>
      <c r="CH325" s="16"/>
      <c r="CI325" s="16"/>
      <c r="CJ325" s="70"/>
      <c r="CK325" s="16"/>
      <c r="CL325" s="16"/>
      <c r="CM325" s="70"/>
      <c r="CN325" s="16"/>
      <c r="CO325" s="16"/>
      <c r="CP325" s="70"/>
      <c r="CQ325" s="16"/>
      <c r="CR325" s="16"/>
      <c r="CS325" s="70"/>
      <c r="CT325" s="16"/>
      <c r="CU325" s="16"/>
      <c r="CV325" s="70"/>
      <c r="CW325" s="16"/>
      <c r="CX325" s="16"/>
      <c r="CY325" s="70"/>
      <c r="CZ325" s="16"/>
      <c r="DA325" s="16"/>
      <c r="DB325" s="70"/>
      <c r="DC325" s="16"/>
      <c r="DD325" s="16"/>
      <c r="DE325" s="70"/>
      <c r="DF325" s="16"/>
      <c r="DG325" s="16"/>
      <c r="DH325" s="70"/>
      <c r="DI325" s="16"/>
      <c r="DJ325" s="16"/>
      <c r="DK325" s="70"/>
      <c r="DL325" s="16"/>
      <c r="DM325" s="16"/>
      <c r="DN325" s="70"/>
      <c r="DO325" s="16"/>
      <c r="DP325" s="16"/>
      <c r="DQ325" s="70"/>
      <c r="DR325" s="16"/>
      <c r="DS325" s="16"/>
      <c r="DT325" s="70"/>
      <c r="DU325" s="16"/>
      <c r="DV325" s="16"/>
      <c r="DW325" s="70"/>
      <c r="DX325" s="16"/>
      <c r="DY325" s="16"/>
      <c r="DZ325" s="70"/>
      <c r="EA325" s="16"/>
      <c r="EB325" s="16"/>
      <c r="EC325" s="70"/>
      <c r="ED325" s="16"/>
      <c r="EE325" s="16"/>
      <c r="EF325" s="70"/>
      <c r="EG325" s="16"/>
      <c r="EH325" s="16"/>
      <c r="EI325" s="70"/>
      <c r="EJ325" s="16"/>
      <c r="EK325" s="16"/>
      <c r="EL325" s="70"/>
      <c r="EM325" s="16"/>
      <c r="EN325" s="16"/>
      <c r="EO325" s="70"/>
      <c r="EP325" s="16"/>
      <c r="EQ325" s="16"/>
      <c r="ER325" s="70"/>
      <c r="ES325" s="16"/>
      <c r="ET325" s="16"/>
      <c r="EU325" s="70"/>
      <c r="EV325" s="16"/>
      <c r="EW325" s="16"/>
      <c r="EX325" s="70"/>
      <c r="EY325" s="16"/>
      <c r="EZ325" s="16"/>
      <c r="FA325" s="70"/>
      <c r="FB325" s="16"/>
      <c r="FC325" s="16"/>
      <c r="FD325" s="70"/>
      <c r="FE325" s="16"/>
      <c r="FF325" s="16"/>
      <c r="FG325" s="70"/>
      <c r="FH325" s="16"/>
      <c r="FI325" s="16"/>
      <c r="FJ325" s="70"/>
      <c r="FK325" s="16"/>
      <c r="FL325" s="16"/>
      <c r="FM325" s="70"/>
      <c r="FN325" s="16"/>
      <c r="FO325" s="16"/>
      <c r="FP325" s="70"/>
      <c r="FQ325" s="16"/>
      <c r="FR325" s="16"/>
      <c r="FS325" s="70"/>
      <c r="FT325" s="16"/>
      <c r="FU325" s="16"/>
      <c r="FV325" s="70"/>
      <c r="FW325" s="16"/>
      <c r="FX325" s="16"/>
      <c r="FY325" s="70"/>
      <c r="FZ325" s="16"/>
      <c r="GA325" s="16"/>
      <c r="GB325" s="70"/>
      <c r="GC325" s="16"/>
      <c r="GD325" s="16"/>
      <c r="GE325" s="70"/>
      <c r="GF325" s="16"/>
      <c r="GG325" s="16"/>
      <c r="GH325" s="71"/>
      <c r="GI325" s="16"/>
      <c r="GJ325" s="16"/>
      <c r="GK325" s="70"/>
      <c r="GL325" s="16"/>
      <c r="GM325" s="16"/>
      <c r="GN325" s="70"/>
      <c r="GO325" s="16"/>
      <c r="GP325" s="16"/>
      <c r="GQ325" s="70"/>
      <c r="GR325" s="16"/>
      <c r="GS325" s="16"/>
      <c r="GT325" s="70"/>
      <c r="GU325" s="16"/>
      <c r="GV325" s="16"/>
      <c r="GW325" s="70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70"/>
      <c r="HJ325" s="16"/>
      <c r="HK325" s="16"/>
      <c r="HL325" s="16"/>
      <c r="HM325" s="16"/>
      <c r="HN325" s="16"/>
      <c r="HO325" s="16"/>
      <c r="HP325" s="16"/>
      <c r="HQ325" s="16"/>
      <c r="HR325" s="70"/>
      <c r="HS325" s="16"/>
      <c r="HT325" s="16"/>
      <c r="HU325" s="70"/>
      <c r="HV325" s="16"/>
      <c r="HW325" s="16"/>
      <c r="HX325" s="70"/>
      <c r="HY325" s="16"/>
      <c r="HZ325" s="16"/>
      <c r="IA325" s="70"/>
      <c r="IB325" s="16"/>
      <c r="IC325" s="16"/>
      <c r="ID325" s="70"/>
      <c r="IE325" s="16"/>
      <c r="IF325" s="16"/>
      <c r="IG325" s="70"/>
      <c r="IH325" s="16"/>
      <c r="II325" s="16"/>
      <c r="IJ325" s="70"/>
      <c r="IK325" s="16"/>
      <c r="IL325" s="16"/>
      <c r="IM325" s="70"/>
      <c r="IN325" s="16"/>
      <c r="IO325" s="16"/>
      <c r="IP325" s="70"/>
      <c r="IQ325" s="16"/>
      <c r="IR325" s="16"/>
      <c r="IS325" s="16"/>
      <c r="IT325" s="70"/>
      <c r="IU325" s="16"/>
      <c r="IV325" s="16"/>
      <c r="IW325" s="70"/>
      <c r="IX325" s="16"/>
      <c r="IY325" s="16"/>
      <c r="IZ325" s="70"/>
      <c r="JA325" s="16"/>
      <c r="JB325" s="16"/>
      <c r="JC325" s="70"/>
      <c r="JD325" s="16"/>
      <c r="JE325" s="16"/>
      <c r="JF325" s="70"/>
      <c r="JG325" s="16"/>
      <c r="JH325" s="16"/>
      <c r="JI325" s="70"/>
      <c r="JJ325" s="16"/>
      <c r="JK325" s="16"/>
      <c r="JL325" s="70"/>
      <c r="JM325" s="16"/>
      <c r="JN325" s="16"/>
      <c r="JO325" s="70"/>
      <c r="JP325" s="16"/>
      <c r="JQ325" s="16"/>
      <c r="JR325" s="70"/>
      <c r="JS325" s="16"/>
      <c r="JT325" s="16"/>
      <c r="JU325" s="70"/>
      <c r="JV325" s="16"/>
      <c r="JW325" s="16"/>
      <c r="JX325" s="70"/>
      <c r="JY325" s="16"/>
      <c r="JZ325" s="16"/>
      <c r="KA325" s="70"/>
      <c r="KB325" s="16"/>
      <c r="KC325" s="16"/>
      <c r="KD325" s="70"/>
      <c r="KE325" s="16"/>
      <c r="KF325" s="16"/>
      <c r="KG325" s="70"/>
      <c r="KH325" s="16"/>
      <c r="KI325" s="16"/>
      <c r="KJ325" s="70"/>
      <c r="KK325" s="16"/>
      <c r="KL325" s="16"/>
      <c r="KM325" s="70"/>
      <c r="KN325" s="16"/>
      <c r="KO325" s="16"/>
      <c r="KP325" s="70"/>
      <c r="KQ325" s="16"/>
      <c r="KR325" s="16"/>
      <c r="KS325" s="70"/>
      <c r="KT325" s="16"/>
      <c r="KU325" s="16"/>
      <c r="KV325" s="16"/>
      <c r="KW325" s="16"/>
      <c r="KX325" s="16"/>
      <c r="KY325" s="70"/>
      <c r="KZ325" s="16"/>
      <c r="LA325" s="16"/>
      <c r="LB325" s="70"/>
      <c r="LC325" s="16"/>
      <c r="LD325" s="16"/>
      <c r="LE325" s="70"/>
      <c r="LF325" s="16"/>
      <c r="LG325" s="16"/>
      <c r="LH325" s="70"/>
      <c r="LI325" s="16"/>
      <c r="LJ325" s="16"/>
      <c r="LK325" s="70"/>
      <c r="LL325" s="16"/>
      <c r="LM325" s="16"/>
      <c r="LN325" s="70"/>
      <c r="LO325" s="16"/>
      <c r="LP325" s="16"/>
      <c r="LQ325" s="70"/>
      <c r="LR325" s="16"/>
      <c r="LS325" s="16"/>
      <c r="LT325" s="70"/>
      <c r="LU325" s="16"/>
      <c r="LV325" s="16"/>
      <c r="LW325" s="70"/>
      <c r="LX325" s="16"/>
      <c r="LY325" s="16"/>
      <c r="LZ325" s="70"/>
      <c r="MA325" s="16"/>
      <c r="MB325" s="16"/>
      <c r="MC325" s="70"/>
      <c r="MD325" s="16"/>
      <c r="ME325" s="16"/>
      <c r="MF325" s="70"/>
      <c r="MG325" s="21"/>
    </row>
    <row r="326" spans="2:345" s="17" customFormat="1" ht="18.75" customHeight="1">
      <c r="B326" s="16"/>
      <c r="C326" s="16"/>
      <c r="D326" s="16"/>
      <c r="E326" s="16"/>
      <c r="F326" s="16"/>
      <c r="G326" s="70"/>
      <c r="H326" s="16"/>
      <c r="I326" s="16"/>
      <c r="J326" s="70"/>
      <c r="K326" s="16"/>
      <c r="L326" s="16"/>
      <c r="M326" s="70"/>
      <c r="N326" s="16"/>
      <c r="O326" s="16"/>
      <c r="P326" s="70"/>
      <c r="Q326" s="16"/>
      <c r="R326" s="16"/>
      <c r="S326" s="70"/>
      <c r="T326" s="16"/>
      <c r="U326" s="16"/>
      <c r="V326" s="70"/>
      <c r="W326" s="16"/>
      <c r="X326" s="16"/>
      <c r="Y326" s="70"/>
      <c r="Z326" s="16"/>
      <c r="AA326" s="16"/>
      <c r="AB326" s="70"/>
      <c r="AC326" s="16"/>
      <c r="AD326" s="16"/>
      <c r="AE326" s="70"/>
      <c r="AF326" s="16"/>
      <c r="AG326" s="16"/>
      <c r="AH326" s="70"/>
      <c r="AI326" s="16"/>
      <c r="AJ326" s="16"/>
      <c r="AK326" s="70"/>
      <c r="AL326" s="16"/>
      <c r="AM326" s="16"/>
      <c r="AN326" s="70"/>
      <c r="AO326" s="16"/>
      <c r="AP326" s="16"/>
      <c r="AQ326" s="70"/>
      <c r="AR326" s="16"/>
      <c r="AS326" s="16"/>
      <c r="AT326" s="70"/>
      <c r="AU326" s="16"/>
      <c r="AV326" s="16"/>
      <c r="AW326" s="70"/>
      <c r="AX326" s="16"/>
      <c r="AY326" s="16"/>
      <c r="AZ326" s="70"/>
      <c r="BA326" s="16"/>
      <c r="BB326" s="16"/>
      <c r="BC326" s="70"/>
      <c r="BD326" s="16"/>
      <c r="BE326" s="16"/>
      <c r="BF326" s="70"/>
      <c r="BG326" s="16"/>
      <c r="BH326" s="16"/>
      <c r="BI326" s="70"/>
      <c r="BJ326" s="16"/>
      <c r="BK326" s="16"/>
      <c r="BL326" s="70"/>
      <c r="BM326" s="16"/>
      <c r="BN326" s="16"/>
      <c r="BO326" s="70"/>
      <c r="BP326" s="16"/>
      <c r="BQ326" s="16"/>
      <c r="BR326" s="70"/>
      <c r="BS326" s="16"/>
      <c r="BT326" s="16"/>
      <c r="BU326" s="70"/>
      <c r="BV326" s="16"/>
      <c r="BW326" s="16"/>
      <c r="BX326" s="70"/>
      <c r="BY326" s="16"/>
      <c r="BZ326" s="16"/>
      <c r="CA326" s="70"/>
      <c r="CB326" s="16"/>
      <c r="CC326" s="16"/>
      <c r="CD326" s="70"/>
      <c r="CE326" s="16"/>
      <c r="CF326" s="16"/>
      <c r="CG326" s="70"/>
      <c r="CH326" s="16"/>
      <c r="CI326" s="16"/>
      <c r="CJ326" s="70"/>
      <c r="CK326" s="16"/>
      <c r="CL326" s="16"/>
      <c r="CM326" s="70"/>
      <c r="CN326" s="16"/>
      <c r="CO326" s="16"/>
      <c r="CP326" s="70"/>
      <c r="CQ326" s="16"/>
      <c r="CR326" s="16"/>
      <c r="CS326" s="70"/>
      <c r="CT326" s="16"/>
      <c r="CU326" s="16"/>
      <c r="CV326" s="70"/>
      <c r="CW326" s="16"/>
      <c r="CX326" s="16"/>
      <c r="CY326" s="70"/>
      <c r="CZ326" s="16"/>
      <c r="DA326" s="16"/>
      <c r="DB326" s="70"/>
      <c r="DC326" s="16"/>
      <c r="DD326" s="16"/>
      <c r="DE326" s="70"/>
      <c r="DF326" s="16"/>
      <c r="DG326" s="16"/>
      <c r="DH326" s="70"/>
      <c r="DI326" s="16"/>
      <c r="DJ326" s="16"/>
      <c r="DK326" s="70"/>
      <c r="DL326" s="16"/>
      <c r="DM326" s="16"/>
      <c r="DN326" s="70"/>
      <c r="DO326" s="16"/>
      <c r="DP326" s="16"/>
      <c r="DQ326" s="70"/>
      <c r="DR326" s="16"/>
      <c r="DS326" s="16"/>
      <c r="DT326" s="70"/>
      <c r="DU326" s="16"/>
      <c r="DV326" s="16"/>
      <c r="DW326" s="70"/>
      <c r="DX326" s="16"/>
      <c r="DY326" s="16"/>
      <c r="DZ326" s="70"/>
      <c r="EA326" s="16"/>
      <c r="EB326" s="16"/>
      <c r="EC326" s="70"/>
      <c r="ED326" s="16"/>
      <c r="EE326" s="16"/>
      <c r="EF326" s="70"/>
      <c r="EG326" s="16"/>
      <c r="EH326" s="16"/>
      <c r="EI326" s="70"/>
      <c r="EJ326" s="16"/>
      <c r="EK326" s="16"/>
      <c r="EL326" s="70"/>
      <c r="EM326" s="16"/>
      <c r="EN326" s="16"/>
      <c r="EO326" s="70"/>
      <c r="EP326" s="16"/>
      <c r="EQ326" s="16"/>
      <c r="ER326" s="70"/>
      <c r="ES326" s="16"/>
      <c r="ET326" s="16"/>
      <c r="EU326" s="70"/>
      <c r="EV326" s="16"/>
      <c r="EW326" s="16"/>
      <c r="EX326" s="70"/>
      <c r="EY326" s="16"/>
      <c r="EZ326" s="16"/>
      <c r="FA326" s="70"/>
      <c r="FB326" s="16"/>
      <c r="FC326" s="16"/>
      <c r="FD326" s="70"/>
      <c r="FE326" s="16"/>
      <c r="FF326" s="16"/>
      <c r="FG326" s="70"/>
      <c r="FH326" s="16"/>
      <c r="FI326" s="16"/>
      <c r="FJ326" s="70"/>
      <c r="FK326" s="16"/>
      <c r="FL326" s="16"/>
      <c r="FM326" s="70"/>
      <c r="FN326" s="16"/>
      <c r="FO326" s="16"/>
      <c r="FP326" s="70"/>
      <c r="FQ326" s="16"/>
      <c r="FR326" s="16"/>
      <c r="FS326" s="70"/>
      <c r="FT326" s="16"/>
      <c r="FU326" s="16"/>
      <c r="FV326" s="70"/>
      <c r="FW326" s="16"/>
      <c r="FX326" s="16"/>
      <c r="FY326" s="70"/>
      <c r="FZ326" s="16"/>
      <c r="GA326" s="16"/>
      <c r="GB326" s="70"/>
      <c r="GC326" s="16"/>
      <c r="GD326" s="16"/>
      <c r="GE326" s="70"/>
      <c r="GF326" s="16"/>
      <c r="GG326" s="16"/>
      <c r="GH326" s="71"/>
      <c r="GI326" s="16"/>
      <c r="GJ326" s="16"/>
      <c r="GK326" s="70"/>
      <c r="GL326" s="16"/>
      <c r="GM326" s="16"/>
      <c r="GN326" s="70"/>
      <c r="GO326" s="16"/>
      <c r="GP326" s="16"/>
      <c r="GQ326" s="70"/>
      <c r="GR326" s="16"/>
      <c r="GS326" s="16"/>
      <c r="GT326" s="70"/>
      <c r="GU326" s="16"/>
      <c r="GV326" s="16"/>
      <c r="GW326" s="70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70"/>
      <c r="HJ326" s="16"/>
      <c r="HK326" s="16"/>
      <c r="HL326" s="16"/>
      <c r="HM326" s="16"/>
      <c r="HN326" s="16"/>
      <c r="HO326" s="16"/>
      <c r="HP326" s="16"/>
      <c r="HQ326" s="16"/>
      <c r="HR326" s="70"/>
      <c r="HS326" s="16"/>
      <c r="HT326" s="16"/>
      <c r="HU326" s="70"/>
      <c r="HV326" s="16"/>
      <c r="HW326" s="16"/>
      <c r="HX326" s="70"/>
      <c r="HY326" s="16"/>
      <c r="HZ326" s="16"/>
      <c r="IA326" s="70"/>
      <c r="IB326" s="16"/>
      <c r="IC326" s="16"/>
      <c r="ID326" s="70"/>
      <c r="IE326" s="16"/>
      <c r="IF326" s="16"/>
      <c r="IG326" s="70"/>
      <c r="IH326" s="16"/>
      <c r="II326" s="16"/>
      <c r="IJ326" s="70"/>
      <c r="IK326" s="16"/>
      <c r="IL326" s="16"/>
      <c r="IM326" s="70"/>
      <c r="IN326" s="16"/>
      <c r="IO326" s="16"/>
      <c r="IP326" s="70"/>
      <c r="IQ326" s="16"/>
      <c r="IR326" s="16"/>
      <c r="IS326" s="16"/>
      <c r="IT326" s="70"/>
      <c r="IU326" s="16"/>
      <c r="IV326" s="16"/>
      <c r="IW326" s="70"/>
      <c r="IX326" s="16"/>
      <c r="IY326" s="16"/>
      <c r="IZ326" s="70"/>
      <c r="JA326" s="16"/>
      <c r="JB326" s="16"/>
      <c r="JC326" s="70"/>
      <c r="JD326" s="16"/>
      <c r="JE326" s="16"/>
      <c r="JF326" s="70"/>
      <c r="JG326" s="16"/>
      <c r="JH326" s="16"/>
      <c r="JI326" s="70"/>
      <c r="JJ326" s="16"/>
      <c r="JK326" s="16"/>
      <c r="JL326" s="70"/>
      <c r="JM326" s="16"/>
      <c r="JN326" s="16"/>
      <c r="JO326" s="70"/>
      <c r="JP326" s="16"/>
      <c r="JQ326" s="16"/>
      <c r="JR326" s="70"/>
      <c r="JS326" s="16"/>
      <c r="JT326" s="16"/>
      <c r="JU326" s="70"/>
      <c r="JV326" s="16"/>
      <c r="JW326" s="16"/>
      <c r="JX326" s="70"/>
      <c r="JY326" s="16"/>
      <c r="JZ326" s="16"/>
      <c r="KA326" s="70"/>
      <c r="KB326" s="16"/>
      <c r="KC326" s="16"/>
      <c r="KD326" s="70"/>
      <c r="KE326" s="16"/>
      <c r="KF326" s="16"/>
      <c r="KG326" s="70"/>
      <c r="KH326" s="16"/>
      <c r="KI326" s="16"/>
      <c r="KJ326" s="70"/>
      <c r="KK326" s="16"/>
      <c r="KL326" s="16"/>
      <c r="KM326" s="70"/>
      <c r="KN326" s="16"/>
      <c r="KO326" s="16"/>
      <c r="KP326" s="70"/>
      <c r="KQ326" s="16"/>
      <c r="KR326" s="16"/>
      <c r="KS326" s="70"/>
      <c r="KT326" s="16"/>
      <c r="KU326" s="16"/>
      <c r="KV326" s="16"/>
      <c r="KW326" s="16"/>
      <c r="KX326" s="16"/>
      <c r="KY326" s="70"/>
      <c r="KZ326" s="16"/>
      <c r="LA326" s="16"/>
      <c r="LB326" s="70"/>
      <c r="LC326" s="16"/>
      <c r="LD326" s="16"/>
      <c r="LE326" s="70"/>
      <c r="LF326" s="16"/>
      <c r="LG326" s="16"/>
      <c r="LH326" s="70"/>
      <c r="LI326" s="16"/>
      <c r="LJ326" s="16"/>
      <c r="LK326" s="70"/>
      <c r="LL326" s="16"/>
      <c r="LM326" s="16"/>
      <c r="LN326" s="70"/>
      <c r="LO326" s="16"/>
      <c r="LP326" s="16"/>
      <c r="LQ326" s="70"/>
      <c r="LR326" s="16"/>
      <c r="LS326" s="16"/>
      <c r="LT326" s="70"/>
      <c r="LU326" s="16"/>
      <c r="LV326" s="16"/>
      <c r="LW326" s="70"/>
      <c r="LX326" s="16"/>
      <c r="LY326" s="16"/>
      <c r="LZ326" s="70"/>
      <c r="MA326" s="16"/>
      <c r="MB326" s="16"/>
      <c r="MC326" s="70"/>
      <c r="MD326" s="16"/>
      <c r="ME326" s="16"/>
      <c r="MF326" s="70"/>
      <c r="MG326" s="21"/>
    </row>
    <row r="327" spans="2:345" s="17" customFormat="1">
      <c r="B327" s="16"/>
      <c r="C327" s="16"/>
      <c r="D327" s="16"/>
      <c r="E327" s="16"/>
      <c r="F327" s="16"/>
      <c r="G327" s="70"/>
      <c r="H327" s="16"/>
      <c r="I327" s="16"/>
      <c r="J327" s="70"/>
      <c r="K327" s="16"/>
      <c r="L327" s="16"/>
      <c r="M327" s="70"/>
      <c r="N327" s="16"/>
      <c r="O327" s="16"/>
      <c r="P327" s="70"/>
      <c r="Q327" s="16"/>
      <c r="R327" s="16"/>
      <c r="S327" s="70"/>
      <c r="T327" s="16"/>
      <c r="U327" s="16"/>
      <c r="V327" s="70"/>
      <c r="W327" s="16"/>
      <c r="X327" s="16"/>
      <c r="Y327" s="70"/>
      <c r="Z327" s="16"/>
      <c r="AA327" s="16"/>
      <c r="AB327" s="70"/>
      <c r="AC327" s="16"/>
      <c r="AD327" s="16"/>
      <c r="AE327" s="70"/>
      <c r="AF327" s="16"/>
      <c r="AG327" s="16"/>
      <c r="AH327" s="70"/>
      <c r="AI327" s="16"/>
      <c r="AJ327" s="16"/>
      <c r="AK327" s="70"/>
      <c r="AL327" s="16"/>
      <c r="AM327" s="16"/>
      <c r="AN327" s="70"/>
      <c r="AO327" s="16"/>
      <c r="AP327" s="16"/>
      <c r="AQ327" s="70"/>
      <c r="AR327" s="16"/>
      <c r="AS327" s="16"/>
      <c r="AT327" s="70"/>
      <c r="AU327" s="16"/>
      <c r="AV327" s="16"/>
      <c r="AW327" s="70"/>
      <c r="AX327" s="16"/>
      <c r="AY327" s="16"/>
      <c r="AZ327" s="70"/>
      <c r="BA327" s="16"/>
      <c r="BB327" s="16"/>
      <c r="BC327" s="70"/>
      <c r="BD327" s="16"/>
      <c r="BE327" s="16"/>
      <c r="BF327" s="70"/>
      <c r="BG327" s="16"/>
      <c r="BH327" s="16"/>
      <c r="BI327" s="70"/>
      <c r="BJ327" s="16"/>
      <c r="BK327" s="16"/>
      <c r="BL327" s="70"/>
      <c r="BM327" s="16"/>
      <c r="BN327" s="16"/>
      <c r="BO327" s="70"/>
      <c r="BP327" s="16"/>
      <c r="BQ327" s="16"/>
      <c r="BR327" s="70"/>
      <c r="BS327" s="16"/>
      <c r="BT327" s="16"/>
      <c r="BU327" s="70"/>
      <c r="BV327" s="16"/>
      <c r="BW327" s="16"/>
      <c r="BX327" s="70"/>
      <c r="BY327" s="16"/>
      <c r="BZ327" s="16"/>
      <c r="CA327" s="70"/>
      <c r="CB327" s="16"/>
      <c r="CC327" s="16"/>
      <c r="CD327" s="70"/>
      <c r="CE327" s="16"/>
      <c r="CF327" s="16"/>
      <c r="CG327" s="70"/>
      <c r="CH327" s="16"/>
      <c r="CI327" s="16"/>
      <c r="CJ327" s="70"/>
      <c r="CK327" s="16"/>
      <c r="CL327" s="16"/>
      <c r="CM327" s="70"/>
      <c r="CN327" s="16"/>
      <c r="CO327" s="16"/>
      <c r="CP327" s="70"/>
      <c r="CQ327" s="16"/>
      <c r="CR327" s="16"/>
      <c r="CS327" s="70"/>
      <c r="CT327" s="16"/>
      <c r="CU327" s="16"/>
      <c r="CV327" s="70"/>
      <c r="CW327" s="16"/>
      <c r="CX327" s="16"/>
      <c r="CY327" s="70"/>
      <c r="CZ327" s="16"/>
      <c r="DA327" s="16"/>
      <c r="DB327" s="70"/>
      <c r="DC327" s="16"/>
      <c r="DD327" s="16"/>
      <c r="DE327" s="70"/>
      <c r="DF327" s="16"/>
      <c r="DG327" s="16"/>
      <c r="DH327" s="70"/>
      <c r="DI327" s="16"/>
      <c r="DJ327" s="16"/>
      <c r="DK327" s="70"/>
      <c r="DL327" s="16"/>
      <c r="DM327" s="16"/>
      <c r="DN327" s="70"/>
      <c r="DO327" s="16"/>
      <c r="DP327" s="16"/>
      <c r="DQ327" s="70"/>
      <c r="DR327" s="16"/>
      <c r="DS327" s="16"/>
      <c r="DT327" s="70"/>
      <c r="DU327" s="16"/>
      <c r="DV327" s="16"/>
      <c r="DW327" s="70"/>
      <c r="DX327" s="16"/>
      <c r="DY327" s="16"/>
      <c r="DZ327" s="70"/>
      <c r="EA327" s="16"/>
      <c r="EB327" s="16"/>
      <c r="EC327" s="70"/>
      <c r="ED327" s="16"/>
      <c r="EE327" s="16"/>
      <c r="EF327" s="70"/>
      <c r="EG327" s="16"/>
      <c r="EH327" s="16"/>
      <c r="EI327" s="70"/>
      <c r="EJ327" s="16"/>
      <c r="EK327" s="16"/>
      <c r="EL327" s="70"/>
      <c r="EM327" s="16"/>
      <c r="EN327" s="16"/>
      <c r="EO327" s="70"/>
      <c r="EP327" s="16"/>
      <c r="EQ327" s="16"/>
      <c r="ER327" s="70"/>
      <c r="ES327" s="16"/>
      <c r="ET327" s="16"/>
      <c r="EU327" s="70"/>
      <c r="EV327" s="16"/>
      <c r="EW327" s="16"/>
      <c r="EX327" s="70"/>
      <c r="EY327" s="16"/>
      <c r="EZ327" s="16"/>
      <c r="FA327" s="70"/>
      <c r="FB327" s="16"/>
      <c r="FC327" s="16"/>
      <c r="FD327" s="70"/>
      <c r="FE327" s="16"/>
      <c r="FF327" s="16"/>
      <c r="FG327" s="70"/>
      <c r="FH327" s="16"/>
      <c r="FI327" s="16"/>
      <c r="FJ327" s="70"/>
      <c r="FK327" s="16"/>
      <c r="FL327" s="16"/>
      <c r="FM327" s="70"/>
      <c r="FN327" s="16"/>
      <c r="FO327" s="16"/>
      <c r="FP327" s="70"/>
      <c r="FQ327" s="16"/>
      <c r="FR327" s="16"/>
      <c r="FS327" s="70"/>
      <c r="FT327" s="16"/>
      <c r="FU327" s="16"/>
      <c r="FV327" s="70"/>
      <c r="FW327" s="16"/>
      <c r="FX327" s="16"/>
      <c r="FY327" s="70"/>
      <c r="FZ327" s="16"/>
      <c r="GA327" s="16"/>
      <c r="GB327" s="70"/>
      <c r="GC327" s="16"/>
      <c r="GD327" s="16"/>
      <c r="GE327" s="70"/>
      <c r="GF327" s="16"/>
      <c r="GG327" s="16"/>
      <c r="GH327" s="71"/>
      <c r="GI327" s="16"/>
      <c r="GJ327" s="16"/>
      <c r="GK327" s="70"/>
      <c r="GL327" s="16"/>
      <c r="GM327" s="16"/>
      <c r="GN327" s="70"/>
      <c r="GO327" s="16"/>
      <c r="GP327" s="16"/>
      <c r="GQ327" s="70"/>
      <c r="GR327" s="16"/>
      <c r="GS327" s="16"/>
      <c r="GT327" s="70"/>
      <c r="GU327" s="16"/>
      <c r="GV327" s="16"/>
      <c r="GW327" s="70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70"/>
      <c r="HJ327" s="16"/>
      <c r="HK327" s="16"/>
      <c r="HL327" s="16"/>
      <c r="HM327" s="16"/>
      <c r="HN327" s="16"/>
      <c r="HO327" s="16"/>
      <c r="HP327" s="16"/>
      <c r="HQ327" s="16"/>
      <c r="HR327" s="70"/>
      <c r="HS327" s="16"/>
      <c r="HT327" s="16"/>
      <c r="HU327" s="70"/>
      <c r="HV327" s="16"/>
      <c r="HW327" s="16"/>
      <c r="HX327" s="70"/>
      <c r="HY327" s="16"/>
      <c r="HZ327" s="16"/>
      <c r="IA327" s="70"/>
      <c r="IB327" s="16"/>
      <c r="IC327" s="16"/>
      <c r="ID327" s="70"/>
      <c r="IE327" s="16"/>
      <c r="IF327" s="16"/>
      <c r="IG327" s="70"/>
      <c r="IH327" s="16"/>
      <c r="II327" s="16"/>
      <c r="IJ327" s="70"/>
      <c r="IK327" s="16"/>
      <c r="IL327" s="16"/>
      <c r="IM327" s="70"/>
      <c r="IN327" s="16"/>
      <c r="IO327" s="16"/>
      <c r="IP327" s="70"/>
      <c r="IQ327" s="16"/>
      <c r="IR327" s="16"/>
      <c r="IS327" s="16"/>
      <c r="IT327" s="70"/>
      <c r="IU327" s="16"/>
      <c r="IV327" s="16"/>
      <c r="IW327" s="70"/>
      <c r="IX327" s="16"/>
      <c r="IY327" s="16"/>
      <c r="IZ327" s="70"/>
      <c r="JA327" s="16"/>
      <c r="JB327" s="16"/>
      <c r="JC327" s="70"/>
      <c r="JD327" s="16"/>
      <c r="JE327" s="16"/>
      <c r="JF327" s="70"/>
      <c r="JG327" s="16"/>
      <c r="JH327" s="16"/>
      <c r="JI327" s="70"/>
      <c r="JJ327" s="16"/>
      <c r="JK327" s="16"/>
      <c r="JL327" s="70"/>
      <c r="JM327" s="16"/>
      <c r="JN327" s="16"/>
      <c r="JO327" s="70"/>
      <c r="JP327" s="16"/>
      <c r="JQ327" s="16"/>
      <c r="JR327" s="70"/>
      <c r="JS327" s="16"/>
      <c r="JT327" s="16"/>
      <c r="JU327" s="70"/>
      <c r="JV327" s="16"/>
      <c r="JW327" s="16"/>
      <c r="JX327" s="70"/>
      <c r="JY327" s="16"/>
      <c r="JZ327" s="16"/>
      <c r="KA327" s="70"/>
      <c r="KB327" s="16"/>
      <c r="KC327" s="16"/>
      <c r="KD327" s="70"/>
      <c r="KE327" s="16"/>
      <c r="KF327" s="16"/>
      <c r="KG327" s="70"/>
      <c r="KH327" s="16"/>
      <c r="KI327" s="16"/>
      <c r="KJ327" s="70"/>
      <c r="KK327" s="16"/>
      <c r="KL327" s="16"/>
      <c r="KM327" s="70"/>
      <c r="KN327" s="16"/>
      <c r="KO327" s="16"/>
      <c r="KP327" s="70"/>
      <c r="KQ327" s="16"/>
      <c r="KR327" s="16"/>
      <c r="KS327" s="70"/>
      <c r="KT327" s="16"/>
      <c r="KU327" s="16"/>
      <c r="KV327" s="16"/>
      <c r="KW327" s="16"/>
      <c r="KX327" s="16"/>
      <c r="KY327" s="70"/>
      <c r="KZ327" s="16"/>
      <c r="LA327" s="16"/>
      <c r="LB327" s="70"/>
      <c r="LC327" s="16"/>
      <c r="LD327" s="16"/>
      <c r="LE327" s="70"/>
      <c r="LF327" s="16"/>
      <c r="LG327" s="16"/>
      <c r="LH327" s="70"/>
      <c r="LI327" s="16"/>
      <c r="LJ327" s="16"/>
      <c r="LK327" s="70"/>
      <c r="LL327" s="16"/>
      <c r="LM327" s="16"/>
      <c r="LN327" s="70"/>
      <c r="LO327" s="16"/>
      <c r="LP327" s="16"/>
      <c r="LQ327" s="70"/>
      <c r="LR327" s="16"/>
      <c r="LS327" s="16"/>
      <c r="LT327" s="70"/>
      <c r="LU327" s="16"/>
      <c r="LV327" s="16"/>
      <c r="LW327" s="70"/>
      <c r="LX327" s="16"/>
      <c r="LY327" s="16"/>
      <c r="LZ327" s="70"/>
      <c r="MA327" s="16"/>
      <c r="MB327" s="16"/>
      <c r="MC327" s="70"/>
      <c r="MD327" s="16"/>
      <c r="ME327" s="16"/>
      <c r="MF327" s="70"/>
      <c r="MG327" s="21"/>
    </row>
    <row r="328" spans="2:345" s="17" customFormat="1" ht="18.75" customHeight="1">
      <c r="B328" s="16"/>
      <c r="C328" s="16"/>
      <c r="D328" s="16"/>
      <c r="E328" s="16"/>
      <c r="F328" s="16"/>
      <c r="G328" s="70"/>
      <c r="H328" s="16"/>
      <c r="I328" s="16"/>
      <c r="J328" s="70"/>
      <c r="K328" s="16"/>
      <c r="L328" s="16"/>
      <c r="M328" s="70"/>
      <c r="N328" s="16"/>
      <c r="O328" s="16"/>
      <c r="P328" s="70"/>
      <c r="Q328" s="16"/>
      <c r="R328" s="16"/>
      <c r="S328" s="70"/>
      <c r="T328" s="16"/>
      <c r="U328" s="16"/>
      <c r="V328" s="70"/>
      <c r="W328" s="16"/>
      <c r="X328" s="16"/>
      <c r="Y328" s="70"/>
      <c r="Z328" s="16"/>
      <c r="AA328" s="16"/>
      <c r="AB328" s="70"/>
      <c r="AC328" s="16"/>
      <c r="AD328" s="16"/>
      <c r="AE328" s="70"/>
      <c r="AF328" s="16"/>
      <c r="AG328" s="16"/>
      <c r="AH328" s="70"/>
      <c r="AI328" s="16"/>
      <c r="AJ328" s="16"/>
      <c r="AK328" s="70"/>
      <c r="AL328" s="16"/>
      <c r="AM328" s="16"/>
      <c r="AN328" s="70"/>
      <c r="AO328" s="16"/>
      <c r="AP328" s="16"/>
      <c r="AQ328" s="70"/>
      <c r="AR328" s="16"/>
      <c r="AS328" s="16"/>
      <c r="AT328" s="70"/>
      <c r="AU328" s="16"/>
      <c r="AV328" s="16"/>
      <c r="AW328" s="70"/>
      <c r="AX328" s="16"/>
      <c r="AY328" s="16"/>
      <c r="AZ328" s="70"/>
      <c r="BA328" s="16"/>
      <c r="BB328" s="16"/>
      <c r="BC328" s="70"/>
      <c r="BD328" s="16"/>
      <c r="BE328" s="16"/>
      <c r="BF328" s="70"/>
      <c r="BG328" s="16"/>
      <c r="BH328" s="16"/>
      <c r="BI328" s="70"/>
      <c r="BJ328" s="16"/>
      <c r="BK328" s="16"/>
      <c r="BL328" s="70"/>
      <c r="BM328" s="16"/>
      <c r="BN328" s="16"/>
      <c r="BO328" s="70"/>
      <c r="BP328" s="16"/>
      <c r="BQ328" s="16"/>
      <c r="BR328" s="70"/>
      <c r="BS328" s="16"/>
      <c r="BT328" s="16"/>
      <c r="BU328" s="70"/>
      <c r="BV328" s="16"/>
      <c r="BW328" s="16"/>
      <c r="BX328" s="70"/>
      <c r="BY328" s="16"/>
      <c r="BZ328" s="16"/>
      <c r="CA328" s="70"/>
      <c r="CB328" s="16"/>
      <c r="CC328" s="16"/>
      <c r="CD328" s="70"/>
      <c r="CE328" s="16"/>
      <c r="CF328" s="16"/>
      <c r="CG328" s="70"/>
      <c r="CH328" s="16"/>
      <c r="CI328" s="16"/>
      <c r="CJ328" s="70"/>
      <c r="CK328" s="16"/>
      <c r="CL328" s="16"/>
      <c r="CM328" s="70"/>
      <c r="CN328" s="16"/>
      <c r="CO328" s="16"/>
      <c r="CP328" s="70"/>
      <c r="CQ328" s="16"/>
      <c r="CR328" s="16"/>
      <c r="CS328" s="70"/>
      <c r="CT328" s="16"/>
      <c r="CU328" s="16"/>
      <c r="CV328" s="70"/>
      <c r="CW328" s="16"/>
      <c r="CX328" s="16"/>
      <c r="CY328" s="70"/>
      <c r="CZ328" s="16"/>
      <c r="DA328" s="16"/>
      <c r="DB328" s="70"/>
      <c r="DC328" s="16"/>
      <c r="DD328" s="16"/>
      <c r="DE328" s="70"/>
      <c r="DF328" s="16"/>
      <c r="DG328" s="16"/>
      <c r="DH328" s="70"/>
      <c r="DI328" s="16"/>
      <c r="DJ328" s="16"/>
      <c r="DK328" s="70"/>
      <c r="DL328" s="16"/>
      <c r="DM328" s="16"/>
      <c r="DN328" s="70"/>
      <c r="DO328" s="16"/>
      <c r="DP328" s="16"/>
      <c r="DQ328" s="70"/>
      <c r="DR328" s="16"/>
      <c r="DS328" s="16"/>
      <c r="DT328" s="70"/>
      <c r="DU328" s="16"/>
      <c r="DV328" s="16"/>
      <c r="DW328" s="70"/>
      <c r="DX328" s="16"/>
      <c r="DY328" s="16"/>
      <c r="DZ328" s="70"/>
      <c r="EA328" s="16"/>
      <c r="EB328" s="16"/>
      <c r="EC328" s="70"/>
      <c r="ED328" s="16"/>
      <c r="EE328" s="16"/>
      <c r="EF328" s="70"/>
      <c r="EG328" s="16"/>
      <c r="EH328" s="16"/>
      <c r="EI328" s="70"/>
      <c r="EJ328" s="16"/>
      <c r="EK328" s="16"/>
      <c r="EL328" s="70"/>
      <c r="EM328" s="16"/>
      <c r="EN328" s="16"/>
      <c r="EO328" s="70"/>
      <c r="EP328" s="16"/>
      <c r="EQ328" s="16"/>
      <c r="ER328" s="70"/>
      <c r="ES328" s="16"/>
      <c r="ET328" s="16"/>
      <c r="EU328" s="70"/>
      <c r="EV328" s="16"/>
      <c r="EW328" s="16"/>
      <c r="EX328" s="70"/>
      <c r="EY328" s="16"/>
      <c r="EZ328" s="16"/>
      <c r="FA328" s="70"/>
      <c r="FB328" s="16"/>
      <c r="FC328" s="16"/>
      <c r="FD328" s="70"/>
      <c r="FE328" s="16"/>
      <c r="FF328" s="16"/>
      <c r="FG328" s="70"/>
      <c r="FH328" s="16"/>
      <c r="FI328" s="16"/>
      <c r="FJ328" s="70"/>
      <c r="FK328" s="16"/>
      <c r="FL328" s="16"/>
      <c r="FM328" s="70"/>
      <c r="FN328" s="16"/>
      <c r="FO328" s="16"/>
      <c r="FP328" s="70"/>
      <c r="FQ328" s="16"/>
      <c r="FR328" s="16"/>
      <c r="FS328" s="70"/>
      <c r="FT328" s="16"/>
      <c r="FU328" s="16"/>
      <c r="FV328" s="70"/>
      <c r="FW328" s="16"/>
      <c r="FX328" s="16"/>
      <c r="FY328" s="70"/>
      <c r="FZ328" s="16"/>
      <c r="GA328" s="16"/>
      <c r="GB328" s="70"/>
      <c r="GC328" s="16"/>
      <c r="GD328" s="16"/>
      <c r="GE328" s="70"/>
      <c r="GF328" s="16"/>
      <c r="GG328" s="16"/>
      <c r="GH328" s="71"/>
      <c r="GI328" s="16"/>
      <c r="GJ328" s="16"/>
      <c r="GK328" s="70"/>
      <c r="GL328" s="16"/>
      <c r="GM328" s="16"/>
      <c r="GN328" s="70"/>
      <c r="GO328" s="16"/>
      <c r="GP328" s="16"/>
      <c r="GQ328" s="70"/>
      <c r="GR328" s="16"/>
      <c r="GS328" s="16"/>
      <c r="GT328" s="70"/>
      <c r="GU328" s="16"/>
      <c r="GV328" s="16"/>
      <c r="GW328" s="70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70"/>
      <c r="HJ328" s="16"/>
      <c r="HK328" s="16"/>
      <c r="HL328" s="16"/>
      <c r="HM328" s="16"/>
      <c r="HN328" s="16"/>
      <c r="HO328" s="16"/>
      <c r="HP328" s="16"/>
      <c r="HQ328" s="16"/>
      <c r="HR328" s="70"/>
      <c r="HS328" s="16"/>
      <c r="HT328" s="16"/>
      <c r="HU328" s="70"/>
      <c r="HV328" s="16"/>
      <c r="HW328" s="16"/>
      <c r="HX328" s="70"/>
      <c r="HY328" s="16"/>
      <c r="HZ328" s="16"/>
      <c r="IA328" s="70"/>
      <c r="IB328" s="16"/>
      <c r="IC328" s="16"/>
      <c r="ID328" s="70"/>
      <c r="IE328" s="16"/>
      <c r="IF328" s="16"/>
      <c r="IG328" s="70"/>
      <c r="IH328" s="16"/>
      <c r="II328" s="16"/>
      <c r="IJ328" s="70"/>
      <c r="IK328" s="16"/>
      <c r="IL328" s="16"/>
      <c r="IM328" s="70"/>
      <c r="IN328" s="16"/>
      <c r="IO328" s="16"/>
      <c r="IP328" s="70"/>
      <c r="IQ328" s="16"/>
      <c r="IR328" s="16"/>
      <c r="IS328" s="16"/>
      <c r="IT328" s="70"/>
      <c r="IU328" s="16"/>
      <c r="IV328" s="16"/>
      <c r="IW328" s="70"/>
      <c r="IX328" s="16"/>
      <c r="IY328" s="16"/>
      <c r="IZ328" s="70"/>
      <c r="JA328" s="16"/>
      <c r="JB328" s="16"/>
      <c r="JC328" s="70"/>
      <c r="JD328" s="16"/>
      <c r="JE328" s="16"/>
      <c r="JF328" s="70"/>
      <c r="JG328" s="16"/>
      <c r="JH328" s="16"/>
      <c r="JI328" s="70"/>
      <c r="JJ328" s="16"/>
      <c r="JK328" s="16"/>
      <c r="JL328" s="70"/>
      <c r="JM328" s="16"/>
      <c r="JN328" s="16"/>
      <c r="JO328" s="70"/>
      <c r="JP328" s="16"/>
      <c r="JQ328" s="16"/>
      <c r="JR328" s="70"/>
      <c r="JS328" s="16"/>
      <c r="JT328" s="16"/>
      <c r="JU328" s="70"/>
      <c r="JV328" s="16"/>
      <c r="JW328" s="16"/>
      <c r="JX328" s="70"/>
      <c r="JY328" s="16"/>
      <c r="JZ328" s="16"/>
      <c r="KA328" s="70"/>
      <c r="KB328" s="16"/>
      <c r="KC328" s="16"/>
      <c r="KD328" s="70"/>
      <c r="KE328" s="16"/>
      <c r="KF328" s="16"/>
      <c r="KG328" s="70"/>
      <c r="KH328" s="16"/>
      <c r="KI328" s="16"/>
      <c r="KJ328" s="70"/>
      <c r="KK328" s="16"/>
      <c r="KL328" s="16"/>
      <c r="KM328" s="70"/>
      <c r="KN328" s="16"/>
      <c r="KO328" s="16"/>
      <c r="KP328" s="70"/>
      <c r="KQ328" s="16"/>
      <c r="KR328" s="16"/>
      <c r="KS328" s="70"/>
      <c r="KT328" s="16"/>
      <c r="KU328" s="16"/>
      <c r="KV328" s="16"/>
      <c r="KW328" s="16"/>
      <c r="KX328" s="16"/>
      <c r="KY328" s="70"/>
      <c r="KZ328" s="16"/>
      <c r="LA328" s="16"/>
      <c r="LB328" s="70"/>
      <c r="LC328" s="16"/>
      <c r="LD328" s="16"/>
      <c r="LE328" s="70"/>
      <c r="LF328" s="16"/>
      <c r="LG328" s="16"/>
      <c r="LH328" s="70"/>
      <c r="LI328" s="16"/>
      <c r="LJ328" s="16"/>
      <c r="LK328" s="70"/>
      <c r="LL328" s="16"/>
      <c r="LM328" s="16"/>
      <c r="LN328" s="70"/>
      <c r="LO328" s="16"/>
      <c r="LP328" s="16"/>
      <c r="LQ328" s="70"/>
      <c r="LR328" s="16"/>
      <c r="LS328" s="16"/>
      <c r="LT328" s="70"/>
      <c r="LU328" s="16"/>
      <c r="LV328" s="16"/>
      <c r="LW328" s="70"/>
      <c r="LX328" s="16"/>
      <c r="LY328" s="16"/>
      <c r="LZ328" s="70"/>
      <c r="MA328" s="16"/>
      <c r="MB328" s="16"/>
      <c r="MC328" s="70"/>
      <c r="MD328" s="16"/>
      <c r="ME328" s="16"/>
      <c r="MF328" s="70"/>
      <c r="MG328" s="21"/>
    </row>
    <row r="329" spans="2:345" s="17" customFormat="1">
      <c r="B329" s="16"/>
      <c r="C329" s="16"/>
      <c r="D329" s="16"/>
      <c r="E329" s="16"/>
      <c r="F329" s="16"/>
      <c r="G329" s="70"/>
      <c r="H329" s="16"/>
      <c r="I329" s="16"/>
      <c r="J329" s="70"/>
      <c r="K329" s="16"/>
      <c r="L329" s="16"/>
      <c r="M329" s="70"/>
      <c r="N329" s="16"/>
      <c r="O329" s="16"/>
      <c r="P329" s="70"/>
      <c r="Q329" s="16"/>
      <c r="R329" s="16"/>
      <c r="S329" s="70"/>
      <c r="T329" s="16"/>
      <c r="U329" s="16"/>
      <c r="V329" s="70"/>
      <c r="W329" s="16"/>
      <c r="X329" s="16"/>
      <c r="Y329" s="70"/>
      <c r="Z329" s="16"/>
      <c r="AA329" s="16"/>
      <c r="AB329" s="70"/>
      <c r="AC329" s="16"/>
      <c r="AD329" s="16"/>
      <c r="AE329" s="70"/>
      <c r="AF329" s="16"/>
      <c r="AG329" s="16"/>
      <c r="AH329" s="70"/>
      <c r="AI329" s="16"/>
      <c r="AJ329" s="16"/>
      <c r="AK329" s="70"/>
      <c r="AL329" s="16"/>
      <c r="AM329" s="16"/>
      <c r="AN329" s="70"/>
      <c r="AO329" s="16"/>
      <c r="AP329" s="16"/>
      <c r="AQ329" s="70"/>
      <c r="AR329" s="16"/>
      <c r="AS329" s="16"/>
      <c r="AT329" s="70"/>
      <c r="AU329" s="16"/>
      <c r="AV329" s="16"/>
      <c r="AW329" s="70"/>
      <c r="AX329" s="16"/>
      <c r="AY329" s="16"/>
      <c r="AZ329" s="70"/>
      <c r="BA329" s="16"/>
      <c r="BB329" s="16"/>
      <c r="BC329" s="70"/>
      <c r="BD329" s="16"/>
      <c r="BE329" s="16"/>
      <c r="BF329" s="70"/>
      <c r="BG329" s="16"/>
      <c r="BH329" s="16"/>
      <c r="BI329" s="70"/>
      <c r="BJ329" s="16"/>
      <c r="BK329" s="16"/>
      <c r="BL329" s="70"/>
      <c r="BM329" s="16"/>
      <c r="BN329" s="16"/>
      <c r="BO329" s="70"/>
      <c r="BP329" s="16"/>
      <c r="BQ329" s="16"/>
      <c r="BR329" s="70"/>
      <c r="BS329" s="16"/>
      <c r="BT329" s="16"/>
      <c r="BU329" s="70"/>
      <c r="BV329" s="16"/>
      <c r="BW329" s="16"/>
      <c r="BX329" s="70"/>
      <c r="BY329" s="16"/>
      <c r="BZ329" s="16"/>
      <c r="CA329" s="70"/>
      <c r="CB329" s="16"/>
      <c r="CC329" s="16"/>
      <c r="CD329" s="70"/>
      <c r="CE329" s="16"/>
      <c r="CF329" s="16"/>
      <c r="CG329" s="70"/>
      <c r="CH329" s="16"/>
      <c r="CI329" s="16"/>
      <c r="CJ329" s="70"/>
      <c r="CK329" s="16"/>
      <c r="CL329" s="16"/>
      <c r="CM329" s="70"/>
      <c r="CN329" s="16"/>
      <c r="CO329" s="16"/>
      <c r="CP329" s="70"/>
      <c r="CQ329" s="16"/>
      <c r="CR329" s="16"/>
      <c r="CS329" s="70"/>
      <c r="CT329" s="16"/>
      <c r="CU329" s="16"/>
      <c r="CV329" s="70"/>
      <c r="CW329" s="16"/>
      <c r="CX329" s="16"/>
      <c r="CY329" s="70"/>
      <c r="CZ329" s="16"/>
      <c r="DA329" s="16"/>
      <c r="DB329" s="70"/>
      <c r="DC329" s="16"/>
      <c r="DD329" s="16"/>
      <c r="DE329" s="70"/>
      <c r="DF329" s="16"/>
      <c r="DG329" s="16"/>
      <c r="DH329" s="70"/>
      <c r="DI329" s="16"/>
      <c r="DJ329" s="16"/>
      <c r="DK329" s="70"/>
      <c r="DL329" s="16"/>
      <c r="DM329" s="16"/>
      <c r="DN329" s="70"/>
      <c r="DO329" s="16"/>
      <c r="DP329" s="16"/>
      <c r="DQ329" s="70"/>
      <c r="DR329" s="16"/>
      <c r="DS329" s="16"/>
      <c r="DT329" s="70"/>
      <c r="DU329" s="16"/>
      <c r="DV329" s="16"/>
      <c r="DW329" s="70"/>
      <c r="DX329" s="16"/>
      <c r="DY329" s="16"/>
      <c r="DZ329" s="70"/>
      <c r="EA329" s="16"/>
      <c r="EB329" s="16"/>
      <c r="EC329" s="70"/>
      <c r="ED329" s="16"/>
      <c r="EE329" s="16"/>
      <c r="EF329" s="70"/>
      <c r="EG329" s="16"/>
      <c r="EH329" s="16"/>
      <c r="EI329" s="70"/>
      <c r="EJ329" s="16"/>
      <c r="EK329" s="16"/>
      <c r="EL329" s="70"/>
      <c r="EM329" s="16"/>
      <c r="EN329" s="16"/>
      <c r="EO329" s="70"/>
      <c r="EP329" s="16"/>
      <c r="EQ329" s="16"/>
      <c r="ER329" s="70"/>
      <c r="ES329" s="16"/>
      <c r="ET329" s="16"/>
      <c r="EU329" s="70"/>
      <c r="EV329" s="16"/>
      <c r="EW329" s="16"/>
      <c r="EX329" s="70"/>
      <c r="EY329" s="16"/>
      <c r="EZ329" s="16"/>
      <c r="FA329" s="70"/>
      <c r="FB329" s="16"/>
      <c r="FC329" s="16"/>
      <c r="FD329" s="70"/>
      <c r="FE329" s="16"/>
      <c r="FF329" s="16"/>
      <c r="FG329" s="70"/>
      <c r="FH329" s="16"/>
      <c r="FI329" s="16"/>
      <c r="FJ329" s="70"/>
      <c r="FK329" s="16"/>
      <c r="FL329" s="16"/>
      <c r="FM329" s="70"/>
      <c r="FN329" s="16"/>
      <c r="FO329" s="16"/>
      <c r="FP329" s="70"/>
      <c r="FQ329" s="16"/>
      <c r="FR329" s="16"/>
      <c r="FS329" s="70"/>
      <c r="FT329" s="16"/>
      <c r="FU329" s="16"/>
      <c r="FV329" s="70"/>
      <c r="FW329" s="16"/>
      <c r="FX329" s="16"/>
      <c r="FY329" s="70"/>
      <c r="FZ329" s="16"/>
      <c r="GA329" s="16"/>
      <c r="GB329" s="70"/>
      <c r="GC329" s="16"/>
      <c r="GD329" s="16"/>
      <c r="GE329" s="70"/>
      <c r="GF329" s="16"/>
      <c r="GG329" s="16"/>
      <c r="GH329" s="71"/>
      <c r="GI329" s="16"/>
      <c r="GJ329" s="16"/>
      <c r="GK329" s="70"/>
      <c r="GL329" s="16"/>
      <c r="GM329" s="16"/>
      <c r="GN329" s="70"/>
      <c r="GO329" s="16"/>
      <c r="GP329" s="16"/>
      <c r="GQ329" s="70"/>
      <c r="GR329" s="16"/>
      <c r="GS329" s="16"/>
      <c r="GT329" s="70"/>
      <c r="GU329" s="16"/>
      <c r="GV329" s="16"/>
      <c r="GW329" s="70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70"/>
      <c r="HJ329" s="16"/>
      <c r="HK329" s="16"/>
      <c r="HL329" s="16"/>
      <c r="HM329" s="16"/>
      <c r="HN329" s="16"/>
      <c r="HO329" s="16"/>
      <c r="HP329" s="16"/>
      <c r="HQ329" s="16"/>
      <c r="HR329" s="70"/>
      <c r="HS329" s="16"/>
      <c r="HT329" s="16"/>
      <c r="HU329" s="70"/>
      <c r="HV329" s="16"/>
      <c r="HW329" s="16"/>
      <c r="HX329" s="70"/>
      <c r="HY329" s="16"/>
      <c r="HZ329" s="16"/>
      <c r="IA329" s="70"/>
      <c r="IB329" s="16"/>
      <c r="IC329" s="16"/>
      <c r="ID329" s="70"/>
      <c r="IE329" s="16"/>
      <c r="IF329" s="16"/>
      <c r="IG329" s="70"/>
      <c r="IH329" s="16"/>
      <c r="II329" s="16"/>
      <c r="IJ329" s="70"/>
      <c r="IK329" s="16"/>
      <c r="IL329" s="16"/>
      <c r="IM329" s="70"/>
      <c r="IN329" s="16"/>
      <c r="IO329" s="16"/>
      <c r="IP329" s="70"/>
      <c r="IQ329" s="16"/>
      <c r="IR329" s="16"/>
      <c r="IS329" s="16"/>
      <c r="IT329" s="70"/>
      <c r="IU329" s="16"/>
      <c r="IV329" s="16"/>
      <c r="IW329" s="70"/>
      <c r="IX329" s="16"/>
      <c r="IY329" s="16"/>
      <c r="IZ329" s="70"/>
      <c r="JA329" s="16"/>
      <c r="JB329" s="16"/>
      <c r="JC329" s="70"/>
      <c r="JD329" s="16"/>
      <c r="JE329" s="16"/>
      <c r="JF329" s="70"/>
      <c r="JG329" s="16"/>
      <c r="JH329" s="16"/>
      <c r="JI329" s="70"/>
      <c r="JJ329" s="16"/>
      <c r="JK329" s="16"/>
      <c r="JL329" s="70"/>
      <c r="JM329" s="16"/>
      <c r="JN329" s="16"/>
      <c r="JO329" s="70"/>
      <c r="JP329" s="16"/>
      <c r="JQ329" s="16"/>
      <c r="JR329" s="70"/>
      <c r="JS329" s="16"/>
      <c r="JT329" s="16"/>
      <c r="JU329" s="70"/>
      <c r="JV329" s="16"/>
      <c r="JW329" s="16"/>
      <c r="JX329" s="70"/>
      <c r="JY329" s="16"/>
      <c r="JZ329" s="16"/>
      <c r="KA329" s="70"/>
      <c r="KB329" s="16"/>
      <c r="KC329" s="16"/>
      <c r="KD329" s="70"/>
      <c r="KE329" s="16"/>
      <c r="KF329" s="16"/>
      <c r="KG329" s="70"/>
      <c r="KH329" s="16"/>
      <c r="KI329" s="16"/>
      <c r="KJ329" s="70"/>
      <c r="KK329" s="16"/>
      <c r="KL329" s="16"/>
      <c r="KM329" s="70"/>
      <c r="KN329" s="16"/>
      <c r="KO329" s="16"/>
      <c r="KP329" s="70"/>
      <c r="KQ329" s="16"/>
      <c r="KR329" s="16"/>
      <c r="KS329" s="70"/>
      <c r="KT329" s="16"/>
      <c r="KU329" s="16"/>
      <c r="KV329" s="16"/>
      <c r="KW329" s="16"/>
      <c r="KX329" s="16"/>
      <c r="KY329" s="70"/>
      <c r="KZ329" s="16"/>
      <c r="LA329" s="16"/>
      <c r="LB329" s="70"/>
      <c r="LC329" s="16"/>
      <c r="LD329" s="16"/>
      <c r="LE329" s="70"/>
      <c r="LF329" s="16"/>
      <c r="LG329" s="16"/>
      <c r="LH329" s="70"/>
      <c r="LI329" s="16"/>
      <c r="LJ329" s="16"/>
      <c r="LK329" s="70"/>
      <c r="LL329" s="16"/>
      <c r="LM329" s="16"/>
      <c r="LN329" s="70"/>
      <c r="LO329" s="16"/>
      <c r="LP329" s="16"/>
      <c r="LQ329" s="70"/>
      <c r="LR329" s="16"/>
      <c r="LS329" s="16"/>
      <c r="LT329" s="70"/>
      <c r="LU329" s="16"/>
      <c r="LV329" s="16"/>
      <c r="LW329" s="70"/>
      <c r="LX329" s="16"/>
      <c r="LY329" s="16"/>
      <c r="LZ329" s="70"/>
      <c r="MA329" s="16"/>
      <c r="MB329" s="16"/>
      <c r="MC329" s="70"/>
      <c r="MD329" s="16"/>
      <c r="ME329" s="16"/>
      <c r="MF329" s="70"/>
      <c r="MG329" s="21"/>
    </row>
    <row r="330" spans="2:345" s="17" customFormat="1" ht="18.75" customHeight="1">
      <c r="B330" s="16"/>
      <c r="C330" s="16"/>
      <c r="D330" s="16"/>
      <c r="E330" s="16"/>
      <c r="F330" s="16"/>
      <c r="G330" s="70"/>
      <c r="H330" s="16"/>
      <c r="I330" s="16"/>
      <c r="J330" s="70"/>
      <c r="K330" s="16"/>
      <c r="L330" s="16"/>
      <c r="M330" s="70"/>
      <c r="N330" s="16"/>
      <c r="O330" s="16"/>
      <c r="P330" s="70"/>
      <c r="Q330" s="16"/>
      <c r="R330" s="16"/>
      <c r="S330" s="70"/>
      <c r="T330" s="16"/>
      <c r="U330" s="16"/>
      <c r="V330" s="70"/>
      <c r="W330" s="16"/>
      <c r="X330" s="16"/>
      <c r="Y330" s="70"/>
      <c r="Z330" s="16"/>
      <c r="AA330" s="16"/>
      <c r="AB330" s="70"/>
      <c r="AC330" s="16"/>
      <c r="AD330" s="16"/>
      <c r="AE330" s="70"/>
      <c r="AF330" s="16"/>
      <c r="AG330" s="16"/>
      <c r="AH330" s="70"/>
      <c r="AI330" s="16"/>
      <c r="AJ330" s="16"/>
      <c r="AK330" s="70"/>
      <c r="AL330" s="16"/>
      <c r="AM330" s="16"/>
      <c r="AN330" s="70"/>
      <c r="AO330" s="16"/>
      <c r="AP330" s="16"/>
      <c r="AQ330" s="70"/>
      <c r="AR330" s="16"/>
      <c r="AS330" s="16"/>
      <c r="AT330" s="70"/>
      <c r="AU330" s="16"/>
      <c r="AV330" s="16"/>
      <c r="AW330" s="70"/>
      <c r="AX330" s="16"/>
      <c r="AY330" s="16"/>
      <c r="AZ330" s="70"/>
      <c r="BA330" s="16"/>
      <c r="BB330" s="16"/>
      <c r="BC330" s="70"/>
      <c r="BD330" s="16"/>
      <c r="BE330" s="16"/>
      <c r="BF330" s="70"/>
      <c r="BG330" s="16"/>
      <c r="BH330" s="16"/>
      <c r="BI330" s="70"/>
      <c r="BJ330" s="16"/>
      <c r="BK330" s="16"/>
      <c r="BL330" s="70"/>
      <c r="BM330" s="16"/>
      <c r="BN330" s="16"/>
      <c r="BO330" s="70"/>
      <c r="BP330" s="16"/>
      <c r="BQ330" s="16"/>
      <c r="BR330" s="70"/>
      <c r="BS330" s="16"/>
      <c r="BT330" s="16"/>
      <c r="BU330" s="70"/>
      <c r="BV330" s="16"/>
      <c r="BW330" s="16"/>
      <c r="BX330" s="70"/>
      <c r="BY330" s="16"/>
      <c r="BZ330" s="16"/>
      <c r="CA330" s="70"/>
      <c r="CB330" s="16"/>
      <c r="CC330" s="16"/>
      <c r="CD330" s="70"/>
      <c r="CE330" s="16"/>
      <c r="CF330" s="16"/>
      <c r="CG330" s="70"/>
      <c r="CH330" s="16"/>
      <c r="CI330" s="16"/>
      <c r="CJ330" s="70"/>
      <c r="CK330" s="16"/>
      <c r="CL330" s="16"/>
      <c r="CM330" s="70"/>
      <c r="CN330" s="16"/>
      <c r="CO330" s="16"/>
      <c r="CP330" s="70"/>
      <c r="CQ330" s="16"/>
      <c r="CR330" s="16"/>
      <c r="CS330" s="70"/>
      <c r="CT330" s="16"/>
      <c r="CU330" s="16"/>
      <c r="CV330" s="70"/>
      <c r="CW330" s="16"/>
      <c r="CX330" s="16"/>
      <c r="CY330" s="70"/>
      <c r="CZ330" s="16"/>
      <c r="DA330" s="16"/>
      <c r="DB330" s="70"/>
      <c r="DC330" s="16"/>
      <c r="DD330" s="16"/>
      <c r="DE330" s="70"/>
      <c r="DF330" s="16"/>
      <c r="DG330" s="16"/>
      <c r="DH330" s="70"/>
      <c r="DI330" s="16"/>
      <c r="DJ330" s="16"/>
      <c r="DK330" s="70"/>
      <c r="DL330" s="16"/>
      <c r="DM330" s="16"/>
      <c r="DN330" s="70"/>
      <c r="DO330" s="16"/>
      <c r="DP330" s="16"/>
      <c r="DQ330" s="70"/>
      <c r="DR330" s="16"/>
      <c r="DS330" s="16"/>
      <c r="DT330" s="70"/>
      <c r="DU330" s="16"/>
      <c r="DV330" s="16"/>
      <c r="DW330" s="70"/>
      <c r="DX330" s="16"/>
      <c r="DY330" s="16"/>
      <c r="DZ330" s="70"/>
      <c r="EA330" s="16"/>
      <c r="EB330" s="16"/>
      <c r="EC330" s="70"/>
      <c r="ED330" s="16"/>
      <c r="EE330" s="16"/>
      <c r="EF330" s="70"/>
      <c r="EG330" s="16"/>
      <c r="EH330" s="16"/>
      <c r="EI330" s="70"/>
      <c r="EJ330" s="16"/>
      <c r="EK330" s="16"/>
      <c r="EL330" s="70"/>
      <c r="EM330" s="16"/>
      <c r="EN330" s="16"/>
      <c r="EO330" s="70"/>
      <c r="EP330" s="16"/>
      <c r="EQ330" s="16"/>
      <c r="ER330" s="70"/>
      <c r="ES330" s="16"/>
      <c r="ET330" s="16"/>
      <c r="EU330" s="70"/>
      <c r="EV330" s="16"/>
      <c r="EW330" s="16"/>
      <c r="EX330" s="70"/>
      <c r="EY330" s="16"/>
      <c r="EZ330" s="16"/>
      <c r="FA330" s="70"/>
      <c r="FB330" s="16"/>
      <c r="FC330" s="16"/>
      <c r="FD330" s="70"/>
      <c r="FE330" s="16"/>
      <c r="FF330" s="16"/>
      <c r="FG330" s="70"/>
      <c r="FH330" s="16"/>
      <c r="FI330" s="16"/>
      <c r="FJ330" s="70"/>
      <c r="FK330" s="16"/>
      <c r="FL330" s="16"/>
      <c r="FM330" s="70"/>
      <c r="FN330" s="16"/>
      <c r="FO330" s="16"/>
      <c r="FP330" s="70"/>
      <c r="FQ330" s="16"/>
      <c r="FR330" s="16"/>
      <c r="FS330" s="70"/>
      <c r="FT330" s="16"/>
      <c r="FU330" s="16"/>
      <c r="FV330" s="70"/>
      <c r="FW330" s="16"/>
      <c r="FX330" s="16"/>
      <c r="FY330" s="70"/>
      <c r="FZ330" s="16"/>
      <c r="GA330" s="16"/>
      <c r="GB330" s="70"/>
      <c r="GC330" s="16"/>
      <c r="GD330" s="16"/>
      <c r="GE330" s="70"/>
      <c r="GF330" s="16"/>
      <c r="GG330" s="16"/>
      <c r="GH330" s="71"/>
      <c r="GI330" s="16"/>
      <c r="GJ330" s="16"/>
      <c r="GK330" s="70"/>
      <c r="GL330" s="16"/>
      <c r="GM330" s="16"/>
      <c r="GN330" s="70"/>
      <c r="GO330" s="16"/>
      <c r="GP330" s="16"/>
      <c r="GQ330" s="70"/>
      <c r="GR330" s="16"/>
      <c r="GS330" s="16"/>
      <c r="GT330" s="70"/>
      <c r="GU330" s="16"/>
      <c r="GV330" s="16"/>
      <c r="GW330" s="70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70"/>
      <c r="HJ330" s="16"/>
      <c r="HK330" s="16"/>
      <c r="HL330" s="16"/>
      <c r="HM330" s="16"/>
      <c r="HN330" s="16"/>
      <c r="HO330" s="16"/>
      <c r="HP330" s="16"/>
      <c r="HQ330" s="16"/>
      <c r="HR330" s="70"/>
      <c r="HS330" s="16"/>
      <c r="HT330" s="16"/>
      <c r="HU330" s="70"/>
      <c r="HV330" s="16"/>
      <c r="HW330" s="16"/>
      <c r="HX330" s="70"/>
      <c r="HY330" s="16"/>
      <c r="HZ330" s="16"/>
      <c r="IA330" s="70"/>
      <c r="IB330" s="16"/>
      <c r="IC330" s="16"/>
      <c r="ID330" s="70"/>
      <c r="IE330" s="16"/>
      <c r="IF330" s="16"/>
      <c r="IG330" s="70"/>
      <c r="IH330" s="16"/>
      <c r="II330" s="16"/>
      <c r="IJ330" s="70"/>
      <c r="IK330" s="16"/>
      <c r="IL330" s="16"/>
      <c r="IM330" s="70"/>
      <c r="IN330" s="16"/>
      <c r="IO330" s="16"/>
      <c r="IP330" s="70"/>
      <c r="IQ330" s="16"/>
      <c r="IR330" s="16"/>
      <c r="IS330" s="16"/>
      <c r="IT330" s="70"/>
      <c r="IU330" s="16"/>
      <c r="IV330" s="16"/>
      <c r="IW330" s="70"/>
      <c r="IX330" s="16"/>
      <c r="IY330" s="16"/>
      <c r="IZ330" s="70"/>
      <c r="JA330" s="16"/>
      <c r="JB330" s="16"/>
      <c r="JC330" s="70"/>
      <c r="JD330" s="16"/>
      <c r="JE330" s="16"/>
      <c r="JF330" s="70"/>
      <c r="JG330" s="16"/>
      <c r="JH330" s="16"/>
      <c r="JI330" s="70"/>
      <c r="JJ330" s="16"/>
      <c r="JK330" s="16"/>
      <c r="JL330" s="70"/>
      <c r="JM330" s="16"/>
      <c r="JN330" s="16"/>
      <c r="JO330" s="70"/>
      <c r="JP330" s="16"/>
      <c r="JQ330" s="16"/>
      <c r="JR330" s="70"/>
      <c r="JS330" s="16"/>
      <c r="JT330" s="16"/>
      <c r="JU330" s="70"/>
      <c r="JV330" s="16"/>
      <c r="JW330" s="16"/>
      <c r="JX330" s="70"/>
      <c r="JY330" s="16"/>
      <c r="JZ330" s="16"/>
      <c r="KA330" s="70"/>
      <c r="KB330" s="16"/>
      <c r="KC330" s="16"/>
      <c r="KD330" s="70"/>
      <c r="KE330" s="16"/>
      <c r="KF330" s="16"/>
      <c r="KG330" s="70"/>
      <c r="KH330" s="16"/>
      <c r="KI330" s="16"/>
      <c r="KJ330" s="70"/>
      <c r="KK330" s="16"/>
      <c r="KL330" s="16"/>
      <c r="KM330" s="70"/>
      <c r="KN330" s="16"/>
      <c r="KO330" s="16"/>
      <c r="KP330" s="70"/>
      <c r="KQ330" s="16"/>
      <c r="KR330" s="16"/>
      <c r="KS330" s="70"/>
      <c r="KT330" s="16"/>
      <c r="KU330" s="16"/>
      <c r="KV330" s="16"/>
      <c r="KW330" s="16"/>
      <c r="KX330" s="16"/>
      <c r="KY330" s="70"/>
      <c r="KZ330" s="16"/>
      <c r="LA330" s="16"/>
      <c r="LB330" s="70"/>
      <c r="LC330" s="16"/>
      <c r="LD330" s="16"/>
      <c r="LE330" s="70"/>
      <c r="LF330" s="16"/>
      <c r="LG330" s="16"/>
      <c r="LH330" s="70"/>
      <c r="LI330" s="16"/>
      <c r="LJ330" s="16"/>
      <c r="LK330" s="70"/>
      <c r="LL330" s="16"/>
      <c r="LM330" s="16"/>
      <c r="LN330" s="70"/>
      <c r="LO330" s="16"/>
      <c r="LP330" s="16"/>
      <c r="LQ330" s="70"/>
      <c r="LR330" s="16"/>
      <c r="LS330" s="16"/>
      <c r="LT330" s="70"/>
      <c r="LU330" s="16"/>
      <c r="LV330" s="16"/>
      <c r="LW330" s="70"/>
      <c r="LX330" s="16"/>
      <c r="LY330" s="16"/>
      <c r="LZ330" s="70"/>
      <c r="MA330" s="16"/>
      <c r="MB330" s="16"/>
      <c r="MC330" s="70"/>
      <c r="MD330" s="16"/>
      <c r="ME330" s="16"/>
      <c r="MF330" s="70"/>
      <c r="MG330" s="21"/>
    </row>
    <row r="331" spans="2:345" s="17" customFormat="1">
      <c r="B331" s="16"/>
      <c r="C331" s="16"/>
      <c r="D331" s="16"/>
      <c r="E331" s="16"/>
      <c r="F331" s="16"/>
      <c r="G331" s="70"/>
      <c r="H331" s="16"/>
      <c r="I331" s="16"/>
      <c r="J331" s="70"/>
      <c r="K331" s="16"/>
      <c r="L331" s="16"/>
      <c r="M331" s="70"/>
      <c r="N331" s="16"/>
      <c r="O331" s="16"/>
      <c r="P331" s="70"/>
      <c r="Q331" s="16"/>
      <c r="R331" s="16"/>
      <c r="S331" s="70"/>
      <c r="T331" s="16"/>
      <c r="U331" s="16"/>
      <c r="V331" s="70"/>
      <c r="W331" s="16"/>
      <c r="X331" s="16"/>
      <c r="Y331" s="70"/>
      <c r="Z331" s="16"/>
      <c r="AA331" s="16"/>
      <c r="AB331" s="70"/>
      <c r="AC331" s="16"/>
      <c r="AD331" s="16"/>
      <c r="AE331" s="70"/>
      <c r="AF331" s="16"/>
      <c r="AG331" s="16"/>
      <c r="AH331" s="70"/>
      <c r="AI331" s="16"/>
      <c r="AJ331" s="16"/>
      <c r="AK331" s="70"/>
      <c r="AL331" s="16"/>
      <c r="AM331" s="16"/>
      <c r="AN331" s="70"/>
      <c r="AO331" s="16"/>
      <c r="AP331" s="16"/>
      <c r="AQ331" s="70"/>
      <c r="AR331" s="16"/>
      <c r="AS331" s="16"/>
      <c r="AT331" s="70"/>
      <c r="AU331" s="16"/>
      <c r="AV331" s="16"/>
      <c r="AW331" s="70"/>
      <c r="AX331" s="16"/>
      <c r="AY331" s="16"/>
      <c r="AZ331" s="70"/>
      <c r="BA331" s="16"/>
      <c r="BB331" s="16"/>
      <c r="BC331" s="70"/>
      <c r="BD331" s="16"/>
      <c r="BE331" s="16"/>
      <c r="BF331" s="70"/>
      <c r="BG331" s="16"/>
      <c r="BH331" s="16"/>
      <c r="BI331" s="70"/>
      <c r="BJ331" s="16"/>
      <c r="BK331" s="16"/>
      <c r="BL331" s="70"/>
      <c r="BM331" s="16"/>
      <c r="BN331" s="16"/>
      <c r="BO331" s="70"/>
      <c r="BP331" s="16"/>
      <c r="BQ331" s="16"/>
      <c r="BR331" s="70"/>
      <c r="BS331" s="16"/>
      <c r="BT331" s="16"/>
      <c r="BU331" s="70"/>
      <c r="BV331" s="16"/>
      <c r="BW331" s="16"/>
      <c r="BX331" s="70"/>
      <c r="BY331" s="16"/>
      <c r="BZ331" s="16"/>
      <c r="CA331" s="70"/>
      <c r="CB331" s="16"/>
      <c r="CC331" s="16"/>
      <c r="CD331" s="70"/>
      <c r="CE331" s="16"/>
      <c r="CF331" s="16"/>
      <c r="CG331" s="70"/>
      <c r="CH331" s="16"/>
      <c r="CI331" s="16"/>
      <c r="CJ331" s="70"/>
      <c r="CK331" s="16"/>
      <c r="CL331" s="16"/>
      <c r="CM331" s="70"/>
      <c r="CN331" s="16"/>
      <c r="CO331" s="16"/>
      <c r="CP331" s="70"/>
      <c r="CQ331" s="16"/>
      <c r="CR331" s="16"/>
      <c r="CS331" s="70"/>
      <c r="CT331" s="16"/>
      <c r="CU331" s="16"/>
      <c r="CV331" s="70"/>
      <c r="CW331" s="16"/>
      <c r="CX331" s="16"/>
      <c r="CY331" s="70"/>
      <c r="CZ331" s="16"/>
      <c r="DA331" s="16"/>
      <c r="DB331" s="70"/>
      <c r="DC331" s="16"/>
      <c r="DD331" s="16"/>
      <c r="DE331" s="70"/>
      <c r="DF331" s="16"/>
      <c r="DG331" s="16"/>
      <c r="DH331" s="70"/>
      <c r="DI331" s="16"/>
      <c r="DJ331" s="16"/>
      <c r="DK331" s="70"/>
      <c r="DL331" s="16"/>
      <c r="DM331" s="16"/>
      <c r="DN331" s="70"/>
      <c r="DO331" s="16"/>
      <c r="DP331" s="16"/>
      <c r="DQ331" s="70"/>
      <c r="DR331" s="16"/>
      <c r="DS331" s="16"/>
      <c r="DT331" s="70"/>
      <c r="DU331" s="16"/>
      <c r="DV331" s="16"/>
      <c r="DW331" s="70"/>
      <c r="DX331" s="16"/>
      <c r="DY331" s="16"/>
      <c r="DZ331" s="70"/>
      <c r="EA331" s="16"/>
      <c r="EB331" s="16"/>
      <c r="EC331" s="70"/>
      <c r="ED331" s="16"/>
      <c r="EE331" s="16"/>
      <c r="EF331" s="70"/>
      <c r="EG331" s="16"/>
      <c r="EH331" s="16"/>
      <c r="EI331" s="70"/>
      <c r="EJ331" s="16"/>
      <c r="EK331" s="16"/>
      <c r="EL331" s="70"/>
      <c r="EM331" s="16"/>
      <c r="EN331" s="16"/>
      <c r="EO331" s="70"/>
      <c r="EP331" s="16"/>
      <c r="EQ331" s="16"/>
      <c r="ER331" s="70"/>
      <c r="ES331" s="16"/>
      <c r="ET331" s="16"/>
      <c r="EU331" s="70"/>
      <c r="EV331" s="16"/>
      <c r="EW331" s="16"/>
      <c r="EX331" s="70"/>
      <c r="EY331" s="16"/>
      <c r="EZ331" s="16"/>
      <c r="FA331" s="70"/>
      <c r="FB331" s="16"/>
      <c r="FC331" s="16"/>
      <c r="FD331" s="70"/>
      <c r="FE331" s="16"/>
      <c r="FF331" s="16"/>
      <c r="FG331" s="70"/>
      <c r="FH331" s="16"/>
      <c r="FI331" s="16"/>
      <c r="FJ331" s="70"/>
      <c r="FK331" s="16"/>
      <c r="FL331" s="16"/>
      <c r="FM331" s="70"/>
      <c r="FN331" s="16"/>
      <c r="FO331" s="16"/>
      <c r="FP331" s="70"/>
      <c r="FQ331" s="16"/>
      <c r="FR331" s="16"/>
      <c r="FS331" s="70"/>
      <c r="FT331" s="16"/>
      <c r="FU331" s="16"/>
      <c r="FV331" s="70"/>
      <c r="FW331" s="16"/>
      <c r="FX331" s="16"/>
      <c r="FY331" s="70"/>
      <c r="FZ331" s="16"/>
      <c r="GA331" s="16"/>
      <c r="GB331" s="70"/>
      <c r="GC331" s="16"/>
      <c r="GD331" s="16"/>
      <c r="GE331" s="70"/>
      <c r="GF331" s="16"/>
      <c r="GG331" s="16"/>
      <c r="GH331" s="71"/>
      <c r="GI331" s="16"/>
      <c r="GJ331" s="16"/>
      <c r="GK331" s="70"/>
      <c r="GL331" s="16"/>
      <c r="GM331" s="16"/>
      <c r="GN331" s="70"/>
      <c r="GO331" s="16"/>
      <c r="GP331" s="16"/>
      <c r="GQ331" s="70"/>
      <c r="GR331" s="16"/>
      <c r="GS331" s="16"/>
      <c r="GT331" s="70"/>
      <c r="GU331" s="16"/>
      <c r="GV331" s="16"/>
      <c r="GW331" s="70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70"/>
      <c r="HJ331" s="16"/>
      <c r="HK331" s="16"/>
      <c r="HL331" s="16"/>
      <c r="HM331" s="16"/>
      <c r="HN331" s="16"/>
      <c r="HO331" s="16"/>
      <c r="HP331" s="16"/>
      <c r="HQ331" s="16"/>
      <c r="HR331" s="70"/>
      <c r="HS331" s="16"/>
      <c r="HT331" s="16"/>
      <c r="HU331" s="70"/>
      <c r="HV331" s="16"/>
      <c r="HW331" s="16"/>
      <c r="HX331" s="70"/>
      <c r="HY331" s="16"/>
      <c r="HZ331" s="16"/>
      <c r="IA331" s="70"/>
      <c r="IB331" s="16"/>
      <c r="IC331" s="16"/>
      <c r="ID331" s="70"/>
      <c r="IE331" s="16"/>
      <c r="IF331" s="16"/>
      <c r="IG331" s="70"/>
      <c r="IH331" s="16"/>
      <c r="II331" s="16"/>
      <c r="IJ331" s="70"/>
      <c r="IK331" s="16"/>
      <c r="IL331" s="16"/>
      <c r="IM331" s="70"/>
      <c r="IN331" s="16"/>
      <c r="IO331" s="16"/>
      <c r="IP331" s="70"/>
      <c r="IQ331" s="16"/>
      <c r="IR331" s="16"/>
      <c r="IS331" s="16"/>
      <c r="IT331" s="70"/>
      <c r="IU331" s="16"/>
      <c r="IV331" s="16"/>
      <c r="IW331" s="70"/>
      <c r="IX331" s="16"/>
      <c r="IY331" s="16"/>
      <c r="IZ331" s="70"/>
      <c r="JA331" s="16"/>
      <c r="JB331" s="16"/>
      <c r="JC331" s="70"/>
      <c r="JD331" s="16"/>
      <c r="JE331" s="16"/>
      <c r="JF331" s="70"/>
      <c r="JG331" s="16"/>
      <c r="JH331" s="16"/>
      <c r="JI331" s="70"/>
      <c r="JJ331" s="16"/>
      <c r="JK331" s="16"/>
      <c r="JL331" s="70"/>
      <c r="JM331" s="16"/>
      <c r="JN331" s="16"/>
      <c r="JO331" s="70"/>
      <c r="JP331" s="16"/>
      <c r="JQ331" s="16"/>
      <c r="JR331" s="70"/>
      <c r="JS331" s="16"/>
      <c r="JT331" s="16"/>
      <c r="JU331" s="70"/>
      <c r="JV331" s="16"/>
      <c r="JW331" s="16"/>
      <c r="JX331" s="70"/>
      <c r="JY331" s="16"/>
      <c r="JZ331" s="16"/>
      <c r="KA331" s="70"/>
      <c r="KB331" s="16"/>
      <c r="KC331" s="16"/>
      <c r="KD331" s="70"/>
      <c r="KE331" s="16"/>
      <c r="KF331" s="16"/>
      <c r="KG331" s="70"/>
      <c r="KH331" s="16"/>
      <c r="KI331" s="16"/>
      <c r="KJ331" s="70"/>
      <c r="KK331" s="16"/>
      <c r="KL331" s="16"/>
      <c r="KM331" s="70"/>
      <c r="KN331" s="16"/>
      <c r="KO331" s="16"/>
      <c r="KP331" s="70"/>
      <c r="KQ331" s="16"/>
      <c r="KR331" s="16"/>
      <c r="KS331" s="70"/>
      <c r="KT331" s="16"/>
      <c r="KU331" s="16"/>
      <c r="KV331" s="16"/>
      <c r="KW331" s="16"/>
      <c r="KX331" s="16"/>
      <c r="KY331" s="70"/>
      <c r="KZ331" s="16"/>
      <c r="LA331" s="16"/>
      <c r="LB331" s="70"/>
      <c r="LC331" s="16"/>
      <c r="LD331" s="16"/>
      <c r="LE331" s="70"/>
      <c r="LF331" s="16"/>
      <c r="LG331" s="16"/>
      <c r="LH331" s="70"/>
      <c r="LI331" s="16"/>
      <c r="LJ331" s="16"/>
      <c r="LK331" s="70"/>
      <c r="LL331" s="16"/>
      <c r="LM331" s="16"/>
      <c r="LN331" s="70"/>
      <c r="LO331" s="16"/>
      <c r="LP331" s="16"/>
      <c r="LQ331" s="70"/>
      <c r="LR331" s="16"/>
      <c r="LS331" s="16"/>
      <c r="LT331" s="70"/>
      <c r="LU331" s="16"/>
      <c r="LV331" s="16"/>
      <c r="LW331" s="70"/>
      <c r="LX331" s="16"/>
      <c r="LY331" s="16"/>
      <c r="LZ331" s="70"/>
      <c r="MA331" s="16"/>
      <c r="MB331" s="16"/>
      <c r="MC331" s="70"/>
      <c r="MD331" s="16"/>
      <c r="ME331" s="16"/>
      <c r="MF331" s="70"/>
      <c r="MG331" s="21"/>
    </row>
    <row r="332" spans="2:345" s="17" customFormat="1" ht="18.75" customHeight="1">
      <c r="B332" s="16"/>
      <c r="C332" s="16"/>
      <c r="D332" s="16"/>
      <c r="E332" s="16"/>
      <c r="F332" s="16"/>
      <c r="G332" s="70"/>
      <c r="H332" s="16"/>
      <c r="I332" s="16"/>
      <c r="J332" s="70"/>
      <c r="K332" s="16"/>
      <c r="L332" s="16"/>
      <c r="M332" s="70"/>
      <c r="N332" s="16"/>
      <c r="O332" s="16"/>
      <c r="P332" s="70"/>
      <c r="Q332" s="16"/>
      <c r="R332" s="16"/>
      <c r="S332" s="70"/>
      <c r="T332" s="16"/>
      <c r="U332" s="16"/>
      <c r="V332" s="70"/>
      <c r="W332" s="16"/>
      <c r="X332" s="16"/>
      <c r="Y332" s="70"/>
      <c r="Z332" s="16"/>
      <c r="AA332" s="16"/>
      <c r="AB332" s="70"/>
      <c r="AC332" s="16"/>
      <c r="AD332" s="16"/>
      <c r="AE332" s="70"/>
      <c r="AF332" s="16"/>
      <c r="AG332" s="16"/>
      <c r="AH332" s="70"/>
      <c r="AI332" s="16"/>
      <c r="AJ332" s="16"/>
      <c r="AK332" s="70"/>
      <c r="AL332" s="16"/>
      <c r="AM332" s="16"/>
      <c r="AN332" s="70"/>
      <c r="AO332" s="16"/>
      <c r="AP332" s="16"/>
      <c r="AQ332" s="70"/>
      <c r="AR332" s="16"/>
      <c r="AS332" s="16"/>
      <c r="AT332" s="70"/>
      <c r="AU332" s="16"/>
      <c r="AV332" s="16"/>
      <c r="AW332" s="70"/>
      <c r="AX332" s="16"/>
      <c r="AY332" s="16"/>
      <c r="AZ332" s="70"/>
      <c r="BA332" s="16"/>
      <c r="BB332" s="16"/>
      <c r="BC332" s="70"/>
      <c r="BD332" s="16"/>
      <c r="BE332" s="16"/>
      <c r="BF332" s="70"/>
      <c r="BG332" s="16"/>
      <c r="BH332" s="16"/>
      <c r="BI332" s="70"/>
      <c r="BJ332" s="16"/>
      <c r="BK332" s="16"/>
      <c r="BL332" s="70"/>
      <c r="BM332" s="16"/>
      <c r="BN332" s="16"/>
      <c r="BO332" s="70"/>
      <c r="BP332" s="16"/>
      <c r="BQ332" s="16"/>
      <c r="BR332" s="70"/>
      <c r="BS332" s="16"/>
      <c r="BT332" s="16"/>
      <c r="BU332" s="70"/>
      <c r="BV332" s="16"/>
      <c r="BW332" s="16"/>
      <c r="BX332" s="70"/>
      <c r="BY332" s="16"/>
      <c r="BZ332" s="16"/>
      <c r="CA332" s="70"/>
      <c r="CB332" s="16"/>
      <c r="CC332" s="16"/>
      <c r="CD332" s="70"/>
      <c r="CE332" s="16"/>
      <c r="CF332" s="16"/>
      <c r="CG332" s="70"/>
      <c r="CH332" s="16"/>
      <c r="CI332" s="16"/>
      <c r="CJ332" s="70"/>
      <c r="CK332" s="16"/>
      <c r="CL332" s="16"/>
      <c r="CM332" s="70"/>
      <c r="CN332" s="16"/>
      <c r="CO332" s="16"/>
      <c r="CP332" s="70"/>
      <c r="CQ332" s="16"/>
      <c r="CR332" s="16"/>
      <c r="CS332" s="70"/>
      <c r="CT332" s="16"/>
      <c r="CU332" s="16"/>
      <c r="CV332" s="70"/>
      <c r="CW332" s="16"/>
      <c r="CX332" s="16"/>
      <c r="CY332" s="70"/>
      <c r="CZ332" s="16"/>
      <c r="DA332" s="16"/>
      <c r="DB332" s="70"/>
      <c r="DC332" s="16"/>
      <c r="DD332" s="16"/>
      <c r="DE332" s="70"/>
      <c r="DF332" s="16"/>
      <c r="DG332" s="16"/>
      <c r="DH332" s="70"/>
      <c r="DI332" s="16"/>
      <c r="DJ332" s="16"/>
      <c r="DK332" s="70"/>
      <c r="DL332" s="16"/>
      <c r="DM332" s="16"/>
      <c r="DN332" s="70"/>
      <c r="DO332" s="16"/>
      <c r="DP332" s="16"/>
      <c r="DQ332" s="70"/>
      <c r="DR332" s="16"/>
      <c r="DS332" s="16"/>
      <c r="DT332" s="70"/>
      <c r="DU332" s="16"/>
      <c r="DV332" s="16"/>
      <c r="DW332" s="70"/>
      <c r="DX332" s="16"/>
      <c r="DY332" s="16"/>
      <c r="DZ332" s="70"/>
      <c r="EA332" s="16"/>
      <c r="EB332" s="16"/>
      <c r="EC332" s="70"/>
      <c r="ED332" s="16"/>
      <c r="EE332" s="16"/>
      <c r="EF332" s="70"/>
      <c r="EG332" s="16"/>
      <c r="EH332" s="16"/>
      <c r="EI332" s="70"/>
      <c r="EJ332" s="16"/>
      <c r="EK332" s="16"/>
      <c r="EL332" s="70"/>
      <c r="EM332" s="16"/>
      <c r="EN332" s="16"/>
      <c r="EO332" s="70"/>
      <c r="EP332" s="16"/>
      <c r="EQ332" s="16"/>
      <c r="ER332" s="70"/>
      <c r="ES332" s="16"/>
      <c r="ET332" s="16"/>
      <c r="EU332" s="70"/>
      <c r="EV332" s="16"/>
      <c r="EW332" s="16"/>
      <c r="EX332" s="70"/>
      <c r="EY332" s="16"/>
      <c r="EZ332" s="16"/>
      <c r="FA332" s="70"/>
      <c r="FB332" s="16"/>
      <c r="FC332" s="16"/>
      <c r="FD332" s="70"/>
      <c r="FE332" s="16"/>
      <c r="FF332" s="16"/>
      <c r="FG332" s="70"/>
      <c r="FH332" s="16"/>
      <c r="FI332" s="16"/>
      <c r="FJ332" s="70"/>
      <c r="FK332" s="16"/>
      <c r="FL332" s="16"/>
      <c r="FM332" s="70"/>
      <c r="FN332" s="16"/>
      <c r="FO332" s="16"/>
      <c r="FP332" s="70"/>
      <c r="FQ332" s="16"/>
      <c r="FR332" s="16"/>
      <c r="FS332" s="70"/>
      <c r="FT332" s="16"/>
      <c r="FU332" s="16"/>
      <c r="FV332" s="70"/>
      <c r="FW332" s="16"/>
      <c r="FX332" s="16"/>
      <c r="FY332" s="70"/>
      <c r="FZ332" s="16"/>
      <c r="GA332" s="16"/>
      <c r="GB332" s="70"/>
      <c r="GC332" s="16"/>
      <c r="GD332" s="16"/>
      <c r="GE332" s="70"/>
      <c r="GF332" s="16"/>
      <c r="GG332" s="16"/>
      <c r="GH332" s="71"/>
      <c r="GI332" s="16"/>
      <c r="GJ332" s="16"/>
      <c r="GK332" s="70"/>
      <c r="GL332" s="16"/>
      <c r="GM332" s="16"/>
      <c r="GN332" s="70"/>
      <c r="GO332" s="16"/>
      <c r="GP332" s="16"/>
      <c r="GQ332" s="70"/>
      <c r="GR332" s="16"/>
      <c r="GS332" s="16"/>
      <c r="GT332" s="70"/>
      <c r="GU332" s="16"/>
      <c r="GV332" s="16"/>
      <c r="GW332" s="70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70"/>
      <c r="HJ332" s="16"/>
      <c r="HK332" s="16"/>
      <c r="HL332" s="16"/>
      <c r="HM332" s="16"/>
      <c r="HN332" s="16"/>
      <c r="HO332" s="16"/>
      <c r="HP332" s="16"/>
      <c r="HQ332" s="16"/>
      <c r="HR332" s="70"/>
      <c r="HS332" s="16"/>
      <c r="HT332" s="16"/>
      <c r="HU332" s="70"/>
      <c r="HV332" s="16"/>
      <c r="HW332" s="16"/>
      <c r="HX332" s="70"/>
      <c r="HY332" s="16"/>
      <c r="HZ332" s="16"/>
      <c r="IA332" s="70"/>
      <c r="IB332" s="16"/>
      <c r="IC332" s="16"/>
      <c r="ID332" s="70"/>
      <c r="IE332" s="16"/>
      <c r="IF332" s="16"/>
      <c r="IG332" s="70"/>
      <c r="IH332" s="16"/>
      <c r="II332" s="16"/>
      <c r="IJ332" s="70"/>
      <c r="IK332" s="16"/>
      <c r="IL332" s="16"/>
      <c r="IM332" s="70"/>
      <c r="IN332" s="16"/>
      <c r="IO332" s="16"/>
      <c r="IP332" s="70"/>
      <c r="IQ332" s="16"/>
      <c r="IR332" s="16"/>
      <c r="IS332" s="16"/>
      <c r="IT332" s="70"/>
      <c r="IU332" s="16"/>
      <c r="IV332" s="16"/>
      <c r="IW332" s="70"/>
      <c r="IX332" s="16"/>
      <c r="IY332" s="16"/>
      <c r="IZ332" s="70"/>
      <c r="JA332" s="16"/>
      <c r="JB332" s="16"/>
      <c r="JC332" s="70"/>
      <c r="JD332" s="16"/>
      <c r="JE332" s="16"/>
      <c r="JF332" s="70"/>
      <c r="JG332" s="16"/>
      <c r="JH332" s="16"/>
      <c r="JI332" s="70"/>
      <c r="JJ332" s="16"/>
      <c r="JK332" s="16"/>
      <c r="JL332" s="70"/>
      <c r="JM332" s="16"/>
      <c r="JN332" s="16"/>
      <c r="JO332" s="70"/>
      <c r="JP332" s="16"/>
      <c r="JQ332" s="16"/>
      <c r="JR332" s="70"/>
      <c r="JS332" s="16"/>
      <c r="JT332" s="16"/>
      <c r="JU332" s="70"/>
      <c r="JV332" s="16"/>
      <c r="JW332" s="16"/>
      <c r="JX332" s="70"/>
      <c r="JY332" s="16"/>
      <c r="JZ332" s="16"/>
      <c r="KA332" s="70"/>
      <c r="KB332" s="16"/>
      <c r="KC332" s="16"/>
      <c r="KD332" s="70"/>
      <c r="KE332" s="16"/>
      <c r="KF332" s="16"/>
      <c r="KG332" s="70"/>
      <c r="KH332" s="16"/>
      <c r="KI332" s="16"/>
      <c r="KJ332" s="70"/>
      <c r="KK332" s="16"/>
      <c r="KL332" s="16"/>
      <c r="KM332" s="70"/>
      <c r="KN332" s="16"/>
      <c r="KO332" s="16"/>
      <c r="KP332" s="70"/>
      <c r="KQ332" s="16"/>
      <c r="KR332" s="16"/>
      <c r="KS332" s="70"/>
      <c r="KT332" s="16"/>
      <c r="KU332" s="16"/>
      <c r="KV332" s="16"/>
      <c r="KW332" s="16"/>
      <c r="KX332" s="16"/>
      <c r="KY332" s="70"/>
      <c r="KZ332" s="16"/>
      <c r="LA332" s="16"/>
      <c r="LB332" s="70"/>
      <c r="LC332" s="16"/>
      <c r="LD332" s="16"/>
      <c r="LE332" s="70"/>
      <c r="LF332" s="16"/>
      <c r="LG332" s="16"/>
      <c r="LH332" s="70"/>
      <c r="LI332" s="16"/>
      <c r="LJ332" s="16"/>
      <c r="LK332" s="70"/>
      <c r="LL332" s="16"/>
      <c r="LM332" s="16"/>
      <c r="LN332" s="70"/>
      <c r="LO332" s="16"/>
      <c r="LP332" s="16"/>
      <c r="LQ332" s="70"/>
      <c r="LR332" s="16"/>
      <c r="LS332" s="16"/>
      <c r="LT332" s="70"/>
      <c r="LU332" s="16"/>
      <c r="LV332" s="16"/>
      <c r="LW332" s="70"/>
      <c r="LX332" s="16"/>
      <c r="LY332" s="16"/>
      <c r="LZ332" s="70"/>
      <c r="MA332" s="16"/>
      <c r="MB332" s="16"/>
      <c r="MC332" s="70"/>
      <c r="MD332" s="16"/>
      <c r="ME332" s="16"/>
      <c r="MF332" s="70"/>
      <c r="MG332" s="21"/>
    </row>
    <row r="333" spans="2:345" s="17" customFormat="1">
      <c r="B333" s="16"/>
      <c r="C333" s="16"/>
      <c r="D333" s="16"/>
      <c r="E333" s="16"/>
      <c r="F333" s="16"/>
      <c r="G333" s="70"/>
      <c r="H333" s="16"/>
      <c r="I333" s="16"/>
      <c r="J333" s="70"/>
      <c r="K333" s="16"/>
      <c r="L333" s="16"/>
      <c r="M333" s="70"/>
      <c r="N333" s="16"/>
      <c r="O333" s="16"/>
      <c r="P333" s="70"/>
      <c r="Q333" s="16"/>
      <c r="R333" s="16"/>
      <c r="S333" s="70"/>
      <c r="T333" s="16"/>
      <c r="U333" s="16"/>
      <c r="V333" s="70"/>
      <c r="W333" s="16"/>
      <c r="X333" s="16"/>
      <c r="Y333" s="70"/>
      <c r="Z333" s="16"/>
      <c r="AA333" s="16"/>
      <c r="AB333" s="70"/>
      <c r="AC333" s="16"/>
      <c r="AD333" s="16"/>
      <c r="AE333" s="70"/>
      <c r="AF333" s="16"/>
      <c r="AG333" s="16"/>
      <c r="AH333" s="70"/>
      <c r="AI333" s="16"/>
      <c r="AJ333" s="16"/>
      <c r="AK333" s="70"/>
      <c r="AL333" s="16"/>
      <c r="AM333" s="16"/>
      <c r="AN333" s="70"/>
      <c r="AO333" s="16"/>
      <c r="AP333" s="16"/>
      <c r="AQ333" s="70"/>
      <c r="AR333" s="16"/>
      <c r="AS333" s="16"/>
      <c r="AT333" s="70"/>
      <c r="AU333" s="16"/>
      <c r="AV333" s="16"/>
      <c r="AW333" s="70"/>
      <c r="AX333" s="16"/>
      <c r="AY333" s="16"/>
      <c r="AZ333" s="70"/>
      <c r="BA333" s="16"/>
      <c r="BB333" s="16"/>
      <c r="BC333" s="70"/>
      <c r="BD333" s="16"/>
      <c r="BE333" s="16"/>
      <c r="BF333" s="70"/>
      <c r="BG333" s="16"/>
      <c r="BH333" s="16"/>
      <c r="BI333" s="70"/>
      <c r="BJ333" s="16"/>
      <c r="BK333" s="16"/>
      <c r="BL333" s="70"/>
      <c r="BM333" s="16"/>
      <c r="BN333" s="16"/>
      <c r="BO333" s="70"/>
      <c r="BP333" s="16"/>
      <c r="BQ333" s="16"/>
      <c r="BR333" s="70"/>
      <c r="BS333" s="16"/>
      <c r="BT333" s="16"/>
      <c r="BU333" s="70"/>
      <c r="BV333" s="16"/>
      <c r="BW333" s="16"/>
      <c r="BX333" s="70"/>
      <c r="BY333" s="16"/>
      <c r="BZ333" s="16"/>
      <c r="CA333" s="70"/>
      <c r="CB333" s="16"/>
      <c r="CC333" s="16"/>
      <c r="CD333" s="70"/>
      <c r="CE333" s="16"/>
      <c r="CF333" s="16"/>
      <c r="CG333" s="70"/>
      <c r="CH333" s="16"/>
      <c r="CI333" s="16"/>
      <c r="CJ333" s="70"/>
      <c r="CK333" s="16"/>
      <c r="CL333" s="16"/>
      <c r="CM333" s="70"/>
      <c r="CN333" s="16"/>
      <c r="CO333" s="16"/>
      <c r="CP333" s="70"/>
      <c r="CQ333" s="16"/>
      <c r="CR333" s="16"/>
      <c r="CS333" s="70"/>
      <c r="CT333" s="16"/>
      <c r="CU333" s="16"/>
      <c r="CV333" s="70"/>
      <c r="CW333" s="16"/>
      <c r="CX333" s="16"/>
      <c r="CY333" s="70"/>
      <c r="CZ333" s="16"/>
      <c r="DA333" s="16"/>
      <c r="DB333" s="70"/>
      <c r="DC333" s="16"/>
      <c r="DD333" s="16"/>
      <c r="DE333" s="70"/>
      <c r="DF333" s="16"/>
      <c r="DG333" s="16"/>
      <c r="DH333" s="70"/>
      <c r="DI333" s="16"/>
      <c r="DJ333" s="16"/>
      <c r="DK333" s="70"/>
      <c r="DL333" s="16"/>
      <c r="DM333" s="16"/>
      <c r="DN333" s="70"/>
      <c r="DO333" s="16"/>
      <c r="DP333" s="16"/>
      <c r="DQ333" s="70"/>
      <c r="DR333" s="16"/>
      <c r="DS333" s="16"/>
      <c r="DT333" s="70"/>
      <c r="DU333" s="16"/>
      <c r="DV333" s="16"/>
      <c r="DW333" s="70"/>
      <c r="DX333" s="16"/>
      <c r="DY333" s="16"/>
      <c r="DZ333" s="70"/>
      <c r="EA333" s="16"/>
      <c r="EB333" s="16"/>
      <c r="EC333" s="70"/>
      <c r="ED333" s="16"/>
      <c r="EE333" s="16"/>
      <c r="EF333" s="70"/>
      <c r="EG333" s="16"/>
      <c r="EH333" s="16"/>
      <c r="EI333" s="70"/>
      <c r="EJ333" s="16"/>
      <c r="EK333" s="16"/>
      <c r="EL333" s="70"/>
      <c r="EM333" s="16"/>
      <c r="EN333" s="16"/>
      <c r="EO333" s="70"/>
      <c r="EP333" s="16"/>
      <c r="EQ333" s="16"/>
      <c r="ER333" s="70"/>
      <c r="ES333" s="16"/>
      <c r="ET333" s="16"/>
      <c r="EU333" s="70"/>
      <c r="EV333" s="16"/>
      <c r="EW333" s="16"/>
      <c r="EX333" s="70"/>
      <c r="EY333" s="16"/>
      <c r="EZ333" s="16"/>
      <c r="FA333" s="70"/>
      <c r="FB333" s="16"/>
      <c r="FC333" s="16"/>
      <c r="FD333" s="70"/>
      <c r="FE333" s="16"/>
      <c r="FF333" s="16"/>
      <c r="FG333" s="70"/>
      <c r="FH333" s="16"/>
      <c r="FI333" s="16"/>
      <c r="FJ333" s="70"/>
      <c r="FK333" s="16"/>
      <c r="FL333" s="16"/>
      <c r="FM333" s="70"/>
      <c r="FN333" s="16"/>
      <c r="FO333" s="16"/>
      <c r="FP333" s="70"/>
      <c r="FQ333" s="16"/>
      <c r="FR333" s="16"/>
      <c r="FS333" s="70"/>
      <c r="FT333" s="16"/>
      <c r="FU333" s="16"/>
      <c r="FV333" s="70"/>
      <c r="FW333" s="16"/>
      <c r="FX333" s="16"/>
      <c r="FY333" s="70"/>
      <c r="FZ333" s="16"/>
      <c r="GA333" s="16"/>
      <c r="GB333" s="70"/>
      <c r="GC333" s="16"/>
      <c r="GD333" s="16"/>
      <c r="GE333" s="70"/>
      <c r="GF333" s="16"/>
      <c r="GG333" s="16"/>
      <c r="GH333" s="71"/>
      <c r="GI333" s="16"/>
      <c r="GJ333" s="16"/>
      <c r="GK333" s="70"/>
      <c r="GL333" s="16"/>
      <c r="GM333" s="16"/>
      <c r="GN333" s="70"/>
      <c r="GO333" s="16"/>
      <c r="GP333" s="16"/>
      <c r="GQ333" s="70"/>
      <c r="GR333" s="16"/>
      <c r="GS333" s="16"/>
      <c r="GT333" s="70"/>
      <c r="GU333" s="16"/>
      <c r="GV333" s="16"/>
      <c r="GW333" s="70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70"/>
      <c r="HJ333" s="16"/>
      <c r="HK333" s="16"/>
      <c r="HL333" s="16"/>
      <c r="HM333" s="16"/>
      <c r="HN333" s="16"/>
      <c r="HO333" s="16"/>
      <c r="HP333" s="16"/>
      <c r="HQ333" s="16"/>
      <c r="HR333" s="70"/>
      <c r="HS333" s="16"/>
      <c r="HT333" s="16"/>
      <c r="HU333" s="70"/>
      <c r="HV333" s="16"/>
      <c r="HW333" s="16"/>
      <c r="HX333" s="70"/>
      <c r="HY333" s="16"/>
      <c r="HZ333" s="16"/>
      <c r="IA333" s="70"/>
      <c r="IB333" s="16"/>
      <c r="IC333" s="16"/>
      <c r="ID333" s="70"/>
      <c r="IE333" s="16"/>
      <c r="IF333" s="16"/>
      <c r="IG333" s="70"/>
      <c r="IH333" s="16"/>
      <c r="II333" s="16"/>
      <c r="IJ333" s="70"/>
      <c r="IK333" s="16"/>
      <c r="IL333" s="16"/>
      <c r="IM333" s="70"/>
      <c r="IN333" s="16"/>
      <c r="IO333" s="16"/>
      <c r="IP333" s="70"/>
      <c r="IQ333" s="16"/>
      <c r="IR333" s="16"/>
      <c r="IS333" s="16"/>
      <c r="IT333" s="70"/>
      <c r="IU333" s="16"/>
      <c r="IV333" s="16"/>
      <c r="IW333" s="70"/>
      <c r="IX333" s="16"/>
      <c r="IY333" s="16"/>
      <c r="IZ333" s="70"/>
      <c r="JA333" s="16"/>
      <c r="JB333" s="16"/>
      <c r="JC333" s="70"/>
      <c r="JD333" s="16"/>
      <c r="JE333" s="16"/>
      <c r="JF333" s="70"/>
      <c r="JG333" s="16"/>
      <c r="JH333" s="16"/>
      <c r="JI333" s="70"/>
      <c r="JJ333" s="16"/>
      <c r="JK333" s="16"/>
      <c r="JL333" s="70"/>
      <c r="JM333" s="16"/>
      <c r="JN333" s="16"/>
      <c r="JO333" s="70"/>
      <c r="JP333" s="16"/>
      <c r="JQ333" s="16"/>
      <c r="JR333" s="70"/>
      <c r="JS333" s="16"/>
      <c r="JT333" s="16"/>
      <c r="JU333" s="70"/>
      <c r="JV333" s="16"/>
      <c r="JW333" s="16"/>
      <c r="JX333" s="70"/>
      <c r="JY333" s="16"/>
      <c r="JZ333" s="16"/>
      <c r="KA333" s="70"/>
      <c r="KB333" s="16"/>
      <c r="KC333" s="16"/>
      <c r="KD333" s="70"/>
      <c r="KE333" s="16"/>
      <c r="KF333" s="16"/>
      <c r="KG333" s="70"/>
      <c r="KH333" s="16"/>
      <c r="KI333" s="16"/>
      <c r="KJ333" s="70"/>
      <c r="KK333" s="16"/>
      <c r="KL333" s="16"/>
      <c r="KM333" s="70"/>
      <c r="KN333" s="16"/>
      <c r="KO333" s="16"/>
      <c r="KP333" s="70"/>
      <c r="KQ333" s="16"/>
      <c r="KR333" s="16"/>
      <c r="KS333" s="70"/>
      <c r="KT333" s="16"/>
      <c r="KU333" s="16"/>
      <c r="KV333" s="16"/>
      <c r="KW333" s="16"/>
      <c r="KX333" s="16"/>
      <c r="KY333" s="70"/>
      <c r="KZ333" s="16"/>
      <c r="LA333" s="16"/>
      <c r="LB333" s="70"/>
      <c r="LC333" s="16"/>
      <c r="LD333" s="16"/>
      <c r="LE333" s="70"/>
      <c r="LF333" s="16"/>
      <c r="LG333" s="16"/>
      <c r="LH333" s="70"/>
      <c r="LI333" s="16"/>
      <c r="LJ333" s="16"/>
      <c r="LK333" s="70"/>
      <c r="LL333" s="16"/>
      <c r="LM333" s="16"/>
      <c r="LN333" s="70"/>
      <c r="LO333" s="16"/>
      <c r="LP333" s="16"/>
      <c r="LQ333" s="70"/>
      <c r="LR333" s="16"/>
      <c r="LS333" s="16"/>
      <c r="LT333" s="70"/>
      <c r="LU333" s="16"/>
      <c r="LV333" s="16"/>
      <c r="LW333" s="70"/>
      <c r="LX333" s="16"/>
      <c r="LY333" s="16"/>
      <c r="LZ333" s="70"/>
      <c r="MA333" s="16"/>
      <c r="MB333" s="16"/>
      <c r="MC333" s="70"/>
      <c r="MD333" s="16"/>
      <c r="ME333" s="16"/>
      <c r="MF333" s="70"/>
      <c r="MG333" s="21"/>
    </row>
    <row r="334" spans="2:345" s="17" customFormat="1" ht="18.75" customHeight="1">
      <c r="B334" s="16"/>
      <c r="C334" s="16"/>
      <c r="D334" s="16"/>
      <c r="E334" s="16"/>
      <c r="F334" s="16"/>
      <c r="G334" s="70"/>
      <c r="H334" s="16"/>
      <c r="I334" s="16"/>
      <c r="J334" s="70"/>
      <c r="K334" s="16"/>
      <c r="L334" s="16"/>
      <c r="M334" s="70"/>
      <c r="N334" s="16"/>
      <c r="O334" s="16"/>
      <c r="P334" s="70"/>
      <c r="Q334" s="16"/>
      <c r="R334" s="16"/>
      <c r="S334" s="70"/>
      <c r="T334" s="16"/>
      <c r="U334" s="16"/>
      <c r="V334" s="70"/>
      <c r="W334" s="16"/>
      <c r="X334" s="16"/>
      <c r="Y334" s="70"/>
      <c r="Z334" s="16"/>
      <c r="AA334" s="16"/>
      <c r="AB334" s="70"/>
      <c r="AC334" s="16"/>
      <c r="AD334" s="16"/>
      <c r="AE334" s="70"/>
      <c r="AF334" s="16"/>
      <c r="AG334" s="16"/>
      <c r="AH334" s="70"/>
      <c r="AI334" s="16"/>
      <c r="AJ334" s="16"/>
      <c r="AK334" s="70"/>
      <c r="AL334" s="16"/>
      <c r="AM334" s="16"/>
      <c r="AN334" s="70"/>
      <c r="AO334" s="16"/>
      <c r="AP334" s="16"/>
      <c r="AQ334" s="70"/>
      <c r="AR334" s="16"/>
      <c r="AS334" s="16"/>
      <c r="AT334" s="70"/>
      <c r="AU334" s="16"/>
      <c r="AV334" s="16"/>
      <c r="AW334" s="70"/>
      <c r="AX334" s="16"/>
      <c r="AY334" s="16"/>
      <c r="AZ334" s="70"/>
      <c r="BA334" s="16"/>
      <c r="BB334" s="16"/>
      <c r="BC334" s="70"/>
      <c r="BD334" s="16"/>
      <c r="BE334" s="16"/>
      <c r="BF334" s="70"/>
      <c r="BG334" s="16"/>
      <c r="BH334" s="16"/>
      <c r="BI334" s="70"/>
      <c r="BJ334" s="16"/>
      <c r="BK334" s="16"/>
      <c r="BL334" s="70"/>
      <c r="BM334" s="16"/>
      <c r="BN334" s="16"/>
      <c r="BO334" s="70"/>
      <c r="BP334" s="16"/>
      <c r="BQ334" s="16"/>
      <c r="BR334" s="70"/>
      <c r="BS334" s="16"/>
      <c r="BT334" s="16"/>
      <c r="BU334" s="70"/>
      <c r="BV334" s="16"/>
      <c r="BW334" s="16"/>
      <c r="BX334" s="70"/>
      <c r="BY334" s="16"/>
      <c r="BZ334" s="16"/>
      <c r="CA334" s="70"/>
      <c r="CB334" s="16"/>
      <c r="CC334" s="16"/>
      <c r="CD334" s="70"/>
      <c r="CE334" s="16"/>
      <c r="CF334" s="16"/>
      <c r="CG334" s="70"/>
      <c r="CH334" s="16"/>
      <c r="CI334" s="16"/>
      <c r="CJ334" s="70"/>
      <c r="CK334" s="16"/>
      <c r="CL334" s="16"/>
      <c r="CM334" s="70"/>
      <c r="CN334" s="16"/>
      <c r="CO334" s="16"/>
      <c r="CP334" s="70"/>
      <c r="CQ334" s="16"/>
      <c r="CR334" s="16"/>
      <c r="CS334" s="70"/>
      <c r="CT334" s="16"/>
      <c r="CU334" s="16"/>
      <c r="CV334" s="70"/>
      <c r="CW334" s="16"/>
      <c r="CX334" s="16"/>
      <c r="CY334" s="70"/>
      <c r="CZ334" s="16"/>
      <c r="DA334" s="16"/>
      <c r="DB334" s="70"/>
      <c r="DC334" s="16"/>
      <c r="DD334" s="16"/>
      <c r="DE334" s="70"/>
      <c r="DF334" s="16"/>
      <c r="DG334" s="16"/>
      <c r="DH334" s="70"/>
      <c r="DI334" s="16"/>
      <c r="DJ334" s="16"/>
      <c r="DK334" s="70"/>
      <c r="DL334" s="16"/>
      <c r="DM334" s="16"/>
      <c r="DN334" s="70"/>
      <c r="DO334" s="16"/>
      <c r="DP334" s="16"/>
      <c r="DQ334" s="70"/>
      <c r="DR334" s="16"/>
      <c r="DS334" s="16"/>
      <c r="DT334" s="70"/>
      <c r="DU334" s="16"/>
      <c r="DV334" s="16"/>
      <c r="DW334" s="70"/>
      <c r="DX334" s="16"/>
      <c r="DY334" s="16"/>
      <c r="DZ334" s="70"/>
      <c r="EA334" s="16"/>
      <c r="EB334" s="16"/>
      <c r="EC334" s="70"/>
      <c r="ED334" s="16"/>
      <c r="EE334" s="16"/>
      <c r="EF334" s="70"/>
      <c r="EG334" s="16"/>
      <c r="EH334" s="16"/>
      <c r="EI334" s="70"/>
      <c r="EJ334" s="16"/>
      <c r="EK334" s="16"/>
      <c r="EL334" s="70"/>
      <c r="EM334" s="16"/>
      <c r="EN334" s="16"/>
      <c r="EO334" s="70"/>
      <c r="EP334" s="16"/>
      <c r="EQ334" s="16"/>
      <c r="ER334" s="70"/>
      <c r="ES334" s="16"/>
      <c r="ET334" s="16"/>
      <c r="EU334" s="70"/>
      <c r="EV334" s="16"/>
      <c r="EW334" s="16"/>
      <c r="EX334" s="70"/>
      <c r="EY334" s="16"/>
      <c r="EZ334" s="16"/>
      <c r="FA334" s="70"/>
      <c r="FB334" s="16"/>
      <c r="FC334" s="16"/>
      <c r="FD334" s="70"/>
      <c r="FE334" s="16"/>
      <c r="FF334" s="16"/>
      <c r="FG334" s="70"/>
      <c r="FH334" s="16"/>
      <c r="FI334" s="16"/>
      <c r="FJ334" s="70"/>
      <c r="FK334" s="16"/>
      <c r="FL334" s="16"/>
      <c r="FM334" s="70"/>
      <c r="FN334" s="16"/>
      <c r="FO334" s="16"/>
      <c r="FP334" s="70"/>
      <c r="FQ334" s="16"/>
      <c r="FR334" s="16"/>
      <c r="FS334" s="70"/>
      <c r="FT334" s="16"/>
      <c r="FU334" s="16"/>
      <c r="FV334" s="70"/>
      <c r="FW334" s="16"/>
      <c r="FX334" s="16"/>
      <c r="FY334" s="70"/>
      <c r="FZ334" s="16"/>
      <c r="GA334" s="16"/>
      <c r="GB334" s="70"/>
      <c r="GC334" s="16"/>
      <c r="GD334" s="16"/>
      <c r="GE334" s="70"/>
      <c r="GF334" s="16"/>
      <c r="GG334" s="16"/>
      <c r="GH334" s="71"/>
      <c r="GI334" s="16"/>
      <c r="GJ334" s="16"/>
      <c r="GK334" s="70"/>
      <c r="GL334" s="16"/>
      <c r="GM334" s="16"/>
      <c r="GN334" s="70"/>
      <c r="GO334" s="16"/>
      <c r="GP334" s="16"/>
      <c r="GQ334" s="70"/>
      <c r="GR334" s="16"/>
      <c r="GS334" s="16"/>
      <c r="GT334" s="70"/>
      <c r="GU334" s="16"/>
      <c r="GV334" s="16"/>
      <c r="GW334" s="70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70"/>
      <c r="HJ334" s="16"/>
      <c r="HK334" s="16"/>
      <c r="HL334" s="16"/>
      <c r="HM334" s="16"/>
      <c r="HN334" s="16"/>
      <c r="HO334" s="16"/>
      <c r="HP334" s="16"/>
      <c r="HQ334" s="16"/>
      <c r="HR334" s="70"/>
      <c r="HS334" s="16"/>
      <c r="HT334" s="16"/>
      <c r="HU334" s="70"/>
      <c r="HV334" s="16"/>
      <c r="HW334" s="16"/>
      <c r="HX334" s="70"/>
      <c r="HY334" s="16"/>
      <c r="HZ334" s="16"/>
      <c r="IA334" s="70"/>
      <c r="IB334" s="16"/>
      <c r="IC334" s="16"/>
      <c r="ID334" s="70"/>
      <c r="IE334" s="16"/>
      <c r="IF334" s="16"/>
      <c r="IG334" s="70"/>
      <c r="IH334" s="16"/>
      <c r="II334" s="16"/>
      <c r="IJ334" s="70"/>
      <c r="IK334" s="16"/>
      <c r="IL334" s="16"/>
      <c r="IM334" s="70"/>
      <c r="IN334" s="16"/>
      <c r="IO334" s="16"/>
      <c r="IP334" s="70"/>
      <c r="IQ334" s="16"/>
      <c r="IR334" s="16"/>
      <c r="IS334" s="16"/>
      <c r="IT334" s="70"/>
      <c r="IU334" s="16"/>
      <c r="IV334" s="16"/>
      <c r="IW334" s="70"/>
      <c r="IX334" s="16"/>
      <c r="IY334" s="16"/>
      <c r="IZ334" s="70"/>
      <c r="JA334" s="16"/>
      <c r="JB334" s="16"/>
      <c r="JC334" s="70"/>
      <c r="JD334" s="16"/>
      <c r="JE334" s="16"/>
      <c r="JF334" s="70"/>
      <c r="JG334" s="16"/>
      <c r="JH334" s="16"/>
      <c r="JI334" s="70"/>
      <c r="JJ334" s="16"/>
      <c r="JK334" s="16"/>
      <c r="JL334" s="70"/>
      <c r="JM334" s="16"/>
      <c r="JN334" s="16"/>
      <c r="JO334" s="70"/>
      <c r="JP334" s="16"/>
      <c r="JQ334" s="16"/>
      <c r="JR334" s="70"/>
      <c r="JS334" s="16"/>
      <c r="JT334" s="16"/>
      <c r="JU334" s="70"/>
      <c r="JV334" s="16"/>
      <c r="JW334" s="16"/>
      <c r="JX334" s="70"/>
      <c r="JY334" s="16"/>
      <c r="JZ334" s="16"/>
      <c r="KA334" s="70"/>
      <c r="KB334" s="16"/>
      <c r="KC334" s="16"/>
      <c r="KD334" s="70"/>
      <c r="KE334" s="16"/>
      <c r="KF334" s="16"/>
      <c r="KG334" s="70"/>
      <c r="KH334" s="16"/>
      <c r="KI334" s="16"/>
      <c r="KJ334" s="70"/>
      <c r="KK334" s="16"/>
      <c r="KL334" s="16"/>
      <c r="KM334" s="70"/>
      <c r="KN334" s="16"/>
      <c r="KO334" s="16"/>
      <c r="KP334" s="70"/>
      <c r="KQ334" s="16"/>
      <c r="KR334" s="16"/>
      <c r="KS334" s="70"/>
      <c r="KT334" s="16"/>
      <c r="KU334" s="16"/>
      <c r="KV334" s="16"/>
      <c r="KW334" s="16"/>
      <c r="KX334" s="16"/>
      <c r="KY334" s="70"/>
      <c r="KZ334" s="16"/>
      <c r="LA334" s="16"/>
      <c r="LB334" s="70"/>
      <c r="LC334" s="16"/>
      <c r="LD334" s="16"/>
      <c r="LE334" s="70"/>
      <c r="LF334" s="16"/>
      <c r="LG334" s="16"/>
      <c r="LH334" s="70"/>
      <c r="LI334" s="16"/>
      <c r="LJ334" s="16"/>
      <c r="LK334" s="70"/>
      <c r="LL334" s="16"/>
      <c r="LM334" s="16"/>
      <c r="LN334" s="70"/>
      <c r="LO334" s="16"/>
      <c r="LP334" s="16"/>
      <c r="LQ334" s="70"/>
      <c r="LR334" s="16"/>
      <c r="LS334" s="16"/>
      <c r="LT334" s="70"/>
      <c r="LU334" s="16"/>
      <c r="LV334" s="16"/>
      <c r="LW334" s="70"/>
      <c r="LX334" s="16"/>
      <c r="LY334" s="16"/>
      <c r="LZ334" s="70"/>
      <c r="MA334" s="16"/>
      <c r="MB334" s="16"/>
      <c r="MC334" s="70"/>
      <c r="MD334" s="16"/>
      <c r="ME334" s="16"/>
      <c r="MF334" s="70"/>
      <c r="MG334" s="21"/>
    </row>
    <row r="335" spans="2:345" s="17" customFormat="1">
      <c r="B335" s="16"/>
      <c r="C335" s="16"/>
      <c r="D335" s="16"/>
      <c r="E335" s="16"/>
      <c r="F335" s="16"/>
      <c r="G335" s="70"/>
      <c r="H335" s="16"/>
      <c r="I335" s="16"/>
      <c r="J335" s="70"/>
      <c r="K335" s="16"/>
      <c r="L335" s="16"/>
      <c r="M335" s="70"/>
      <c r="N335" s="16"/>
      <c r="O335" s="16"/>
      <c r="P335" s="70"/>
      <c r="Q335" s="16"/>
      <c r="R335" s="16"/>
      <c r="S335" s="70"/>
      <c r="T335" s="16"/>
      <c r="U335" s="16"/>
      <c r="V335" s="70"/>
      <c r="W335" s="16"/>
      <c r="X335" s="16"/>
      <c r="Y335" s="70"/>
      <c r="Z335" s="16"/>
      <c r="AA335" s="16"/>
      <c r="AB335" s="70"/>
      <c r="AC335" s="16"/>
      <c r="AD335" s="16"/>
      <c r="AE335" s="70"/>
      <c r="AF335" s="16"/>
      <c r="AG335" s="16"/>
      <c r="AH335" s="70"/>
      <c r="AI335" s="16"/>
      <c r="AJ335" s="16"/>
      <c r="AK335" s="70"/>
      <c r="AL335" s="16"/>
      <c r="AM335" s="16"/>
      <c r="AN335" s="70"/>
      <c r="AO335" s="16"/>
      <c r="AP335" s="16"/>
      <c r="AQ335" s="70"/>
      <c r="AR335" s="16"/>
      <c r="AS335" s="16"/>
      <c r="AT335" s="70"/>
      <c r="AU335" s="16"/>
      <c r="AV335" s="16"/>
      <c r="AW335" s="70"/>
      <c r="AX335" s="16"/>
      <c r="AY335" s="16"/>
      <c r="AZ335" s="70"/>
      <c r="BA335" s="16"/>
      <c r="BB335" s="16"/>
      <c r="BC335" s="70"/>
      <c r="BD335" s="16"/>
      <c r="BE335" s="16"/>
      <c r="BF335" s="70"/>
      <c r="BG335" s="16"/>
      <c r="BH335" s="16"/>
      <c r="BI335" s="70"/>
      <c r="BJ335" s="16"/>
      <c r="BK335" s="16"/>
      <c r="BL335" s="70"/>
      <c r="BM335" s="16"/>
      <c r="BN335" s="16"/>
      <c r="BO335" s="70"/>
      <c r="BP335" s="16"/>
      <c r="BQ335" s="16"/>
      <c r="BR335" s="70"/>
      <c r="BS335" s="16"/>
      <c r="BT335" s="16"/>
      <c r="BU335" s="70"/>
      <c r="BV335" s="16"/>
      <c r="BW335" s="16"/>
      <c r="BX335" s="70"/>
      <c r="BY335" s="16"/>
      <c r="BZ335" s="16"/>
      <c r="CA335" s="70"/>
      <c r="CB335" s="16"/>
      <c r="CC335" s="16"/>
      <c r="CD335" s="70"/>
      <c r="CE335" s="16"/>
      <c r="CF335" s="16"/>
      <c r="CG335" s="70"/>
      <c r="CH335" s="16"/>
      <c r="CI335" s="16"/>
      <c r="CJ335" s="70"/>
      <c r="CK335" s="16"/>
      <c r="CL335" s="16"/>
      <c r="CM335" s="70"/>
      <c r="CN335" s="16"/>
      <c r="CO335" s="16"/>
      <c r="CP335" s="70"/>
      <c r="CQ335" s="16"/>
      <c r="CR335" s="16"/>
      <c r="CS335" s="70"/>
      <c r="CT335" s="16"/>
      <c r="CU335" s="16"/>
      <c r="CV335" s="70"/>
      <c r="CW335" s="16"/>
      <c r="CX335" s="16"/>
      <c r="CY335" s="70"/>
      <c r="CZ335" s="16"/>
      <c r="DA335" s="16"/>
      <c r="DB335" s="70"/>
      <c r="DC335" s="16"/>
      <c r="DD335" s="16"/>
      <c r="DE335" s="70"/>
      <c r="DF335" s="16"/>
      <c r="DG335" s="16"/>
      <c r="DH335" s="70"/>
      <c r="DI335" s="16"/>
      <c r="DJ335" s="16"/>
      <c r="DK335" s="70"/>
      <c r="DL335" s="16"/>
      <c r="DM335" s="16"/>
      <c r="DN335" s="70"/>
      <c r="DO335" s="16"/>
      <c r="DP335" s="16"/>
      <c r="DQ335" s="70"/>
      <c r="DR335" s="16"/>
      <c r="DS335" s="16"/>
      <c r="DT335" s="70"/>
      <c r="DU335" s="16"/>
      <c r="DV335" s="16"/>
      <c r="DW335" s="70"/>
      <c r="DX335" s="16"/>
      <c r="DY335" s="16"/>
      <c r="DZ335" s="70"/>
      <c r="EA335" s="16"/>
      <c r="EB335" s="16"/>
      <c r="EC335" s="70"/>
      <c r="ED335" s="16"/>
      <c r="EE335" s="16"/>
      <c r="EF335" s="70"/>
      <c r="EG335" s="16"/>
      <c r="EH335" s="16"/>
      <c r="EI335" s="70"/>
      <c r="EJ335" s="16"/>
      <c r="EK335" s="16"/>
      <c r="EL335" s="70"/>
      <c r="EM335" s="16"/>
      <c r="EN335" s="16"/>
      <c r="EO335" s="70"/>
      <c r="EP335" s="16"/>
      <c r="EQ335" s="16"/>
      <c r="ER335" s="70"/>
      <c r="ES335" s="16"/>
      <c r="ET335" s="16"/>
      <c r="EU335" s="70"/>
      <c r="EV335" s="16"/>
      <c r="EW335" s="16"/>
      <c r="EX335" s="70"/>
      <c r="EY335" s="16"/>
      <c r="EZ335" s="16"/>
      <c r="FA335" s="70"/>
      <c r="FB335" s="16"/>
      <c r="FC335" s="16"/>
      <c r="FD335" s="70"/>
      <c r="FE335" s="16"/>
      <c r="FF335" s="16"/>
      <c r="FG335" s="70"/>
      <c r="FH335" s="16"/>
      <c r="FI335" s="16"/>
      <c r="FJ335" s="70"/>
      <c r="FK335" s="16"/>
      <c r="FL335" s="16"/>
      <c r="FM335" s="70"/>
      <c r="FN335" s="16"/>
      <c r="FO335" s="16"/>
      <c r="FP335" s="70"/>
      <c r="FQ335" s="16"/>
      <c r="FR335" s="16"/>
      <c r="FS335" s="70"/>
      <c r="FT335" s="16"/>
      <c r="FU335" s="16"/>
      <c r="FV335" s="70"/>
      <c r="FW335" s="16"/>
      <c r="FX335" s="16"/>
      <c r="FY335" s="70"/>
      <c r="FZ335" s="16"/>
      <c r="GA335" s="16"/>
      <c r="GB335" s="70"/>
      <c r="GC335" s="16"/>
      <c r="GD335" s="16"/>
      <c r="GE335" s="70"/>
      <c r="GF335" s="16"/>
      <c r="GG335" s="16"/>
      <c r="GH335" s="71"/>
      <c r="GI335" s="16"/>
      <c r="GJ335" s="16"/>
      <c r="GK335" s="70"/>
      <c r="GL335" s="16"/>
      <c r="GM335" s="16"/>
      <c r="GN335" s="70"/>
      <c r="GO335" s="16"/>
      <c r="GP335" s="16"/>
      <c r="GQ335" s="70"/>
      <c r="GR335" s="16"/>
      <c r="GS335" s="16"/>
      <c r="GT335" s="70"/>
      <c r="GU335" s="16"/>
      <c r="GV335" s="16"/>
      <c r="GW335" s="70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70"/>
      <c r="HJ335" s="16"/>
      <c r="HK335" s="16"/>
      <c r="HL335" s="16"/>
      <c r="HM335" s="16"/>
      <c r="HN335" s="16"/>
      <c r="HO335" s="16"/>
      <c r="HP335" s="16"/>
      <c r="HQ335" s="16"/>
      <c r="HR335" s="70"/>
      <c r="HS335" s="16"/>
      <c r="HT335" s="16"/>
      <c r="HU335" s="70"/>
      <c r="HV335" s="16"/>
      <c r="HW335" s="16"/>
      <c r="HX335" s="70"/>
      <c r="HY335" s="16"/>
      <c r="HZ335" s="16"/>
      <c r="IA335" s="70"/>
      <c r="IB335" s="16"/>
      <c r="IC335" s="16"/>
      <c r="ID335" s="70"/>
      <c r="IE335" s="16"/>
      <c r="IF335" s="16"/>
      <c r="IG335" s="70"/>
      <c r="IH335" s="16"/>
      <c r="II335" s="16"/>
      <c r="IJ335" s="70"/>
      <c r="IK335" s="16"/>
      <c r="IL335" s="16"/>
      <c r="IM335" s="70"/>
      <c r="IN335" s="16"/>
      <c r="IO335" s="16"/>
      <c r="IP335" s="70"/>
      <c r="IQ335" s="16"/>
      <c r="IR335" s="16"/>
      <c r="IS335" s="16"/>
      <c r="IT335" s="70"/>
      <c r="IU335" s="16"/>
      <c r="IV335" s="16"/>
      <c r="IW335" s="70"/>
      <c r="IX335" s="16"/>
      <c r="IY335" s="16"/>
      <c r="IZ335" s="70"/>
      <c r="JA335" s="16"/>
      <c r="JB335" s="16"/>
      <c r="JC335" s="70"/>
      <c r="JD335" s="16"/>
      <c r="JE335" s="16"/>
      <c r="JF335" s="70"/>
      <c r="JG335" s="16"/>
      <c r="JH335" s="16"/>
      <c r="JI335" s="70"/>
      <c r="JJ335" s="16"/>
      <c r="JK335" s="16"/>
      <c r="JL335" s="70"/>
      <c r="JM335" s="16"/>
      <c r="JN335" s="16"/>
      <c r="JO335" s="70"/>
      <c r="JP335" s="16"/>
      <c r="JQ335" s="16"/>
      <c r="JR335" s="70"/>
      <c r="JS335" s="16"/>
      <c r="JT335" s="16"/>
      <c r="JU335" s="70"/>
      <c r="JV335" s="16"/>
      <c r="JW335" s="16"/>
      <c r="JX335" s="70"/>
      <c r="JY335" s="16"/>
      <c r="JZ335" s="16"/>
      <c r="KA335" s="70"/>
      <c r="KB335" s="16"/>
      <c r="KC335" s="16"/>
      <c r="KD335" s="70"/>
      <c r="KE335" s="16"/>
      <c r="KF335" s="16"/>
      <c r="KG335" s="70"/>
      <c r="KH335" s="16"/>
      <c r="KI335" s="16"/>
      <c r="KJ335" s="70"/>
      <c r="KK335" s="16"/>
      <c r="KL335" s="16"/>
      <c r="KM335" s="70"/>
      <c r="KN335" s="16"/>
      <c r="KO335" s="16"/>
      <c r="KP335" s="70"/>
      <c r="KQ335" s="16"/>
      <c r="KR335" s="16"/>
      <c r="KS335" s="70"/>
      <c r="KT335" s="16"/>
      <c r="KU335" s="16"/>
      <c r="KV335" s="16"/>
      <c r="KW335" s="16"/>
      <c r="KX335" s="16"/>
      <c r="KY335" s="70"/>
      <c r="KZ335" s="16"/>
      <c r="LA335" s="16"/>
      <c r="LB335" s="70"/>
      <c r="LC335" s="16"/>
      <c r="LD335" s="16"/>
      <c r="LE335" s="70"/>
      <c r="LF335" s="16"/>
      <c r="LG335" s="16"/>
      <c r="LH335" s="70"/>
      <c r="LI335" s="16"/>
      <c r="LJ335" s="16"/>
      <c r="LK335" s="70"/>
      <c r="LL335" s="16"/>
      <c r="LM335" s="16"/>
      <c r="LN335" s="70"/>
      <c r="LO335" s="16"/>
      <c r="LP335" s="16"/>
      <c r="LQ335" s="70"/>
      <c r="LR335" s="16"/>
      <c r="LS335" s="16"/>
      <c r="LT335" s="70"/>
      <c r="LU335" s="16"/>
      <c r="LV335" s="16"/>
      <c r="LW335" s="70"/>
      <c r="LX335" s="16"/>
      <c r="LY335" s="16"/>
      <c r="LZ335" s="70"/>
      <c r="MA335" s="16"/>
      <c r="MB335" s="16"/>
      <c r="MC335" s="70"/>
      <c r="MD335" s="16"/>
      <c r="ME335" s="16"/>
      <c r="MF335" s="70"/>
      <c r="MG335" s="21"/>
    </row>
    <row r="336" spans="2:345" s="17" customFormat="1" ht="18.75" customHeight="1">
      <c r="B336" s="16"/>
      <c r="C336" s="16"/>
      <c r="D336" s="16"/>
      <c r="E336" s="16"/>
      <c r="F336" s="16"/>
      <c r="G336" s="70"/>
      <c r="H336" s="16"/>
      <c r="I336" s="16"/>
      <c r="J336" s="70"/>
      <c r="K336" s="16"/>
      <c r="L336" s="16"/>
      <c r="M336" s="70"/>
      <c r="N336" s="16"/>
      <c r="O336" s="16"/>
      <c r="P336" s="70"/>
      <c r="Q336" s="16"/>
      <c r="R336" s="16"/>
      <c r="S336" s="70"/>
      <c r="T336" s="16"/>
      <c r="U336" s="16"/>
      <c r="V336" s="70"/>
      <c r="W336" s="16"/>
      <c r="X336" s="16"/>
      <c r="Y336" s="70"/>
      <c r="Z336" s="16"/>
      <c r="AA336" s="16"/>
      <c r="AB336" s="70"/>
      <c r="AC336" s="16"/>
      <c r="AD336" s="16"/>
      <c r="AE336" s="70"/>
      <c r="AF336" s="16"/>
      <c r="AG336" s="16"/>
      <c r="AH336" s="70"/>
      <c r="AI336" s="16"/>
      <c r="AJ336" s="16"/>
      <c r="AK336" s="70"/>
      <c r="AL336" s="16"/>
      <c r="AM336" s="16"/>
      <c r="AN336" s="70"/>
      <c r="AO336" s="16"/>
      <c r="AP336" s="16"/>
      <c r="AQ336" s="70"/>
      <c r="AR336" s="16"/>
      <c r="AS336" s="16"/>
      <c r="AT336" s="70"/>
      <c r="AU336" s="16"/>
      <c r="AV336" s="16"/>
      <c r="AW336" s="70"/>
      <c r="AX336" s="16"/>
      <c r="AY336" s="16"/>
      <c r="AZ336" s="70"/>
      <c r="BA336" s="16"/>
      <c r="BB336" s="16"/>
      <c r="BC336" s="70"/>
      <c r="BD336" s="16"/>
      <c r="BE336" s="16"/>
      <c r="BF336" s="70"/>
      <c r="BG336" s="16"/>
      <c r="BH336" s="16"/>
      <c r="BI336" s="70"/>
      <c r="BJ336" s="16"/>
      <c r="BK336" s="16"/>
      <c r="BL336" s="70"/>
      <c r="BM336" s="16"/>
      <c r="BN336" s="16"/>
      <c r="BO336" s="70"/>
      <c r="BP336" s="16"/>
      <c r="BQ336" s="16"/>
      <c r="BR336" s="70"/>
      <c r="BS336" s="16"/>
      <c r="BT336" s="16"/>
      <c r="BU336" s="70"/>
      <c r="BV336" s="16"/>
      <c r="BW336" s="16"/>
      <c r="BX336" s="70"/>
      <c r="BY336" s="16"/>
      <c r="BZ336" s="16"/>
      <c r="CA336" s="70"/>
      <c r="CB336" s="16"/>
      <c r="CC336" s="16"/>
      <c r="CD336" s="70"/>
      <c r="CE336" s="16"/>
      <c r="CF336" s="16"/>
      <c r="CG336" s="70"/>
      <c r="CH336" s="16"/>
      <c r="CI336" s="16"/>
      <c r="CJ336" s="70"/>
      <c r="CK336" s="16"/>
      <c r="CL336" s="16"/>
      <c r="CM336" s="70"/>
      <c r="CN336" s="16"/>
      <c r="CO336" s="16"/>
      <c r="CP336" s="70"/>
      <c r="CQ336" s="16"/>
      <c r="CR336" s="16"/>
      <c r="CS336" s="70"/>
      <c r="CT336" s="16"/>
      <c r="CU336" s="16"/>
      <c r="CV336" s="70"/>
      <c r="CW336" s="16"/>
      <c r="CX336" s="16"/>
      <c r="CY336" s="70"/>
      <c r="CZ336" s="16"/>
      <c r="DA336" s="16"/>
      <c r="DB336" s="70"/>
      <c r="DC336" s="16"/>
      <c r="DD336" s="16"/>
      <c r="DE336" s="70"/>
      <c r="DF336" s="16"/>
      <c r="DG336" s="16"/>
      <c r="DH336" s="70"/>
      <c r="DI336" s="16"/>
      <c r="DJ336" s="16"/>
      <c r="DK336" s="70"/>
      <c r="DL336" s="16"/>
      <c r="DM336" s="16"/>
      <c r="DN336" s="70"/>
      <c r="DO336" s="16"/>
      <c r="DP336" s="16"/>
      <c r="DQ336" s="70"/>
      <c r="DR336" s="16"/>
      <c r="DS336" s="16"/>
      <c r="DT336" s="70"/>
      <c r="DU336" s="16"/>
      <c r="DV336" s="16"/>
      <c r="DW336" s="70"/>
      <c r="DX336" s="16"/>
      <c r="DY336" s="16"/>
      <c r="DZ336" s="70"/>
      <c r="EA336" s="16"/>
      <c r="EB336" s="16"/>
      <c r="EC336" s="70"/>
      <c r="ED336" s="16"/>
      <c r="EE336" s="16"/>
      <c r="EF336" s="70"/>
      <c r="EG336" s="16"/>
      <c r="EH336" s="16"/>
      <c r="EI336" s="70"/>
      <c r="EJ336" s="16"/>
      <c r="EK336" s="16"/>
      <c r="EL336" s="70"/>
      <c r="EM336" s="16"/>
      <c r="EN336" s="16"/>
      <c r="EO336" s="70"/>
      <c r="EP336" s="16"/>
      <c r="EQ336" s="16"/>
      <c r="ER336" s="70"/>
      <c r="ES336" s="16"/>
      <c r="ET336" s="16"/>
      <c r="EU336" s="70"/>
      <c r="EV336" s="16"/>
      <c r="EW336" s="16"/>
      <c r="EX336" s="70"/>
      <c r="EY336" s="16"/>
      <c r="EZ336" s="16"/>
      <c r="FA336" s="70"/>
      <c r="FB336" s="16"/>
      <c r="FC336" s="16"/>
      <c r="FD336" s="70"/>
      <c r="FE336" s="16"/>
      <c r="FF336" s="16"/>
      <c r="FG336" s="70"/>
      <c r="FH336" s="16"/>
      <c r="FI336" s="16"/>
      <c r="FJ336" s="70"/>
      <c r="FK336" s="16"/>
      <c r="FL336" s="16"/>
      <c r="FM336" s="70"/>
      <c r="FN336" s="16"/>
      <c r="FO336" s="16"/>
      <c r="FP336" s="70"/>
      <c r="FQ336" s="16"/>
      <c r="FR336" s="16"/>
      <c r="FS336" s="70"/>
      <c r="FT336" s="16"/>
      <c r="FU336" s="16"/>
      <c r="FV336" s="70"/>
      <c r="FW336" s="16"/>
      <c r="FX336" s="16"/>
      <c r="FY336" s="70"/>
      <c r="FZ336" s="16"/>
      <c r="GA336" s="16"/>
      <c r="GB336" s="70"/>
      <c r="GC336" s="16"/>
      <c r="GD336" s="16"/>
      <c r="GE336" s="70"/>
      <c r="GF336" s="16"/>
      <c r="GG336" s="16"/>
      <c r="GH336" s="71"/>
      <c r="GI336" s="16"/>
      <c r="GJ336" s="16"/>
      <c r="GK336" s="70"/>
      <c r="GL336" s="16"/>
      <c r="GM336" s="16"/>
      <c r="GN336" s="70"/>
      <c r="GO336" s="16"/>
      <c r="GP336" s="16"/>
      <c r="GQ336" s="70"/>
      <c r="GR336" s="16"/>
      <c r="GS336" s="16"/>
      <c r="GT336" s="70"/>
      <c r="GU336" s="16"/>
      <c r="GV336" s="16"/>
      <c r="GW336" s="70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70"/>
      <c r="HJ336" s="16"/>
      <c r="HK336" s="16"/>
      <c r="HL336" s="16"/>
      <c r="HM336" s="16"/>
      <c r="HN336" s="16"/>
      <c r="HO336" s="16"/>
      <c r="HP336" s="16"/>
      <c r="HQ336" s="16"/>
      <c r="HR336" s="70"/>
      <c r="HS336" s="16"/>
      <c r="HT336" s="16"/>
      <c r="HU336" s="70"/>
      <c r="HV336" s="16"/>
      <c r="HW336" s="16"/>
      <c r="HX336" s="70"/>
      <c r="HY336" s="16"/>
      <c r="HZ336" s="16"/>
      <c r="IA336" s="70"/>
      <c r="IB336" s="16"/>
      <c r="IC336" s="16"/>
      <c r="ID336" s="70"/>
      <c r="IE336" s="16"/>
      <c r="IF336" s="16"/>
      <c r="IG336" s="70"/>
      <c r="IH336" s="16"/>
      <c r="II336" s="16"/>
      <c r="IJ336" s="70"/>
      <c r="IK336" s="16"/>
      <c r="IL336" s="16"/>
      <c r="IM336" s="70"/>
      <c r="IN336" s="16"/>
      <c r="IO336" s="16"/>
      <c r="IP336" s="70"/>
      <c r="IQ336" s="16"/>
      <c r="IR336" s="16"/>
      <c r="IS336" s="16"/>
      <c r="IT336" s="70"/>
      <c r="IU336" s="16"/>
      <c r="IV336" s="16"/>
      <c r="IW336" s="70"/>
      <c r="IX336" s="16"/>
      <c r="IY336" s="16"/>
      <c r="IZ336" s="70"/>
      <c r="JA336" s="16"/>
      <c r="JB336" s="16"/>
      <c r="JC336" s="70"/>
      <c r="JD336" s="16"/>
      <c r="JE336" s="16"/>
      <c r="JF336" s="70"/>
      <c r="JG336" s="16"/>
      <c r="JH336" s="16"/>
      <c r="JI336" s="70"/>
      <c r="JJ336" s="16"/>
      <c r="JK336" s="16"/>
      <c r="JL336" s="70"/>
      <c r="JM336" s="16"/>
      <c r="JN336" s="16"/>
      <c r="JO336" s="70"/>
      <c r="JP336" s="16"/>
      <c r="JQ336" s="16"/>
      <c r="JR336" s="70"/>
      <c r="JS336" s="16"/>
      <c r="JT336" s="16"/>
      <c r="JU336" s="70"/>
      <c r="JV336" s="16"/>
      <c r="JW336" s="16"/>
      <c r="JX336" s="70"/>
      <c r="JY336" s="16"/>
      <c r="JZ336" s="16"/>
      <c r="KA336" s="70"/>
      <c r="KB336" s="16"/>
      <c r="KC336" s="16"/>
      <c r="KD336" s="70"/>
      <c r="KE336" s="16"/>
      <c r="KF336" s="16"/>
      <c r="KG336" s="70"/>
      <c r="KH336" s="16"/>
      <c r="KI336" s="16"/>
      <c r="KJ336" s="70"/>
      <c r="KK336" s="16"/>
      <c r="KL336" s="16"/>
      <c r="KM336" s="70"/>
      <c r="KN336" s="16"/>
      <c r="KO336" s="16"/>
      <c r="KP336" s="70"/>
      <c r="KQ336" s="16"/>
      <c r="KR336" s="16"/>
      <c r="KS336" s="70"/>
      <c r="KT336" s="16"/>
      <c r="KU336" s="16"/>
      <c r="KV336" s="16"/>
      <c r="KW336" s="16"/>
      <c r="KX336" s="16"/>
      <c r="KY336" s="70"/>
      <c r="KZ336" s="16"/>
      <c r="LA336" s="16"/>
      <c r="LB336" s="70"/>
      <c r="LC336" s="16"/>
      <c r="LD336" s="16"/>
      <c r="LE336" s="70"/>
      <c r="LF336" s="16"/>
      <c r="LG336" s="16"/>
      <c r="LH336" s="70"/>
      <c r="LI336" s="16"/>
      <c r="LJ336" s="16"/>
      <c r="LK336" s="70"/>
      <c r="LL336" s="16"/>
      <c r="LM336" s="16"/>
      <c r="LN336" s="70"/>
      <c r="LO336" s="16"/>
      <c r="LP336" s="16"/>
      <c r="LQ336" s="70"/>
      <c r="LR336" s="16"/>
      <c r="LS336" s="16"/>
      <c r="LT336" s="70"/>
      <c r="LU336" s="16"/>
      <c r="LV336" s="16"/>
      <c r="LW336" s="70"/>
      <c r="LX336" s="16"/>
      <c r="LY336" s="16"/>
      <c r="LZ336" s="70"/>
      <c r="MA336" s="16"/>
      <c r="MB336" s="16"/>
      <c r="MC336" s="70"/>
      <c r="MD336" s="16"/>
      <c r="ME336" s="16"/>
      <c r="MF336" s="70"/>
      <c r="MG336" s="21"/>
    </row>
    <row r="337" spans="2:345" s="17" customFormat="1">
      <c r="B337" s="16"/>
      <c r="C337" s="16"/>
      <c r="D337" s="16"/>
      <c r="E337" s="16"/>
      <c r="F337" s="16"/>
      <c r="G337" s="70"/>
      <c r="H337" s="16"/>
      <c r="I337" s="16"/>
      <c r="J337" s="70"/>
      <c r="K337" s="16"/>
      <c r="L337" s="16"/>
      <c r="M337" s="70"/>
      <c r="N337" s="16"/>
      <c r="O337" s="16"/>
      <c r="P337" s="70"/>
      <c r="Q337" s="16"/>
      <c r="R337" s="16"/>
      <c r="S337" s="70"/>
      <c r="T337" s="16"/>
      <c r="U337" s="16"/>
      <c r="V337" s="70"/>
      <c r="W337" s="16"/>
      <c r="X337" s="16"/>
      <c r="Y337" s="70"/>
      <c r="Z337" s="16"/>
      <c r="AA337" s="16"/>
      <c r="AB337" s="70"/>
      <c r="AC337" s="16"/>
      <c r="AD337" s="16"/>
      <c r="AE337" s="70"/>
      <c r="AF337" s="16"/>
      <c r="AG337" s="16"/>
      <c r="AH337" s="70"/>
      <c r="AI337" s="16"/>
      <c r="AJ337" s="16"/>
      <c r="AK337" s="70"/>
      <c r="AL337" s="16"/>
      <c r="AM337" s="16"/>
      <c r="AN337" s="70"/>
      <c r="AO337" s="16"/>
      <c r="AP337" s="16"/>
      <c r="AQ337" s="70"/>
      <c r="AR337" s="16"/>
      <c r="AS337" s="16"/>
      <c r="AT337" s="70"/>
      <c r="AU337" s="16"/>
      <c r="AV337" s="16"/>
      <c r="AW337" s="70"/>
      <c r="AX337" s="16"/>
      <c r="AY337" s="16"/>
      <c r="AZ337" s="70"/>
      <c r="BA337" s="16"/>
      <c r="BB337" s="16"/>
      <c r="BC337" s="70"/>
      <c r="BD337" s="16"/>
      <c r="BE337" s="16"/>
      <c r="BF337" s="70"/>
      <c r="BG337" s="16"/>
      <c r="BH337" s="16"/>
      <c r="BI337" s="70"/>
      <c r="BJ337" s="16"/>
      <c r="BK337" s="16"/>
      <c r="BL337" s="70"/>
      <c r="BM337" s="16"/>
      <c r="BN337" s="16"/>
      <c r="BO337" s="70"/>
      <c r="BP337" s="16"/>
      <c r="BQ337" s="16"/>
      <c r="BR337" s="70"/>
      <c r="BS337" s="16"/>
      <c r="BT337" s="16"/>
      <c r="BU337" s="70"/>
      <c r="BV337" s="16"/>
      <c r="BW337" s="16"/>
      <c r="BX337" s="70"/>
      <c r="BY337" s="16"/>
      <c r="BZ337" s="16"/>
      <c r="CA337" s="70"/>
      <c r="CB337" s="16"/>
      <c r="CC337" s="16"/>
      <c r="CD337" s="70"/>
      <c r="CE337" s="16"/>
      <c r="CF337" s="16"/>
      <c r="CG337" s="70"/>
      <c r="CH337" s="16"/>
      <c r="CI337" s="16"/>
      <c r="CJ337" s="70"/>
      <c r="CK337" s="16"/>
      <c r="CL337" s="16"/>
      <c r="CM337" s="70"/>
      <c r="CN337" s="16"/>
      <c r="CO337" s="16"/>
      <c r="CP337" s="70"/>
      <c r="CQ337" s="16"/>
      <c r="CR337" s="16"/>
      <c r="CS337" s="70"/>
      <c r="CT337" s="16"/>
      <c r="CU337" s="16"/>
      <c r="CV337" s="70"/>
      <c r="CW337" s="16"/>
      <c r="CX337" s="16"/>
      <c r="CY337" s="70"/>
      <c r="CZ337" s="16"/>
      <c r="DA337" s="16"/>
      <c r="DB337" s="70"/>
      <c r="DC337" s="16"/>
      <c r="DD337" s="16"/>
      <c r="DE337" s="70"/>
      <c r="DF337" s="16"/>
      <c r="DG337" s="16"/>
      <c r="DH337" s="70"/>
      <c r="DI337" s="16"/>
      <c r="DJ337" s="16"/>
      <c r="DK337" s="70"/>
      <c r="DL337" s="16"/>
      <c r="DM337" s="16"/>
      <c r="DN337" s="70"/>
      <c r="DO337" s="16"/>
      <c r="DP337" s="16"/>
      <c r="DQ337" s="70"/>
      <c r="DR337" s="16"/>
      <c r="DS337" s="16"/>
      <c r="DT337" s="70"/>
      <c r="DU337" s="16"/>
      <c r="DV337" s="16"/>
      <c r="DW337" s="70"/>
      <c r="DX337" s="16"/>
      <c r="DY337" s="16"/>
      <c r="DZ337" s="70"/>
      <c r="EA337" s="16"/>
      <c r="EB337" s="16"/>
      <c r="EC337" s="70"/>
      <c r="ED337" s="16"/>
      <c r="EE337" s="16"/>
      <c r="EF337" s="70"/>
      <c r="EG337" s="16"/>
      <c r="EH337" s="16"/>
      <c r="EI337" s="70"/>
      <c r="EJ337" s="16"/>
      <c r="EK337" s="16"/>
      <c r="EL337" s="70"/>
      <c r="EM337" s="16"/>
      <c r="EN337" s="16"/>
      <c r="EO337" s="70"/>
      <c r="EP337" s="16"/>
      <c r="EQ337" s="16"/>
      <c r="ER337" s="70"/>
      <c r="ES337" s="16"/>
      <c r="ET337" s="16"/>
      <c r="EU337" s="70"/>
      <c r="EV337" s="16"/>
      <c r="EW337" s="16"/>
      <c r="EX337" s="70"/>
      <c r="EY337" s="16"/>
      <c r="EZ337" s="16"/>
      <c r="FA337" s="70"/>
      <c r="FB337" s="16"/>
      <c r="FC337" s="16"/>
      <c r="FD337" s="70"/>
      <c r="FE337" s="16"/>
      <c r="FF337" s="16"/>
      <c r="FG337" s="70"/>
      <c r="FH337" s="16"/>
      <c r="FI337" s="16"/>
      <c r="FJ337" s="70"/>
      <c r="FK337" s="16"/>
      <c r="FL337" s="16"/>
      <c r="FM337" s="70"/>
      <c r="FN337" s="16"/>
      <c r="FO337" s="16"/>
      <c r="FP337" s="70"/>
      <c r="FQ337" s="16"/>
      <c r="FR337" s="16"/>
      <c r="FS337" s="70"/>
      <c r="FT337" s="16"/>
      <c r="FU337" s="16"/>
      <c r="FV337" s="70"/>
      <c r="FW337" s="16"/>
      <c r="FX337" s="16"/>
      <c r="FY337" s="70"/>
      <c r="FZ337" s="16"/>
      <c r="GA337" s="16"/>
      <c r="GB337" s="70"/>
      <c r="GC337" s="16"/>
      <c r="GD337" s="16"/>
      <c r="GE337" s="70"/>
      <c r="GF337" s="16"/>
      <c r="GG337" s="16"/>
      <c r="GH337" s="71"/>
      <c r="GI337" s="16"/>
      <c r="GJ337" s="16"/>
      <c r="GK337" s="70"/>
      <c r="GL337" s="16"/>
      <c r="GM337" s="16"/>
      <c r="GN337" s="70"/>
      <c r="GO337" s="16"/>
      <c r="GP337" s="16"/>
      <c r="GQ337" s="70"/>
      <c r="GR337" s="16"/>
      <c r="GS337" s="16"/>
      <c r="GT337" s="70"/>
      <c r="GU337" s="16"/>
      <c r="GV337" s="16"/>
      <c r="GW337" s="70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70"/>
      <c r="HJ337" s="16"/>
      <c r="HK337" s="16"/>
      <c r="HL337" s="16"/>
      <c r="HM337" s="16"/>
      <c r="HN337" s="16"/>
      <c r="HO337" s="16"/>
      <c r="HP337" s="16"/>
      <c r="HQ337" s="16"/>
      <c r="HR337" s="70"/>
      <c r="HS337" s="16"/>
      <c r="HT337" s="16"/>
      <c r="HU337" s="70"/>
      <c r="HV337" s="16"/>
      <c r="HW337" s="16"/>
      <c r="HX337" s="70"/>
      <c r="HY337" s="16"/>
      <c r="HZ337" s="16"/>
      <c r="IA337" s="70"/>
      <c r="IB337" s="16"/>
      <c r="IC337" s="16"/>
      <c r="ID337" s="70"/>
      <c r="IE337" s="16"/>
      <c r="IF337" s="16"/>
      <c r="IG337" s="70"/>
      <c r="IH337" s="16"/>
      <c r="II337" s="16"/>
      <c r="IJ337" s="70"/>
      <c r="IK337" s="16"/>
      <c r="IL337" s="16"/>
      <c r="IM337" s="70"/>
      <c r="IN337" s="16"/>
      <c r="IO337" s="16"/>
      <c r="IP337" s="70"/>
      <c r="IQ337" s="16"/>
      <c r="IR337" s="16"/>
      <c r="IS337" s="16"/>
      <c r="IT337" s="70"/>
      <c r="IU337" s="16"/>
      <c r="IV337" s="16"/>
      <c r="IW337" s="70"/>
      <c r="IX337" s="16"/>
      <c r="IY337" s="16"/>
      <c r="IZ337" s="70"/>
      <c r="JA337" s="16"/>
      <c r="JB337" s="16"/>
      <c r="JC337" s="70"/>
      <c r="JD337" s="16"/>
      <c r="JE337" s="16"/>
      <c r="JF337" s="70"/>
      <c r="JG337" s="16"/>
      <c r="JH337" s="16"/>
      <c r="JI337" s="70"/>
      <c r="JJ337" s="16"/>
      <c r="JK337" s="16"/>
      <c r="JL337" s="70"/>
      <c r="JM337" s="16"/>
      <c r="JN337" s="16"/>
      <c r="JO337" s="70"/>
      <c r="JP337" s="16"/>
      <c r="JQ337" s="16"/>
      <c r="JR337" s="70"/>
      <c r="JS337" s="16"/>
      <c r="JT337" s="16"/>
      <c r="JU337" s="70"/>
      <c r="JV337" s="16"/>
      <c r="JW337" s="16"/>
      <c r="JX337" s="70"/>
      <c r="JY337" s="16"/>
      <c r="JZ337" s="16"/>
      <c r="KA337" s="70"/>
      <c r="KB337" s="16"/>
      <c r="KC337" s="16"/>
      <c r="KD337" s="70"/>
      <c r="KE337" s="16"/>
      <c r="KF337" s="16"/>
      <c r="KG337" s="70"/>
      <c r="KH337" s="16"/>
      <c r="KI337" s="16"/>
      <c r="KJ337" s="70"/>
      <c r="KK337" s="16"/>
      <c r="KL337" s="16"/>
      <c r="KM337" s="70"/>
      <c r="KN337" s="16"/>
      <c r="KO337" s="16"/>
      <c r="KP337" s="70"/>
      <c r="KQ337" s="16"/>
      <c r="KR337" s="16"/>
      <c r="KS337" s="70"/>
      <c r="KT337" s="16"/>
      <c r="KU337" s="16"/>
      <c r="KV337" s="16"/>
      <c r="KW337" s="16"/>
      <c r="KX337" s="16"/>
      <c r="KY337" s="70"/>
      <c r="KZ337" s="16"/>
      <c r="LA337" s="16"/>
      <c r="LB337" s="70"/>
      <c r="LC337" s="16"/>
      <c r="LD337" s="16"/>
      <c r="LE337" s="70"/>
      <c r="LF337" s="16"/>
      <c r="LG337" s="16"/>
      <c r="LH337" s="70"/>
      <c r="LI337" s="16"/>
      <c r="LJ337" s="16"/>
      <c r="LK337" s="70"/>
      <c r="LL337" s="16"/>
      <c r="LM337" s="16"/>
      <c r="LN337" s="70"/>
      <c r="LO337" s="16"/>
      <c r="LP337" s="16"/>
      <c r="LQ337" s="70"/>
      <c r="LR337" s="16"/>
      <c r="LS337" s="16"/>
      <c r="LT337" s="70"/>
      <c r="LU337" s="16"/>
      <c r="LV337" s="16"/>
      <c r="LW337" s="70"/>
      <c r="LX337" s="16"/>
      <c r="LY337" s="16"/>
      <c r="LZ337" s="70"/>
      <c r="MA337" s="16"/>
      <c r="MB337" s="16"/>
      <c r="MC337" s="70"/>
      <c r="MD337" s="16"/>
      <c r="ME337" s="16"/>
      <c r="MF337" s="70"/>
      <c r="MG337" s="21"/>
    </row>
    <row r="338" spans="2:345" s="17" customFormat="1" ht="18.75" customHeight="1">
      <c r="B338" s="16"/>
      <c r="C338" s="16"/>
      <c r="D338" s="16"/>
      <c r="E338" s="16"/>
      <c r="F338" s="16"/>
      <c r="G338" s="70"/>
      <c r="H338" s="16"/>
      <c r="I338" s="16"/>
      <c r="J338" s="70"/>
      <c r="K338" s="16"/>
      <c r="L338" s="16"/>
      <c r="M338" s="70"/>
      <c r="N338" s="16"/>
      <c r="O338" s="16"/>
      <c r="P338" s="70"/>
      <c r="Q338" s="16"/>
      <c r="R338" s="16"/>
      <c r="S338" s="70"/>
      <c r="T338" s="16"/>
      <c r="U338" s="16"/>
      <c r="V338" s="70"/>
      <c r="W338" s="16"/>
      <c r="X338" s="16"/>
      <c r="Y338" s="70"/>
      <c r="Z338" s="16"/>
      <c r="AA338" s="16"/>
      <c r="AB338" s="70"/>
      <c r="AC338" s="16"/>
      <c r="AD338" s="16"/>
      <c r="AE338" s="70"/>
      <c r="AF338" s="16"/>
      <c r="AG338" s="16"/>
      <c r="AH338" s="70"/>
      <c r="AI338" s="16"/>
      <c r="AJ338" s="16"/>
      <c r="AK338" s="70"/>
      <c r="AL338" s="16"/>
      <c r="AM338" s="16"/>
      <c r="AN338" s="70"/>
      <c r="AO338" s="16"/>
      <c r="AP338" s="16"/>
      <c r="AQ338" s="70"/>
      <c r="AR338" s="16"/>
      <c r="AS338" s="16"/>
      <c r="AT338" s="70"/>
      <c r="AU338" s="16"/>
      <c r="AV338" s="16"/>
      <c r="AW338" s="70"/>
      <c r="AX338" s="16"/>
      <c r="AY338" s="16"/>
      <c r="AZ338" s="70"/>
      <c r="BA338" s="16"/>
      <c r="BB338" s="16"/>
      <c r="BC338" s="70"/>
      <c r="BD338" s="16"/>
      <c r="BE338" s="16"/>
      <c r="BF338" s="70"/>
      <c r="BG338" s="16"/>
      <c r="BH338" s="16"/>
      <c r="BI338" s="70"/>
      <c r="BJ338" s="16"/>
      <c r="BK338" s="16"/>
      <c r="BL338" s="70"/>
      <c r="BM338" s="16"/>
      <c r="BN338" s="16"/>
      <c r="BO338" s="70"/>
      <c r="BP338" s="16"/>
      <c r="BQ338" s="16"/>
      <c r="BR338" s="70"/>
      <c r="BS338" s="16"/>
      <c r="BT338" s="16"/>
      <c r="BU338" s="70"/>
      <c r="BV338" s="16"/>
      <c r="BW338" s="16"/>
      <c r="BX338" s="70"/>
      <c r="BY338" s="16"/>
      <c r="BZ338" s="16"/>
      <c r="CA338" s="70"/>
      <c r="CB338" s="16"/>
      <c r="CC338" s="16"/>
      <c r="CD338" s="70"/>
      <c r="CE338" s="16"/>
      <c r="CF338" s="16"/>
      <c r="CG338" s="70"/>
      <c r="CH338" s="16"/>
      <c r="CI338" s="16"/>
      <c r="CJ338" s="70"/>
      <c r="CK338" s="16"/>
      <c r="CL338" s="16"/>
      <c r="CM338" s="70"/>
      <c r="CN338" s="16"/>
      <c r="CO338" s="16"/>
      <c r="CP338" s="70"/>
      <c r="CQ338" s="16"/>
      <c r="CR338" s="16"/>
      <c r="CS338" s="70"/>
      <c r="CT338" s="16"/>
      <c r="CU338" s="16"/>
      <c r="CV338" s="70"/>
      <c r="CW338" s="16"/>
      <c r="CX338" s="16"/>
      <c r="CY338" s="70"/>
      <c r="CZ338" s="16"/>
      <c r="DA338" s="16"/>
      <c r="DB338" s="70"/>
      <c r="DC338" s="16"/>
      <c r="DD338" s="16"/>
      <c r="DE338" s="70"/>
      <c r="DF338" s="16"/>
      <c r="DG338" s="16"/>
      <c r="DH338" s="70"/>
      <c r="DI338" s="16"/>
      <c r="DJ338" s="16"/>
      <c r="DK338" s="70"/>
      <c r="DL338" s="16"/>
      <c r="DM338" s="16"/>
      <c r="DN338" s="70"/>
      <c r="DO338" s="16"/>
      <c r="DP338" s="16"/>
      <c r="DQ338" s="70"/>
      <c r="DR338" s="16"/>
      <c r="DS338" s="16"/>
      <c r="DT338" s="70"/>
      <c r="DU338" s="16"/>
      <c r="DV338" s="16"/>
      <c r="DW338" s="70"/>
      <c r="DX338" s="16"/>
      <c r="DY338" s="16"/>
      <c r="DZ338" s="70"/>
      <c r="EA338" s="16"/>
      <c r="EB338" s="16"/>
      <c r="EC338" s="70"/>
      <c r="ED338" s="16"/>
      <c r="EE338" s="16"/>
      <c r="EF338" s="70"/>
      <c r="EG338" s="16"/>
      <c r="EH338" s="16"/>
      <c r="EI338" s="70"/>
      <c r="EJ338" s="16"/>
      <c r="EK338" s="16"/>
      <c r="EL338" s="70"/>
      <c r="EM338" s="16"/>
      <c r="EN338" s="16"/>
      <c r="EO338" s="70"/>
      <c r="EP338" s="16"/>
      <c r="EQ338" s="16"/>
      <c r="ER338" s="70"/>
      <c r="ES338" s="16"/>
      <c r="ET338" s="16"/>
      <c r="EU338" s="70"/>
      <c r="EV338" s="16"/>
      <c r="EW338" s="16"/>
      <c r="EX338" s="70"/>
      <c r="EY338" s="16"/>
      <c r="EZ338" s="16"/>
      <c r="FA338" s="70"/>
      <c r="FB338" s="16"/>
      <c r="FC338" s="16"/>
      <c r="FD338" s="70"/>
      <c r="FE338" s="16"/>
      <c r="FF338" s="16"/>
      <c r="FG338" s="70"/>
      <c r="FH338" s="16"/>
      <c r="FI338" s="16"/>
      <c r="FJ338" s="70"/>
      <c r="FK338" s="16"/>
      <c r="FL338" s="16"/>
      <c r="FM338" s="70"/>
      <c r="FN338" s="16"/>
      <c r="FO338" s="16"/>
      <c r="FP338" s="70"/>
      <c r="FQ338" s="16"/>
      <c r="FR338" s="16"/>
      <c r="FS338" s="70"/>
      <c r="FT338" s="16"/>
      <c r="FU338" s="16"/>
      <c r="FV338" s="70"/>
      <c r="FW338" s="16"/>
      <c r="FX338" s="16"/>
      <c r="FY338" s="70"/>
      <c r="FZ338" s="16"/>
      <c r="GA338" s="16"/>
      <c r="GB338" s="70"/>
      <c r="GC338" s="16"/>
      <c r="GD338" s="16"/>
      <c r="GE338" s="70"/>
      <c r="GF338" s="16"/>
      <c r="GG338" s="16"/>
      <c r="GH338" s="71"/>
      <c r="GI338" s="16"/>
      <c r="GJ338" s="16"/>
      <c r="GK338" s="70"/>
      <c r="GL338" s="16"/>
      <c r="GM338" s="16"/>
      <c r="GN338" s="70"/>
      <c r="GO338" s="16"/>
      <c r="GP338" s="16"/>
      <c r="GQ338" s="70"/>
      <c r="GR338" s="16"/>
      <c r="GS338" s="16"/>
      <c r="GT338" s="70"/>
      <c r="GU338" s="16"/>
      <c r="GV338" s="16"/>
      <c r="GW338" s="70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70"/>
      <c r="HJ338" s="16"/>
      <c r="HK338" s="16"/>
      <c r="HL338" s="16"/>
      <c r="HM338" s="16"/>
      <c r="HN338" s="16"/>
      <c r="HO338" s="16"/>
      <c r="HP338" s="16"/>
      <c r="HQ338" s="16"/>
      <c r="HR338" s="70"/>
      <c r="HS338" s="16"/>
      <c r="HT338" s="16"/>
      <c r="HU338" s="70"/>
      <c r="HV338" s="16"/>
      <c r="HW338" s="16"/>
      <c r="HX338" s="70"/>
      <c r="HY338" s="16"/>
      <c r="HZ338" s="16"/>
      <c r="IA338" s="70"/>
      <c r="IB338" s="16"/>
      <c r="IC338" s="16"/>
      <c r="ID338" s="70"/>
      <c r="IE338" s="16"/>
      <c r="IF338" s="16"/>
      <c r="IG338" s="70"/>
      <c r="IH338" s="16"/>
      <c r="II338" s="16"/>
      <c r="IJ338" s="70"/>
      <c r="IK338" s="16"/>
      <c r="IL338" s="16"/>
      <c r="IM338" s="70"/>
      <c r="IN338" s="16"/>
      <c r="IO338" s="16"/>
      <c r="IP338" s="70"/>
      <c r="IQ338" s="16"/>
      <c r="IR338" s="16"/>
      <c r="IS338" s="16"/>
      <c r="IT338" s="70"/>
      <c r="IU338" s="16"/>
      <c r="IV338" s="16"/>
      <c r="IW338" s="70"/>
      <c r="IX338" s="16"/>
      <c r="IY338" s="16"/>
      <c r="IZ338" s="70"/>
      <c r="JA338" s="16"/>
      <c r="JB338" s="16"/>
      <c r="JC338" s="70"/>
      <c r="JD338" s="16"/>
      <c r="JE338" s="16"/>
      <c r="JF338" s="70"/>
      <c r="JG338" s="16"/>
      <c r="JH338" s="16"/>
      <c r="JI338" s="70"/>
      <c r="JJ338" s="16"/>
      <c r="JK338" s="16"/>
      <c r="JL338" s="70"/>
      <c r="JM338" s="16"/>
      <c r="JN338" s="16"/>
      <c r="JO338" s="70"/>
      <c r="JP338" s="16"/>
      <c r="JQ338" s="16"/>
      <c r="JR338" s="70"/>
      <c r="JS338" s="16"/>
      <c r="JT338" s="16"/>
      <c r="JU338" s="70"/>
      <c r="JV338" s="16"/>
      <c r="JW338" s="16"/>
      <c r="JX338" s="70"/>
      <c r="JY338" s="16"/>
      <c r="JZ338" s="16"/>
      <c r="KA338" s="70"/>
      <c r="KB338" s="16"/>
      <c r="KC338" s="16"/>
      <c r="KD338" s="70"/>
      <c r="KE338" s="16"/>
      <c r="KF338" s="16"/>
      <c r="KG338" s="70"/>
      <c r="KH338" s="16"/>
      <c r="KI338" s="16"/>
      <c r="KJ338" s="70"/>
      <c r="KK338" s="16"/>
      <c r="KL338" s="16"/>
      <c r="KM338" s="70"/>
      <c r="KN338" s="16"/>
      <c r="KO338" s="16"/>
      <c r="KP338" s="70"/>
      <c r="KQ338" s="16"/>
      <c r="KR338" s="16"/>
      <c r="KS338" s="70"/>
      <c r="KT338" s="16"/>
      <c r="KU338" s="16"/>
      <c r="KV338" s="16"/>
      <c r="KW338" s="16"/>
      <c r="KX338" s="16"/>
      <c r="KY338" s="70"/>
      <c r="KZ338" s="16"/>
      <c r="LA338" s="16"/>
      <c r="LB338" s="70"/>
      <c r="LC338" s="16"/>
      <c r="LD338" s="16"/>
      <c r="LE338" s="70"/>
      <c r="LF338" s="16"/>
      <c r="LG338" s="16"/>
      <c r="LH338" s="70"/>
      <c r="LI338" s="16"/>
      <c r="LJ338" s="16"/>
      <c r="LK338" s="70"/>
      <c r="LL338" s="16"/>
      <c r="LM338" s="16"/>
      <c r="LN338" s="70"/>
      <c r="LO338" s="16"/>
      <c r="LP338" s="16"/>
      <c r="LQ338" s="70"/>
      <c r="LR338" s="16"/>
      <c r="LS338" s="16"/>
      <c r="LT338" s="70"/>
      <c r="LU338" s="16"/>
      <c r="LV338" s="16"/>
      <c r="LW338" s="70"/>
      <c r="LX338" s="16"/>
      <c r="LY338" s="16"/>
      <c r="LZ338" s="70"/>
      <c r="MA338" s="16"/>
      <c r="MB338" s="16"/>
      <c r="MC338" s="70"/>
      <c r="MD338" s="16"/>
      <c r="ME338" s="16"/>
      <c r="MF338" s="70"/>
      <c r="MG338" s="21"/>
    </row>
    <row r="339" spans="2:345" s="17" customFormat="1">
      <c r="B339" s="16"/>
      <c r="C339" s="16"/>
      <c r="D339" s="16"/>
      <c r="E339" s="16"/>
      <c r="F339" s="16"/>
      <c r="G339" s="70"/>
      <c r="H339" s="16"/>
      <c r="I339" s="16"/>
      <c r="J339" s="70"/>
      <c r="K339" s="16"/>
      <c r="L339" s="16"/>
      <c r="M339" s="70"/>
      <c r="N339" s="16"/>
      <c r="O339" s="16"/>
      <c r="P339" s="70"/>
      <c r="Q339" s="16"/>
      <c r="R339" s="16"/>
      <c r="S339" s="70"/>
      <c r="T339" s="16"/>
      <c r="U339" s="16"/>
      <c r="V339" s="70"/>
      <c r="W339" s="16"/>
      <c r="X339" s="16"/>
      <c r="Y339" s="70"/>
      <c r="Z339" s="16"/>
      <c r="AA339" s="16"/>
      <c r="AB339" s="70"/>
      <c r="AC339" s="16"/>
      <c r="AD339" s="16"/>
      <c r="AE339" s="70"/>
      <c r="AF339" s="16"/>
      <c r="AG339" s="16"/>
      <c r="AH339" s="70"/>
      <c r="AI339" s="16"/>
      <c r="AJ339" s="16"/>
      <c r="AK339" s="70"/>
      <c r="AL339" s="16"/>
      <c r="AM339" s="16"/>
      <c r="AN339" s="70"/>
      <c r="AO339" s="16"/>
      <c r="AP339" s="16"/>
      <c r="AQ339" s="70"/>
      <c r="AR339" s="16"/>
      <c r="AS339" s="16"/>
      <c r="AT339" s="70"/>
      <c r="AU339" s="16"/>
      <c r="AV339" s="16"/>
      <c r="AW339" s="70"/>
      <c r="AX339" s="16"/>
      <c r="AY339" s="16"/>
      <c r="AZ339" s="70"/>
      <c r="BA339" s="16"/>
      <c r="BB339" s="16"/>
      <c r="BC339" s="70"/>
      <c r="BD339" s="16"/>
      <c r="BE339" s="16"/>
      <c r="BF339" s="70"/>
      <c r="BG339" s="16"/>
      <c r="BH339" s="16"/>
      <c r="BI339" s="70"/>
      <c r="BJ339" s="16"/>
      <c r="BK339" s="16"/>
      <c r="BL339" s="70"/>
      <c r="BM339" s="16"/>
      <c r="BN339" s="16"/>
      <c r="BO339" s="70"/>
      <c r="BP339" s="16"/>
      <c r="BQ339" s="16"/>
      <c r="BR339" s="70"/>
      <c r="BS339" s="16"/>
      <c r="BT339" s="16"/>
      <c r="BU339" s="70"/>
      <c r="BV339" s="16"/>
      <c r="BW339" s="16"/>
      <c r="BX339" s="70"/>
      <c r="BY339" s="16"/>
      <c r="BZ339" s="16"/>
      <c r="CA339" s="70"/>
      <c r="CB339" s="16"/>
      <c r="CC339" s="16"/>
      <c r="CD339" s="70"/>
      <c r="CE339" s="16"/>
      <c r="CF339" s="16"/>
      <c r="CG339" s="70"/>
      <c r="CH339" s="16"/>
      <c r="CI339" s="16"/>
      <c r="CJ339" s="70"/>
      <c r="CK339" s="16"/>
      <c r="CL339" s="16"/>
      <c r="CM339" s="70"/>
      <c r="CN339" s="16"/>
      <c r="CO339" s="16"/>
      <c r="CP339" s="70"/>
      <c r="CQ339" s="16"/>
      <c r="CR339" s="16"/>
      <c r="CS339" s="70"/>
      <c r="CT339" s="16"/>
      <c r="CU339" s="16"/>
      <c r="CV339" s="70"/>
      <c r="CW339" s="16"/>
      <c r="CX339" s="16"/>
      <c r="CY339" s="70"/>
      <c r="CZ339" s="16"/>
      <c r="DA339" s="16"/>
      <c r="DB339" s="70"/>
      <c r="DC339" s="16"/>
      <c r="DD339" s="16"/>
      <c r="DE339" s="70"/>
      <c r="DF339" s="16"/>
      <c r="DG339" s="16"/>
      <c r="DH339" s="70"/>
      <c r="DI339" s="16"/>
      <c r="DJ339" s="16"/>
      <c r="DK339" s="70"/>
      <c r="DL339" s="16"/>
      <c r="DM339" s="16"/>
      <c r="DN339" s="70"/>
      <c r="DO339" s="16"/>
      <c r="DP339" s="16"/>
      <c r="DQ339" s="70"/>
      <c r="DR339" s="16"/>
      <c r="DS339" s="16"/>
      <c r="DT339" s="70"/>
      <c r="DU339" s="16"/>
      <c r="DV339" s="16"/>
      <c r="DW339" s="70"/>
      <c r="DX339" s="16"/>
      <c r="DY339" s="16"/>
      <c r="DZ339" s="70"/>
      <c r="EA339" s="16"/>
      <c r="EB339" s="16"/>
      <c r="EC339" s="70"/>
      <c r="ED339" s="16"/>
      <c r="EE339" s="16"/>
      <c r="EF339" s="70"/>
      <c r="EG339" s="16"/>
      <c r="EH339" s="16"/>
      <c r="EI339" s="70"/>
      <c r="EJ339" s="16"/>
      <c r="EK339" s="16"/>
      <c r="EL339" s="70"/>
      <c r="EM339" s="16"/>
      <c r="EN339" s="16"/>
      <c r="EO339" s="70"/>
      <c r="EP339" s="16"/>
      <c r="EQ339" s="16"/>
      <c r="ER339" s="70"/>
      <c r="ES339" s="16"/>
      <c r="ET339" s="16"/>
      <c r="EU339" s="70"/>
      <c r="EV339" s="16"/>
      <c r="EW339" s="16"/>
      <c r="EX339" s="70"/>
      <c r="EY339" s="16"/>
      <c r="EZ339" s="16"/>
      <c r="FA339" s="70"/>
      <c r="FB339" s="16"/>
      <c r="FC339" s="16"/>
      <c r="FD339" s="70"/>
      <c r="FE339" s="16"/>
      <c r="FF339" s="16"/>
      <c r="FG339" s="70"/>
      <c r="FH339" s="16"/>
      <c r="FI339" s="16"/>
      <c r="FJ339" s="70"/>
      <c r="FK339" s="16"/>
      <c r="FL339" s="16"/>
      <c r="FM339" s="70"/>
      <c r="FN339" s="16"/>
      <c r="FO339" s="16"/>
      <c r="FP339" s="70"/>
      <c r="FQ339" s="16"/>
      <c r="FR339" s="16"/>
      <c r="FS339" s="70"/>
      <c r="FT339" s="16"/>
      <c r="FU339" s="16"/>
      <c r="FV339" s="70"/>
      <c r="FW339" s="16"/>
      <c r="FX339" s="16"/>
      <c r="FY339" s="70"/>
      <c r="FZ339" s="16"/>
      <c r="GA339" s="16"/>
      <c r="GB339" s="70"/>
      <c r="GC339" s="16"/>
      <c r="GD339" s="16"/>
      <c r="GE339" s="70"/>
      <c r="GF339" s="16"/>
      <c r="GG339" s="16"/>
      <c r="GH339" s="71"/>
      <c r="GI339" s="16"/>
      <c r="GJ339" s="16"/>
      <c r="GK339" s="70"/>
      <c r="GL339" s="16"/>
      <c r="GM339" s="16"/>
      <c r="GN339" s="70"/>
      <c r="GO339" s="16"/>
      <c r="GP339" s="16"/>
      <c r="GQ339" s="70"/>
      <c r="GR339" s="16"/>
      <c r="GS339" s="16"/>
      <c r="GT339" s="70"/>
      <c r="GU339" s="16"/>
      <c r="GV339" s="16"/>
      <c r="GW339" s="70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70"/>
      <c r="HJ339" s="16"/>
      <c r="HK339" s="16"/>
      <c r="HL339" s="16"/>
      <c r="HM339" s="16"/>
      <c r="HN339" s="16"/>
      <c r="HO339" s="16"/>
      <c r="HP339" s="16"/>
      <c r="HQ339" s="16"/>
      <c r="HR339" s="70"/>
      <c r="HS339" s="16"/>
      <c r="HT339" s="16"/>
      <c r="HU339" s="70"/>
      <c r="HV339" s="16"/>
      <c r="HW339" s="16"/>
      <c r="HX339" s="70"/>
      <c r="HY339" s="16"/>
      <c r="HZ339" s="16"/>
      <c r="IA339" s="70"/>
      <c r="IB339" s="16"/>
      <c r="IC339" s="16"/>
      <c r="ID339" s="70"/>
      <c r="IE339" s="16"/>
      <c r="IF339" s="16"/>
      <c r="IG339" s="70"/>
      <c r="IH339" s="16"/>
      <c r="II339" s="16"/>
      <c r="IJ339" s="70"/>
      <c r="IK339" s="16"/>
      <c r="IL339" s="16"/>
      <c r="IM339" s="70"/>
      <c r="IN339" s="16"/>
      <c r="IO339" s="16"/>
      <c r="IP339" s="70"/>
      <c r="IQ339" s="16"/>
      <c r="IR339" s="16"/>
      <c r="IS339" s="16"/>
      <c r="IT339" s="70"/>
      <c r="IU339" s="16"/>
      <c r="IV339" s="16"/>
      <c r="IW339" s="70"/>
      <c r="IX339" s="16"/>
      <c r="IY339" s="16"/>
      <c r="IZ339" s="70"/>
      <c r="JA339" s="16"/>
      <c r="JB339" s="16"/>
      <c r="JC339" s="70"/>
      <c r="JD339" s="16"/>
      <c r="JE339" s="16"/>
      <c r="JF339" s="70"/>
      <c r="JG339" s="16"/>
      <c r="JH339" s="16"/>
      <c r="JI339" s="70"/>
      <c r="JJ339" s="16"/>
      <c r="JK339" s="16"/>
      <c r="JL339" s="70"/>
      <c r="JM339" s="16"/>
      <c r="JN339" s="16"/>
      <c r="JO339" s="70"/>
      <c r="JP339" s="16"/>
      <c r="JQ339" s="16"/>
      <c r="JR339" s="70"/>
      <c r="JS339" s="16"/>
      <c r="JT339" s="16"/>
      <c r="JU339" s="70"/>
      <c r="JV339" s="16"/>
      <c r="JW339" s="16"/>
      <c r="JX339" s="70"/>
      <c r="JY339" s="16"/>
      <c r="JZ339" s="16"/>
      <c r="KA339" s="70"/>
      <c r="KB339" s="16"/>
      <c r="KC339" s="16"/>
      <c r="KD339" s="70"/>
      <c r="KE339" s="16"/>
      <c r="KF339" s="16"/>
      <c r="KG339" s="70"/>
      <c r="KH339" s="16"/>
      <c r="KI339" s="16"/>
      <c r="KJ339" s="70"/>
      <c r="KK339" s="16"/>
      <c r="KL339" s="16"/>
      <c r="KM339" s="70"/>
      <c r="KN339" s="16"/>
      <c r="KO339" s="16"/>
      <c r="KP339" s="70"/>
      <c r="KQ339" s="16"/>
      <c r="KR339" s="16"/>
      <c r="KS339" s="70"/>
      <c r="KT339" s="16"/>
      <c r="KU339" s="16"/>
      <c r="KV339" s="16"/>
      <c r="KW339" s="16"/>
      <c r="KX339" s="16"/>
      <c r="KY339" s="70"/>
      <c r="KZ339" s="16"/>
      <c r="LA339" s="16"/>
      <c r="LB339" s="70"/>
      <c r="LC339" s="16"/>
      <c r="LD339" s="16"/>
      <c r="LE339" s="70"/>
      <c r="LF339" s="16"/>
      <c r="LG339" s="16"/>
      <c r="LH339" s="70"/>
      <c r="LI339" s="16"/>
      <c r="LJ339" s="16"/>
      <c r="LK339" s="70"/>
      <c r="LL339" s="16"/>
      <c r="LM339" s="16"/>
      <c r="LN339" s="70"/>
      <c r="LO339" s="16"/>
      <c r="LP339" s="16"/>
      <c r="LQ339" s="70"/>
      <c r="LR339" s="16"/>
      <c r="LS339" s="16"/>
      <c r="LT339" s="70"/>
      <c r="LU339" s="16"/>
      <c r="LV339" s="16"/>
      <c r="LW339" s="70"/>
      <c r="LX339" s="16"/>
      <c r="LY339" s="16"/>
      <c r="LZ339" s="70"/>
      <c r="MA339" s="16"/>
      <c r="MB339" s="16"/>
      <c r="MC339" s="70"/>
      <c r="MD339" s="16"/>
      <c r="ME339" s="16"/>
      <c r="MF339" s="70"/>
      <c r="MG339" s="21"/>
    </row>
    <row r="340" spans="2:345" s="17" customFormat="1" ht="18.75" customHeight="1">
      <c r="B340" s="16"/>
      <c r="C340" s="16"/>
      <c r="D340" s="16"/>
      <c r="E340" s="16"/>
      <c r="F340" s="16"/>
      <c r="G340" s="70"/>
      <c r="H340" s="16"/>
      <c r="I340" s="16"/>
      <c r="J340" s="70"/>
      <c r="K340" s="16"/>
      <c r="L340" s="16"/>
      <c r="M340" s="70"/>
      <c r="N340" s="16"/>
      <c r="O340" s="16"/>
      <c r="P340" s="70"/>
      <c r="Q340" s="16"/>
      <c r="R340" s="16"/>
      <c r="S340" s="70"/>
      <c r="T340" s="16"/>
      <c r="U340" s="16"/>
      <c r="V340" s="70"/>
      <c r="W340" s="16"/>
      <c r="X340" s="16"/>
      <c r="Y340" s="70"/>
      <c r="Z340" s="16"/>
      <c r="AA340" s="16"/>
      <c r="AB340" s="70"/>
      <c r="AC340" s="16"/>
      <c r="AD340" s="16"/>
      <c r="AE340" s="70"/>
      <c r="AF340" s="16"/>
      <c r="AG340" s="16"/>
      <c r="AH340" s="70"/>
      <c r="AI340" s="16"/>
      <c r="AJ340" s="16"/>
      <c r="AK340" s="70"/>
      <c r="AL340" s="16"/>
      <c r="AM340" s="16"/>
      <c r="AN340" s="70"/>
      <c r="AO340" s="16"/>
      <c r="AP340" s="16"/>
      <c r="AQ340" s="70"/>
      <c r="AR340" s="16"/>
      <c r="AS340" s="16"/>
      <c r="AT340" s="70"/>
      <c r="AU340" s="16"/>
      <c r="AV340" s="16"/>
      <c r="AW340" s="70"/>
      <c r="AX340" s="16"/>
      <c r="AY340" s="16"/>
      <c r="AZ340" s="70"/>
      <c r="BA340" s="16"/>
      <c r="BB340" s="16"/>
      <c r="BC340" s="70"/>
      <c r="BD340" s="16"/>
      <c r="BE340" s="16"/>
      <c r="BF340" s="70"/>
      <c r="BG340" s="16"/>
      <c r="BH340" s="16"/>
      <c r="BI340" s="70"/>
      <c r="BJ340" s="16"/>
      <c r="BK340" s="16"/>
      <c r="BL340" s="70"/>
      <c r="BM340" s="16"/>
      <c r="BN340" s="16"/>
      <c r="BO340" s="70"/>
      <c r="BP340" s="16"/>
      <c r="BQ340" s="16"/>
      <c r="BR340" s="70"/>
      <c r="BS340" s="16"/>
      <c r="BT340" s="16"/>
      <c r="BU340" s="70"/>
      <c r="BV340" s="16"/>
      <c r="BW340" s="16"/>
      <c r="BX340" s="70"/>
      <c r="BY340" s="16"/>
      <c r="BZ340" s="16"/>
      <c r="CA340" s="70"/>
      <c r="CB340" s="16"/>
      <c r="CC340" s="16"/>
      <c r="CD340" s="70"/>
      <c r="CE340" s="16"/>
      <c r="CF340" s="16"/>
      <c r="CG340" s="70"/>
      <c r="CH340" s="16"/>
      <c r="CI340" s="16"/>
      <c r="CJ340" s="70"/>
      <c r="CK340" s="16"/>
      <c r="CL340" s="16"/>
      <c r="CM340" s="70"/>
      <c r="CN340" s="16"/>
      <c r="CO340" s="16"/>
      <c r="CP340" s="70"/>
      <c r="CQ340" s="16"/>
      <c r="CR340" s="16"/>
      <c r="CS340" s="70"/>
      <c r="CT340" s="16"/>
      <c r="CU340" s="16"/>
      <c r="CV340" s="70"/>
      <c r="CW340" s="16"/>
      <c r="CX340" s="16"/>
      <c r="CY340" s="70"/>
      <c r="CZ340" s="16"/>
      <c r="DA340" s="16"/>
      <c r="DB340" s="70"/>
      <c r="DC340" s="16"/>
      <c r="DD340" s="16"/>
      <c r="DE340" s="70"/>
      <c r="DF340" s="16"/>
      <c r="DG340" s="16"/>
      <c r="DH340" s="70"/>
      <c r="DI340" s="16"/>
      <c r="DJ340" s="16"/>
      <c r="DK340" s="70"/>
      <c r="DL340" s="16"/>
      <c r="DM340" s="16"/>
      <c r="DN340" s="70"/>
      <c r="DO340" s="16"/>
      <c r="DP340" s="16"/>
      <c r="DQ340" s="70"/>
      <c r="DR340" s="16"/>
      <c r="DS340" s="16"/>
      <c r="DT340" s="70"/>
      <c r="DU340" s="16"/>
      <c r="DV340" s="16"/>
      <c r="DW340" s="70"/>
      <c r="DX340" s="16"/>
      <c r="DY340" s="16"/>
      <c r="DZ340" s="70"/>
      <c r="EA340" s="16"/>
      <c r="EB340" s="16"/>
      <c r="EC340" s="70"/>
      <c r="ED340" s="16"/>
      <c r="EE340" s="16"/>
      <c r="EF340" s="70"/>
      <c r="EG340" s="16"/>
      <c r="EH340" s="16"/>
      <c r="EI340" s="70"/>
      <c r="EJ340" s="16"/>
      <c r="EK340" s="16"/>
      <c r="EL340" s="70"/>
      <c r="EM340" s="16"/>
      <c r="EN340" s="16"/>
      <c r="EO340" s="70"/>
      <c r="EP340" s="16"/>
      <c r="EQ340" s="16"/>
      <c r="ER340" s="70"/>
      <c r="ES340" s="16"/>
      <c r="ET340" s="16"/>
      <c r="EU340" s="70"/>
      <c r="EV340" s="16"/>
      <c r="EW340" s="16"/>
      <c r="EX340" s="70"/>
      <c r="EY340" s="16"/>
      <c r="EZ340" s="16"/>
      <c r="FA340" s="70"/>
      <c r="FB340" s="16"/>
      <c r="FC340" s="16"/>
      <c r="FD340" s="70"/>
      <c r="FE340" s="16"/>
      <c r="FF340" s="16"/>
      <c r="FG340" s="70"/>
      <c r="FH340" s="16"/>
      <c r="FI340" s="16"/>
      <c r="FJ340" s="70"/>
      <c r="FK340" s="16"/>
      <c r="FL340" s="16"/>
      <c r="FM340" s="70"/>
      <c r="FN340" s="16"/>
      <c r="FO340" s="16"/>
      <c r="FP340" s="70"/>
      <c r="FQ340" s="16"/>
      <c r="FR340" s="16"/>
      <c r="FS340" s="70"/>
      <c r="FT340" s="16"/>
      <c r="FU340" s="16"/>
      <c r="FV340" s="70"/>
      <c r="FW340" s="16"/>
      <c r="FX340" s="16"/>
      <c r="FY340" s="70"/>
      <c r="FZ340" s="16"/>
      <c r="GA340" s="16"/>
      <c r="GB340" s="70"/>
      <c r="GC340" s="16"/>
      <c r="GD340" s="16"/>
      <c r="GE340" s="70"/>
      <c r="GF340" s="16"/>
      <c r="GG340" s="16"/>
      <c r="GH340" s="71"/>
      <c r="GI340" s="16"/>
      <c r="GJ340" s="16"/>
      <c r="GK340" s="70"/>
      <c r="GL340" s="16"/>
      <c r="GM340" s="16"/>
      <c r="GN340" s="70"/>
      <c r="GO340" s="16"/>
      <c r="GP340" s="16"/>
      <c r="GQ340" s="70"/>
      <c r="GR340" s="16"/>
      <c r="GS340" s="16"/>
      <c r="GT340" s="70"/>
      <c r="GU340" s="16"/>
      <c r="GV340" s="16"/>
      <c r="GW340" s="70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70"/>
      <c r="HJ340" s="16"/>
      <c r="HK340" s="16"/>
      <c r="HL340" s="16"/>
      <c r="HM340" s="16"/>
      <c r="HN340" s="16"/>
      <c r="HO340" s="16"/>
      <c r="HP340" s="16"/>
      <c r="HQ340" s="16"/>
      <c r="HR340" s="70"/>
      <c r="HS340" s="16"/>
      <c r="HT340" s="16"/>
      <c r="HU340" s="70"/>
      <c r="HV340" s="16"/>
      <c r="HW340" s="16"/>
      <c r="HX340" s="70"/>
      <c r="HY340" s="16"/>
      <c r="HZ340" s="16"/>
      <c r="IA340" s="70"/>
      <c r="IB340" s="16"/>
      <c r="IC340" s="16"/>
      <c r="ID340" s="70"/>
      <c r="IE340" s="16"/>
      <c r="IF340" s="16"/>
      <c r="IG340" s="70"/>
      <c r="IH340" s="16"/>
      <c r="II340" s="16"/>
      <c r="IJ340" s="70"/>
      <c r="IK340" s="16"/>
      <c r="IL340" s="16"/>
      <c r="IM340" s="70"/>
      <c r="IN340" s="16"/>
      <c r="IO340" s="16"/>
      <c r="IP340" s="70"/>
      <c r="IQ340" s="16"/>
      <c r="IR340" s="16"/>
      <c r="IS340" s="16"/>
      <c r="IT340" s="70"/>
      <c r="IU340" s="16"/>
      <c r="IV340" s="16"/>
      <c r="IW340" s="70"/>
      <c r="IX340" s="16"/>
      <c r="IY340" s="16"/>
      <c r="IZ340" s="70"/>
      <c r="JA340" s="16"/>
      <c r="JB340" s="16"/>
      <c r="JC340" s="70"/>
      <c r="JD340" s="16"/>
      <c r="JE340" s="16"/>
      <c r="JF340" s="70"/>
      <c r="JG340" s="16"/>
      <c r="JH340" s="16"/>
      <c r="JI340" s="70"/>
      <c r="JJ340" s="16"/>
      <c r="JK340" s="16"/>
      <c r="JL340" s="70"/>
      <c r="JM340" s="16"/>
      <c r="JN340" s="16"/>
      <c r="JO340" s="70"/>
      <c r="JP340" s="16"/>
      <c r="JQ340" s="16"/>
      <c r="JR340" s="70"/>
      <c r="JS340" s="16"/>
      <c r="JT340" s="16"/>
      <c r="JU340" s="70"/>
      <c r="JV340" s="16"/>
      <c r="JW340" s="16"/>
      <c r="JX340" s="70"/>
      <c r="JY340" s="16"/>
      <c r="JZ340" s="16"/>
      <c r="KA340" s="70"/>
      <c r="KB340" s="16"/>
      <c r="KC340" s="16"/>
      <c r="KD340" s="70"/>
      <c r="KE340" s="16"/>
      <c r="KF340" s="16"/>
      <c r="KG340" s="70"/>
      <c r="KH340" s="16"/>
      <c r="KI340" s="16"/>
      <c r="KJ340" s="70"/>
      <c r="KK340" s="16"/>
      <c r="KL340" s="16"/>
      <c r="KM340" s="70"/>
      <c r="KN340" s="16"/>
      <c r="KO340" s="16"/>
      <c r="KP340" s="70"/>
      <c r="KQ340" s="16"/>
      <c r="KR340" s="16"/>
      <c r="KS340" s="70"/>
      <c r="KT340" s="16"/>
      <c r="KU340" s="16"/>
      <c r="KV340" s="16"/>
      <c r="KW340" s="16"/>
      <c r="KX340" s="16"/>
      <c r="KY340" s="70"/>
      <c r="KZ340" s="16"/>
      <c r="LA340" s="16"/>
      <c r="LB340" s="70"/>
      <c r="LC340" s="16"/>
      <c r="LD340" s="16"/>
      <c r="LE340" s="70"/>
      <c r="LF340" s="16"/>
      <c r="LG340" s="16"/>
      <c r="LH340" s="70"/>
      <c r="LI340" s="16"/>
      <c r="LJ340" s="16"/>
      <c r="LK340" s="70"/>
      <c r="LL340" s="16"/>
      <c r="LM340" s="16"/>
      <c r="LN340" s="70"/>
      <c r="LO340" s="16"/>
      <c r="LP340" s="16"/>
      <c r="LQ340" s="70"/>
      <c r="LR340" s="16"/>
      <c r="LS340" s="16"/>
      <c r="LT340" s="70"/>
      <c r="LU340" s="16"/>
      <c r="LV340" s="16"/>
      <c r="LW340" s="70"/>
      <c r="LX340" s="16"/>
      <c r="LY340" s="16"/>
      <c r="LZ340" s="70"/>
      <c r="MA340" s="16"/>
      <c r="MB340" s="16"/>
      <c r="MC340" s="70"/>
      <c r="MD340" s="16"/>
      <c r="ME340" s="16"/>
      <c r="MF340" s="70"/>
      <c r="MG340" s="21"/>
    </row>
    <row r="341" spans="2:345" s="17" customFormat="1">
      <c r="B341" s="16"/>
      <c r="C341" s="16"/>
      <c r="D341" s="16"/>
      <c r="E341" s="16"/>
      <c r="F341" s="16"/>
      <c r="G341" s="70"/>
      <c r="H341" s="16"/>
      <c r="I341" s="16"/>
      <c r="J341" s="70"/>
      <c r="K341" s="16"/>
      <c r="L341" s="16"/>
      <c r="M341" s="70"/>
      <c r="N341" s="16"/>
      <c r="O341" s="16"/>
      <c r="P341" s="70"/>
      <c r="Q341" s="16"/>
      <c r="R341" s="16"/>
      <c r="S341" s="70"/>
      <c r="T341" s="16"/>
      <c r="U341" s="16"/>
      <c r="V341" s="70"/>
      <c r="W341" s="16"/>
      <c r="X341" s="16"/>
      <c r="Y341" s="70"/>
      <c r="Z341" s="16"/>
      <c r="AA341" s="16"/>
      <c r="AB341" s="70"/>
      <c r="AC341" s="16"/>
      <c r="AD341" s="16"/>
      <c r="AE341" s="70"/>
      <c r="AF341" s="16"/>
      <c r="AG341" s="16"/>
      <c r="AH341" s="70"/>
      <c r="AI341" s="16"/>
      <c r="AJ341" s="16"/>
      <c r="AK341" s="70"/>
      <c r="AL341" s="16"/>
      <c r="AM341" s="16"/>
      <c r="AN341" s="70"/>
      <c r="AO341" s="16"/>
      <c r="AP341" s="16"/>
      <c r="AQ341" s="70"/>
      <c r="AR341" s="16"/>
      <c r="AS341" s="16"/>
      <c r="AT341" s="70"/>
      <c r="AU341" s="16"/>
      <c r="AV341" s="16"/>
      <c r="AW341" s="70"/>
      <c r="AX341" s="16"/>
      <c r="AY341" s="16"/>
      <c r="AZ341" s="70"/>
      <c r="BA341" s="16"/>
      <c r="BB341" s="16"/>
      <c r="BC341" s="70"/>
      <c r="BD341" s="16"/>
      <c r="BE341" s="16"/>
      <c r="BF341" s="70"/>
      <c r="BG341" s="16"/>
      <c r="BH341" s="16"/>
      <c r="BI341" s="70"/>
      <c r="BJ341" s="16"/>
      <c r="BK341" s="16"/>
      <c r="BL341" s="70"/>
      <c r="BM341" s="16"/>
      <c r="BN341" s="16"/>
      <c r="BO341" s="70"/>
      <c r="BP341" s="16"/>
      <c r="BQ341" s="16"/>
      <c r="BR341" s="70"/>
      <c r="BS341" s="16"/>
      <c r="BT341" s="16"/>
      <c r="BU341" s="70"/>
      <c r="BV341" s="16"/>
      <c r="BW341" s="16"/>
      <c r="BX341" s="70"/>
      <c r="BY341" s="16"/>
      <c r="BZ341" s="16"/>
      <c r="CA341" s="70"/>
      <c r="CB341" s="16"/>
      <c r="CC341" s="16"/>
      <c r="CD341" s="70"/>
      <c r="CE341" s="16"/>
      <c r="CF341" s="16"/>
      <c r="CG341" s="70"/>
      <c r="CH341" s="16"/>
      <c r="CI341" s="16"/>
      <c r="CJ341" s="70"/>
      <c r="CK341" s="16"/>
      <c r="CL341" s="16"/>
      <c r="CM341" s="70"/>
      <c r="CN341" s="16"/>
      <c r="CO341" s="16"/>
      <c r="CP341" s="70"/>
      <c r="CQ341" s="16"/>
      <c r="CR341" s="16"/>
      <c r="CS341" s="70"/>
      <c r="CT341" s="16"/>
      <c r="CU341" s="16"/>
      <c r="CV341" s="70"/>
      <c r="CW341" s="16"/>
      <c r="CX341" s="16"/>
      <c r="CY341" s="70"/>
      <c r="CZ341" s="16"/>
      <c r="DA341" s="16"/>
      <c r="DB341" s="70"/>
      <c r="DC341" s="16"/>
      <c r="DD341" s="16"/>
      <c r="DE341" s="70"/>
      <c r="DF341" s="16"/>
      <c r="DG341" s="16"/>
      <c r="DH341" s="70"/>
      <c r="DI341" s="16"/>
      <c r="DJ341" s="16"/>
      <c r="DK341" s="70"/>
      <c r="DL341" s="16"/>
      <c r="DM341" s="16"/>
      <c r="DN341" s="70"/>
      <c r="DO341" s="16"/>
      <c r="DP341" s="16"/>
      <c r="DQ341" s="70"/>
      <c r="DR341" s="16"/>
      <c r="DS341" s="16"/>
      <c r="DT341" s="70"/>
      <c r="DU341" s="16"/>
      <c r="DV341" s="16"/>
      <c r="DW341" s="70"/>
      <c r="DX341" s="16"/>
      <c r="DY341" s="16"/>
      <c r="DZ341" s="70"/>
      <c r="EA341" s="16"/>
      <c r="EB341" s="16"/>
      <c r="EC341" s="70"/>
      <c r="ED341" s="16"/>
      <c r="EE341" s="16"/>
      <c r="EF341" s="70"/>
      <c r="EG341" s="16"/>
      <c r="EH341" s="16"/>
      <c r="EI341" s="70"/>
      <c r="EJ341" s="16"/>
      <c r="EK341" s="16"/>
      <c r="EL341" s="70"/>
      <c r="EM341" s="16"/>
      <c r="EN341" s="16"/>
      <c r="EO341" s="70"/>
      <c r="EP341" s="16"/>
      <c r="EQ341" s="16"/>
      <c r="ER341" s="70"/>
      <c r="ES341" s="16"/>
      <c r="ET341" s="16"/>
      <c r="EU341" s="70"/>
      <c r="EV341" s="16"/>
      <c r="EW341" s="16"/>
      <c r="EX341" s="70"/>
      <c r="EY341" s="16"/>
      <c r="EZ341" s="16"/>
      <c r="FA341" s="70"/>
      <c r="FB341" s="16"/>
      <c r="FC341" s="16"/>
      <c r="FD341" s="70"/>
      <c r="FE341" s="16"/>
      <c r="FF341" s="16"/>
      <c r="FG341" s="70"/>
      <c r="FH341" s="16"/>
      <c r="FI341" s="16"/>
      <c r="FJ341" s="70"/>
      <c r="FK341" s="16"/>
      <c r="FL341" s="16"/>
      <c r="FM341" s="70"/>
      <c r="FN341" s="16"/>
      <c r="FO341" s="16"/>
      <c r="FP341" s="70"/>
      <c r="FQ341" s="16"/>
      <c r="FR341" s="16"/>
      <c r="FS341" s="70"/>
      <c r="FT341" s="16"/>
      <c r="FU341" s="16"/>
      <c r="FV341" s="70"/>
      <c r="FW341" s="16"/>
      <c r="FX341" s="16"/>
      <c r="FY341" s="70"/>
      <c r="FZ341" s="16"/>
      <c r="GA341" s="16"/>
      <c r="GB341" s="70"/>
      <c r="GC341" s="16"/>
      <c r="GD341" s="16"/>
      <c r="GE341" s="70"/>
      <c r="GF341" s="16"/>
      <c r="GG341" s="16"/>
      <c r="GH341" s="71"/>
      <c r="GI341" s="16"/>
      <c r="GJ341" s="16"/>
      <c r="GK341" s="70"/>
      <c r="GL341" s="16"/>
      <c r="GM341" s="16"/>
      <c r="GN341" s="70"/>
      <c r="GO341" s="16"/>
      <c r="GP341" s="16"/>
      <c r="GQ341" s="70"/>
      <c r="GR341" s="16"/>
      <c r="GS341" s="16"/>
      <c r="GT341" s="70"/>
      <c r="GU341" s="16"/>
      <c r="GV341" s="16"/>
      <c r="GW341" s="70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70"/>
      <c r="HJ341" s="16"/>
      <c r="HK341" s="16"/>
      <c r="HL341" s="16"/>
      <c r="HM341" s="16"/>
      <c r="HN341" s="16"/>
      <c r="HO341" s="16"/>
      <c r="HP341" s="16"/>
      <c r="HQ341" s="16"/>
      <c r="HR341" s="70"/>
      <c r="HS341" s="16"/>
      <c r="HT341" s="16"/>
      <c r="HU341" s="70"/>
      <c r="HV341" s="16"/>
      <c r="HW341" s="16"/>
      <c r="HX341" s="70"/>
      <c r="HY341" s="16"/>
      <c r="HZ341" s="16"/>
      <c r="IA341" s="70"/>
      <c r="IB341" s="16"/>
      <c r="IC341" s="16"/>
      <c r="ID341" s="70"/>
      <c r="IE341" s="16"/>
      <c r="IF341" s="16"/>
      <c r="IG341" s="70"/>
      <c r="IH341" s="16"/>
      <c r="II341" s="16"/>
      <c r="IJ341" s="70"/>
      <c r="IK341" s="16"/>
      <c r="IL341" s="16"/>
      <c r="IM341" s="70"/>
      <c r="IN341" s="16"/>
      <c r="IO341" s="16"/>
      <c r="IP341" s="70"/>
      <c r="IQ341" s="16"/>
      <c r="IR341" s="16"/>
      <c r="IS341" s="16"/>
      <c r="IT341" s="70"/>
      <c r="IU341" s="16"/>
      <c r="IV341" s="16"/>
      <c r="IW341" s="70"/>
      <c r="IX341" s="16"/>
      <c r="IY341" s="16"/>
      <c r="IZ341" s="70"/>
      <c r="JA341" s="16"/>
      <c r="JB341" s="16"/>
      <c r="JC341" s="70"/>
      <c r="JD341" s="16"/>
      <c r="JE341" s="16"/>
      <c r="JF341" s="70"/>
      <c r="JG341" s="16"/>
      <c r="JH341" s="16"/>
      <c r="JI341" s="70"/>
      <c r="JJ341" s="16"/>
      <c r="JK341" s="16"/>
      <c r="JL341" s="70"/>
      <c r="JM341" s="16"/>
      <c r="JN341" s="16"/>
      <c r="JO341" s="70"/>
      <c r="JP341" s="16"/>
      <c r="JQ341" s="16"/>
      <c r="JR341" s="70"/>
      <c r="JS341" s="16"/>
      <c r="JT341" s="16"/>
      <c r="JU341" s="70"/>
      <c r="JV341" s="16"/>
      <c r="JW341" s="16"/>
      <c r="JX341" s="70"/>
      <c r="JY341" s="16"/>
      <c r="JZ341" s="16"/>
      <c r="KA341" s="70"/>
      <c r="KB341" s="16"/>
      <c r="KC341" s="16"/>
      <c r="KD341" s="70"/>
      <c r="KE341" s="16"/>
      <c r="KF341" s="16"/>
      <c r="KG341" s="70"/>
      <c r="KH341" s="16"/>
      <c r="KI341" s="16"/>
      <c r="KJ341" s="70"/>
      <c r="KK341" s="16"/>
      <c r="KL341" s="16"/>
      <c r="KM341" s="70"/>
      <c r="KN341" s="16"/>
      <c r="KO341" s="16"/>
      <c r="KP341" s="70"/>
      <c r="KQ341" s="16"/>
      <c r="KR341" s="16"/>
      <c r="KS341" s="70"/>
      <c r="KT341" s="16"/>
      <c r="KU341" s="16"/>
      <c r="KV341" s="16"/>
      <c r="KW341" s="16"/>
      <c r="KX341" s="16"/>
      <c r="KY341" s="70"/>
      <c r="KZ341" s="16"/>
      <c r="LA341" s="16"/>
      <c r="LB341" s="70"/>
      <c r="LC341" s="16"/>
      <c r="LD341" s="16"/>
      <c r="LE341" s="70"/>
      <c r="LF341" s="16"/>
      <c r="LG341" s="16"/>
      <c r="LH341" s="70"/>
      <c r="LI341" s="16"/>
      <c r="LJ341" s="16"/>
      <c r="LK341" s="70"/>
      <c r="LL341" s="16"/>
      <c r="LM341" s="16"/>
      <c r="LN341" s="70"/>
      <c r="LO341" s="16"/>
      <c r="LP341" s="16"/>
      <c r="LQ341" s="70"/>
      <c r="LR341" s="16"/>
      <c r="LS341" s="16"/>
      <c r="LT341" s="70"/>
      <c r="LU341" s="16"/>
      <c r="LV341" s="16"/>
      <c r="LW341" s="70"/>
      <c r="LX341" s="16"/>
      <c r="LY341" s="16"/>
      <c r="LZ341" s="70"/>
      <c r="MA341" s="16"/>
      <c r="MB341" s="16"/>
      <c r="MC341" s="70"/>
      <c r="MD341" s="16"/>
      <c r="ME341" s="16"/>
      <c r="MF341" s="70"/>
      <c r="MG341" s="21"/>
    </row>
    <row r="342" spans="2:345" s="17" customFormat="1" ht="18.75" customHeight="1">
      <c r="B342" s="16"/>
      <c r="C342" s="16"/>
      <c r="D342" s="16"/>
      <c r="E342" s="16"/>
      <c r="F342" s="16"/>
      <c r="G342" s="70"/>
      <c r="H342" s="16"/>
      <c r="I342" s="16"/>
      <c r="J342" s="70"/>
      <c r="K342" s="16"/>
      <c r="L342" s="16"/>
      <c r="M342" s="70"/>
      <c r="N342" s="16"/>
      <c r="O342" s="16"/>
      <c r="P342" s="70"/>
      <c r="Q342" s="16"/>
      <c r="R342" s="16"/>
      <c r="S342" s="70"/>
      <c r="T342" s="16"/>
      <c r="U342" s="16"/>
      <c r="V342" s="70"/>
      <c r="W342" s="16"/>
      <c r="X342" s="16"/>
      <c r="Y342" s="70"/>
      <c r="Z342" s="16"/>
      <c r="AA342" s="16"/>
      <c r="AB342" s="70"/>
      <c r="AC342" s="16"/>
      <c r="AD342" s="16"/>
      <c r="AE342" s="70"/>
      <c r="AF342" s="16"/>
      <c r="AG342" s="16"/>
      <c r="AH342" s="70"/>
      <c r="AI342" s="16"/>
      <c r="AJ342" s="16"/>
      <c r="AK342" s="70"/>
      <c r="AL342" s="16"/>
      <c r="AM342" s="16"/>
      <c r="AN342" s="70"/>
      <c r="AO342" s="16"/>
      <c r="AP342" s="16"/>
      <c r="AQ342" s="70"/>
      <c r="AR342" s="16"/>
      <c r="AS342" s="16"/>
      <c r="AT342" s="70"/>
      <c r="AU342" s="16"/>
      <c r="AV342" s="16"/>
      <c r="AW342" s="70"/>
      <c r="AX342" s="16"/>
      <c r="AY342" s="16"/>
      <c r="AZ342" s="70"/>
      <c r="BA342" s="16"/>
      <c r="BB342" s="16"/>
      <c r="BC342" s="70"/>
      <c r="BD342" s="16"/>
      <c r="BE342" s="16"/>
      <c r="BF342" s="70"/>
      <c r="BG342" s="16"/>
      <c r="BH342" s="16"/>
      <c r="BI342" s="70"/>
      <c r="BJ342" s="16"/>
      <c r="BK342" s="16"/>
      <c r="BL342" s="70"/>
      <c r="BM342" s="16"/>
      <c r="BN342" s="16"/>
      <c r="BO342" s="70"/>
      <c r="BP342" s="16"/>
      <c r="BQ342" s="16"/>
      <c r="BR342" s="70"/>
      <c r="BS342" s="16"/>
      <c r="BT342" s="16"/>
      <c r="BU342" s="70"/>
      <c r="BV342" s="16"/>
      <c r="BW342" s="16"/>
      <c r="BX342" s="70"/>
      <c r="BY342" s="16"/>
      <c r="BZ342" s="16"/>
      <c r="CA342" s="70"/>
      <c r="CB342" s="16"/>
      <c r="CC342" s="16"/>
      <c r="CD342" s="70"/>
      <c r="CE342" s="16"/>
      <c r="CF342" s="16"/>
      <c r="CG342" s="70"/>
      <c r="CH342" s="16"/>
      <c r="CI342" s="16"/>
      <c r="CJ342" s="70"/>
      <c r="CK342" s="16"/>
      <c r="CL342" s="16"/>
      <c r="CM342" s="70"/>
      <c r="CN342" s="16"/>
      <c r="CO342" s="16"/>
      <c r="CP342" s="70"/>
      <c r="CQ342" s="16"/>
      <c r="CR342" s="16"/>
      <c r="CS342" s="70"/>
      <c r="CT342" s="16"/>
      <c r="CU342" s="16"/>
      <c r="CV342" s="70"/>
      <c r="CW342" s="16"/>
      <c r="CX342" s="16"/>
      <c r="CY342" s="70"/>
      <c r="CZ342" s="16"/>
      <c r="DA342" s="16"/>
      <c r="DB342" s="70"/>
      <c r="DC342" s="16"/>
      <c r="DD342" s="16"/>
      <c r="DE342" s="70"/>
      <c r="DF342" s="16"/>
      <c r="DG342" s="16"/>
      <c r="DH342" s="70"/>
      <c r="DI342" s="16"/>
      <c r="DJ342" s="16"/>
      <c r="DK342" s="70"/>
      <c r="DL342" s="16"/>
      <c r="DM342" s="16"/>
      <c r="DN342" s="70"/>
      <c r="DO342" s="16"/>
      <c r="DP342" s="16"/>
      <c r="DQ342" s="70"/>
      <c r="DR342" s="16"/>
      <c r="DS342" s="16"/>
      <c r="DT342" s="70"/>
      <c r="DU342" s="16"/>
      <c r="DV342" s="16"/>
      <c r="DW342" s="70"/>
      <c r="DX342" s="16"/>
      <c r="DY342" s="16"/>
      <c r="DZ342" s="70"/>
      <c r="EA342" s="16"/>
      <c r="EB342" s="16"/>
      <c r="EC342" s="70"/>
      <c r="ED342" s="16"/>
      <c r="EE342" s="16"/>
      <c r="EF342" s="70"/>
      <c r="EG342" s="16"/>
      <c r="EH342" s="16"/>
      <c r="EI342" s="70"/>
      <c r="EJ342" s="16"/>
      <c r="EK342" s="16"/>
      <c r="EL342" s="70"/>
      <c r="EM342" s="16"/>
      <c r="EN342" s="16"/>
      <c r="EO342" s="70"/>
      <c r="EP342" s="16"/>
      <c r="EQ342" s="16"/>
      <c r="ER342" s="70"/>
      <c r="ES342" s="16"/>
      <c r="ET342" s="16"/>
      <c r="EU342" s="70"/>
      <c r="EV342" s="16"/>
      <c r="EW342" s="16"/>
      <c r="EX342" s="70"/>
      <c r="EY342" s="16"/>
      <c r="EZ342" s="16"/>
      <c r="FA342" s="70"/>
      <c r="FB342" s="16"/>
      <c r="FC342" s="16"/>
      <c r="FD342" s="70"/>
      <c r="FE342" s="16"/>
      <c r="FF342" s="16"/>
      <c r="FG342" s="70"/>
      <c r="FH342" s="16"/>
      <c r="FI342" s="16"/>
      <c r="FJ342" s="70"/>
      <c r="FK342" s="16"/>
      <c r="FL342" s="16"/>
      <c r="FM342" s="70"/>
      <c r="FN342" s="16"/>
      <c r="FO342" s="16"/>
      <c r="FP342" s="70"/>
      <c r="FQ342" s="16"/>
      <c r="FR342" s="16"/>
      <c r="FS342" s="70"/>
      <c r="FT342" s="16"/>
      <c r="FU342" s="16"/>
      <c r="FV342" s="70"/>
      <c r="FW342" s="16"/>
      <c r="FX342" s="16"/>
      <c r="FY342" s="70"/>
      <c r="FZ342" s="16"/>
      <c r="GA342" s="16"/>
      <c r="GB342" s="70"/>
      <c r="GC342" s="16"/>
      <c r="GD342" s="16"/>
      <c r="GE342" s="70"/>
      <c r="GF342" s="16"/>
      <c r="GG342" s="16"/>
      <c r="GH342" s="71"/>
      <c r="GI342" s="16"/>
      <c r="GJ342" s="16"/>
      <c r="GK342" s="70"/>
      <c r="GL342" s="16"/>
      <c r="GM342" s="16"/>
      <c r="GN342" s="70"/>
      <c r="GO342" s="16"/>
      <c r="GP342" s="16"/>
      <c r="GQ342" s="70"/>
      <c r="GR342" s="16"/>
      <c r="GS342" s="16"/>
      <c r="GT342" s="70"/>
      <c r="GU342" s="16"/>
      <c r="GV342" s="16"/>
      <c r="GW342" s="70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70"/>
      <c r="HJ342" s="16"/>
      <c r="HK342" s="16"/>
      <c r="HL342" s="16"/>
      <c r="HM342" s="16"/>
      <c r="HN342" s="16"/>
      <c r="HO342" s="16"/>
      <c r="HP342" s="16"/>
      <c r="HQ342" s="16"/>
      <c r="HR342" s="70"/>
      <c r="HS342" s="16"/>
      <c r="HT342" s="16"/>
      <c r="HU342" s="70"/>
      <c r="HV342" s="16"/>
      <c r="HW342" s="16"/>
      <c r="HX342" s="70"/>
      <c r="HY342" s="16"/>
      <c r="HZ342" s="16"/>
      <c r="IA342" s="70"/>
      <c r="IB342" s="16"/>
      <c r="IC342" s="16"/>
      <c r="ID342" s="70"/>
      <c r="IE342" s="16"/>
      <c r="IF342" s="16"/>
      <c r="IG342" s="70"/>
      <c r="IH342" s="16"/>
      <c r="II342" s="16"/>
      <c r="IJ342" s="70"/>
      <c r="IK342" s="16"/>
      <c r="IL342" s="16"/>
      <c r="IM342" s="70"/>
      <c r="IN342" s="16"/>
      <c r="IO342" s="16"/>
      <c r="IP342" s="70"/>
      <c r="IQ342" s="16"/>
      <c r="IR342" s="16"/>
      <c r="IS342" s="16"/>
      <c r="IT342" s="70"/>
      <c r="IU342" s="16"/>
      <c r="IV342" s="16"/>
      <c r="IW342" s="70"/>
      <c r="IX342" s="16"/>
      <c r="IY342" s="16"/>
      <c r="IZ342" s="70"/>
      <c r="JA342" s="16"/>
      <c r="JB342" s="16"/>
      <c r="JC342" s="70"/>
      <c r="JD342" s="16"/>
      <c r="JE342" s="16"/>
      <c r="JF342" s="70"/>
      <c r="JG342" s="16"/>
      <c r="JH342" s="16"/>
      <c r="JI342" s="70"/>
      <c r="JJ342" s="16"/>
      <c r="JK342" s="16"/>
      <c r="JL342" s="70"/>
      <c r="JM342" s="16"/>
      <c r="JN342" s="16"/>
      <c r="JO342" s="70"/>
      <c r="JP342" s="16"/>
      <c r="JQ342" s="16"/>
      <c r="JR342" s="70"/>
      <c r="JS342" s="16"/>
      <c r="JT342" s="16"/>
      <c r="JU342" s="70"/>
      <c r="JV342" s="16"/>
      <c r="JW342" s="16"/>
      <c r="JX342" s="70"/>
      <c r="JY342" s="16"/>
      <c r="JZ342" s="16"/>
      <c r="KA342" s="70"/>
      <c r="KB342" s="16"/>
      <c r="KC342" s="16"/>
      <c r="KD342" s="70"/>
      <c r="KE342" s="16"/>
      <c r="KF342" s="16"/>
      <c r="KG342" s="70"/>
      <c r="KH342" s="16"/>
      <c r="KI342" s="16"/>
      <c r="KJ342" s="70"/>
      <c r="KK342" s="16"/>
      <c r="KL342" s="16"/>
      <c r="KM342" s="70"/>
      <c r="KN342" s="16"/>
      <c r="KO342" s="16"/>
      <c r="KP342" s="70"/>
      <c r="KQ342" s="16"/>
      <c r="KR342" s="16"/>
      <c r="KS342" s="70"/>
      <c r="KT342" s="16"/>
      <c r="KU342" s="16"/>
      <c r="KV342" s="16"/>
      <c r="KW342" s="16"/>
      <c r="KX342" s="16"/>
      <c r="KY342" s="70"/>
      <c r="KZ342" s="16"/>
      <c r="LA342" s="16"/>
      <c r="LB342" s="70"/>
      <c r="LC342" s="16"/>
      <c r="LD342" s="16"/>
      <c r="LE342" s="70"/>
      <c r="LF342" s="16"/>
      <c r="LG342" s="16"/>
      <c r="LH342" s="70"/>
      <c r="LI342" s="16"/>
      <c r="LJ342" s="16"/>
      <c r="LK342" s="70"/>
      <c r="LL342" s="16"/>
      <c r="LM342" s="16"/>
      <c r="LN342" s="70"/>
      <c r="LO342" s="16"/>
      <c r="LP342" s="16"/>
      <c r="LQ342" s="70"/>
      <c r="LR342" s="16"/>
      <c r="LS342" s="16"/>
      <c r="LT342" s="70"/>
      <c r="LU342" s="16"/>
      <c r="LV342" s="16"/>
      <c r="LW342" s="70"/>
      <c r="LX342" s="16"/>
      <c r="LY342" s="16"/>
      <c r="LZ342" s="70"/>
      <c r="MA342" s="16"/>
      <c r="MB342" s="16"/>
      <c r="MC342" s="70"/>
      <c r="MD342" s="16"/>
      <c r="ME342" s="16"/>
      <c r="MF342" s="70"/>
      <c r="MG342" s="21"/>
    </row>
    <row r="343" spans="2:345" s="17" customFormat="1">
      <c r="B343" s="16"/>
      <c r="C343" s="16"/>
      <c r="D343" s="16"/>
      <c r="E343" s="16"/>
      <c r="F343" s="16"/>
      <c r="G343" s="70"/>
      <c r="H343" s="16"/>
      <c r="I343" s="16"/>
      <c r="J343" s="70"/>
      <c r="K343" s="16"/>
      <c r="L343" s="16"/>
      <c r="M343" s="70"/>
      <c r="N343" s="16"/>
      <c r="O343" s="16"/>
      <c r="P343" s="70"/>
      <c r="Q343" s="16"/>
      <c r="R343" s="16"/>
      <c r="S343" s="70"/>
      <c r="T343" s="16"/>
      <c r="U343" s="16"/>
      <c r="V343" s="70"/>
      <c r="W343" s="16"/>
      <c r="X343" s="16"/>
      <c r="Y343" s="70"/>
      <c r="Z343" s="16"/>
      <c r="AA343" s="16"/>
      <c r="AB343" s="70"/>
      <c r="AC343" s="16"/>
      <c r="AD343" s="16"/>
      <c r="AE343" s="70"/>
      <c r="AF343" s="16"/>
      <c r="AG343" s="16"/>
      <c r="AH343" s="70"/>
      <c r="AI343" s="16"/>
      <c r="AJ343" s="16"/>
      <c r="AK343" s="70"/>
      <c r="AL343" s="16"/>
      <c r="AM343" s="16"/>
      <c r="AN343" s="70"/>
      <c r="AO343" s="16"/>
      <c r="AP343" s="16"/>
      <c r="AQ343" s="70"/>
      <c r="AR343" s="16"/>
      <c r="AS343" s="16"/>
      <c r="AT343" s="70"/>
      <c r="AU343" s="16"/>
      <c r="AV343" s="16"/>
      <c r="AW343" s="70"/>
      <c r="AX343" s="16"/>
      <c r="AY343" s="16"/>
      <c r="AZ343" s="70"/>
      <c r="BA343" s="16"/>
      <c r="BB343" s="16"/>
      <c r="BC343" s="70"/>
      <c r="BD343" s="16"/>
      <c r="BE343" s="16"/>
      <c r="BF343" s="70"/>
      <c r="BG343" s="16"/>
      <c r="BH343" s="16"/>
      <c r="BI343" s="70"/>
      <c r="BJ343" s="16"/>
      <c r="BK343" s="16"/>
      <c r="BL343" s="70"/>
      <c r="BM343" s="16"/>
      <c r="BN343" s="16"/>
      <c r="BO343" s="70"/>
      <c r="BP343" s="16"/>
      <c r="BQ343" s="16"/>
      <c r="BR343" s="70"/>
      <c r="BS343" s="16"/>
      <c r="BT343" s="16"/>
      <c r="BU343" s="70"/>
      <c r="BV343" s="16"/>
      <c r="BW343" s="16"/>
      <c r="BX343" s="70"/>
      <c r="BY343" s="16"/>
      <c r="BZ343" s="16"/>
      <c r="CA343" s="70"/>
      <c r="CB343" s="16"/>
      <c r="CC343" s="16"/>
      <c r="CD343" s="70"/>
      <c r="CE343" s="16"/>
      <c r="CF343" s="16"/>
      <c r="CG343" s="70"/>
      <c r="CH343" s="16"/>
      <c r="CI343" s="16"/>
      <c r="CJ343" s="70"/>
      <c r="CK343" s="16"/>
      <c r="CL343" s="16"/>
      <c r="CM343" s="70"/>
      <c r="CN343" s="16"/>
      <c r="CO343" s="16"/>
      <c r="CP343" s="70"/>
      <c r="CQ343" s="16"/>
      <c r="CR343" s="16"/>
      <c r="CS343" s="70"/>
      <c r="CT343" s="16"/>
      <c r="CU343" s="16"/>
      <c r="CV343" s="70"/>
      <c r="CW343" s="16"/>
      <c r="CX343" s="16"/>
      <c r="CY343" s="70"/>
      <c r="CZ343" s="16"/>
      <c r="DA343" s="16"/>
      <c r="DB343" s="70"/>
      <c r="DC343" s="16"/>
      <c r="DD343" s="16"/>
      <c r="DE343" s="70"/>
      <c r="DF343" s="16"/>
      <c r="DG343" s="16"/>
      <c r="DH343" s="70"/>
      <c r="DI343" s="16"/>
      <c r="DJ343" s="16"/>
      <c r="DK343" s="70"/>
      <c r="DL343" s="16"/>
      <c r="DM343" s="16"/>
      <c r="DN343" s="70"/>
      <c r="DO343" s="16"/>
      <c r="DP343" s="16"/>
      <c r="DQ343" s="70"/>
      <c r="DR343" s="16"/>
      <c r="DS343" s="16"/>
      <c r="DT343" s="70"/>
      <c r="DU343" s="16"/>
      <c r="DV343" s="16"/>
      <c r="DW343" s="70"/>
      <c r="DX343" s="16"/>
      <c r="DY343" s="16"/>
      <c r="DZ343" s="70"/>
      <c r="EA343" s="16"/>
      <c r="EB343" s="16"/>
      <c r="EC343" s="70"/>
      <c r="ED343" s="16"/>
      <c r="EE343" s="16"/>
      <c r="EF343" s="70"/>
      <c r="EG343" s="16"/>
      <c r="EH343" s="16"/>
      <c r="EI343" s="70"/>
      <c r="EJ343" s="16"/>
      <c r="EK343" s="16"/>
      <c r="EL343" s="70"/>
      <c r="EM343" s="16"/>
      <c r="EN343" s="16"/>
      <c r="EO343" s="70"/>
      <c r="EP343" s="16"/>
      <c r="EQ343" s="16"/>
      <c r="ER343" s="70"/>
      <c r="ES343" s="16"/>
      <c r="ET343" s="16"/>
      <c r="EU343" s="70"/>
      <c r="EV343" s="16"/>
      <c r="EW343" s="16"/>
      <c r="EX343" s="70"/>
      <c r="EY343" s="16"/>
      <c r="EZ343" s="16"/>
      <c r="FA343" s="70"/>
      <c r="FB343" s="16"/>
      <c r="FC343" s="16"/>
      <c r="FD343" s="70"/>
      <c r="FE343" s="16"/>
      <c r="FF343" s="16"/>
      <c r="FG343" s="70"/>
      <c r="FH343" s="16"/>
      <c r="FI343" s="16"/>
      <c r="FJ343" s="70"/>
      <c r="FK343" s="16"/>
      <c r="FL343" s="16"/>
      <c r="FM343" s="70"/>
      <c r="FN343" s="16"/>
      <c r="FO343" s="16"/>
      <c r="FP343" s="70"/>
      <c r="FQ343" s="16"/>
      <c r="FR343" s="16"/>
      <c r="FS343" s="70"/>
      <c r="FT343" s="16"/>
      <c r="FU343" s="16"/>
      <c r="FV343" s="70"/>
      <c r="FW343" s="16"/>
      <c r="FX343" s="16"/>
      <c r="FY343" s="70"/>
      <c r="FZ343" s="16"/>
      <c r="GA343" s="16"/>
      <c r="GB343" s="70"/>
      <c r="GC343" s="16"/>
      <c r="GD343" s="16"/>
      <c r="GE343" s="70"/>
      <c r="GF343" s="16"/>
      <c r="GG343" s="16"/>
      <c r="GH343" s="71"/>
      <c r="GI343" s="16"/>
      <c r="GJ343" s="16"/>
      <c r="GK343" s="70"/>
      <c r="GL343" s="16"/>
      <c r="GM343" s="16"/>
      <c r="GN343" s="70"/>
      <c r="GO343" s="16"/>
      <c r="GP343" s="16"/>
      <c r="GQ343" s="70"/>
      <c r="GR343" s="16"/>
      <c r="GS343" s="16"/>
      <c r="GT343" s="70"/>
      <c r="GU343" s="16"/>
      <c r="GV343" s="16"/>
      <c r="GW343" s="70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70"/>
      <c r="HJ343" s="16"/>
      <c r="HK343" s="16"/>
      <c r="HL343" s="16"/>
      <c r="HM343" s="16"/>
      <c r="HN343" s="16"/>
      <c r="HO343" s="16"/>
      <c r="HP343" s="16"/>
      <c r="HQ343" s="16"/>
      <c r="HR343" s="70"/>
      <c r="HS343" s="16"/>
      <c r="HT343" s="16"/>
      <c r="HU343" s="70"/>
      <c r="HV343" s="16"/>
      <c r="HW343" s="16"/>
      <c r="HX343" s="70"/>
      <c r="HY343" s="16"/>
      <c r="HZ343" s="16"/>
      <c r="IA343" s="70"/>
      <c r="IB343" s="16"/>
      <c r="IC343" s="16"/>
      <c r="ID343" s="70"/>
      <c r="IE343" s="16"/>
      <c r="IF343" s="16"/>
      <c r="IG343" s="70"/>
      <c r="IH343" s="16"/>
      <c r="II343" s="16"/>
      <c r="IJ343" s="70"/>
      <c r="IK343" s="16"/>
      <c r="IL343" s="16"/>
      <c r="IM343" s="70"/>
      <c r="IN343" s="16"/>
      <c r="IO343" s="16"/>
      <c r="IP343" s="70"/>
      <c r="IQ343" s="16"/>
      <c r="IR343" s="16"/>
      <c r="IS343" s="16"/>
      <c r="IT343" s="70"/>
      <c r="IU343" s="16"/>
      <c r="IV343" s="16"/>
      <c r="IW343" s="70"/>
      <c r="IX343" s="16"/>
      <c r="IY343" s="16"/>
      <c r="IZ343" s="70"/>
      <c r="JA343" s="16"/>
      <c r="JB343" s="16"/>
      <c r="JC343" s="70"/>
      <c r="JD343" s="16"/>
      <c r="JE343" s="16"/>
      <c r="JF343" s="70"/>
      <c r="JG343" s="16"/>
      <c r="JH343" s="16"/>
      <c r="JI343" s="70"/>
      <c r="JJ343" s="16"/>
      <c r="JK343" s="16"/>
      <c r="JL343" s="70"/>
      <c r="JM343" s="16"/>
      <c r="JN343" s="16"/>
      <c r="JO343" s="70"/>
      <c r="JP343" s="16"/>
      <c r="JQ343" s="16"/>
      <c r="JR343" s="70"/>
      <c r="JS343" s="16"/>
      <c r="JT343" s="16"/>
      <c r="JU343" s="70"/>
      <c r="JV343" s="16"/>
      <c r="JW343" s="16"/>
      <c r="JX343" s="70"/>
      <c r="JY343" s="16"/>
      <c r="JZ343" s="16"/>
      <c r="KA343" s="70"/>
      <c r="KB343" s="16"/>
      <c r="KC343" s="16"/>
      <c r="KD343" s="70"/>
      <c r="KE343" s="16"/>
      <c r="KF343" s="16"/>
      <c r="KG343" s="70"/>
      <c r="KH343" s="16"/>
      <c r="KI343" s="16"/>
      <c r="KJ343" s="70"/>
      <c r="KK343" s="16"/>
      <c r="KL343" s="16"/>
      <c r="KM343" s="70"/>
      <c r="KN343" s="16"/>
      <c r="KO343" s="16"/>
      <c r="KP343" s="70"/>
      <c r="KQ343" s="16"/>
      <c r="KR343" s="16"/>
      <c r="KS343" s="70"/>
      <c r="KT343" s="16"/>
      <c r="KU343" s="16"/>
      <c r="KV343" s="16"/>
      <c r="KW343" s="16"/>
      <c r="KX343" s="16"/>
      <c r="KY343" s="70"/>
      <c r="KZ343" s="16"/>
      <c r="LA343" s="16"/>
      <c r="LB343" s="70"/>
      <c r="LC343" s="16"/>
      <c r="LD343" s="16"/>
      <c r="LE343" s="70"/>
      <c r="LF343" s="16"/>
      <c r="LG343" s="16"/>
      <c r="LH343" s="70"/>
      <c r="LI343" s="16"/>
      <c r="LJ343" s="16"/>
      <c r="LK343" s="70"/>
      <c r="LL343" s="16"/>
      <c r="LM343" s="16"/>
      <c r="LN343" s="70"/>
      <c r="LO343" s="16"/>
      <c r="LP343" s="16"/>
      <c r="LQ343" s="70"/>
      <c r="LR343" s="16"/>
      <c r="LS343" s="16"/>
      <c r="LT343" s="70"/>
      <c r="LU343" s="16"/>
      <c r="LV343" s="16"/>
      <c r="LW343" s="70"/>
      <c r="LX343" s="16"/>
      <c r="LY343" s="16"/>
      <c r="LZ343" s="70"/>
      <c r="MA343" s="16"/>
      <c r="MB343" s="16"/>
      <c r="MC343" s="70"/>
      <c r="MD343" s="16"/>
      <c r="ME343" s="16"/>
      <c r="MF343" s="70"/>
      <c r="MG343" s="21"/>
    </row>
    <row r="344" spans="2:345" s="17" customFormat="1" ht="18.75" customHeight="1">
      <c r="B344" s="16"/>
      <c r="C344" s="16"/>
      <c r="D344" s="16"/>
      <c r="E344" s="16"/>
      <c r="F344" s="16"/>
      <c r="G344" s="70"/>
      <c r="H344" s="16"/>
      <c r="I344" s="16"/>
      <c r="J344" s="70"/>
      <c r="K344" s="16"/>
      <c r="L344" s="16"/>
      <c r="M344" s="70"/>
      <c r="N344" s="16"/>
      <c r="O344" s="16"/>
      <c r="P344" s="70"/>
      <c r="Q344" s="16"/>
      <c r="R344" s="16"/>
      <c r="S344" s="70"/>
      <c r="T344" s="16"/>
      <c r="U344" s="16"/>
      <c r="V344" s="70"/>
      <c r="W344" s="16"/>
      <c r="X344" s="16"/>
      <c r="Y344" s="70"/>
      <c r="Z344" s="16"/>
      <c r="AA344" s="16"/>
      <c r="AB344" s="70"/>
      <c r="AC344" s="16"/>
      <c r="AD344" s="16"/>
      <c r="AE344" s="70"/>
      <c r="AF344" s="16"/>
      <c r="AG344" s="16"/>
      <c r="AH344" s="70"/>
      <c r="AI344" s="16"/>
      <c r="AJ344" s="16"/>
      <c r="AK344" s="70"/>
      <c r="AL344" s="16"/>
      <c r="AM344" s="16"/>
      <c r="AN344" s="70"/>
      <c r="AO344" s="16"/>
      <c r="AP344" s="16"/>
      <c r="AQ344" s="70"/>
      <c r="AR344" s="16"/>
      <c r="AS344" s="16"/>
      <c r="AT344" s="70"/>
      <c r="AU344" s="16"/>
      <c r="AV344" s="16"/>
      <c r="AW344" s="70"/>
      <c r="AX344" s="16"/>
      <c r="AY344" s="16"/>
      <c r="AZ344" s="70"/>
      <c r="BA344" s="16"/>
      <c r="BB344" s="16"/>
      <c r="BC344" s="70"/>
      <c r="BD344" s="16"/>
      <c r="BE344" s="16"/>
      <c r="BF344" s="70"/>
      <c r="BG344" s="16"/>
      <c r="BH344" s="16"/>
      <c r="BI344" s="70"/>
      <c r="BJ344" s="16"/>
      <c r="BK344" s="16"/>
      <c r="BL344" s="70"/>
      <c r="BM344" s="16"/>
      <c r="BN344" s="16"/>
      <c r="BO344" s="70"/>
      <c r="BP344" s="16"/>
      <c r="BQ344" s="16"/>
      <c r="BR344" s="70"/>
      <c r="BS344" s="16"/>
      <c r="BT344" s="16"/>
      <c r="BU344" s="70"/>
      <c r="BV344" s="16"/>
      <c r="BW344" s="16"/>
      <c r="BX344" s="70"/>
      <c r="BY344" s="16"/>
      <c r="BZ344" s="16"/>
      <c r="CA344" s="70"/>
      <c r="CB344" s="16"/>
      <c r="CC344" s="16"/>
      <c r="CD344" s="70"/>
      <c r="CE344" s="16"/>
      <c r="CF344" s="16"/>
      <c r="CG344" s="70"/>
      <c r="CH344" s="16"/>
      <c r="CI344" s="16"/>
      <c r="CJ344" s="70"/>
      <c r="CK344" s="16"/>
      <c r="CL344" s="16"/>
      <c r="CM344" s="70"/>
      <c r="CN344" s="16"/>
      <c r="CO344" s="16"/>
      <c r="CP344" s="70"/>
      <c r="CQ344" s="16"/>
      <c r="CR344" s="16"/>
      <c r="CS344" s="70"/>
      <c r="CT344" s="16"/>
      <c r="CU344" s="16"/>
      <c r="CV344" s="70"/>
      <c r="CW344" s="16"/>
      <c r="CX344" s="16"/>
      <c r="CY344" s="70"/>
      <c r="CZ344" s="16"/>
      <c r="DA344" s="16"/>
      <c r="DB344" s="70"/>
      <c r="DC344" s="16"/>
      <c r="DD344" s="16"/>
      <c r="DE344" s="70"/>
      <c r="DF344" s="16"/>
      <c r="DG344" s="16"/>
      <c r="DH344" s="70"/>
      <c r="DI344" s="16"/>
      <c r="DJ344" s="16"/>
      <c r="DK344" s="70"/>
      <c r="DL344" s="16"/>
      <c r="DM344" s="16"/>
      <c r="DN344" s="70"/>
      <c r="DO344" s="16"/>
      <c r="DP344" s="16"/>
      <c r="DQ344" s="70"/>
      <c r="DR344" s="16"/>
      <c r="DS344" s="16"/>
      <c r="DT344" s="70"/>
      <c r="DU344" s="16"/>
      <c r="DV344" s="16"/>
      <c r="DW344" s="70"/>
      <c r="DX344" s="16"/>
      <c r="DY344" s="16"/>
      <c r="DZ344" s="70"/>
      <c r="EA344" s="16"/>
      <c r="EB344" s="16"/>
      <c r="EC344" s="70"/>
      <c r="ED344" s="16"/>
      <c r="EE344" s="16"/>
      <c r="EF344" s="70"/>
      <c r="EG344" s="16"/>
      <c r="EH344" s="16"/>
      <c r="EI344" s="70"/>
      <c r="EJ344" s="16"/>
      <c r="EK344" s="16"/>
      <c r="EL344" s="70"/>
      <c r="EM344" s="16"/>
      <c r="EN344" s="16"/>
      <c r="EO344" s="70"/>
      <c r="EP344" s="16"/>
      <c r="EQ344" s="16"/>
      <c r="ER344" s="70"/>
      <c r="ES344" s="16"/>
      <c r="ET344" s="16"/>
      <c r="EU344" s="70"/>
      <c r="EV344" s="16"/>
      <c r="EW344" s="16"/>
      <c r="EX344" s="70"/>
      <c r="EY344" s="16"/>
      <c r="EZ344" s="16"/>
      <c r="FA344" s="70"/>
      <c r="FB344" s="16"/>
      <c r="FC344" s="16"/>
      <c r="FD344" s="70"/>
      <c r="FE344" s="16"/>
      <c r="FF344" s="16"/>
      <c r="FG344" s="70"/>
      <c r="FH344" s="16"/>
      <c r="FI344" s="16"/>
      <c r="FJ344" s="70"/>
      <c r="FK344" s="16"/>
      <c r="FL344" s="16"/>
      <c r="FM344" s="70"/>
      <c r="FN344" s="16"/>
      <c r="FO344" s="16"/>
      <c r="FP344" s="70"/>
      <c r="FQ344" s="16"/>
      <c r="FR344" s="16"/>
      <c r="FS344" s="70"/>
      <c r="FT344" s="16"/>
      <c r="FU344" s="16"/>
      <c r="FV344" s="70"/>
      <c r="FW344" s="16"/>
      <c r="FX344" s="16"/>
      <c r="FY344" s="70"/>
      <c r="FZ344" s="16"/>
      <c r="GA344" s="16"/>
      <c r="GB344" s="70"/>
      <c r="GC344" s="16"/>
      <c r="GD344" s="16"/>
      <c r="GE344" s="70"/>
      <c r="GF344" s="16"/>
      <c r="GG344" s="16"/>
      <c r="GH344" s="71"/>
      <c r="GI344" s="16"/>
      <c r="GJ344" s="16"/>
      <c r="GK344" s="70"/>
      <c r="GL344" s="16"/>
      <c r="GM344" s="16"/>
      <c r="GN344" s="70"/>
      <c r="GO344" s="16"/>
      <c r="GP344" s="16"/>
      <c r="GQ344" s="70"/>
      <c r="GR344" s="16"/>
      <c r="GS344" s="16"/>
      <c r="GT344" s="70"/>
      <c r="GU344" s="16"/>
      <c r="GV344" s="16"/>
      <c r="GW344" s="70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70"/>
      <c r="HJ344" s="16"/>
      <c r="HK344" s="16"/>
      <c r="HL344" s="16"/>
      <c r="HM344" s="16"/>
      <c r="HN344" s="16"/>
      <c r="HO344" s="16"/>
      <c r="HP344" s="16"/>
      <c r="HQ344" s="16"/>
      <c r="HR344" s="70"/>
      <c r="HS344" s="16"/>
      <c r="HT344" s="16"/>
      <c r="HU344" s="70"/>
      <c r="HV344" s="16"/>
      <c r="HW344" s="16"/>
      <c r="HX344" s="70"/>
      <c r="HY344" s="16"/>
      <c r="HZ344" s="16"/>
      <c r="IA344" s="70"/>
      <c r="IB344" s="16"/>
      <c r="IC344" s="16"/>
      <c r="ID344" s="70"/>
      <c r="IE344" s="16"/>
      <c r="IF344" s="16"/>
      <c r="IG344" s="70"/>
      <c r="IH344" s="16"/>
      <c r="II344" s="16"/>
      <c r="IJ344" s="70"/>
      <c r="IK344" s="16"/>
      <c r="IL344" s="16"/>
      <c r="IM344" s="70"/>
      <c r="IN344" s="16"/>
      <c r="IO344" s="16"/>
      <c r="IP344" s="70"/>
      <c r="IQ344" s="16"/>
      <c r="IR344" s="16"/>
      <c r="IS344" s="16"/>
      <c r="IT344" s="70"/>
      <c r="IU344" s="16"/>
      <c r="IV344" s="16"/>
      <c r="IW344" s="70"/>
      <c r="IX344" s="16"/>
      <c r="IY344" s="16"/>
      <c r="IZ344" s="70"/>
      <c r="JA344" s="16"/>
      <c r="JB344" s="16"/>
      <c r="JC344" s="70"/>
      <c r="JD344" s="16"/>
      <c r="JE344" s="16"/>
      <c r="JF344" s="70"/>
      <c r="JG344" s="16"/>
      <c r="JH344" s="16"/>
      <c r="JI344" s="70"/>
      <c r="JJ344" s="16"/>
      <c r="JK344" s="16"/>
      <c r="JL344" s="70"/>
      <c r="JM344" s="16"/>
      <c r="JN344" s="16"/>
      <c r="JO344" s="70"/>
      <c r="JP344" s="16"/>
      <c r="JQ344" s="16"/>
      <c r="JR344" s="70"/>
      <c r="JS344" s="16"/>
      <c r="JT344" s="16"/>
      <c r="JU344" s="70"/>
      <c r="JV344" s="16"/>
      <c r="JW344" s="16"/>
      <c r="JX344" s="70"/>
      <c r="JY344" s="16"/>
      <c r="JZ344" s="16"/>
      <c r="KA344" s="70"/>
      <c r="KB344" s="16"/>
      <c r="KC344" s="16"/>
      <c r="KD344" s="70"/>
      <c r="KE344" s="16"/>
      <c r="KF344" s="16"/>
      <c r="KG344" s="70"/>
      <c r="KH344" s="16"/>
      <c r="KI344" s="16"/>
      <c r="KJ344" s="70"/>
      <c r="KK344" s="16"/>
      <c r="KL344" s="16"/>
      <c r="KM344" s="70"/>
      <c r="KN344" s="16"/>
      <c r="KO344" s="16"/>
      <c r="KP344" s="70"/>
      <c r="KQ344" s="16"/>
      <c r="KR344" s="16"/>
      <c r="KS344" s="70"/>
      <c r="KT344" s="16"/>
      <c r="KU344" s="16"/>
      <c r="KV344" s="16"/>
      <c r="KW344" s="16"/>
      <c r="KX344" s="16"/>
      <c r="KY344" s="70"/>
      <c r="KZ344" s="16"/>
      <c r="LA344" s="16"/>
      <c r="LB344" s="70"/>
      <c r="LC344" s="16"/>
      <c r="LD344" s="16"/>
      <c r="LE344" s="70"/>
      <c r="LF344" s="16"/>
      <c r="LG344" s="16"/>
      <c r="LH344" s="70"/>
      <c r="LI344" s="16"/>
      <c r="LJ344" s="16"/>
      <c r="LK344" s="70"/>
      <c r="LL344" s="16"/>
      <c r="LM344" s="16"/>
      <c r="LN344" s="70"/>
      <c r="LO344" s="16"/>
      <c r="LP344" s="16"/>
      <c r="LQ344" s="70"/>
      <c r="LR344" s="16"/>
      <c r="LS344" s="16"/>
      <c r="LT344" s="70"/>
      <c r="LU344" s="16"/>
      <c r="LV344" s="16"/>
      <c r="LW344" s="70"/>
      <c r="LX344" s="16"/>
      <c r="LY344" s="16"/>
      <c r="LZ344" s="70"/>
      <c r="MA344" s="16"/>
      <c r="MB344" s="16"/>
      <c r="MC344" s="70"/>
      <c r="MD344" s="16"/>
      <c r="ME344" s="16"/>
      <c r="MF344" s="70"/>
      <c r="MG344" s="21"/>
    </row>
    <row r="345" spans="2:345" s="17" customFormat="1">
      <c r="B345" s="16"/>
      <c r="C345" s="16"/>
      <c r="D345" s="16"/>
      <c r="E345" s="16"/>
      <c r="F345" s="16"/>
      <c r="G345" s="70"/>
      <c r="H345" s="16"/>
      <c r="I345" s="16"/>
      <c r="J345" s="70"/>
      <c r="K345" s="16"/>
      <c r="L345" s="16"/>
      <c r="M345" s="70"/>
      <c r="N345" s="16"/>
      <c r="O345" s="16"/>
      <c r="P345" s="70"/>
      <c r="Q345" s="16"/>
      <c r="R345" s="16"/>
      <c r="S345" s="70"/>
      <c r="T345" s="16"/>
      <c r="U345" s="16"/>
      <c r="V345" s="70"/>
      <c r="W345" s="16"/>
      <c r="X345" s="16"/>
      <c r="Y345" s="70"/>
      <c r="Z345" s="16"/>
      <c r="AA345" s="16"/>
      <c r="AB345" s="70"/>
      <c r="AC345" s="16"/>
      <c r="AD345" s="16"/>
      <c r="AE345" s="70"/>
      <c r="AF345" s="16"/>
      <c r="AG345" s="16"/>
      <c r="AH345" s="70"/>
      <c r="AI345" s="16"/>
      <c r="AJ345" s="16"/>
      <c r="AK345" s="70"/>
      <c r="AL345" s="16"/>
      <c r="AM345" s="16"/>
      <c r="AN345" s="70"/>
      <c r="AO345" s="16"/>
      <c r="AP345" s="16"/>
      <c r="AQ345" s="70"/>
      <c r="AR345" s="16"/>
      <c r="AS345" s="16"/>
      <c r="AT345" s="70"/>
      <c r="AU345" s="16"/>
      <c r="AV345" s="16"/>
      <c r="AW345" s="70"/>
      <c r="AX345" s="16"/>
      <c r="AY345" s="16"/>
      <c r="AZ345" s="70"/>
      <c r="BA345" s="16"/>
      <c r="BB345" s="16"/>
      <c r="BC345" s="70"/>
      <c r="BD345" s="16"/>
      <c r="BE345" s="16"/>
      <c r="BF345" s="70"/>
      <c r="BG345" s="16"/>
      <c r="BH345" s="16"/>
      <c r="BI345" s="70"/>
      <c r="BJ345" s="16"/>
      <c r="BK345" s="16"/>
      <c r="BL345" s="70"/>
      <c r="BM345" s="16"/>
      <c r="BN345" s="16"/>
      <c r="BO345" s="70"/>
      <c r="BP345" s="16"/>
      <c r="BQ345" s="16"/>
      <c r="BR345" s="70"/>
      <c r="BS345" s="16"/>
      <c r="BT345" s="16"/>
      <c r="BU345" s="70"/>
      <c r="BV345" s="16"/>
      <c r="BW345" s="16"/>
      <c r="BX345" s="70"/>
      <c r="BY345" s="16"/>
      <c r="BZ345" s="16"/>
      <c r="CA345" s="70"/>
      <c r="CB345" s="16"/>
      <c r="CC345" s="16"/>
      <c r="CD345" s="70"/>
      <c r="CE345" s="16"/>
      <c r="CF345" s="16"/>
      <c r="CG345" s="70"/>
      <c r="CH345" s="16"/>
      <c r="CI345" s="16"/>
      <c r="CJ345" s="70"/>
      <c r="CK345" s="16"/>
      <c r="CL345" s="16"/>
      <c r="CM345" s="70"/>
      <c r="CN345" s="16"/>
      <c r="CO345" s="16"/>
      <c r="CP345" s="70"/>
      <c r="CQ345" s="16"/>
      <c r="CR345" s="16"/>
      <c r="CS345" s="70"/>
      <c r="CT345" s="16"/>
      <c r="CU345" s="16"/>
      <c r="CV345" s="70"/>
      <c r="CW345" s="16"/>
      <c r="CX345" s="16"/>
      <c r="CY345" s="70"/>
      <c r="CZ345" s="16"/>
      <c r="DA345" s="16"/>
      <c r="DB345" s="70"/>
      <c r="DC345" s="16"/>
      <c r="DD345" s="16"/>
      <c r="DE345" s="70"/>
      <c r="DF345" s="16"/>
      <c r="DG345" s="16"/>
      <c r="DH345" s="70"/>
      <c r="DI345" s="16"/>
      <c r="DJ345" s="16"/>
      <c r="DK345" s="70"/>
      <c r="DL345" s="16"/>
      <c r="DM345" s="16"/>
      <c r="DN345" s="70"/>
      <c r="DO345" s="16"/>
      <c r="DP345" s="16"/>
      <c r="DQ345" s="70"/>
      <c r="DR345" s="16"/>
      <c r="DS345" s="16"/>
      <c r="DT345" s="70"/>
      <c r="DU345" s="16"/>
      <c r="DV345" s="16"/>
      <c r="DW345" s="70"/>
      <c r="DX345" s="16"/>
      <c r="DY345" s="16"/>
      <c r="DZ345" s="70"/>
      <c r="EA345" s="16"/>
      <c r="EB345" s="16"/>
      <c r="EC345" s="70"/>
      <c r="ED345" s="16"/>
      <c r="EE345" s="16"/>
      <c r="EF345" s="70"/>
      <c r="EG345" s="16"/>
      <c r="EH345" s="16"/>
      <c r="EI345" s="70"/>
      <c r="EJ345" s="16"/>
      <c r="EK345" s="16"/>
      <c r="EL345" s="70"/>
      <c r="EM345" s="16"/>
      <c r="EN345" s="16"/>
      <c r="EO345" s="70"/>
      <c r="EP345" s="16"/>
      <c r="EQ345" s="16"/>
      <c r="ER345" s="70"/>
      <c r="ES345" s="16"/>
      <c r="ET345" s="16"/>
      <c r="EU345" s="70"/>
      <c r="EV345" s="16"/>
      <c r="EW345" s="16"/>
      <c r="EX345" s="70"/>
      <c r="EY345" s="16"/>
      <c r="EZ345" s="16"/>
      <c r="FA345" s="70"/>
      <c r="FB345" s="16"/>
      <c r="FC345" s="16"/>
      <c r="FD345" s="70"/>
      <c r="FE345" s="16"/>
      <c r="FF345" s="16"/>
      <c r="FG345" s="70"/>
      <c r="FH345" s="16"/>
      <c r="FI345" s="16"/>
      <c r="FJ345" s="70"/>
      <c r="FK345" s="16"/>
      <c r="FL345" s="16"/>
      <c r="FM345" s="70"/>
      <c r="FN345" s="16"/>
      <c r="FO345" s="16"/>
      <c r="FP345" s="70"/>
      <c r="FQ345" s="16"/>
      <c r="FR345" s="16"/>
      <c r="FS345" s="70"/>
      <c r="FT345" s="16"/>
      <c r="FU345" s="16"/>
      <c r="FV345" s="70"/>
      <c r="FW345" s="16"/>
      <c r="FX345" s="16"/>
      <c r="FY345" s="70"/>
      <c r="FZ345" s="16"/>
      <c r="GA345" s="16"/>
      <c r="GB345" s="70"/>
      <c r="GC345" s="16"/>
      <c r="GD345" s="16"/>
      <c r="GE345" s="70"/>
      <c r="GF345" s="16"/>
      <c r="GG345" s="16"/>
      <c r="GH345" s="71"/>
      <c r="GI345" s="16"/>
      <c r="GJ345" s="16"/>
      <c r="GK345" s="70"/>
      <c r="GL345" s="16"/>
      <c r="GM345" s="16"/>
      <c r="GN345" s="70"/>
      <c r="GO345" s="16"/>
      <c r="GP345" s="16"/>
      <c r="GQ345" s="70"/>
      <c r="GR345" s="16"/>
      <c r="GS345" s="16"/>
      <c r="GT345" s="70"/>
      <c r="GU345" s="16"/>
      <c r="GV345" s="16"/>
      <c r="GW345" s="70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70"/>
      <c r="HJ345" s="16"/>
      <c r="HK345" s="16"/>
      <c r="HL345" s="16"/>
      <c r="HM345" s="16"/>
      <c r="HN345" s="16"/>
      <c r="HO345" s="16"/>
      <c r="HP345" s="16"/>
      <c r="HQ345" s="16"/>
      <c r="HR345" s="70"/>
      <c r="HS345" s="16"/>
      <c r="HT345" s="16"/>
      <c r="HU345" s="70"/>
      <c r="HV345" s="16"/>
      <c r="HW345" s="16"/>
      <c r="HX345" s="70"/>
      <c r="HY345" s="16"/>
      <c r="HZ345" s="16"/>
      <c r="IA345" s="70"/>
      <c r="IB345" s="16"/>
      <c r="IC345" s="16"/>
      <c r="ID345" s="70"/>
      <c r="IE345" s="16"/>
      <c r="IF345" s="16"/>
      <c r="IG345" s="70"/>
      <c r="IH345" s="16"/>
      <c r="II345" s="16"/>
      <c r="IJ345" s="70"/>
      <c r="IK345" s="16"/>
      <c r="IL345" s="16"/>
      <c r="IM345" s="70"/>
      <c r="IN345" s="16"/>
      <c r="IO345" s="16"/>
      <c r="IP345" s="70"/>
      <c r="IQ345" s="16"/>
      <c r="IR345" s="16"/>
      <c r="IS345" s="16"/>
      <c r="IT345" s="70"/>
      <c r="IU345" s="16"/>
      <c r="IV345" s="16"/>
      <c r="IW345" s="70"/>
      <c r="IX345" s="16"/>
      <c r="IY345" s="16"/>
      <c r="IZ345" s="70"/>
      <c r="JA345" s="16"/>
      <c r="JB345" s="16"/>
      <c r="JC345" s="70"/>
      <c r="JD345" s="16"/>
      <c r="JE345" s="16"/>
      <c r="JF345" s="70"/>
      <c r="JG345" s="16"/>
      <c r="JH345" s="16"/>
      <c r="JI345" s="70"/>
      <c r="JJ345" s="16"/>
      <c r="JK345" s="16"/>
      <c r="JL345" s="70"/>
      <c r="JM345" s="16"/>
      <c r="JN345" s="16"/>
      <c r="JO345" s="70"/>
      <c r="JP345" s="16"/>
      <c r="JQ345" s="16"/>
      <c r="JR345" s="70"/>
      <c r="JS345" s="16"/>
      <c r="JT345" s="16"/>
      <c r="JU345" s="70"/>
      <c r="JV345" s="16"/>
      <c r="JW345" s="16"/>
      <c r="JX345" s="70"/>
      <c r="JY345" s="16"/>
      <c r="JZ345" s="16"/>
      <c r="KA345" s="70"/>
      <c r="KB345" s="16"/>
      <c r="KC345" s="16"/>
      <c r="KD345" s="70"/>
      <c r="KE345" s="16"/>
      <c r="KF345" s="16"/>
      <c r="KG345" s="70"/>
      <c r="KH345" s="16"/>
      <c r="KI345" s="16"/>
      <c r="KJ345" s="70"/>
      <c r="KK345" s="16"/>
      <c r="KL345" s="16"/>
      <c r="KM345" s="70"/>
      <c r="KN345" s="16"/>
      <c r="KO345" s="16"/>
      <c r="KP345" s="70"/>
      <c r="KQ345" s="16"/>
      <c r="KR345" s="16"/>
      <c r="KS345" s="70"/>
      <c r="KT345" s="16"/>
      <c r="KU345" s="16"/>
      <c r="KV345" s="16"/>
      <c r="KW345" s="16"/>
      <c r="KX345" s="16"/>
      <c r="KY345" s="70"/>
      <c r="KZ345" s="16"/>
      <c r="LA345" s="16"/>
      <c r="LB345" s="70"/>
      <c r="LC345" s="16"/>
      <c r="LD345" s="16"/>
      <c r="LE345" s="70"/>
      <c r="LF345" s="16"/>
      <c r="LG345" s="16"/>
      <c r="LH345" s="70"/>
      <c r="LI345" s="16"/>
      <c r="LJ345" s="16"/>
      <c r="LK345" s="70"/>
      <c r="LL345" s="16"/>
      <c r="LM345" s="16"/>
      <c r="LN345" s="70"/>
      <c r="LO345" s="16"/>
      <c r="LP345" s="16"/>
      <c r="LQ345" s="70"/>
      <c r="LR345" s="16"/>
      <c r="LS345" s="16"/>
      <c r="LT345" s="70"/>
      <c r="LU345" s="16"/>
      <c r="LV345" s="16"/>
      <c r="LW345" s="70"/>
      <c r="LX345" s="16"/>
      <c r="LY345" s="16"/>
      <c r="LZ345" s="70"/>
      <c r="MA345" s="16"/>
      <c r="MB345" s="16"/>
      <c r="MC345" s="70"/>
      <c r="MD345" s="16"/>
      <c r="ME345" s="16"/>
      <c r="MF345" s="70"/>
      <c r="MG345" s="21"/>
    </row>
    <row r="346" spans="2:345" s="17" customFormat="1" ht="18.75" customHeight="1">
      <c r="B346" s="16"/>
      <c r="C346" s="16"/>
      <c r="D346" s="16"/>
      <c r="E346" s="16"/>
      <c r="F346" s="16"/>
      <c r="G346" s="70"/>
      <c r="H346" s="16"/>
      <c r="I346" s="16"/>
      <c r="J346" s="70"/>
      <c r="K346" s="16"/>
      <c r="L346" s="16"/>
      <c r="M346" s="70"/>
      <c r="N346" s="16"/>
      <c r="O346" s="16"/>
      <c r="P346" s="70"/>
      <c r="Q346" s="16"/>
      <c r="R346" s="16"/>
      <c r="S346" s="70"/>
      <c r="T346" s="16"/>
      <c r="U346" s="16"/>
      <c r="V346" s="70"/>
      <c r="W346" s="16"/>
      <c r="X346" s="16"/>
      <c r="Y346" s="70"/>
      <c r="Z346" s="16"/>
      <c r="AA346" s="16"/>
      <c r="AB346" s="70"/>
      <c r="AC346" s="16"/>
      <c r="AD346" s="16"/>
      <c r="AE346" s="70"/>
      <c r="AF346" s="16"/>
      <c r="AG346" s="16"/>
      <c r="AH346" s="70"/>
      <c r="AI346" s="16"/>
      <c r="AJ346" s="16"/>
      <c r="AK346" s="70"/>
      <c r="AL346" s="16"/>
      <c r="AM346" s="16"/>
      <c r="AN346" s="70"/>
      <c r="AO346" s="16"/>
      <c r="AP346" s="16"/>
      <c r="AQ346" s="70"/>
      <c r="AR346" s="16"/>
      <c r="AS346" s="16"/>
      <c r="AT346" s="70"/>
      <c r="AU346" s="16"/>
      <c r="AV346" s="16"/>
      <c r="AW346" s="70"/>
      <c r="AX346" s="16"/>
      <c r="AY346" s="16"/>
      <c r="AZ346" s="70"/>
      <c r="BA346" s="16"/>
      <c r="BB346" s="16"/>
      <c r="BC346" s="70"/>
      <c r="BD346" s="16"/>
      <c r="BE346" s="16"/>
      <c r="BF346" s="70"/>
      <c r="BG346" s="16"/>
      <c r="BH346" s="16"/>
      <c r="BI346" s="70"/>
      <c r="BJ346" s="16"/>
      <c r="BK346" s="16"/>
      <c r="BL346" s="70"/>
      <c r="BM346" s="16"/>
      <c r="BN346" s="16"/>
      <c r="BO346" s="70"/>
      <c r="BP346" s="16"/>
      <c r="BQ346" s="16"/>
      <c r="BR346" s="70"/>
      <c r="BS346" s="16"/>
      <c r="BT346" s="16"/>
      <c r="BU346" s="70"/>
      <c r="BV346" s="16"/>
      <c r="BW346" s="16"/>
      <c r="BX346" s="70"/>
      <c r="BY346" s="16"/>
      <c r="BZ346" s="16"/>
      <c r="CA346" s="70"/>
      <c r="CB346" s="16"/>
      <c r="CC346" s="16"/>
      <c r="CD346" s="70"/>
      <c r="CE346" s="16"/>
      <c r="CF346" s="16"/>
      <c r="CG346" s="70"/>
      <c r="CH346" s="16"/>
      <c r="CI346" s="16"/>
      <c r="CJ346" s="70"/>
      <c r="CK346" s="16"/>
      <c r="CL346" s="16"/>
      <c r="CM346" s="70"/>
      <c r="CN346" s="16"/>
      <c r="CO346" s="16"/>
      <c r="CP346" s="70"/>
      <c r="CQ346" s="16"/>
      <c r="CR346" s="16"/>
      <c r="CS346" s="70"/>
      <c r="CT346" s="16"/>
      <c r="CU346" s="16"/>
      <c r="CV346" s="70"/>
      <c r="CW346" s="16"/>
      <c r="CX346" s="16"/>
      <c r="CY346" s="70"/>
      <c r="CZ346" s="16"/>
      <c r="DA346" s="16"/>
      <c r="DB346" s="70"/>
      <c r="DC346" s="16"/>
      <c r="DD346" s="16"/>
      <c r="DE346" s="70"/>
      <c r="DF346" s="16"/>
      <c r="DG346" s="16"/>
      <c r="DH346" s="70"/>
      <c r="DI346" s="16"/>
      <c r="DJ346" s="16"/>
      <c r="DK346" s="70"/>
      <c r="DL346" s="16"/>
      <c r="DM346" s="16"/>
      <c r="DN346" s="70"/>
      <c r="DO346" s="16"/>
      <c r="DP346" s="16"/>
      <c r="DQ346" s="70"/>
      <c r="DR346" s="16"/>
      <c r="DS346" s="16"/>
      <c r="DT346" s="70"/>
      <c r="DU346" s="16"/>
      <c r="DV346" s="16"/>
      <c r="DW346" s="70"/>
      <c r="DX346" s="16"/>
      <c r="DY346" s="16"/>
      <c r="DZ346" s="70"/>
      <c r="EA346" s="16"/>
      <c r="EB346" s="16"/>
      <c r="EC346" s="70"/>
      <c r="ED346" s="16"/>
      <c r="EE346" s="16"/>
      <c r="EF346" s="70"/>
      <c r="EG346" s="16"/>
      <c r="EH346" s="16"/>
      <c r="EI346" s="70"/>
      <c r="EJ346" s="16"/>
      <c r="EK346" s="16"/>
      <c r="EL346" s="70"/>
      <c r="EM346" s="16"/>
      <c r="EN346" s="16"/>
      <c r="EO346" s="70"/>
      <c r="EP346" s="16"/>
      <c r="EQ346" s="16"/>
      <c r="ER346" s="70"/>
      <c r="ES346" s="16"/>
      <c r="ET346" s="16"/>
      <c r="EU346" s="70"/>
      <c r="EV346" s="16"/>
      <c r="EW346" s="16"/>
      <c r="EX346" s="70"/>
      <c r="EY346" s="16"/>
      <c r="EZ346" s="16"/>
      <c r="FA346" s="70"/>
      <c r="FB346" s="16"/>
      <c r="FC346" s="16"/>
      <c r="FD346" s="70"/>
      <c r="FE346" s="16"/>
      <c r="FF346" s="16"/>
      <c r="FG346" s="70"/>
      <c r="FH346" s="16"/>
      <c r="FI346" s="16"/>
      <c r="FJ346" s="70"/>
      <c r="FK346" s="16"/>
      <c r="FL346" s="16"/>
      <c r="FM346" s="70"/>
      <c r="FN346" s="16"/>
      <c r="FO346" s="16"/>
      <c r="FP346" s="70"/>
      <c r="FQ346" s="16"/>
      <c r="FR346" s="16"/>
      <c r="FS346" s="70"/>
      <c r="FT346" s="16"/>
      <c r="FU346" s="16"/>
      <c r="FV346" s="70"/>
      <c r="FW346" s="16"/>
      <c r="FX346" s="16"/>
      <c r="FY346" s="70"/>
      <c r="FZ346" s="16"/>
      <c r="GA346" s="16"/>
      <c r="GB346" s="70"/>
      <c r="GC346" s="16"/>
      <c r="GD346" s="16"/>
      <c r="GE346" s="70"/>
      <c r="GF346" s="16"/>
      <c r="GG346" s="16"/>
      <c r="GH346" s="71"/>
      <c r="GI346" s="16"/>
      <c r="GJ346" s="16"/>
      <c r="GK346" s="70"/>
      <c r="GL346" s="16"/>
      <c r="GM346" s="16"/>
      <c r="GN346" s="70"/>
      <c r="GO346" s="16"/>
      <c r="GP346" s="16"/>
      <c r="GQ346" s="70"/>
      <c r="GR346" s="16"/>
      <c r="GS346" s="16"/>
      <c r="GT346" s="70"/>
      <c r="GU346" s="16"/>
      <c r="GV346" s="16"/>
      <c r="GW346" s="70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70"/>
      <c r="HJ346" s="16"/>
      <c r="HK346" s="16"/>
      <c r="HL346" s="16"/>
      <c r="HM346" s="16"/>
      <c r="HN346" s="16"/>
      <c r="HO346" s="16"/>
      <c r="HP346" s="16"/>
      <c r="HQ346" s="16"/>
      <c r="HR346" s="70"/>
      <c r="HS346" s="16"/>
      <c r="HT346" s="16"/>
      <c r="HU346" s="70"/>
      <c r="HV346" s="16"/>
      <c r="HW346" s="16"/>
      <c r="HX346" s="70"/>
      <c r="HY346" s="16"/>
      <c r="HZ346" s="16"/>
      <c r="IA346" s="70"/>
      <c r="IB346" s="16"/>
      <c r="IC346" s="16"/>
      <c r="ID346" s="70"/>
      <c r="IE346" s="16"/>
      <c r="IF346" s="16"/>
      <c r="IG346" s="70"/>
      <c r="IH346" s="16"/>
      <c r="II346" s="16"/>
      <c r="IJ346" s="70"/>
      <c r="IK346" s="16"/>
      <c r="IL346" s="16"/>
      <c r="IM346" s="70"/>
      <c r="IN346" s="16"/>
      <c r="IO346" s="16"/>
      <c r="IP346" s="70"/>
      <c r="IQ346" s="16"/>
      <c r="IR346" s="16"/>
      <c r="IS346" s="16"/>
      <c r="IT346" s="70"/>
      <c r="IU346" s="16"/>
      <c r="IV346" s="16"/>
      <c r="IW346" s="70"/>
      <c r="IX346" s="16"/>
      <c r="IY346" s="16"/>
      <c r="IZ346" s="70"/>
      <c r="JA346" s="16"/>
      <c r="JB346" s="16"/>
      <c r="JC346" s="70"/>
      <c r="JD346" s="16"/>
      <c r="JE346" s="16"/>
      <c r="JF346" s="70"/>
      <c r="JG346" s="16"/>
      <c r="JH346" s="16"/>
      <c r="JI346" s="70"/>
      <c r="JJ346" s="16"/>
      <c r="JK346" s="16"/>
      <c r="JL346" s="70"/>
      <c r="JM346" s="16"/>
      <c r="JN346" s="16"/>
      <c r="JO346" s="70"/>
      <c r="JP346" s="16"/>
      <c r="JQ346" s="16"/>
      <c r="JR346" s="70"/>
      <c r="JS346" s="16"/>
      <c r="JT346" s="16"/>
      <c r="JU346" s="70"/>
      <c r="JV346" s="16"/>
      <c r="JW346" s="16"/>
      <c r="JX346" s="70"/>
      <c r="JY346" s="16"/>
      <c r="JZ346" s="16"/>
      <c r="KA346" s="70"/>
      <c r="KB346" s="16"/>
      <c r="KC346" s="16"/>
      <c r="KD346" s="70"/>
      <c r="KE346" s="16"/>
      <c r="KF346" s="16"/>
      <c r="KG346" s="70"/>
      <c r="KH346" s="16"/>
      <c r="KI346" s="16"/>
      <c r="KJ346" s="70"/>
      <c r="KK346" s="16"/>
      <c r="KL346" s="16"/>
      <c r="KM346" s="70"/>
      <c r="KN346" s="16"/>
      <c r="KO346" s="16"/>
      <c r="KP346" s="70"/>
      <c r="KQ346" s="16"/>
      <c r="KR346" s="16"/>
      <c r="KS346" s="70"/>
      <c r="KT346" s="16"/>
      <c r="KU346" s="16"/>
      <c r="KV346" s="16"/>
      <c r="KW346" s="16"/>
      <c r="KX346" s="16"/>
      <c r="KY346" s="70"/>
      <c r="KZ346" s="16"/>
      <c r="LA346" s="16"/>
      <c r="LB346" s="70"/>
      <c r="LC346" s="16"/>
      <c r="LD346" s="16"/>
      <c r="LE346" s="70"/>
      <c r="LF346" s="16"/>
      <c r="LG346" s="16"/>
      <c r="LH346" s="70"/>
      <c r="LI346" s="16"/>
      <c r="LJ346" s="16"/>
      <c r="LK346" s="70"/>
      <c r="LL346" s="16"/>
      <c r="LM346" s="16"/>
      <c r="LN346" s="70"/>
      <c r="LO346" s="16"/>
      <c r="LP346" s="16"/>
      <c r="LQ346" s="70"/>
      <c r="LR346" s="16"/>
      <c r="LS346" s="16"/>
      <c r="LT346" s="70"/>
      <c r="LU346" s="16"/>
      <c r="LV346" s="16"/>
      <c r="LW346" s="70"/>
      <c r="LX346" s="16"/>
      <c r="LY346" s="16"/>
      <c r="LZ346" s="70"/>
      <c r="MA346" s="16"/>
      <c r="MB346" s="16"/>
      <c r="MC346" s="70"/>
      <c r="MD346" s="16"/>
      <c r="ME346" s="16"/>
      <c r="MF346" s="70"/>
      <c r="MG346" s="21"/>
    </row>
    <row r="347" spans="2:345" s="17" customFormat="1">
      <c r="B347" s="16"/>
      <c r="C347" s="16"/>
      <c r="D347" s="16"/>
      <c r="E347" s="16"/>
      <c r="F347" s="16"/>
      <c r="G347" s="70"/>
      <c r="H347" s="16"/>
      <c r="I347" s="16"/>
      <c r="J347" s="70"/>
      <c r="K347" s="16"/>
      <c r="L347" s="16"/>
      <c r="M347" s="70"/>
      <c r="N347" s="16"/>
      <c r="O347" s="16"/>
      <c r="P347" s="70"/>
      <c r="Q347" s="16"/>
      <c r="R347" s="16"/>
      <c r="S347" s="70"/>
      <c r="T347" s="16"/>
      <c r="U347" s="16"/>
      <c r="V347" s="70"/>
      <c r="W347" s="16"/>
      <c r="X347" s="16"/>
      <c r="Y347" s="70"/>
      <c r="Z347" s="16"/>
      <c r="AA347" s="16"/>
      <c r="AB347" s="70"/>
      <c r="AC347" s="16"/>
      <c r="AD347" s="16"/>
      <c r="AE347" s="70"/>
      <c r="AF347" s="16"/>
      <c r="AG347" s="16"/>
      <c r="AH347" s="70"/>
      <c r="AI347" s="16"/>
      <c r="AJ347" s="16"/>
      <c r="AK347" s="70"/>
      <c r="AL347" s="16"/>
      <c r="AM347" s="16"/>
      <c r="AN347" s="70"/>
      <c r="AO347" s="16"/>
      <c r="AP347" s="16"/>
      <c r="AQ347" s="70"/>
      <c r="AR347" s="16"/>
      <c r="AS347" s="16"/>
      <c r="AT347" s="70"/>
      <c r="AU347" s="16"/>
      <c r="AV347" s="16"/>
      <c r="AW347" s="70"/>
      <c r="AX347" s="16"/>
      <c r="AY347" s="16"/>
      <c r="AZ347" s="70"/>
      <c r="BA347" s="16"/>
      <c r="BB347" s="16"/>
      <c r="BC347" s="70"/>
      <c r="BD347" s="16"/>
      <c r="BE347" s="16"/>
      <c r="BF347" s="70"/>
      <c r="BG347" s="16"/>
      <c r="BH347" s="16"/>
      <c r="BI347" s="70"/>
      <c r="BJ347" s="16"/>
      <c r="BK347" s="16"/>
      <c r="BL347" s="70"/>
      <c r="BM347" s="16"/>
      <c r="BN347" s="16"/>
      <c r="BO347" s="70"/>
      <c r="BP347" s="16"/>
      <c r="BQ347" s="16"/>
      <c r="BR347" s="70"/>
      <c r="BS347" s="16"/>
      <c r="BT347" s="16"/>
      <c r="BU347" s="70"/>
      <c r="BV347" s="16"/>
      <c r="BW347" s="16"/>
      <c r="BX347" s="70"/>
      <c r="BY347" s="16"/>
      <c r="BZ347" s="16"/>
      <c r="CA347" s="70"/>
      <c r="CB347" s="16"/>
      <c r="CC347" s="16"/>
      <c r="CD347" s="70"/>
      <c r="CE347" s="16"/>
      <c r="CF347" s="16"/>
      <c r="CG347" s="70"/>
      <c r="CH347" s="16"/>
      <c r="CI347" s="16"/>
      <c r="CJ347" s="70"/>
      <c r="CK347" s="16"/>
      <c r="CL347" s="16"/>
      <c r="CM347" s="70"/>
      <c r="CN347" s="16"/>
      <c r="CO347" s="16"/>
      <c r="CP347" s="70"/>
      <c r="CQ347" s="16"/>
      <c r="CR347" s="16"/>
      <c r="CS347" s="70"/>
      <c r="CT347" s="16"/>
      <c r="CU347" s="16"/>
      <c r="CV347" s="70"/>
      <c r="CW347" s="16"/>
      <c r="CX347" s="16"/>
      <c r="CY347" s="70"/>
      <c r="CZ347" s="16"/>
      <c r="DA347" s="16"/>
      <c r="DB347" s="70"/>
      <c r="DC347" s="16"/>
      <c r="DD347" s="16"/>
      <c r="DE347" s="70"/>
      <c r="DF347" s="16"/>
      <c r="DG347" s="16"/>
      <c r="DH347" s="70"/>
      <c r="DI347" s="16"/>
      <c r="DJ347" s="16"/>
      <c r="DK347" s="70"/>
      <c r="DL347" s="16"/>
      <c r="DM347" s="16"/>
      <c r="DN347" s="70"/>
      <c r="DO347" s="16"/>
      <c r="DP347" s="16"/>
      <c r="DQ347" s="70"/>
      <c r="DR347" s="16"/>
      <c r="DS347" s="16"/>
      <c r="DT347" s="70"/>
      <c r="DU347" s="16"/>
      <c r="DV347" s="16"/>
      <c r="DW347" s="70"/>
      <c r="DX347" s="16"/>
      <c r="DY347" s="16"/>
      <c r="DZ347" s="70"/>
      <c r="EA347" s="16"/>
      <c r="EB347" s="16"/>
      <c r="EC347" s="70"/>
      <c r="ED347" s="16"/>
      <c r="EE347" s="16"/>
      <c r="EF347" s="70"/>
      <c r="EG347" s="16"/>
      <c r="EH347" s="16"/>
      <c r="EI347" s="70"/>
      <c r="EJ347" s="16"/>
      <c r="EK347" s="16"/>
      <c r="EL347" s="70"/>
      <c r="EM347" s="16"/>
      <c r="EN347" s="16"/>
      <c r="EO347" s="70"/>
      <c r="EP347" s="16"/>
      <c r="EQ347" s="16"/>
      <c r="ER347" s="70"/>
      <c r="ES347" s="16"/>
      <c r="ET347" s="16"/>
      <c r="EU347" s="70"/>
      <c r="EV347" s="16"/>
      <c r="EW347" s="16"/>
      <c r="EX347" s="70"/>
      <c r="EY347" s="16"/>
      <c r="EZ347" s="16"/>
      <c r="FA347" s="70"/>
      <c r="FB347" s="16"/>
      <c r="FC347" s="16"/>
      <c r="FD347" s="70"/>
      <c r="FE347" s="16"/>
      <c r="FF347" s="16"/>
      <c r="FG347" s="70"/>
      <c r="FH347" s="16"/>
      <c r="FI347" s="16"/>
      <c r="FJ347" s="70"/>
      <c r="FK347" s="16"/>
      <c r="FL347" s="16"/>
      <c r="FM347" s="70"/>
      <c r="FN347" s="16"/>
      <c r="FO347" s="16"/>
      <c r="FP347" s="70"/>
      <c r="FQ347" s="16"/>
      <c r="FR347" s="16"/>
      <c r="FS347" s="70"/>
      <c r="FT347" s="16"/>
      <c r="FU347" s="16"/>
      <c r="FV347" s="70"/>
      <c r="FW347" s="16"/>
      <c r="FX347" s="16"/>
      <c r="FY347" s="70"/>
      <c r="FZ347" s="16"/>
      <c r="GA347" s="16"/>
      <c r="GB347" s="70"/>
      <c r="GC347" s="16"/>
      <c r="GD347" s="16"/>
      <c r="GE347" s="70"/>
      <c r="GF347" s="16"/>
      <c r="GG347" s="16"/>
      <c r="GH347" s="71"/>
      <c r="GI347" s="16"/>
      <c r="GJ347" s="16"/>
      <c r="GK347" s="70"/>
      <c r="GL347" s="16"/>
      <c r="GM347" s="16"/>
      <c r="GN347" s="70"/>
      <c r="GO347" s="16"/>
      <c r="GP347" s="16"/>
      <c r="GQ347" s="70"/>
      <c r="GR347" s="16"/>
      <c r="GS347" s="16"/>
      <c r="GT347" s="70"/>
      <c r="GU347" s="16"/>
      <c r="GV347" s="16"/>
      <c r="GW347" s="70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70"/>
      <c r="HJ347" s="16"/>
      <c r="HK347" s="16"/>
      <c r="HL347" s="16"/>
      <c r="HM347" s="16"/>
      <c r="HN347" s="16"/>
      <c r="HO347" s="16"/>
      <c r="HP347" s="16"/>
      <c r="HQ347" s="16"/>
      <c r="HR347" s="70"/>
      <c r="HS347" s="16"/>
      <c r="HT347" s="16"/>
      <c r="HU347" s="70"/>
      <c r="HV347" s="16"/>
      <c r="HW347" s="16"/>
      <c r="HX347" s="70"/>
      <c r="HY347" s="16"/>
      <c r="HZ347" s="16"/>
      <c r="IA347" s="70"/>
      <c r="IB347" s="16"/>
      <c r="IC347" s="16"/>
      <c r="ID347" s="70"/>
      <c r="IE347" s="16"/>
      <c r="IF347" s="16"/>
      <c r="IG347" s="70"/>
      <c r="IH347" s="16"/>
      <c r="II347" s="16"/>
      <c r="IJ347" s="70"/>
      <c r="IK347" s="16"/>
      <c r="IL347" s="16"/>
      <c r="IM347" s="70"/>
      <c r="IN347" s="16"/>
      <c r="IO347" s="16"/>
      <c r="IP347" s="70"/>
      <c r="IQ347" s="16"/>
      <c r="IR347" s="16"/>
      <c r="IS347" s="16"/>
      <c r="IT347" s="70"/>
      <c r="IU347" s="16"/>
      <c r="IV347" s="16"/>
      <c r="IW347" s="70"/>
      <c r="IX347" s="16"/>
      <c r="IY347" s="16"/>
      <c r="IZ347" s="70"/>
      <c r="JA347" s="16"/>
      <c r="JB347" s="16"/>
      <c r="JC347" s="70"/>
      <c r="JD347" s="16"/>
      <c r="JE347" s="16"/>
      <c r="JF347" s="70"/>
      <c r="JG347" s="16"/>
      <c r="JH347" s="16"/>
      <c r="JI347" s="70"/>
      <c r="JJ347" s="16"/>
      <c r="JK347" s="16"/>
      <c r="JL347" s="70"/>
      <c r="JM347" s="16"/>
      <c r="JN347" s="16"/>
      <c r="JO347" s="70"/>
      <c r="JP347" s="16"/>
      <c r="JQ347" s="16"/>
      <c r="JR347" s="70"/>
      <c r="JS347" s="16"/>
      <c r="JT347" s="16"/>
      <c r="JU347" s="70"/>
      <c r="JV347" s="16"/>
      <c r="JW347" s="16"/>
      <c r="JX347" s="70"/>
      <c r="JY347" s="16"/>
      <c r="JZ347" s="16"/>
      <c r="KA347" s="70"/>
      <c r="KB347" s="16"/>
      <c r="KC347" s="16"/>
      <c r="KD347" s="70"/>
      <c r="KE347" s="16"/>
      <c r="KF347" s="16"/>
      <c r="KG347" s="70"/>
      <c r="KH347" s="16"/>
      <c r="KI347" s="16"/>
      <c r="KJ347" s="70"/>
      <c r="KK347" s="16"/>
      <c r="KL347" s="16"/>
      <c r="KM347" s="70"/>
      <c r="KN347" s="16"/>
      <c r="KO347" s="16"/>
      <c r="KP347" s="70"/>
      <c r="KQ347" s="16"/>
      <c r="KR347" s="16"/>
      <c r="KS347" s="70"/>
      <c r="KT347" s="16"/>
      <c r="KU347" s="16"/>
      <c r="KV347" s="16"/>
      <c r="KW347" s="16"/>
      <c r="KX347" s="16"/>
      <c r="KY347" s="70"/>
      <c r="KZ347" s="16"/>
      <c r="LA347" s="16"/>
      <c r="LB347" s="70"/>
      <c r="LC347" s="16"/>
      <c r="LD347" s="16"/>
      <c r="LE347" s="70"/>
      <c r="LF347" s="16"/>
      <c r="LG347" s="16"/>
      <c r="LH347" s="70"/>
      <c r="LI347" s="16"/>
      <c r="LJ347" s="16"/>
      <c r="LK347" s="70"/>
      <c r="LL347" s="16"/>
      <c r="LM347" s="16"/>
      <c r="LN347" s="70"/>
      <c r="LO347" s="16"/>
      <c r="LP347" s="16"/>
      <c r="LQ347" s="70"/>
      <c r="LR347" s="16"/>
      <c r="LS347" s="16"/>
      <c r="LT347" s="70"/>
      <c r="LU347" s="16"/>
      <c r="LV347" s="16"/>
      <c r="LW347" s="70"/>
      <c r="LX347" s="16"/>
      <c r="LY347" s="16"/>
      <c r="LZ347" s="70"/>
      <c r="MA347" s="16"/>
      <c r="MB347" s="16"/>
      <c r="MC347" s="70"/>
      <c r="MD347" s="16"/>
      <c r="ME347" s="16"/>
      <c r="MF347" s="70"/>
      <c r="MG347" s="21"/>
    </row>
    <row r="348" spans="2:345" s="17" customFormat="1" ht="18.75" customHeight="1">
      <c r="B348" s="16"/>
      <c r="C348" s="16"/>
      <c r="D348" s="16"/>
      <c r="E348" s="16"/>
      <c r="F348" s="16"/>
      <c r="G348" s="70"/>
      <c r="H348" s="16"/>
      <c r="I348" s="16"/>
      <c r="J348" s="70"/>
      <c r="K348" s="16"/>
      <c r="L348" s="16"/>
      <c r="M348" s="70"/>
      <c r="N348" s="16"/>
      <c r="O348" s="16"/>
      <c r="P348" s="70"/>
      <c r="Q348" s="16"/>
      <c r="R348" s="16"/>
      <c r="S348" s="70"/>
      <c r="T348" s="16"/>
      <c r="U348" s="16"/>
      <c r="V348" s="70"/>
      <c r="W348" s="16"/>
      <c r="X348" s="16"/>
      <c r="Y348" s="70"/>
      <c r="Z348" s="16"/>
      <c r="AA348" s="16"/>
      <c r="AB348" s="70"/>
      <c r="AC348" s="16"/>
      <c r="AD348" s="16"/>
      <c r="AE348" s="70"/>
      <c r="AF348" s="16"/>
      <c r="AG348" s="16"/>
      <c r="AH348" s="70"/>
      <c r="AI348" s="16"/>
      <c r="AJ348" s="16"/>
      <c r="AK348" s="70"/>
      <c r="AL348" s="16"/>
      <c r="AM348" s="16"/>
      <c r="AN348" s="70"/>
      <c r="AO348" s="16"/>
      <c r="AP348" s="16"/>
      <c r="AQ348" s="70"/>
      <c r="AR348" s="16"/>
      <c r="AS348" s="16"/>
      <c r="AT348" s="70"/>
      <c r="AU348" s="16"/>
      <c r="AV348" s="16"/>
      <c r="AW348" s="70"/>
      <c r="AX348" s="16"/>
      <c r="AY348" s="16"/>
      <c r="AZ348" s="70"/>
      <c r="BA348" s="16"/>
      <c r="BB348" s="16"/>
      <c r="BC348" s="70"/>
      <c r="BD348" s="16"/>
      <c r="BE348" s="16"/>
      <c r="BF348" s="70"/>
      <c r="BG348" s="16"/>
      <c r="BH348" s="16"/>
      <c r="BI348" s="70"/>
      <c r="BJ348" s="16"/>
      <c r="BK348" s="16"/>
      <c r="BL348" s="70"/>
      <c r="BM348" s="16"/>
      <c r="BN348" s="16"/>
      <c r="BO348" s="70"/>
      <c r="BP348" s="16"/>
      <c r="BQ348" s="16"/>
      <c r="BR348" s="70"/>
      <c r="BS348" s="16"/>
      <c r="BT348" s="16"/>
      <c r="BU348" s="70"/>
      <c r="BV348" s="16"/>
      <c r="BW348" s="16"/>
      <c r="BX348" s="70"/>
      <c r="BY348" s="16"/>
      <c r="BZ348" s="16"/>
      <c r="CA348" s="70"/>
      <c r="CB348" s="16"/>
      <c r="CC348" s="16"/>
      <c r="CD348" s="70"/>
      <c r="CE348" s="16"/>
      <c r="CF348" s="16"/>
      <c r="CG348" s="70"/>
      <c r="CH348" s="16"/>
      <c r="CI348" s="16"/>
      <c r="CJ348" s="70"/>
      <c r="CK348" s="16"/>
      <c r="CL348" s="16"/>
      <c r="CM348" s="70"/>
      <c r="CN348" s="16"/>
      <c r="CO348" s="16"/>
      <c r="CP348" s="70"/>
      <c r="CQ348" s="16"/>
      <c r="CR348" s="16"/>
      <c r="CS348" s="70"/>
      <c r="CT348" s="16"/>
      <c r="CU348" s="16"/>
      <c r="CV348" s="70"/>
      <c r="CW348" s="16"/>
      <c r="CX348" s="16"/>
      <c r="CY348" s="70"/>
      <c r="CZ348" s="16"/>
      <c r="DA348" s="16"/>
      <c r="DB348" s="70"/>
      <c r="DC348" s="16"/>
      <c r="DD348" s="16"/>
      <c r="DE348" s="70"/>
      <c r="DF348" s="16"/>
      <c r="DG348" s="16"/>
      <c r="DH348" s="70"/>
      <c r="DI348" s="16"/>
      <c r="DJ348" s="16"/>
      <c r="DK348" s="70"/>
      <c r="DL348" s="16"/>
      <c r="DM348" s="16"/>
      <c r="DN348" s="70"/>
      <c r="DO348" s="16"/>
      <c r="DP348" s="16"/>
      <c r="DQ348" s="70"/>
      <c r="DR348" s="16"/>
      <c r="DS348" s="16"/>
      <c r="DT348" s="70"/>
      <c r="DU348" s="16"/>
      <c r="DV348" s="16"/>
      <c r="DW348" s="70"/>
      <c r="DX348" s="16"/>
      <c r="DY348" s="16"/>
      <c r="DZ348" s="70"/>
      <c r="EA348" s="16"/>
      <c r="EB348" s="16"/>
      <c r="EC348" s="70"/>
      <c r="ED348" s="16"/>
      <c r="EE348" s="16"/>
      <c r="EF348" s="70"/>
      <c r="EG348" s="16"/>
      <c r="EH348" s="16"/>
      <c r="EI348" s="70"/>
      <c r="EJ348" s="16"/>
      <c r="EK348" s="16"/>
      <c r="EL348" s="70"/>
      <c r="EM348" s="16"/>
      <c r="EN348" s="16"/>
      <c r="EO348" s="70"/>
      <c r="EP348" s="16"/>
      <c r="EQ348" s="16"/>
      <c r="ER348" s="70"/>
      <c r="ES348" s="16"/>
      <c r="ET348" s="16"/>
      <c r="EU348" s="70"/>
      <c r="EV348" s="16"/>
      <c r="EW348" s="16"/>
      <c r="EX348" s="70"/>
      <c r="EY348" s="16"/>
      <c r="EZ348" s="16"/>
      <c r="FA348" s="70"/>
      <c r="FB348" s="16"/>
      <c r="FC348" s="16"/>
      <c r="FD348" s="70"/>
      <c r="FE348" s="16"/>
      <c r="FF348" s="16"/>
      <c r="FG348" s="70"/>
      <c r="FH348" s="16"/>
      <c r="FI348" s="16"/>
      <c r="FJ348" s="70"/>
      <c r="FK348" s="16"/>
      <c r="FL348" s="16"/>
      <c r="FM348" s="70"/>
      <c r="FN348" s="16"/>
      <c r="FO348" s="16"/>
      <c r="FP348" s="70"/>
      <c r="FQ348" s="16"/>
      <c r="FR348" s="16"/>
      <c r="FS348" s="70"/>
      <c r="FT348" s="16"/>
      <c r="FU348" s="16"/>
      <c r="FV348" s="70"/>
      <c r="FW348" s="16"/>
      <c r="FX348" s="16"/>
      <c r="FY348" s="70"/>
      <c r="FZ348" s="16"/>
      <c r="GA348" s="16"/>
      <c r="GB348" s="70"/>
      <c r="GC348" s="16"/>
      <c r="GD348" s="16"/>
      <c r="GE348" s="70"/>
      <c r="GF348" s="16"/>
      <c r="GG348" s="16"/>
      <c r="GH348" s="71"/>
      <c r="GI348" s="16"/>
      <c r="GJ348" s="16"/>
      <c r="GK348" s="70"/>
      <c r="GL348" s="16"/>
      <c r="GM348" s="16"/>
      <c r="GN348" s="70"/>
      <c r="GO348" s="16"/>
      <c r="GP348" s="16"/>
      <c r="GQ348" s="70"/>
      <c r="GR348" s="16"/>
      <c r="GS348" s="16"/>
      <c r="GT348" s="70"/>
      <c r="GU348" s="16"/>
      <c r="GV348" s="16"/>
      <c r="GW348" s="70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70"/>
      <c r="HJ348" s="16"/>
      <c r="HK348" s="16"/>
      <c r="HL348" s="16"/>
      <c r="HM348" s="16"/>
      <c r="HN348" s="16"/>
      <c r="HO348" s="16"/>
      <c r="HP348" s="16"/>
      <c r="HQ348" s="16"/>
      <c r="HR348" s="70"/>
      <c r="HS348" s="16"/>
      <c r="HT348" s="16"/>
      <c r="HU348" s="70"/>
      <c r="HV348" s="16"/>
      <c r="HW348" s="16"/>
      <c r="HX348" s="70"/>
      <c r="HY348" s="16"/>
      <c r="HZ348" s="16"/>
      <c r="IA348" s="70"/>
      <c r="IB348" s="16"/>
      <c r="IC348" s="16"/>
      <c r="ID348" s="70"/>
      <c r="IE348" s="16"/>
      <c r="IF348" s="16"/>
      <c r="IG348" s="70"/>
      <c r="IH348" s="16"/>
      <c r="II348" s="16"/>
      <c r="IJ348" s="70"/>
      <c r="IK348" s="16"/>
      <c r="IL348" s="16"/>
      <c r="IM348" s="70"/>
      <c r="IN348" s="16"/>
      <c r="IO348" s="16"/>
      <c r="IP348" s="70"/>
      <c r="IQ348" s="16"/>
      <c r="IR348" s="16"/>
      <c r="IS348" s="16"/>
      <c r="IT348" s="70"/>
      <c r="IU348" s="16"/>
      <c r="IV348" s="16"/>
      <c r="IW348" s="70"/>
      <c r="IX348" s="16"/>
      <c r="IY348" s="16"/>
      <c r="IZ348" s="70"/>
      <c r="JA348" s="16"/>
      <c r="JB348" s="16"/>
      <c r="JC348" s="70"/>
      <c r="JD348" s="16"/>
      <c r="JE348" s="16"/>
      <c r="JF348" s="70"/>
      <c r="JG348" s="16"/>
      <c r="JH348" s="16"/>
      <c r="JI348" s="70"/>
      <c r="JJ348" s="16"/>
      <c r="JK348" s="16"/>
      <c r="JL348" s="70"/>
      <c r="JM348" s="16"/>
      <c r="JN348" s="16"/>
      <c r="JO348" s="70"/>
      <c r="JP348" s="16"/>
      <c r="JQ348" s="16"/>
      <c r="JR348" s="70"/>
      <c r="JS348" s="16"/>
      <c r="JT348" s="16"/>
      <c r="JU348" s="70"/>
      <c r="JV348" s="16"/>
      <c r="JW348" s="16"/>
      <c r="JX348" s="70"/>
      <c r="JY348" s="16"/>
      <c r="JZ348" s="16"/>
      <c r="KA348" s="70"/>
      <c r="KB348" s="16"/>
      <c r="KC348" s="16"/>
      <c r="KD348" s="70"/>
      <c r="KE348" s="16"/>
      <c r="KF348" s="16"/>
      <c r="KG348" s="70"/>
      <c r="KH348" s="16"/>
      <c r="KI348" s="16"/>
      <c r="KJ348" s="70"/>
      <c r="KK348" s="16"/>
      <c r="KL348" s="16"/>
      <c r="KM348" s="70"/>
      <c r="KN348" s="16"/>
      <c r="KO348" s="16"/>
      <c r="KP348" s="70"/>
      <c r="KQ348" s="16"/>
      <c r="KR348" s="16"/>
      <c r="KS348" s="70"/>
      <c r="KT348" s="16"/>
      <c r="KU348" s="16"/>
      <c r="KV348" s="16"/>
      <c r="KW348" s="16"/>
      <c r="KX348" s="16"/>
      <c r="KY348" s="70"/>
      <c r="KZ348" s="16"/>
      <c r="LA348" s="16"/>
      <c r="LB348" s="70"/>
      <c r="LC348" s="16"/>
      <c r="LD348" s="16"/>
      <c r="LE348" s="70"/>
      <c r="LF348" s="16"/>
      <c r="LG348" s="16"/>
      <c r="LH348" s="70"/>
      <c r="LI348" s="16"/>
      <c r="LJ348" s="16"/>
      <c r="LK348" s="70"/>
      <c r="LL348" s="16"/>
      <c r="LM348" s="16"/>
      <c r="LN348" s="70"/>
      <c r="LO348" s="16"/>
      <c r="LP348" s="16"/>
      <c r="LQ348" s="70"/>
      <c r="LR348" s="16"/>
      <c r="LS348" s="16"/>
      <c r="LT348" s="70"/>
      <c r="LU348" s="16"/>
      <c r="LV348" s="16"/>
      <c r="LW348" s="70"/>
      <c r="LX348" s="16"/>
      <c r="LY348" s="16"/>
      <c r="LZ348" s="70"/>
      <c r="MA348" s="16"/>
      <c r="MB348" s="16"/>
      <c r="MC348" s="70"/>
      <c r="MD348" s="16"/>
      <c r="ME348" s="16"/>
      <c r="MF348" s="70"/>
      <c r="MG348" s="21"/>
    </row>
    <row r="349" spans="2:345" s="17" customFormat="1">
      <c r="B349" s="16"/>
      <c r="C349" s="16"/>
      <c r="D349" s="16"/>
      <c r="E349" s="16"/>
      <c r="F349" s="16"/>
      <c r="G349" s="70"/>
      <c r="H349" s="16"/>
      <c r="I349" s="16"/>
      <c r="J349" s="70"/>
      <c r="K349" s="16"/>
      <c r="L349" s="16"/>
      <c r="M349" s="70"/>
      <c r="N349" s="16"/>
      <c r="O349" s="16"/>
      <c r="P349" s="70"/>
      <c r="Q349" s="16"/>
      <c r="R349" s="16"/>
      <c r="S349" s="70"/>
      <c r="T349" s="16"/>
      <c r="U349" s="16"/>
      <c r="V349" s="70"/>
      <c r="W349" s="16"/>
      <c r="X349" s="16"/>
      <c r="Y349" s="70"/>
      <c r="Z349" s="16"/>
      <c r="AA349" s="16"/>
      <c r="AB349" s="70"/>
      <c r="AC349" s="16"/>
      <c r="AD349" s="16"/>
      <c r="AE349" s="70"/>
      <c r="AF349" s="16"/>
      <c r="AG349" s="16"/>
      <c r="AH349" s="70"/>
      <c r="AI349" s="16"/>
      <c r="AJ349" s="16"/>
      <c r="AK349" s="70"/>
      <c r="AL349" s="16"/>
      <c r="AM349" s="16"/>
      <c r="AN349" s="70"/>
      <c r="AO349" s="16"/>
      <c r="AP349" s="16"/>
      <c r="AQ349" s="70"/>
      <c r="AR349" s="16"/>
      <c r="AS349" s="16"/>
      <c r="AT349" s="70"/>
      <c r="AU349" s="16"/>
      <c r="AV349" s="16"/>
      <c r="AW349" s="70"/>
      <c r="AX349" s="16"/>
      <c r="AY349" s="16"/>
      <c r="AZ349" s="70"/>
      <c r="BA349" s="16"/>
      <c r="BB349" s="16"/>
      <c r="BC349" s="70"/>
      <c r="BD349" s="16"/>
      <c r="BE349" s="16"/>
      <c r="BF349" s="70"/>
      <c r="BG349" s="16"/>
      <c r="BH349" s="16"/>
      <c r="BI349" s="70"/>
      <c r="BJ349" s="16"/>
      <c r="BK349" s="16"/>
      <c r="BL349" s="70"/>
      <c r="BM349" s="16"/>
      <c r="BN349" s="16"/>
      <c r="BO349" s="70"/>
      <c r="BP349" s="16"/>
      <c r="BQ349" s="16"/>
      <c r="BR349" s="70"/>
      <c r="BS349" s="16"/>
      <c r="BT349" s="16"/>
      <c r="BU349" s="70"/>
      <c r="BV349" s="16"/>
      <c r="BW349" s="16"/>
      <c r="BX349" s="70"/>
      <c r="BY349" s="16"/>
      <c r="BZ349" s="16"/>
      <c r="CA349" s="70"/>
      <c r="CB349" s="16"/>
      <c r="CC349" s="16"/>
      <c r="CD349" s="70"/>
      <c r="CE349" s="16"/>
      <c r="CF349" s="16"/>
      <c r="CG349" s="70"/>
      <c r="CH349" s="16"/>
      <c r="CI349" s="16"/>
      <c r="CJ349" s="70"/>
      <c r="CK349" s="16"/>
      <c r="CL349" s="16"/>
      <c r="CM349" s="70"/>
      <c r="CN349" s="16"/>
      <c r="CO349" s="16"/>
      <c r="CP349" s="70"/>
      <c r="CQ349" s="16"/>
      <c r="CR349" s="16"/>
      <c r="CS349" s="70"/>
      <c r="CT349" s="16"/>
      <c r="CU349" s="16"/>
      <c r="CV349" s="70"/>
      <c r="CW349" s="16"/>
      <c r="CX349" s="16"/>
      <c r="CY349" s="70"/>
      <c r="CZ349" s="16"/>
      <c r="DA349" s="16"/>
      <c r="DB349" s="70"/>
      <c r="DC349" s="16"/>
      <c r="DD349" s="16"/>
      <c r="DE349" s="70"/>
      <c r="DF349" s="16"/>
      <c r="DG349" s="16"/>
      <c r="DH349" s="70"/>
      <c r="DI349" s="16"/>
      <c r="DJ349" s="16"/>
      <c r="DK349" s="70"/>
      <c r="DL349" s="16"/>
      <c r="DM349" s="16"/>
      <c r="DN349" s="70"/>
      <c r="DO349" s="16"/>
      <c r="DP349" s="16"/>
      <c r="DQ349" s="70"/>
      <c r="DR349" s="16"/>
      <c r="DS349" s="16"/>
      <c r="DT349" s="70"/>
      <c r="DU349" s="16"/>
      <c r="DV349" s="16"/>
      <c r="DW349" s="70"/>
      <c r="DX349" s="16"/>
      <c r="DY349" s="16"/>
      <c r="DZ349" s="70"/>
      <c r="EA349" s="16"/>
      <c r="EB349" s="16"/>
      <c r="EC349" s="70"/>
      <c r="ED349" s="16"/>
      <c r="EE349" s="16"/>
      <c r="EF349" s="70"/>
      <c r="EG349" s="16"/>
      <c r="EH349" s="16"/>
      <c r="EI349" s="70"/>
      <c r="EJ349" s="16"/>
      <c r="EK349" s="16"/>
      <c r="EL349" s="70"/>
      <c r="EM349" s="16"/>
      <c r="EN349" s="16"/>
      <c r="EO349" s="70"/>
      <c r="EP349" s="16"/>
      <c r="EQ349" s="16"/>
      <c r="ER349" s="70"/>
      <c r="ES349" s="16"/>
      <c r="ET349" s="16"/>
      <c r="EU349" s="70"/>
      <c r="EV349" s="16"/>
      <c r="EW349" s="16"/>
      <c r="EX349" s="70"/>
      <c r="EY349" s="16"/>
      <c r="EZ349" s="16"/>
      <c r="FA349" s="70"/>
      <c r="FB349" s="16"/>
      <c r="FC349" s="16"/>
      <c r="FD349" s="70"/>
      <c r="FE349" s="16"/>
      <c r="FF349" s="16"/>
      <c r="FG349" s="70"/>
      <c r="FH349" s="16"/>
      <c r="FI349" s="16"/>
      <c r="FJ349" s="70"/>
      <c r="FK349" s="16"/>
      <c r="FL349" s="16"/>
      <c r="FM349" s="70"/>
      <c r="FN349" s="16"/>
      <c r="FO349" s="16"/>
      <c r="FP349" s="70"/>
      <c r="FQ349" s="16"/>
      <c r="FR349" s="16"/>
      <c r="FS349" s="70"/>
      <c r="FT349" s="16"/>
      <c r="FU349" s="16"/>
      <c r="FV349" s="70"/>
      <c r="FW349" s="16"/>
      <c r="FX349" s="16"/>
      <c r="FY349" s="70"/>
      <c r="FZ349" s="16"/>
      <c r="GA349" s="16"/>
      <c r="GB349" s="70"/>
      <c r="GC349" s="16"/>
      <c r="GD349" s="16"/>
      <c r="GE349" s="70"/>
      <c r="GF349" s="16"/>
      <c r="GG349" s="16"/>
      <c r="GH349" s="71"/>
      <c r="GI349" s="16"/>
      <c r="GJ349" s="16"/>
      <c r="GK349" s="70"/>
      <c r="GL349" s="16"/>
      <c r="GM349" s="16"/>
      <c r="GN349" s="70"/>
      <c r="GO349" s="16"/>
      <c r="GP349" s="16"/>
      <c r="GQ349" s="70"/>
      <c r="GR349" s="16"/>
      <c r="GS349" s="16"/>
      <c r="GT349" s="70"/>
      <c r="GU349" s="16"/>
      <c r="GV349" s="16"/>
      <c r="GW349" s="70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70"/>
      <c r="HJ349" s="16"/>
      <c r="HK349" s="16"/>
      <c r="HL349" s="16"/>
      <c r="HM349" s="16"/>
      <c r="HN349" s="16"/>
      <c r="HO349" s="16"/>
      <c r="HP349" s="16"/>
      <c r="HQ349" s="16"/>
      <c r="HR349" s="70"/>
      <c r="HS349" s="16"/>
      <c r="HT349" s="16"/>
      <c r="HU349" s="70"/>
      <c r="HV349" s="16"/>
      <c r="HW349" s="16"/>
      <c r="HX349" s="70"/>
      <c r="HY349" s="16"/>
      <c r="HZ349" s="16"/>
      <c r="IA349" s="70"/>
      <c r="IB349" s="16"/>
      <c r="IC349" s="16"/>
      <c r="ID349" s="70"/>
      <c r="IE349" s="16"/>
      <c r="IF349" s="16"/>
      <c r="IG349" s="70"/>
      <c r="IH349" s="16"/>
      <c r="II349" s="16"/>
      <c r="IJ349" s="70"/>
      <c r="IK349" s="16"/>
      <c r="IL349" s="16"/>
      <c r="IM349" s="70"/>
      <c r="IN349" s="16"/>
      <c r="IO349" s="16"/>
      <c r="IP349" s="70"/>
      <c r="IQ349" s="16"/>
      <c r="IR349" s="16"/>
      <c r="IS349" s="16"/>
      <c r="IT349" s="70"/>
      <c r="IU349" s="16"/>
      <c r="IV349" s="16"/>
      <c r="IW349" s="70"/>
      <c r="IX349" s="16"/>
      <c r="IY349" s="16"/>
      <c r="IZ349" s="70"/>
      <c r="JA349" s="16"/>
      <c r="JB349" s="16"/>
      <c r="JC349" s="70"/>
      <c r="JD349" s="16"/>
      <c r="JE349" s="16"/>
      <c r="JF349" s="70"/>
      <c r="JG349" s="16"/>
      <c r="JH349" s="16"/>
      <c r="JI349" s="70"/>
      <c r="JJ349" s="16"/>
      <c r="JK349" s="16"/>
      <c r="JL349" s="70"/>
      <c r="JM349" s="16"/>
      <c r="JN349" s="16"/>
      <c r="JO349" s="70"/>
      <c r="JP349" s="16"/>
      <c r="JQ349" s="16"/>
      <c r="JR349" s="70"/>
      <c r="JS349" s="16"/>
      <c r="JT349" s="16"/>
      <c r="JU349" s="70"/>
      <c r="JV349" s="16"/>
      <c r="JW349" s="16"/>
      <c r="JX349" s="70"/>
      <c r="JY349" s="16"/>
      <c r="JZ349" s="16"/>
      <c r="KA349" s="70"/>
      <c r="KB349" s="16"/>
      <c r="KC349" s="16"/>
      <c r="KD349" s="70"/>
      <c r="KE349" s="16"/>
      <c r="KF349" s="16"/>
      <c r="KG349" s="70"/>
      <c r="KH349" s="16"/>
      <c r="KI349" s="16"/>
      <c r="KJ349" s="70"/>
      <c r="KK349" s="16"/>
      <c r="KL349" s="16"/>
      <c r="KM349" s="70"/>
      <c r="KN349" s="16"/>
      <c r="KO349" s="16"/>
      <c r="KP349" s="70"/>
      <c r="KQ349" s="16"/>
      <c r="KR349" s="16"/>
      <c r="KS349" s="70"/>
      <c r="KT349" s="16"/>
      <c r="KU349" s="16"/>
      <c r="KV349" s="16"/>
      <c r="KW349" s="16"/>
      <c r="KX349" s="16"/>
      <c r="KY349" s="70"/>
      <c r="KZ349" s="16"/>
      <c r="LA349" s="16"/>
      <c r="LB349" s="70"/>
      <c r="LC349" s="16"/>
      <c r="LD349" s="16"/>
      <c r="LE349" s="70"/>
      <c r="LF349" s="16"/>
      <c r="LG349" s="16"/>
      <c r="LH349" s="70"/>
      <c r="LI349" s="16"/>
      <c r="LJ349" s="16"/>
      <c r="LK349" s="70"/>
      <c r="LL349" s="16"/>
      <c r="LM349" s="16"/>
      <c r="LN349" s="70"/>
      <c r="LO349" s="16"/>
      <c r="LP349" s="16"/>
      <c r="LQ349" s="70"/>
      <c r="LR349" s="16"/>
      <c r="LS349" s="16"/>
      <c r="LT349" s="70"/>
      <c r="LU349" s="16"/>
      <c r="LV349" s="16"/>
      <c r="LW349" s="70"/>
      <c r="LX349" s="16"/>
      <c r="LY349" s="16"/>
      <c r="LZ349" s="70"/>
      <c r="MA349" s="16"/>
      <c r="MB349" s="16"/>
      <c r="MC349" s="70"/>
      <c r="MD349" s="16"/>
      <c r="ME349" s="16"/>
      <c r="MF349" s="70"/>
      <c r="MG349" s="21"/>
    </row>
    <row r="350" spans="2:345" s="17" customFormat="1" ht="18.75" customHeight="1">
      <c r="B350" s="16"/>
      <c r="C350" s="16"/>
      <c r="D350" s="16"/>
      <c r="E350" s="16"/>
      <c r="F350" s="16"/>
      <c r="G350" s="70"/>
      <c r="H350" s="16"/>
      <c r="I350" s="16"/>
      <c r="J350" s="70"/>
      <c r="K350" s="16"/>
      <c r="L350" s="16"/>
      <c r="M350" s="70"/>
      <c r="N350" s="16"/>
      <c r="O350" s="16"/>
      <c r="P350" s="70"/>
      <c r="Q350" s="16"/>
      <c r="R350" s="16"/>
      <c r="S350" s="70"/>
      <c r="T350" s="16"/>
      <c r="U350" s="16"/>
      <c r="V350" s="70"/>
      <c r="W350" s="16"/>
      <c r="X350" s="16"/>
      <c r="Y350" s="70"/>
      <c r="Z350" s="16"/>
      <c r="AA350" s="16"/>
      <c r="AB350" s="70"/>
      <c r="AC350" s="16"/>
      <c r="AD350" s="16"/>
      <c r="AE350" s="70"/>
      <c r="AF350" s="16"/>
      <c r="AG350" s="16"/>
      <c r="AH350" s="70"/>
      <c r="AI350" s="16"/>
      <c r="AJ350" s="16"/>
      <c r="AK350" s="70"/>
      <c r="AL350" s="16"/>
      <c r="AM350" s="16"/>
      <c r="AN350" s="70"/>
      <c r="AO350" s="16"/>
      <c r="AP350" s="16"/>
      <c r="AQ350" s="70"/>
      <c r="AR350" s="16"/>
      <c r="AS350" s="16"/>
      <c r="AT350" s="70"/>
      <c r="AU350" s="16"/>
      <c r="AV350" s="16"/>
      <c r="AW350" s="70"/>
      <c r="AX350" s="16"/>
      <c r="AY350" s="16"/>
      <c r="AZ350" s="70"/>
      <c r="BA350" s="16"/>
      <c r="BB350" s="16"/>
      <c r="BC350" s="70"/>
      <c r="BD350" s="16"/>
      <c r="BE350" s="16"/>
      <c r="BF350" s="70"/>
      <c r="BG350" s="16"/>
      <c r="BH350" s="16"/>
      <c r="BI350" s="70"/>
      <c r="BJ350" s="16"/>
      <c r="BK350" s="16"/>
      <c r="BL350" s="70"/>
      <c r="BM350" s="16"/>
      <c r="BN350" s="16"/>
      <c r="BO350" s="70"/>
      <c r="BP350" s="16"/>
      <c r="BQ350" s="16"/>
      <c r="BR350" s="70"/>
      <c r="BS350" s="16"/>
      <c r="BT350" s="16"/>
      <c r="BU350" s="70"/>
      <c r="BV350" s="16"/>
      <c r="BW350" s="16"/>
      <c r="BX350" s="70"/>
      <c r="BY350" s="16"/>
      <c r="BZ350" s="16"/>
      <c r="CA350" s="70"/>
      <c r="CB350" s="16"/>
      <c r="CC350" s="16"/>
      <c r="CD350" s="70"/>
      <c r="CE350" s="16"/>
      <c r="CF350" s="16"/>
      <c r="CG350" s="70"/>
      <c r="CH350" s="16"/>
      <c r="CI350" s="16"/>
      <c r="CJ350" s="70"/>
      <c r="CK350" s="16"/>
      <c r="CL350" s="16"/>
      <c r="CM350" s="70"/>
      <c r="CN350" s="16"/>
      <c r="CO350" s="16"/>
      <c r="CP350" s="70"/>
      <c r="CQ350" s="16"/>
      <c r="CR350" s="16"/>
      <c r="CS350" s="70"/>
      <c r="CT350" s="16"/>
      <c r="CU350" s="16"/>
      <c r="CV350" s="70"/>
      <c r="CW350" s="16"/>
      <c r="CX350" s="16"/>
      <c r="CY350" s="70"/>
      <c r="CZ350" s="16"/>
      <c r="DA350" s="16"/>
      <c r="DB350" s="70"/>
      <c r="DC350" s="16"/>
      <c r="DD350" s="16"/>
      <c r="DE350" s="70"/>
      <c r="DF350" s="16"/>
      <c r="DG350" s="16"/>
      <c r="DH350" s="70"/>
      <c r="DI350" s="16"/>
      <c r="DJ350" s="16"/>
      <c r="DK350" s="70"/>
      <c r="DL350" s="16"/>
      <c r="DM350" s="16"/>
      <c r="DN350" s="70"/>
      <c r="DO350" s="16"/>
      <c r="DP350" s="16"/>
      <c r="DQ350" s="70"/>
      <c r="DR350" s="16"/>
      <c r="DS350" s="16"/>
      <c r="DT350" s="70"/>
      <c r="DU350" s="16"/>
      <c r="DV350" s="16"/>
      <c r="DW350" s="70"/>
      <c r="DX350" s="16"/>
      <c r="DY350" s="16"/>
      <c r="DZ350" s="70"/>
      <c r="EA350" s="16"/>
      <c r="EB350" s="16"/>
      <c r="EC350" s="70"/>
      <c r="ED350" s="16"/>
      <c r="EE350" s="16"/>
      <c r="EF350" s="70"/>
      <c r="EG350" s="16"/>
      <c r="EH350" s="16"/>
      <c r="EI350" s="70"/>
      <c r="EJ350" s="16"/>
      <c r="EK350" s="16"/>
      <c r="EL350" s="70"/>
      <c r="EM350" s="16"/>
      <c r="EN350" s="16"/>
      <c r="EO350" s="70"/>
      <c r="EP350" s="16"/>
      <c r="EQ350" s="16"/>
      <c r="ER350" s="70"/>
      <c r="ES350" s="16"/>
      <c r="ET350" s="16"/>
      <c r="EU350" s="70"/>
      <c r="EV350" s="16"/>
      <c r="EW350" s="16"/>
      <c r="EX350" s="70"/>
      <c r="EY350" s="16"/>
      <c r="EZ350" s="16"/>
      <c r="FA350" s="70"/>
      <c r="FB350" s="16"/>
      <c r="FC350" s="16"/>
      <c r="FD350" s="70"/>
      <c r="FE350" s="16"/>
      <c r="FF350" s="16"/>
      <c r="FG350" s="70"/>
      <c r="FH350" s="16"/>
      <c r="FI350" s="16"/>
      <c r="FJ350" s="70"/>
      <c r="FK350" s="16"/>
      <c r="FL350" s="16"/>
      <c r="FM350" s="70"/>
      <c r="FN350" s="16"/>
      <c r="FO350" s="16"/>
      <c r="FP350" s="70"/>
      <c r="FQ350" s="16"/>
      <c r="FR350" s="16"/>
      <c r="FS350" s="70"/>
      <c r="FT350" s="16"/>
      <c r="FU350" s="16"/>
      <c r="FV350" s="70"/>
      <c r="FW350" s="16"/>
      <c r="FX350" s="16"/>
      <c r="FY350" s="70"/>
      <c r="FZ350" s="16"/>
      <c r="GA350" s="16"/>
      <c r="GB350" s="70"/>
      <c r="GC350" s="16"/>
      <c r="GD350" s="16"/>
      <c r="GE350" s="70"/>
      <c r="GF350" s="16"/>
      <c r="GG350" s="16"/>
      <c r="GH350" s="71"/>
      <c r="GI350" s="16"/>
      <c r="GJ350" s="16"/>
      <c r="GK350" s="70"/>
      <c r="GL350" s="16"/>
      <c r="GM350" s="16"/>
      <c r="GN350" s="70"/>
      <c r="GO350" s="16"/>
      <c r="GP350" s="16"/>
      <c r="GQ350" s="70"/>
      <c r="GR350" s="16"/>
      <c r="GS350" s="16"/>
      <c r="GT350" s="70"/>
      <c r="GU350" s="16"/>
      <c r="GV350" s="16"/>
      <c r="GW350" s="70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70"/>
      <c r="HJ350" s="16"/>
      <c r="HK350" s="16"/>
      <c r="HL350" s="16"/>
      <c r="HM350" s="16"/>
      <c r="HN350" s="16"/>
      <c r="HO350" s="16"/>
      <c r="HP350" s="16"/>
      <c r="HQ350" s="16"/>
      <c r="HR350" s="70"/>
      <c r="HS350" s="16"/>
      <c r="HT350" s="16"/>
      <c r="HU350" s="70"/>
      <c r="HV350" s="16"/>
      <c r="HW350" s="16"/>
      <c r="HX350" s="70"/>
      <c r="HY350" s="16"/>
      <c r="HZ350" s="16"/>
      <c r="IA350" s="70"/>
      <c r="IB350" s="16"/>
      <c r="IC350" s="16"/>
      <c r="ID350" s="70"/>
      <c r="IE350" s="16"/>
      <c r="IF350" s="16"/>
      <c r="IG350" s="70"/>
      <c r="IH350" s="16"/>
      <c r="II350" s="16"/>
      <c r="IJ350" s="70"/>
      <c r="IK350" s="16"/>
      <c r="IL350" s="16"/>
      <c r="IM350" s="70"/>
      <c r="IN350" s="16"/>
      <c r="IO350" s="16"/>
      <c r="IP350" s="70"/>
      <c r="IQ350" s="16"/>
      <c r="IR350" s="16"/>
      <c r="IS350" s="16"/>
      <c r="IT350" s="70"/>
      <c r="IU350" s="16"/>
      <c r="IV350" s="16"/>
      <c r="IW350" s="70"/>
      <c r="IX350" s="16"/>
      <c r="IY350" s="16"/>
      <c r="IZ350" s="70"/>
      <c r="JA350" s="16"/>
      <c r="JB350" s="16"/>
      <c r="JC350" s="70"/>
      <c r="JD350" s="16"/>
      <c r="JE350" s="16"/>
      <c r="JF350" s="70"/>
      <c r="JG350" s="16"/>
      <c r="JH350" s="16"/>
      <c r="JI350" s="70"/>
      <c r="JJ350" s="16"/>
      <c r="JK350" s="16"/>
      <c r="JL350" s="70"/>
      <c r="JM350" s="16"/>
      <c r="JN350" s="16"/>
      <c r="JO350" s="70"/>
      <c r="JP350" s="16"/>
      <c r="JQ350" s="16"/>
      <c r="JR350" s="70"/>
      <c r="JS350" s="16"/>
      <c r="JT350" s="16"/>
      <c r="JU350" s="70"/>
      <c r="JV350" s="16"/>
      <c r="JW350" s="16"/>
      <c r="JX350" s="70"/>
      <c r="JY350" s="16"/>
      <c r="JZ350" s="16"/>
      <c r="KA350" s="70"/>
      <c r="KB350" s="16"/>
      <c r="KC350" s="16"/>
      <c r="KD350" s="70"/>
      <c r="KE350" s="16"/>
      <c r="KF350" s="16"/>
      <c r="KG350" s="70"/>
      <c r="KH350" s="16"/>
      <c r="KI350" s="16"/>
      <c r="KJ350" s="70"/>
      <c r="KK350" s="16"/>
      <c r="KL350" s="16"/>
      <c r="KM350" s="70"/>
      <c r="KN350" s="16"/>
      <c r="KO350" s="16"/>
      <c r="KP350" s="70"/>
      <c r="KQ350" s="16"/>
      <c r="KR350" s="16"/>
      <c r="KS350" s="70"/>
      <c r="KT350" s="16"/>
      <c r="KU350" s="16"/>
      <c r="KV350" s="16"/>
      <c r="KW350" s="16"/>
      <c r="KX350" s="16"/>
      <c r="KY350" s="70"/>
      <c r="KZ350" s="16"/>
      <c r="LA350" s="16"/>
      <c r="LB350" s="70"/>
      <c r="LC350" s="16"/>
      <c r="LD350" s="16"/>
      <c r="LE350" s="70"/>
      <c r="LF350" s="16"/>
      <c r="LG350" s="16"/>
      <c r="LH350" s="70"/>
      <c r="LI350" s="16"/>
      <c r="LJ350" s="16"/>
      <c r="LK350" s="70"/>
      <c r="LL350" s="16"/>
      <c r="LM350" s="16"/>
      <c r="LN350" s="70"/>
      <c r="LO350" s="16"/>
      <c r="LP350" s="16"/>
      <c r="LQ350" s="70"/>
      <c r="LR350" s="16"/>
      <c r="LS350" s="16"/>
      <c r="LT350" s="70"/>
      <c r="LU350" s="16"/>
      <c r="LV350" s="16"/>
      <c r="LW350" s="70"/>
      <c r="LX350" s="16"/>
      <c r="LY350" s="16"/>
      <c r="LZ350" s="70"/>
      <c r="MA350" s="16"/>
      <c r="MB350" s="16"/>
      <c r="MC350" s="70"/>
      <c r="MD350" s="16"/>
      <c r="ME350" s="16"/>
      <c r="MF350" s="70"/>
      <c r="MG350" s="21"/>
    </row>
    <row r="351" spans="2:345" s="17" customFormat="1">
      <c r="B351" s="16"/>
      <c r="C351" s="16"/>
      <c r="D351" s="16"/>
      <c r="E351" s="16"/>
      <c r="F351" s="16"/>
      <c r="G351" s="70"/>
      <c r="H351" s="16"/>
      <c r="I351" s="16"/>
      <c r="J351" s="70"/>
      <c r="K351" s="16"/>
      <c r="L351" s="16"/>
      <c r="M351" s="70"/>
      <c r="N351" s="16"/>
      <c r="O351" s="16"/>
      <c r="P351" s="70"/>
      <c r="Q351" s="16"/>
      <c r="R351" s="16"/>
      <c r="S351" s="70"/>
      <c r="T351" s="16"/>
      <c r="U351" s="16"/>
      <c r="V351" s="70"/>
      <c r="W351" s="16"/>
      <c r="X351" s="16"/>
      <c r="Y351" s="70"/>
      <c r="Z351" s="16"/>
      <c r="AA351" s="16"/>
      <c r="AB351" s="70"/>
      <c r="AC351" s="16"/>
      <c r="AD351" s="16"/>
      <c r="AE351" s="70"/>
      <c r="AF351" s="16"/>
      <c r="AG351" s="16"/>
      <c r="AH351" s="70"/>
      <c r="AI351" s="16"/>
      <c r="AJ351" s="16"/>
      <c r="AK351" s="70"/>
      <c r="AL351" s="16"/>
      <c r="AM351" s="16"/>
      <c r="AN351" s="70"/>
      <c r="AO351" s="16"/>
      <c r="AP351" s="16"/>
      <c r="AQ351" s="70"/>
      <c r="AR351" s="16"/>
      <c r="AS351" s="16"/>
      <c r="AT351" s="70"/>
      <c r="AU351" s="16"/>
      <c r="AV351" s="16"/>
      <c r="AW351" s="70"/>
      <c r="AX351" s="16"/>
      <c r="AY351" s="16"/>
      <c r="AZ351" s="70"/>
      <c r="BA351" s="16"/>
      <c r="BB351" s="16"/>
      <c r="BC351" s="70"/>
      <c r="BD351" s="16"/>
      <c r="BE351" s="16"/>
      <c r="BF351" s="70"/>
      <c r="BG351" s="16"/>
      <c r="BH351" s="16"/>
      <c r="BI351" s="70"/>
      <c r="BJ351" s="16"/>
      <c r="BK351" s="16"/>
      <c r="BL351" s="70"/>
      <c r="BM351" s="16"/>
      <c r="BN351" s="16"/>
      <c r="BO351" s="70"/>
      <c r="BP351" s="16"/>
      <c r="BQ351" s="16"/>
      <c r="BR351" s="70"/>
      <c r="BS351" s="16"/>
      <c r="BT351" s="16"/>
      <c r="BU351" s="70"/>
      <c r="BV351" s="16"/>
      <c r="BW351" s="16"/>
      <c r="BX351" s="70"/>
      <c r="BY351" s="16"/>
      <c r="BZ351" s="16"/>
      <c r="CA351" s="70"/>
      <c r="CB351" s="16"/>
      <c r="CC351" s="16"/>
      <c r="CD351" s="70"/>
      <c r="CE351" s="16"/>
      <c r="CF351" s="16"/>
      <c r="CG351" s="70"/>
      <c r="CH351" s="16"/>
      <c r="CI351" s="16"/>
      <c r="CJ351" s="70"/>
      <c r="CK351" s="16"/>
      <c r="CL351" s="16"/>
      <c r="CM351" s="70"/>
      <c r="CN351" s="16"/>
      <c r="CO351" s="16"/>
      <c r="CP351" s="70"/>
      <c r="CQ351" s="16"/>
      <c r="CR351" s="16"/>
      <c r="CS351" s="70"/>
      <c r="CT351" s="16"/>
      <c r="CU351" s="16"/>
      <c r="CV351" s="70"/>
      <c r="CW351" s="16"/>
      <c r="CX351" s="16"/>
      <c r="CY351" s="70"/>
      <c r="CZ351" s="16"/>
      <c r="DA351" s="16"/>
      <c r="DB351" s="70"/>
      <c r="DC351" s="16"/>
      <c r="DD351" s="16"/>
      <c r="DE351" s="70"/>
      <c r="DF351" s="16"/>
      <c r="DG351" s="16"/>
      <c r="DH351" s="70"/>
      <c r="DI351" s="16"/>
      <c r="DJ351" s="16"/>
      <c r="DK351" s="70"/>
      <c r="DL351" s="16"/>
      <c r="DM351" s="16"/>
      <c r="DN351" s="70"/>
      <c r="DO351" s="16"/>
      <c r="DP351" s="16"/>
      <c r="DQ351" s="70"/>
      <c r="DR351" s="16"/>
      <c r="DS351" s="16"/>
      <c r="DT351" s="70"/>
      <c r="DU351" s="16"/>
      <c r="DV351" s="16"/>
      <c r="DW351" s="70"/>
      <c r="DX351" s="16"/>
      <c r="DY351" s="16"/>
      <c r="DZ351" s="70"/>
      <c r="EA351" s="16"/>
      <c r="EB351" s="16"/>
      <c r="EC351" s="70"/>
      <c r="ED351" s="16"/>
      <c r="EE351" s="16"/>
      <c r="EF351" s="70"/>
      <c r="EG351" s="16"/>
      <c r="EH351" s="16"/>
      <c r="EI351" s="70"/>
      <c r="EJ351" s="16"/>
      <c r="EK351" s="16"/>
      <c r="EL351" s="70"/>
      <c r="EM351" s="16"/>
      <c r="EN351" s="16"/>
      <c r="EO351" s="70"/>
      <c r="EP351" s="16"/>
      <c r="EQ351" s="16"/>
      <c r="ER351" s="70"/>
      <c r="ES351" s="16"/>
      <c r="ET351" s="16"/>
      <c r="EU351" s="70"/>
      <c r="EV351" s="16"/>
      <c r="EW351" s="16"/>
      <c r="EX351" s="70"/>
      <c r="EY351" s="16"/>
      <c r="EZ351" s="16"/>
      <c r="FA351" s="70"/>
      <c r="FB351" s="16"/>
      <c r="FC351" s="16"/>
      <c r="FD351" s="70"/>
      <c r="FE351" s="16"/>
      <c r="FF351" s="16"/>
      <c r="FG351" s="70"/>
      <c r="FH351" s="16"/>
      <c r="FI351" s="16"/>
      <c r="FJ351" s="70"/>
      <c r="FK351" s="16"/>
      <c r="FL351" s="16"/>
      <c r="FM351" s="70"/>
      <c r="FN351" s="16"/>
      <c r="FO351" s="16"/>
      <c r="FP351" s="70"/>
      <c r="FQ351" s="16"/>
      <c r="FR351" s="16"/>
      <c r="FS351" s="70"/>
      <c r="FT351" s="16"/>
      <c r="FU351" s="16"/>
      <c r="FV351" s="70"/>
      <c r="FW351" s="16"/>
      <c r="FX351" s="16"/>
      <c r="FY351" s="70"/>
      <c r="FZ351" s="16"/>
      <c r="GA351" s="16"/>
      <c r="GB351" s="70"/>
      <c r="GC351" s="16"/>
      <c r="GD351" s="16"/>
      <c r="GE351" s="70"/>
      <c r="GF351" s="16"/>
      <c r="GG351" s="16"/>
      <c r="GH351" s="71"/>
      <c r="GI351" s="16"/>
      <c r="GJ351" s="16"/>
      <c r="GK351" s="70"/>
      <c r="GL351" s="16"/>
      <c r="GM351" s="16"/>
      <c r="GN351" s="70"/>
      <c r="GO351" s="16"/>
      <c r="GP351" s="16"/>
      <c r="GQ351" s="70"/>
      <c r="GR351" s="16"/>
      <c r="GS351" s="16"/>
      <c r="GT351" s="70"/>
      <c r="GU351" s="16"/>
      <c r="GV351" s="16"/>
      <c r="GW351" s="70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70"/>
      <c r="HJ351" s="16"/>
      <c r="HK351" s="16"/>
      <c r="HL351" s="16"/>
      <c r="HM351" s="16"/>
      <c r="HN351" s="16"/>
      <c r="HO351" s="16"/>
      <c r="HP351" s="16"/>
      <c r="HQ351" s="16"/>
      <c r="HR351" s="70"/>
      <c r="HS351" s="16"/>
      <c r="HT351" s="16"/>
      <c r="HU351" s="70"/>
      <c r="HV351" s="16"/>
      <c r="HW351" s="16"/>
      <c r="HX351" s="70"/>
      <c r="HY351" s="16"/>
      <c r="HZ351" s="16"/>
      <c r="IA351" s="70"/>
      <c r="IB351" s="16"/>
      <c r="IC351" s="16"/>
      <c r="ID351" s="70"/>
      <c r="IE351" s="16"/>
      <c r="IF351" s="16"/>
      <c r="IG351" s="70"/>
      <c r="IH351" s="16"/>
      <c r="II351" s="16"/>
      <c r="IJ351" s="70"/>
      <c r="IK351" s="16"/>
      <c r="IL351" s="16"/>
      <c r="IM351" s="70"/>
      <c r="IN351" s="16"/>
      <c r="IO351" s="16"/>
      <c r="IP351" s="70"/>
      <c r="IQ351" s="16"/>
      <c r="IR351" s="16"/>
      <c r="IS351" s="16"/>
      <c r="IT351" s="70"/>
      <c r="IU351" s="16"/>
      <c r="IV351" s="16"/>
      <c r="IW351" s="70"/>
      <c r="IX351" s="16"/>
      <c r="IY351" s="16"/>
      <c r="IZ351" s="70"/>
      <c r="JA351" s="16"/>
      <c r="JB351" s="16"/>
      <c r="JC351" s="70"/>
      <c r="JD351" s="16"/>
      <c r="JE351" s="16"/>
      <c r="JF351" s="70"/>
      <c r="JG351" s="16"/>
      <c r="JH351" s="16"/>
      <c r="JI351" s="70"/>
      <c r="JJ351" s="16"/>
      <c r="JK351" s="16"/>
      <c r="JL351" s="70"/>
      <c r="JM351" s="16"/>
      <c r="JN351" s="16"/>
      <c r="JO351" s="70"/>
      <c r="JP351" s="16"/>
      <c r="JQ351" s="16"/>
      <c r="JR351" s="70"/>
      <c r="JS351" s="16"/>
      <c r="JT351" s="16"/>
      <c r="JU351" s="70"/>
      <c r="JV351" s="16"/>
      <c r="JW351" s="16"/>
      <c r="JX351" s="70"/>
      <c r="JY351" s="16"/>
      <c r="JZ351" s="16"/>
      <c r="KA351" s="70"/>
      <c r="KB351" s="16"/>
      <c r="KC351" s="16"/>
      <c r="KD351" s="70"/>
      <c r="KE351" s="16"/>
      <c r="KF351" s="16"/>
      <c r="KG351" s="70"/>
      <c r="KH351" s="16"/>
      <c r="KI351" s="16"/>
      <c r="KJ351" s="70"/>
      <c r="KK351" s="16"/>
      <c r="KL351" s="16"/>
      <c r="KM351" s="70"/>
      <c r="KN351" s="16"/>
      <c r="KO351" s="16"/>
      <c r="KP351" s="70"/>
      <c r="KQ351" s="16"/>
      <c r="KR351" s="16"/>
      <c r="KS351" s="70"/>
      <c r="KT351" s="16"/>
      <c r="KU351" s="16"/>
      <c r="KV351" s="16"/>
      <c r="KW351" s="16"/>
      <c r="KX351" s="16"/>
      <c r="KY351" s="70"/>
      <c r="KZ351" s="16"/>
      <c r="LA351" s="16"/>
      <c r="LB351" s="70"/>
      <c r="LC351" s="16"/>
      <c r="LD351" s="16"/>
      <c r="LE351" s="70"/>
      <c r="LF351" s="16"/>
      <c r="LG351" s="16"/>
      <c r="LH351" s="70"/>
      <c r="LI351" s="16"/>
      <c r="LJ351" s="16"/>
      <c r="LK351" s="70"/>
      <c r="LL351" s="16"/>
      <c r="LM351" s="16"/>
      <c r="LN351" s="70"/>
      <c r="LO351" s="16"/>
      <c r="LP351" s="16"/>
      <c r="LQ351" s="70"/>
      <c r="LR351" s="16"/>
      <c r="LS351" s="16"/>
      <c r="LT351" s="70"/>
      <c r="LU351" s="16"/>
      <c r="LV351" s="16"/>
      <c r="LW351" s="70"/>
      <c r="LX351" s="16"/>
      <c r="LY351" s="16"/>
      <c r="LZ351" s="70"/>
      <c r="MA351" s="16"/>
      <c r="MB351" s="16"/>
      <c r="MC351" s="70"/>
      <c r="MD351" s="16"/>
      <c r="ME351" s="16"/>
      <c r="MF351" s="70"/>
      <c r="MG351" s="21"/>
    </row>
    <row r="352" spans="2:345" s="17" customFormat="1" ht="18.75" customHeight="1">
      <c r="B352" s="16"/>
      <c r="C352" s="16"/>
      <c r="D352" s="16"/>
      <c r="E352" s="16"/>
      <c r="F352" s="16"/>
      <c r="G352" s="70"/>
      <c r="H352" s="16"/>
      <c r="I352" s="16"/>
      <c r="J352" s="70"/>
      <c r="K352" s="16"/>
      <c r="L352" s="16"/>
      <c r="M352" s="70"/>
      <c r="N352" s="16"/>
      <c r="O352" s="16"/>
      <c r="P352" s="70"/>
      <c r="Q352" s="16"/>
      <c r="R352" s="16"/>
      <c r="S352" s="70"/>
      <c r="T352" s="16"/>
      <c r="U352" s="16"/>
      <c r="V352" s="70"/>
      <c r="W352" s="16"/>
      <c r="X352" s="16"/>
      <c r="Y352" s="70"/>
      <c r="Z352" s="16"/>
      <c r="AA352" s="16"/>
      <c r="AB352" s="70"/>
      <c r="AC352" s="16"/>
      <c r="AD352" s="16"/>
      <c r="AE352" s="70"/>
      <c r="AF352" s="16"/>
      <c r="AG352" s="16"/>
      <c r="AH352" s="70"/>
      <c r="AI352" s="16"/>
      <c r="AJ352" s="16"/>
      <c r="AK352" s="70"/>
      <c r="AL352" s="16"/>
      <c r="AM352" s="16"/>
      <c r="AN352" s="70"/>
      <c r="AO352" s="16"/>
      <c r="AP352" s="16"/>
      <c r="AQ352" s="70"/>
      <c r="AR352" s="16"/>
      <c r="AS352" s="16"/>
      <c r="AT352" s="70"/>
      <c r="AU352" s="16"/>
      <c r="AV352" s="16"/>
      <c r="AW352" s="70"/>
      <c r="AX352" s="16"/>
      <c r="AY352" s="16"/>
      <c r="AZ352" s="70"/>
      <c r="BA352" s="16"/>
      <c r="BB352" s="16"/>
      <c r="BC352" s="70"/>
      <c r="BD352" s="16"/>
      <c r="BE352" s="16"/>
      <c r="BF352" s="70"/>
      <c r="BG352" s="16"/>
      <c r="BH352" s="16"/>
      <c r="BI352" s="70"/>
      <c r="BJ352" s="16"/>
      <c r="BK352" s="16"/>
      <c r="BL352" s="70"/>
      <c r="BM352" s="16"/>
      <c r="BN352" s="16"/>
      <c r="BO352" s="70"/>
      <c r="BP352" s="16"/>
      <c r="BQ352" s="16"/>
      <c r="BR352" s="70"/>
      <c r="BS352" s="16"/>
      <c r="BT352" s="16"/>
      <c r="BU352" s="70"/>
      <c r="BV352" s="16"/>
      <c r="BW352" s="16"/>
      <c r="BX352" s="70"/>
      <c r="BY352" s="16"/>
      <c r="BZ352" s="16"/>
      <c r="CA352" s="70"/>
      <c r="CB352" s="16"/>
      <c r="CC352" s="16"/>
      <c r="CD352" s="70"/>
      <c r="CE352" s="16"/>
      <c r="CF352" s="16"/>
      <c r="CG352" s="70"/>
      <c r="CH352" s="16"/>
      <c r="CI352" s="16"/>
      <c r="CJ352" s="70"/>
      <c r="CK352" s="16"/>
      <c r="CL352" s="16"/>
      <c r="CM352" s="70"/>
      <c r="CN352" s="16"/>
      <c r="CO352" s="16"/>
      <c r="CP352" s="70"/>
      <c r="CQ352" s="16"/>
      <c r="CR352" s="16"/>
      <c r="CS352" s="70"/>
      <c r="CT352" s="16"/>
      <c r="CU352" s="16"/>
      <c r="CV352" s="70"/>
      <c r="CW352" s="16"/>
      <c r="CX352" s="16"/>
      <c r="CY352" s="70"/>
      <c r="CZ352" s="16"/>
      <c r="DA352" s="16"/>
      <c r="DB352" s="70"/>
      <c r="DC352" s="16"/>
      <c r="DD352" s="16"/>
      <c r="DE352" s="70"/>
      <c r="DF352" s="16"/>
      <c r="DG352" s="16"/>
      <c r="DH352" s="70"/>
      <c r="DI352" s="16"/>
      <c r="DJ352" s="16"/>
      <c r="DK352" s="70"/>
      <c r="DL352" s="16"/>
      <c r="DM352" s="16"/>
      <c r="DN352" s="70"/>
      <c r="DO352" s="16"/>
      <c r="DP352" s="16"/>
      <c r="DQ352" s="70"/>
      <c r="DR352" s="16"/>
      <c r="DS352" s="16"/>
      <c r="DT352" s="70"/>
      <c r="DU352" s="16"/>
      <c r="DV352" s="16"/>
      <c r="DW352" s="70"/>
      <c r="DX352" s="16"/>
      <c r="DY352" s="16"/>
      <c r="DZ352" s="70"/>
      <c r="EA352" s="16"/>
      <c r="EB352" s="16"/>
      <c r="EC352" s="70"/>
      <c r="ED352" s="16"/>
      <c r="EE352" s="16"/>
      <c r="EF352" s="70"/>
      <c r="EG352" s="16"/>
      <c r="EH352" s="16"/>
      <c r="EI352" s="70"/>
      <c r="EJ352" s="16"/>
      <c r="EK352" s="16"/>
      <c r="EL352" s="70"/>
      <c r="EM352" s="16"/>
      <c r="EN352" s="16"/>
      <c r="EO352" s="70"/>
      <c r="EP352" s="16"/>
      <c r="EQ352" s="16"/>
      <c r="ER352" s="70"/>
      <c r="ES352" s="16"/>
      <c r="ET352" s="16"/>
      <c r="EU352" s="70"/>
      <c r="EV352" s="16"/>
      <c r="EW352" s="16"/>
      <c r="EX352" s="70"/>
      <c r="EY352" s="16"/>
      <c r="EZ352" s="16"/>
      <c r="FA352" s="70"/>
      <c r="FB352" s="16"/>
      <c r="FC352" s="16"/>
      <c r="FD352" s="70"/>
      <c r="FE352" s="16"/>
      <c r="FF352" s="16"/>
      <c r="FG352" s="70"/>
      <c r="FH352" s="16"/>
      <c r="FI352" s="16"/>
      <c r="FJ352" s="70"/>
      <c r="FK352" s="16"/>
      <c r="FL352" s="16"/>
      <c r="FM352" s="70"/>
      <c r="FN352" s="16"/>
      <c r="FO352" s="16"/>
      <c r="FP352" s="70"/>
      <c r="FQ352" s="16"/>
      <c r="FR352" s="16"/>
      <c r="FS352" s="70"/>
      <c r="FT352" s="16"/>
      <c r="FU352" s="16"/>
      <c r="FV352" s="70"/>
      <c r="FW352" s="16"/>
      <c r="FX352" s="16"/>
      <c r="FY352" s="70"/>
      <c r="FZ352" s="16"/>
      <c r="GA352" s="16"/>
      <c r="GB352" s="70"/>
      <c r="GC352" s="16"/>
      <c r="GD352" s="16"/>
      <c r="GE352" s="70"/>
      <c r="GF352" s="16"/>
      <c r="GG352" s="16"/>
      <c r="GH352" s="71"/>
      <c r="GI352" s="16"/>
      <c r="GJ352" s="16"/>
      <c r="GK352" s="70"/>
      <c r="GL352" s="16"/>
      <c r="GM352" s="16"/>
      <c r="GN352" s="70"/>
      <c r="GO352" s="16"/>
      <c r="GP352" s="16"/>
      <c r="GQ352" s="70"/>
      <c r="GR352" s="16"/>
      <c r="GS352" s="16"/>
      <c r="GT352" s="70"/>
      <c r="GU352" s="16"/>
      <c r="GV352" s="16"/>
      <c r="GW352" s="70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70"/>
      <c r="HJ352" s="16"/>
      <c r="HK352" s="16"/>
      <c r="HL352" s="16"/>
      <c r="HM352" s="16"/>
      <c r="HN352" s="16"/>
      <c r="HO352" s="16"/>
      <c r="HP352" s="16"/>
      <c r="HQ352" s="16"/>
      <c r="HR352" s="70"/>
      <c r="HS352" s="16"/>
      <c r="HT352" s="16"/>
      <c r="HU352" s="70"/>
      <c r="HV352" s="16"/>
      <c r="HW352" s="16"/>
      <c r="HX352" s="70"/>
      <c r="HY352" s="16"/>
      <c r="HZ352" s="16"/>
      <c r="IA352" s="70"/>
      <c r="IB352" s="16"/>
      <c r="IC352" s="16"/>
      <c r="ID352" s="70"/>
      <c r="IE352" s="16"/>
      <c r="IF352" s="16"/>
      <c r="IG352" s="70"/>
      <c r="IH352" s="16"/>
      <c r="II352" s="16"/>
      <c r="IJ352" s="70"/>
      <c r="IK352" s="16"/>
      <c r="IL352" s="16"/>
      <c r="IM352" s="70"/>
      <c r="IN352" s="16"/>
      <c r="IO352" s="16"/>
      <c r="IP352" s="70"/>
      <c r="IQ352" s="16"/>
      <c r="IR352" s="16"/>
      <c r="IS352" s="16"/>
      <c r="IT352" s="70"/>
      <c r="IU352" s="16"/>
      <c r="IV352" s="16"/>
      <c r="IW352" s="70"/>
      <c r="IX352" s="16"/>
      <c r="IY352" s="16"/>
      <c r="IZ352" s="70"/>
      <c r="JA352" s="16"/>
      <c r="JB352" s="16"/>
      <c r="JC352" s="70"/>
      <c r="JD352" s="16"/>
      <c r="JE352" s="16"/>
      <c r="JF352" s="70"/>
      <c r="JG352" s="16"/>
      <c r="JH352" s="16"/>
      <c r="JI352" s="70"/>
      <c r="JJ352" s="16"/>
      <c r="JK352" s="16"/>
      <c r="JL352" s="70"/>
      <c r="JM352" s="16"/>
      <c r="JN352" s="16"/>
      <c r="JO352" s="70"/>
      <c r="JP352" s="16"/>
      <c r="JQ352" s="16"/>
      <c r="JR352" s="70"/>
      <c r="JS352" s="16"/>
      <c r="JT352" s="16"/>
      <c r="JU352" s="70"/>
      <c r="JV352" s="16"/>
      <c r="JW352" s="16"/>
      <c r="JX352" s="70"/>
      <c r="JY352" s="16"/>
      <c r="JZ352" s="16"/>
      <c r="KA352" s="70"/>
      <c r="KB352" s="16"/>
      <c r="KC352" s="16"/>
      <c r="KD352" s="70"/>
      <c r="KE352" s="16"/>
      <c r="KF352" s="16"/>
      <c r="KG352" s="70"/>
      <c r="KH352" s="16"/>
      <c r="KI352" s="16"/>
      <c r="KJ352" s="70"/>
      <c r="KK352" s="16"/>
      <c r="KL352" s="16"/>
      <c r="KM352" s="70"/>
      <c r="KN352" s="16"/>
      <c r="KO352" s="16"/>
      <c r="KP352" s="70"/>
      <c r="KQ352" s="16"/>
      <c r="KR352" s="16"/>
      <c r="KS352" s="70"/>
      <c r="KT352" s="16"/>
      <c r="KU352" s="16"/>
      <c r="KV352" s="16"/>
      <c r="KW352" s="16"/>
      <c r="KX352" s="16"/>
      <c r="KY352" s="70"/>
      <c r="KZ352" s="16"/>
      <c r="LA352" s="16"/>
      <c r="LB352" s="70"/>
      <c r="LC352" s="16"/>
      <c r="LD352" s="16"/>
      <c r="LE352" s="70"/>
      <c r="LF352" s="16"/>
      <c r="LG352" s="16"/>
      <c r="LH352" s="70"/>
      <c r="LI352" s="16"/>
      <c r="LJ352" s="16"/>
      <c r="LK352" s="70"/>
      <c r="LL352" s="16"/>
      <c r="LM352" s="16"/>
      <c r="LN352" s="70"/>
      <c r="LO352" s="16"/>
      <c r="LP352" s="16"/>
      <c r="LQ352" s="70"/>
      <c r="LR352" s="16"/>
      <c r="LS352" s="16"/>
      <c r="LT352" s="70"/>
      <c r="LU352" s="16"/>
      <c r="LV352" s="16"/>
      <c r="LW352" s="70"/>
      <c r="LX352" s="16"/>
      <c r="LY352" s="16"/>
      <c r="LZ352" s="70"/>
      <c r="MA352" s="16"/>
      <c r="MB352" s="16"/>
      <c r="MC352" s="70"/>
      <c r="MD352" s="16"/>
      <c r="ME352" s="16"/>
      <c r="MF352" s="70"/>
      <c r="MG352" s="21"/>
    </row>
    <row r="353" spans="2:345" s="17" customFormat="1">
      <c r="B353" s="16"/>
      <c r="C353" s="16"/>
      <c r="D353" s="16"/>
      <c r="E353" s="16"/>
      <c r="F353" s="16"/>
      <c r="G353" s="70"/>
      <c r="H353" s="16"/>
      <c r="I353" s="16"/>
      <c r="J353" s="70"/>
      <c r="K353" s="16"/>
      <c r="L353" s="16"/>
      <c r="M353" s="70"/>
      <c r="N353" s="16"/>
      <c r="O353" s="16"/>
      <c r="P353" s="70"/>
      <c r="Q353" s="16"/>
      <c r="R353" s="16"/>
      <c r="S353" s="70"/>
      <c r="T353" s="16"/>
      <c r="U353" s="16"/>
      <c r="V353" s="70"/>
      <c r="W353" s="16"/>
      <c r="X353" s="16"/>
      <c r="Y353" s="70"/>
      <c r="Z353" s="16"/>
      <c r="AA353" s="16"/>
      <c r="AB353" s="70"/>
      <c r="AC353" s="16"/>
      <c r="AD353" s="16"/>
      <c r="AE353" s="70"/>
      <c r="AF353" s="16"/>
      <c r="AG353" s="16"/>
      <c r="AH353" s="70"/>
      <c r="AI353" s="16"/>
      <c r="AJ353" s="16"/>
      <c r="AK353" s="70"/>
      <c r="AL353" s="16"/>
      <c r="AM353" s="16"/>
      <c r="AN353" s="70"/>
      <c r="AO353" s="16"/>
      <c r="AP353" s="16"/>
      <c r="AQ353" s="70"/>
      <c r="AR353" s="16"/>
      <c r="AS353" s="16"/>
      <c r="AT353" s="70"/>
      <c r="AU353" s="16"/>
      <c r="AV353" s="16"/>
      <c r="AW353" s="70"/>
      <c r="AX353" s="16"/>
      <c r="AY353" s="16"/>
      <c r="AZ353" s="70"/>
      <c r="BA353" s="16"/>
      <c r="BB353" s="16"/>
      <c r="BC353" s="70"/>
      <c r="BD353" s="16"/>
      <c r="BE353" s="16"/>
      <c r="BF353" s="70"/>
      <c r="BG353" s="16"/>
      <c r="BH353" s="16"/>
      <c r="BI353" s="70"/>
      <c r="BJ353" s="16"/>
      <c r="BK353" s="16"/>
      <c r="BL353" s="70"/>
      <c r="BM353" s="16"/>
      <c r="BN353" s="16"/>
      <c r="BO353" s="70"/>
      <c r="BP353" s="16"/>
      <c r="BQ353" s="16"/>
      <c r="BR353" s="70"/>
      <c r="BS353" s="16"/>
      <c r="BT353" s="16"/>
      <c r="BU353" s="70"/>
      <c r="BV353" s="16"/>
      <c r="BW353" s="16"/>
      <c r="BX353" s="70"/>
      <c r="BY353" s="16"/>
      <c r="BZ353" s="16"/>
      <c r="CA353" s="70"/>
      <c r="CB353" s="16"/>
      <c r="CC353" s="16"/>
      <c r="CD353" s="70"/>
      <c r="CE353" s="16"/>
      <c r="CF353" s="16"/>
      <c r="CG353" s="70"/>
      <c r="CH353" s="16"/>
      <c r="CI353" s="16"/>
      <c r="CJ353" s="70"/>
      <c r="CK353" s="16"/>
      <c r="CL353" s="16"/>
      <c r="CM353" s="70"/>
      <c r="CN353" s="16"/>
      <c r="CO353" s="16"/>
      <c r="CP353" s="70"/>
      <c r="CQ353" s="16"/>
      <c r="CR353" s="16"/>
      <c r="CS353" s="70"/>
      <c r="CT353" s="16"/>
      <c r="CU353" s="16"/>
      <c r="CV353" s="70"/>
      <c r="CW353" s="16"/>
      <c r="CX353" s="16"/>
      <c r="CY353" s="70"/>
      <c r="CZ353" s="16"/>
      <c r="DA353" s="16"/>
      <c r="DB353" s="70"/>
      <c r="DC353" s="16"/>
      <c r="DD353" s="16"/>
      <c r="DE353" s="70"/>
      <c r="DF353" s="16"/>
      <c r="DG353" s="16"/>
      <c r="DH353" s="70"/>
      <c r="DI353" s="16"/>
      <c r="DJ353" s="16"/>
      <c r="DK353" s="70"/>
      <c r="DL353" s="16"/>
      <c r="DM353" s="16"/>
      <c r="DN353" s="70"/>
      <c r="DO353" s="16"/>
      <c r="DP353" s="16"/>
      <c r="DQ353" s="70"/>
      <c r="DR353" s="16"/>
      <c r="DS353" s="16"/>
      <c r="DT353" s="70"/>
      <c r="DU353" s="16"/>
      <c r="DV353" s="16"/>
      <c r="DW353" s="70"/>
      <c r="DX353" s="16"/>
      <c r="DY353" s="16"/>
      <c r="DZ353" s="70"/>
      <c r="EA353" s="16"/>
      <c r="EB353" s="16"/>
      <c r="EC353" s="70"/>
      <c r="ED353" s="16"/>
      <c r="EE353" s="16"/>
      <c r="EF353" s="70"/>
      <c r="EG353" s="16"/>
      <c r="EH353" s="16"/>
      <c r="EI353" s="70"/>
      <c r="EJ353" s="16"/>
      <c r="EK353" s="16"/>
      <c r="EL353" s="70"/>
      <c r="EM353" s="16"/>
      <c r="EN353" s="16"/>
      <c r="EO353" s="70"/>
      <c r="EP353" s="16"/>
      <c r="EQ353" s="16"/>
      <c r="ER353" s="70"/>
      <c r="ES353" s="16"/>
      <c r="ET353" s="16"/>
      <c r="EU353" s="70"/>
      <c r="EV353" s="16"/>
      <c r="EW353" s="16"/>
      <c r="EX353" s="70"/>
      <c r="EY353" s="16"/>
      <c r="EZ353" s="16"/>
      <c r="FA353" s="70"/>
      <c r="FB353" s="16"/>
      <c r="FC353" s="16"/>
      <c r="FD353" s="70"/>
      <c r="FE353" s="16"/>
      <c r="FF353" s="16"/>
      <c r="FG353" s="70"/>
      <c r="FH353" s="16"/>
      <c r="FI353" s="16"/>
      <c r="FJ353" s="70"/>
      <c r="FK353" s="16"/>
      <c r="FL353" s="16"/>
      <c r="FM353" s="70"/>
      <c r="FN353" s="16"/>
      <c r="FO353" s="16"/>
      <c r="FP353" s="70"/>
      <c r="FQ353" s="16"/>
      <c r="FR353" s="16"/>
      <c r="FS353" s="70"/>
      <c r="FT353" s="16"/>
      <c r="FU353" s="16"/>
      <c r="FV353" s="70"/>
      <c r="FW353" s="16"/>
      <c r="FX353" s="16"/>
      <c r="FY353" s="70"/>
      <c r="FZ353" s="16"/>
      <c r="GA353" s="16"/>
      <c r="GB353" s="70"/>
      <c r="GC353" s="16"/>
      <c r="GD353" s="16"/>
      <c r="GE353" s="70"/>
      <c r="GF353" s="16"/>
      <c r="GG353" s="16"/>
      <c r="GH353" s="71"/>
      <c r="GI353" s="16"/>
      <c r="GJ353" s="16"/>
      <c r="GK353" s="70"/>
      <c r="GL353" s="16"/>
      <c r="GM353" s="16"/>
      <c r="GN353" s="70"/>
      <c r="GO353" s="16"/>
      <c r="GP353" s="16"/>
      <c r="GQ353" s="70"/>
      <c r="GR353" s="16"/>
      <c r="GS353" s="16"/>
      <c r="GT353" s="70"/>
      <c r="GU353" s="16"/>
      <c r="GV353" s="16"/>
      <c r="GW353" s="70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70"/>
      <c r="HJ353" s="16"/>
      <c r="HK353" s="16"/>
      <c r="HL353" s="16"/>
      <c r="HM353" s="16"/>
      <c r="HN353" s="16"/>
      <c r="HO353" s="16"/>
      <c r="HP353" s="16"/>
      <c r="HQ353" s="16"/>
      <c r="HR353" s="70"/>
      <c r="HS353" s="16"/>
      <c r="HT353" s="16"/>
      <c r="HU353" s="70"/>
      <c r="HV353" s="16"/>
      <c r="HW353" s="16"/>
      <c r="HX353" s="70"/>
      <c r="HY353" s="16"/>
      <c r="HZ353" s="16"/>
      <c r="IA353" s="70"/>
      <c r="IB353" s="16"/>
      <c r="IC353" s="16"/>
      <c r="ID353" s="70"/>
      <c r="IE353" s="16"/>
      <c r="IF353" s="16"/>
      <c r="IG353" s="70"/>
      <c r="IH353" s="16"/>
      <c r="II353" s="16"/>
      <c r="IJ353" s="70"/>
      <c r="IK353" s="16"/>
      <c r="IL353" s="16"/>
      <c r="IM353" s="70"/>
      <c r="IN353" s="16"/>
      <c r="IO353" s="16"/>
      <c r="IP353" s="70"/>
      <c r="IQ353" s="16"/>
      <c r="IR353" s="16"/>
      <c r="IS353" s="16"/>
      <c r="IT353" s="70"/>
      <c r="IU353" s="16"/>
      <c r="IV353" s="16"/>
      <c r="IW353" s="70"/>
      <c r="IX353" s="16"/>
      <c r="IY353" s="16"/>
      <c r="IZ353" s="70"/>
      <c r="JA353" s="16"/>
      <c r="JB353" s="16"/>
      <c r="JC353" s="70"/>
      <c r="JD353" s="16"/>
      <c r="JE353" s="16"/>
      <c r="JF353" s="70"/>
      <c r="JG353" s="16"/>
      <c r="JH353" s="16"/>
      <c r="JI353" s="70"/>
      <c r="JJ353" s="16"/>
      <c r="JK353" s="16"/>
      <c r="JL353" s="70"/>
      <c r="JM353" s="16"/>
      <c r="JN353" s="16"/>
      <c r="JO353" s="70"/>
      <c r="JP353" s="16"/>
      <c r="JQ353" s="16"/>
      <c r="JR353" s="70"/>
      <c r="JS353" s="16"/>
      <c r="JT353" s="16"/>
      <c r="JU353" s="70"/>
      <c r="JV353" s="16"/>
      <c r="JW353" s="16"/>
      <c r="JX353" s="70"/>
      <c r="JY353" s="16"/>
      <c r="JZ353" s="16"/>
      <c r="KA353" s="70"/>
      <c r="KB353" s="16"/>
      <c r="KC353" s="16"/>
      <c r="KD353" s="70"/>
      <c r="KE353" s="16"/>
      <c r="KF353" s="16"/>
      <c r="KG353" s="70"/>
      <c r="KH353" s="16"/>
      <c r="KI353" s="16"/>
      <c r="KJ353" s="70"/>
      <c r="KK353" s="16"/>
      <c r="KL353" s="16"/>
      <c r="KM353" s="70"/>
      <c r="KN353" s="16"/>
      <c r="KO353" s="16"/>
      <c r="KP353" s="70"/>
      <c r="KQ353" s="16"/>
      <c r="KR353" s="16"/>
      <c r="KS353" s="70"/>
      <c r="KT353" s="16"/>
      <c r="KU353" s="16"/>
      <c r="KV353" s="16"/>
      <c r="KW353" s="16"/>
      <c r="KX353" s="16"/>
      <c r="KY353" s="70"/>
      <c r="KZ353" s="16"/>
      <c r="LA353" s="16"/>
      <c r="LB353" s="70"/>
      <c r="LC353" s="16"/>
      <c r="LD353" s="16"/>
      <c r="LE353" s="70"/>
      <c r="LF353" s="16"/>
      <c r="LG353" s="16"/>
      <c r="LH353" s="70"/>
      <c r="LI353" s="16"/>
      <c r="LJ353" s="16"/>
      <c r="LK353" s="70"/>
      <c r="LL353" s="16"/>
      <c r="LM353" s="16"/>
      <c r="LN353" s="70"/>
      <c r="LO353" s="16"/>
      <c r="LP353" s="16"/>
      <c r="LQ353" s="70"/>
      <c r="LR353" s="16"/>
      <c r="LS353" s="16"/>
      <c r="LT353" s="70"/>
      <c r="LU353" s="16"/>
      <c r="LV353" s="16"/>
      <c r="LW353" s="70"/>
      <c r="LX353" s="16"/>
      <c r="LY353" s="16"/>
      <c r="LZ353" s="70"/>
      <c r="MA353" s="16"/>
      <c r="MB353" s="16"/>
      <c r="MC353" s="70"/>
      <c r="MD353" s="16"/>
      <c r="ME353" s="16"/>
      <c r="MF353" s="70"/>
      <c r="MG353" s="21"/>
    </row>
    <row r="354" spans="2:345" s="17" customFormat="1" ht="18.75" customHeight="1">
      <c r="B354" s="16"/>
      <c r="C354" s="16"/>
      <c r="D354" s="16"/>
      <c r="E354" s="16"/>
      <c r="F354" s="16"/>
      <c r="G354" s="70"/>
      <c r="H354" s="16"/>
      <c r="I354" s="16"/>
      <c r="J354" s="70"/>
      <c r="K354" s="16"/>
      <c r="L354" s="16"/>
      <c r="M354" s="70"/>
      <c r="N354" s="16"/>
      <c r="O354" s="16"/>
      <c r="P354" s="70"/>
      <c r="Q354" s="16"/>
      <c r="R354" s="16"/>
      <c r="S354" s="70"/>
      <c r="T354" s="16"/>
      <c r="U354" s="16"/>
      <c r="V354" s="70"/>
      <c r="W354" s="16"/>
      <c r="X354" s="16"/>
      <c r="Y354" s="70"/>
      <c r="Z354" s="16"/>
      <c r="AA354" s="16"/>
      <c r="AB354" s="70"/>
      <c r="AC354" s="16"/>
      <c r="AD354" s="16"/>
      <c r="AE354" s="70"/>
      <c r="AF354" s="16"/>
      <c r="AG354" s="16"/>
      <c r="AH354" s="70"/>
      <c r="AI354" s="16"/>
      <c r="AJ354" s="16"/>
      <c r="AK354" s="70"/>
      <c r="AL354" s="16"/>
      <c r="AM354" s="16"/>
      <c r="AN354" s="70"/>
      <c r="AO354" s="16"/>
      <c r="AP354" s="16"/>
      <c r="AQ354" s="70"/>
      <c r="AR354" s="16"/>
      <c r="AS354" s="16"/>
      <c r="AT354" s="70"/>
      <c r="AU354" s="16"/>
      <c r="AV354" s="16"/>
      <c r="AW354" s="70"/>
      <c r="AX354" s="16"/>
      <c r="AY354" s="16"/>
      <c r="AZ354" s="70"/>
      <c r="BA354" s="16"/>
      <c r="BB354" s="16"/>
      <c r="BC354" s="70"/>
      <c r="BD354" s="16"/>
      <c r="BE354" s="16"/>
      <c r="BF354" s="70"/>
      <c r="BG354" s="16"/>
      <c r="BH354" s="16"/>
      <c r="BI354" s="70"/>
      <c r="BJ354" s="16"/>
      <c r="BK354" s="16"/>
      <c r="BL354" s="70"/>
      <c r="BM354" s="16"/>
      <c r="BN354" s="16"/>
      <c r="BO354" s="70"/>
      <c r="BP354" s="16"/>
      <c r="BQ354" s="16"/>
      <c r="BR354" s="70"/>
      <c r="BS354" s="16"/>
      <c r="BT354" s="16"/>
      <c r="BU354" s="70"/>
      <c r="BV354" s="16"/>
      <c r="BW354" s="16"/>
      <c r="BX354" s="70"/>
      <c r="BY354" s="16"/>
      <c r="BZ354" s="16"/>
      <c r="CA354" s="70"/>
      <c r="CB354" s="16"/>
      <c r="CC354" s="16"/>
      <c r="CD354" s="70"/>
      <c r="CE354" s="16"/>
      <c r="CF354" s="16"/>
      <c r="CG354" s="70"/>
      <c r="CH354" s="16"/>
      <c r="CI354" s="16"/>
      <c r="CJ354" s="70"/>
      <c r="CK354" s="16"/>
      <c r="CL354" s="16"/>
      <c r="CM354" s="70"/>
      <c r="CN354" s="16"/>
      <c r="CO354" s="16"/>
      <c r="CP354" s="70"/>
      <c r="CQ354" s="16"/>
      <c r="CR354" s="16"/>
      <c r="CS354" s="70"/>
      <c r="CT354" s="16"/>
      <c r="CU354" s="16"/>
      <c r="CV354" s="70"/>
      <c r="CW354" s="16"/>
      <c r="CX354" s="16"/>
      <c r="CY354" s="70"/>
      <c r="CZ354" s="16"/>
      <c r="DA354" s="16"/>
      <c r="DB354" s="70"/>
      <c r="DC354" s="16"/>
      <c r="DD354" s="16"/>
      <c r="DE354" s="70"/>
      <c r="DF354" s="16"/>
      <c r="DG354" s="16"/>
      <c r="DH354" s="70"/>
      <c r="DI354" s="16"/>
      <c r="DJ354" s="16"/>
      <c r="DK354" s="70"/>
      <c r="DL354" s="16"/>
      <c r="DM354" s="16"/>
      <c r="DN354" s="70"/>
      <c r="DO354" s="16"/>
      <c r="DP354" s="16"/>
      <c r="DQ354" s="70"/>
      <c r="DR354" s="16"/>
      <c r="DS354" s="16"/>
      <c r="DT354" s="70"/>
      <c r="DU354" s="16"/>
      <c r="DV354" s="16"/>
      <c r="DW354" s="70"/>
      <c r="DX354" s="16"/>
      <c r="DY354" s="16"/>
      <c r="DZ354" s="70"/>
      <c r="EA354" s="16"/>
      <c r="EB354" s="16"/>
      <c r="EC354" s="70"/>
      <c r="ED354" s="16"/>
      <c r="EE354" s="16"/>
      <c r="EF354" s="70"/>
      <c r="EG354" s="16"/>
      <c r="EH354" s="16"/>
      <c r="EI354" s="70"/>
      <c r="EJ354" s="16"/>
      <c r="EK354" s="16"/>
      <c r="EL354" s="70"/>
      <c r="EM354" s="16"/>
      <c r="EN354" s="16"/>
      <c r="EO354" s="70"/>
      <c r="EP354" s="16"/>
      <c r="EQ354" s="16"/>
      <c r="ER354" s="70"/>
      <c r="ES354" s="16"/>
      <c r="ET354" s="16"/>
      <c r="EU354" s="70"/>
      <c r="EV354" s="16"/>
      <c r="EW354" s="16"/>
      <c r="EX354" s="70"/>
      <c r="EY354" s="16"/>
      <c r="EZ354" s="16"/>
      <c r="FA354" s="70"/>
      <c r="FB354" s="16"/>
      <c r="FC354" s="16"/>
      <c r="FD354" s="70"/>
      <c r="FE354" s="16"/>
      <c r="FF354" s="16"/>
      <c r="FG354" s="70"/>
      <c r="FH354" s="16"/>
      <c r="FI354" s="16"/>
      <c r="FJ354" s="70"/>
      <c r="FK354" s="16"/>
      <c r="FL354" s="16"/>
      <c r="FM354" s="70"/>
      <c r="FN354" s="16"/>
      <c r="FO354" s="16"/>
      <c r="FP354" s="70"/>
      <c r="FQ354" s="16"/>
      <c r="FR354" s="16"/>
      <c r="FS354" s="70"/>
      <c r="FT354" s="16"/>
      <c r="FU354" s="16"/>
      <c r="FV354" s="70"/>
      <c r="FW354" s="16"/>
      <c r="FX354" s="16"/>
      <c r="FY354" s="70"/>
      <c r="FZ354" s="16"/>
      <c r="GA354" s="16"/>
      <c r="GB354" s="70"/>
      <c r="GC354" s="16"/>
      <c r="GD354" s="16"/>
      <c r="GE354" s="70"/>
      <c r="GF354" s="16"/>
      <c r="GG354" s="16"/>
      <c r="GH354" s="71"/>
      <c r="GI354" s="16"/>
      <c r="GJ354" s="16"/>
      <c r="GK354" s="70"/>
      <c r="GL354" s="16"/>
      <c r="GM354" s="16"/>
      <c r="GN354" s="70"/>
      <c r="GO354" s="16"/>
      <c r="GP354" s="16"/>
      <c r="GQ354" s="70"/>
      <c r="GR354" s="16"/>
      <c r="GS354" s="16"/>
      <c r="GT354" s="70"/>
      <c r="GU354" s="16"/>
      <c r="GV354" s="16"/>
      <c r="GW354" s="70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70"/>
      <c r="HJ354" s="16"/>
      <c r="HK354" s="16"/>
      <c r="HL354" s="16"/>
      <c r="HM354" s="16"/>
      <c r="HN354" s="16"/>
      <c r="HO354" s="16"/>
      <c r="HP354" s="16"/>
      <c r="HQ354" s="16"/>
      <c r="HR354" s="70"/>
      <c r="HS354" s="16"/>
      <c r="HT354" s="16"/>
      <c r="HU354" s="70"/>
      <c r="HV354" s="16"/>
      <c r="HW354" s="16"/>
      <c r="HX354" s="70"/>
      <c r="HY354" s="16"/>
      <c r="HZ354" s="16"/>
      <c r="IA354" s="70"/>
      <c r="IB354" s="16"/>
      <c r="IC354" s="16"/>
      <c r="ID354" s="70"/>
      <c r="IE354" s="16"/>
      <c r="IF354" s="16"/>
      <c r="IG354" s="70"/>
      <c r="IH354" s="16"/>
      <c r="II354" s="16"/>
      <c r="IJ354" s="70"/>
      <c r="IK354" s="16"/>
      <c r="IL354" s="16"/>
      <c r="IM354" s="70"/>
      <c r="IN354" s="16"/>
      <c r="IO354" s="16"/>
      <c r="IP354" s="70"/>
      <c r="IQ354" s="16"/>
      <c r="IR354" s="16"/>
      <c r="IS354" s="16"/>
      <c r="IT354" s="70"/>
      <c r="IU354" s="16"/>
      <c r="IV354" s="16"/>
      <c r="IW354" s="70"/>
      <c r="IX354" s="16"/>
      <c r="IY354" s="16"/>
      <c r="IZ354" s="70"/>
      <c r="JA354" s="16"/>
      <c r="JB354" s="16"/>
      <c r="JC354" s="70"/>
      <c r="JD354" s="16"/>
      <c r="JE354" s="16"/>
      <c r="JF354" s="70"/>
      <c r="JG354" s="16"/>
      <c r="JH354" s="16"/>
      <c r="JI354" s="70"/>
      <c r="JJ354" s="16"/>
      <c r="JK354" s="16"/>
      <c r="JL354" s="70"/>
      <c r="JM354" s="16"/>
      <c r="JN354" s="16"/>
      <c r="JO354" s="70"/>
      <c r="JP354" s="16"/>
      <c r="JQ354" s="16"/>
      <c r="JR354" s="70"/>
      <c r="JS354" s="16"/>
      <c r="JT354" s="16"/>
      <c r="JU354" s="70"/>
      <c r="JV354" s="16"/>
      <c r="JW354" s="16"/>
      <c r="JX354" s="70"/>
      <c r="JY354" s="16"/>
      <c r="JZ354" s="16"/>
      <c r="KA354" s="70"/>
      <c r="KB354" s="16"/>
      <c r="KC354" s="16"/>
      <c r="KD354" s="70"/>
      <c r="KE354" s="16"/>
      <c r="KF354" s="16"/>
      <c r="KG354" s="70"/>
      <c r="KH354" s="16"/>
      <c r="KI354" s="16"/>
      <c r="KJ354" s="70"/>
      <c r="KK354" s="16"/>
      <c r="KL354" s="16"/>
      <c r="KM354" s="70"/>
      <c r="KN354" s="16"/>
      <c r="KO354" s="16"/>
      <c r="KP354" s="70"/>
      <c r="KQ354" s="16"/>
      <c r="KR354" s="16"/>
      <c r="KS354" s="70"/>
      <c r="KT354" s="16"/>
      <c r="KU354" s="16"/>
      <c r="KV354" s="16"/>
      <c r="KW354" s="16"/>
      <c r="KX354" s="16"/>
      <c r="KY354" s="70"/>
      <c r="KZ354" s="16"/>
      <c r="LA354" s="16"/>
      <c r="LB354" s="70"/>
      <c r="LC354" s="16"/>
      <c r="LD354" s="16"/>
      <c r="LE354" s="70"/>
      <c r="LF354" s="16"/>
      <c r="LG354" s="16"/>
      <c r="LH354" s="70"/>
      <c r="LI354" s="16"/>
      <c r="LJ354" s="16"/>
      <c r="LK354" s="70"/>
      <c r="LL354" s="16"/>
      <c r="LM354" s="16"/>
      <c r="LN354" s="70"/>
      <c r="LO354" s="16"/>
      <c r="LP354" s="16"/>
      <c r="LQ354" s="70"/>
      <c r="LR354" s="16"/>
      <c r="LS354" s="16"/>
      <c r="LT354" s="70"/>
      <c r="LU354" s="16"/>
      <c r="LV354" s="16"/>
      <c r="LW354" s="70"/>
      <c r="LX354" s="16"/>
      <c r="LY354" s="16"/>
      <c r="LZ354" s="70"/>
      <c r="MA354" s="16"/>
      <c r="MB354" s="16"/>
      <c r="MC354" s="70"/>
      <c r="MD354" s="16"/>
      <c r="ME354" s="16"/>
      <c r="MF354" s="70"/>
      <c r="MG354" s="21"/>
    </row>
    <row r="355" spans="2:345" s="17" customFormat="1">
      <c r="B355" s="16"/>
      <c r="C355" s="16"/>
      <c r="D355" s="16"/>
      <c r="E355" s="16"/>
      <c r="F355" s="16"/>
      <c r="G355" s="70"/>
      <c r="H355" s="16"/>
      <c r="I355" s="16"/>
      <c r="J355" s="70"/>
      <c r="K355" s="16"/>
      <c r="L355" s="16"/>
      <c r="M355" s="70"/>
      <c r="N355" s="16"/>
      <c r="O355" s="16"/>
      <c r="P355" s="70"/>
      <c r="Q355" s="16"/>
      <c r="R355" s="16"/>
      <c r="S355" s="70"/>
      <c r="T355" s="16"/>
      <c r="U355" s="16"/>
      <c r="V355" s="70"/>
      <c r="W355" s="16"/>
      <c r="X355" s="16"/>
      <c r="Y355" s="70"/>
      <c r="Z355" s="16"/>
      <c r="AA355" s="16"/>
      <c r="AB355" s="70"/>
      <c r="AC355" s="16"/>
      <c r="AD355" s="16"/>
      <c r="AE355" s="70"/>
      <c r="AF355" s="16"/>
      <c r="AG355" s="16"/>
      <c r="AH355" s="70"/>
      <c r="AI355" s="16"/>
      <c r="AJ355" s="16"/>
      <c r="AK355" s="70"/>
      <c r="AL355" s="16"/>
      <c r="AM355" s="16"/>
      <c r="AN355" s="70"/>
      <c r="AO355" s="16"/>
      <c r="AP355" s="16"/>
      <c r="AQ355" s="70"/>
      <c r="AR355" s="16"/>
      <c r="AS355" s="16"/>
      <c r="AT355" s="70"/>
      <c r="AU355" s="16"/>
      <c r="AV355" s="16"/>
      <c r="AW355" s="70"/>
      <c r="AX355" s="16"/>
      <c r="AY355" s="16"/>
      <c r="AZ355" s="70"/>
      <c r="BA355" s="16"/>
      <c r="BB355" s="16"/>
      <c r="BC355" s="70"/>
      <c r="BD355" s="16"/>
      <c r="BE355" s="16"/>
      <c r="BF355" s="70"/>
      <c r="BG355" s="16"/>
      <c r="BH355" s="16"/>
      <c r="BI355" s="70"/>
      <c r="BJ355" s="16"/>
      <c r="BK355" s="16"/>
      <c r="BL355" s="70"/>
      <c r="BM355" s="16"/>
      <c r="BN355" s="16"/>
      <c r="BO355" s="70"/>
      <c r="BP355" s="16"/>
      <c r="BQ355" s="16"/>
      <c r="BR355" s="70"/>
      <c r="BS355" s="16"/>
      <c r="BT355" s="16"/>
      <c r="BU355" s="70"/>
      <c r="BV355" s="16"/>
      <c r="BW355" s="16"/>
      <c r="BX355" s="70"/>
      <c r="BY355" s="16"/>
      <c r="BZ355" s="16"/>
      <c r="CA355" s="70"/>
      <c r="CB355" s="16"/>
      <c r="CC355" s="16"/>
      <c r="CD355" s="70"/>
      <c r="CE355" s="16"/>
      <c r="CF355" s="16"/>
      <c r="CG355" s="70"/>
      <c r="CH355" s="16"/>
      <c r="CI355" s="16"/>
      <c r="CJ355" s="70"/>
      <c r="CK355" s="16"/>
      <c r="CL355" s="16"/>
      <c r="CM355" s="70"/>
      <c r="CN355" s="16"/>
      <c r="CO355" s="16"/>
      <c r="CP355" s="70"/>
      <c r="CQ355" s="16"/>
      <c r="CR355" s="16"/>
      <c r="CS355" s="70"/>
      <c r="CT355" s="16"/>
      <c r="CU355" s="16"/>
      <c r="CV355" s="70"/>
      <c r="CW355" s="16"/>
      <c r="CX355" s="16"/>
      <c r="CY355" s="70"/>
      <c r="CZ355" s="16"/>
      <c r="DA355" s="16"/>
      <c r="DB355" s="70"/>
      <c r="DC355" s="16"/>
      <c r="DD355" s="16"/>
      <c r="DE355" s="70"/>
      <c r="DF355" s="16"/>
      <c r="DG355" s="16"/>
      <c r="DH355" s="70"/>
      <c r="DI355" s="16"/>
      <c r="DJ355" s="16"/>
      <c r="DK355" s="70"/>
      <c r="DL355" s="16"/>
      <c r="DM355" s="16"/>
      <c r="DN355" s="70"/>
      <c r="DO355" s="16"/>
      <c r="DP355" s="16"/>
      <c r="DQ355" s="70"/>
      <c r="DR355" s="16"/>
      <c r="DS355" s="16"/>
      <c r="DT355" s="70"/>
      <c r="DU355" s="16"/>
      <c r="DV355" s="16"/>
      <c r="DW355" s="70"/>
      <c r="DX355" s="16"/>
      <c r="DY355" s="16"/>
      <c r="DZ355" s="70"/>
      <c r="EA355" s="16"/>
      <c r="EB355" s="16"/>
      <c r="EC355" s="70"/>
      <c r="ED355" s="16"/>
      <c r="EE355" s="16"/>
      <c r="EF355" s="70"/>
      <c r="EG355" s="16"/>
      <c r="EH355" s="16"/>
      <c r="EI355" s="70"/>
      <c r="EJ355" s="16"/>
      <c r="EK355" s="16"/>
      <c r="EL355" s="70"/>
      <c r="EM355" s="16"/>
      <c r="EN355" s="16"/>
      <c r="EO355" s="70"/>
      <c r="EP355" s="16"/>
      <c r="EQ355" s="16"/>
      <c r="ER355" s="70"/>
      <c r="ES355" s="16"/>
      <c r="ET355" s="16"/>
      <c r="EU355" s="70"/>
      <c r="EV355" s="16"/>
      <c r="EW355" s="16"/>
      <c r="EX355" s="70"/>
      <c r="EY355" s="16"/>
      <c r="EZ355" s="16"/>
      <c r="FA355" s="70"/>
      <c r="FB355" s="16"/>
      <c r="FC355" s="16"/>
      <c r="FD355" s="70"/>
      <c r="FE355" s="16"/>
      <c r="FF355" s="16"/>
      <c r="FG355" s="70"/>
      <c r="FH355" s="16"/>
      <c r="FI355" s="16"/>
      <c r="FJ355" s="70"/>
      <c r="FK355" s="16"/>
      <c r="FL355" s="16"/>
      <c r="FM355" s="70"/>
      <c r="FN355" s="16"/>
      <c r="FO355" s="16"/>
      <c r="FP355" s="70"/>
      <c r="FQ355" s="16"/>
      <c r="FR355" s="16"/>
      <c r="FS355" s="70"/>
      <c r="FT355" s="16"/>
      <c r="FU355" s="16"/>
      <c r="FV355" s="70"/>
      <c r="FW355" s="16"/>
      <c r="FX355" s="16"/>
      <c r="FY355" s="70"/>
      <c r="FZ355" s="16"/>
      <c r="GA355" s="16"/>
      <c r="GB355" s="70"/>
      <c r="GC355" s="16"/>
      <c r="GD355" s="16"/>
      <c r="GE355" s="70"/>
      <c r="GF355" s="16"/>
      <c r="GG355" s="16"/>
      <c r="GH355" s="71"/>
      <c r="GI355" s="16"/>
      <c r="GJ355" s="16"/>
      <c r="GK355" s="70"/>
      <c r="GL355" s="16"/>
      <c r="GM355" s="16"/>
      <c r="GN355" s="70"/>
      <c r="GO355" s="16"/>
      <c r="GP355" s="16"/>
      <c r="GQ355" s="70"/>
      <c r="GR355" s="16"/>
      <c r="GS355" s="16"/>
      <c r="GT355" s="70"/>
      <c r="GU355" s="16"/>
      <c r="GV355" s="16"/>
      <c r="GW355" s="70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70"/>
      <c r="HJ355" s="16"/>
      <c r="HK355" s="16"/>
      <c r="HL355" s="16"/>
      <c r="HM355" s="16"/>
      <c r="HN355" s="16"/>
      <c r="HO355" s="16"/>
      <c r="HP355" s="16"/>
      <c r="HQ355" s="16"/>
      <c r="HR355" s="70"/>
      <c r="HS355" s="16"/>
      <c r="HT355" s="16"/>
      <c r="HU355" s="70"/>
      <c r="HV355" s="16"/>
      <c r="HW355" s="16"/>
      <c r="HX355" s="70"/>
      <c r="HY355" s="16"/>
      <c r="HZ355" s="16"/>
      <c r="IA355" s="70"/>
      <c r="IB355" s="16"/>
      <c r="IC355" s="16"/>
      <c r="ID355" s="70"/>
      <c r="IE355" s="16"/>
      <c r="IF355" s="16"/>
      <c r="IG355" s="70"/>
      <c r="IH355" s="16"/>
      <c r="II355" s="16"/>
      <c r="IJ355" s="70"/>
      <c r="IK355" s="16"/>
      <c r="IL355" s="16"/>
      <c r="IM355" s="70"/>
      <c r="IN355" s="16"/>
      <c r="IO355" s="16"/>
      <c r="IP355" s="70"/>
      <c r="IQ355" s="16"/>
      <c r="IR355" s="16"/>
      <c r="IS355" s="16"/>
      <c r="IT355" s="70"/>
      <c r="IU355" s="16"/>
      <c r="IV355" s="16"/>
      <c r="IW355" s="70"/>
      <c r="IX355" s="16"/>
      <c r="IY355" s="16"/>
      <c r="IZ355" s="70"/>
      <c r="JA355" s="16"/>
      <c r="JB355" s="16"/>
      <c r="JC355" s="70"/>
      <c r="JD355" s="16"/>
      <c r="JE355" s="16"/>
      <c r="JF355" s="70"/>
      <c r="JG355" s="16"/>
      <c r="JH355" s="16"/>
      <c r="JI355" s="70"/>
      <c r="JJ355" s="16"/>
      <c r="JK355" s="16"/>
      <c r="JL355" s="70"/>
      <c r="JM355" s="16"/>
      <c r="JN355" s="16"/>
      <c r="JO355" s="70"/>
      <c r="JP355" s="16"/>
      <c r="JQ355" s="16"/>
      <c r="JR355" s="70"/>
      <c r="JS355" s="16"/>
      <c r="JT355" s="16"/>
      <c r="JU355" s="70"/>
      <c r="JV355" s="16"/>
      <c r="JW355" s="16"/>
      <c r="JX355" s="70"/>
      <c r="JY355" s="16"/>
      <c r="JZ355" s="16"/>
      <c r="KA355" s="70"/>
      <c r="KB355" s="16"/>
      <c r="KC355" s="16"/>
      <c r="KD355" s="70"/>
      <c r="KE355" s="16"/>
      <c r="KF355" s="16"/>
      <c r="KG355" s="70"/>
      <c r="KH355" s="16"/>
      <c r="KI355" s="16"/>
      <c r="KJ355" s="70"/>
      <c r="KK355" s="16"/>
      <c r="KL355" s="16"/>
      <c r="KM355" s="70"/>
      <c r="KN355" s="16"/>
      <c r="KO355" s="16"/>
      <c r="KP355" s="70"/>
      <c r="KQ355" s="16"/>
      <c r="KR355" s="16"/>
      <c r="KS355" s="70"/>
      <c r="KT355" s="16"/>
      <c r="KU355" s="16"/>
      <c r="KV355" s="16"/>
      <c r="KW355" s="16"/>
      <c r="KX355" s="16"/>
      <c r="KY355" s="70"/>
      <c r="KZ355" s="16"/>
      <c r="LA355" s="16"/>
      <c r="LB355" s="70"/>
      <c r="LC355" s="16"/>
      <c r="LD355" s="16"/>
      <c r="LE355" s="70"/>
      <c r="LF355" s="16"/>
      <c r="LG355" s="16"/>
      <c r="LH355" s="70"/>
      <c r="LI355" s="16"/>
      <c r="LJ355" s="16"/>
      <c r="LK355" s="70"/>
      <c r="LL355" s="16"/>
      <c r="LM355" s="16"/>
      <c r="LN355" s="70"/>
      <c r="LO355" s="16"/>
      <c r="LP355" s="16"/>
      <c r="LQ355" s="70"/>
      <c r="LR355" s="16"/>
      <c r="LS355" s="16"/>
      <c r="LT355" s="70"/>
      <c r="LU355" s="16"/>
      <c r="LV355" s="16"/>
      <c r="LW355" s="70"/>
      <c r="LX355" s="16"/>
      <c r="LY355" s="16"/>
      <c r="LZ355" s="70"/>
      <c r="MA355" s="16"/>
      <c r="MB355" s="16"/>
      <c r="MC355" s="70"/>
      <c r="MD355" s="16"/>
      <c r="ME355" s="16"/>
      <c r="MF355" s="70"/>
      <c r="MG355" s="21"/>
    </row>
    <row r="356" spans="2:345" s="17" customFormat="1" ht="18.75" customHeight="1">
      <c r="B356" s="16"/>
      <c r="C356" s="16"/>
      <c r="D356" s="16"/>
      <c r="E356" s="16"/>
      <c r="F356" s="16"/>
      <c r="G356" s="70"/>
      <c r="H356" s="16"/>
      <c r="I356" s="16"/>
      <c r="J356" s="70"/>
      <c r="K356" s="16"/>
      <c r="L356" s="16"/>
      <c r="M356" s="70"/>
      <c r="N356" s="16"/>
      <c r="O356" s="16"/>
      <c r="P356" s="70"/>
      <c r="Q356" s="16"/>
      <c r="R356" s="16"/>
      <c r="S356" s="70"/>
      <c r="T356" s="16"/>
      <c r="U356" s="16"/>
      <c r="V356" s="70"/>
      <c r="W356" s="16"/>
      <c r="X356" s="16"/>
      <c r="Y356" s="70"/>
      <c r="Z356" s="16"/>
      <c r="AA356" s="16"/>
      <c r="AB356" s="70"/>
      <c r="AC356" s="16"/>
      <c r="AD356" s="16"/>
      <c r="AE356" s="70"/>
      <c r="AF356" s="16"/>
      <c r="AG356" s="16"/>
      <c r="AH356" s="70"/>
      <c r="AI356" s="16"/>
      <c r="AJ356" s="16"/>
      <c r="AK356" s="70"/>
      <c r="AL356" s="16"/>
      <c r="AM356" s="16"/>
      <c r="AN356" s="70"/>
      <c r="AO356" s="16"/>
      <c r="AP356" s="16"/>
      <c r="AQ356" s="70"/>
      <c r="AR356" s="16"/>
      <c r="AS356" s="16"/>
      <c r="AT356" s="70"/>
      <c r="AU356" s="16"/>
      <c r="AV356" s="16"/>
      <c r="AW356" s="70"/>
      <c r="AX356" s="16"/>
      <c r="AY356" s="16"/>
      <c r="AZ356" s="70"/>
      <c r="BA356" s="16"/>
      <c r="BB356" s="16"/>
      <c r="BC356" s="70"/>
      <c r="BD356" s="16"/>
      <c r="BE356" s="16"/>
      <c r="BF356" s="70"/>
      <c r="BG356" s="16"/>
      <c r="BH356" s="16"/>
      <c r="BI356" s="70"/>
      <c r="BJ356" s="16"/>
      <c r="BK356" s="16"/>
      <c r="BL356" s="70"/>
      <c r="BM356" s="16"/>
      <c r="BN356" s="16"/>
      <c r="BO356" s="70"/>
      <c r="BP356" s="16"/>
      <c r="BQ356" s="16"/>
      <c r="BR356" s="70"/>
      <c r="BS356" s="16"/>
      <c r="BT356" s="16"/>
      <c r="BU356" s="70"/>
      <c r="BV356" s="16"/>
      <c r="BW356" s="16"/>
      <c r="BX356" s="70"/>
      <c r="BY356" s="16"/>
      <c r="BZ356" s="16"/>
      <c r="CA356" s="70"/>
      <c r="CB356" s="16"/>
      <c r="CC356" s="16"/>
      <c r="CD356" s="70"/>
      <c r="CE356" s="16"/>
      <c r="CF356" s="16"/>
      <c r="CG356" s="70"/>
      <c r="CH356" s="16"/>
      <c r="CI356" s="16"/>
      <c r="CJ356" s="70"/>
      <c r="CK356" s="16"/>
      <c r="CL356" s="16"/>
      <c r="CM356" s="70"/>
      <c r="CN356" s="16"/>
      <c r="CO356" s="16"/>
      <c r="CP356" s="70"/>
      <c r="CQ356" s="16"/>
      <c r="CR356" s="16"/>
      <c r="CS356" s="70"/>
      <c r="CT356" s="16"/>
      <c r="CU356" s="16"/>
      <c r="CV356" s="70"/>
      <c r="CW356" s="16"/>
      <c r="CX356" s="16"/>
      <c r="CY356" s="70"/>
      <c r="CZ356" s="16"/>
      <c r="DA356" s="16"/>
      <c r="DB356" s="70"/>
      <c r="DC356" s="16"/>
      <c r="DD356" s="16"/>
      <c r="DE356" s="70"/>
      <c r="DF356" s="16"/>
      <c r="DG356" s="16"/>
      <c r="DH356" s="70"/>
      <c r="DI356" s="16"/>
      <c r="DJ356" s="16"/>
      <c r="DK356" s="70"/>
      <c r="DL356" s="16"/>
      <c r="DM356" s="16"/>
      <c r="DN356" s="70"/>
      <c r="DO356" s="16"/>
      <c r="DP356" s="16"/>
      <c r="DQ356" s="70"/>
      <c r="DR356" s="16"/>
      <c r="DS356" s="16"/>
      <c r="DT356" s="70"/>
      <c r="DU356" s="16"/>
      <c r="DV356" s="16"/>
      <c r="DW356" s="70"/>
      <c r="DX356" s="16"/>
      <c r="DY356" s="16"/>
      <c r="DZ356" s="70"/>
      <c r="EA356" s="16"/>
      <c r="EB356" s="16"/>
      <c r="EC356" s="70"/>
      <c r="ED356" s="16"/>
      <c r="EE356" s="16"/>
      <c r="EF356" s="70"/>
      <c r="EG356" s="16"/>
      <c r="EH356" s="16"/>
      <c r="EI356" s="70"/>
      <c r="EJ356" s="16"/>
      <c r="EK356" s="16"/>
      <c r="EL356" s="70"/>
      <c r="EM356" s="16"/>
      <c r="EN356" s="16"/>
      <c r="EO356" s="70"/>
      <c r="EP356" s="16"/>
      <c r="EQ356" s="16"/>
      <c r="ER356" s="70"/>
      <c r="ES356" s="16"/>
      <c r="ET356" s="16"/>
      <c r="EU356" s="70"/>
      <c r="EV356" s="16"/>
      <c r="EW356" s="16"/>
      <c r="EX356" s="70"/>
      <c r="EY356" s="16"/>
      <c r="EZ356" s="16"/>
      <c r="FA356" s="70"/>
      <c r="FB356" s="16"/>
      <c r="FC356" s="16"/>
      <c r="FD356" s="70"/>
      <c r="FE356" s="16"/>
      <c r="FF356" s="16"/>
      <c r="FG356" s="70"/>
      <c r="FH356" s="16"/>
      <c r="FI356" s="16"/>
      <c r="FJ356" s="70"/>
      <c r="FK356" s="16"/>
      <c r="FL356" s="16"/>
      <c r="FM356" s="70"/>
      <c r="FN356" s="16"/>
      <c r="FO356" s="16"/>
      <c r="FP356" s="70"/>
      <c r="FQ356" s="16"/>
      <c r="FR356" s="16"/>
      <c r="FS356" s="70"/>
      <c r="FT356" s="16"/>
      <c r="FU356" s="16"/>
      <c r="FV356" s="70"/>
      <c r="FW356" s="16"/>
      <c r="FX356" s="16"/>
      <c r="FY356" s="70"/>
      <c r="FZ356" s="16"/>
      <c r="GA356" s="16"/>
      <c r="GB356" s="70"/>
      <c r="GC356" s="16"/>
      <c r="GD356" s="16"/>
      <c r="GE356" s="70"/>
      <c r="GF356" s="16"/>
      <c r="GG356" s="16"/>
      <c r="GH356" s="71"/>
      <c r="GI356" s="16"/>
      <c r="GJ356" s="16"/>
      <c r="GK356" s="70"/>
      <c r="GL356" s="16"/>
      <c r="GM356" s="16"/>
      <c r="GN356" s="70"/>
      <c r="GO356" s="16"/>
      <c r="GP356" s="16"/>
      <c r="GQ356" s="70"/>
      <c r="GR356" s="16"/>
      <c r="GS356" s="16"/>
      <c r="GT356" s="70"/>
      <c r="GU356" s="16"/>
      <c r="GV356" s="16"/>
      <c r="GW356" s="70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70"/>
      <c r="HJ356" s="16"/>
      <c r="HK356" s="16"/>
      <c r="HL356" s="16"/>
      <c r="HM356" s="16"/>
      <c r="HN356" s="16"/>
      <c r="HO356" s="16"/>
      <c r="HP356" s="16"/>
      <c r="HQ356" s="16"/>
      <c r="HR356" s="70"/>
      <c r="HS356" s="16"/>
      <c r="HT356" s="16"/>
      <c r="HU356" s="70"/>
      <c r="HV356" s="16"/>
      <c r="HW356" s="16"/>
      <c r="HX356" s="70"/>
      <c r="HY356" s="16"/>
      <c r="HZ356" s="16"/>
      <c r="IA356" s="70"/>
      <c r="IB356" s="16"/>
      <c r="IC356" s="16"/>
      <c r="ID356" s="70"/>
      <c r="IE356" s="16"/>
      <c r="IF356" s="16"/>
      <c r="IG356" s="70"/>
      <c r="IH356" s="16"/>
      <c r="II356" s="16"/>
      <c r="IJ356" s="70"/>
      <c r="IK356" s="16"/>
      <c r="IL356" s="16"/>
      <c r="IM356" s="70"/>
      <c r="IN356" s="16"/>
      <c r="IO356" s="16"/>
      <c r="IP356" s="70"/>
      <c r="IQ356" s="16"/>
      <c r="IR356" s="16"/>
      <c r="IS356" s="16"/>
      <c r="IT356" s="70"/>
      <c r="IU356" s="16"/>
      <c r="IV356" s="16"/>
      <c r="IW356" s="70"/>
      <c r="IX356" s="16"/>
      <c r="IY356" s="16"/>
      <c r="IZ356" s="70"/>
      <c r="JA356" s="16"/>
      <c r="JB356" s="16"/>
      <c r="JC356" s="70"/>
      <c r="JD356" s="16"/>
      <c r="JE356" s="16"/>
      <c r="JF356" s="70"/>
      <c r="JG356" s="16"/>
      <c r="JH356" s="16"/>
      <c r="JI356" s="70"/>
      <c r="JJ356" s="16"/>
      <c r="JK356" s="16"/>
      <c r="JL356" s="70"/>
      <c r="JM356" s="16"/>
      <c r="JN356" s="16"/>
      <c r="JO356" s="70"/>
      <c r="JP356" s="16"/>
      <c r="JQ356" s="16"/>
      <c r="JR356" s="70"/>
      <c r="JS356" s="16"/>
      <c r="JT356" s="16"/>
      <c r="JU356" s="70"/>
      <c r="JV356" s="16"/>
      <c r="JW356" s="16"/>
      <c r="JX356" s="70"/>
      <c r="JY356" s="16"/>
      <c r="JZ356" s="16"/>
      <c r="KA356" s="70"/>
      <c r="KB356" s="16"/>
      <c r="KC356" s="16"/>
      <c r="KD356" s="70"/>
      <c r="KE356" s="16"/>
      <c r="KF356" s="16"/>
      <c r="KG356" s="70"/>
      <c r="KH356" s="16"/>
      <c r="KI356" s="16"/>
      <c r="KJ356" s="70"/>
      <c r="KK356" s="16"/>
      <c r="KL356" s="16"/>
      <c r="KM356" s="70"/>
      <c r="KN356" s="16"/>
      <c r="KO356" s="16"/>
      <c r="KP356" s="70"/>
      <c r="KQ356" s="16"/>
      <c r="KR356" s="16"/>
      <c r="KS356" s="70"/>
      <c r="KT356" s="16"/>
      <c r="KU356" s="16"/>
      <c r="KV356" s="16"/>
      <c r="KW356" s="16"/>
      <c r="KX356" s="16"/>
      <c r="KY356" s="70"/>
      <c r="KZ356" s="16"/>
      <c r="LA356" s="16"/>
      <c r="LB356" s="70"/>
      <c r="LC356" s="16"/>
      <c r="LD356" s="16"/>
      <c r="LE356" s="70"/>
      <c r="LF356" s="16"/>
      <c r="LG356" s="16"/>
      <c r="LH356" s="70"/>
      <c r="LI356" s="16"/>
      <c r="LJ356" s="16"/>
      <c r="LK356" s="70"/>
      <c r="LL356" s="16"/>
      <c r="LM356" s="16"/>
      <c r="LN356" s="70"/>
      <c r="LO356" s="16"/>
      <c r="LP356" s="16"/>
      <c r="LQ356" s="70"/>
      <c r="LR356" s="16"/>
      <c r="LS356" s="16"/>
      <c r="LT356" s="70"/>
      <c r="LU356" s="16"/>
      <c r="LV356" s="16"/>
      <c r="LW356" s="70"/>
      <c r="LX356" s="16"/>
      <c r="LY356" s="16"/>
      <c r="LZ356" s="70"/>
      <c r="MA356" s="16"/>
      <c r="MB356" s="16"/>
      <c r="MC356" s="70"/>
      <c r="MD356" s="16"/>
      <c r="ME356" s="16"/>
      <c r="MF356" s="70"/>
      <c r="MG356" s="21"/>
    </row>
    <row r="357" spans="2:345" s="17" customFormat="1">
      <c r="B357" s="16"/>
      <c r="C357" s="16"/>
      <c r="D357" s="16"/>
      <c r="E357" s="16"/>
      <c r="F357" s="16"/>
      <c r="G357" s="70"/>
      <c r="H357" s="16"/>
      <c r="I357" s="16"/>
      <c r="J357" s="70"/>
      <c r="K357" s="16"/>
      <c r="L357" s="16"/>
      <c r="M357" s="70"/>
      <c r="N357" s="16"/>
      <c r="O357" s="16"/>
      <c r="P357" s="70"/>
      <c r="Q357" s="16"/>
      <c r="R357" s="16"/>
      <c r="S357" s="70"/>
      <c r="T357" s="16"/>
      <c r="U357" s="16"/>
      <c r="V357" s="70"/>
      <c r="W357" s="16"/>
      <c r="X357" s="16"/>
      <c r="Y357" s="70"/>
      <c r="Z357" s="16"/>
      <c r="AA357" s="16"/>
      <c r="AB357" s="70"/>
      <c r="AC357" s="16"/>
      <c r="AD357" s="16"/>
      <c r="AE357" s="70"/>
      <c r="AF357" s="16"/>
      <c r="AG357" s="16"/>
      <c r="AH357" s="70"/>
      <c r="AI357" s="16"/>
      <c r="AJ357" s="16"/>
      <c r="AK357" s="70"/>
      <c r="AL357" s="16"/>
      <c r="AM357" s="16"/>
      <c r="AN357" s="70"/>
      <c r="AO357" s="16"/>
      <c r="AP357" s="16"/>
      <c r="AQ357" s="70"/>
      <c r="AR357" s="16"/>
      <c r="AS357" s="16"/>
      <c r="AT357" s="70"/>
      <c r="AU357" s="16"/>
      <c r="AV357" s="16"/>
      <c r="AW357" s="70"/>
      <c r="AX357" s="16"/>
      <c r="AY357" s="16"/>
      <c r="AZ357" s="70"/>
      <c r="BA357" s="16"/>
      <c r="BB357" s="16"/>
      <c r="BC357" s="70"/>
      <c r="BD357" s="16"/>
      <c r="BE357" s="16"/>
      <c r="BF357" s="70"/>
      <c r="BG357" s="16"/>
      <c r="BH357" s="16"/>
      <c r="BI357" s="70"/>
      <c r="BJ357" s="16"/>
      <c r="BK357" s="16"/>
      <c r="BL357" s="70"/>
      <c r="BM357" s="16"/>
      <c r="BN357" s="16"/>
      <c r="BO357" s="70"/>
      <c r="BP357" s="16"/>
      <c r="BQ357" s="16"/>
      <c r="BR357" s="70"/>
      <c r="BS357" s="16"/>
      <c r="BT357" s="16"/>
      <c r="BU357" s="70"/>
      <c r="BV357" s="16"/>
      <c r="BW357" s="16"/>
      <c r="BX357" s="70"/>
      <c r="BY357" s="16"/>
      <c r="BZ357" s="16"/>
      <c r="CA357" s="70"/>
      <c r="CB357" s="16"/>
      <c r="CC357" s="16"/>
      <c r="CD357" s="70"/>
      <c r="CE357" s="16"/>
      <c r="CF357" s="16"/>
      <c r="CG357" s="70"/>
      <c r="CH357" s="16"/>
      <c r="CI357" s="16"/>
      <c r="CJ357" s="70"/>
      <c r="CK357" s="16"/>
      <c r="CL357" s="16"/>
      <c r="CM357" s="70"/>
      <c r="CN357" s="16"/>
      <c r="CO357" s="16"/>
      <c r="CP357" s="70"/>
      <c r="CQ357" s="16"/>
      <c r="CR357" s="16"/>
      <c r="CS357" s="70"/>
      <c r="CT357" s="16"/>
      <c r="CU357" s="16"/>
      <c r="CV357" s="70"/>
      <c r="CW357" s="16"/>
      <c r="CX357" s="16"/>
      <c r="CY357" s="70"/>
      <c r="CZ357" s="16"/>
      <c r="DA357" s="16"/>
      <c r="DB357" s="70"/>
      <c r="DC357" s="16"/>
      <c r="DD357" s="16"/>
      <c r="DE357" s="70"/>
      <c r="DF357" s="16"/>
      <c r="DG357" s="16"/>
      <c r="DH357" s="70"/>
      <c r="DI357" s="16"/>
      <c r="DJ357" s="16"/>
      <c r="DK357" s="70"/>
      <c r="DL357" s="16"/>
      <c r="DM357" s="16"/>
      <c r="DN357" s="70"/>
      <c r="DO357" s="16"/>
      <c r="DP357" s="16"/>
      <c r="DQ357" s="70"/>
      <c r="DR357" s="16"/>
      <c r="DS357" s="16"/>
      <c r="DT357" s="70"/>
      <c r="DU357" s="16"/>
      <c r="DV357" s="16"/>
      <c r="DW357" s="70"/>
      <c r="DX357" s="16"/>
      <c r="DY357" s="16"/>
      <c r="DZ357" s="70"/>
      <c r="EA357" s="16"/>
      <c r="EB357" s="16"/>
      <c r="EC357" s="70"/>
      <c r="ED357" s="16"/>
      <c r="EE357" s="16"/>
      <c r="EF357" s="70"/>
      <c r="EG357" s="16"/>
      <c r="EH357" s="16"/>
      <c r="EI357" s="70"/>
      <c r="EJ357" s="16"/>
      <c r="EK357" s="16"/>
      <c r="EL357" s="70"/>
      <c r="EM357" s="16"/>
      <c r="EN357" s="16"/>
      <c r="EO357" s="70"/>
      <c r="EP357" s="16"/>
      <c r="EQ357" s="16"/>
      <c r="ER357" s="70"/>
      <c r="ES357" s="16"/>
      <c r="ET357" s="16"/>
      <c r="EU357" s="70"/>
      <c r="EV357" s="16"/>
      <c r="EW357" s="16"/>
      <c r="EX357" s="70"/>
      <c r="EY357" s="16"/>
      <c r="EZ357" s="16"/>
      <c r="FA357" s="70"/>
      <c r="FB357" s="16"/>
      <c r="FC357" s="16"/>
      <c r="FD357" s="70"/>
      <c r="FE357" s="16"/>
      <c r="FF357" s="16"/>
      <c r="FG357" s="70"/>
      <c r="FH357" s="16"/>
      <c r="FI357" s="16"/>
      <c r="FJ357" s="70"/>
      <c r="FK357" s="16"/>
      <c r="FL357" s="16"/>
      <c r="FM357" s="70"/>
      <c r="FN357" s="16"/>
      <c r="FO357" s="16"/>
      <c r="FP357" s="70"/>
      <c r="FQ357" s="16"/>
      <c r="FR357" s="16"/>
      <c r="FS357" s="70"/>
      <c r="FT357" s="16"/>
      <c r="FU357" s="16"/>
      <c r="FV357" s="70"/>
      <c r="FW357" s="16"/>
      <c r="FX357" s="16"/>
      <c r="FY357" s="70"/>
      <c r="FZ357" s="16"/>
      <c r="GA357" s="16"/>
      <c r="GB357" s="70"/>
      <c r="GC357" s="16"/>
      <c r="GD357" s="16"/>
      <c r="GE357" s="70"/>
      <c r="GF357" s="16"/>
      <c r="GG357" s="16"/>
      <c r="GH357" s="71"/>
      <c r="GI357" s="16"/>
      <c r="GJ357" s="16"/>
      <c r="GK357" s="70"/>
      <c r="GL357" s="16"/>
      <c r="GM357" s="16"/>
      <c r="GN357" s="70"/>
      <c r="GO357" s="16"/>
      <c r="GP357" s="16"/>
      <c r="GQ357" s="70"/>
      <c r="GR357" s="16"/>
      <c r="GS357" s="16"/>
      <c r="GT357" s="70"/>
      <c r="GU357" s="16"/>
      <c r="GV357" s="16"/>
      <c r="GW357" s="70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70"/>
      <c r="HJ357" s="16"/>
      <c r="HK357" s="16"/>
      <c r="HL357" s="16"/>
      <c r="HM357" s="16"/>
      <c r="HN357" s="16"/>
      <c r="HO357" s="16"/>
      <c r="HP357" s="16"/>
      <c r="HQ357" s="16"/>
      <c r="HR357" s="70"/>
      <c r="HS357" s="16"/>
      <c r="HT357" s="16"/>
      <c r="HU357" s="70"/>
      <c r="HV357" s="16"/>
      <c r="HW357" s="16"/>
      <c r="HX357" s="70"/>
      <c r="HY357" s="16"/>
      <c r="HZ357" s="16"/>
      <c r="IA357" s="70"/>
      <c r="IB357" s="16"/>
      <c r="IC357" s="16"/>
      <c r="ID357" s="70"/>
      <c r="IE357" s="16"/>
      <c r="IF357" s="16"/>
      <c r="IG357" s="70"/>
      <c r="IH357" s="16"/>
      <c r="II357" s="16"/>
      <c r="IJ357" s="70"/>
      <c r="IK357" s="16"/>
      <c r="IL357" s="16"/>
      <c r="IM357" s="70"/>
      <c r="IN357" s="16"/>
      <c r="IO357" s="16"/>
      <c r="IP357" s="70"/>
      <c r="IQ357" s="16"/>
      <c r="IR357" s="16"/>
      <c r="IS357" s="16"/>
      <c r="IT357" s="70"/>
      <c r="IU357" s="16"/>
      <c r="IV357" s="16"/>
      <c r="IW357" s="70"/>
      <c r="IX357" s="16"/>
      <c r="IY357" s="16"/>
      <c r="IZ357" s="70"/>
      <c r="JA357" s="16"/>
      <c r="JB357" s="16"/>
      <c r="JC357" s="70"/>
      <c r="JD357" s="16"/>
      <c r="JE357" s="16"/>
      <c r="JF357" s="70"/>
      <c r="JG357" s="16"/>
      <c r="JH357" s="16"/>
      <c r="JI357" s="70"/>
      <c r="JJ357" s="16"/>
      <c r="JK357" s="16"/>
      <c r="JL357" s="70"/>
      <c r="JM357" s="16"/>
      <c r="JN357" s="16"/>
      <c r="JO357" s="70"/>
      <c r="JP357" s="16"/>
      <c r="JQ357" s="16"/>
      <c r="JR357" s="70"/>
      <c r="JS357" s="16"/>
      <c r="JT357" s="16"/>
      <c r="JU357" s="70"/>
      <c r="JV357" s="16"/>
      <c r="JW357" s="16"/>
      <c r="JX357" s="70"/>
      <c r="JY357" s="16"/>
      <c r="JZ357" s="16"/>
      <c r="KA357" s="70"/>
      <c r="KB357" s="16"/>
      <c r="KC357" s="16"/>
      <c r="KD357" s="70"/>
      <c r="KE357" s="16"/>
      <c r="KF357" s="16"/>
      <c r="KG357" s="70"/>
      <c r="KH357" s="16"/>
      <c r="KI357" s="16"/>
      <c r="KJ357" s="70"/>
      <c r="KK357" s="16"/>
      <c r="KL357" s="16"/>
      <c r="KM357" s="70"/>
      <c r="KN357" s="16"/>
      <c r="KO357" s="16"/>
      <c r="KP357" s="70"/>
      <c r="KQ357" s="16"/>
      <c r="KR357" s="16"/>
      <c r="KS357" s="70"/>
      <c r="KT357" s="16"/>
      <c r="KU357" s="16"/>
      <c r="KV357" s="16"/>
      <c r="KW357" s="16"/>
      <c r="KX357" s="16"/>
      <c r="KY357" s="70"/>
      <c r="KZ357" s="16"/>
      <c r="LA357" s="16"/>
      <c r="LB357" s="70"/>
      <c r="LC357" s="16"/>
      <c r="LD357" s="16"/>
      <c r="LE357" s="70"/>
      <c r="LF357" s="16"/>
      <c r="LG357" s="16"/>
      <c r="LH357" s="70"/>
      <c r="LI357" s="16"/>
      <c r="LJ357" s="16"/>
      <c r="LK357" s="70"/>
      <c r="LL357" s="16"/>
      <c r="LM357" s="16"/>
      <c r="LN357" s="70"/>
      <c r="LO357" s="16"/>
      <c r="LP357" s="16"/>
      <c r="LQ357" s="70"/>
      <c r="LR357" s="16"/>
      <c r="LS357" s="16"/>
      <c r="LT357" s="70"/>
      <c r="LU357" s="16"/>
      <c r="LV357" s="16"/>
      <c r="LW357" s="70"/>
      <c r="LX357" s="16"/>
      <c r="LY357" s="16"/>
      <c r="LZ357" s="70"/>
      <c r="MA357" s="16"/>
      <c r="MB357" s="16"/>
      <c r="MC357" s="70"/>
      <c r="MD357" s="16"/>
      <c r="ME357" s="16"/>
      <c r="MF357" s="70"/>
      <c r="MG357" s="21"/>
    </row>
    <row r="358" spans="2:345" s="17" customFormat="1" ht="18.75" customHeight="1">
      <c r="B358" s="16"/>
      <c r="C358" s="16"/>
      <c r="D358" s="16"/>
      <c r="E358" s="16"/>
      <c r="F358" s="16"/>
      <c r="G358" s="70"/>
      <c r="H358" s="16"/>
      <c r="I358" s="16"/>
      <c r="J358" s="70"/>
      <c r="K358" s="16"/>
      <c r="L358" s="16"/>
      <c r="M358" s="70"/>
      <c r="N358" s="16"/>
      <c r="O358" s="16"/>
      <c r="P358" s="70"/>
      <c r="Q358" s="16"/>
      <c r="R358" s="16"/>
      <c r="S358" s="70"/>
      <c r="T358" s="16"/>
      <c r="U358" s="16"/>
      <c r="V358" s="70"/>
      <c r="W358" s="16"/>
      <c r="X358" s="16"/>
      <c r="Y358" s="70"/>
      <c r="Z358" s="16"/>
      <c r="AA358" s="16"/>
      <c r="AB358" s="70"/>
      <c r="AC358" s="16"/>
      <c r="AD358" s="16"/>
      <c r="AE358" s="70"/>
      <c r="AF358" s="16"/>
      <c r="AG358" s="16"/>
      <c r="AH358" s="70"/>
      <c r="AI358" s="16"/>
      <c r="AJ358" s="16"/>
      <c r="AK358" s="70"/>
      <c r="AL358" s="16"/>
      <c r="AM358" s="16"/>
      <c r="AN358" s="70"/>
      <c r="AO358" s="16"/>
      <c r="AP358" s="16"/>
      <c r="AQ358" s="70"/>
      <c r="AR358" s="16"/>
      <c r="AS358" s="16"/>
      <c r="AT358" s="70"/>
      <c r="AU358" s="16"/>
      <c r="AV358" s="16"/>
      <c r="AW358" s="70"/>
      <c r="AX358" s="16"/>
      <c r="AY358" s="16"/>
      <c r="AZ358" s="70"/>
      <c r="BA358" s="16"/>
      <c r="BB358" s="16"/>
      <c r="BC358" s="70"/>
      <c r="BD358" s="16"/>
      <c r="BE358" s="16"/>
      <c r="BF358" s="70"/>
      <c r="BG358" s="16"/>
      <c r="BH358" s="16"/>
      <c r="BI358" s="70"/>
      <c r="BJ358" s="16"/>
      <c r="BK358" s="16"/>
      <c r="BL358" s="70"/>
      <c r="BM358" s="16"/>
      <c r="BN358" s="16"/>
      <c r="BO358" s="70"/>
      <c r="BP358" s="16"/>
      <c r="BQ358" s="16"/>
      <c r="BR358" s="70"/>
      <c r="BS358" s="16"/>
      <c r="BT358" s="16"/>
      <c r="BU358" s="70"/>
      <c r="BV358" s="16"/>
      <c r="BW358" s="16"/>
      <c r="BX358" s="70"/>
      <c r="BY358" s="16"/>
      <c r="BZ358" s="16"/>
      <c r="CA358" s="70"/>
      <c r="CB358" s="16"/>
      <c r="CC358" s="16"/>
      <c r="CD358" s="70"/>
      <c r="CE358" s="16"/>
      <c r="CF358" s="16"/>
      <c r="CG358" s="70"/>
      <c r="CH358" s="16"/>
      <c r="CI358" s="16"/>
      <c r="CJ358" s="70"/>
      <c r="CK358" s="16"/>
      <c r="CL358" s="16"/>
      <c r="CM358" s="70"/>
      <c r="CN358" s="16"/>
      <c r="CO358" s="16"/>
      <c r="CP358" s="70"/>
      <c r="CQ358" s="16"/>
      <c r="CR358" s="16"/>
      <c r="CS358" s="70"/>
      <c r="CT358" s="16"/>
      <c r="CU358" s="16"/>
      <c r="CV358" s="70"/>
      <c r="CW358" s="16"/>
      <c r="CX358" s="16"/>
      <c r="CY358" s="70"/>
      <c r="CZ358" s="16"/>
      <c r="DA358" s="16"/>
      <c r="DB358" s="70"/>
      <c r="DC358" s="16"/>
      <c r="DD358" s="16"/>
      <c r="DE358" s="70"/>
      <c r="DF358" s="16"/>
      <c r="DG358" s="16"/>
      <c r="DH358" s="70"/>
      <c r="DI358" s="16"/>
      <c r="DJ358" s="16"/>
      <c r="DK358" s="70"/>
      <c r="DL358" s="16"/>
      <c r="DM358" s="16"/>
      <c r="DN358" s="70"/>
      <c r="DO358" s="16"/>
      <c r="DP358" s="16"/>
      <c r="DQ358" s="70"/>
      <c r="DR358" s="16"/>
      <c r="DS358" s="16"/>
      <c r="DT358" s="70"/>
      <c r="DU358" s="16"/>
      <c r="DV358" s="16"/>
      <c r="DW358" s="70"/>
      <c r="DX358" s="16"/>
      <c r="DY358" s="16"/>
      <c r="DZ358" s="70"/>
      <c r="EA358" s="16"/>
      <c r="EB358" s="16"/>
      <c r="EC358" s="70"/>
      <c r="ED358" s="16"/>
      <c r="EE358" s="16"/>
      <c r="EF358" s="70"/>
      <c r="EG358" s="16"/>
      <c r="EH358" s="16"/>
      <c r="EI358" s="70"/>
      <c r="EJ358" s="16"/>
      <c r="EK358" s="16"/>
      <c r="EL358" s="70"/>
      <c r="EM358" s="16"/>
      <c r="EN358" s="16"/>
      <c r="EO358" s="70"/>
      <c r="EP358" s="16"/>
      <c r="EQ358" s="16"/>
      <c r="ER358" s="70"/>
      <c r="ES358" s="16"/>
      <c r="ET358" s="16"/>
      <c r="EU358" s="70"/>
      <c r="EV358" s="16"/>
      <c r="EW358" s="16"/>
      <c r="EX358" s="70"/>
      <c r="EY358" s="16"/>
      <c r="EZ358" s="16"/>
      <c r="FA358" s="70"/>
      <c r="FB358" s="16"/>
      <c r="FC358" s="16"/>
      <c r="FD358" s="70"/>
      <c r="FE358" s="16"/>
      <c r="FF358" s="16"/>
      <c r="FG358" s="70"/>
      <c r="FH358" s="16"/>
      <c r="FI358" s="16"/>
      <c r="FJ358" s="70"/>
      <c r="FK358" s="16"/>
      <c r="FL358" s="16"/>
      <c r="FM358" s="70"/>
      <c r="FN358" s="16"/>
      <c r="FO358" s="16"/>
      <c r="FP358" s="70"/>
      <c r="FQ358" s="16"/>
      <c r="FR358" s="16"/>
      <c r="FS358" s="70"/>
      <c r="FT358" s="16"/>
      <c r="FU358" s="16"/>
      <c r="FV358" s="70"/>
      <c r="FW358" s="16"/>
      <c r="FX358" s="16"/>
      <c r="FY358" s="70"/>
      <c r="FZ358" s="16"/>
      <c r="GA358" s="16"/>
      <c r="GB358" s="70"/>
      <c r="GC358" s="16"/>
      <c r="GD358" s="16"/>
      <c r="GE358" s="70"/>
      <c r="GF358" s="16"/>
      <c r="GG358" s="16"/>
      <c r="GH358" s="71"/>
      <c r="GI358" s="16"/>
      <c r="GJ358" s="16"/>
      <c r="GK358" s="70"/>
      <c r="GL358" s="16"/>
      <c r="GM358" s="16"/>
      <c r="GN358" s="70"/>
      <c r="GO358" s="16"/>
      <c r="GP358" s="16"/>
      <c r="GQ358" s="70"/>
      <c r="GR358" s="16"/>
      <c r="GS358" s="16"/>
      <c r="GT358" s="70"/>
      <c r="GU358" s="16"/>
      <c r="GV358" s="16"/>
      <c r="GW358" s="70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70"/>
      <c r="HJ358" s="16"/>
      <c r="HK358" s="16"/>
      <c r="HL358" s="16"/>
      <c r="HM358" s="16"/>
      <c r="HN358" s="16"/>
      <c r="HO358" s="16"/>
      <c r="HP358" s="16"/>
      <c r="HQ358" s="16"/>
      <c r="HR358" s="70"/>
      <c r="HS358" s="16"/>
      <c r="HT358" s="16"/>
      <c r="HU358" s="70"/>
      <c r="HV358" s="16"/>
      <c r="HW358" s="16"/>
      <c r="HX358" s="70"/>
      <c r="HY358" s="16"/>
      <c r="HZ358" s="16"/>
      <c r="IA358" s="70"/>
      <c r="IB358" s="16"/>
      <c r="IC358" s="16"/>
      <c r="ID358" s="70"/>
      <c r="IE358" s="16"/>
      <c r="IF358" s="16"/>
      <c r="IG358" s="70"/>
      <c r="IH358" s="16"/>
      <c r="II358" s="16"/>
      <c r="IJ358" s="70"/>
      <c r="IK358" s="16"/>
      <c r="IL358" s="16"/>
      <c r="IM358" s="70"/>
      <c r="IN358" s="16"/>
      <c r="IO358" s="16"/>
      <c r="IP358" s="70"/>
      <c r="IQ358" s="16"/>
      <c r="IR358" s="16"/>
      <c r="IS358" s="16"/>
      <c r="IT358" s="70"/>
      <c r="IU358" s="16"/>
      <c r="IV358" s="16"/>
      <c r="IW358" s="70"/>
      <c r="IX358" s="16"/>
      <c r="IY358" s="16"/>
      <c r="IZ358" s="70"/>
      <c r="JA358" s="16"/>
      <c r="JB358" s="16"/>
      <c r="JC358" s="70"/>
      <c r="JD358" s="16"/>
      <c r="JE358" s="16"/>
      <c r="JF358" s="70"/>
      <c r="JG358" s="16"/>
      <c r="JH358" s="16"/>
      <c r="JI358" s="70"/>
      <c r="JJ358" s="16"/>
      <c r="JK358" s="16"/>
      <c r="JL358" s="70"/>
      <c r="JM358" s="16"/>
      <c r="JN358" s="16"/>
      <c r="JO358" s="70"/>
      <c r="JP358" s="16"/>
      <c r="JQ358" s="16"/>
      <c r="JR358" s="70"/>
      <c r="JS358" s="16"/>
      <c r="JT358" s="16"/>
      <c r="JU358" s="70"/>
      <c r="JV358" s="16"/>
      <c r="JW358" s="16"/>
      <c r="JX358" s="70"/>
      <c r="JY358" s="16"/>
      <c r="JZ358" s="16"/>
      <c r="KA358" s="70"/>
      <c r="KB358" s="16"/>
      <c r="KC358" s="16"/>
      <c r="KD358" s="70"/>
      <c r="KE358" s="16"/>
      <c r="KF358" s="16"/>
      <c r="KG358" s="70"/>
      <c r="KH358" s="16"/>
      <c r="KI358" s="16"/>
      <c r="KJ358" s="70"/>
      <c r="KK358" s="16"/>
      <c r="KL358" s="16"/>
      <c r="KM358" s="70"/>
      <c r="KN358" s="16"/>
      <c r="KO358" s="16"/>
      <c r="KP358" s="70"/>
      <c r="KQ358" s="16"/>
      <c r="KR358" s="16"/>
      <c r="KS358" s="70"/>
      <c r="KT358" s="16"/>
      <c r="KU358" s="16"/>
      <c r="KV358" s="16"/>
      <c r="KW358" s="16"/>
      <c r="KX358" s="16"/>
      <c r="KY358" s="70"/>
      <c r="KZ358" s="16"/>
      <c r="LA358" s="16"/>
      <c r="LB358" s="70"/>
      <c r="LC358" s="16"/>
      <c r="LD358" s="16"/>
      <c r="LE358" s="70"/>
      <c r="LF358" s="16"/>
      <c r="LG358" s="16"/>
      <c r="LH358" s="70"/>
      <c r="LI358" s="16"/>
      <c r="LJ358" s="16"/>
      <c r="LK358" s="70"/>
      <c r="LL358" s="16"/>
      <c r="LM358" s="16"/>
      <c r="LN358" s="70"/>
      <c r="LO358" s="16"/>
      <c r="LP358" s="16"/>
      <c r="LQ358" s="70"/>
      <c r="LR358" s="16"/>
      <c r="LS358" s="16"/>
      <c r="LT358" s="70"/>
      <c r="LU358" s="16"/>
      <c r="LV358" s="16"/>
      <c r="LW358" s="70"/>
      <c r="LX358" s="16"/>
      <c r="LY358" s="16"/>
      <c r="LZ358" s="70"/>
      <c r="MA358" s="16"/>
      <c r="MB358" s="16"/>
      <c r="MC358" s="70"/>
      <c r="MD358" s="16"/>
      <c r="ME358" s="16"/>
      <c r="MF358" s="70"/>
      <c r="MG358" s="21"/>
    </row>
    <row r="359" spans="2:345" s="17" customFormat="1">
      <c r="B359" s="16"/>
      <c r="C359" s="16"/>
      <c r="D359" s="16"/>
      <c r="E359" s="16"/>
      <c r="F359" s="16"/>
      <c r="G359" s="70"/>
      <c r="H359" s="16"/>
      <c r="I359" s="16"/>
      <c r="J359" s="70"/>
      <c r="K359" s="16"/>
      <c r="L359" s="16"/>
      <c r="M359" s="70"/>
      <c r="N359" s="16"/>
      <c r="O359" s="16"/>
      <c r="P359" s="70"/>
      <c r="Q359" s="16"/>
      <c r="R359" s="16"/>
      <c r="S359" s="70"/>
      <c r="T359" s="16"/>
      <c r="U359" s="16"/>
      <c r="V359" s="70"/>
      <c r="W359" s="16"/>
      <c r="X359" s="16"/>
      <c r="Y359" s="70"/>
      <c r="Z359" s="16"/>
      <c r="AA359" s="16"/>
      <c r="AB359" s="70"/>
      <c r="AC359" s="16"/>
      <c r="AD359" s="16"/>
      <c r="AE359" s="70"/>
      <c r="AF359" s="16"/>
      <c r="AG359" s="16"/>
      <c r="AH359" s="70"/>
      <c r="AI359" s="16"/>
      <c r="AJ359" s="16"/>
      <c r="AK359" s="70"/>
      <c r="AL359" s="16"/>
      <c r="AM359" s="16"/>
      <c r="AN359" s="70"/>
      <c r="AO359" s="16"/>
      <c r="AP359" s="16"/>
      <c r="AQ359" s="70"/>
      <c r="AR359" s="16"/>
      <c r="AS359" s="16"/>
      <c r="AT359" s="70"/>
      <c r="AU359" s="16"/>
      <c r="AV359" s="16"/>
      <c r="AW359" s="70"/>
      <c r="AX359" s="16"/>
      <c r="AY359" s="16"/>
      <c r="AZ359" s="70"/>
      <c r="BA359" s="16"/>
      <c r="BB359" s="16"/>
      <c r="BC359" s="70"/>
      <c r="BD359" s="16"/>
      <c r="BE359" s="16"/>
      <c r="BF359" s="70"/>
      <c r="BG359" s="16"/>
      <c r="BH359" s="16"/>
      <c r="BI359" s="70"/>
      <c r="BJ359" s="16"/>
      <c r="BK359" s="16"/>
      <c r="BL359" s="70"/>
      <c r="BM359" s="16"/>
      <c r="BN359" s="16"/>
      <c r="BO359" s="70"/>
      <c r="BP359" s="16"/>
      <c r="BQ359" s="16"/>
      <c r="BR359" s="70"/>
      <c r="BS359" s="16"/>
      <c r="BT359" s="16"/>
      <c r="BU359" s="70"/>
      <c r="BV359" s="16"/>
      <c r="BW359" s="16"/>
      <c r="BX359" s="70"/>
      <c r="BY359" s="16"/>
      <c r="BZ359" s="16"/>
      <c r="CA359" s="70"/>
      <c r="CB359" s="16"/>
      <c r="CC359" s="16"/>
      <c r="CD359" s="70"/>
      <c r="CE359" s="16"/>
      <c r="CF359" s="16"/>
      <c r="CG359" s="70"/>
      <c r="CH359" s="16"/>
      <c r="CI359" s="16"/>
      <c r="CJ359" s="70"/>
      <c r="CK359" s="16"/>
      <c r="CL359" s="16"/>
      <c r="CM359" s="70"/>
      <c r="CN359" s="16"/>
      <c r="CO359" s="16"/>
      <c r="CP359" s="70"/>
      <c r="CQ359" s="16"/>
      <c r="CR359" s="16"/>
      <c r="CS359" s="70"/>
      <c r="CT359" s="16"/>
      <c r="CU359" s="16"/>
      <c r="CV359" s="70"/>
      <c r="CW359" s="16"/>
      <c r="CX359" s="16"/>
      <c r="CY359" s="70"/>
      <c r="CZ359" s="16"/>
      <c r="DA359" s="16"/>
      <c r="DB359" s="70"/>
      <c r="DC359" s="16"/>
      <c r="DD359" s="16"/>
      <c r="DE359" s="70"/>
      <c r="DF359" s="16"/>
      <c r="DG359" s="16"/>
      <c r="DH359" s="70"/>
      <c r="DI359" s="16"/>
      <c r="DJ359" s="16"/>
      <c r="DK359" s="70"/>
      <c r="DL359" s="16"/>
      <c r="DM359" s="16"/>
      <c r="DN359" s="70"/>
      <c r="DO359" s="16"/>
      <c r="DP359" s="16"/>
      <c r="DQ359" s="70"/>
      <c r="DR359" s="16"/>
      <c r="DS359" s="16"/>
      <c r="DT359" s="70"/>
      <c r="DU359" s="16"/>
      <c r="DV359" s="16"/>
      <c r="DW359" s="70"/>
      <c r="DX359" s="16"/>
      <c r="DY359" s="16"/>
      <c r="DZ359" s="70"/>
      <c r="EA359" s="16"/>
      <c r="EB359" s="16"/>
      <c r="EC359" s="70"/>
      <c r="ED359" s="16"/>
      <c r="EE359" s="16"/>
      <c r="EF359" s="70"/>
      <c r="EG359" s="16"/>
      <c r="EH359" s="16"/>
      <c r="EI359" s="70"/>
      <c r="EJ359" s="16"/>
      <c r="EK359" s="16"/>
      <c r="EL359" s="70"/>
      <c r="EM359" s="16"/>
      <c r="EN359" s="16"/>
      <c r="EO359" s="70"/>
      <c r="EP359" s="16"/>
      <c r="EQ359" s="16"/>
      <c r="ER359" s="70"/>
      <c r="ES359" s="16"/>
      <c r="ET359" s="16"/>
      <c r="EU359" s="70"/>
      <c r="EV359" s="16"/>
      <c r="EW359" s="16"/>
      <c r="EX359" s="70"/>
      <c r="EY359" s="16"/>
      <c r="EZ359" s="16"/>
      <c r="FA359" s="70"/>
      <c r="FB359" s="16"/>
      <c r="FC359" s="16"/>
      <c r="FD359" s="70"/>
      <c r="FE359" s="16"/>
      <c r="FF359" s="16"/>
      <c r="FG359" s="70"/>
      <c r="FH359" s="16"/>
      <c r="FI359" s="16"/>
      <c r="FJ359" s="70"/>
      <c r="FK359" s="16"/>
      <c r="FL359" s="16"/>
      <c r="FM359" s="70"/>
      <c r="FN359" s="16"/>
      <c r="FO359" s="16"/>
      <c r="FP359" s="70"/>
      <c r="FQ359" s="16"/>
      <c r="FR359" s="16"/>
      <c r="FS359" s="70"/>
      <c r="FT359" s="16"/>
      <c r="FU359" s="16"/>
      <c r="FV359" s="70"/>
      <c r="FW359" s="16"/>
      <c r="FX359" s="16"/>
      <c r="FY359" s="70"/>
      <c r="FZ359" s="16"/>
      <c r="GA359" s="16"/>
      <c r="GB359" s="70"/>
      <c r="GC359" s="16"/>
      <c r="GD359" s="16"/>
      <c r="GE359" s="70"/>
      <c r="GF359" s="16"/>
      <c r="GG359" s="16"/>
      <c r="GH359" s="71"/>
      <c r="GI359" s="16"/>
      <c r="GJ359" s="16"/>
      <c r="GK359" s="70"/>
      <c r="GL359" s="16"/>
      <c r="GM359" s="16"/>
      <c r="GN359" s="70"/>
      <c r="GO359" s="16"/>
      <c r="GP359" s="16"/>
      <c r="GQ359" s="70"/>
      <c r="GR359" s="16"/>
      <c r="GS359" s="16"/>
      <c r="GT359" s="70"/>
      <c r="GU359" s="16"/>
      <c r="GV359" s="16"/>
      <c r="GW359" s="70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70"/>
      <c r="HJ359" s="16"/>
      <c r="HK359" s="16"/>
      <c r="HL359" s="16"/>
      <c r="HM359" s="16"/>
      <c r="HN359" s="16"/>
      <c r="HO359" s="16"/>
      <c r="HP359" s="16"/>
      <c r="HQ359" s="16"/>
      <c r="HR359" s="70"/>
      <c r="HS359" s="16"/>
      <c r="HT359" s="16"/>
      <c r="HU359" s="70"/>
      <c r="HV359" s="16"/>
      <c r="HW359" s="16"/>
      <c r="HX359" s="70"/>
      <c r="HY359" s="16"/>
      <c r="HZ359" s="16"/>
      <c r="IA359" s="70"/>
      <c r="IB359" s="16"/>
      <c r="IC359" s="16"/>
      <c r="ID359" s="70"/>
      <c r="IE359" s="16"/>
      <c r="IF359" s="16"/>
      <c r="IG359" s="70"/>
      <c r="IH359" s="16"/>
      <c r="II359" s="16"/>
      <c r="IJ359" s="70"/>
      <c r="IK359" s="16"/>
      <c r="IL359" s="16"/>
      <c r="IM359" s="70"/>
      <c r="IN359" s="16"/>
      <c r="IO359" s="16"/>
      <c r="IP359" s="70"/>
      <c r="IQ359" s="16"/>
      <c r="IR359" s="16"/>
      <c r="IS359" s="16"/>
      <c r="IT359" s="70"/>
      <c r="IU359" s="16"/>
      <c r="IV359" s="16"/>
      <c r="IW359" s="70"/>
      <c r="IX359" s="16"/>
      <c r="IY359" s="16"/>
      <c r="IZ359" s="70"/>
      <c r="JA359" s="16"/>
      <c r="JB359" s="16"/>
      <c r="JC359" s="70"/>
      <c r="JD359" s="16"/>
      <c r="JE359" s="16"/>
      <c r="JF359" s="70"/>
      <c r="JG359" s="16"/>
      <c r="JH359" s="16"/>
      <c r="JI359" s="70"/>
      <c r="JJ359" s="16"/>
      <c r="JK359" s="16"/>
      <c r="JL359" s="70"/>
      <c r="JM359" s="16"/>
      <c r="JN359" s="16"/>
      <c r="JO359" s="70"/>
      <c r="JP359" s="16"/>
      <c r="JQ359" s="16"/>
      <c r="JR359" s="70"/>
      <c r="JS359" s="16"/>
      <c r="JT359" s="16"/>
      <c r="JU359" s="70"/>
      <c r="JV359" s="16"/>
      <c r="JW359" s="16"/>
      <c r="JX359" s="70"/>
      <c r="JY359" s="16"/>
      <c r="JZ359" s="16"/>
      <c r="KA359" s="70"/>
      <c r="KB359" s="16"/>
      <c r="KC359" s="16"/>
      <c r="KD359" s="70"/>
      <c r="KE359" s="16"/>
      <c r="KF359" s="16"/>
      <c r="KG359" s="70"/>
      <c r="KH359" s="16"/>
      <c r="KI359" s="16"/>
      <c r="KJ359" s="70"/>
      <c r="KK359" s="16"/>
      <c r="KL359" s="16"/>
      <c r="KM359" s="70"/>
      <c r="KN359" s="16"/>
      <c r="KO359" s="16"/>
      <c r="KP359" s="70"/>
      <c r="KQ359" s="16"/>
      <c r="KR359" s="16"/>
      <c r="KS359" s="70"/>
      <c r="KT359" s="16"/>
      <c r="KU359" s="16"/>
      <c r="KV359" s="16"/>
      <c r="KW359" s="16"/>
      <c r="KX359" s="16"/>
      <c r="KY359" s="70"/>
      <c r="KZ359" s="16"/>
      <c r="LA359" s="16"/>
      <c r="LB359" s="70"/>
      <c r="LC359" s="16"/>
      <c r="LD359" s="16"/>
      <c r="LE359" s="70"/>
      <c r="LF359" s="16"/>
      <c r="LG359" s="16"/>
      <c r="LH359" s="70"/>
      <c r="LI359" s="16"/>
      <c r="LJ359" s="16"/>
      <c r="LK359" s="70"/>
      <c r="LL359" s="16"/>
      <c r="LM359" s="16"/>
      <c r="LN359" s="70"/>
      <c r="LO359" s="16"/>
      <c r="LP359" s="16"/>
      <c r="LQ359" s="70"/>
      <c r="LR359" s="16"/>
      <c r="LS359" s="16"/>
      <c r="LT359" s="70"/>
      <c r="LU359" s="16"/>
      <c r="LV359" s="16"/>
      <c r="LW359" s="70"/>
      <c r="LX359" s="16"/>
      <c r="LY359" s="16"/>
      <c r="LZ359" s="70"/>
      <c r="MA359" s="16"/>
      <c r="MB359" s="16"/>
      <c r="MC359" s="70"/>
      <c r="MD359" s="16"/>
      <c r="ME359" s="16"/>
      <c r="MF359" s="70"/>
      <c r="MG359" s="21"/>
    </row>
    <row r="360" spans="2:345" s="17" customFormat="1" ht="18.75" customHeight="1">
      <c r="B360" s="16"/>
      <c r="C360" s="16"/>
      <c r="D360" s="16"/>
      <c r="E360" s="16"/>
      <c r="F360" s="16"/>
      <c r="G360" s="70"/>
      <c r="H360" s="16"/>
      <c r="I360" s="16"/>
      <c r="J360" s="70"/>
      <c r="K360" s="16"/>
      <c r="L360" s="16"/>
      <c r="M360" s="70"/>
      <c r="N360" s="16"/>
      <c r="O360" s="16"/>
      <c r="P360" s="70"/>
      <c r="Q360" s="16"/>
      <c r="R360" s="16"/>
      <c r="S360" s="70"/>
      <c r="T360" s="16"/>
      <c r="U360" s="16"/>
      <c r="V360" s="70"/>
      <c r="W360" s="16"/>
      <c r="X360" s="16"/>
      <c r="Y360" s="70"/>
      <c r="Z360" s="16"/>
      <c r="AA360" s="16"/>
      <c r="AB360" s="70"/>
      <c r="AC360" s="16"/>
      <c r="AD360" s="16"/>
      <c r="AE360" s="70"/>
      <c r="AF360" s="16"/>
      <c r="AG360" s="16"/>
      <c r="AH360" s="70"/>
      <c r="AI360" s="16"/>
      <c r="AJ360" s="16"/>
      <c r="AK360" s="70"/>
      <c r="AL360" s="16"/>
      <c r="AM360" s="16"/>
      <c r="AN360" s="70"/>
      <c r="AO360" s="16"/>
      <c r="AP360" s="16"/>
      <c r="AQ360" s="70"/>
      <c r="AR360" s="16"/>
      <c r="AS360" s="16"/>
      <c r="AT360" s="70"/>
      <c r="AU360" s="16"/>
      <c r="AV360" s="16"/>
      <c r="AW360" s="70"/>
      <c r="AX360" s="16"/>
      <c r="AY360" s="16"/>
      <c r="AZ360" s="70"/>
      <c r="BA360" s="16"/>
      <c r="BB360" s="16"/>
      <c r="BC360" s="70"/>
      <c r="BD360" s="16"/>
      <c r="BE360" s="16"/>
      <c r="BF360" s="70"/>
      <c r="BG360" s="16"/>
      <c r="BH360" s="16"/>
      <c r="BI360" s="70"/>
      <c r="BJ360" s="16"/>
      <c r="BK360" s="16"/>
      <c r="BL360" s="70"/>
      <c r="BM360" s="16"/>
      <c r="BN360" s="16"/>
      <c r="BO360" s="70"/>
      <c r="BP360" s="16"/>
      <c r="BQ360" s="16"/>
      <c r="BR360" s="70"/>
      <c r="BS360" s="16"/>
      <c r="BT360" s="16"/>
      <c r="BU360" s="70"/>
      <c r="BV360" s="16"/>
      <c r="BW360" s="16"/>
      <c r="BX360" s="70"/>
      <c r="BY360" s="16"/>
      <c r="BZ360" s="16"/>
      <c r="CA360" s="70"/>
      <c r="CB360" s="16"/>
      <c r="CC360" s="16"/>
      <c r="CD360" s="70"/>
      <c r="CE360" s="16"/>
      <c r="CF360" s="16"/>
      <c r="CG360" s="70"/>
      <c r="CH360" s="16"/>
      <c r="CI360" s="16"/>
      <c r="CJ360" s="70"/>
      <c r="CK360" s="16"/>
      <c r="CL360" s="16"/>
      <c r="CM360" s="70"/>
      <c r="CN360" s="16"/>
      <c r="CO360" s="16"/>
      <c r="CP360" s="70"/>
      <c r="CQ360" s="16"/>
      <c r="CR360" s="16"/>
      <c r="CS360" s="70"/>
      <c r="CT360" s="16"/>
      <c r="CU360" s="16"/>
      <c r="CV360" s="70"/>
      <c r="CW360" s="16"/>
      <c r="CX360" s="16"/>
      <c r="CY360" s="70"/>
      <c r="CZ360" s="16"/>
      <c r="DA360" s="16"/>
      <c r="DB360" s="70"/>
      <c r="DC360" s="16"/>
      <c r="DD360" s="16"/>
      <c r="DE360" s="70"/>
      <c r="DF360" s="16"/>
      <c r="DG360" s="16"/>
      <c r="DH360" s="70"/>
      <c r="DI360" s="16"/>
      <c r="DJ360" s="16"/>
      <c r="DK360" s="70"/>
      <c r="DL360" s="16"/>
      <c r="DM360" s="16"/>
      <c r="DN360" s="70"/>
      <c r="DO360" s="16"/>
      <c r="DP360" s="16"/>
      <c r="DQ360" s="70"/>
      <c r="DR360" s="16"/>
      <c r="DS360" s="16"/>
      <c r="DT360" s="70"/>
      <c r="DU360" s="16"/>
      <c r="DV360" s="16"/>
      <c r="DW360" s="70"/>
      <c r="DX360" s="16"/>
      <c r="DY360" s="16"/>
      <c r="DZ360" s="70"/>
      <c r="EA360" s="16"/>
      <c r="EB360" s="16"/>
      <c r="EC360" s="70"/>
      <c r="ED360" s="16"/>
      <c r="EE360" s="16"/>
      <c r="EF360" s="70"/>
      <c r="EG360" s="16"/>
      <c r="EH360" s="16"/>
      <c r="EI360" s="70"/>
      <c r="EJ360" s="16"/>
      <c r="EK360" s="16"/>
      <c r="EL360" s="70"/>
      <c r="EM360" s="16"/>
      <c r="EN360" s="16"/>
      <c r="EO360" s="70"/>
      <c r="EP360" s="16"/>
      <c r="EQ360" s="16"/>
      <c r="ER360" s="70"/>
      <c r="ES360" s="16"/>
      <c r="ET360" s="16"/>
      <c r="EU360" s="70"/>
      <c r="EV360" s="16"/>
      <c r="EW360" s="16"/>
      <c r="EX360" s="70"/>
      <c r="EY360" s="16"/>
      <c r="EZ360" s="16"/>
      <c r="FA360" s="70"/>
      <c r="FB360" s="16"/>
      <c r="FC360" s="16"/>
      <c r="FD360" s="70"/>
      <c r="FE360" s="16"/>
      <c r="FF360" s="16"/>
      <c r="FG360" s="70"/>
      <c r="FH360" s="16"/>
      <c r="FI360" s="16"/>
      <c r="FJ360" s="70"/>
      <c r="FK360" s="16"/>
      <c r="FL360" s="16"/>
      <c r="FM360" s="70"/>
      <c r="FN360" s="16"/>
      <c r="FO360" s="16"/>
      <c r="FP360" s="70"/>
      <c r="FQ360" s="16"/>
      <c r="FR360" s="16"/>
      <c r="FS360" s="70"/>
      <c r="FT360" s="16"/>
      <c r="FU360" s="16"/>
      <c r="FV360" s="70"/>
      <c r="FW360" s="16"/>
      <c r="FX360" s="16"/>
      <c r="FY360" s="70"/>
      <c r="FZ360" s="16"/>
      <c r="GA360" s="16"/>
      <c r="GB360" s="70"/>
      <c r="GC360" s="16"/>
      <c r="GD360" s="16"/>
      <c r="GE360" s="70"/>
      <c r="GF360" s="16"/>
      <c r="GG360" s="16"/>
      <c r="GH360" s="71"/>
      <c r="GI360" s="16"/>
      <c r="GJ360" s="16"/>
      <c r="GK360" s="70"/>
      <c r="GL360" s="16"/>
      <c r="GM360" s="16"/>
      <c r="GN360" s="70"/>
      <c r="GO360" s="16"/>
      <c r="GP360" s="16"/>
      <c r="GQ360" s="70"/>
      <c r="GR360" s="16"/>
      <c r="GS360" s="16"/>
      <c r="GT360" s="70"/>
      <c r="GU360" s="16"/>
      <c r="GV360" s="16"/>
      <c r="GW360" s="70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70"/>
      <c r="HJ360" s="16"/>
      <c r="HK360" s="16"/>
      <c r="HL360" s="16"/>
      <c r="HM360" s="16"/>
      <c r="HN360" s="16"/>
      <c r="HO360" s="16"/>
      <c r="HP360" s="16"/>
      <c r="HQ360" s="16"/>
      <c r="HR360" s="70"/>
      <c r="HS360" s="16"/>
      <c r="HT360" s="16"/>
      <c r="HU360" s="70"/>
      <c r="HV360" s="16"/>
      <c r="HW360" s="16"/>
      <c r="HX360" s="70"/>
      <c r="HY360" s="16"/>
      <c r="HZ360" s="16"/>
      <c r="IA360" s="70"/>
      <c r="IB360" s="16"/>
      <c r="IC360" s="16"/>
      <c r="ID360" s="70"/>
      <c r="IE360" s="16"/>
      <c r="IF360" s="16"/>
      <c r="IG360" s="70"/>
      <c r="IH360" s="16"/>
      <c r="II360" s="16"/>
      <c r="IJ360" s="70"/>
      <c r="IK360" s="16"/>
      <c r="IL360" s="16"/>
      <c r="IM360" s="70"/>
      <c r="IN360" s="16"/>
      <c r="IO360" s="16"/>
      <c r="IP360" s="70"/>
      <c r="IQ360" s="16"/>
      <c r="IR360" s="16"/>
      <c r="IS360" s="16"/>
      <c r="IT360" s="70"/>
      <c r="IU360" s="16"/>
      <c r="IV360" s="16"/>
      <c r="IW360" s="70"/>
      <c r="IX360" s="16"/>
      <c r="IY360" s="16"/>
      <c r="IZ360" s="70"/>
      <c r="JA360" s="16"/>
      <c r="JB360" s="16"/>
      <c r="JC360" s="70"/>
      <c r="JD360" s="16"/>
      <c r="JE360" s="16"/>
      <c r="JF360" s="70"/>
      <c r="JG360" s="16"/>
      <c r="JH360" s="16"/>
      <c r="JI360" s="70"/>
      <c r="JJ360" s="16"/>
      <c r="JK360" s="16"/>
      <c r="JL360" s="70"/>
      <c r="JM360" s="16"/>
      <c r="JN360" s="16"/>
      <c r="JO360" s="70"/>
      <c r="JP360" s="16"/>
      <c r="JQ360" s="16"/>
      <c r="JR360" s="70"/>
      <c r="JS360" s="16"/>
      <c r="JT360" s="16"/>
      <c r="JU360" s="70"/>
      <c r="JV360" s="16"/>
      <c r="JW360" s="16"/>
      <c r="JX360" s="70"/>
      <c r="JY360" s="16"/>
      <c r="JZ360" s="16"/>
      <c r="KA360" s="70"/>
      <c r="KB360" s="16"/>
      <c r="KC360" s="16"/>
      <c r="KD360" s="70"/>
      <c r="KE360" s="16"/>
      <c r="KF360" s="16"/>
      <c r="KG360" s="70"/>
      <c r="KH360" s="16"/>
      <c r="KI360" s="16"/>
      <c r="KJ360" s="70"/>
      <c r="KK360" s="16"/>
      <c r="KL360" s="16"/>
      <c r="KM360" s="70"/>
      <c r="KN360" s="16"/>
      <c r="KO360" s="16"/>
      <c r="KP360" s="70"/>
      <c r="KQ360" s="16"/>
      <c r="KR360" s="16"/>
      <c r="KS360" s="70"/>
      <c r="KT360" s="16"/>
      <c r="KU360" s="16"/>
      <c r="KV360" s="16"/>
      <c r="KW360" s="16"/>
      <c r="KX360" s="16"/>
      <c r="KY360" s="70"/>
      <c r="KZ360" s="16"/>
      <c r="LA360" s="16"/>
      <c r="LB360" s="70"/>
      <c r="LC360" s="16"/>
      <c r="LD360" s="16"/>
      <c r="LE360" s="70"/>
      <c r="LF360" s="16"/>
      <c r="LG360" s="16"/>
      <c r="LH360" s="70"/>
      <c r="LI360" s="16"/>
      <c r="LJ360" s="16"/>
      <c r="LK360" s="70"/>
      <c r="LL360" s="16"/>
      <c r="LM360" s="16"/>
      <c r="LN360" s="70"/>
      <c r="LO360" s="16"/>
      <c r="LP360" s="16"/>
      <c r="LQ360" s="70"/>
      <c r="LR360" s="16"/>
      <c r="LS360" s="16"/>
      <c r="LT360" s="70"/>
      <c r="LU360" s="16"/>
      <c r="LV360" s="16"/>
      <c r="LW360" s="70"/>
      <c r="LX360" s="16"/>
      <c r="LY360" s="16"/>
      <c r="LZ360" s="70"/>
      <c r="MA360" s="16"/>
      <c r="MB360" s="16"/>
      <c r="MC360" s="70"/>
      <c r="MD360" s="16"/>
      <c r="ME360" s="16"/>
      <c r="MF360" s="70"/>
      <c r="MG360" s="21"/>
    </row>
    <row r="361" spans="2:345" s="17" customFormat="1">
      <c r="B361" s="16"/>
      <c r="C361" s="16"/>
      <c r="D361" s="16"/>
      <c r="E361" s="16"/>
      <c r="F361" s="16"/>
      <c r="G361" s="70"/>
      <c r="H361" s="16"/>
      <c r="I361" s="16"/>
      <c r="J361" s="70"/>
      <c r="K361" s="16"/>
      <c r="L361" s="16"/>
      <c r="M361" s="70"/>
      <c r="N361" s="16"/>
      <c r="O361" s="16"/>
      <c r="P361" s="70"/>
      <c r="Q361" s="16"/>
      <c r="R361" s="16"/>
      <c r="S361" s="70"/>
      <c r="T361" s="16"/>
      <c r="U361" s="16"/>
      <c r="V361" s="70"/>
      <c r="W361" s="16"/>
      <c r="X361" s="16"/>
      <c r="Y361" s="70"/>
      <c r="Z361" s="16"/>
      <c r="AA361" s="16"/>
      <c r="AB361" s="70"/>
      <c r="AC361" s="16"/>
      <c r="AD361" s="16"/>
      <c r="AE361" s="70"/>
      <c r="AF361" s="16"/>
      <c r="AG361" s="16"/>
      <c r="AH361" s="70"/>
      <c r="AI361" s="16"/>
      <c r="AJ361" s="16"/>
      <c r="AK361" s="70"/>
      <c r="AL361" s="16"/>
      <c r="AM361" s="16"/>
      <c r="AN361" s="70"/>
      <c r="AO361" s="16"/>
      <c r="AP361" s="16"/>
      <c r="AQ361" s="70"/>
      <c r="AR361" s="16"/>
      <c r="AS361" s="16"/>
      <c r="AT361" s="70"/>
      <c r="AU361" s="16"/>
      <c r="AV361" s="16"/>
      <c r="AW361" s="70"/>
      <c r="AX361" s="16"/>
      <c r="AY361" s="16"/>
      <c r="AZ361" s="70"/>
      <c r="BA361" s="16"/>
      <c r="BB361" s="16"/>
      <c r="BC361" s="70"/>
      <c r="BD361" s="16"/>
      <c r="BE361" s="16"/>
      <c r="BF361" s="70"/>
      <c r="BG361" s="16"/>
      <c r="BH361" s="16"/>
      <c r="BI361" s="70"/>
      <c r="BJ361" s="16"/>
      <c r="BK361" s="16"/>
      <c r="BL361" s="70"/>
      <c r="BM361" s="16"/>
      <c r="BN361" s="16"/>
      <c r="BO361" s="70"/>
      <c r="BP361" s="16"/>
      <c r="BQ361" s="16"/>
      <c r="BR361" s="70"/>
      <c r="BS361" s="16"/>
      <c r="BT361" s="16"/>
      <c r="BU361" s="70"/>
      <c r="BV361" s="16"/>
      <c r="BW361" s="16"/>
      <c r="BX361" s="70"/>
      <c r="BY361" s="16"/>
      <c r="BZ361" s="16"/>
      <c r="CA361" s="70"/>
      <c r="CB361" s="16"/>
      <c r="CC361" s="16"/>
      <c r="CD361" s="70"/>
      <c r="CE361" s="16"/>
      <c r="CF361" s="16"/>
      <c r="CG361" s="70"/>
      <c r="CH361" s="16"/>
      <c r="CI361" s="16"/>
      <c r="CJ361" s="70"/>
      <c r="CK361" s="16"/>
      <c r="CL361" s="16"/>
      <c r="CM361" s="70"/>
      <c r="CN361" s="16"/>
      <c r="CO361" s="16"/>
      <c r="CP361" s="70"/>
      <c r="CQ361" s="16"/>
      <c r="CR361" s="16"/>
      <c r="CS361" s="70"/>
      <c r="CT361" s="16"/>
      <c r="CU361" s="16"/>
      <c r="CV361" s="70"/>
      <c r="CW361" s="16"/>
      <c r="CX361" s="16"/>
      <c r="CY361" s="70"/>
      <c r="CZ361" s="16"/>
      <c r="DA361" s="16"/>
      <c r="DB361" s="70"/>
      <c r="DC361" s="16"/>
      <c r="DD361" s="16"/>
      <c r="DE361" s="70"/>
      <c r="DF361" s="16"/>
      <c r="DG361" s="16"/>
      <c r="DH361" s="70"/>
      <c r="DI361" s="16"/>
      <c r="DJ361" s="16"/>
      <c r="DK361" s="70"/>
      <c r="DL361" s="16"/>
      <c r="DM361" s="16"/>
      <c r="DN361" s="70"/>
      <c r="DO361" s="16"/>
      <c r="DP361" s="16"/>
      <c r="DQ361" s="70"/>
      <c r="DR361" s="16"/>
      <c r="DS361" s="16"/>
      <c r="DT361" s="70"/>
      <c r="DU361" s="16"/>
      <c r="DV361" s="16"/>
      <c r="DW361" s="70"/>
      <c r="DX361" s="16"/>
      <c r="DY361" s="16"/>
      <c r="DZ361" s="70"/>
      <c r="EA361" s="16"/>
      <c r="EB361" s="16"/>
      <c r="EC361" s="70"/>
      <c r="ED361" s="16"/>
      <c r="EE361" s="16"/>
      <c r="EF361" s="70"/>
      <c r="EG361" s="16"/>
      <c r="EH361" s="16"/>
      <c r="EI361" s="70"/>
      <c r="EJ361" s="16"/>
      <c r="EK361" s="16"/>
      <c r="EL361" s="70"/>
      <c r="EM361" s="16"/>
      <c r="EN361" s="16"/>
      <c r="EO361" s="70"/>
      <c r="EP361" s="16"/>
      <c r="EQ361" s="16"/>
      <c r="ER361" s="70"/>
      <c r="ES361" s="16"/>
      <c r="ET361" s="16"/>
      <c r="EU361" s="70"/>
      <c r="EV361" s="16"/>
      <c r="EW361" s="16"/>
      <c r="EX361" s="70"/>
      <c r="EY361" s="16"/>
      <c r="EZ361" s="16"/>
      <c r="FA361" s="70"/>
      <c r="FB361" s="16"/>
      <c r="FC361" s="16"/>
      <c r="FD361" s="70"/>
      <c r="FE361" s="16"/>
      <c r="FF361" s="16"/>
      <c r="FG361" s="70"/>
      <c r="FH361" s="16"/>
      <c r="FI361" s="16"/>
      <c r="FJ361" s="70"/>
      <c r="FK361" s="16"/>
      <c r="FL361" s="16"/>
      <c r="FM361" s="70"/>
      <c r="FN361" s="16"/>
      <c r="FO361" s="16"/>
      <c r="FP361" s="70"/>
      <c r="FQ361" s="16"/>
      <c r="FR361" s="16"/>
      <c r="FS361" s="70"/>
      <c r="FT361" s="16"/>
      <c r="FU361" s="16"/>
      <c r="FV361" s="70"/>
      <c r="FW361" s="16"/>
      <c r="FX361" s="16"/>
      <c r="FY361" s="70"/>
      <c r="FZ361" s="16"/>
      <c r="GA361" s="16"/>
      <c r="GB361" s="70"/>
      <c r="GC361" s="16"/>
      <c r="GD361" s="16"/>
      <c r="GE361" s="70"/>
      <c r="GF361" s="16"/>
      <c r="GG361" s="16"/>
      <c r="GH361" s="71"/>
      <c r="GI361" s="16"/>
      <c r="GJ361" s="16"/>
      <c r="GK361" s="70"/>
      <c r="GL361" s="16"/>
      <c r="GM361" s="16"/>
      <c r="GN361" s="70"/>
      <c r="GO361" s="16"/>
      <c r="GP361" s="16"/>
      <c r="GQ361" s="70"/>
      <c r="GR361" s="16"/>
      <c r="GS361" s="16"/>
      <c r="GT361" s="70"/>
      <c r="GU361" s="16"/>
      <c r="GV361" s="16"/>
      <c r="GW361" s="70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70"/>
      <c r="HJ361" s="16"/>
      <c r="HK361" s="16"/>
      <c r="HL361" s="16"/>
      <c r="HM361" s="16"/>
      <c r="HN361" s="16"/>
      <c r="HO361" s="16"/>
      <c r="HP361" s="16"/>
      <c r="HQ361" s="16"/>
      <c r="HR361" s="70"/>
      <c r="HS361" s="16"/>
      <c r="HT361" s="16"/>
      <c r="HU361" s="70"/>
      <c r="HV361" s="16"/>
      <c r="HW361" s="16"/>
      <c r="HX361" s="70"/>
      <c r="HY361" s="16"/>
      <c r="HZ361" s="16"/>
      <c r="IA361" s="70"/>
      <c r="IB361" s="16"/>
      <c r="IC361" s="16"/>
      <c r="ID361" s="70"/>
      <c r="IE361" s="16"/>
      <c r="IF361" s="16"/>
      <c r="IG361" s="70"/>
      <c r="IH361" s="16"/>
      <c r="II361" s="16"/>
      <c r="IJ361" s="70"/>
      <c r="IK361" s="16"/>
      <c r="IL361" s="16"/>
      <c r="IM361" s="70"/>
      <c r="IN361" s="16"/>
      <c r="IO361" s="16"/>
      <c r="IP361" s="70"/>
      <c r="IQ361" s="16"/>
      <c r="IR361" s="16"/>
      <c r="IS361" s="16"/>
      <c r="IT361" s="70"/>
      <c r="IU361" s="16"/>
      <c r="IV361" s="16"/>
      <c r="IW361" s="70"/>
      <c r="IX361" s="16"/>
      <c r="IY361" s="16"/>
      <c r="IZ361" s="70"/>
      <c r="JA361" s="16"/>
      <c r="JB361" s="16"/>
      <c r="JC361" s="70"/>
      <c r="JD361" s="16"/>
      <c r="JE361" s="16"/>
      <c r="JF361" s="70"/>
      <c r="JG361" s="16"/>
      <c r="JH361" s="16"/>
      <c r="JI361" s="70"/>
      <c r="JJ361" s="16"/>
      <c r="JK361" s="16"/>
      <c r="JL361" s="70"/>
      <c r="JM361" s="16"/>
      <c r="JN361" s="16"/>
      <c r="JO361" s="70"/>
      <c r="JP361" s="16"/>
      <c r="JQ361" s="16"/>
      <c r="JR361" s="70"/>
      <c r="JS361" s="16"/>
      <c r="JT361" s="16"/>
      <c r="JU361" s="70"/>
      <c r="JV361" s="16"/>
      <c r="JW361" s="16"/>
      <c r="JX361" s="70"/>
      <c r="JY361" s="16"/>
      <c r="JZ361" s="16"/>
      <c r="KA361" s="70"/>
      <c r="KB361" s="16"/>
      <c r="KC361" s="16"/>
      <c r="KD361" s="70"/>
      <c r="KE361" s="16"/>
      <c r="KF361" s="16"/>
      <c r="KG361" s="70"/>
      <c r="KH361" s="16"/>
      <c r="KI361" s="16"/>
      <c r="KJ361" s="70"/>
      <c r="KK361" s="16"/>
      <c r="KL361" s="16"/>
      <c r="KM361" s="70"/>
      <c r="KN361" s="16"/>
      <c r="KO361" s="16"/>
      <c r="KP361" s="70"/>
      <c r="KQ361" s="16"/>
      <c r="KR361" s="16"/>
      <c r="KS361" s="70"/>
      <c r="KT361" s="16"/>
      <c r="KU361" s="16"/>
      <c r="KV361" s="16"/>
      <c r="KW361" s="16"/>
      <c r="KX361" s="16"/>
      <c r="KY361" s="70"/>
      <c r="KZ361" s="16"/>
      <c r="LA361" s="16"/>
      <c r="LB361" s="70"/>
      <c r="LC361" s="16"/>
      <c r="LD361" s="16"/>
      <c r="LE361" s="70"/>
      <c r="LF361" s="16"/>
      <c r="LG361" s="16"/>
      <c r="LH361" s="70"/>
      <c r="LI361" s="16"/>
      <c r="LJ361" s="16"/>
      <c r="LK361" s="70"/>
      <c r="LL361" s="16"/>
      <c r="LM361" s="16"/>
      <c r="LN361" s="70"/>
      <c r="LO361" s="16"/>
      <c r="LP361" s="16"/>
      <c r="LQ361" s="70"/>
      <c r="LR361" s="16"/>
      <c r="LS361" s="16"/>
      <c r="LT361" s="70"/>
      <c r="LU361" s="16"/>
      <c r="LV361" s="16"/>
      <c r="LW361" s="70"/>
      <c r="LX361" s="16"/>
      <c r="LY361" s="16"/>
      <c r="LZ361" s="70"/>
      <c r="MA361" s="16"/>
      <c r="MB361" s="16"/>
      <c r="MC361" s="70"/>
      <c r="MD361" s="16"/>
      <c r="ME361" s="16"/>
      <c r="MF361" s="70"/>
      <c r="MG361" s="21"/>
    </row>
    <row r="362" spans="2:345" s="17" customFormat="1" ht="18.75" customHeight="1">
      <c r="B362" s="16"/>
      <c r="C362" s="16"/>
      <c r="D362" s="16"/>
      <c r="E362" s="16"/>
      <c r="F362" s="16"/>
      <c r="G362" s="70"/>
      <c r="H362" s="16"/>
      <c r="I362" s="16"/>
      <c r="J362" s="70"/>
      <c r="K362" s="16"/>
      <c r="L362" s="16"/>
      <c r="M362" s="70"/>
      <c r="N362" s="16"/>
      <c r="O362" s="16"/>
      <c r="P362" s="70"/>
      <c r="Q362" s="16"/>
      <c r="R362" s="16"/>
      <c r="S362" s="70"/>
      <c r="T362" s="16"/>
      <c r="U362" s="16"/>
      <c r="V362" s="70"/>
      <c r="W362" s="16"/>
      <c r="X362" s="16"/>
      <c r="Y362" s="70"/>
      <c r="Z362" s="16"/>
      <c r="AA362" s="16"/>
      <c r="AB362" s="70"/>
      <c r="AC362" s="16"/>
      <c r="AD362" s="16"/>
      <c r="AE362" s="70"/>
      <c r="AF362" s="16"/>
      <c r="AG362" s="16"/>
      <c r="AH362" s="70"/>
      <c r="AI362" s="16"/>
      <c r="AJ362" s="16"/>
      <c r="AK362" s="70"/>
      <c r="AL362" s="16"/>
      <c r="AM362" s="16"/>
      <c r="AN362" s="70"/>
      <c r="AO362" s="16"/>
      <c r="AP362" s="16"/>
      <c r="AQ362" s="70"/>
      <c r="AR362" s="16"/>
      <c r="AS362" s="16"/>
      <c r="AT362" s="70"/>
      <c r="AU362" s="16"/>
      <c r="AV362" s="16"/>
      <c r="AW362" s="70"/>
      <c r="AX362" s="16"/>
      <c r="AY362" s="16"/>
      <c r="AZ362" s="70"/>
      <c r="BA362" s="16"/>
      <c r="BB362" s="16"/>
      <c r="BC362" s="70"/>
      <c r="BD362" s="16"/>
      <c r="BE362" s="16"/>
      <c r="BF362" s="70"/>
      <c r="BG362" s="16"/>
      <c r="BH362" s="16"/>
      <c r="BI362" s="70"/>
      <c r="BJ362" s="16"/>
      <c r="BK362" s="16"/>
      <c r="BL362" s="70"/>
      <c r="BM362" s="16"/>
      <c r="BN362" s="16"/>
      <c r="BO362" s="70"/>
      <c r="BP362" s="16"/>
      <c r="BQ362" s="16"/>
      <c r="BR362" s="70"/>
      <c r="BS362" s="16"/>
      <c r="BT362" s="16"/>
      <c r="BU362" s="70"/>
      <c r="BV362" s="16"/>
      <c r="BW362" s="16"/>
      <c r="BX362" s="70"/>
      <c r="BY362" s="16"/>
      <c r="BZ362" s="16"/>
      <c r="CA362" s="70"/>
      <c r="CB362" s="16"/>
      <c r="CC362" s="16"/>
      <c r="CD362" s="70"/>
      <c r="CE362" s="16"/>
      <c r="CF362" s="16"/>
      <c r="CG362" s="70"/>
      <c r="CH362" s="16"/>
      <c r="CI362" s="16"/>
      <c r="CJ362" s="70"/>
      <c r="CK362" s="16"/>
      <c r="CL362" s="16"/>
      <c r="CM362" s="70"/>
      <c r="CN362" s="16"/>
      <c r="CO362" s="16"/>
      <c r="CP362" s="70"/>
      <c r="CQ362" s="16"/>
      <c r="CR362" s="16"/>
      <c r="CS362" s="70"/>
      <c r="CT362" s="16"/>
      <c r="CU362" s="16"/>
      <c r="CV362" s="70"/>
      <c r="CW362" s="16"/>
      <c r="CX362" s="16"/>
      <c r="CY362" s="70"/>
      <c r="CZ362" s="16"/>
      <c r="DA362" s="16"/>
      <c r="DB362" s="70"/>
      <c r="DC362" s="16"/>
      <c r="DD362" s="16"/>
      <c r="DE362" s="70"/>
      <c r="DF362" s="16"/>
      <c r="DG362" s="16"/>
      <c r="DH362" s="70"/>
      <c r="DI362" s="16"/>
      <c r="DJ362" s="16"/>
      <c r="DK362" s="70"/>
      <c r="DL362" s="16"/>
      <c r="DM362" s="16"/>
      <c r="DN362" s="70"/>
      <c r="DO362" s="16"/>
      <c r="DP362" s="16"/>
      <c r="DQ362" s="70"/>
      <c r="DR362" s="16"/>
      <c r="DS362" s="16"/>
      <c r="DT362" s="70"/>
      <c r="DU362" s="16"/>
      <c r="DV362" s="16"/>
      <c r="DW362" s="70"/>
      <c r="DX362" s="16"/>
      <c r="DY362" s="16"/>
      <c r="DZ362" s="70"/>
      <c r="EA362" s="16"/>
      <c r="EB362" s="16"/>
      <c r="EC362" s="70"/>
      <c r="ED362" s="16"/>
      <c r="EE362" s="16"/>
      <c r="EF362" s="70"/>
      <c r="EG362" s="16"/>
      <c r="EH362" s="16"/>
      <c r="EI362" s="70"/>
      <c r="EJ362" s="16"/>
      <c r="EK362" s="16"/>
      <c r="EL362" s="70"/>
      <c r="EM362" s="16"/>
      <c r="EN362" s="16"/>
      <c r="EO362" s="70"/>
      <c r="EP362" s="16"/>
      <c r="EQ362" s="16"/>
      <c r="ER362" s="70"/>
      <c r="ES362" s="16"/>
      <c r="ET362" s="16"/>
      <c r="EU362" s="70"/>
      <c r="EV362" s="16"/>
      <c r="EW362" s="16"/>
      <c r="EX362" s="70"/>
      <c r="EY362" s="16"/>
      <c r="EZ362" s="16"/>
      <c r="FA362" s="70"/>
      <c r="FB362" s="16"/>
      <c r="FC362" s="16"/>
      <c r="FD362" s="70"/>
      <c r="FE362" s="16"/>
      <c r="FF362" s="16"/>
      <c r="FG362" s="70"/>
      <c r="FH362" s="16"/>
      <c r="FI362" s="16"/>
      <c r="FJ362" s="70"/>
      <c r="FK362" s="16"/>
      <c r="FL362" s="16"/>
      <c r="FM362" s="70"/>
      <c r="FN362" s="16"/>
      <c r="FO362" s="16"/>
      <c r="FP362" s="70"/>
      <c r="FQ362" s="16"/>
      <c r="FR362" s="16"/>
      <c r="FS362" s="70"/>
      <c r="FT362" s="16"/>
      <c r="FU362" s="16"/>
      <c r="FV362" s="70"/>
      <c r="FW362" s="16"/>
      <c r="FX362" s="16"/>
      <c r="FY362" s="70"/>
      <c r="FZ362" s="16"/>
      <c r="GA362" s="16"/>
      <c r="GB362" s="70"/>
      <c r="GC362" s="16"/>
      <c r="GD362" s="16"/>
      <c r="GE362" s="70"/>
      <c r="GF362" s="16"/>
      <c r="GG362" s="16"/>
      <c r="GH362" s="71"/>
      <c r="GI362" s="16"/>
      <c r="GJ362" s="16"/>
      <c r="GK362" s="70"/>
      <c r="GL362" s="16"/>
      <c r="GM362" s="16"/>
      <c r="GN362" s="70"/>
      <c r="GO362" s="16"/>
      <c r="GP362" s="16"/>
      <c r="GQ362" s="70"/>
      <c r="GR362" s="16"/>
      <c r="GS362" s="16"/>
      <c r="GT362" s="70"/>
      <c r="GU362" s="16"/>
      <c r="GV362" s="16"/>
      <c r="GW362" s="70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70"/>
      <c r="HJ362" s="16"/>
      <c r="HK362" s="16"/>
      <c r="HL362" s="16"/>
      <c r="HM362" s="16"/>
      <c r="HN362" s="16"/>
      <c r="HO362" s="16"/>
      <c r="HP362" s="16"/>
      <c r="HQ362" s="16"/>
      <c r="HR362" s="70"/>
      <c r="HS362" s="16"/>
      <c r="HT362" s="16"/>
      <c r="HU362" s="70"/>
      <c r="HV362" s="16"/>
      <c r="HW362" s="16"/>
      <c r="HX362" s="70"/>
      <c r="HY362" s="16"/>
      <c r="HZ362" s="16"/>
      <c r="IA362" s="70"/>
      <c r="IB362" s="16"/>
      <c r="IC362" s="16"/>
      <c r="ID362" s="70"/>
      <c r="IE362" s="16"/>
      <c r="IF362" s="16"/>
      <c r="IG362" s="70"/>
      <c r="IH362" s="16"/>
      <c r="II362" s="16"/>
      <c r="IJ362" s="70"/>
      <c r="IK362" s="16"/>
      <c r="IL362" s="16"/>
      <c r="IM362" s="70"/>
      <c r="IN362" s="16"/>
      <c r="IO362" s="16"/>
      <c r="IP362" s="70"/>
      <c r="IQ362" s="16"/>
      <c r="IR362" s="16"/>
      <c r="IS362" s="16"/>
      <c r="IT362" s="70"/>
      <c r="IU362" s="16"/>
      <c r="IV362" s="16"/>
      <c r="IW362" s="70"/>
      <c r="IX362" s="16"/>
      <c r="IY362" s="16"/>
      <c r="IZ362" s="70"/>
      <c r="JA362" s="16"/>
      <c r="JB362" s="16"/>
      <c r="JC362" s="70"/>
      <c r="JD362" s="16"/>
      <c r="JE362" s="16"/>
      <c r="JF362" s="70"/>
      <c r="JG362" s="16"/>
      <c r="JH362" s="16"/>
      <c r="JI362" s="70"/>
      <c r="JJ362" s="16"/>
      <c r="JK362" s="16"/>
      <c r="JL362" s="70"/>
      <c r="JM362" s="16"/>
      <c r="JN362" s="16"/>
      <c r="JO362" s="70"/>
      <c r="JP362" s="16"/>
      <c r="JQ362" s="16"/>
      <c r="JR362" s="70"/>
      <c r="JS362" s="16"/>
      <c r="JT362" s="16"/>
      <c r="JU362" s="70"/>
      <c r="JV362" s="16"/>
      <c r="JW362" s="16"/>
      <c r="JX362" s="70"/>
      <c r="JY362" s="16"/>
      <c r="JZ362" s="16"/>
      <c r="KA362" s="70"/>
      <c r="KB362" s="16"/>
      <c r="KC362" s="16"/>
      <c r="KD362" s="70"/>
      <c r="KE362" s="16"/>
      <c r="KF362" s="16"/>
      <c r="KG362" s="70"/>
      <c r="KH362" s="16"/>
      <c r="KI362" s="16"/>
      <c r="KJ362" s="70"/>
      <c r="KK362" s="16"/>
      <c r="KL362" s="16"/>
      <c r="KM362" s="70"/>
      <c r="KN362" s="16"/>
      <c r="KO362" s="16"/>
      <c r="KP362" s="70"/>
      <c r="KQ362" s="16"/>
      <c r="KR362" s="16"/>
      <c r="KS362" s="70"/>
      <c r="KT362" s="16"/>
      <c r="KU362" s="16"/>
      <c r="KV362" s="16"/>
      <c r="KW362" s="16"/>
      <c r="KX362" s="16"/>
      <c r="KY362" s="70"/>
      <c r="KZ362" s="16"/>
      <c r="LA362" s="16"/>
      <c r="LB362" s="70"/>
      <c r="LC362" s="16"/>
      <c r="LD362" s="16"/>
      <c r="LE362" s="70"/>
      <c r="LF362" s="16"/>
      <c r="LG362" s="16"/>
      <c r="LH362" s="70"/>
      <c r="LI362" s="16"/>
      <c r="LJ362" s="16"/>
      <c r="LK362" s="70"/>
      <c r="LL362" s="16"/>
      <c r="LM362" s="16"/>
      <c r="LN362" s="70"/>
      <c r="LO362" s="16"/>
      <c r="LP362" s="16"/>
      <c r="LQ362" s="70"/>
      <c r="LR362" s="16"/>
      <c r="LS362" s="16"/>
      <c r="LT362" s="70"/>
      <c r="LU362" s="16"/>
      <c r="LV362" s="16"/>
      <c r="LW362" s="70"/>
      <c r="LX362" s="16"/>
      <c r="LY362" s="16"/>
      <c r="LZ362" s="70"/>
      <c r="MA362" s="16"/>
      <c r="MB362" s="16"/>
      <c r="MC362" s="70"/>
      <c r="MD362" s="16"/>
      <c r="ME362" s="16"/>
      <c r="MF362" s="70"/>
      <c r="MG362" s="21"/>
    </row>
    <row r="363" spans="2:345" s="17" customFormat="1">
      <c r="B363" s="16"/>
      <c r="C363" s="16"/>
      <c r="D363" s="16"/>
      <c r="E363" s="16"/>
      <c r="F363" s="16"/>
      <c r="G363" s="70"/>
      <c r="H363" s="16"/>
      <c r="I363" s="16"/>
      <c r="J363" s="70"/>
      <c r="K363" s="16"/>
      <c r="L363" s="16"/>
      <c r="M363" s="70"/>
      <c r="N363" s="16"/>
      <c r="O363" s="16"/>
      <c r="P363" s="70"/>
      <c r="Q363" s="16"/>
      <c r="R363" s="16"/>
      <c r="S363" s="70"/>
      <c r="T363" s="16"/>
      <c r="U363" s="16"/>
      <c r="V363" s="70"/>
      <c r="W363" s="16"/>
      <c r="X363" s="16"/>
      <c r="Y363" s="70"/>
      <c r="Z363" s="16"/>
      <c r="AA363" s="16"/>
      <c r="AB363" s="70"/>
      <c r="AC363" s="16"/>
      <c r="AD363" s="16"/>
      <c r="AE363" s="70"/>
      <c r="AF363" s="16"/>
      <c r="AG363" s="16"/>
      <c r="AH363" s="70"/>
      <c r="AI363" s="16"/>
      <c r="AJ363" s="16"/>
      <c r="AK363" s="70"/>
      <c r="AL363" s="16"/>
      <c r="AM363" s="16"/>
      <c r="AN363" s="70"/>
      <c r="AO363" s="16"/>
      <c r="AP363" s="16"/>
      <c r="AQ363" s="70"/>
      <c r="AR363" s="16"/>
      <c r="AS363" s="16"/>
      <c r="AT363" s="70"/>
      <c r="AU363" s="16"/>
      <c r="AV363" s="16"/>
      <c r="AW363" s="70"/>
      <c r="AX363" s="16"/>
      <c r="AY363" s="16"/>
      <c r="AZ363" s="70"/>
      <c r="BA363" s="16"/>
      <c r="BB363" s="16"/>
      <c r="BC363" s="70"/>
      <c r="BD363" s="16"/>
      <c r="BE363" s="16"/>
      <c r="BF363" s="70"/>
      <c r="BG363" s="16"/>
      <c r="BH363" s="16"/>
      <c r="BI363" s="70"/>
      <c r="BJ363" s="16"/>
      <c r="BK363" s="16"/>
      <c r="BL363" s="70"/>
      <c r="BM363" s="16"/>
      <c r="BN363" s="16"/>
      <c r="BO363" s="70"/>
      <c r="BP363" s="16"/>
      <c r="BQ363" s="16"/>
      <c r="BR363" s="70"/>
      <c r="BS363" s="16"/>
      <c r="BT363" s="16"/>
      <c r="BU363" s="70"/>
      <c r="BV363" s="16"/>
      <c r="BW363" s="16"/>
      <c r="BX363" s="70"/>
      <c r="BY363" s="16"/>
      <c r="BZ363" s="16"/>
      <c r="CA363" s="70"/>
      <c r="CB363" s="16"/>
      <c r="CC363" s="16"/>
      <c r="CD363" s="70"/>
      <c r="CE363" s="16"/>
      <c r="CF363" s="16"/>
      <c r="CG363" s="70"/>
      <c r="CH363" s="16"/>
      <c r="CI363" s="16"/>
      <c r="CJ363" s="70"/>
      <c r="CK363" s="16"/>
      <c r="CL363" s="16"/>
      <c r="CM363" s="70"/>
      <c r="CN363" s="16"/>
      <c r="CO363" s="16"/>
      <c r="CP363" s="70"/>
      <c r="CQ363" s="16"/>
      <c r="CR363" s="16"/>
      <c r="CS363" s="70"/>
      <c r="CT363" s="16"/>
      <c r="CU363" s="16"/>
      <c r="CV363" s="70"/>
      <c r="CW363" s="16"/>
      <c r="CX363" s="16"/>
      <c r="CY363" s="70"/>
      <c r="CZ363" s="16"/>
      <c r="DA363" s="16"/>
      <c r="DB363" s="70"/>
      <c r="DC363" s="16"/>
      <c r="DD363" s="16"/>
      <c r="DE363" s="70"/>
      <c r="DF363" s="16"/>
      <c r="DG363" s="16"/>
      <c r="DH363" s="70"/>
      <c r="DI363" s="16"/>
      <c r="DJ363" s="16"/>
      <c r="DK363" s="70"/>
      <c r="DL363" s="16"/>
      <c r="DM363" s="16"/>
      <c r="DN363" s="70"/>
      <c r="DO363" s="16"/>
      <c r="DP363" s="16"/>
      <c r="DQ363" s="70"/>
      <c r="DR363" s="16"/>
      <c r="DS363" s="16"/>
      <c r="DT363" s="70"/>
      <c r="DU363" s="16"/>
      <c r="DV363" s="16"/>
      <c r="DW363" s="70"/>
      <c r="DX363" s="16"/>
      <c r="DY363" s="16"/>
      <c r="DZ363" s="70"/>
      <c r="EA363" s="16"/>
      <c r="EB363" s="16"/>
      <c r="EC363" s="70"/>
      <c r="ED363" s="16"/>
      <c r="EE363" s="16"/>
      <c r="EF363" s="70"/>
      <c r="EG363" s="16"/>
      <c r="EH363" s="16"/>
      <c r="EI363" s="70"/>
      <c r="EJ363" s="16"/>
      <c r="EK363" s="16"/>
      <c r="EL363" s="70"/>
      <c r="EM363" s="16"/>
      <c r="EN363" s="16"/>
      <c r="EO363" s="70"/>
      <c r="EP363" s="16"/>
      <c r="EQ363" s="16"/>
      <c r="ER363" s="70"/>
      <c r="ES363" s="16"/>
      <c r="ET363" s="16"/>
      <c r="EU363" s="70"/>
      <c r="EV363" s="16"/>
      <c r="EW363" s="16"/>
      <c r="EX363" s="70"/>
      <c r="EY363" s="16"/>
      <c r="EZ363" s="16"/>
      <c r="FA363" s="70"/>
      <c r="FB363" s="16"/>
      <c r="FC363" s="16"/>
      <c r="FD363" s="70"/>
      <c r="FE363" s="16"/>
      <c r="FF363" s="16"/>
      <c r="FG363" s="70"/>
      <c r="FH363" s="16"/>
      <c r="FI363" s="16"/>
      <c r="FJ363" s="70"/>
      <c r="FK363" s="16"/>
      <c r="FL363" s="16"/>
      <c r="FM363" s="70"/>
      <c r="FN363" s="16"/>
      <c r="FO363" s="16"/>
      <c r="FP363" s="70"/>
      <c r="FQ363" s="16"/>
      <c r="FR363" s="16"/>
      <c r="FS363" s="70"/>
      <c r="FT363" s="16"/>
      <c r="FU363" s="16"/>
      <c r="FV363" s="70"/>
      <c r="FW363" s="16"/>
      <c r="FX363" s="16"/>
      <c r="FY363" s="70"/>
      <c r="FZ363" s="16"/>
      <c r="GA363" s="16"/>
      <c r="GB363" s="70"/>
      <c r="GC363" s="16"/>
      <c r="GD363" s="16"/>
      <c r="GE363" s="70"/>
      <c r="GF363" s="16"/>
      <c r="GG363" s="16"/>
      <c r="GH363" s="71"/>
      <c r="GI363" s="16"/>
      <c r="GJ363" s="16"/>
      <c r="GK363" s="70"/>
      <c r="GL363" s="16"/>
      <c r="GM363" s="16"/>
      <c r="GN363" s="70"/>
      <c r="GO363" s="16"/>
      <c r="GP363" s="16"/>
      <c r="GQ363" s="70"/>
      <c r="GR363" s="16"/>
      <c r="GS363" s="16"/>
      <c r="GT363" s="70"/>
      <c r="GU363" s="16"/>
      <c r="GV363" s="16"/>
      <c r="GW363" s="70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70"/>
      <c r="HJ363" s="16"/>
      <c r="HK363" s="16"/>
      <c r="HL363" s="16"/>
      <c r="HM363" s="16"/>
      <c r="HN363" s="16"/>
      <c r="HO363" s="16"/>
      <c r="HP363" s="16"/>
      <c r="HQ363" s="16"/>
      <c r="HR363" s="70"/>
      <c r="HS363" s="16"/>
      <c r="HT363" s="16"/>
      <c r="HU363" s="70"/>
      <c r="HV363" s="16"/>
      <c r="HW363" s="16"/>
      <c r="HX363" s="70"/>
      <c r="HY363" s="16"/>
      <c r="HZ363" s="16"/>
      <c r="IA363" s="70"/>
      <c r="IB363" s="16"/>
      <c r="IC363" s="16"/>
      <c r="ID363" s="70"/>
      <c r="IE363" s="16"/>
      <c r="IF363" s="16"/>
      <c r="IG363" s="70"/>
      <c r="IH363" s="16"/>
      <c r="II363" s="16"/>
      <c r="IJ363" s="70"/>
      <c r="IK363" s="16"/>
      <c r="IL363" s="16"/>
      <c r="IM363" s="70"/>
      <c r="IN363" s="16"/>
      <c r="IO363" s="16"/>
      <c r="IP363" s="70"/>
      <c r="IQ363" s="16"/>
      <c r="IR363" s="16"/>
      <c r="IS363" s="16"/>
      <c r="IT363" s="70"/>
      <c r="IU363" s="16"/>
      <c r="IV363" s="16"/>
      <c r="IW363" s="70"/>
      <c r="IX363" s="16"/>
      <c r="IY363" s="16"/>
      <c r="IZ363" s="70"/>
      <c r="JA363" s="16"/>
      <c r="JB363" s="16"/>
      <c r="JC363" s="70"/>
      <c r="JD363" s="16"/>
      <c r="JE363" s="16"/>
      <c r="JF363" s="70"/>
      <c r="JG363" s="16"/>
      <c r="JH363" s="16"/>
      <c r="JI363" s="70"/>
      <c r="JJ363" s="16"/>
      <c r="JK363" s="16"/>
      <c r="JL363" s="70"/>
      <c r="JM363" s="16"/>
      <c r="JN363" s="16"/>
      <c r="JO363" s="70"/>
      <c r="JP363" s="16"/>
      <c r="JQ363" s="16"/>
      <c r="JR363" s="70"/>
      <c r="JS363" s="16"/>
      <c r="JT363" s="16"/>
      <c r="JU363" s="70"/>
      <c r="JV363" s="16"/>
      <c r="JW363" s="16"/>
      <c r="JX363" s="70"/>
      <c r="JY363" s="16"/>
      <c r="JZ363" s="16"/>
      <c r="KA363" s="70"/>
      <c r="KB363" s="16"/>
      <c r="KC363" s="16"/>
      <c r="KD363" s="70"/>
      <c r="KE363" s="16"/>
      <c r="KF363" s="16"/>
      <c r="KG363" s="70"/>
      <c r="KH363" s="16"/>
      <c r="KI363" s="16"/>
      <c r="KJ363" s="70"/>
      <c r="KK363" s="16"/>
      <c r="KL363" s="16"/>
      <c r="KM363" s="70"/>
      <c r="KN363" s="16"/>
      <c r="KO363" s="16"/>
      <c r="KP363" s="70"/>
      <c r="KQ363" s="16"/>
      <c r="KR363" s="16"/>
      <c r="KS363" s="70"/>
      <c r="KT363" s="16"/>
      <c r="KU363" s="16"/>
      <c r="KV363" s="16"/>
      <c r="KW363" s="16"/>
      <c r="KX363" s="16"/>
      <c r="KY363" s="70"/>
      <c r="KZ363" s="16"/>
      <c r="LA363" s="16"/>
      <c r="LB363" s="70"/>
      <c r="LC363" s="16"/>
      <c r="LD363" s="16"/>
      <c r="LE363" s="70"/>
      <c r="LF363" s="16"/>
      <c r="LG363" s="16"/>
      <c r="LH363" s="70"/>
      <c r="LI363" s="16"/>
      <c r="LJ363" s="16"/>
      <c r="LK363" s="70"/>
      <c r="LL363" s="16"/>
      <c r="LM363" s="16"/>
      <c r="LN363" s="70"/>
      <c r="LO363" s="16"/>
      <c r="LP363" s="16"/>
      <c r="LQ363" s="70"/>
      <c r="LR363" s="16"/>
      <c r="LS363" s="16"/>
      <c r="LT363" s="70"/>
      <c r="LU363" s="16"/>
      <c r="LV363" s="16"/>
      <c r="LW363" s="70"/>
      <c r="LX363" s="16"/>
      <c r="LY363" s="16"/>
      <c r="LZ363" s="70"/>
      <c r="MA363" s="16"/>
      <c r="MB363" s="16"/>
      <c r="MC363" s="70"/>
      <c r="MD363" s="16"/>
      <c r="ME363" s="16"/>
      <c r="MF363" s="70"/>
      <c r="MG363" s="21"/>
    </row>
    <row r="364" spans="2:345" s="17" customFormat="1" ht="18.75" customHeight="1">
      <c r="B364" s="16"/>
      <c r="C364" s="16"/>
      <c r="D364" s="16"/>
      <c r="E364" s="16"/>
      <c r="F364" s="16"/>
      <c r="G364" s="70"/>
      <c r="H364" s="16"/>
      <c r="I364" s="16"/>
      <c r="J364" s="70"/>
      <c r="K364" s="16"/>
      <c r="L364" s="16"/>
      <c r="M364" s="70"/>
      <c r="N364" s="16"/>
      <c r="O364" s="16"/>
      <c r="P364" s="70"/>
      <c r="Q364" s="16"/>
      <c r="R364" s="16"/>
      <c r="S364" s="70"/>
      <c r="T364" s="16"/>
      <c r="U364" s="16"/>
      <c r="V364" s="70"/>
      <c r="W364" s="16"/>
      <c r="X364" s="16"/>
      <c r="Y364" s="70"/>
      <c r="Z364" s="16"/>
      <c r="AA364" s="16"/>
      <c r="AB364" s="70"/>
      <c r="AC364" s="16"/>
      <c r="AD364" s="16"/>
      <c r="AE364" s="70"/>
      <c r="AF364" s="16"/>
      <c r="AG364" s="16"/>
      <c r="AH364" s="70"/>
      <c r="AI364" s="16"/>
      <c r="AJ364" s="16"/>
      <c r="AK364" s="70"/>
      <c r="AL364" s="16"/>
      <c r="AM364" s="16"/>
      <c r="AN364" s="70"/>
      <c r="AO364" s="16"/>
      <c r="AP364" s="16"/>
      <c r="AQ364" s="70"/>
      <c r="AR364" s="16"/>
      <c r="AS364" s="16"/>
      <c r="AT364" s="70"/>
      <c r="AU364" s="16"/>
      <c r="AV364" s="16"/>
      <c r="AW364" s="70"/>
      <c r="AX364" s="16"/>
      <c r="AY364" s="16"/>
      <c r="AZ364" s="70"/>
      <c r="BA364" s="16"/>
      <c r="BB364" s="16"/>
      <c r="BC364" s="70"/>
      <c r="BD364" s="16"/>
      <c r="BE364" s="16"/>
      <c r="BF364" s="70"/>
      <c r="BG364" s="16"/>
      <c r="BH364" s="16"/>
      <c r="BI364" s="70"/>
      <c r="BJ364" s="16"/>
      <c r="BK364" s="16"/>
      <c r="BL364" s="70"/>
      <c r="BM364" s="16"/>
      <c r="BN364" s="16"/>
      <c r="BO364" s="70"/>
      <c r="BP364" s="16"/>
      <c r="BQ364" s="16"/>
      <c r="BR364" s="70"/>
      <c r="BS364" s="16"/>
      <c r="BT364" s="16"/>
      <c r="BU364" s="70"/>
      <c r="BV364" s="16"/>
      <c r="BW364" s="16"/>
      <c r="BX364" s="70"/>
      <c r="BY364" s="16"/>
      <c r="BZ364" s="16"/>
      <c r="CA364" s="70"/>
      <c r="CB364" s="16"/>
      <c r="CC364" s="16"/>
      <c r="CD364" s="70"/>
      <c r="CE364" s="16"/>
      <c r="CF364" s="16"/>
      <c r="CG364" s="70"/>
      <c r="CH364" s="16"/>
      <c r="CI364" s="16"/>
      <c r="CJ364" s="70"/>
      <c r="CK364" s="16"/>
      <c r="CL364" s="16"/>
      <c r="CM364" s="70"/>
      <c r="CN364" s="16"/>
      <c r="CO364" s="16"/>
      <c r="CP364" s="70"/>
      <c r="CQ364" s="16"/>
      <c r="CR364" s="16"/>
      <c r="CS364" s="70"/>
      <c r="CT364" s="16"/>
      <c r="CU364" s="16"/>
      <c r="CV364" s="70"/>
      <c r="CW364" s="16"/>
      <c r="CX364" s="16"/>
      <c r="CY364" s="70"/>
      <c r="CZ364" s="16"/>
      <c r="DA364" s="16"/>
      <c r="DB364" s="70"/>
      <c r="DC364" s="16"/>
      <c r="DD364" s="16"/>
      <c r="DE364" s="70"/>
      <c r="DF364" s="16"/>
      <c r="DG364" s="16"/>
      <c r="DH364" s="70"/>
      <c r="DI364" s="16"/>
      <c r="DJ364" s="16"/>
      <c r="DK364" s="70"/>
      <c r="DL364" s="16"/>
      <c r="DM364" s="16"/>
      <c r="DN364" s="70"/>
      <c r="DO364" s="16"/>
      <c r="DP364" s="16"/>
      <c r="DQ364" s="70"/>
      <c r="DR364" s="16"/>
      <c r="DS364" s="16"/>
      <c r="DT364" s="70"/>
      <c r="DU364" s="16"/>
      <c r="DV364" s="16"/>
      <c r="DW364" s="70"/>
      <c r="DX364" s="16"/>
      <c r="DY364" s="16"/>
      <c r="DZ364" s="70"/>
      <c r="EA364" s="16"/>
      <c r="EB364" s="16"/>
      <c r="EC364" s="70"/>
      <c r="ED364" s="16"/>
      <c r="EE364" s="16"/>
      <c r="EF364" s="70"/>
      <c r="EG364" s="16"/>
      <c r="EH364" s="16"/>
      <c r="EI364" s="70"/>
      <c r="EJ364" s="16"/>
      <c r="EK364" s="16"/>
      <c r="EL364" s="70"/>
      <c r="EM364" s="16"/>
      <c r="EN364" s="16"/>
      <c r="EO364" s="70"/>
      <c r="EP364" s="16"/>
      <c r="EQ364" s="16"/>
      <c r="ER364" s="70"/>
      <c r="ES364" s="16"/>
      <c r="ET364" s="16"/>
      <c r="EU364" s="70"/>
      <c r="EV364" s="16"/>
      <c r="EW364" s="16"/>
      <c r="EX364" s="70"/>
      <c r="EY364" s="16"/>
      <c r="EZ364" s="16"/>
      <c r="FA364" s="70"/>
      <c r="FB364" s="16"/>
      <c r="FC364" s="16"/>
      <c r="FD364" s="70"/>
      <c r="FE364" s="16"/>
      <c r="FF364" s="16"/>
      <c r="FG364" s="70"/>
      <c r="FH364" s="16"/>
      <c r="FI364" s="16"/>
      <c r="FJ364" s="70"/>
      <c r="FK364" s="16"/>
      <c r="FL364" s="16"/>
      <c r="FM364" s="70"/>
      <c r="FN364" s="16"/>
      <c r="FO364" s="16"/>
      <c r="FP364" s="70"/>
      <c r="FQ364" s="16"/>
      <c r="FR364" s="16"/>
      <c r="FS364" s="70"/>
      <c r="FT364" s="16"/>
      <c r="FU364" s="16"/>
      <c r="FV364" s="70"/>
      <c r="FW364" s="16"/>
      <c r="FX364" s="16"/>
      <c r="FY364" s="70"/>
      <c r="FZ364" s="16"/>
      <c r="GA364" s="16"/>
      <c r="GB364" s="70"/>
      <c r="GC364" s="16"/>
      <c r="GD364" s="16"/>
      <c r="GE364" s="70"/>
      <c r="GF364" s="16"/>
      <c r="GG364" s="16"/>
      <c r="GH364" s="71"/>
      <c r="GI364" s="16"/>
      <c r="GJ364" s="16"/>
      <c r="GK364" s="70"/>
      <c r="GL364" s="16"/>
      <c r="GM364" s="16"/>
      <c r="GN364" s="70"/>
      <c r="GO364" s="16"/>
      <c r="GP364" s="16"/>
      <c r="GQ364" s="70"/>
      <c r="GR364" s="16"/>
      <c r="GS364" s="16"/>
      <c r="GT364" s="70"/>
      <c r="GU364" s="16"/>
      <c r="GV364" s="16"/>
      <c r="GW364" s="70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70"/>
      <c r="HJ364" s="16"/>
      <c r="HK364" s="16"/>
      <c r="HL364" s="16"/>
      <c r="HM364" s="16"/>
      <c r="HN364" s="16"/>
      <c r="HO364" s="16"/>
      <c r="HP364" s="16"/>
      <c r="HQ364" s="16"/>
      <c r="HR364" s="70"/>
      <c r="HS364" s="16"/>
      <c r="HT364" s="16"/>
      <c r="HU364" s="70"/>
      <c r="HV364" s="16"/>
      <c r="HW364" s="16"/>
      <c r="HX364" s="70"/>
      <c r="HY364" s="16"/>
      <c r="HZ364" s="16"/>
      <c r="IA364" s="70"/>
      <c r="IB364" s="16"/>
      <c r="IC364" s="16"/>
      <c r="ID364" s="70"/>
      <c r="IE364" s="16"/>
      <c r="IF364" s="16"/>
      <c r="IG364" s="70"/>
      <c r="IH364" s="16"/>
      <c r="II364" s="16"/>
      <c r="IJ364" s="70"/>
      <c r="IK364" s="16"/>
      <c r="IL364" s="16"/>
      <c r="IM364" s="70"/>
      <c r="IN364" s="16"/>
      <c r="IO364" s="16"/>
      <c r="IP364" s="70"/>
      <c r="IQ364" s="16"/>
      <c r="IR364" s="16"/>
      <c r="IS364" s="16"/>
      <c r="IT364" s="70"/>
      <c r="IU364" s="16"/>
      <c r="IV364" s="16"/>
      <c r="IW364" s="70"/>
      <c r="IX364" s="16"/>
      <c r="IY364" s="16"/>
      <c r="IZ364" s="70"/>
      <c r="JA364" s="16"/>
      <c r="JB364" s="16"/>
      <c r="JC364" s="70"/>
      <c r="JD364" s="16"/>
      <c r="JE364" s="16"/>
      <c r="JF364" s="70"/>
      <c r="JG364" s="16"/>
      <c r="JH364" s="16"/>
      <c r="JI364" s="70"/>
      <c r="JJ364" s="16"/>
      <c r="JK364" s="16"/>
      <c r="JL364" s="70"/>
      <c r="JM364" s="16"/>
      <c r="JN364" s="16"/>
      <c r="JO364" s="70"/>
      <c r="JP364" s="16"/>
      <c r="JQ364" s="16"/>
      <c r="JR364" s="70"/>
      <c r="JS364" s="16"/>
      <c r="JT364" s="16"/>
      <c r="JU364" s="70"/>
      <c r="JV364" s="16"/>
      <c r="JW364" s="16"/>
      <c r="JX364" s="70"/>
      <c r="JY364" s="16"/>
      <c r="JZ364" s="16"/>
      <c r="KA364" s="70"/>
      <c r="KB364" s="16"/>
      <c r="KC364" s="16"/>
      <c r="KD364" s="70"/>
      <c r="KE364" s="16"/>
      <c r="KF364" s="16"/>
      <c r="KG364" s="70"/>
      <c r="KH364" s="16"/>
      <c r="KI364" s="16"/>
      <c r="KJ364" s="70"/>
      <c r="KK364" s="16"/>
      <c r="KL364" s="16"/>
      <c r="KM364" s="70"/>
      <c r="KN364" s="16"/>
      <c r="KO364" s="16"/>
      <c r="KP364" s="70"/>
      <c r="KQ364" s="16"/>
      <c r="KR364" s="16"/>
      <c r="KS364" s="70"/>
      <c r="KT364" s="16"/>
      <c r="KU364" s="16"/>
      <c r="KV364" s="16"/>
      <c r="KW364" s="16"/>
      <c r="KX364" s="16"/>
      <c r="KY364" s="70"/>
      <c r="KZ364" s="16"/>
      <c r="LA364" s="16"/>
      <c r="LB364" s="70"/>
      <c r="LC364" s="16"/>
      <c r="LD364" s="16"/>
      <c r="LE364" s="70"/>
      <c r="LF364" s="16"/>
      <c r="LG364" s="16"/>
      <c r="LH364" s="70"/>
      <c r="LI364" s="16"/>
      <c r="LJ364" s="16"/>
      <c r="LK364" s="70"/>
      <c r="LL364" s="16"/>
      <c r="LM364" s="16"/>
      <c r="LN364" s="70"/>
      <c r="LO364" s="16"/>
      <c r="LP364" s="16"/>
      <c r="LQ364" s="70"/>
      <c r="LR364" s="16"/>
      <c r="LS364" s="16"/>
      <c r="LT364" s="70"/>
      <c r="LU364" s="16"/>
      <c r="LV364" s="16"/>
      <c r="LW364" s="70"/>
      <c r="LX364" s="16"/>
      <c r="LY364" s="16"/>
      <c r="LZ364" s="70"/>
      <c r="MA364" s="16"/>
      <c r="MB364" s="16"/>
      <c r="MC364" s="70"/>
      <c r="MD364" s="16"/>
      <c r="ME364" s="16"/>
      <c r="MF364" s="70"/>
      <c r="MG364" s="21"/>
    </row>
    <row r="365" spans="2:345" s="17" customFormat="1">
      <c r="B365" s="16"/>
      <c r="C365" s="16"/>
      <c r="D365" s="16"/>
      <c r="E365" s="16"/>
      <c r="F365" s="16"/>
      <c r="G365" s="70"/>
      <c r="H365" s="16"/>
      <c r="I365" s="16"/>
      <c r="J365" s="70"/>
      <c r="K365" s="16"/>
      <c r="L365" s="16"/>
      <c r="M365" s="70"/>
      <c r="N365" s="16"/>
      <c r="O365" s="16"/>
      <c r="P365" s="70"/>
      <c r="Q365" s="16"/>
      <c r="R365" s="16"/>
      <c r="S365" s="70"/>
      <c r="T365" s="16"/>
      <c r="U365" s="16"/>
      <c r="V365" s="70"/>
      <c r="W365" s="16"/>
      <c r="X365" s="16"/>
      <c r="Y365" s="70"/>
      <c r="Z365" s="16"/>
      <c r="AA365" s="16"/>
      <c r="AB365" s="70"/>
      <c r="AC365" s="16"/>
      <c r="AD365" s="16"/>
      <c r="AE365" s="70"/>
      <c r="AF365" s="16"/>
      <c r="AG365" s="16"/>
      <c r="AH365" s="70"/>
      <c r="AI365" s="16"/>
      <c r="AJ365" s="16"/>
      <c r="AK365" s="70"/>
      <c r="AL365" s="16"/>
      <c r="AM365" s="16"/>
      <c r="AN365" s="70"/>
      <c r="AO365" s="16"/>
      <c r="AP365" s="16"/>
      <c r="AQ365" s="70"/>
      <c r="AR365" s="16"/>
      <c r="AS365" s="16"/>
      <c r="AT365" s="70"/>
      <c r="AU365" s="16"/>
      <c r="AV365" s="16"/>
      <c r="AW365" s="70"/>
      <c r="AX365" s="16"/>
      <c r="AY365" s="16"/>
      <c r="AZ365" s="70"/>
      <c r="BA365" s="16"/>
      <c r="BB365" s="16"/>
      <c r="BC365" s="70"/>
      <c r="BD365" s="16"/>
      <c r="BE365" s="16"/>
      <c r="BF365" s="70"/>
      <c r="BG365" s="16"/>
      <c r="BH365" s="16"/>
      <c r="BI365" s="70"/>
      <c r="BJ365" s="16"/>
      <c r="BK365" s="16"/>
      <c r="BL365" s="70"/>
      <c r="BM365" s="16"/>
      <c r="BN365" s="16"/>
      <c r="BO365" s="70"/>
      <c r="BP365" s="16"/>
      <c r="BQ365" s="16"/>
      <c r="BR365" s="70"/>
      <c r="BS365" s="16"/>
      <c r="BT365" s="16"/>
      <c r="BU365" s="70"/>
      <c r="BV365" s="16"/>
      <c r="BW365" s="16"/>
      <c r="BX365" s="70"/>
      <c r="BY365" s="16"/>
      <c r="BZ365" s="16"/>
      <c r="CA365" s="70"/>
      <c r="CB365" s="16"/>
      <c r="CC365" s="16"/>
      <c r="CD365" s="70"/>
      <c r="CE365" s="16"/>
      <c r="CF365" s="16"/>
      <c r="CG365" s="70"/>
      <c r="CH365" s="16"/>
      <c r="CI365" s="16"/>
      <c r="CJ365" s="70"/>
      <c r="CK365" s="16"/>
      <c r="CL365" s="16"/>
      <c r="CM365" s="70"/>
      <c r="CN365" s="16"/>
      <c r="CO365" s="16"/>
      <c r="CP365" s="70"/>
      <c r="CQ365" s="16"/>
      <c r="CR365" s="16"/>
      <c r="CS365" s="70"/>
      <c r="CT365" s="16"/>
      <c r="CU365" s="16"/>
      <c r="CV365" s="70"/>
      <c r="CW365" s="16"/>
      <c r="CX365" s="16"/>
      <c r="CY365" s="70"/>
      <c r="CZ365" s="16"/>
      <c r="DA365" s="16"/>
      <c r="DB365" s="70"/>
      <c r="DC365" s="16"/>
      <c r="DD365" s="16"/>
      <c r="DE365" s="70"/>
      <c r="DF365" s="16"/>
      <c r="DG365" s="16"/>
      <c r="DH365" s="70"/>
      <c r="DI365" s="16"/>
      <c r="DJ365" s="16"/>
      <c r="DK365" s="70"/>
      <c r="DL365" s="16"/>
      <c r="DM365" s="16"/>
      <c r="DN365" s="70"/>
      <c r="DO365" s="16"/>
      <c r="DP365" s="16"/>
      <c r="DQ365" s="70"/>
      <c r="DR365" s="16"/>
      <c r="DS365" s="16"/>
      <c r="DT365" s="70"/>
      <c r="DU365" s="16"/>
      <c r="DV365" s="16"/>
      <c r="DW365" s="70"/>
      <c r="DX365" s="16"/>
      <c r="DY365" s="16"/>
      <c r="DZ365" s="70"/>
      <c r="EA365" s="16"/>
      <c r="EB365" s="16"/>
      <c r="EC365" s="70"/>
      <c r="ED365" s="16"/>
      <c r="EE365" s="16"/>
      <c r="EF365" s="70"/>
      <c r="EG365" s="16"/>
      <c r="EH365" s="16"/>
      <c r="EI365" s="70"/>
      <c r="EJ365" s="16"/>
      <c r="EK365" s="16"/>
      <c r="EL365" s="70"/>
      <c r="EM365" s="16"/>
      <c r="EN365" s="16"/>
      <c r="EO365" s="70"/>
      <c r="EP365" s="16"/>
      <c r="EQ365" s="16"/>
      <c r="ER365" s="70"/>
      <c r="ES365" s="16"/>
      <c r="ET365" s="16"/>
      <c r="EU365" s="70"/>
      <c r="EV365" s="16"/>
      <c r="EW365" s="16"/>
      <c r="EX365" s="70"/>
      <c r="EY365" s="16"/>
      <c r="EZ365" s="16"/>
      <c r="FA365" s="70"/>
      <c r="FB365" s="16"/>
      <c r="FC365" s="16"/>
      <c r="FD365" s="70"/>
      <c r="FE365" s="16"/>
      <c r="FF365" s="16"/>
      <c r="FG365" s="70"/>
      <c r="FH365" s="16"/>
      <c r="FI365" s="16"/>
      <c r="FJ365" s="70"/>
      <c r="FK365" s="16"/>
      <c r="FL365" s="16"/>
      <c r="FM365" s="70"/>
      <c r="FN365" s="16"/>
      <c r="FO365" s="16"/>
      <c r="FP365" s="70"/>
      <c r="FQ365" s="16"/>
      <c r="FR365" s="16"/>
      <c r="FS365" s="70"/>
      <c r="FT365" s="16"/>
      <c r="FU365" s="16"/>
      <c r="FV365" s="70"/>
      <c r="FW365" s="16"/>
      <c r="FX365" s="16"/>
      <c r="FY365" s="70"/>
      <c r="FZ365" s="16"/>
      <c r="GA365" s="16"/>
      <c r="GB365" s="70"/>
      <c r="GC365" s="16"/>
      <c r="GD365" s="16"/>
      <c r="GE365" s="70"/>
      <c r="GF365" s="16"/>
      <c r="GG365" s="16"/>
      <c r="GH365" s="71"/>
      <c r="GI365" s="16"/>
      <c r="GJ365" s="16"/>
      <c r="GK365" s="70"/>
      <c r="GL365" s="16"/>
      <c r="GM365" s="16"/>
      <c r="GN365" s="70"/>
      <c r="GO365" s="16"/>
      <c r="GP365" s="16"/>
      <c r="GQ365" s="70"/>
      <c r="GR365" s="16"/>
      <c r="GS365" s="16"/>
      <c r="GT365" s="70"/>
      <c r="GU365" s="16"/>
      <c r="GV365" s="16"/>
      <c r="GW365" s="70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70"/>
      <c r="HJ365" s="16"/>
      <c r="HK365" s="16"/>
      <c r="HL365" s="16"/>
      <c r="HM365" s="16"/>
      <c r="HN365" s="16"/>
      <c r="HO365" s="16"/>
      <c r="HP365" s="16"/>
      <c r="HQ365" s="16"/>
      <c r="HR365" s="70"/>
      <c r="HS365" s="16"/>
      <c r="HT365" s="16"/>
      <c r="HU365" s="70"/>
      <c r="HV365" s="16"/>
      <c r="HW365" s="16"/>
      <c r="HX365" s="70"/>
      <c r="HY365" s="16"/>
      <c r="HZ365" s="16"/>
      <c r="IA365" s="70"/>
      <c r="IB365" s="16"/>
      <c r="IC365" s="16"/>
      <c r="ID365" s="70"/>
      <c r="IE365" s="16"/>
      <c r="IF365" s="16"/>
      <c r="IG365" s="70"/>
      <c r="IH365" s="16"/>
      <c r="II365" s="16"/>
      <c r="IJ365" s="70"/>
      <c r="IK365" s="16"/>
      <c r="IL365" s="16"/>
      <c r="IM365" s="70"/>
      <c r="IN365" s="16"/>
      <c r="IO365" s="16"/>
      <c r="IP365" s="70"/>
      <c r="IQ365" s="16"/>
      <c r="IR365" s="16"/>
      <c r="IS365" s="16"/>
      <c r="IT365" s="70"/>
      <c r="IU365" s="16"/>
      <c r="IV365" s="16"/>
      <c r="IW365" s="70"/>
      <c r="IX365" s="16"/>
      <c r="IY365" s="16"/>
      <c r="IZ365" s="70"/>
      <c r="JA365" s="16"/>
      <c r="JB365" s="16"/>
      <c r="JC365" s="70"/>
      <c r="JD365" s="16"/>
      <c r="JE365" s="16"/>
      <c r="JF365" s="70"/>
      <c r="JG365" s="16"/>
      <c r="JH365" s="16"/>
      <c r="JI365" s="70"/>
      <c r="JJ365" s="16"/>
      <c r="JK365" s="16"/>
      <c r="JL365" s="70"/>
      <c r="JM365" s="16"/>
      <c r="JN365" s="16"/>
      <c r="JO365" s="70"/>
      <c r="JP365" s="16"/>
      <c r="JQ365" s="16"/>
      <c r="JR365" s="70"/>
      <c r="JS365" s="16"/>
      <c r="JT365" s="16"/>
      <c r="JU365" s="70"/>
      <c r="JV365" s="16"/>
      <c r="JW365" s="16"/>
      <c r="JX365" s="70"/>
      <c r="JY365" s="16"/>
      <c r="JZ365" s="16"/>
      <c r="KA365" s="70"/>
      <c r="KB365" s="16"/>
      <c r="KC365" s="16"/>
      <c r="KD365" s="70"/>
      <c r="KE365" s="16"/>
      <c r="KF365" s="16"/>
      <c r="KG365" s="70"/>
      <c r="KH365" s="16"/>
      <c r="KI365" s="16"/>
      <c r="KJ365" s="70"/>
      <c r="KK365" s="16"/>
      <c r="KL365" s="16"/>
      <c r="KM365" s="70"/>
      <c r="KN365" s="16"/>
      <c r="KO365" s="16"/>
      <c r="KP365" s="70"/>
      <c r="KQ365" s="16"/>
      <c r="KR365" s="16"/>
      <c r="KS365" s="70"/>
      <c r="KT365" s="16"/>
      <c r="KU365" s="16"/>
      <c r="KV365" s="16"/>
      <c r="KW365" s="16"/>
      <c r="KX365" s="16"/>
      <c r="KY365" s="70"/>
      <c r="KZ365" s="16"/>
      <c r="LA365" s="16"/>
      <c r="LB365" s="70"/>
      <c r="LC365" s="16"/>
      <c r="LD365" s="16"/>
      <c r="LE365" s="70"/>
      <c r="LF365" s="16"/>
      <c r="LG365" s="16"/>
      <c r="LH365" s="70"/>
      <c r="LI365" s="16"/>
      <c r="LJ365" s="16"/>
      <c r="LK365" s="70"/>
      <c r="LL365" s="16"/>
      <c r="LM365" s="16"/>
      <c r="LN365" s="70"/>
      <c r="LO365" s="16"/>
      <c r="LP365" s="16"/>
      <c r="LQ365" s="70"/>
      <c r="LR365" s="16"/>
      <c r="LS365" s="16"/>
      <c r="LT365" s="70"/>
      <c r="LU365" s="16"/>
      <c r="LV365" s="16"/>
      <c r="LW365" s="70"/>
      <c r="LX365" s="16"/>
      <c r="LY365" s="16"/>
      <c r="LZ365" s="70"/>
      <c r="MA365" s="16"/>
      <c r="MB365" s="16"/>
      <c r="MC365" s="70"/>
      <c r="MD365" s="16"/>
      <c r="ME365" s="16"/>
      <c r="MF365" s="70"/>
      <c r="MG365" s="21"/>
    </row>
    <row r="366" spans="2:345" s="17" customFormat="1" ht="18.75" customHeight="1">
      <c r="B366" s="16"/>
      <c r="C366" s="16"/>
      <c r="D366" s="16"/>
      <c r="E366" s="16"/>
      <c r="F366" s="16"/>
      <c r="G366" s="70"/>
      <c r="H366" s="16"/>
      <c r="I366" s="16"/>
      <c r="J366" s="70"/>
      <c r="K366" s="16"/>
      <c r="L366" s="16"/>
      <c r="M366" s="70"/>
      <c r="N366" s="16"/>
      <c r="O366" s="16"/>
      <c r="P366" s="70"/>
      <c r="Q366" s="16"/>
      <c r="R366" s="16"/>
      <c r="S366" s="70"/>
      <c r="T366" s="16"/>
      <c r="U366" s="16"/>
      <c r="V366" s="70"/>
      <c r="W366" s="16"/>
      <c r="X366" s="16"/>
      <c r="Y366" s="70"/>
      <c r="Z366" s="16"/>
      <c r="AA366" s="16"/>
      <c r="AB366" s="70"/>
      <c r="AC366" s="16"/>
      <c r="AD366" s="16"/>
      <c r="AE366" s="70"/>
      <c r="AF366" s="16"/>
      <c r="AG366" s="16"/>
      <c r="AH366" s="70"/>
      <c r="AI366" s="16"/>
      <c r="AJ366" s="16"/>
      <c r="AK366" s="70"/>
      <c r="AL366" s="16"/>
      <c r="AM366" s="16"/>
      <c r="AN366" s="70"/>
      <c r="AO366" s="16"/>
      <c r="AP366" s="16"/>
      <c r="AQ366" s="70"/>
      <c r="AR366" s="16"/>
      <c r="AS366" s="16"/>
      <c r="AT366" s="70"/>
      <c r="AU366" s="16"/>
      <c r="AV366" s="16"/>
      <c r="AW366" s="70"/>
      <c r="AX366" s="16"/>
      <c r="AY366" s="16"/>
      <c r="AZ366" s="70"/>
      <c r="BA366" s="16"/>
      <c r="BB366" s="16"/>
      <c r="BC366" s="70"/>
      <c r="BD366" s="16"/>
      <c r="BE366" s="16"/>
      <c r="BF366" s="70"/>
      <c r="BG366" s="16"/>
      <c r="BH366" s="16"/>
      <c r="BI366" s="70"/>
      <c r="BJ366" s="16"/>
      <c r="BK366" s="16"/>
      <c r="BL366" s="70"/>
      <c r="BM366" s="16"/>
      <c r="BN366" s="16"/>
      <c r="BO366" s="70"/>
      <c r="BP366" s="16"/>
      <c r="BQ366" s="16"/>
      <c r="BR366" s="70"/>
      <c r="BS366" s="16"/>
      <c r="BT366" s="16"/>
      <c r="BU366" s="70"/>
      <c r="BV366" s="16"/>
      <c r="BW366" s="16"/>
      <c r="BX366" s="70"/>
      <c r="BY366" s="16"/>
      <c r="BZ366" s="16"/>
      <c r="CA366" s="70"/>
      <c r="CB366" s="16"/>
      <c r="CC366" s="16"/>
      <c r="CD366" s="70"/>
      <c r="CE366" s="16"/>
      <c r="CF366" s="16"/>
      <c r="CG366" s="70"/>
      <c r="CH366" s="16"/>
      <c r="CI366" s="16"/>
      <c r="CJ366" s="70"/>
      <c r="CK366" s="16"/>
      <c r="CL366" s="16"/>
      <c r="CM366" s="70"/>
      <c r="CN366" s="16"/>
      <c r="CO366" s="16"/>
      <c r="CP366" s="70"/>
      <c r="CQ366" s="16"/>
      <c r="CR366" s="16"/>
      <c r="CS366" s="70"/>
      <c r="CT366" s="16"/>
      <c r="CU366" s="16"/>
      <c r="CV366" s="70"/>
      <c r="CW366" s="16"/>
      <c r="CX366" s="16"/>
      <c r="CY366" s="70"/>
      <c r="CZ366" s="16"/>
      <c r="DA366" s="16"/>
      <c r="DB366" s="70"/>
      <c r="DC366" s="16"/>
      <c r="DD366" s="16"/>
      <c r="DE366" s="70"/>
      <c r="DF366" s="16"/>
      <c r="DG366" s="16"/>
      <c r="DH366" s="70"/>
      <c r="DI366" s="16"/>
      <c r="DJ366" s="16"/>
      <c r="DK366" s="70"/>
      <c r="DL366" s="16"/>
      <c r="DM366" s="16"/>
      <c r="DN366" s="70"/>
      <c r="DO366" s="16"/>
      <c r="DP366" s="16"/>
      <c r="DQ366" s="70"/>
      <c r="DR366" s="16"/>
      <c r="DS366" s="16"/>
      <c r="DT366" s="70"/>
      <c r="DU366" s="16"/>
      <c r="DV366" s="16"/>
      <c r="DW366" s="70"/>
      <c r="DX366" s="16"/>
      <c r="DY366" s="16"/>
      <c r="DZ366" s="70"/>
      <c r="EA366" s="16"/>
      <c r="EB366" s="16"/>
      <c r="EC366" s="70"/>
      <c r="ED366" s="16"/>
      <c r="EE366" s="16"/>
      <c r="EF366" s="70"/>
      <c r="EG366" s="16"/>
      <c r="EH366" s="16"/>
      <c r="EI366" s="70"/>
      <c r="EJ366" s="16"/>
      <c r="EK366" s="16"/>
      <c r="EL366" s="70"/>
      <c r="EM366" s="16"/>
      <c r="EN366" s="16"/>
      <c r="EO366" s="70"/>
      <c r="EP366" s="16"/>
      <c r="EQ366" s="16"/>
      <c r="ER366" s="70"/>
      <c r="ES366" s="16"/>
      <c r="ET366" s="16"/>
      <c r="EU366" s="70"/>
      <c r="EV366" s="16"/>
      <c r="EW366" s="16"/>
      <c r="EX366" s="70"/>
      <c r="EY366" s="16"/>
      <c r="EZ366" s="16"/>
      <c r="FA366" s="70"/>
      <c r="FB366" s="16"/>
      <c r="FC366" s="16"/>
      <c r="FD366" s="70"/>
      <c r="FE366" s="16"/>
      <c r="FF366" s="16"/>
      <c r="FG366" s="70"/>
      <c r="FH366" s="16"/>
      <c r="FI366" s="16"/>
      <c r="FJ366" s="70"/>
      <c r="FK366" s="16"/>
      <c r="FL366" s="16"/>
      <c r="FM366" s="70"/>
      <c r="FN366" s="16"/>
      <c r="FO366" s="16"/>
      <c r="FP366" s="70"/>
      <c r="FQ366" s="16"/>
      <c r="FR366" s="16"/>
      <c r="FS366" s="70"/>
      <c r="FT366" s="16"/>
      <c r="FU366" s="16"/>
      <c r="FV366" s="70"/>
      <c r="FW366" s="16"/>
      <c r="FX366" s="16"/>
      <c r="FY366" s="70"/>
      <c r="FZ366" s="16"/>
      <c r="GA366" s="16"/>
      <c r="GB366" s="70"/>
      <c r="GC366" s="16"/>
      <c r="GD366" s="16"/>
      <c r="GE366" s="70"/>
      <c r="GF366" s="16"/>
      <c r="GG366" s="16"/>
      <c r="GH366" s="71"/>
      <c r="GI366" s="16"/>
      <c r="GJ366" s="16"/>
      <c r="GK366" s="70"/>
      <c r="GL366" s="16"/>
      <c r="GM366" s="16"/>
      <c r="GN366" s="70"/>
      <c r="GO366" s="16"/>
      <c r="GP366" s="16"/>
      <c r="GQ366" s="70"/>
      <c r="GR366" s="16"/>
      <c r="GS366" s="16"/>
      <c r="GT366" s="70"/>
      <c r="GU366" s="16"/>
      <c r="GV366" s="16"/>
      <c r="GW366" s="70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70"/>
      <c r="HJ366" s="16"/>
      <c r="HK366" s="16"/>
      <c r="HL366" s="16"/>
      <c r="HM366" s="16"/>
      <c r="HN366" s="16"/>
      <c r="HO366" s="16"/>
      <c r="HP366" s="16"/>
      <c r="HQ366" s="16"/>
      <c r="HR366" s="70"/>
      <c r="HS366" s="16"/>
      <c r="HT366" s="16"/>
      <c r="HU366" s="70"/>
      <c r="HV366" s="16"/>
      <c r="HW366" s="16"/>
      <c r="HX366" s="70"/>
      <c r="HY366" s="16"/>
      <c r="HZ366" s="16"/>
      <c r="IA366" s="70"/>
      <c r="IB366" s="16"/>
      <c r="IC366" s="16"/>
      <c r="ID366" s="70"/>
      <c r="IE366" s="16"/>
      <c r="IF366" s="16"/>
      <c r="IG366" s="70"/>
      <c r="IH366" s="16"/>
      <c r="II366" s="16"/>
      <c r="IJ366" s="70"/>
      <c r="IK366" s="16"/>
      <c r="IL366" s="16"/>
      <c r="IM366" s="70"/>
      <c r="IN366" s="16"/>
      <c r="IO366" s="16"/>
      <c r="IP366" s="70"/>
      <c r="IQ366" s="16"/>
      <c r="IR366" s="16"/>
      <c r="IS366" s="16"/>
      <c r="IT366" s="70"/>
      <c r="IU366" s="16"/>
      <c r="IV366" s="16"/>
      <c r="IW366" s="70"/>
      <c r="IX366" s="16"/>
      <c r="IY366" s="16"/>
      <c r="IZ366" s="70"/>
      <c r="JA366" s="16"/>
      <c r="JB366" s="16"/>
      <c r="JC366" s="70"/>
      <c r="JD366" s="16"/>
      <c r="JE366" s="16"/>
      <c r="JF366" s="70"/>
      <c r="JG366" s="16"/>
      <c r="JH366" s="16"/>
      <c r="JI366" s="70"/>
      <c r="JJ366" s="16"/>
      <c r="JK366" s="16"/>
      <c r="JL366" s="70"/>
      <c r="JM366" s="16"/>
      <c r="JN366" s="16"/>
      <c r="JO366" s="70"/>
      <c r="JP366" s="16"/>
      <c r="JQ366" s="16"/>
      <c r="JR366" s="70"/>
      <c r="JS366" s="16"/>
      <c r="JT366" s="16"/>
      <c r="JU366" s="70"/>
      <c r="JV366" s="16"/>
      <c r="JW366" s="16"/>
      <c r="JX366" s="70"/>
      <c r="JY366" s="16"/>
      <c r="JZ366" s="16"/>
      <c r="KA366" s="70"/>
      <c r="KB366" s="16"/>
      <c r="KC366" s="16"/>
      <c r="KD366" s="70"/>
      <c r="KE366" s="16"/>
      <c r="KF366" s="16"/>
      <c r="KG366" s="70"/>
      <c r="KH366" s="16"/>
      <c r="KI366" s="16"/>
      <c r="KJ366" s="70"/>
      <c r="KK366" s="16"/>
      <c r="KL366" s="16"/>
      <c r="KM366" s="70"/>
      <c r="KN366" s="16"/>
      <c r="KO366" s="16"/>
      <c r="KP366" s="70"/>
      <c r="KQ366" s="16"/>
      <c r="KR366" s="16"/>
      <c r="KS366" s="70"/>
      <c r="KT366" s="16"/>
      <c r="KU366" s="16"/>
      <c r="KV366" s="16"/>
      <c r="KW366" s="16"/>
      <c r="KX366" s="16"/>
      <c r="KY366" s="70"/>
      <c r="KZ366" s="16"/>
      <c r="LA366" s="16"/>
      <c r="LB366" s="70"/>
      <c r="LC366" s="16"/>
      <c r="LD366" s="16"/>
      <c r="LE366" s="70"/>
      <c r="LF366" s="16"/>
      <c r="LG366" s="16"/>
      <c r="LH366" s="70"/>
      <c r="LI366" s="16"/>
      <c r="LJ366" s="16"/>
      <c r="LK366" s="70"/>
      <c r="LL366" s="16"/>
      <c r="LM366" s="16"/>
      <c r="LN366" s="70"/>
      <c r="LO366" s="16"/>
      <c r="LP366" s="16"/>
      <c r="LQ366" s="70"/>
      <c r="LR366" s="16"/>
      <c r="LS366" s="16"/>
      <c r="LT366" s="70"/>
      <c r="LU366" s="16"/>
      <c r="LV366" s="16"/>
      <c r="LW366" s="70"/>
      <c r="LX366" s="16"/>
      <c r="LY366" s="16"/>
      <c r="LZ366" s="70"/>
      <c r="MA366" s="16"/>
      <c r="MB366" s="16"/>
      <c r="MC366" s="70"/>
      <c r="MD366" s="16"/>
      <c r="ME366" s="16"/>
      <c r="MF366" s="70"/>
      <c r="MG366" s="21"/>
    </row>
    <row r="367" spans="2:345" s="17" customFormat="1">
      <c r="B367" s="16"/>
      <c r="C367" s="16"/>
      <c r="D367" s="16"/>
      <c r="E367" s="16"/>
      <c r="F367" s="16"/>
      <c r="G367" s="70"/>
      <c r="H367" s="16"/>
      <c r="I367" s="16"/>
      <c r="J367" s="70"/>
      <c r="K367" s="16"/>
      <c r="L367" s="16"/>
      <c r="M367" s="70"/>
      <c r="N367" s="16"/>
      <c r="O367" s="16"/>
      <c r="P367" s="70"/>
      <c r="Q367" s="16"/>
      <c r="R367" s="16"/>
      <c r="S367" s="70"/>
      <c r="T367" s="16"/>
      <c r="U367" s="16"/>
      <c r="V367" s="70"/>
      <c r="W367" s="16"/>
      <c r="X367" s="16"/>
      <c r="Y367" s="70"/>
      <c r="Z367" s="16"/>
      <c r="AA367" s="16"/>
      <c r="AB367" s="70"/>
      <c r="AC367" s="16"/>
      <c r="AD367" s="16"/>
      <c r="AE367" s="70"/>
      <c r="AF367" s="16"/>
      <c r="AG367" s="16"/>
      <c r="AH367" s="70"/>
      <c r="AI367" s="16"/>
      <c r="AJ367" s="16"/>
      <c r="AK367" s="70"/>
      <c r="AL367" s="16"/>
      <c r="AM367" s="16"/>
      <c r="AN367" s="70"/>
      <c r="AO367" s="16"/>
      <c r="AP367" s="16"/>
      <c r="AQ367" s="70"/>
      <c r="AR367" s="16"/>
      <c r="AS367" s="16"/>
      <c r="AT367" s="70"/>
      <c r="AU367" s="16"/>
      <c r="AV367" s="16"/>
      <c r="AW367" s="70"/>
      <c r="AX367" s="16"/>
      <c r="AY367" s="16"/>
      <c r="AZ367" s="70"/>
      <c r="BA367" s="16"/>
      <c r="BB367" s="16"/>
      <c r="BC367" s="70"/>
      <c r="BD367" s="16"/>
      <c r="BE367" s="16"/>
      <c r="BF367" s="70"/>
      <c r="BG367" s="16"/>
      <c r="BH367" s="16"/>
      <c r="BI367" s="70"/>
      <c r="BJ367" s="16"/>
      <c r="BK367" s="16"/>
      <c r="BL367" s="70"/>
      <c r="BM367" s="16"/>
      <c r="BN367" s="16"/>
      <c r="BO367" s="70"/>
      <c r="BP367" s="16"/>
      <c r="BQ367" s="16"/>
      <c r="BR367" s="70"/>
      <c r="BS367" s="16"/>
      <c r="BT367" s="16"/>
      <c r="BU367" s="70"/>
      <c r="BV367" s="16"/>
      <c r="BW367" s="16"/>
      <c r="BX367" s="70"/>
      <c r="BY367" s="16"/>
      <c r="BZ367" s="16"/>
      <c r="CA367" s="70"/>
      <c r="CB367" s="16"/>
      <c r="CC367" s="16"/>
      <c r="CD367" s="70"/>
      <c r="CE367" s="16"/>
      <c r="CF367" s="16"/>
      <c r="CG367" s="70"/>
      <c r="CH367" s="16"/>
      <c r="CI367" s="16"/>
      <c r="CJ367" s="70"/>
      <c r="CK367" s="16"/>
      <c r="CL367" s="16"/>
      <c r="CM367" s="70"/>
      <c r="CN367" s="16"/>
      <c r="CO367" s="16"/>
      <c r="CP367" s="70"/>
      <c r="CQ367" s="16"/>
      <c r="CR367" s="16"/>
      <c r="CS367" s="70"/>
      <c r="CT367" s="16"/>
      <c r="CU367" s="16"/>
      <c r="CV367" s="70"/>
      <c r="CW367" s="16"/>
      <c r="CX367" s="16"/>
      <c r="CY367" s="70"/>
      <c r="CZ367" s="16"/>
      <c r="DA367" s="16"/>
      <c r="DB367" s="70"/>
      <c r="DC367" s="16"/>
      <c r="DD367" s="16"/>
      <c r="DE367" s="70"/>
      <c r="DF367" s="16"/>
      <c r="DG367" s="16"/>
      <c r="DH367" s="70"/>
      <c r="DI367" s="16"/>
      <c r="DJ367" s="16"/>
      <c r="DK367" s="70"/>
      <c r="DL367" s="16"/>
      <c r="DM367" s="16"/>
      <c r="DN367" s="70"/>
      <c r="DO367" s="16"/>
      <c r="DP367" s="16"/>
      <c r="DQ367" s="70"/>
      <c r="DR367" s="16"/>
      <c r="DS367" s="16"/>
      <c r="DT367" s="70"/>
      <c r="DU367" s="16"/>
      <c r="DV367" s="16"/>
      <c r="DW367" s="70"/>
      <c r="DX367" s="16"/>
      <c r="DY367" s="16"/>
      <c r="DZ367" s="70"/>
      <c r="EA367" s="16"/>
      <c r="EB367" s="16"/>
      <c r="EC367" s="70"/>
      <c r="ED367" s="16"/>
      <c r="EE367" s="16"/>
      <c r="EF367" s="70"/>
      <c r="EG367" s="16"/>
      <c r="EH367" s="16"/>
      <c r="EI367" s="70"/>
      <c r="EJ367" s="16"/>
      <c r="EK367" s="16"/>
      <c r="EL367" s="70"/>
      <c r="EM367" s="16"/>
      <c r="EN367" s="16"/>
      <c r="EO367" s="70"/>
      <c r="EP367" s="16"/>
      <c r="EQ367" s="16"/>
      <c r="ER367" s="70"/>
      <c r="ES367" s="16"/>
      <c r="ET367" s="16"/>
      <c r="EU367" s="70"/>
      <c r="EV367" s="16"/>
      <c r="EW367" s="16"/>
      <c r="EX367" s="70"/>
      <c r="EY367" s="16"/>
      <c r="EZ367" s="16"/>
      <c r="FA367" s="70"/>
      <c r="FB367" s="16"/>
      <c r="FC367" s="16"/>
      <c r="FD367" s="70"/>
      <c r="FE367" s="16"/>
      <c r="FF367" s="16"/>
      <c r="FG367" s="70"/>
      <c r="FH367" s="16"/>
      <c r="FI367" s="16"/>
      <c r="FJ367" s="70"/>
      <c r="FK367" s="16"/>
      <c r="FL367" s="16"/>
      <c r="FM367" s="70"/>
      <c r="FN367" s="16"/>
      <c r="FO367" s="16"/>
      <c r="FP367" s="70"/>
      <c r="FQ367" s="16"/>
      <c r="FR367" s="16"/>
      <c r="FS367" s="70"/>
      <c r="FT367" s="16"/>
      <c r="FU367" s="16"/>
      <c r="FV367" s="70"/>
      <c r="FW367" s="16"/>
      <c r="FX367" s="16"/>
      <c r="FY367" s="70"/>
      <c r="FZ367" s="16"/>
      <c r="GA367" s="16"/>
      <c r="GB367" s="70"/>
      <c r="GC367" s="16"/>
      <c r="GD367" s="16"/>
      <c r="GE367" s="70"/>
      <c r="GF367" s="16"/>
      <c r="GG367" s="16"/>
      <c r="GH367" s="71"/>
      <c r="GI367" s="16"/>
      <c r="GJ367" s="16"/>
      <c r="GK367" s="70"/>
      <c r="GL367" s="16"/>
      <c r="GM367" s="16"/>
      <c r="GN367" s="70"/>
      <c r="GO367" s="16"/>
      <c r="GP367" s="16"/>
      <c r="GQ367" s="70"/>
      <c r="GR367" s="16"/>
      <c r="GS367" s="16"/>
      <c r="GT367" s="70"/>
      <c r="GU367" s="16"/>
      <c r="GV367" s="16"/>
      <c r="GW367" s="70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70"/>
      <c r="HJ367" s="16"/>
      <c r="HK367" s="16"/>
      <c r="HL367" s="16"/>
      <c r="HM367" s="16"/>
      <c r="HN367" s="16"/>
      <c r="HO367" s="16"/>
      <c r="HP367" s="16"/>
      <c r="HQ367" s="16"/>
      <c r="HR367" s="70"/>
      <c r="HS367" s="16"/>
      <c r="HT367" s="16"/>
      <c r="HU367" s="70"/>
      <c r="HV367" s="16"/>
      <c r="HW367" s="16"/>
      <c r="HX367" s="70"/>
      <c r="HY367" s="16"/>
      <c r="HZ367" s="16"/>
      <c r="IA367" s="70"/>
      <c r="IB367" s="16"/>
      <c r="IC367" s="16"/>
      <c r="ID367" s="70"/>
      <c r="IE367" s="16"/>
      <c r="IF367" s="16"/>
      <c r="IG367" s="70"/>
      <c r="IH367" s="16"/>
      <c r="II367" s="16"/>
      <c r="IJ367" s="70"/>
      <c r="IK367" s="16"/>
      <c r="IL367" s="16"/>
      <c r="IM367" s="70"/>
      <c r="IN367" s="16"/>
      <c r="IO367" s="16"/>
      <c r="IP367" s="70"/>
      <c r="IQ367" s="16"/>
      <c r="IR367" s="16"/>
      <c r="IS367" s="16"/>
      <c r="IT367" s="70"/>
      <c r="IU367" s="16"/>
      <c r="IV367" s="16"/>
      <c r="IW367" s="70"/>
      <c r="IX367" s="16"/>
      <c r="IY367" s="16"/>
      <c r="IZ367" s="70"/>
      <c r="JA367" s="16"/>
      <c r="JB367" s="16"/>
      <c r="JC367" s="70"/>
      <c r="JD367" s="16"/>
      <c r="JE367" s="16"/>
      <c r="JF367" s="70"/>
      <c r="JG367" s="16"/>
      <c r="JH367" s="16"/>
      <c r="JI367" s="70"/>
      <c r="JJ367" s="16"/>
      <c r="JK367" s="16"/>
      <c r="JL367" s="70"/>
      <c r="JM367" s="16"/>
      <c r="JN367" s="16"/>
      <c r="JO367" s="70"/>
      <c r="JP367" s="16"/>
      <c r="JQ367" s="16"/>
      <c r="JR367" s="70"/>
      <c r="JS367" s="16"/>
      <c r="JT367" s="16"/>
      <c r="JU367" s="70"/>
      <c r="JV367" s="16"/>
      <c r="JW367" s="16"/>
      <c r="JX367" s="70"/>
      <c r="JY367" s="16"/>
      <c r="JZ367" s="16"/>
      <c r="KA367" s="70"/>
      <c r="KB367" s="16"/>
      <c r="KC367" s="16"/>
      <c r="KD367" s="70"/>
      <c r="KE367" s="16"/>
      <c r="KF367" s="16"/>
      <c r="KG367" s="70"/>
      <c r="KH367" s="16"/>
      <c r="KI367" s="16"/>
      <c r="KJ367" s="70"/>
      <c r="KK367" s="16"/>
      <c r="KL367" s="16"/>
      <c r="KM367" s="70"/>
      <c r="KN367" s="16"/>
      <c r="KO367" s="16"/>
      <c r="KP367" s="70"/>
      <c r="KQ367" s="16"/>
      <c r="KR367" s="16"/>
      <c r="KS367" s="70"/>
      <c r="KT367" s="16"/>
      <c r="KU367" s="16"/>
      <c r="KV367" s="16"/>
      <c r="KW367" s="16"/>
      <c r="KX367" s="16"/>
      <c r="KY367" s="70"/>
      <c r="KZ367" s="16"/>
      <c r="LA367" s="16"/>
      <c r="LB367" s="70"/>
      <c r="LC367" s="16"/>
      <c r="LD367" s="16"/>
      <c r="LE367" s="70"/>
      <c r="LF367" s="16"/>
      <c r="LG367" s="16"/>
      <c r="LH367" s="70"/>
      <c r="LI367" s="16"/>
      <c r="LJ367" s="16"/>
      <c r="LK367" s="70"/>
      <c r="LL367" s="16"/>
      <c r="LM367" s="16"/>
      <c r="LN367" s="70"/>
      <c r="LO367" s="16"/>
      <c r="LP367" s="16"/>
      <c r="LQ367" s="70"/>
      <c r="LR367" s="16"/>
      <c r="LS367" s="16"/>
      <c r="LT367" s="70"/>
      <c r="LU367" s="16"/>
      <c r="LV367" s="16"/>
      <c r="LW367" s="70"/>
      <c r="LX367" s="16"/>
      <c r="LY367" s="16"/>
      <c r="LZ367" s="70"/>
      <c r="MA367" s="16"/>
      <c r="MB367" s="16"/>
      <c r="MC367" s="70"/>
      <c r="MD367" s="16"/>
      <c r="ME367" s="16"/>
      <c r="MF367" s="70"/>
      <c r="MG367" s="21"/>
    </row>
    <row r="368" spans="2:345" s="17" customFormat="1" ht="18.75" customHeight="1">
      <c r="B368" s="16"/>
      <c r="C368" s="16"/>
      <c r="D368" s="16"/>
      <c r="E368" s="16"/>
      <c r="F368" s="16"/>
      <c r="G368" s="70"/>
      <c r="H368" s="16"/>
      <c r="I368" s="16"/>
      <c r="J368" s="70"/>
      <c r="K368" s="16"/>
      <c r="L368" s="16"/>
      <c r="M368" s="70"/>
      <c r="N368" s="16"/>
      <c r="O368" s="16"/>
      <c r="P368" s="70"/>
      <c r="Q368" s="16"/>
      <c r="R368" s="16"/>
      <c r="S368" s="70"/>
      <c r="T368" s="16"/>
      <c r="U368" s="16"/>
      <c r="V368" s="70"/>
      <c r="W368" s="16"/>
      <c r="X368" s="16"/>
      <c r="Y368" s="70"/>
      <c r="Z368" s="16"/>
      <c r="AA368" s="16"/>
      <c r="AB368" s="70"/>
      <c r="AC368" s="16"/>
      <c r="AD368" s="16"/>
      <c r="AE368" s="70"/>
      <c r="AF368" s="16"/>
      <c r="AG368" s="16"/>
      <c r="AH368" s="70"/>
      <c r="AI368" s="16"/>
      <c r="AJ368" s="16"/>
      <c r="AK368" s="70"/>
      <c r="AL368" s="16"/>
      <c r="AM368" s="16"/>
      <c r="AN368" s="70"/>
      <c r="AO368" s="16"/>
      <c r="AP368" s="16"/>
      <c r="AQ368" s="70"/>
      <c r="AR368" s="16"/>
      <c r="AS368" s="16"/>
      <c r="AT368" s="70"/>
      <c r="AU368" s="16"/>
      <c r="AV368" s="16"/>
      <c r="AW368" s="70"/>
      <c r="AX368" s="16"/>
      <c r="AY368" s="16"/>
      <c r="AZ368" s="70"/>
      <c r="BA368" s="16"/>
      <c r="BB368" s="16"/>
      <c r="BC368" s="70"/>
      <c r="BD368" s="16"/>
      <c r="BE368" s="16"/>
      <c r="BF368" s="70"/>
      <c r="BG368" s="16"/>
      <c r="BH368" s="16"/>
      <c r="BI368" s="70"/>
      <c r="BJ368" s="16"/>
      <c r="BK368" s="16"/>
      <c r="BL368" s="70"/>
      <c r="BM368" s="16"/>
      <c r="BN368" s="16"/>
      <c r="BO368" s="70"/>
      <c r="BP368" s="16"/>
      <c r="BQ368" s="16"/>
      <c r="BR368" s="70"/>
      <c r="BS368" s="16"/>
      <c r="BT368" s="16"/>
      <c r="BU368" s="70"/>
      <c r="BV368" s="16"/>
      <c r="BW368" s="16"/>
      <c r="BX368" s="70"/>
      <c r="BY368" s="16"/>
      <c r="BZ368" s="16"/>
      <c r="CA368" s="70"/>
      <c r="CB368" s="16"/>
      <c r="CC368" s="16"/>
      <c r="CD368" s="70"/>
      <c r="CE368" s="16"/>
      <c r="CF368" s="16"/>
      <c r="CG368" s="70"/>
      <c r="CH368" s="16"/>
      <c r="CI368" s="16"/>
      <c r="CJ368" s="70"/>
      <c r="CK368" s="16"/>
      <c r="CL368" s="16"/>
      <c r="CM368" s="70"/>
      <c r="CN368" s="16"/>
      <c r="CO368" s="16"/>
      <c r="CP368" s="70"/>
      <c r="CQ368" s="16"/>
      <c r="CR368" s="16"/>
      <c r="CS368" s="70"/>
      <c r="CT368" s="16"/>
      <c r="CU368" s="16"/>
      <c r="CV368" s="70"/>
      <c r="CW368" s="16"/>
      <c r="CX368" s="16"/>
      <c r="CY368" s="70"/>
      <c r="CZ368" s="16"/>
      <c r="DA368" s="16"/>
      <c r="DB368" s="70"/>
      <c r="DC368" s="16"/>
      <c r="DD368" s="16"/>
      <c r="DE368" s="70"/>
      <c r="DF368" s="16"/>
      <c r="DG368" s="16"/>
      <c r="DH368" s="70"/>
      <c r="DI368" s="16"/>
      <c r="DJ368" s="16"/>
      <c r="DK368" s="70"/>
      <c r="DL368" s="16"/>
      <c r="DM368" s="16"/>
      <c r="DN368" s="70"/>
      <c r="DO368" s="16"/>
      <c r="DP368" s="16"/>
      <c r="DQ368" s="70"/>
      <c r="DR368" s="16"/>
      <c r="DS368" s="16"/>
      <c r="DT368" s="70"/>
      <c r="DU368" s="16"/>
      <c r="DV368" s="16"/>
      <c r="DW368" s="70"/>
      <c r="DX368" s="16"/>
      <c r="DY368" s="16"/>
      <c r="DZ368" s="70"/>
      <c r="EA368" s="16"/>
      <c r="EB368" s="16"/>
      <c r="EC368" s="70"/>
      <c r="ED368" s="16"/>
      <c r="EE368" s="16"/>
      <c r="EF368" s="70"/>
      <c r="EG368" s="16"/>
      <c r="EH368" s="16"/>
      <c r="EI368" s="70"/>
      <c r="EJ368" s="16"/>
      <c r="EK368" s="16"/>
      <c r="EL368" s="70"/>
      <c r="EM368" s="16"/>
      <c r="EN368" s="16"/>
      <c r="EO368" s="70"/>
      <c r="EP368" s="16"/>
      <c r="EQ368" s="16"/>
      <c r="ER368" s="70"/>
      <c r="ES368" s="16"/>
      <c r="ET368" s="16"/>
      <c r="EU368" s="70"/>
      <c r="EV368" s="16"/>
      <c r="EW368" s="16"/>
      <c r="EX368" s="70"/>
      <c r="EY368" s="16"/>
      <c r="EZ368" s="16"/>
      <c r="FA368" s="70"/>
      <c r="FB368" s="16"/>
      <c r="FC368" s="16"/>
      <c r="FD368" s="70"/>
      <c r="FE368" s="16"/>
      <c r="FF368" s="16"/>
      <c r="FG368" s="70"/>
      <c r="FH368" s="16"/>
      <c r="FI368" s="16"/>
      <c r="FJ368" s="70"/>
      <c r="FK368" s="16"/>
      <c r="FL368" s="16"/>
      <c r="FM368" s="70"/>
      <c r="FN368" s="16"/>
      <c r="FO368" s="16"/>
      <c r="FP368" s="70"/>
      <c r="FQ368" s="16"/>
      <c r="FR368" s="16"/>
      <c r="FS368" s="70"/>
      <c r="FT368" s="16"/>
      <c r="FU368" s="16"/>
      <c r="FV368" s="70"/>
      <c r="FW368" s="16"/>
      <c r="FX368" s="16"/>
      <c r="FY368" s="70"/>
      <c r="FZ368" s="16"/>
      <c r="GA368" s="16"/>
      <c r="GB368" s="70"/>
      <c r="GC368" s="16"/>
      <c r="GD368" s="16"/>
      <c r="GE368" s="70"/>
      <c r="GF368" s="16"/>
      <c r="GG368" s="16"/>
      <c r="GH368" s="71"/>
      <c r="GI368" s="16"/>
      <c r="GJ368" s="16"/>
      <c r="GK368" s="70"/>
      <c r="GL368" s="16"/>
      <c r="GM368" s="16"/>
      <c r="GN368" s="70"/>
      <c r="GO368" s="16"/>
      <c r="GP368" s="16"/>
      <c r="GQ368" s="70"/>
      <c r="GR368" s="16"/>
      <c r="GS368" s="16"/>
      <c r="GT368" s="70"/>
      <c r="GU368" s="16"/>
      <c r="GV368" s="16"/>
      <c r="GW368" s="70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70"/>
      <c r="HJ368" s="16"/>
      <c r="HK368" s="16"/>
      <c r="HL368" s="16"/>
      <c r="HM368" s="16"/>
      <c r="HN368" s="16"/>
      <c r="HO368" s="16"/>
      <c r="HP368" s="16"/>
      <c r="HQ368" s="16"/>
      <c r="HR368" s="70"/>
      <c r="HS368" s="16"/>
      <c r="HT368" s="16"/>
      <c r="HU368" s="70"/>
      <c r="HV368" s="16"/>
      <c r="HW368" s="16"/>
      <c r="HX368" s="70"/>
      <c r="HY368" s="16"/>
      <c r="HZ368" s="16"/>
      <c r="IA368" s="70"/>
      <c r="IB368" s="16"/>
      <c r="IC368" s="16"/>
      <c r="ID368" s="70"/>
      <c r="IE368" s="16"/>
      <c r="IF368" s="16"/>
      <c r="IG368" s="70"/>
      <c r="IH368" s="16"/>
      <c r="II368" s="16"/>
      <c r="IJ368" s="70"/>
      <c r="IK368" s="16"/>
      <c r="IL368" s="16"/>
      <c r="IM368" s="70"/>
      <c r="IN368" s="16"/>
      <c r="IO368" s="16"/>
      <c r="IP368" s="70"/>
      <c r="IQ368" s="16"/>
      <c r="IR368" s="16"/>
      <c r="IS368" s="16"/>
      <c r="IT368" s="70"/>
      <c r="IU368" s="16"/>
      <c r="IV368" s="16"/>
      <c r="IW368" s="70"/>
      <c r="IX368" s="16"/>
      <c r="IY368" s="16"/>
      <c r="IZ368" s="70"/>
      <c r="JA368" s="16"/>
      <c r="JB368" s="16"/>
      <c r="JC368" s="70"/>
      <c r="JD368" s="16"/>
      <c r="JE368" s="16"/>
      <c r="JF368" s="70"/>
      <c r="JG368" s="16"/>
      <c r="JH368" s="16"/>
      <c r="JI368" s="70"/>
      <c r="JJ368" s="16"/>
      <c r="JK368" s="16"/>
      <c r="JL368" s="70"/>
      <c r="JM368" s="16"/>
      <c r="JN368" s="16"/>
      <c r="JO368" s="70"/>
      <c r="JP368" s="16"/>
      <c r="JQ368" s="16"/>
      <c r="JR368" s="70"/>
      <c r="JS368" s="16"/>
      <c r="JT368" s="16"/>
      <c r="JU368" s="70"/>
      <c r="JV368" s="16"/>
      <c r="JW368" s="16"/>
      <c r="JX368" s="70"/>
      <c r="JY368" s="16"/>
      <c r="JZ368" s="16"/>
      <c r="KA368" s="70"/>
      <c r="KB368" s="16"/>
      <c r="KC368" s="16"/>
      <c r="KD368" s="70"/>
      <c r="KE368" s="16"/>
      <c r="KF368" s="16"/>
      <c r="KG368" s="70"/>
      <c r="KH368" s="16"/>
      <c r="KI368" s="16"/>
      <c r="KJ368" s="70"/>
      <c r="KK368" s="16"/>
      <c r="KL368" s="16"/>
      <c r="KM368" s="70"/>
      <c r="KN368" s="16"/>
      <c r="KO368" s="16"/>
      <c r="KP368" s="70"/>
      <c r="KQ368" s="16"/>
      <c r="KR368" s="16"/>
      <c r="KS368" s="70"/>
      <c r="KT368" s="16"/>
      <c r="KU368" s="16"/>
      <c r="KV368" s="16"/>
      <c r="KW368" s="16"/>
      <c r="KX368" s="16"/>
      <c r="KY368" s="70"/>
      <c r="KZ368" s="16"/>
      <c r="LA368" s="16"/>
      <c r="LB368" s="70"/>
      <c r="LC368" s="16"/>
      <c r="LD368" s="16"/>
      <c r="LE368" s="70"/>
      <c r="LF368" s="16"/>
      <c r="LG368" s="16"/>
      <c r="LH368" s="70"/>
      <c r="LI368" s="16"/>
      <c r="LJ368" s="16"/>
      <c r="LK368" s="70"/>
      <c r="LL368" s="16"/>
      <c r="LM368" s="16"/>
      <c r="LN368" s="70"/>
      <c r="LO368" s="16"/>
      <c r="LP368" s="16"/>
      <c r="LQ368" s="70"/>
      <c r="LR368" s="16"/>
      <c r="LS368" s="16"/>
      <c r="LT368" s="70"/>
      <c r="LU368" s="16"/>
      <c r="LV368" s="16"/>
      <c r="LW368" s="70"/>
      <c r="LX368" s="16"/>
      <c r="LY368" s="16"/>
      <c r="LZ368" s="70"/>
      <c r="MA368" s="16"/>
      <c r="MB368" s="16"/>
      <c r="MC368" s="70"/>
      <c r="MD368" s="16"/>
      <c r="ME368" s="16"/>
      <c r="MF368" s="70"/>
      <c r="MG368" s="21"/>
    </row>
    <row r="369" spans="2:345" s="17" customFormat="1">
      <c r="B369" s="16"/>
      <c r="C369" s="16"/>
      <c r="D369" s="16"/>
      <c r="E369" s="16"/>
      <c r="F369" s="16"/>
      <c r="G369" s="70"/>
      <c r="H369" s="16"/>
      <c r="I369" s="16"/>
      <c r="J369" s="70"/>
      <c r="K369" s="16"/>
      <c r="L369" s="16"/>
      <c r="M369" s="70"/>
      <c r="N369" s="16"/>
      <c r="O369" s="16"/>
      <c r="P369" s="70"/>
      <c r="Q369" s="16"/>
      <c r="R369" s="16"/>
      <c r="S369" s="70"/>
      <c r="T369" s="16"/>
      <c r="U369" s="16"/>
      <c r="V369" s="70"/>
      <c r="W369" s="16"/>
      <c r="X369" s="16"/>
      <c r="Y369" s="70"/>
      <c r="Z369" s="16"/>
      <c r="AA369" s="16"/>
      <c r="AB369" s="70"/>
      <c r="AC369" s="16"/>
      <c r="AD369" s="16"/>
      <c r="AE369" s="70"/>
      <c r="AF369" s="16"/>
      <c r="AG369" s="16"/>
      <c r="AH369" s="70"/>
      <c r="AI369" s="16"/>
      <c r="AJ369" s="16"/>
      <c r="AK369" s="70"/>
      <c r="AL369" s="16"/>
      <c r="AM369" s="16"/>
      <c r="AN369" s="70"/>
      <c r="AO369" s="16"/>
      <c r="AP369" s="16"/>
      <c r="AQ369" s="70"/>
      <c r="AR369" s="16"/>
      <c r="AS369" s="16"/>
      <c r="AT369" s="70"/>
      <c r="AU369" s="16"/>
      <c r="AV369" s="16"/>
      <c r="AW369" s="70"/>
      <c r="AX369" s="16"/>
      <c r="AY369" s="16"/>
      <c r="AZ369" s="70"/>
      <c r="BA369" s="16"/>
      <c r="BB369" s="16"/>
      <c r="BC369" s="70"/>
      <c r="BD369" s="16"/>
      <c r="BE369" s="16"/>
      <c r="BF369" s="70"/>
      <c r="BG369" s="16"/>
      <c r="BH369" s="16"/>
      <c r="BI369" s="70"/>
      <c r="BJ369" s="16"/>
      <c r="BK369" s="16"/>
      <c r="BL369" s="70"/>
      <c r="BM369" s="16"/>
      <c r="BN369" s="16"/>
      <c r="BO369" s="70"/>
      <c r="BP369" s="16"/>
      <c r="BQ369" s="16"/>
      <c r="BR369" s="70"/>
      <c r="BS369" s="16"/>
      <c r="BT369" s="16"/>
      <c r="BU369" s="70"/>
      <c r="BV369" s="16"/>
      <c r="BW369" s="16"/>
      <c r="BX369" s="70"/>
      <c r="BY369" s="16"/>
      <c r="BZ369" s="16"/>
      <c r="CA369" s="70"/>
      <c r="CB369" s="16"/>
      <c r="CC369" s="16"/>
      <c r="CD369" s="70"/>
      <c r="CE369" s="16"/>
      <c r="CF369" s="16"/>
      <c r="CG369" s="70"/>
      <c r="CH369" s="16"/>
      <c r="CI369" s="16"/>
      <c r="CJ369" s="70"/>
      <c r="CK369" s="16"/>
      <c r="CL369" s="16"/>
      <c r="CM369" s="70"/>
      <c r="CN369" s="16"/>
      <c r="CO369" s="16"/>
      <c r="CP369" s="70"/>
      <c r="CQ369" s="16"/>
      <c r="CR369" s="16"/>
      <c r="CS369" s="70"/>
      <c r="CT369" s="16"/>
      <c r="CU369" s="16"/>
      <c r="CV369" s="70"/>
      <c r="CW369" s="16"/>
      <c r="CX369" s="16"/>
      <c r="CY369" s="70"/>
      <c r="CZ369" s="16"/>
      <c r="DA369" s="16"/>
      <c r="DB369" s="70"/>
      <c r="DC369" s="16"/>
      <c r="DD369" s="16"/>
      <c r="DE369" s="70"/>
      <c r="DF369" s="16"/>
      <c r="DG369" s="16"/>
      <c r="DH369" s="70"/>
      <c r="DI369" s="16"/>
      <c r="DJ369" s="16"/>
      <c r="DK369" s="70"/>
      <c r="DL369" s="16"/>
      <c r="DM369" s="16"/>
      <c r="DN369" s="70"/>
      <c r="DO369" s="16"/>
      <c r="DP369" s="16"/>
      <c r="DQ369" s="70"/>
      <c r="DR369" s="16"/>
      <c r="DS369" s="16"/>
      <c r="DT369" s="70"/>
      <c r="DU369" s="16"/>
      <c r="DV369" s="16"/>
      <c r="DW369" s="70"/>
      <c r="DX369" s="16"/>
      <c r="DY369" s="16"/>
      <c r="DZ369" s="70"/>
      <c r="EA369" s="16"/>
      <c r="EB369" s="16"/>
      <c r="EC369" s="70"/>
      <c r="ED369" s="16"/>
      <c r="EE369" s="16"/>
      <c r="EF369" s="70"/>
      <c r="EG369" s="16"/>
      <c r="EH369" s="16"/>
      <c r="EI369" s="70"/>
      <c r="EJ369" s="16"/>
      <c r="EK369" s="16"/>
      <c r="EL369" s="70"/>
      <c r="EM369" s="16"/>
      <c r="EN369" s="16"/>
      <c r="EO369" s="70"/>
      <c r="EP369" s="16"/>
      <c r="EQ369" s="16"/>
      <c r="ER369" s="70"/>
      <c r="ES369" s="16"/>
      <c r="ET369" s="16"/>
      <c r="EU369" s="70"/>
      <c r="EV369" s="16"/>
      <c r="EW369" s="16"/>
      <c r="EX369" s="70"/>
      <c r="EY369" s="16"/>
      <c r="EZ369" s="16"/>
      <c r="FA369" s="70"/>
      <c r="FB369" s="16"/>
      <c r="FC369" s="16"/>
      <c r="FD369" s="70"/>
      <c r="FE369" s="16"/>
      <c r="FF369" s="16"/>
      <c r="FG369" s="70"/>
      <c r="FH369" s="16"/>
      <c r="FI369" s="16"/>
      <c r="FJ369" s="70"/>
      <c r="FK369" s="16"/>
      <c r="FL369" s="16"/>
      <c r="FM369" s="70"/>
      <c r="FN369" s="16"/>
      <c r="FO369" s="16"/>
      <c r="FP369" s="70"/>
      <c r="FQ369" s="16"/>
      <c r="FR369" s="16"/>
      <c r="FS369" s="70"/>
      <c r="FT369" s="16"/>
      <c r="FU369" s="16"/>
      <c r="FV369" s="70"/>
      <c r="FW369" s="16"/>
      <c r="FX369" s="16"/>
      <c r="FY369" s="70"/>
      <c r="FZ369" s="16"/>
      <c r="GA369" s="16"/>
      <c r="GB369" s="70"/>
      <c r="GC369" s="16"/>
      <c r="GD369" s="16"/>
      <c r="GE369" s="70"/>
      <c r="GF369" s="16"/>
      <c r="GG369" s="16"/>
      <c r="GH369" s="71"/>
      <c r="GI369" s="16"/>
      <c r="GJ369" s="16"/>
      <c r="GK369" s="70"/>
      <c r="GL369" s="16"/>
      <c r="GM369" s="16"/>
      <c r="GN369" s="70"/>
      <c r="GO369" s="16"/>
      <c r="GP369" s="16"/>
      <c r="GQ369" s="70"/>
      <c r="GR369" s="16"/>
      <c r="GS369" s="16"/>
      <c r="GT369" s="70"/>
      <c r="GU369" s="16"/>
      <c r="GV369" s="16"/>
      <c r="GW369" s="70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70"/>
      <c r="HJ369" s="16"/>
      <c r="HK369" s="16"/>
      <c r="HL369" s="16"/>
      <c r="HM369" s="16"/>
      <c r="HN369" s="16"/>
      <c r="HO369" s="16"/>
      <c r="HP369" s="16"/>
      <c r="HQ369" s="16"/>
      <c r="HR369" s="70"/>
      <c r="HS369" s="16"/>
      <c r="HT369" s="16"/>
      <c r="HU369" s="70"/>
      <c r="HV369" s="16"/>
      <c r="HW369" s="16"/>
      <c r="HX369" s="70"/>
      <c r="HY369" s="16"/>
      <c r="HZ369" s="16"/>
      <c r="IA369" s="70"/>
      <c r="IB369" s="16"/>
      <c r="IC369" s="16"/>
      <c r="ID369" s="70"/>
      <c r="IE369" s="16"/>
      <c r="IF369" s="16"/>
      <c r="IG369" s="70"/>
      <c r="IH369" s="16"/>
      <c r="II369" s="16"/>
      <c r="IJ369" s="70"/>
      <c r="IK369" s="16"/>
      <c r="IL369" s="16"/>
      <c r="IM369" s="70"/>
      <c r="IN369" s="16"/>
      <c r="IO369" s="16"/>
      <c r="IP369" s="70"/>
      <c r="IQ369" s="16"/>
      <c r="IR369" s="16"/>
      <c r="IS369" s="16"/>
      <c r="IT369" s="70"/>
      <c r="IU369" s="16"/>
      <c r="IV369" s="16"/>
      <c r="IW369" s="70"/>
      <c r="IX369" s="16"/>
      <c r="IY369" s="16"/>
      <c r="IZ369" s="70"/>
      <c r="JA369" s="16"/>
      <c r="JB369" s="16"/>
      <c r="JC369" s="70"/>
      <c r="JD369" s="16"/>
      <c r="JE369" s="16"/>
      <c r="JF369" s="70"/>
      <c r="JG369" s="16"/>
      <c r="JH369" s="16"/>
      <c r="JI369" s="70"/>
      <c r="JJ369" s="16"/>
      <c r="JK369" s="16"/>
      <c r="JL369" s="70"/>
      <c r="JM369" s="16"/>
      <c r="JN369" s="16"/>
      <c r="JO369" s="70"/>
      <c r="JP369" s="16"/>
      <c r="JQ369" s="16"/>
      <c r="JR369" s="70"/>
      <c r="JS369" s="16"/>
      <c r="JT369" s="16"/>
      <c r="JU369" s="70"/>
      <c r="JV369" s="16"/>
      <c r="JW369" s="16"/>
      <c r="JX369" s="70"/>
      <c r="JY369" s="16"/>
      <c r="JZ369" s="16"/>
      <c r="KA369" s="70"/>
      <c r="KB369" s="16"/>
      <c r="KC369" s="16"/>
      <c r="KD369" s="70"/>
      <c r="KE369" s="16"/>
      <c r="KF369" s="16"/>
      <c r="KG369" s="70"/>
      <c r="KH369" s="16"/>
      <c r="KI369" s="16"/>
      <c r="KJ369" s="70"/>
      <c r="KK369" s="16"/>
      <c r="KL369" s="16"/>
      <c r="KM369" s="70"/>
      <c r="KN369" s="16"/>
      <c r="KO369" s="16"/>
      <c r="KP369" s="70"/>
      <c r="KQ369" s="16"/>
      <c r="KR369" s="16"/>
      <c r="KS369" s="70"/>
      <c r="KT369" s="16"/>
      <c r="KU369" s="16"/>
      <c r="KV369" s="16"/>
      <c r="KW369" s="16"/>
      <c r="KX369" s="16"/>
      <c r="KY369" s="70"/>
      <c r="KZ369" s="16"/>
      <c r="LA369" s="16"/>
      <c r="LB369" s="70"/>
      <c r="LC369" s="16"/>
      <c r="LD369" s="16"/>
      <c r="LE369" s="70"/>
      <c r="LF369" s="16"/>
      <c r="LG369" s="16"/>
      <c r="LH369" s="70"/>
      <c r="LI369" s="16"/>
      <c r="LJ369" s="16"/>
      <c r="LK369" s="70"/>
      <c r="LL369" s="16"/>
      <c r="LM369" s="16"/>
      <c r="LN369" s="70"/>
      <c r="LO369" s="16"/>
      <c r="LP369" s="16"/>
      <c r="LQ369" s="70"/>
      <c r="LR369" s="16"/>
      <c r="LS369" s="16"/>
      <c r="LT369" s="70"/>
      <c r="LU369" s="16"/>
      <c r="LV369" s="16"/>
      <c r="LW369" s="70"/>
      <c r="LX369" s="16"/>
      <c r="LY369" s="16"/>
      <c r="LZ369" s="70"/>
      <c r="MA369" s="16"/>
      <c r="MB369" s="16"/>
      <c r="MC369" s="70"/>
      <c r="MD369" s="16"/>
      <c r="ME369" s="16"/>
      <c r="MF369" s="70"/>
      <c r="MG369" s="21"/>
    </row>
    <row r="370" spans="2:345" s="17" customFormat="1" ht="18.75" customHeight="1">
      <c r="B370" s="16"/>
      <c r="C370" s="16"/>
      <c r="D370" s="16"/>
      <c r="E370" s="16"/>
      <c r="F370" s="16"/>
      <c r="G370" s="70"/>
      <c r="H370" s="16"/>
      <c r="I370" s="16"/>
      <c r="J370" s="70"/>
      <c r="K370" s="16"/>
      <c r="L370" s="16"/>
      <c r="M370" s="70"/>
      <c r="N370" s="16"/>
      <c r="O370" s="16"/>
      <c r="P370" s="70"/>
      <c r="Q370" s="16"/>
      <c r="R370" s="16"/>
      <c r="S370" s="70"/>
      <c r="T370" s="16"/>
      <c r="U370" s="16"/>
      <c r="V370" s="70"/>
      <c r="W370" s="16"/>
      <c r="X370" s="16"/>
      <c r="Y370" s="70"/>
      <c r="Z370" s="16"/>
      <c r="AA370" s="16"/>
      <c r="AB370" s="70"/>
      <c r="AC370" s="16"/>
      <c r="AD370" s="16"/>
      <c r="AE370" s="70"/>
      <c r="AF370" s="16"/>
      <c r="AG370" s="16"/>
      <c r="AH370" s="70"/>
      <c r="AI370" s="16"/>
      <c r="AJ370" s="16"/>
      <c r="AK370" s="70"/>
      <c r="AL370" s="16"/>
      <c r="AM370" s="16"/>
      <c r="AN370" s="70"/>
      <c r="AO370" s="16"/>
      <c r="AP370" s="16"/>
      <c r="AQ370" s="70"/>
      <c r="AR370" s="16"/>
      <c r="AS370" s="16"/>
      <c r="AT370" s="70"/>
      <c r="AU370" s="16"/>
      <c r="AV370" s="16"/>
      <c r="AW370" s="70"/>
      <c r="AX370" s="16"/>
      <c r="AY370" s="16"/>
      <c r="AZ370" s="70"/>
      <c r="BA370" s="16"/>
      <c r="BB370" s="16"/>
      <c r="BC370" s="70"/>
      <c r="BD370" s="16"/>
      <c r="BE370" s="16"/>
      <c r="BF370" s="70"/>
      <c r="BG370" s="16"/>
      <c r="BH370" s="16"/>
      <c r="BI370" s="70"/>
      <c r="BJ370" s="16"/>
      <c r="BK370" s="16"/>
      <c r="BL370" s="70"/>
      <c r="BM370" s="16"/>
      <c r="BN370" s="16"/>
      <c r="BO370" s="70"/>
      <c r="BP370" s="16"/>
      <c r="BQ370" s="16"/>
      <c r="BR370" s="70"/>
      <c r="BS370" s="16"/>
      <c r="BT370" s="16"/>
      <c r="BU370" s="70"/>
      <c r="BV370" s="16"/>
      <c r="BW370" s="16"/>
      <c r="BX370" s="70"/>
      <c r="BY370" s="16"/>
      <c r="BZ370" s="16"/>
      <c r="CA370" s="70"/>
      <c r="CB370" s="16"/>
      <c r="CC370" s="16"/>
      <c r="CD370" s="70"/>
      <c r="CE370" s="16"/>
      <c r="CF370" s="16"/>
      <c r="CG370" s="70"/>
      <c r="CH370" s="16"/>
      <c r="CI370" s="16"/>
      <c r="CJ370" s="70"/>
      <c r="CK370" s="16"/>
      <c r="CL370" s="16"/>
      <c r="CM370" s="70"/>
      <c r="CN370" s="16"/>
      <c r="CO370" s="16"/>
      <c r="CP370" s="70"/>
      <c r="CQ370" s="16"/>
      <c r="CR370" s="16"/>
      <c r="CS370" s="70"/>
      <c r="CT370" s="16"/>
      <c r="CU370" s="16"/>
      <c r="CV370" s="70"/>
      <c r="CW370" s="16"/>
      <c r="CX370" s="16"/>
      <c r="CY370" s="70"/>
      <c r="CZ370" s="16"/>
      <c r="DA370" s="16"/>
      <c r="DB370" s="70"/>
      <c r="DC370" s="16"/>
      <c r="DD370" s="16"/>
      <c r="DE370" s="70"/>
      <c r="DF370" s="16"/>
      <c r="DG370" s="16"/>
      <c r="DH370" s="70"/>
      <c r="DI370" s="16"/>
      <c r="DJ370" s="16"/>
      <c r="DK370" s="70"/>
      <c r="DL370" s="16"/>
      <c r="DM370" s="16"/>
      <c r="DN370" s="70"/>
      <c r="DO370" s="16"/>
      <c r="DP370" s="16"/>
      <c r="DQ370" s="70"/>
      <c r="DR370" s="16"/>
      <c r="DS370" s="16"/>
      <c r="DT370" s="70"/>
      <c r="DU370" s="16"/>
      <c r="DV370" s="16"/>
      <c r="DW370" s="70"/>
      <c r="DX370" s="16"/>
      <c r="DY370" s="16"/>
      <c r="DZ370" s="70"/>
      <c r="EA370" s="16"/>
      <c r="EB370" s="16"/>
      <c r="EC370" s="70"/>
      <c r="ED370" s="16"/>
      <c r="EE370" s="16"/>
      <c r="EF370" s="70"/>
      <c r="EG370" s="16"/>
      <c r="EH370" s="16"/>
      <c r="EI370" s="70"/>
      <c r="EJ370" s="16"/>
      <c r="EK370" s="16"/>
      <c r="EL370" s="70"/>
      <c r="EM370" s="16"/>
      <c r="EN370" s="16"/>
      <c r="EO370" s="70"/>
      <c r="EP370" s="16"/>
      <c r="EQ370" s="16"/>
      <c r="ER370" s="70"/>
      <c r="ES370" s="16"/>
      <c r="ET370" s="16"/>
      <c r="EU370" s="70"/>
      <c r="EV370" s="16"/>
      <c r="EW370" s="16"/>
      <c r="EX370" s="70"/>
      <c r="EY370" s="16"/>
      <c r="EZ370" s="16"/>
      <c r="FA370" s="70"/>
      <c r="FB370" s="16"/>
      <c r="FC370" s="16"/>
      <c r="FD370" s="70"/>
      <c r="FE370" s="16"/>
      <c r="FF370" s="16"/>
      <c r="FG370" s="70"/>
      <c r="FH370" s="16"/>
      <c r="FI370" s="16"/>
      <c r="FJ370" s="70"/>
      <c r="FK370" s="16"/>
      <c r="FL370" s="16"/>
      <c r="FM370" s="70"/>
      <c r="FN370" s="16"/>
      <c r="FO370" s="16"/>
      <c r="FP370" s="70"/>
      <c r="FQ370" s="16"/>
      <c r="FR370" s="16"/>
      <c r="FS370" s="70"/>
      <c r="FT370" s="16"/>
      <c r="FU370" s="16"/>
      <c r="FV370" s="70"/>
      <c r="FW370" s="16"/>
      <c r="FX370" s="16"/>
      <c r="FY370" s="70"/>
      <c r="FZ370" s="16"/>
      <c r="GA370" s="16"/>
      <c r="GB370" s="70"/>
      <c r="GC370" s="16"/>
      <c r="GD370" s="16"/>
      <c r="GE370" s="70"/>
      <c r="GF370" s="16"/>
      <c r="GG370" s="16"/>
      <c r="GH370" s="71"/>
      <c r="GI370" s="16"/>
      <c r="GJ370" s="16"/>
      <c r="GK370" s="70"/>
      <c r="GL370" s="16"/>
      <c r="GM370" s="16"/>
      <c r="GN370" s="70"/>
      <c r="GO370" s="16"/>
      <c r="GP370" s="16"/>
      <c r="GQ370" s="70"/>
      <c r="GR370" s="16"/>
      <c r="GS370" s="16"/>
      <c r="GT370" s="70"/>
      <c r="GU370" s="16"/>
      <c r="GV370" s="16"/>
      <c r="GW370" s="70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70"/>
      <c r="HJ370" s="16"/>
      <c r="HK370" s="16"/>
      <c r="HL370" s="16"/>
      <c r="HM370" s="16"/>
      <c r="HN370" s="16"/>
      <c r="HO370" s="16"/>
      <c r="HP370" s="16"/>
      <c r="HQ370" s="16"/>
      <c r="HR370" s="70"/>
      <c r="HS370" s="16"/>
      <c r="HT370" s="16"/>
      <c r="HU370" s="70"/>
      <c r="HV370" s="16"/>
      <c r="HW370" s="16"/>
      <c r="HX370" s="70"/>
      <c r="HY370" s="16"/>
      <c r="HZ370" s="16"/>
      <c r="IA370" s="70"/>
      <c r="IB370" s="16"/>
      <c r="IC370" s="16"/>
      <c r="ID370" s="70"/>
      <c r="IE370" s="16"/>
      <c r="IF370" s="16"/>
      <c r="IG370" s="70"/>
      <c r="IH370" s="16"/>
      <c r="II370" s="16"/>
      <c r="IJ370" s="70"/>
      <c r="IK370" s="16"/>
      <c r="IL370" s="16"/>
      <c r="IM370" s="70"/>
      <c r="IN370" s="16"/>
      <c r="IO370" s="16"/>
      <c r="IP370" s="70"/>
      <c r="IQ370" s="16"/>
      <c r="IR370" s="16"/>
      <c r="IS370" s="16"/>
      <c r="IT370" s="70"/>
      <c r="IU370" s="16"/>
      <c r="IV370" s="16"/>
      <c r="IW370" s="70"/>
      <c r="IX370" s="16"/>
      <c r="IY370" s="16"/>
      <c r="IZ370" s="70"/>
      <c r="JA370" s="16"/>
      <c r="JB370" s="16"/>
      <c r="JC370" s="70"/>
      <c r="JD370" s="16"/>
      <c r="JE370" s="16"/>
      <c r="JF370" s="70"/>
      <c r="JG370" s="16"/>
      <c r="JH370" s="16"/>
      <c r="JI370" s="70"/>
      <c r="JJ370" s="16"/>
      <c r="JK370" s="16"/>
      <c r="JL370" s="70"/>
      <c r="JM370" s="16"/>
      <c r="JN370" s="16"/>
      <c r="JO370" s="70"/>
      <c r="JP370" s="16"/>
      <c r="JQ370" s="16"/>
      <c r="JR370" s="70"/>
      <c r="JS370" s="16"/>
      <c r="JT370" s="16"/>
      <c r="JU370" s="70"/>
      <c r="JV370" s="16"/>
      <c r="JW370" s="16"/>
      <c r="JX370" s="70"/>
      <c r="JY370" s="16"/>
      <c r="JZ370" s="16"/>
      <c r="KA370" s="70"/>
      <c r="KB370" s="16"/>
      <c r="KC370" s="16"/>
      <c r="KD370" s="70"/>
      <c r="KE370" s="16"/>
      <c r="KF370" s="16"/>
      <c r="KG370" s="70"/>
      <c r="KH370" s="16"/>
      <c r="KI370" s="16"/>
      <c r="KJ370" s="70"/>
      <c r="KK370" s="16"/>
      <c r="KL370" s="16"/>
      <c r="KM370" s="70"/>
      <c r="KN370" s="16"/>
      <c r="KO370" s="16"/>
      <c r="KP370" s="70"/>
      <c r="KQ370" s="16"/>
      <c r="KR370" s="16"/>
      <c r="KS370" s="70"/>
      <c r="KT370" s="16"/>
      <c r="KU370" s="16"/>
      <c r="KV370" s="16"/>
      <c r="KW370" s="16"/>
      <c r="KX370" s="16"/>
      <c r="KY370" s="70"/>
      <c r="KZ370" s="16"/>
      <c r="LA370" s="16"/>
      <c r="LB370" s="70"/>
      <c r="LC370" s="16"/>
      <c r="LD370" s="16"/>
      <c r="LE370" s="70"/>
      <c r="LF370" s="16"/>
      <c r="LG370" s="16"/>
      <c r="LH370" s="70"/>
      <c r="LI370" s="16"/>
      <c r="LJ370" s="16"/>
      <c r="LK370" s="70"/>
      <c r="LL370" s="16"/>
      <c r="LM370" s="16"/>
      <c r="LN370" s="70"/>
      <c r="LO370" s="16"/>
      <c r="LP370" s="16"/>
      <c r="LQ370" s="70"/>
      <c r="LR370" s="16"/>
      <c r="LS370" s="16"/>
      <c r="LT370" s="70"/>
      <c r="LU370" s="16"/>
      <c r="LV370" s="16"/>
      <c r="LW370" s="70"/>
      <c r="LX370" s="16"/>
      <c r="LY370" s="16"/>
      <c r="LZ370" s="70"/>
      <c r="MA370" s="16"/>
      <c r="MB370" s="16"/>
      <c r="MC370" s="70"/>
      <c r="MD370" s="16"/>
      <c r="ME370" s="16"/>
      <c r="MF370" s="70"/>
      <c r="MG370" s="21"/>
    </row>
    <row r="371" spans="2:345" s="17" customFormat="1">
      <c r="B371" s="16"/>
      <c r="C371" s="16"/>
      <c r="D371" s="16"/>
      <c r="E371" s="16"/>
      <c r="F371" s="16"/>
      <c r="G371" s="70"/>
      <c r="H371" s="16"/>
      <c r="I371" s="16"/>
      <c r="J371" s="70"/>
      <c r="K371" s="16"/>
      <c r="L371" s="16"/>
      <c r="M371" s="70"/>
      <c r="N371" s="16"/>
      <c r="O371" s="16"/>
      <c r="P371" s="70"/>
      <c r="Q371" s="16"/>
      <c r="R371" s="16"/>
      <c r="S371" s="70"/>
      <c r="T371" s="16"/>
      <c r="U371" s="16"/>
      <c r="V371" s="70"/>
      <c r="W371" s="16"/>
      <c r="X371" s="16"/>
      <c r="Y371" s="70"/>
      <c r="Z371" s="16"/>
      <c r="AA371" s="16"/>
      <c r="AB371" s="70"/>
      <c r="AC371" s="16"/>
      <c r="AD371" s="16"/>
      <c r="AE371" s="70"/>
      <c r="AF371" s="16"/>
      <c r="AG371" s="16"/>
      <c r="AH371" s="70"/>
      <c r="AI371" s="16"/>
      <c r="AJ371" s="16"/>
      <c r="AK371" s="70"/>
      <c r="AL371" s="16"/>
      <c r="AM371" s="16"/>
      <c r="AN371" s="70"/>
      <c r="AO371" s="16"/>
      <c r="AP371" s="16"/>
      <c r="AQ371" s="70"/>
      <c r="AR371" s="16"/>
      <c r="AS371" s="16"/>
      <c r="AT371" s="70"/>
      <c r="AU371" s="16"/>
      <c r="AV371" s="16"/>
      <c r="AW371" s="70"/>
      <c r="AX371" s="16"/>
      <c r="AY371" s="16"/>
      <c r="AZ371" s="70"/>
      <c r="BA371" s="16"/>
      <c r="BB371" s="16"/>
      <c r="BC371" s="70"/>
      <c r="BD371" s="16"/>
      <c r="BE371" s="16"/>
      <c r="BF371" s="70"/>
      <c r="BG371" s="16"/>
      <c r="BH371" s="16"/>
      <c r="BI371" s="70"/>
      <c r="BJ371" s="16"/>
      <c r="BK371" s="16"/>
      <c r="BL371" s="70"/>
      <c r="BM371" s="16"/>
      <c r="BN371" s="16"/>
      <c r="BO371" s="70"/>
      <c r="BP371" s="16"/>
      <c r="BQ371" s="16"/>
      <c r="BR371" s="70"/>
      <c r="BS371" s="16"/>
      <c r="BT371" s="16"/>
      <c r="BU371" s="70"/>
      <c r="BV371" s="16"/>
      <c r="BW371" s="16"/>
      <c r="BX371" s="70"/>
      <c r="BY371" s="16"/>
      <c r="BZ371" s="16"/>
      <c r="CA371" s="70"/>
      <c r="CB371" s="16"/>
      <c r="CC371" s="16"/>
      <c r="CD371" s="70"/>
      <c r="CE371" s="16"/>
      <c r="CF371" s="16"/>
      <c r="CG371" s="70"/>
      <c r="CH371" s="16"/>
      <c r="CI371" s="16"/>
      <c r="CJ371" s="70"/>
      <c r="CK371" s="16"/>
      <c r="CL371" s="16"/>
      <c r="CM371" s="70"/>
      <c r="CN371" s="16"/>
      <c r="CO371" s="16"/>
      <c r="CP371" s="70"/>
      <c r="CQ371" s="16"/>
      <c r="CR371" s="16"/>
      <c r="CS371" s="70"/>
      <c r="CT371" s="16"/>
      <c r="CU371" s="16"/>
      <c r="CV371" s="70"/>
      <c r="CW371" s="16"/>
      <c r="CX371" s="16"/>
      <c r="CY371" s="70"/>
      <c r="CZ371" s="16"/>
      <c r="DA371" s="16"/>
      <c r="DB371" s="70"/>
      <c r="DC371" s="16"/>
      <c r="DD371" s="16"/>
      <c r="DE371" s="70"/>
      <c r="DF371" s="16"/>
      <c r="DG371" s="16"/>
      <c r="DH371" s="70"/>
      <c r="DI371" s="16"/>
      <c r="DJ371" s="16"/>
      <c r="DK371" s="70"/>
      <c r="DL371" s="16"/>
      <c r="DM371" s="16"/>
      <c r="DN371" s="70"/>
      <c r="DO371" s="16"/>
      <c r="DP371" s="16"/>
      <c r="DQ371" s="70"/>
      <c r="DR371" s="16"/>
      <c r="DS371" s="16"/>
      <c r="DT371" s="70"/>
      <c r="DU371" s="16"/>
      <c r="DV371" s="16"/>
      <c r="DW371" s="70"/>
      <c r="DX371" s="16"/>
      <c r="DY371" s="16"/>
      <c r="DZ371" s="70"/>
      <c r="EA371" s="16"/>
      <c r="EB371" s="16"/>
      <c r="EC371" s="70"/>
      <c r="ED371" s="16"/>
      <c r="EE371" s="16"/>
      <c r="EF371" s="70"/>
      <c r="EG371" s="16"/>
      <c r="EH371" s="16"/>
      <c r="EI371" s="70"/>
      <c r="EJ371" s="16"/>
      <c r="EK371" s="16"/>
      <c r="EL371" s="70"/>
      <c r="EM371" s="16"/>
      <c r="EN371" s="16"/>
      <c r="EO371" s="70"/>
      <c r="EP371" s="16"/>
      <c r="EQ371" s="16"/>
      <c r="ER371" s="70"/>
      <c r="ES371" s="16"/>
      <c r="ET371" s="16"/>
      <c r="EU371" s="70"/>
      <c r="EV371" s="16"/>
      <c r="EW371" s="16"/>
      <c r="EX371" s="70"/>
      <c r="EY371" s="16"/>
      <c r="EZ371" s="16"/>
      <c r="FA371" s="70"/>
      <c r="FB371" s="16"/>
      <c r="FC371" s="16"/>
      <c r="FD371" s="70"/>
      <c r="FE371" s="16"/>
      <c r="FF371" s="16"/>
      <c r="FG371" s="70"/>
      <c r="FH371" s="16"/>
      <c r="FI371" s="16"/>
      <c r="FJ371" s="70"/>
      <c r="FK371" s="16"/>
      <c r="FL371" s="16"/>
      <c r="FM371" s="70"/>
      <c r="FN371" s="16"/>
      <c r="FO371" s="16"/>
      <c r="FP371" s="70"/>
      <c r="FQ371" s="16"/>
      <c r="FR371" s="16"/>
      <c r="FS371" s="70"/>
      <c r="FT371" s="16"/>
      <c r="FU371" s="16"/>
      <c r="FV371" s="70"/>
      <c r="FW371" s="16"/>
      <c r="FX371" s="16"/>
      <c r="FY371" s="70"/>
      <c r="FZ371" s="16"/>
      <c r="GA371" s="16"/>
      <c r="GB371" s="70"/>
      <c r="GC371" s="16"/>
      <c r="GD371" s="16"/>
      <c r="GE371" s="70"/>
      <c r="GF371" s="16"/>
      <c r="GG371" s="16"/>
      <c r="GH371" s="71"/>
      <c r="GI371" s="16"/>
      <c r="GJ371" s="16"/>
      <c r="GK371" s="70"/>
      <c r="GL371" s="16"/>
      <c r="GM371" s="16"/>
      <c r="GN371" s="70"/>
      <c r="GO371" s="16"/>
      <c r="GP371" s="16"/>
      <c r="GQ371" s="70"/>
      <c r="GR371" s="16"/>
      <c r="GS371" s="16"/>
      <c r="GT371" s="70"/>
      <c r="GU371" s="16"/>
      <c r="GV371" s="16"/>
      <c r="GW371" s="70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70"/>
      <c r="HJ371" s="16"/>
      <c r="HK371" s="16"/>
      <c r="HL371" s="16"/>
      <c r="HM371" s="16"/>
      <c r="HN371" s="16"/>
      <c r="HO371" s="16"/>
      <c r="HP371" s="16"/>
      <c r="HQ371" s="16"/>
      <c r="HR371" s="70"/>
      <c r="HS371" s="16"/>
      <c r="HT371" s="16"/>
      <c r="HU371" s="70"/>
      <c r="HV371" s="16"/>
      <c r="HW371" s="16"/>
      <c r="HX371" s="70"/>
      <c r="HY371" s="16"/>
      <c r="HZ371" s="16"/>
      <c r="IA371" s="70"/>
      <c r="IB371" s="16"/>
      <c r="IC371" s="16"/>
      <c r="ID371" s="70"/>
      <c r="IE371" s="16"/>
      <c r="IF371" s="16"/>
      <c r="IG371" s="70"/>
      <c r="IH371" s="16"/>
      <c r="II371" s="16"/>
      <c r="IJ371" s="70"/>
      <c r="IK371" s="16"/>
      <c r="IL371" s="16"/>
      <c r="IM371" s="70"/>
      <c r="IN371" s="16"/>
      <c r="IO371" s="16"/>
      <c r="IP371" s="70"/>
      <c r="IQ371" s="16"/>
      <c r="IR371" s="16"/>
      <c r="IS371" s="16"/>
      <c r="IT371" s="70"/>
      <c r="IU371" s="16"/>
      <c r="IV371" s="16"/>
      <c r="IW371" s="70"/>
      <c r="IX371" s="16"/>
      <c r="IY371" s="16"/>
      <c r="IZ371" s="70"/>
      <c r="JA371" s="16"/>
      <c r="JB371" s="16"/>
      <c r="JC371" s="70"/>
      <c r="JD371" s="16"/>
      <c r="JE371" s="16"/>
      <c r="JF371" s="70"/>
      <c r="JG371" s="16"/>
      <c r="JH371" s="16"/>
      <c r="JI371" s="70"/>
      <c r="JJ371" s="16"/>
      <c r="JK371" s="16"/>
      <c r="JL371" s="70"/>
      <c r="JM371" s="16"/>
      <c r="JN371" s="16"/>
      <c r="JO371" s="70"/>
      <c r="JP371" s="16"/>
      <c r="JQ371" s="16"/>
      <c r="JR371" s="70"/>
      <c r="JS371" s="16"/>
      <c r="JT371" s="16"/>
      <c r="JU371" s="70"/>
      <c r="JV371" s="16"/>
      <c r="JW371" s="16"/>
      <c r="JX371" s="70"/>
      <c r="JY371" s="16"/>
      <c r="JZ371" s="16"/>
      <c r="KA371" s="70"/>
      <c r="KB371" s="16"/>
      <c r="KC371" s="16"/>
      <c r="KD371" s="70"/>
      <c r="KE371" s="16"/>
      <c r="KF371" s="16"/>
      <c r="KG371" s="70"/>
      <c r="KH371" s="16"/>
      <c r="KI371" s="16"/>
      <c r="KJ371" s="70"/>
      <c r="KK371" s="16"/>
      <c r="KL371" s="16"/>
      <c r="KM371" s="70"/>
      <c r="KN371" s="16"/>
      <c r="KO371" s="16"/>
      <c r="KP371" s="70"/>
      <c r="KQ371" s="16"/>
      <c r="KR371" s="16"/>
      <c r="KS371" s="70"/>
      <c r="KT371" s="16"/>
      <c r="KU371" s="16"/>
      <c r="KV371" s="16"/>
      <c r="KW371" s="16"/>
      <c r="KX371" s="16"/>
      <c r="KY371" s="70"/>
      <c r="KZ371" s="16"/>
      <c r="LA371" s="16"/>
      <c r="LB371" s="70"/>
      <c r="LC371" s="16"/>
      <c r="LD371" s="16"/>
      <c r="LE371" s="70"/>
      <c r="LF371" s="16"/>
      <c r="LG371" s="16"/>
      <c r="LH371" s="70"/>
      <c r="LI371" s="16"/>
      <c r="LJ371" s="16"/>
      <c r="LK371" s="70"/>
      <c r="LL371" s="16"/>
      <c r="LM371" s="16"/>
      <c r="LN371" s="70"/>
      <c r="LO371" s="16"/>
      <c r="LP371" s="16"/>
      <c r="LQ371" s="70"/>
      <c r="LR371" s="16"/>
      <c r="LS371" s="16"/>
      <c r="LT371" s="70"/>
      <c r="LU371" s="16"/>
      <c r="LV371" s="16"/>
      <c r="LW371" s="70"/>
      <c r="LX371" s="16"/>
      <c r="LY371" s="16"/>
      <c r="LZ371" s="70"/>
      <c r="MA371" s="16"/>
      <c r="MB371" s="16"/>
      <c r="MC371" s="70"/>
      <c r="MD371" s="16"/>
      <c r="ME371" s="16"/>
      <c r="MF371" s="70"/>
      <c r="MG371" s="21"/>
    </row>
    <row r="372" spans="2:345" s="17" customFormat="1" ht="18.75" customHeight="1">
      <c r="B372" s="16"/>
      <c r="C372" s="16"/>
      <c r="D372" s="16"/>
      <c r="E372" s="16"/>
      <c r="F372" s="16"/>
      <c r="G372" s="70"/>
      <c r="H372" s="16"/>
      <c r="I372" s="16"/>
      <c r="J372" s="70"/>
      <c r="K372" s="16"/>
      <c r="L372" s="16"/>
      <c r="M372" s="70"/>
      <c r="N372" s="16"/>
      <c r="O372" s="16"/>
      <c r="P372" s="70"/>
      <c r="Q372" s="16"/>
      <c r="R372" s="16"/>
      <c r="S372" s="70"/>
      <c r="T372" s="16"/>
      <c r="U372" s="16"/>
      <c r="V372" s="70"/>
      <c r="W372" s="16"/>
      <c r="X372" s="16"/>
      <c r="Y372" s="70"/>
      <c r="Z372" s="16"/>
      <c r="AA372" s="16"/>
      <c r="AB372" s="70"/>
      <c r="AC372" s="16"/>
      <c r="AD372" s="16"/>
      <c r="AE372" s="70"/>
      <c r="AF372" s="16"/>
      <c r="AG372" s="16"/>
      <c r="AH372" s="70"/>
      <c r="AI372" s="16"/>
      <c r="AJ372" s="16"/>
      <c r="AK372" s="70"/>
      <c r="AL372" s="16"/>
      <c r="AM372" s="16"/>
      <c r="AN372" s="70"/>
      <c r="AO372" s="16"/>
      <c r="AP372" s="16"/>
      <c r="AQ372" s="70"/>
      <c r="AR372" s="16"/>
      <c r="AS372" s="16"/>
      <c r="AT372" s="70"/>
      <c r="AU372" s="16"/>
      <c r="AV372" s="16"/>
      <c r="AW372" s="70"/>
      <c r="AX372" s="16"/>
      <c r="AY372" s="16"/>
      <c r="AZ372" s="70"/>
      <c r="BA372" s="16"/>
      <c r="BB372" s="16"/>
      <c r="BC372" s="70"/>
      <c r="BD372" s="16"/>
      <c r="BE372" s="16"/>
      <c r="BF372" s="70"/>
      <c r="BG372" s="16"/>
      <c r="BH372" s="16"/>
      <c r="BI372" s="70"/>
      <c r="BJ372" s="16"/>
      <c r="BK372" s="16"/>
      <c r="BL372" s="70"/>
      <c r="BM372" s="16"/>
      <c r="BN372" s="16"/>
      <c r="BO372" s="70"/>
      <c r="BP372" s="16"/>
      <c r="BQ372" s="16"/>
      <c r="BR372" s="70"/>
      <c r="BS372" s="16"/>
      <c r="BT372" s="16"/>
      <c r="BU372" s="70"/>
      <c r="BV372" s="16"/>
      <c r="BW372" s="16"/>
      <c r="BX372" s="70"/>
      <c r="BY372" s="16"/>
      <c r="BZ372" s="16"/>
      <c r="CA372" s="70"/>
      <c r="CB372" s="16"/>
      <c r="CC372" s="16"/>
      <c r="CD372" s="70"/>
      <c r="CE372" s="16"/>
      <c r="CF372" s="16"/>
      <c r="CG372" s="70"/>
      <c r="CH372" s="16"/>
      <c r="CI372" s="16"/>
      <c r="CJ372" s="70"/>
      <c r="CK372" s="16"/>
      <c r="CL372" s="16"/>
      <c r="CM372" s="70"/>
      <c r="CN372" s="16"/>
      <c r="CO372" s="16"/>
      <c r="CP372" s="70"/>
      <c r="CQ372" s="16"/>
      <c r="CR372" s="16"/>
      <c r="CS372" s="70"/>
      <c r="CT372" s="16"/>
      <c r="CU372" s="16"/>
      <c r="CV372" s="70"/>
      <c r="CW372" s="16"/>
      <c r="CX372" s="16"/>
      <c r="CY372" s="70"/>
      <c r="CZ372" s="16"/>
      <c r="DA372" s="16"/>
      <c r="DB372" s="70"/>
      <c r="DC372" s="16"/>
      <c r="DD372" s="16"/>
      <c r="DE372" s="70"/>
      <c r="DF372" s="16"/>
      <c r="DG372" s="16"/>
      <c r="DH372" s="70"/>
      <c r="DI372" s="16"/>
      <c r="DJ372" s="16"/>
      <c r="DK372" s="70"/>
      <c r="DL372" s="16"/>
      <c r="DM372" s="16"/>
      <c r="DN372" s="70"/>
      <c r="DO372" s="16"/>
      <c r="DP372" s="16"/>
      <c r="DQ372" s="70"/>
      <c r="DR372" s="16"/>
      <c r="DS372" s="16"/>
      <c r="DT372" s="70"/>
      <c r="DU372" s="16"/>
      <c r="DV372" s="16"/>
      <c r="DW372" s="70"/>
      <c r="DX372" s="16"/>
      <c r="DY372" s="16"/>
      <c r="DZ372" s="70"/>
      <c r="EA372" s="16"/>
      <c r="EB372" s="16"/>
      <c r="EC372" s="70"/>
      <c r="ED372" s="16"/>
      <c r="EE372" s="16"/>
      <c r="EF372" s="70"/>
      <c r="EG372" s="16"/>
      <c r="EH372" s="16"/>
      <c r="EI372" s="70"/>
      <c r="EJ372" s="16"/>
      <c r="EK372" s="16"/>
      <c r="EL372" s="70"/>
      <c r="EM372" s="16"/>
      <c r="EN372" s="16"/>
      <c r="EO372" s="70"/>
      <c r="EP372" s="16"/>
      <c r="EQ372" s="16"/>
      <c r="ER372" s="70"/>
      <c r="ES372" s="16"/>
      <c r="ET372" s="16"/>
      <c r="EU372" s="70"/>
      <c r="EV372" s="16"/>
      <c r="EW372" s="16"/>
      <c r="EX372" s="70"/>
      <c r="EY372" s="16"/>
      <c r="EZ372" s="16"/>
      <c r="FA372" s="70"/>
      <c r="FB372" s="16"/>
      <c r="FC372" s="16"/>
      <c r="FD372" s="70"/>
      <c r="FE372" s="16"/>
      <c r="FF372" s="16"/>
      <c r="FG372" s="70"/>
      <c r="FH372" s="16"/>
      <c r="FI372" s="16"/>
      <c r="FJ372" s="70"/>
      <c r="FK372" s="16"/>
      <c r="FL372" s="16"/>
      <c r="FM372" s="70"/>
      <c r="FN372" s="16"/>
      <c r="FO372" s="16"/>
      <c r="FP372" s="70"/>
      <c r="FQ372" s="16"/>
      <c r="FR372" s="16"/>
      <c r="FS372" s="70"/>
      <c r="FT372" s="16"/>
      <c r="FU372" s="16"/>
      <c r="FV372" s="70"/>
      <c r="FW372" s="16"/>
      <c r="FX372" s="16"/>
      <c r="FY372" s="70"/>
      <c r="FZ372" s="16"/>
      <c r="GA372" s="16"/>
      <c r="GB372" s="70"/>
      <c r="GC372" s="16"/>
      <c r="GD372" s="16"/>
      <c r="GE372" s="70"/>
      <c r="GF372" s="16"/>
      <c r="GG372" s="16"/>
      <c r="GH372" s="71"/>
      <c r="GI372" s="16"/>
      <c r="GJ372" s="16"/>
      <c r="GK372" s="70"/>
      <c r="GL372" s="16"/>
      <c r="GM372" s="16"/>
      <c r="GN372" s="70"/>
      <c r="GO372" s="16"/>
      <c r="GP372" s="16"/>
      <c r="GQ372" s="70"/>
      <c r="GR372" s="16"/>
      <c r="GS372" s="16"/>
      <c r="GT372" s="70"/>
      <c r="GU372" s="16"/>
      <c r="GV372" s="16"/>
      <c r="GW372" s="70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70"/>
      <c r="HJ372" s="16"/>
      <c r="HK372" s="16"/>
      <c r="HL372" s="16"/>
      <c r="HM372" s="16"/>
      <c r="HN372" s="16"/>
      <c r="HO372" s="16"/>
      <c r="HP372" s="16"/>
      <c r="HQ372" s="16"/>
      <c r="HR372" s="70"/>
      <c r="HS372" s="16"/>
      <c r="HT372" s="16"/>
      <c r="HU372" s="70"/>
      <c r="HV372" s="16"/>
      <c r="HW372" s="16"/>
      <c r="HX372" s="70"/>
      <c r="HY372" s="16"/>
      <c r="HZ372" s="16"/>
      <c r="IA372" s="70"/>
      <c r="IB372" s="16"/>
      <c r="IC372" s="16"/>
      <c r="ID372" s="70"/>
      <c r="IE372" s="16"/>
      <c r="IF372" s="16"/>
      <c r="IG372" s="70"/>
      <c r="IH372" s="16"/>
      <c r="II372" s="16"/>
      <c r="IJ372" s="70"/>
      <c r="IK372" s="16"/>
      <c r="IL372" s="16"/>
      <c r="IM372" s="70"/>
      <c r="IN372" s="16"/>
      <c r="IO372" s="16"/>
      <c r="IP372" s="70"/>
      <c r="IQ372" s="16"/>
      <c r="IR372" s="16"/>
      <c r="IS372" s="16"/>
      <c r="IT372" s="70"/>
      <c r="IU372" s="16"/>
      <c r="IV372" s="16"/>
      <c r="IW372" s="70"/>
      <c r="IX372" s="16"/>
      <c r="IY372" s="16"/>
      <c r="IZ372" s="70"/>
      <c r="JA372" s="16"/>
      <c r="JB372" s="16"/>
      <c r="JC372" s="70"/>
      <c r="JD372" s="16"/>
      <c r="JE372" s="16"/>
      <c r="JF372" s="70"/>
      <c r="JG372" s="16"/>
      <c r="JH372" s="16"/>
      <c r="JI372" s="70"/>
      <c r="JJ372" s="16"/>
      <c r="JK372" s="16"/>
      <c r="JL372" s="70"/>
      <c r="JM372" s="16"/>
      <c r="JN372" s="16"/>
      <c r="JO372" s="70"/>
      <c r="JP372" s="16"/>
      <c r="JQ372" s="16"/>
      <c r="JR372" s="70"/>
      <c r="JS372" s="16"/>
      <c r="JT372" s="16"/>
      <c r="JU372" s="70"/>
      <c r="JV372" s="16"/>
      <c r="JW372" s="16"/>
      <c r="JX372" s="70"/>
      <c r="JY372" s="16"/>
      <c r="JZ372" s="16"/>
      <c r="KA372" s="70"/>
      <c r="KB372" s="16"/>
      <c r="KC372" s="16"/>
      <c r="KD372" s="70"/>
      <c r="KE372" s="16"/>
      <c r="KF372" s="16"/>
      <c r="KG372" s="70"/>
      <c r="KH372" s="16"/>
      <c r="KI372" s="16"/>
      <c r="KJ372" s="70"/>
      <c r="KK372" s="16"/>
      <c r="KL372" s="16"/>
      <c r="KM372" s="70"/>
      <c r="KN372" s="16"/>
      <c r="KO372" s="16"/>
      <c r="KP372" s="70"/>
      <c r="KQ372" s="16"/>
      <c r="KR372" s="16"/>
      <c r="KS372" s="70"/>
      <c r="KT372" s="16"/>
      <c r="KU372" s="16"/>
      <c r="KV372" s="16"/>
      <c r="KW372" s="16"/>
      <c r="KX372" s="16"/>
      <c r="KY372" s="70"/>
      <c r="KZ372" s="16"/>
      <c r="LA372" s="16"/>
      <c r="LB372" s="70"/>
      <c r="LC372" s="16"/>
      <c r="LD372" s="16"/>
      <c r="LE372" s="70"/>
      <c r="LF372" s="16"/>
      <c r="LG372" s="16"/>
      <c r="LH372" s="70"/>
      <c r="LI372" s="16"/>
      <c r="LJ372" s="16"/>
      <c r="LK372" s="70"/>
      <c r="LL372" s="16"/>
      <c r="LM372" s="16"/>
      <c r="LN372" s="70"/>
      <c r="LO372" s="16"/>
      <c r="LP372" s="16"/>
      <c r="LQ372" s="70"/>
      <c r="LR372" s="16"/>
      <c r="LS372" s="16"/>
      <c r="LT372" s="70"/>
      <c r="LU372" s="16"/>
      <c r="LV372" s="16"/>
      <c r="LW372" s="70"/>
      <c r="LX372" s="16"/>
      <c r="LY372" s="16"/>
      <c r="LZ372" s="70"/>
      <c r="MA372" s="16"/>
      <c r="MB372" s="16"/>
      <c r="MC372" s="70"/>
      <c r="MD372" s="16"/>
      <c r="ME372" s="16"/>
      <c r="MF372" s="70"/>
      <c r="MG372" s="21"/>
    </row>
    <row r="373" spans="2:345" s="17" customFormat="1">
      <c r="B373" s="16"/>
      <c r="C373" s="16"/>
      <c r="D373" s="16"/>
      <c r="E373" s="16"/>
      <c r="F373" s="16"/>
      <c r="G373" s="70"/>
      <c r="H373" s="16"/>
      <c r="I373" s="16"/>
      <c r="J373" s="70"/>
      <c r="K373" s="16"/>
      <c r="L373" s="16"/>
      <c r="M373" s="70"/>
      <c r="N373" s="16"/>
      <c r="O373" s="16"/>
      <c r="P373" s="70"/>
      <c r="Q373" s="16"/>
      <c r="R373" s="16"/>
      <c r="S373" s="70"/>
      <c r="T373" s="16"/>
      <c r="U373" s="16"/>
      <c r="V373" s="70"/>
      <c r="W373" s="16"/>
      <c r="X373" s="16"/>
      <c r="Y373" s="70"/>
      <c r="Z373" s="16"/>
      <c r="AA373" s="16"/>
      <c r="AB373" s="70"/>
      <c r="AC373" s="16"/>
      <c r="AD373" s="16"/>
      <c r="AE373" s="70"/>
      <c r="AF373" s="16"/>
      <c r="AG373" s="16"/>
      <c r="AH373" s="70"/>
      <c r="AI373" s="16"/>
      <c r="AJ373" s="16"/>
      <c r="AK373" s="70"/>
      <c r="AL373" s="16"/>
      <c r="AM373" s="16"/>
      <c r="AN373" s="70"/>
      <c r="AO373" s="16"/>
      <c r="AP373" s="16"/>
      <c r="AQ373" s="70"/>
      <c r="AR373" s="16"/>
      <c r="AS373" s="16"/>
      <c r="AT373" s="70"/>
      <c r="AU373" s="16"/>
      <c r="AV373" s="16"/>
      <c r="AW373" s="70"/>
      <c r="AX373" s="16"/>
      <c r="AY373" s="16"/>
      <c r="AZ373" s="70"/>
      <c r="BA373" s="16"/>
      <c r="BB373" s="16"/>
      <c r="BC373" s="70"/>
      <c r="BD373" s="16"/>
      <c r="BE373" s="16"/>
      <c r="BF373" s="70"/>
      <c r="BG373" s="16"/>
      <c r="BH373" s="16"/>
      <c r="BI373" s="70"/>
      <c r="BJ373" s="16"/>
      <c r="BK373" s="16"/>
      <c r="BL373" s="70"/>
      <c r="BM373" s="16"/>
      <c r="BN373" s="16"/>
      <c r="BO373" s="70"/>
      <c r="BP373" s="16"/>
      <c r="BQ373" s="16"/>
      <c r="BR373" s="70"/>
      <c r="BS373" s="16"/>
      <c r="BT373" s="16"/>
      <c r="BU373" s="70"/>
      <c r="BV373" s="16"/>
      <c r="BW373" s="16"/>
      <c r="BX373" s="70"/>
      <c r="BY373" s="16"/>
      <c r="BZ373" s="16"/>
      <c r="CA373" s="70"/>
      <c r="CB373" s="16"/>
      <c r="CC373" s="16"/>
      <c r="CD373" s="70"/>
      <c r="CE373" s="16"/>
      <c r="CF373" s="16"/>
      <c r="CG373" s="70"/>
      <c r="CH373" s="16"/>
      <c r="CI373" s="16"/>
      <c r="CJ373" s="70"/>
      <c r="CK373" s="16"/>
      <c r="CL373" s="16"/>
      <c r="CM373" s="70"/>
      <c r="CN373" s="16"/>
      <c r="CO373" s="16"/>
      <c r="CP373" s="70"/>
      <c r="CQ373" s="16"/>
      <c r="CR373" s="16"/>
      <c r="CS373" s="70"/>
      <c r="CT373" s="16"/>
      <c r="CU373" s="16"/>
      <c r="CV373" s="70"/>
      <c r="CW373" s="16"/>
      <c r="CX373" s="16"/>
      <c r="CY373" s="70"/>
      <c r="CZ373" s="16"/>
      <c r="DA373" s="16"/>
      <c r="DB373" s="70"/>
      <c r="DC373" s="16"/>
      <c r="DD373" s="16"/>
      <c r="DE373" s="70"/>
      <c r="DF373" s="16"/>
      <c r="DG373" s="16"/>
      <c r="DH373" s="70"/>
      <c r="DI373" s="16"/>
      <c r="DJ373" s="16"/>
      <c r="DK373" s="70"/>
      <c r="DL373" s="16"/>
      <c r="DM373" s="16"/>
      <c r="DN373" s="70"/>
      <c r="DO373" s="16"/>
      <c r="DP373" s="16"/>
      <c r="DQ373" s="70"/>
      <c r="DR373" s="16"/>
      <c r="DS373" s="16"/>
      <c r="DT373" s="70"/>
      <c r="DU373" s="16"/>
      <c r="DV373" s="16"/>
      <c r="DW373" s="70"/>
      <c r="DX373" s="16"/>
      <c r="DY373" s="16"/>
      <c r="DZ373" s="70"/>
      <c r="EA373" s="16"/>
      <c r="EB373" s="16"/>
      <c r="EC373" s="70"/>
      <c r="ED373" s="16"/>
      <c r="EE373" s="16"/>
      <c r="EF373" s="70"/>
      <c r="EG373" s="16"/>
      <c r="EH373" s="16"/>
      <c r="EI373" s="70"/>
      <c r="EJ373" s="16"/>
      <c r="EK373" s="16"/>
      <c r="EL373" s="70"/>
      <c r="EM373" s="16"/>
      <c r="EN373" s="16"/>
      <c r="EO373" s="70"/>
      <c r="EP373" s="16"/>
      <c r="EQ373" s="16"/>
      <c r="ER373" s="70"/>
      <c r="ES373" s="16"/>
      <c r="ET373" s="16"/>
      <c r="EU373" s="70"/>
      <c r="EV373" s="16"/>
      <c r="EW373" s="16"/>
      <c r="EX373" s="70"/>
      <c r="EY373" s="16"/>
      <c r="EZ373" s="16"/>
      <c r="FA373" s="70"/>
      <c r="FB373" s="16"/>
      <c r="FC373" s="16"/>
      <c r="FD373" s="70"/>
      <c r="FE373" s="16"/>
      <c r="FF373" s="16"/>
      <c r="FG373" s="70"/>
      <c r="FH373" s="16"/>
      <c r="FI373" s="16"/>
      <c r="FJ373" s="70"/>
      <c r="FK373" s="16"/>
      <c r="FL373" s="16"/>
      <c r="FM373" s="70"/>
      <c r="FN373" s="16"/>
      <c r="FO373" s="16"/>
      <c r="FP373" s="70"/>
      <c r="FQ373" s="16"/>
      <c r="FR373" s="16"/>
      <c r="FS373" s="70"/>
      <c r="FT373" s="16"/>
      <c r="FU373" s="16"/>
      <c r="FV373" s="70"/>
      <c r="FW373" s="16"/>
      <c r="FX373" s="16"/>
      <c r="FY373" s="70"/>
      <c r="FZ373" s="16"/>
      <c r="GA373" s="16"/>
      <c r="GB373" s="70"/>
      <c r="GC373" s="16"/>
      <c r="GD373" s="16"/>
      <c r="GE373" s="70"/>
      <c r="GF373" s="16"/>
      <c r="GG373" s="16"/>
      <c r="GH373" s="71"/>
      <c r="GI373" s="16"/>
      <c r="GJ373" s="16"/>
      <c r="GK373" s="70"/>
      <c r="GL373" s="16"/>
      <c r="GM373" s="16"/>
      <c r="GN373" s="70"/>
      <c r="GO373" s="16"/>
      <c r="GP373" s="16"/>
      <c r="GQ373" s="70"/>
      <c r="GR373" s="16"/>
      <c r="GS373" s="16"/>
      <c r="GT373" s="70"/>
      <c r="GU373" s="16"/>
      <c r="GV373" s="16"/>
      <c r="GW373" s="70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70"/>
      <c r="HJ373" s="16"/>
      <c r="HK373" s="16"/>
      <c r="HL373" s="16"/>
      <c r="HM373" s="16"/>
      <c r="HN373" s="16"/>
      <c r="HO373" s="16"/>
      <c r="HP373" s="16"/>
      <c r="HQ373" s="16"/>
      <c r="HR373" s="70"/>
      <c r="HS373" s="16"/>
      <c r="HT373" s="16"/>
      <c r="HU373" s="70"/>
      <c r="HV373" s="16"/>
      <c r="HW373" s="16"/>
      <c r="HX373" s="70"/>
      <c r="HY373" s="16"/>
      <c r="HZ373" s="16"/>
      <c r="IA373" s="70"/>
      <c r="IB373" s="16"/>
      <c r="IC373" s="16"/>
      <c r="ID373" s="70"/>
      <c r="IE373" s="16"/>
      <c r="IF373" s="16"/>
      <c r="IG373" s="70"/>
      <c r="IH373" s="16"/>
      <c r="II373" s="16"/>
      <c r="IJ373" s="70"/>
      <c r="IK373" s="16"/>
      <c r="IL373" s="16"/>
      <c r="IM373" s="70"/>
      <c r="IN373" s="16"/>
      <c r="IO373" s="16"/>
      <c r="IP373" s="70"/>
      <c r="IQ373" s="16"/>
      <c r="IR373" s="16"/>
      <c r="IS373" s="16"/>
      <c r="IT373" s="70"/>
      <c r="IU373" s="16"/>
      <c r="IV373" s="16"/>
      <c r="IW373" s="70"/>
      <c r="IX373" s="16"/>
      <c r="IY373" s="16"/>
      <c r="IZ373" s="70"/>
      <c r="JA373" s="16"/>
      <c r="JB373" s="16"/>
      <c r="JC373" s="70"/>
      <c r="JD373" s="16"/>
      <c r="JE373" s="16"/>
      <c r="JF373" s="70"/>
      <c r="JG373" s="16"/>
      <c r="JH373" s="16"/>
      <c r="JI373" s="70"/>
      <c r="JJ373" s="16"/>
      <c r="JK373" s="16"/>
      <c r="JL373" s="70"/>
      <c r="JM373" s="16"/>
      <c r="JN373" s="16"/>
      <c r="JO373" s="70"/>
      <c r="JP373" s="16"/>
      <c r="JQ373" s="16"/>
      <c r="JR373" s="70"/>
      <c r="JS373" s="16"/>
      <c r="JT373" s="16"/>
      <c r="JU373" s="70"/>
      <c r="JV373" s="16"/>
      <c r="JW373" s="16"/>
      <c r="JX373" s="70"/>
      <c r="JY373" s="16"/>
      <c r="JZ373" s="16"/>
      <c r="KA373" s="70"/>
      <c r="KB373" s="16"/>
      <c r="KC373" s="16"/>
      <c r="KD373" s="70"/>
      <c r="KE373" s="16"/>
      <c r="KF373" s="16"/>
      <c r="KG373" s="70"/>
      <c r="KH373" s="16"/>
      <c r="KI373" s="16"/>
      <c r="KJ373" s="70"/>
      <c r="KK373" s="16"/>
      <c r="KL373" s="16"/>
      <c r="KM373" s="70"/>
      <c r="KN373" s="16"/>
      <c r="KO373" s="16"/>
      <c r="KP373" s="70"/>
      <c r="KQ373" s="16"/>
      <c r="KR373" s="16"/>
      <c r="KS373" s="70"/>
      <c r="KT373" s="16"/>
      <c r="KU373" s="16"/>
      <c r="KV373" s="16"/>
      <c r="KW373" s="16"/>
      <c r="KX373" s="16"/>
      <c r="KY373" s="70"/>
      <c r="KZ373" s="16"/>
      <c r="LA373" s="16"/>
      <c r="LB373" s="70"/>
      <c r="LC373" s="16"/>
      <c r="LD373" s="16"/>
      <c r="LE373" s="70"/>
      <c r="LF373" s="16"/>
      <c r="LG373" s="16"/>
      <c r="LH373" s="70"/>
      <c r="LI373" s="16"/>
      <c r="LJ373" s="16"/>
      <c r="LK373" s="70"/>
      <c r="LL373" s="16"/>
      <c r="LM373" s="16"/>
      <c r="LN373" s="70"/>
      <c r="LO373" s="16"/>
      <c r="LP373" s="16"/>
      <c r="LQ373" s="70"/>
      <c r="LR373" s="16"/>
      <c r="LS373" s="16"/>
      <c r="LT373" s="70"/>
      <c r="LU373" s="16"/>
      <c r="LV373" s="16"/>
      <c r="LW373" s="70"/>
      <c r="LX373" s="16"/>
      <c r="LY373" s="16"/>
      <c r="LZ373" s="70"/>
      <c r="MA373" s="16"/>
      <c r="MB373" s="16"/>
      <c r="MC373" s="70"/>
      <c r="MD373" s="16"/>
      <c r="ME373" s="16"/>
      <c r="MF373" s="70"/>
      <c r="MG373" s="21"/>
    </row>
    <row r="374" spans="2:345" s="17" customFormat="1" ht="18.75" customHeight="1">
      <c r="B374" s="16"/>
      <c r="C374" s="16"/>
      <c r="D374" s="16"/>
      <c r="E374" s="16"/>
      <c r="F374" s="16"/>
      <c r="G374" s="70"/>
      <c r="H374" s="16"/>
      <c r="I374" s="16"/>
      <c r="J374" s="70"/>
      <c r="K374" s="16"/>
      <c r="L374" s="16"/>
      <c r="M374" s="70"/>
      <c r="N374" s="16"/>
      <c r="O374" s="16"/>
      <c r="P374" s="70"/>
      <c r="Q374" s="16"/>
      <c r="R374" s="16"/>
      <c r="S374" s="70"/>
      <c r="T374" s="16"/>
      <c r="U374" s="16"/>
      <c r="V374" s="70"/>
      <c r="W374" s="16"/>
      <c r="X374" s="16"/>
      <c r="Y374" s="70"/>
      <c r="Z374" s="16"/>
      <c r="AA374" s="16"/>
      <c r="AB374" s="70"/>
      <c r="AC374" s="16"/>
      <c r="AD374" s="16"/>
      <c r="AE374" s="70"/>
      <c r="AF374" s="16"/>
      <c r="AG374" s="16"/>
      <c r="AH374" s="70"/>
      <c r="AI374" s="16"/>
      <c r="AJ374" s="16"/>
      <c r="AK374" s="70"/>
      <c r="AL374" s="16"/>
      <c r="AM374" s="16"/>
      <c r="AN374" s="70"/>
      <c r="AO374" s="16"/>
      <c r="AP374" s="16"/>
      <c r="AQ374" s="70"/>
      <c r="AR374" s="16"/>
      <c r="AS374" s="16"/>
      <c r="AT374" s="70"/>
      <c r="AU374" s="16"/>
      <c r="AV374" s="16"/>
      <c r="AW374" s="70"/>
      <c r="AX374" s="16"/>
      <c r="AY374" s="16"/>
      <c r="AZ374" s="70"/>
      <c r="BA374" s="16"/>
      <c r="BB374" s="16"/>
      <c r="BC374" s="70"/>
      <c r="BD374" s="16"/>
      <c r="BE374" s="16"/>
      <c r="BF374" s="70"/>
      <c r="BG374" s="16"/>
      <c r="BH374" s="16"/>
      <c r="BI374" s="70"/>
      <c r="BJ374" s="16"/>
      <c r="BK374" s="16"/>
      <c r="BL374" s="70"/>
      <c r="BM374" s="16"/>
      <c r="BN374" s="16"/>
      <c r="BO374" s="70"/>
      <c r="BP374" s="16"/>
      <c r="BQ374" s="16"/>
      <c r="BR374" s="70"/>
      <c r="BS374" s="16"/>
      <c r="BT374" s="16"/>
      <c r="BU374" s="70"/>
      <c r="BV374" s="16"/>
      <c r="BW374" s="16"/>
      <c r="BX374" s="70"/>
      <c r="BY374" s="16"/>
      <c r="BZ374" s="16"/>
      <c r="CA374" s="70"/>
      <c r="CB374" s="16"/>
      <c r="CC374" s="16"/>
      <c r="CD374" s="70"/>
      <c r="CE374" s="16"/>
      <c r="CF374" s="16"/>
      <c r="CG374" s="70"/>
      <c r="CH374" s="16"/>
      <c r="CI374" s="16"/>
      <c r="CJ374" s="70"/>
      <c r="CK374" s="16"/>
      <c r="CL374" s="16"/>
      <c r="CM374" s="70"/>
      <c r="CN374" s="16"/>
      <c r="CO374" s="16"/>
      <c r="CP374" s="70"/>
      <c r="CQ374" s="16"/>
      <c r="CR374" s="16"/>
      <c r="CS374" s="70"/>
      <c r="CT374" s="16"/>
      <c r="CU374" s="16"/>
      <c r="CV374" s="70"/>
      <c r="CW374" s="16"/>
      <c r="CX374" s="16"/>
      <c r="CY374" s="70"/>
      <c r="CZ374" s="16"/>
      <c r="DA374" s="16"/>
      <c r="DB374" s="70"/>
      <c r="DC374" s="16"/>
      <c r="DD374" s="16"/>
      <c r="DE374" s="70"/>
      <c r="DF374" s="16"/>
      <c r="DG374" s="16"/>
      <c r="DH374" s="70"/>
      <c r="DI374" s="16"/>
      <c r="DJ374" s="16"/>
      <c r="DK374" s="70"/>
      <c r="DL374" s="16"/>
      <c r="DM374" s="16"/>
      <c r="DN374" s="70"/>
      <c r="DO374" s="16"/>
      <c r="DP374" s="16"/>
      <c r="DQ374" s="70"/>
      <c r="DR374" s="16"/>
      <c r="DS374" s="16"/>
      <c r="DT374" s="70"/>
      <c r="DU374" s="16"/>
      <c r="DV374" s="16"/>
      <c r="DW374" s="70"/>
      <c r="DX374" s="16"/>
      <c r="DY374" s="16"/>
      <c r="DZ374" s="70"/>
      <c r="EA374" s="16"/>
      <c r="EB374" s="16"/>
      <c r="EC374" s="70"/>
      <c r="ED374" s="16"/>
      <c r="EE374" s="16"/>
      <c r="EF374" s="70"/>
      <c r="EG374" s="16"/>
      <c r="EH374" s="16"/>
      <c r="EI374" s="70"/>
      <c r="EJ374" s="16"/>
      <c r="EK374" s="16"/>
      <c r="EL374" s="70"/>
      <c r="EM374" s="16"/>
      <c r="EN374" s="16"/>
      <c r="EO374" s="70"/>
      <c r="EP374" s="16"/>
      <c r="EQ374" s="16"/>
      <c r="ER374" s="70"/>
      <c r="ES374" s="16"/>
      <c r="ET374" s="16"/>
      <c r="EU374" s="70"/>
      <c r="EV374" s="16"/>
      <c r="EW374" s="16"/>
      <c r="EX374" s="70"/>
      <c r="EY374" s="16"/>
      <c r="EZ374" s="16"/>
      <c r="FA374" s="70"/>
      <c r="FB374" s="16"/>
      <c r="FC374" s="16"/>
      <c r="FD374" s="70"/>
      <c r="FE374" s="16"/>
      <c r="FF374" s="16"/>
      <c r="FG374" s="70"/>
      <c r="FH374" s="16"/>
      <c r="FI374" s="16"/>
      <c r="FJ374" s="70"/>
      <c r="FK374" s="16"/>
      <c r="FL374" s="16"/>
      <c r="FM374" s="70"/>
      <c r="FN374" s="16"/>
      <c r="FO374" s="16"/>
      <c r="FP374" s="70"/>
      <c r="FQ374" s="16"/>
      <c r="FR374" s="16"/>
      <c r="FS374" s="70"/>
      <c r="FT374" s="16"/>
      <c r="FU374" s="16"/>
      <c r="FV374" s="70"/>
      <c r="FW374" s="16"/>
      <c r="FX374" s="16"/>
      <c r="FY374" s="70"/>
      <c r="FZ374" s="16"/>
      <c r="GA374" s="16"/>
      <c r="GB374" s="70"/>
      <c r="GC374" s="16"/>
      <c r="GD374" s="16"/>
      <c r="GE374" s="70"/>
      <c r="GF374" s="16"/>
      <c r="GG374" s="16"/>
      <c r="GH374" s="71"/>
      <c r="GI374" s="16"/>
      <c r="GJ374" s="16"/>
      <c r="GK374" s="70"/>
      <c r="GL374" s="16"/>
      <c r="GM374" s="16"/>
      <c r="GN374" s="70"/>
      <c r="GO374" s="16"/>
      <c r="GP374" s="16"/>
      <c r="GQ374" s="70"/>
      <c r="GR374" s="16"/>
      <c r="GS374" s="16"/>
      <c r="GT374" s="70"/>
      <c r="GU374" s="16"/>
      <c r="GV374" s="16"/>
      <c r="GW374" s="70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70"/>
      <c r="HJ374" s="16"/>
      <c r="HK374" s="16"/>
      <c r="HL374" s="16"/>
      <c r="HM374" s="16"/>
      <c r="HN374" s="16"/>
      <c r="HO374" s="16"/>
      <c r="HP374" s="16"/>
      <c r="HQ374" s="16"/>
      <c r="HR374" s="70"/>
      <c r="HS374" s="16"/>
      <c r="HT374" s="16"/>
      <c r="HU374" s="70"/>
      <c r="HV374" s="16"/>
      <c r="HW374" s="16"/>
      <c r="HX374" s="70"/>
      <c r="HY374" s="16"/>
      <c r="HZ374" s="16"/>
      <c r="IA374" s="70"/>
      <c r="IB374" s="16"/>
      <c r="IC374" s="16"/>
      <c r="ID374" s="70"/>
      <c r="IE374" s="16"/>
      <c r="IF374" s="16"/>
      <c r="IG374" s="70"/>
      <c r="IH374" s="16"/>
      <c r="II374" s="16"/>
      <c r="IJ374" s="70"/>
      <c r="IK374" s="16"/>
      <c r="IL374" s="16"/>
      <c r="IM374" s="70"/>
      <c r="IN374" s="16"/>
      <c r="IO374" s="16"/>
      <c r="IP374" s="70"/>
      <c r="IQ374" s="16"/>
      <c r="IR374" s="16"/>
      <c r="IS374" s="16"/>
      <c r="IT374" s="70"/>
      <c r="IU374" s="16"/>
      <c r="IV374" s="16"/>
      <c r="IW374" s="70"/>
      <c r="IX374" s="16"/>
      <c r="IY374" s="16"/>
      <c r="IZ374" s="70"/>
      <c r="JA374" s="16"/>
      <c r="JB374" s="16"/>
      <c r="JC374" s="70"/>
      <c r="JD374" s="16"/>
      <c r="JE374" s="16"/>
      <c r="JF374" s="70"/>
      <c r="JG374" s="16"/>
      <c r="JH374" s="16"/>
      <c r="JI374" s="70"/>
      <c r="JJ374" s="16"/>
      <c r="JK374" s="16"/>
      <c r="JL374" s="70"/>
      <c r="JM374" s="16"/>
      <c r="JN374" s="16"/>
      <c r="JO374" s="70"/>
      <c r="JP374" s="16"/>
      <c r="JQ374" s="16"/>
      <c r="JR374" s="70"/>
      <c r="JS374" s="16"/>
      <c r="JT374" s="16"/>
      <c r="JU374" s="70"/>
      <c r="JV374" s="16"/>
      <c r="JW374" s="16"/>
      <c r="JX374" s="70"/>
      <c r="JY374" s="16"/>
      <c r="JZ374" s="16"/>
      <c r="KA374" s="70"/>
      <c r="KB374" s="16"/>
      <c r="KC374" s="16"/>
      <c r="KD374" s="70"/>
      <c r="KE374" s="16"/>
      <c r="KF374" s="16"/>
      <c r="KG374" s="70"/>
      <c r="KH374" s="16"/>
      <c r="KI374" s="16"/>
      <c r="KJ374" s="70"/>
      <c r="KK374" s="16"/>
      <c r="KL374" s="16"/>
      <c r="KM374" s="70"/>
      <c r="KN374" s="16"/>
      <c r="KO374" s="16"/>
      <c r="KP374" s="70"/>
      <c r="KQ374" s="16"/>
      <c r="KR374" s="16"/>
      <c r="KS374" s="70"/>
      <c r="KT374" s="16"/>
      <c r="KU374" s="16"/>
      <c r="KV374" s="16"/>
      <c r="KW374" s="16"/>
      <c r="KX374" s="16"/>
      <c r="KY374" s="70"/>
      <c r="KZ374" s="16"/>
      <c r="LA374" s="16"/>
      <c r="LB374" s="70"/>
      <c r="LC374" s="16"/>
      <c r="LD374" s="16"/>
      <c r="LE374" s="70"/>
      <c r="LF374" s="16"/>
      <c r="LG374" s="16"/>
      <c r="LH374" s="70"/>
      <c r="LI374" s="16"/>
      <c r="LJ374" s="16"/>
      <c r="LK374" s="70"/>
      <c r="LL374" s="16"/>
      <c r="LM374" s="16"/>
      <c r="LN374" s="70"/>
      <c r="LO374" s="16"/>
      <c r="LP374" s="16"/>
      <c r="LQ374" s="70"/>
      <c r="LR374" s="16"/>
      <c r="LS374" s="16"/>
      <c r="LT374" s="70"/>
      <c r="LU374" s="16"/>
      <c r="LV374" s="16"/>
      <c r="LW374" s="70"/>
      <c r="LX374" s="16"/>
      <c r="LY374" s="16"/>
      <c r="LZ374" s="70"/>
      <c r="MA374" s="16"/>
      <c r="MB374" s="16"/>
      <c r="MC374" s="70"/>
      <c r="MD374" s="16"/>
      <c r="ME374" s="16"/>
      <c r="MF374" s="70"/>
      <c r="MG374" s="21"/>
    </row>
    <row r="375" spans="2:345" s="17" customFormat="1">
      <c r="B375" s="16"/>
      <c r="C375" s="16"/>
      <c r="D375" s="16"/>
      <c r="E375" s="16"/>
      <c r="F375" s="16"/>
      <c r="G375" s="70"/>
      <c r="H375" s="16"/>
      <c r="I375" s="16"/>
      <c r="J375" s="70"/>
      <c r="K375" s="16"/>
      <c r="L375" s="16"/>
      <c r="M375" s="70"/>
      <c r="N375" s="16"/>
      <c r="O375" s="16"/>
      <c r="P375" s="70"/>
      <c r="Q375" s="16"/>
      <c r="R375" s="16"/>
      <c r="S375" s="70"/>
      <c r="T375" s="16"/>
      <c r="U375" s="16"/>
      <c r="V375" s="70"/>
      <c r="W375" s="16"/>
      <c r="X375" s="16"/>
      <c r="Y375" s="70"/>
      <c r="Z375" s="16"/>
      <c r="AA375" s="16"/>
      <c r="AB375" s="70"/>
      <c r="AC375" s="16"/>
      <c r="AD375" s="16"/>
      <c r="AE375" s="70"/>
      <c r="AF375" s="16"/>
      <c r="AG375" s="16"/>
      <c r="AH375" s="70"/>
      <c r="AI375" s="16"/>
      <c r="AJ375" s="16"/>
      <c r="AK375" s="70"/>
      <c r="AL375" s="16"/>
      <c r="AM375" s="16"/>
      <c r="AN375" s="70"/>
      <c r="AO375" s="16"/>
      <c r="AP375" s="16"/>
      <c r="AQ375" s="70"/>
      <c r="AR375" s="16"/>
      <c r="AS375" s="16"/>
      <c r="AT375" s="70"/>
      <c r="AU375" s="16"/>
      <c r="AV375" s="16"/>
      <c r="AW375" s="70"/>
      <c r="AX375" s="16"/>
      <c r="AY375" s="16"/>
      <c r="AZ375" s="70"/>
      <c r="BA375" s="16"/>
      <c r="BB375" s="16"/>
      <c r="BC375" s="70"/>
      <c r="BD375" s="16"/>
      <c r="BE375" s="16"/>
      <c r="BF375" s="70"/>
      <c r="BG375" s="16"/>
      <c r="BH375" s="16"/>
      <c r="BI375" s="70"/>
      <c r="BJ375" s="16"/>
      <c r="BK375" s="16"/>
      <c r="BL375" s="70"/>
      <c r="BM375" s="16"/>
      <c r="BN375" s="16"/>
      <c r="BO375" s="70"/>
      <c r="BP375" s="16"/>
      <c r="BQ375" s="16"/>
      <c r="BR375" s="70"/>
      <c r="BS375" s="16"/>
      <c r="BT375" s="16"/>
      <c r="BU375" s="70"/>
      <c r="BV375" s="16"/>
      <c r="BW375" s="16"/>
      <c r="BX375" s="70"/>
      <c r="BY375" s="16"/>
      <c r="BZ375" s="16"/>
      <c r="CA375" s="70"/>
      <c r="CB375" s="16"/>
      <c r="CC375" s="16"/>
      <c r="CD375" s="70"/>
      <c r="CE375" s="16"/>
      <c r="CF375" s="16"/>
      <c r="CG375" s="70"/>
      <c r="CH375" s="16"/>
      <c r="CI375" s="16"/>
      <c r="CJ375" s="70"/>
      <c r="CK375" s="16"/>
      <c r="CL375" s="16"/>
      <c r="CM375" s="70"/>
      <c r="CN375" s="16"/>
      <c r="CO375" s="16"/>
      <c r="CP375" s="70"/>
      <c r="CQ375" s="16"/>
      <c r="CR375" s="16"/>
      <c r="CS375" s="70"/>
      <c r="CT375" s="16"/>
      <c r="CU375" s="16"/>
      <c r="CV375" s="70"/>
      <c r="CW375" s="16"/>
      <c r="CX375" s="16"/>
      <c r="CY375" s="70"/>
      <c r="CZ375" s="16"/>
      <c r="DA375" s="16"/>
      <c r="DB375" s="70"/>
      <c r="DC375" s="16"/>
      <c r="DD375" s="16"/>
      <c r="DE375" s="70"/>
      <c r="DF375" s="16"/>
      <c r="DG375" s="16"/>
      <c r="DH375" s="70"/>
      <c r="DI375" s="16"/>
      <c r="DJ375" s="16"/>
      <c r="DK375" s="70"/>
      <c r="DL375" s="16"/>
      <c r="DM375" s="16"/>
      <c r="DN375" s="70"/>
      <c r="DO375" s="16"/>
      <c r="DP375" s="16"/>
      <c r="DQ375" s="70"/>
      <c r="DR375" s="16"/>
      <c r="DS375" s="16"/>
      <c r="DT375" s="70"/>
      <c r="DU375" s="16"/>
      <c r="DV375" s="16"/>
      <c r="DW375" s="70"/>
      <c r="DX375" s="16"/>
      <c r="DY375" s="16"/>
      <c r="DZ375" s="70"/>
      <c r="EA375" s="16"/>
      <c r="EB375" s="16"/>
      <c r="EC375" s="70"/>
      <c r="ED375" s="16"/>
      <c r="EE375" s="16"/>
      <c r="EF375" s="70"/>
      <c r="EG375" s="16"/>
      <c r="EH375" s="16"/>
      <c r="EI375" s="70"/>
      <c r="EJ375" s="16"/>
      <c r="EK375" s="16"/>
      <c r="EL375" s="70"/>
      <c r="EM375" s="16"/>
      <c r="EN375" s="16"/>
      <c r="EO375" s="70"/>
      <c r="EP375" s="16"/>
      <c r="EQ375" s="16"/>
      <c r="ER375" s="70"/>
      <c r="ES375" s="16"/>
      <c r="ET375" s="16"/>
      <c r="EU375" s="70"/>
      <c r="EV375" s="16"/>
      <c r="EW375" s="16"/>
      <c r="EX375" s="70"/>
      <c r="EY375" s="16"/>
      <c r="EZ375" s="16"/>
      <c r="FA375" s="70"/>
      <c r="FB375" s="16"/>
      <c r="FC375" s="16"/>
      <c r="FD375" s="70"/>
      <c r="FE375" s="16"/>
      <c r="FF375" s="16"/>
      <c r="FG375" s="70"/>
      <c r="FH375" s="16"/>
      <c r="FI375" s="16"/>
      <c r="FJ375" s="70"/>
      <c r="FK375" s="16"/>
      <c r="FL375" s="16"/>
      <c r="FM375" s="70"/>
      <c r="FN375" s="16"/>
      <c r="FO375" s="16"/>
      <c r="FP375" s="70"/>
      <c r="FQ375" s="16"/>
      <c r="FR375" s="16"/>
      <c r="FS375" s="70"/>
      <c r="FT375" s="16"/>
      <c r="FU375" s="16"/>
      <c r="FV375" s="70"/>
      <c r="FW375" s="16"/>
      <c r="FX375" s="16"/>
      <c r="FY375" s="70"/>
      <c r="FZ375" s="16"/>
      <c r="GA375" s="16"/>
      <c r="GB375" s="70"/>
      <c r="GC375" s="16"/>
      <c r="GD375" s="16"/>
      <c r="GE375" s="70"/>
      <c r="GF375" s="16"/>
      <c r="GG375" s="16"/>
      <c r="GH375" s="71"/>
      <c r="GI375" s="16"/>
      <c r="GJ375" s="16"/>
      <c r="GK375" s="70"/>
      <c r="GL375" s="16"/>
      <c r="GM375" s="16"/>
      <c r="GN375" s="70"/>
      <c r="GO375" s="16"/>
      <c r="GP375" s="16"/>
      <c r="GQ375" s="70"/>
      <c r="GR375" s="16"/>
      <c r="GS375" s="16"/>
      <c r="GT375" s="70"/>
      <c r="GU375" s="16"/>
      <c r="GV375" s="16"/>
      <c r="GW375" s="70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70"/>
      <c r="HJ375" s="16"/>
      <c r="HK375" s="16"/>
      <c r="HL375" s="16"/>
      <c r="HM375" s="16"/>
      <c r="HN375" s="16"/>
      <c r="HO375" s="16"/>
      <c r="HP375" s="16"/>
      <c r="HQ375" s="16"/>
      <c r="HR375" s="70"/>
      <c r="HS375" s="16"/>
      <c r="HT375" s="16"/>
      <c r="HU375" s="70"/>
      <c r="HV375" s="16"/>
      <c r="HW375" s="16"/>
      <c r="HX375" s="70"/>
      <c r="HY375" s="16"/>
      <c r="HZ375" s="16"/>
      <c r="IA375" s="70"/>
      <c r="IB375" s="16"/>
      <c r="IC375" s="16"/>
      <c r="ID375" s="70"/>
      <c r="IE375" s="16"/>
      <c r="IF375" s="16"/>
      <c r="IG375" s="70"/>
      <c r="IH375" s="16"/>
      <c r="II375" s="16"/>
      <c r="IJ375" s="70"/>
      <c r="IK375" s="16"/>
      <c r="IL375" s="16"/>
      <c r="IM375" s="70"/>
      <c r="IN375" s="16"/>
      <c r="IO375" s="16"/>
      <c r="IP375" s="70"/>
      <c r="IQ375" s="16"/>
      <c r="IR375" s="16"/>
      <c r="IS375" s="16"/>
      <c r="IT375" s="70"/>
      <c r="IU375" s="16"/>
      <c r="IV375" s="16"/>
      <c r="IW375" s="70"/>
      <c r="IX375" s="16"/>
      <c r="IY375" s="16"/>
      <c r="IZ375" s="70"/>
      <c r="JA375" s="16"/>
      <c r="JB375" s="16"/>
      <c r="JC375" s="70"/>
      <c r="JD375" s="16"/>
      <c r="JE375" s="16"/>
      <c r="JF375" s="70"/>
      <c r="JG375" s="16"/>
      <c r="JH375" s="16"/>
      <c r="JI375" s="70"/>
      <c r="JJ375" s="16"/>
      <c r="JK375" s="16"/>
      <c r="JL375" s="70"/>
      <c r="JM375" s="16"/>
      <c r="JN375" s="16"/>
      <c r="JO375" s="70"/>
      <c r="JP375" s="16"/>
      <c r="JQ375" s="16"/>
      <c r="JR375" s="70"/>
      <c r="JS375" s="16"/>
      <c r="JT375" s="16"/>
      <c r="JU375" s="70"/>
      <c r="JV375" s="16"/>
      <c r="JW375" s="16"/>
      <c r="JX375" s="70"/>
      <c r="JY375" s="16"/>
      <c r="JZ375" s="16"/>
      <c r="KA375" s="70"/>
      <c r="KB375" s="16"/>
      <c r="KC375" s="16"/>
      <c r="KD375" s="70"/>
      <c r="KE375" s="16"/>
      <c r="KF375" s="16"/>
      <c r="KG375" s="70"/>
      <c r="KH375" s="16"/>
      <c r="KI375" s="16"/>
      <c r="KJ375" s="70"/>
      <c r="KK375" s="16"/>
      <c r="KL375" s="16"/>
      <c r="KM375" s="70"/>
      <c r="KN375" s="16"/>
      <c r="KO375" s="16"/>
      <c r="KP375" s="70"/>
      <c r="KQ375" s="16"/>
      <c r="KR375" s="16"/>
      <c r="KS375" s="70"/>
      <c r="KT375" s="16"/>
      <c r="KU375" s="16"/>
      <c r="KV375" s="16"/>
      <c r="KW375" s="16"/>
      <c r="KX375" s="16"/>
      <c r="KY375" s="70"/>
      <c r="KZ375" s="16"/>
      <c r="LA375" s="16"/>
      <c r="LB375" s="70"/>
      <c r="LC375" s="16"/>
      <c r="LD375" s="16"/>
      <c r="LE375" s="70"/>
      <c r="LF375" s="16"/>
      <c r="LG375" s="16"/>
      <c r="LH375" s="70"/>
      <c r="LI375" s="16"/>
      <c r="LJ375" s="16"/>
      <c r="LK375" s="70"/>
      <c r="LL375" s="16"/>
      <c r="LM375" s="16"/>
      <c r="LN375" s="70"/>
      <c r="LO375" s="16"/>
      <c r="LP375" s="16"/>
      <c r="LQ375" s="70"/>
      <c r="LR375" s="16"/>
      <c r="LS375" s="16"/>
      <c r="LT375" s="70"/>
      <c r="LU375" s="16"/>
      <c r="LV375" s="16"/>
      <c r="LW375" s="70"/>
      <c r="LX375" s="16"/>
      <c r="LY375" s="16"/>
      <c r="LZ375" s="70"/>
      <c r="MA375" s="16"/>
      <c r="MB375" s="16"/>
      <c r="MC375" s="70"/>
      <c r="MD375" s="16"/>
      <c r="ME375" s="16"/>
      <c r="MF375" s="70"/>
      <c r="MG375" s="21"/>
    </row>
    <row r="376" spans="2:345" s="17" customFormat="1" ht="18.75" customHeight="1">
      <c r="B376" s="16"/>
      <c r="C376" s="16"/>
      <c r="D376" s="16"/>
      <c r="E376" s="16"/>
      <c r="F376" s="16"/>
      <c r="G376" s="70"/>
      <c r="H376" s="16"/>
      <c r="I376" s="16"/>
      <c r="J376" s="70"/>
      <c r="K376" s="16"/>
      <c r="L376" s="16"/>
      <c r="M376" s="70"/>
      <c r="N376" s="16"/>
      <c r="O376" s="16"/>
      <c r="P376" s="70"/>
      <c r="Q376" s="16"/>
      <c r="R376" s="16"/>
      <c r="S376" s="70"/>
      <c r="T376" s="16"/>
      <c r="U376" s="16"/>
      <c r="V376" s="70"/>
      <c r="W376" s="16"/>
      <c r="X376" s="16"/>
      <c r="Y376" s="70"/>
      <c r="Z376" s="16"/>
      <c r="AA376" s="16"/>
      <c r="AB376" s="70"/>
      <c r="AC376" s="16"/>
      <c r="AD376" s="16"/>
      <c r="AE376" s="70"/>
      <c r="AF376" s="16"/>
      <c r="AG376" s="16"/>
      <c r="AH376" s="70"/>
      <c r="AI376" s="16"/>
      <c r="AJ376" s="16"/>
      <c r="AK376" s="70"/>
      <c r="AL376" s="16"/>
      <c r="AM376" s="16"/>
      <c r="AN376" s="70"/>
      <c r="AO376" s="16"/>
      <c r="AP376" s="16"/>
      <c r="AQ376" s="70"/>
      <c r="AR376" s="16"/>
      <c r="AS376" s="16"/>
      <c r="AT376" s="70"/>
      <c r="AU376" s="16"/>
      <c r="AV376" s="16"/>
      <c r="AW376" s="70"/>
      <c r="AX376" s="16"/>
      <c r="AY376" s="16"/>
      <c r="AZ376" s="70"/>
      <c r="BA376" s="16"/>
      <c r="BB376" s="16"/>
      <c r="BC376" s="70"/>
      <c r="BD376" s="16"/>
      <c r="BE376" s="16"/>
      <c r="BF376" s="70"/>
      <c r="BG376" s="16"/>
      <c r="BH376" s="16"/>
      <c r="BI376" s="70"/>
      <c r="BJ376" s="16"/>
      <c r="BK376" s="16"/>
      <c r="BL376" s="70"/>
      <c r="BM376" s="16"/>
      <c r="BN376" s="16"/>
      <c r="BO376" s="70"/>
      <c r="BP376" s="16"/>
      <c r="BQ376" s="16"/>
      <c r="BR376" s="70"/>
      <c r="BS376" s="16"/>
      <c r="BT376" s="16"/>
      <c r="BU376" s="70"/>
      <c r="BV376" s="16"/>
      <c r="BW376" s="16"/>
      <c r="BX376" s="70"/>
      <c r="BY376" s="16"/>
      <c r="BZ376" s="16"/>
      <c r="CA376" s="70"/>
      <c r="CB376" s="16"/>
      <c r="CC376" s="16"/>
      <c r="CD376" s="70"/>
      <c r="CE376" s="16"/>
      <c r="CF376" s="16"/>
      <c r="CG376" s="70"/>
      <c r="CH376" s="16"/>
      <c r="CI376" s="16"/>
      <c r="CJ376" s="70"/>
      <c r="CK376" s="16"/>
      <c r="CL376" s="16"/>
      <c r="CM376" s="70"/>
      <c r="CN376" s="16"/>
      <c r="CO376" s="16"/>
      <c r="CP376" s="70"/>
      <c r="CQ376" s="16"/>
      <c r="CR376" s="16"/>
      <c r="CS376" s="70"/>
      <c r="CT376" s="16"/>
      <c r="CU376" s="16"/>
      <c r="CV376" s="70"/>
      <c r="CW376" s="16"/>
      <c r="CX376" s="16"/>
      <c r="CY376" s="70"/>
      <c r="CZ376" s="16"/>
      <c r="DA376" s="16"/>
      <c r="DB376" s="70"/>
      <c r="DC376" s="16"/>
      <c r="DD376" s="16"/>
      <c r="DE376" s="70"/>
      <c r="DF376" s="16"/>
      <c r="DG376" s="16"/>
      <c r="DH376" s="70"/>
      <c r="DI376" s="16"/>
      <c r="DJ376" s="16"/>
      <c r="DK376" s="70"/>
      <c r="DL376" s="16"/>
      <c r="DM376" s="16"/>
      <c r="DN376" s="70"/>
      <c r="DO376" s="16"/>
      <c r="DP376" s="16"/>
      <c r="DQ376" s="70"/>
      <c r="DR376" s="16"/>
      <c r="DS376" s="16"/>
      <c r="DT376" s="70"/>
      <c r="DU376" s="16"/>
      <c r="DV376" s="16"/>
      <c r="DW376" s="70"/>
      <c r="DX376" s="16"/>
      <c r="DY376" s="16"/>
      <c r="DZ376" s="70"/>
      <c r="EA376" s="16"/>
      <c r="EB376" s="16"/>
      <c r="EC376" s="70"/>
      <c r="ED376" s="16"/>
      <c r="EE376" s="16"/>
      <c r="EF376" s="70"/>
      <c r="EG376" s="16"/>
      <c r="EH376" s="16"/>
      <c r="EI376" s="70"/>
      <c r="EJ376" s="16"/>
      <c r="EK376" s="16"/>
      <c r="EL376" s="70"/>
      <c r="EM376" s="16"/>
      <c r="EN376" s="16"/>
      <c r="EO376" s="70"/>
      <c r="EP376" s="16"/>
      <c r="EQ376" s="16"/>
      <c r="ER376" s="70"/>
      <c r="ES376" s="16"/>
      <c r="ET376" s="16"/>
      <c r="EU376" s="70"/>
      <c r="EV376" s="16"/>
      <c r="EW376" s="16"/>
      <c r="EX376" s="70"/>
      <c r="EY376" s="16"/>
      <c r="EZ376" s="16"/>
      <c r="FA376" s="70"/>
      <c r="FB376" s="16"/>
      <c r="FC376" s="16"/>
      <c r="FD376" s="70"/>
      <c r="FE376" s="16"/>
      <c r="FF376" s="16"/>
      <c r="FG376" s="70"/>
      <c r="FH376" s="16"/>
      <c r="FI376" s="16"/>
      <c r="FJ376" s="70"/>
      <c r="FK376" s="16"/>
      <c r="FL376" s="16"/>
      <c r="FM376" s="70"/>
      <c r="FN376" s="16"/>
      <c r="FO376" s="16"/>
      <c r="FP376" s="70"/>
      <c r="FQ376" s="16"/>
      <c r="FR376" s="16"/>
      <c r="FS376" s="70"/>
      <c r="FT376" s="16"/>
      <c r="FU376" s="16"/>
      <c r="FV376" s="70"/>
      <c r="FW376" s="16"/>
      <c r="FX376" s="16"/>
      <c r="FY376" s="70"/>
      <c r="FZ376" s="16"/>
      <c r="GA376" s="16"/>
      <c r="GB376" s="70"/>
      <c r="GC376" s="16"/>
      <c r="GD376" s="16"/>
      <c r="GE376" s="70"/>
      <c r="GF376" s="16"/>
      <c r="GG376" s="16"/>
      <c r="GH376" s="71"/>
      <c r="GI376" s="16"/>
      <c r="GJ376" s="16"/>
      <c r="GK376" s="70"/>
      <c r="GL376" s="16"/>
      <c r="GM376" s="16"/>
      <c r="GN376" s="70"/>
      <c r="GO376" s="16"/>
      <c r="GP376" s="16"/>
      <c r="GQ376" s="70"/>
      <c r="GR376" s="16"/>
      <c r="GS376" s="16"/>
      <c r="GT376" s="70"/>
      <c r="GU376" s="16"/>
      <c r="GV376" s="16"/>
      <c r="GW376" s="70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70"/>
      <c r="HJ376" s="16"/>
      <c r="HK376" s="16"/>
      <c r="HL376" s="16"/>
      <c r="HM376" s="16"/>
      <c r="HN376" s="16"/>
      <c r="HO376" s="16"/>
      <c r="HP376" s="16"/>
      <c r="HQ376" s="16"/>
      <c r="HR376" s="70"/>
      <c r="HS376" s="16"/>
      <c r="HT376" s="16"/>
      <c r="HU376" s="70"/>
      <c r="HV376" s="16"/>
      <c r="HW376" s="16"/>
      <c r="HX376" s="70"/>
      <c r="HY376" s="16"/>
      <c r="HZ376" s="16"/>
      <c r="IA376" s="70"/>
      <c r="IB376" s="16"/>
      <c r="IC376" s="16"/>
      <c r="ID376" s="70"/>
      <c r="IE376" s="16"/>
      <c r="IF376" s="16"/>
      <c r="IG376" s="70"/>
      <c r="IH376" s="16"/>
      <c r="II376" s="16"/>
      <c r="IJ376" s="70"/>
      <c r="IK376" s="16"/>
      <c r="IL376" s="16"/>
      <c r="IM376" s="70"/>
      <c r="IN376" s="16"/>
      <c r="IO376" s="16"/>
      <c r="IP376" s="70"/>
      <c r="IQ376" s="16"/>
      <c r="IR376" s="16"/>
      <c r="IS376" s="16"/>
      <c r="IT376" s="70"/>
      <c r="IU376" s="16"/>
      <c r="IV376" s="16"/>
      <c r="IW376" s="70"/>
      <c r="IX376" s="16"/>
      <c r="IY376" s="16"/>
      <c r="IZ376" s="70"/>
      <c r="JA376" s="16"/>
      <c r="JB376" s="16"/>
      <c r="JC376" s="70"/>
      <c r="JD376" s="16"/>
      <c r="JE376" s="16"/>
      <c r="JF376" s="70"/>
      <c r="JG376" s="16"/>
      <c r="JH376" s="16"/>
      <c r="JI376" s="70"/>
      <c r="JJ376" s="16"/>
      <c r="JK376" s="16"/>
      <c r="JL376" s="70"/>
      <c r="JM376" s="16"/>
      <c r="JN376" s="16"/>
      <c r="JO376" s="70"/>
      <c r="JP376" s="16"/>
      <c r="JQ376" s="16"/>
      <c r="JR376" s="70"/>
      <c r="JS376" s="16"/>
      <c r="JT376" s="16"/>
      <c r="JU376" s="70"/>
      <c r="JV376" s="16"/>
      <c r="JW376" s="16"/>
      <c r="JX376" s="70"/>
      <c r="JY376" s="16"/>
      <c r="JZ376" s="16"/>
      <c r="KA376" s="70"/>
      <c r="KB376" s="16"/>
      <c r="KC376" s="16"/>
      <c r="KD376" s="70"/>
      <c r="KE376" s="16"/>
      <c r="KF376" s="16"/>
      <c r="KG376" s="70"/>
      <c r="KH376" s="16"/>
      <c r="KI376" s="16"/>
      <c r="KJ376" s="70"/>
      <c r="KK376" s="16"/>
      <c r="KL376" s="16"/>
      <c r="KM376" s="70"/>
      <c r="KN376" s="16"/>
      <c r="KO376" s="16"/>
      <c r="KP376" s="70"/>
      <c r="KQ376" s="16"/>
      <c r="KR376" s="16"/>
      <c r="KS376" s="70"/>
      <c r="KT376" s="16"/>
      <c r="KU376" s="16"/>
      <c r="KV376" s="16"/>
      <c r="KW376" s="16"/>
      <c r="KX376" s="16"/>
      <c r="KY376" s="70"/>
      <c r="KZ376" s="16"/>
      <c r="LA376" s="16"/>
      <c r="LB376" s="70"/>
      <c r="LC376" s="16"/>
      <c r="LD376" s="16"/>
      <c r="LE376" s="70"/>
      <c r="LF376" s="16"/>
      <c r="LG376" s="16"/>
      <c r="LH376" s="70"/>
      <c r="LI376" s="16"/>
      <c r="LJ376" s="16"/>
      <c r="LK376" s="70"/>
      <c r="LL376" s="16"/>
      <c r="LM376" s="16"/>
      <c r="LN376" s="70"/>
      <c r="LO376" s="16"/>
      <c r="LP376" s="16"/>
      <c r="LQ376" s="70"/>
      <c r="LR376" s="16"/>
      <c r="LS376" s="16"/>
      <c r="LT376" s="70"/>
      <c r="LU376" s="16"/>
      <c r="LV376" s="16"/>
      <c r="LW376" s="70"/>
      <c r="LX376" s="16"/>
      <c r="LY376" s="16"/>
      <c r="LZ376" s="70"/>
      <c r="MA376" s="16"/>
      <c r="MB376" s="16"/>
      <c r="MC376" s="70"/>
      <c r="MD376" s="16"/>
      <c r="ME376" s="16"/>
      <c r="MF376" s="70"/>
      <c r="MG376" s="21"/>
    </row>
    <row r="377" spans="2:345" s="17" customFormat="1">
      <c r="B377" s="16"/>
      <c r="C377" s="16"/>
      <c r="D377" s="16"/>
      <c r="E377" s="16"/>
      <c r="F377" s="16"/>
      <c r="G377" s="70"/>
      <c r="H377" s="16"/>
      <c r="I377" s="16"/>
      <c r="J377" s="70"/>
      <c r="K377" s="16"/>
      <c r="L377" s="16"/>
      <c r="M377" s="70"/>
      <c r="N377" s="16"/>
      <c r="O377" s="16"/>
      <c r="P377" s="70"/>
      <c r="Q377" s="16"/>
      <c r="R377" s="16"/>
      <c r="S377" s="70"/>
      <c r="T377" s="16"/>
      <c r="U377" s="16"/>
      <c r="V377" s="70"/>
      <c r="W377" s="16"/>
      <c r="X377" s="16"/>
      <c r="Y377" s="70"/>
      <c r="Z377" s="16"/>
      <c r="AA377" s="16"/>
      <c r="AB377" s="70"/>
      <c r="AC377" s="16"/>
      <c r="AD377" s="16"/>
      <c r="AE377" s="70"/>
      <c r="AF377" s="16"/>
      <c r="AG377" s="16"/>
      <c r="AH377" s="70"/>
      <c r="AI377" s="16"/>
      <c r="AJ377" s="16"/>
      <c r="AK377" s="70"/>
      <c r="AL377" s="16"/>
      <c r="AM377" s="16"/>
      <c r="AN377" s="70"/>
      <c r="AO377" s="16"/>
      <c r="AP377" s="16"/>
      <c r="AQ377" s="70"/>
      <c r="AR377" s="16"/>
      <c r="AS377" s="16"/>
      <c r="AT377" s="70"/>
      <c r="AU377" s="16"/>
      <c r="AV377" s="16"/>
      <c r="AW377" s="70"/>
      <c r="AX377" s="16"/>
      <c r="AY377" s="16"/>
      <c r="AZ377" s="70"/>
      <c r="BA377" s="16"/>
      <c r="BB377" s="16"/>
      <c r="BC377" s="70"/>
      <c r="BD377" s="16"/>
      <c r="BE377" s="16"/>
      <c r="BF377" s="70"/>
      <c r="BG377" s="16"/>
      <c r="BH377" s="16"/>
      <c r="BI377" s="70"/>
      <c r="BJ377" s="16"/>
      <c r="BK377" s="16"/>
      <c r="BL377" s="70"/>
      <c r="BM377" s="16"/>
      <c r="BN377" s="16"/>
      <c r="BO377" s="70"/>
      <c r="BP377" s="16"/>
      <c r="BQ377" s="16"/>
      <c r="BR377" s="70"/>
      <c r="BS377" s="16"/>
      <c r="BT377" s="16"/>
      <c r="BU377" s="70"/>
      <c r="BV377" s="16"/>
      <c r="BW377" s="16"/>
      <c r="BX377" s="70"/>
      <c r="BY377" s="16"/>
      <c r="BZ377" s="16"/>
      <c r="CA377" s="70"/>
      <c r="CB377" s="16"/>
      <c r="CC377" s="16"/>
      <c r="CD377" s="70"/>
      <c r="CE377" s="16"/>
      <c r="CF377" s="16"/>
      <c r="CG377" s="70"/>
      <c r="CH377" s="16"/>
      <c r="CI377" s="16"/>
      <c r="CJ377" s="70"/>
      <c r="CK377" s="16"/>
      <c r="CL377" s="16"/>
      <c r="CM377" s="70"/>
      <c r="CN377" s="16"/>
      <c r="CO377" s="16"/>
      <c r="CP377" s="70"/>
      <c r="CQ377" s="16"/>
      <c r="CR377" s="16"/>
      <c r="CS377" s="70"/>
      <c r="CT377" s="16"/>
      <c r="CU377" s="16"/>
      <c r="CV377" s="70"/>
      <c r="CW377" s="16"/>
      <c r="CX377" s="16"/>
      <c r="CY377" s="70"/>
      <c r="CZ377" s="16"/>
      <c r="DA377" s="16"/>
      <c r="DB377" s="70"/>
      <c r="DC377" s="16"/>
      <c r="DD377" s="16"/>
      <c r="DE377" s="70"/>
      <c r="DF377" s="16"/>
      <c r="DG377" s="16"/>
      <c r="DH377" s="70"/>
      <c r="DI377" s="16"/>
      <c r="DJ377" s="16"/>
      <c r="DK377" s="70"/>
      <c r="DL377" s="16"/>
      <c r="DM377" s="16"/>
      <c r="DN377" s="70"/>
      <c r="DO377" s="16"/>
      <c r="DP377" s="16"/>
      <c r="DQ377" s="70"/>
      <c r="DR377" s="16"/>
      <c r="DS377" s="16"/>
      <c r="DT377" s="70"/>
      <c r="DU377" s="16"/>
      <c r="DV377" s="16"/>
      <c r="DW377" s="70"/>
      <c r="DX377" s="16"/>
      <c r="DY377" s="16"/>
      <c r="DZ377" s="70"/>
      <c r="EA377" s="16"/>
      <c r="EB377" s="16"/>
      <c r="EC377" s="70"/>
      <c r="ED377" s="16"/>
      <c r="EE377" s="16"/>
      <c r="EF377" s="70"/>
      <c r="EG377" s="16"/>
      <c r="EH377" s="16"/>
      <c r="EI377" s="70"/>
      <c r="EJ377" s="16"/>
      <c r="EK377" s="16"/>
      <c r="EL377" s="70"/>
      <c r="EM377" s="16"/>
      <c r="EN377" s="16"/>
      <c r="EO377" s="70"/>
      <c r="EP377" s="16"/>
      <c r="EQ377" s="16"/>
      <c r="ER377" s="70"/>
      <c r="ES377" s="16"/>
      <c r="ET377" s="16"/>
      <c r="EU377" s="70"/>
      <c r="EV377" s="16"/>
      <c r="EW377" s="16"/>
      <c r="EX377" s="70"/>
      <c r="EY377" s="16"/>
      <c r="EZ377" s="16"/>
      <c r="FA377" s="70"/>
      <c r="FB377" s="16"/>
      <c r="FC377" s="16"/>
      <c r="FD377" s="70"/>
      <c r="FE377" s="16"/>
      <c r="FF377" s="16"/>
      <c r="FG377" s="70"/>
      <c r="FH377" s="16"/>
      <c r="FI377" s="16"/>
      <c r="FJ377" s="70"/>
      <c r="FK377" s="16"/>
      <c r="FL377" s="16"/>
      <c r="FM377" s="70"/>
      <c r="FN377" s="16"/>
      <c r="FO377" s="16"/>
      <c r="FP377" s="70"/>
      <c r="FQ377" s="16"/>
      <c r="FR377" s="16"/>
      <c r="FS377" s="70"/>
      <c r="FT377" s="16"/>
      <c r="FU377" s="16"/>
      <c r="FV377" s="70"/>
      <c r="FW377" s="16"/>
      <c r="FX377" s="16"/>
      <c r="FY377" s="70"/>
      <c r="FZ377" s="16"/>
      <c r="GA377" s="16"/>
      <c r="GB377" s="70"/>
      <c r="GC377" s="16"/>
      <c r="GD377" s="16"/>
      <c r="GE377" s="70"/>
      <c r="GF377" s="16"/>
      <c r="GG377" s="16"/>
      <c r="GH377" s="71"/>
      <c r="GI377" s="16"/>
      <c r="GJ377" s="16"/>
      <c r="GK377" s="70"/>
      <c r="GL377" s="16"/>
      <c r="GM377" s="16"/>
      <c r="GN377" s="70"/>
      <c r="GO377" s="16"/>
      <c r="GP377" s="16"/>
      <c r="GQ377" s="70"/>
      <c r="GR377" s="16"/>
      <c r="GS377" s="16"/>
      <c r="GT377" s="70"/>
      <c r="GU377" s="16"/>
      <c r="GV377" s="16"/>
      <c r="GW377" s="70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70"/>
      <c r="HJ377" s="16"/>
      <c r="HK377" s="16"/>
      <c r="HL377" s="16"/>
      <c r="HM377" s="16"/>
      <c r="HN377" s="16"/>
      <c r="HO377" s="16"/>
      <c r="HP377" s="16"/>
      <c r="HQ377" s="16"/>
      <c r="HR377" s="70"/>
      <c r="HS377" s="16"/>
      <c r="HT377" s="16"/>
      <c r="HU377" s="70"/>
      <c r="HV377" s="16"/>
      <c r="HW377" s="16"/>
      <c r="HX377" s="70"/>
      <c r="HY377" s="16"/>
      <c r="HZ377" s="16"/>
      <c r="IA377" s="70"/>
      <c r="IB377" s="16"/>
      <c r="IC377" s="16"/>
      <c r="ID377" s="70"/>
      <c r="IE377" s="16"/>
      <c r="IF377" s="16"/>
      <c r="IG377" s="70"/>
      <c r="IH377" s="16"/>
      <c r="II377" s="16"/>
      <c r="IJ377" s="70"/>
      <c r="IK377" s="16"/>
      <c r="IL377" s="16"/>
      <c r="IM377" s="70"/>
      <c r="IN377" s="16"/>
      <c r="IO377" s="16"/>
      <c r="IP377" s="70"/>
      <c r="IQ377" s="16"/>
      <c r="IR377" s="16"/>
      <c r="IS377" s="16"/>
      <c r="IT377" s="70"/>
      <c r="IU377" s="16"/>
      <c r="IV377" s="16"/>
      <c r="IW377" s="70"/>
      <c r="IX377" s="16"/>
      <c r="IY377" s="16"/>
      <c r="IZ377" s="70"/>
      <c r="JA377" s="16"/>
      <c r="JB377" s="16"/>
      <c r="JC377" s="70"/>
      <c r="JD377" s="16"/>
      <c r="JE377" s="16"/>
      <c r="JF377" s="70"/>
      <c r="JG377" s="16"/>
      <c r="JH377" s="16"/>
      <c r="JI377" s="70"/>
      <c r="JJ377" s="16"/>
      <c r="JK377" s="16"/>
      <c r="JL377" s="70"/>
      <c r="JM377" s="16"/>
      <c r="JN377" s="16"/>
      <c r="JO377" s="70"/>
      <c r="JP377" s="16"/>
      <c r="JQ377" s="16"/>
      <c r="JR377" s="70"/>
      <c r="JS377" s="16"/>
      <c r="JT377" s="16"/>
      <c r="JU377" s="70"/>
      <c r="JV377" s="16"/>
      <c r="JW377" s="16"/>
      <c r="JX377" s="70"/>
      <c r="JY377" s="16"/>
      <c r="JZ377" s="16"/>
      <c r="KA377" s="70"/>
      <c r="KB377" s="16"/>
      <c r="KC377" s="16"/>
      <c r="KD377" s="70"/>
      <c r="KE377" s="16"/>
      <c r="KF377" s="16"/>
      <c r="KG377" s="70"/>
      <c r="KH377" s="16"/>
      <c r="KI377" s="16"/>
      <c r="KJ377" s="70"/>
      <c r="KK377" s="16"/>
      <c r="KL377" s="16"/>
      <c r="KM377" s="70"/>
      <c r="KN377" s="16"/>
      <c r="KO377" s="16"/>
      <c r="KP377" s="70"/>
      <c r="KQ377" s="16"/>
      <c r="KR377" s="16"/>
      <c r="KS377" s="70"/>
      <c r="KT377" s="16"/>
      <c r="KU377" s="16"/>
      <c r="KV377" s="16"/>
      <c r="KW377" s="16"/>
      <c r="KX377" s="16"/>
      <c r="KY377" s="70"/>
      <c r="KZ377" s="16"/>
      <c r="LA377" s="16"/>
      <c r="LB377" s="70"/>
      <c r="LC377" s="16"/>
      <c r="LD377" s="16"/>
      <c r="LE377" s="70"/>
      <c r="LF377" s="16"/>
      <c r="LG377" s="16"/>
      <c r="LH377" s="70"/>
      <c r="LI377" s="16"/>
      <c r="LJ377" s="16"/>
      <c r="LK377" s="70"/>
      <c r="LL377" s="16"/>
      <c r="LM377" s="16"/>
      <c r="LN377" s="70"/>
      <c r="LO377" s="16"/>
      <c r="LP377" s="16"/>
      <c r="LQ377" s="70"/>
      <c r="LR377" s="16"/>
      <c r="LS377" s="16"/>
      <c r="LT377" s="70"/>
      <c r="LU377" s="16"/>
      <c r="LV377" s="16"/>
      <c r="LW377" s="70"/>
      <c r="LX377" s="16"/>
      <c r="LY377" s="16"/>
      <c r="LZ377" s="70"/>
      <c r="MA377" s="16"/>
      <c r="MB377" s="16"/>
      <c r="MC377" s="70"/>
      <c r="MD377" s="16"/>
      <c r="ME377" s="16"/>
      <c r="MF377" s="70"/>
      <c r="MG377" s="21"/>
    </row>
    <row r="378" spans="2:345" s="17" customFormat="1" ht="18.75" customHeight="1">
      <c r="B378" s="16"/>
      <c r="C378" s="16"/>
      <c r="D378" s="16"/>
      <c r="E378" s="16"/>
      <c r="F378" s="16"/>
      <c r="G378" s="70"/>
      <c r="H378" s="16"/>
      <c r="I378" s="16"/>
      <c r="J378" s="70"/>
      <c r="K378" s="16"/>
      <c r="L378" s="16"/>
      <c r="M378" s="70"/>
      <c r="N378" s="16"/>
      <c r="O378" s="16"/>
      <c r="P378" s="70"/>
      <c r="Q378" s="16"/>
      <c r="R378" s="16"/>
      <c r="S378" s="70"/>
      <c r="T378" s="16"/>
      <c r="U378" s="16"/>
      <c r="V378" s="70"/>
      <c r="W378" s="16"/>
      <c r="X378" s="16"/>
      <c r="Y378" s="70"/>
      <c r="Z378" s="16"/>
      <c r="AA378" s="16"/>
      <c r="AB378" s="70"/>
      <c r="AC378" s="16"/>
      <c r="AD378" s="16"/>
      <c r="AE378" s="70"/>
      <c r="AF378" s="16"/>
      <c r="AG378" s="16"/>
      <c r="AH378" s="70"/>
      <c r="AI378" s="16"/>
      <c r="AJ378" s="16"/>
      <c r="AK378" s="70"/>
      <c r="AL378" s="16"/>
      <c r="AM378" s="16"/>
      <c r="AN378" s="70"/>
      <c r="AO378" s="16"/>
      <c r="AP378" s="16"/>
      <c r="AQ378" s="70"/>
      <c r="AR378" s="16"/>
      <c r="AS378" s="16"/>
      <c r="AT378" s="70"/>
      <c r="AU378" s="16"/>
      <c r="AV378" s="16"/>
      <c r="AW378" s="70"/>
      <c r="AX378" s="16"/>
      <c r="AY378" s="16"/>
      <c r="AZ378" s="70"/>
      <c r="BA378" s="16"/>
      <c r="BB378" s="16"/>
      <c r="BC378" s="70"/>
      <c r="BD378" s="16"/>
      <c r="BE378" s="16"/>
      <c r="BF378" s="70"/>
      <c r="BG378" s="16"/>
      <c r="BH378" s="16"/>
      <c r="BI378" s="70"/>
      <c r="BJ378" s="16"/>
      <c r="BK378" s="16"/>
      <c r="BL378" s="70"/>
      <c r="BM378" s="16"/>
      <c r="BN378" s="16"/>
      <c r="BO378" s="70"/>
      <c r="BP378" s="16"/>
      <c r="BQ378" s="16"/>
      <c r="BR378" s="70"/>
      <c r="BS378" s="16"/>
      <c r="BT378" s="16"/>
      <c r="BU378" s="70"/>
      <c r="BV378" s="16"/>
      <c r="BW378" s="16"/>
      <c r="BX378" s="70"/>
      <c r="BY378" s="16"/>
      <c r="BZ378" s="16"/>
      <c r="CA378" s="70"/>
      <c r="CB378" s="16"/>
      <c r="CC378" s="16"/>
      <c r="CD378" s="70"/>
      <c r="CE378" s="16"/>
      <c r="CF378" s="16"/>
      <c r="CG378" s="70"/>
      <c r="CH378" s="16"/>
      <c r="CI378" s="16"/>
      <c r="CJ378" s="70"/>
      <c r="CK378" s="16"/>
      <c r="CL378" s="16"/>
      <c r="CM378" s="70"/>
      <c r="CN378" s="16"/>
      <c r="CO378" s="16"/>
      <c r="CP378" s="70"/>
      <c r="CQ378" s="16"/>
      <c r="CR378" s="16"/>
      <c r="CS378" s="70"/>
      <c r="CT378" s="16"/>
      <c r="CU378" s="16"/>
      <c r="CV378" s="70"/>
      <c r="CW378" s="16"/>
      <c r="CX378" s="16"/>
      <c r="CY378" s="70"/>
      <c r="CZ378" s="16"/>
      <c r="DA378" s="16"/>
      <c r="DB378" s="70"/>
      <c r="DC378" s="16"/>
      <c r="DD378" s="16"/>
      <c r="DE378" s="70"/>
      <c r="DF378" s="16"/>
      <c r="DG378" s="16"/>
      <c r="DH378" s="70"/>
      <c r="DI378" s="16"/>
      <c r="DJ378" s="16"/>
      <c r="DK378" s="70"/>
      <c r="DL378" s="16"/>
      <c r="DM378" s="16"/>
      <c r="DN378" s="70"/>
      <c r="DO378" s="16"/>
      <c r="DP378" s="16"/>
      <c r="DQ378" s="70"/>
      <c r="DR378" s="16"/>
      <c r="DS378" s="16"/>
      <c r="DT378" s="70"/>
      <c r="DU378" s="16"/>
      <c r="DV378" s="16"/>
      <c r="DW378" s="70"/>
      <c r="DX378" s="16"/>
      <c r="DY378" s="16"/>
      <c r="DZ378" s="70"/>
      <c r="EA378" s="16"/>
      <c r="EB378" s="16"/>
      <c r="EC378" s="70"/>
      <c r="ED378" s="16"/>
      <c r="EE378" s="16"/>
      <c r="EF378" s="70"/>
      <c r="EG378" s="16"/>
      <c r="EH378" s="16"/>
      <c r="EI378" s="70"/>
      <c r="EJ378" s="16"/>
      <c r="EK378" s="16"/>
      <c r="EL378" s="70"/>
      <c r="EM378" s="16"/>
      <c r="EN378" s="16"/>
      <c r="EO378" s="70"/>
      <c r="EP378" s="16"/>
      <c r="EQ378" s="16"/>
      <c r="ER378" s="70"/>
      <c r="ES378" s="16"/>
      <c r="ET378" s="16"/>
      <c r="EU378" s="70"/>
      <c r="EV378" s="16"/>
      <c r="EW378" s="16"/>
      <c r="EX378" s="70"/>
      <c r="EY378" s="16"/>
      <c r="EZ378" s="16"/>
      <c r="FA378" s="70"/>
      <c r="FB378" s="16"/>
      <c r="FC378" s="16"/>
      <c r="FD378" s="70"/>
      <c r="FE378" s="16"/>
      <c r="FF378" s="16"/>
      <c r="FG378" s="70"/>
      <c r="FH378" s="16"/>
      <c r="FI378" s="16"/>
      <c r="FJ378" s="70"/>
      <c r="FK378" s="16"/>
      <c r="FL378" s="16"/>
      <c r="FM378" s="70"/>
      <c r="FN378" s="16"/>
      <c r="FO378" s="16"/>
      <c r="FP378" s="70"/>
      <c r="FQ378" s="16"/>
      <c r="FR378" s="16"/>
      <c r="FS378" s="70"/>
      <c r="FT378" s="16"/>
      <c r="FU378" s="16"/>
      <c r="FV378" s="70"/>
      <c r="FW378" s="16"/>
      <c r="FX378" s="16"/>
      <c r="FY378" s="70"/>
      <c r="FZ378" s="16"/>
      <c r="GA378" s="16"/>
      <c r="GB378" s="70"/>
      <c r="GC378" s="16"/>
      <c r="GD378" s="16"/>
      <c r="GE378" s="70"/>
      <c r="GF378" s="16"/>
      <c r="GG378" s="16"/>
      <c r="GH378" s="71"/>
      <c r="GI378" s="16"/>
      <c r="GJ378" s="16"/>
      <c r="GK378" s="70"/>
      <c r="GL378" s="16"/>
      <c r="GM378" s="16"/>
      <c r="GN378" s="70"/>
      <c r="GO378" s="16"/>
      <c r="GP378" s="16"/>
      <c r="GQ378" s="70"/>
      <c r="GR378" s="16"/>
      <c r="GS378" s="16"/>
      <c r="GT378" s="70"/>
      <c r="GU378" s="16"/>
      <c r="GV378" s="16"/>
      <c r="GW378" s="70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70"/>
      <c r="HJ378" s="16"/>
      <c r="HK378" s="16"/>
      <c r="HL378" s="16"/>
      <c r="HM378" s="16"/>
      <c r="HN378" s="16"/>
      <c r="HO378" s="16"/>
      <c r="HP378" s="16"/>
      <c r="HQ378" s="16"/>
      <c r="HR378" s="70"/>
      <c r="HS378" s="16"/>
      <c r="HT378" s="16"/>
      <c r="HU378" s="70"/>
      <c r="HV378" s="16"/>
      <c r="HW378" s="16"/>
      <c r="HX378" s="70"/>
      <c r="HY378" s="16"/>
      <c r="HZ378" s="16"/>
      <c r="IA378" s="70"/>
      <c r="IB378" s="16"/>
      <c r="IC378" s="16"/>
      <c r="ID378" s="70"/>
      <c r="IE378" s="16"/>
      <c r="IF378" s="16"/>
      <c r="IG378" s="70"/>
      <c r="IH378" s="16"/>
      <c r="II378" s="16"/>
      <c r="IJ378" s="70"/>
      <c r="IK378" s="16"/>
      <c r="IL378" s="16"/>
      <c r="IM378" s="70"/>
      <c r="IN378" s="16"/>
      <c r="IO378" s="16"/>
      <c r="IP378" s="70"/>
      <c r="IQ378" s="16"/>
      <c r="IR378" s="16"/>
      <c r="IS378" s="16"/>
      <c r="IT378" s="70"/>
      <c r="IU378" s="16"/>
      <c r="IV378" s="16"/>
      <c r="IW378" s="70"/>
      <c r="IX378" s="16"/>
      <c r="IY378" s="16"/>
      <c r="IZ378" s="70"/>
      <c r="JA378" s="16"/>
      <c r="JB378" s="16"/>
      <c r="JC378" s="70"/>
      <c r="JD378" s="16"/>
      <c r="JE378" s="16"/>
      <c r="JF378" s="70"/>
      <c r="JG378" s="16"/>
      <c r="JH378" s="16"/>
      <c r="JI378" s="70"/>
      <c r="JJ378" s="16"/>
      <c r="JK378" s="16"/>
      <c r="JL378" s="70"/>
      <c r="JM378" s="16"/>
      <c r="JN378" s="16"/>
      <c r="JO378" s="70"/>
      <c r="JP378" s="16"/>
      <c r="JQ378" s="16"/>
      <c r="JR378" s="70"/>
      <c r="JS378" s="16"/>
      <c r="JT378" s="16"/>
      <c r="JU378" s="70"/>
      <c r="JV378" s="16"/>
      <c r="JW378" s="16"/>
      <c r="JX378" s="70"/>
      <c r="JY378" s="16"/>
      <c r="JZ378" s="16"/>
      <c r="KA378" s="70"/>
      <c r="KB378" s="16"/>
      <c r="KC378" s="16"/>
      <c r="KD378" s="70"/>
      <c r="KE378" s="16"/>
      <c r="KF378" s="16"/>
      <c r="KG378" s="70"/>
      <c r="KH378" s="16"/>
      <c r="KI378" s="16"/>
      <c r="KJ378" s="70"/>
      <c r="KK378" s="16"/>
      <c r="KL378" s="16"/>
      <c r="KM378" s="70"/>
      <c r="KN378" s="16"/>
      <c r="KO378" s="16"/>
      <c r="KP378" s="70"/>
      <c r="KQ378" s="16"/>
      <c r="KR378" s="16"/>
      <c r="KS378" s="70"/>
      <c r="KT378" s="16"/>
      <c r="KU378" s="16"/>
      <c r="KV378" s="16"/>
      <c r="KW378" s="16"/>
      <c r="KX378" s="16"/>
      <c r="KY378" s="70"/>
      <c r="KZ378" s="16"/>
      <c r="LA378" s="16"/>
      <c r="LB378" s="70"/>
      <c r="LC378" s="16"/>
      <c r="LD378" s="16"/>
      <c r="LE378" s="70"/>
      <c r="LF378" s="16"/>
      <c r="LG378" s="16"/>
      <c r="LH378" s="70"/>
      <c r="LI378" s="16"/>
      <c r="LJ378" s="16"/>
      <c r="LK378" s="70"/>
      <c r="LL378" s="16"/>
      <c r="LM378" s="16"/>
      <c r="LN378" s="70"/>
      <c r="LO378" s="16"/>
      <c r="LP378" s="16"/>
      <c r="LQ378" s="70"/>
      <c r="LR378" s="16"/>
      <c r="LS378" s="16"/>
      <c r="LT378" s="70"/>
      <c r="LU378" s="16"/>
      <c r="LV378" s="16"/>
      <c r="LW378" s="70"/>
      <c r="LX378" s="16"/>
      <c r="LY378" s="16"/>
      <c r="LZ378" s="70"/>
      <c r="MA378" s="16"/>
      <c r="MB378" s="16"/>
      <c r="MC378" s="70"/>
      <c r="MD378" s="16"/>
      <c r="ME378" s="16"/>
      <c r="MF378" s="70"/>
      <c r="MG378" s="21"/>
    </row>
    <row r="379" spans="2:345" s="17" customFormat="1">
      <c r="B379" s="16"/>
      <c r="C379" s="16"/>
      <c r="D379" s="16"/>
      <c r="E379" s="16"/>
      <c r="F379" s="16"/>
      <c r="G379" s="70"/>
      <c r="H379" s="16"/>
      <c r="I379" s="16"/>
      <c r="J379" s="70"/>
      <c r="K379" s="16"/>
      <c r="L379" s="16"/>
      <c r="M379" s="70"/>
      <c r="N379" s="16"/>
      <c r="O379" s="16"/>
      <c r="P379" s="70"/>
      <c r="Q379" s="16"/>
      <c r="R379" s="16"/>
      <c r="S379" s="70"/>
      <c r="T379" s="16"/>
      <c r="U379" s="16"/>
      <c r="V379" s="70"/>
      <c r="W379" s="16"/>
      <c r="X379" s="16"/>
      <c r="Y379" s="70"/>
      <c r="Z379" s="16"/>
      <c r="AA379" s="16"/>
      <c r="AB379" s="70"/>
      <c r="AC379" s="16"/>
      <c r="AD379" s="16"/>
      <c r="AE379" s="70"/>
      <c r="AF379" s="16"/>
      <c r="AG379" s="16"/>
      <c r="AH379" s="70"/>
      <c r="AI379" s="16"/>
      <c r="AJ379" s="16"/>
      <c r="AK379" s="70"/>
      <c r="AL379" s="16"/>
      <c r="AM379" s="16"/>
      <c r="AN379" s="70"/>
      <c r="AO379" s="16"/>
      <c r="AP379" s="16"/>
      <c r="AQ379" s="70"/>
      <c r="AR379" s="16"/>
      <c r="AS379" s="16"/>
      <c r="AT379" s="70"/>
      <c r="AU379" s="16"/>
      <c r="AV379" s="16"/>
      <c r="AW379" s="70"/>
      <c r="AX379" s="16"/>
      <c r="AY379" s="16"/>
      <c r="AZ379" s="70"/>
      <c r="BA379" s="16"/>
      <c r="BB379" s="16"/>
      <c r="BC379" s="70"/>
      <c r="BD379" s="16"/>
      <c r="BE379" s="16"/>
      <c r="BF379" s="70"/>
      <c r="BG379" s="16"/>
      <c r="BH379" s="16"/>
      <c r="BI379" s="70"/>
      <c r="BJ379" s="16"/>
      <c r="BK379" s="16"/>
      <c r="BL379" s="70"/>
      <c r="BM379" s="16"/>
      <c r="BN379" s="16"/>
      <c r="BO379" s="70"/>
      <c r="BP379" s="16"/>
      <c r="BQ379" s="16"/>
      <c r="BR379" s="70"/>
      <c r="BS379" s="16"/>
      <c r="BT379" s="16"/>
      <c r="BU379" s="70"/>
      <c r="BV379" s="16"/>
      <c r="BW379" s="16"/>
      <c r="BX379" s="70"/>
      <c r="BY379" s="16"/>
      <c r="BZ379" s="16"/>
      <c r="CA379" s="70"/>
      <c r="CB379" s="16"/>
      <c r="CC379" s="16"/>
      <c r="CD379" s="70"/>
      <c r="CE379" s="16"/>
      <c r="CF379" s="16"/>
      <c r="CG379" s="70"/>
      <c r="CH379" s="16"/>
      <c r="CI379" s="16"/>
      <c r="CJ379" s="70"/>
      <c r="CK379" s="16"/>
      <c r="CL379" s="16"/>
      <c r="CM379" s="70"/>
      <c r="CN379" s="16"/>
      <c r="CO379" s="16"/>
      <c r="CP379" s="70"/>
      <c r="CQ379" s="16"/>
      <c r="CR379" s="16"/>
      <c r="CS379" s="70"/>
      <c r="CT379" s="16"/>
      <c r="CU379" s="16"/>
      <c r="CV379" s="70"/>
      <c r="CW379" s="16"/>
      <c r="CX379" s="16"/>
      <c r="CY379" s="70"/>
      <c r="CZ379" s="16"/>
      <c r="DA379" s="16"/>
      <c r="DB379" s="70"/>
      <c r="DC379" s="16"/>
      <c r="DD379" s="16"/>
      <c r="DE379" s="70"/>
      <c r="DF379" s="16"/>
      <c r="DG379" s="16"/>
      <c r="DH379" s="70"/>
      <c r="DI379" s="16"/>
      <c r="DJ379" s="16"/>
      <c r="DK379" s="70"/>
      <c r="DL379" s="16"/>
      <c r="DM379" s="16"/>
      <c r="DN379" s="70"/>
      <c r="DO379" s="16"/>
      <c r="DP379" s="16"/>
      <c r="DQ379" s="70"/>
      <c r="DR379" s="16"/>
      <c r="DS379" s="16"/>
      <c r="DT379" s="70"/>
      <c r="DU379" s="16"/>
      <c r="DV379" s="16"/>
      <c r="DW379" s="70"/>
      <c r="DX379" s="16"/>
      <c r="DY379" s="16"/>
      <c r="DZ379" s="70"/>
      <c r="EA379" s="16"/>
      <c r="EB379" s="16"/>
      <c r="EC379" s="70"/>
      <c r="ED379" s="16"/>
      <c r="EE379" s="16"/>
      <c r="EF379" s="70"/>
      <c r="EG379" s="16"/>
      <c r="EH379" s="16"/>
      <c r="EI379" s="70"/>
      <c r="EJ379" s="16"/>
      <c r="EK379" s="16"/>
      <c r="EL379" s="70"/>
      <c r="EM379" s="16"/>
      <c r="EN379" s="16"/>
      <c r="EO379" s="70"/>
      <c r="EP379" s="16"/>
      <c r="EQ379" s="16"/>
      <c r="ER379" s="70"/>
      <c r="ES379" s="16"/>
      <c r="ET379" s="16"/>
      <c r="EU379" s="70"/>
      <c r="EV379" s="16"/>
      <c r="EW379" s="16"/>
      <c r="EX379" s="70"/>
      <c r="EY379" s="16"/>
      <c r="EZ379" s="16"/>
      <c r="FA379" s="70"/>
      <c r="FB379" s="16"/>
      <c r="FC379" s="16"/>
      <c r="FD379" s="70"/>
      <c r="FE379" s="16"/>
      <c r="FF379" s="16"/>
      <c r="FG379" s="70"/>
      <c r="FH379" s="16"/>
      <c r="FI379" s="16"/>
      <c r="FJ379" s="70"/>
      <c r="FK379" s="16"/>
      <c r="FL379" s="16"/>
      <c r="FM379" s="70"/>
      <c r="FN379" s="16"/>
      <c r="FO379" s="16"/>
      <c r="FP379" s="70"/>
      <c r="FQ379" s="16"/>
      <c r="FR379" s="16"/>
      <c r="FS379" s="70"/>
      <c r="FT379" s="16"/>
      <c r="FU379" s="16"/>
      <c r="FV379" s="70"/>
      <c r="FW379" s="16"/>
      <c r="FX379" s="16"/>
      <c r="FY379" s="70"/>
      <c r="FZ379" s="16"/>
      <c r="GA379" s="16"/>
      <c r="GB379" s="70"/>
      <c r="GC379" s="16"/>
      <c r="GD379" s="16"/>
      <c r="GE379" s="70"/>
      <c r="GF379" s="16"/>
      <c r="GG379" s="16"/>
      <c r="GH379" s="71"/>
      <c r="GI379" s="16"/>
      <c r="GJ379" s="16"/>
      <c r="GK379" s="70"/>
      <c r="GL379" s="16"/>
      <c r="GM379" s="16"/>
      <c r="GN379" s="70"/>
      <c r="GO379" s="16"/>
      <c r="GP379" s="16"/>
      <c r="GQ379" s="70"/>
      <c r="GR379" s="16"/>
      <c r="GS379" s="16"/>
      <c r="GT379" s="70"/>
      <c r="GU379" s="16"/>
      <c r="GV379" s="16"/>
      <c r="GW379" s="70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70"/>
      <c r="HJ379" s="16"/>
      <c r="HK379" s="16"/>
      <c r="HL379" s="16"/>
      <c r="HM379" s="16"/>
      <c r="HN379" s="16"/>
      <c r="HO379" s="16"/>
      <c r="HP379" s="16"/>
      <c r="HQ379" s="16"/>
      <c r="HR379" s="70"/>
      <c r="HS379" s="16"/>
      <c r="HT379" s="16"/>
      <c r="HU379" s="70"/>
      <c r="HV379" s="16"/>
      <c r="HW379" s="16"/>
      <c r="HX379" s="70"/>
      <c r="HY379" s="16"/>
      <c r="HZ379" s="16"/>
      <c r="IA379" s="70"/>
      <c r="IB379" s="16"/>
      <c r="IC379" s="16"/>
      <c r="ID379" s="70"/>
      <c r="IE379" s="16"/>
      <c r="IF379" s="16"/>
      <c r="IG379" s="70"/>
      <c r="IH379" s="16"/>
      <c r="II379" s="16"/>
      <c r="IJ379" s="70"/>
      <c r="IK379" s="16"/>
      <c r="IL379" s="16"/>
      <c r="IM379" s="70"/>
      <c r="IN379" s="16"/>
      <c r="IO379" s="16"/>
      <c r="IP379" s="70"/>
      <c r="IQ379" s="16"/>
      <c r="IR379" s="16"/>
      <c r="IS379" s="16"/>
      <c r="IT379" s="70"/>
      <c r="IU379" s="16"/>
      <c r="IV379" s="16"/>
      <c r="IW379" s="70"/>
      <c r="IX379" s="16"/>
      <c r="IY379" s="16"/>
      <c r="IZ379" s="70"/>
      <c r="JA379" s="16"/>
      <c r="JB379" s="16"/>
      <c r="JC379" s="70"/>
      <c r="JD379" s="16"/>
      <c r="JE379" s="16"/>
      <c r="JF379" s="70"/>
      <c r="JG379" s="16"/>
      <c r="JH379" s="16"/>
      <c r="JI379" s="70"/>
      <c r="JJ379" s="16"/>
      <c r="JK379" s="16"/>
      <c r="JL379" s="70"/>
      <c r="JM379" s="16"/>
      <c r="JN379" s="16"/>
      <c r="JO379" s="70"/>
      <c r="JP379" s="16"/>
      <c r="JQ379" s="16"/>
      <c r="JR379" s="70"/>
      <c r="JS379" s="16"/>
      <c r="JT379" s="16"/>
      <c r="JU379" s="70"/>
      <c r="JV379" s="16"/>
      <c r="JW379" s="16"/>
      <c r="JX379" s="70"/>
      <c r="JY379" s="16"/>
      <c r="JZ379" s="16"/>
      <c r="KA379" s="70"/>
      <c r="KB379" s="16"/>
      <c r="KC379" s="16"/>
      <c r="KD379" s="70"/>
      <c r="KE379" s="16"/>
      <c r="KF379" s="16"/>
      <c r="KG379" s="70"/>
      <c r="KH379" s="16"/>
      <c r="KI379" s="16"/>
      <c r="KJ379" s="70"/>
      <c r="KK379" s="16"/>
      <c r="KL379" s="16"/>
      <c r="KM379" s="70"/>
      <c r="KN379" s="16"/>
      <c r="KO379" s="16"/>
      <c r="KP379" s="70"/>
      <c r="KQ379" s="16"/>
      <c r="KR379" s="16"/>
      <c r="KS379" s="70"/>
      <c r="KT379" s="16"/>
      <c r="KU379" s="16"/>
      <c r="KV379" s="16"/>
      <c r="KW379" s="16"/>
      <c r="KX379" s="16"/>
      <c r="KY379" s="70"/>
      <c r="KZ379" s="16"/>
      <c r="LA379" s="16"/>
      <c r="LB379" s="70"/>
      <c r="LC379" s="16"/>
      <c r="LD379" s="16"/>
      <c r="LE379" s="70"/>
      <c r="LF379" s="16"/>
      <c r="LG379" s="16"/>
      <c r="LH379" s="70"/>
      <c r="LI379" s="16"/>
      <c r="LJ379" s="16"/>
      <c r="LK379" s="70"/>
      <c r="LL379" s="16"/>
      <c r="LM379" s="16"/>
      <c r="LN379" s="70"/>
      <c r="LO379" s="16"/>
      <c r="LP379" s="16"/>
      <c r="LQ379" s="70"/>
      <c r="LR379" s="16"/>
      <c r="LS379" s="16"/>
      <c r="LT379" s="70"/>
      <c r="LU379" s="16"/>
      <c r="LV379" s="16"/>
      <c r="LW379" s="70"/>
      <c r="LX379" s="16"/>
      <c r="LY379" s="16"/>
      <c r="LZ379" s="70"/>
      <c r="MA379" s="16"/>
      <c r="MB379" s="16"/>
      <c r="MC379" s="70"/>
      <c r="MD379" s="16"/>
      <c r="ME379" s="16"/>
      <c r="MF379" s="70"/>
      <c r="MG379" s="21"/>
    </row>
    <row r="380" spans="2:345" s="17" customFormat="1" ht="18.75" customHeight="1">
      <c r="B380" s="16"/>
      <c r="C380" s="16"/>
      <c r="D380" s="16"/>
      <c r="E380" s="16"/>
      <c r="F380" s="16"/>
      <c r="G380" s="70"/>
      <c r="H380" s="16"/>
      <c r="I380" s="16"/>
      <c r="J380" s="70"/>
      <c r="K380" s="16"/>
      <c r="L380" s="16"/>
      <c r="M380" s="70"/>
      <c r="N380" s="16"/>
      <c r="O380" s="16"/>
      <c r="P380" s="70"/>
      <c r="Q380" s="16"/>
      <c r="R380" s="16"/>
      <c r="S380" s="70"/>
      <c r="T380" s="16"/>
      <c r="U380" s="16"/>
      <c r="V380" s="70"/>
      <c r="W380" s="16"/>
      <c r="X380" s="16"/>
      <c r="Y380" s="70"/>
      <c r="Z380" s="16"/>
      <c r="AA380" s="16"/>
      <c r="AB380" s="70"/>
      <c r="AC380" s="16"/>
      <c r="AD380" s="16"/>
      <c r="AE380" s="70"/>
      <c r="AF380" s="16"/>
      <c r="AG380" s="16"/>
      <c r="AH380" s="70"/>
      <c r="AI380" s="16"/>
      <c r="AJ380" s="16"/>
      <c r="AK380" s="70"/>
      <c r="AL380" s="16"/>
      <c r="AM380" s="16"/>
      <c r="AN380" s="70"/>
      <c r="AO380" s="16"/>
      <c r="AP380" s="16"/>
      <c r="AQ380" s="70"/>
      <c r="AR380" s="16"/>
      <c r="AS380" s="16"/>
      <c r="AT380" s="70"/>
      <c r="AU380" s="16"/>
      <c r="AV380" s="16"/>
      <c r="AW380" s="70"/>
      <c r="AX380" s="16"/>
      <c r="AY380" s="16"/>
      <c r="AZ380" s="70"/>
      <c r="BA380" s="16"/>
      <c r="BB380" s="16"/>
      <c r="BC380" s="70"/>
      <c r="BD380" s="16"/>
      <c r="BE380" s="16"/>
      <c r="BF380" s="70"/>
      <c r="BG380" s="16"/>
      <c r="BH380" s="16"/>
      <c r="BI380" s="70"/>
      <c r="BJ380" s="16"/>
      <c r="BK380" s="16"/>
      <c r="BL380" s="70"/>
      <c r="BM380" s="16"/>
      <c r="BN380" s="16"/>
      <c r="BO380" s="70"/>
      <c r="BP380" s="16"/>
      <c r="BQ380" s="16"/>
      <c r="BR380" s="70"/>
      <c r="BS380" s="16"/>
      <c r="BT380" s="16"/>
      <c r="BU380" s="70"/>
      <c r="BV380" s="16"/>
      <c r="BW380" s="16"/>
      <c r="BX380" s="70"/>
      <c r="BY380" s="16"/>
      <c r="BZ380" s="16"/>
      <c r="CA380" s="70"/>
      <c r="CB380" s="16"/>
      <c r="CC380" s="16"/>
      <c r="CD380" s="70"/>
      <c r="CE380" s="16"/>
      <c r="CF380" s="16"/>
      <c r="CG380" s="70"/>
      <c r="CH380" s="16"/>
      <c r="CI380" s="16"/>
      <c r="CJ380" s="70"/>
      <c r="CK380" s="16"/>
      <c r="CL380" s="16"/>
      <c r="CM380" s="70"/>
      <c r="CN380" s="16"/>
      <c r="CO380" s="16"/>
      <c r="CP380" s="70"/>
      <c r="CQ380" s="16"/>
      <c r="CR380" s="16"/>
      <c r="CS380" s="70"/>
      <c r="CT380" s="16"/>
      <c r="CU380" s="16"/>
      <c r="CV380" s="70"/>
      <c r="CW380" s="16"/>
      <c r="CX380" s="16"/>
      <c r="CY380" s="70"/>
      <c r="CZ380" s="16"/>
      <c r="DA380" s="16"/>
      <c r="DB380" s="70"/>
      <c r="DC380" s="16"/>
      <c r="DD380" s="16"/>
      <c r="DE380" s="70"/>
      <c r="DF380" s="16"/>
      <c r="DG380" s="16"/>
      <c r="DH380" s="70"/>
      <c r="DI380" s="16"/>
      <c r="DJ380" s="16"/>
      <c r="DK380" s="70"/>
      <c r="DL380" s="16"/>
      <c r="DM380" s="16"/>
      <c r="DN380" s="70"/>
      <c r="DO380" s="16"/>
      <c r="DP380" s="16"/>
      <c r="DQ380" s="70"/>
      <c r="DR380" s="16"/>
      <c r="DS380" s="16"/>
      <c r="DT380" s="70"/>
      <c r="DU380" s="16"/>
      <c r="DV380" s="16"/>
      <c r="DW380" s="70"/>
      <c r="DX380" s="16"/>
      <c r="DY380" s="16"/>
      <c r="DZ380" s="70"/>
      <c r="EA380" s="16"/>
      <c r="EB380" s="16"/>
      <c r="EC380" s="70"/>
      <c r="ED380" s="16"/>
      <c r="EE380" s="16"/>
      <c r="EF380" s="70"/>
      <c r="EG380" s="16"/>
      <c r="EH380" s="16"/>
      <c r="EI380" s="70"/>
      <c r="EJ380" s="16"/>
      <c r="EK380" s="16"/>
      <c r="EL380" s="70"/>
      <c r="EM380" s="16"/>
      <c r="EN380" s="16"/>
      <c r="EO380" s="70"/>
      <c r="EP380" s="16"/>
      <c r="EQ380" s="16"/>
      <c r="ER380" s="70"/>
      <c r="ES380" s="16"/>
      <c r="ET380" s="16"/>
      <c r="EU380" s="70"/>
      <c r="EV380" s="16"/>
      <c r="EW380" s="16"/>
      <c r="EX380" s="70"/>
      <c r="EY380" s="16"/>
      <c r="EZ380" s="16"/>
      <c r="FA380" s="70"/>
      <c r="FB380" s="16"/>
      <c r="FC380" s="16"/>
      <c r="FD380" s="70"/>
      <c r="FE380" s="16"/>
      <c r="FF380" s="16"/>
      <c r="FG380" s="70"/>
      <c r="FH380" s="16"/>
      <c r="FI380" s="16"/>
      <c r="FJ380" s="70"/>
      <c r="FK380" s="16"/>
      <c r="FL380" s="16"/>
      <c r="FM380" s="70"/>
      <c r="FN380" s="16"/>
      <c r="FO380" s="16"/>
      <c r="FP380" s="70"/>
      <c r="FQ380" s="16"/>
      <c r="FR380" s="16"/>
      <c r="FS380" s="70"/>
      <c r="FT380" s="16"/>
      <c r="FU380" s="16"/>
      <c r="FV380" s="70"/>
      <c r="FW380" s="16"/>
      <c r="FX380" s="16"/>
      <c r="FY380" s="70"/>
      <c r="FZ380" s="16"/>
      <c r="GA380" s="16"/>
      <c r="GB380" s="70"/>
      <c r="GC380" s="16"/>
      <c r="GD380" s="16"/>
      <c r="GE380" s="70"/>
      <c r="GF380" s="16"/>
      <c r="GG380" s="16"/>
      <c r="GH380" s="71"/>
      <c r="GI380" s="16"/>
      <c r="GJ380" s="16"/>
      <c r="GK380" s="70"/>
      <c r="GL380" s="16"/>
      <c r="GM380" s="16"/>
      <c r="GN380" s="70"/>
      <c r="GO380" s="16"/>
      <c r="GP380" s="16"/>
      <c r="GQ380" s="70"/>
      <c r="GR380" s="16"/>
      <c r="GS380" s="16"/>
      <c r="GT380" s="70"/>
      <c r="GU380" s="16"/>
      <c r="GV380" s="16"/>
      <c r="GW380" s="70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70"/>
      <c r="HJ380" s="16"/>
      <c r="HK380" s="16"/>
      <c r="HL380" s="16"/>
      <c r="HM380" s="16"/>
      <c r="HN380" s="16"/>
      <c r="HO380" s="16"/>
      <c r="HP380" s="16"/>
      <c r="HQ380" s="16"/>
      <c r="HR380" s="70"/>
      <c r="HS380" s="16"/>
      <c r="HT380" s="16"/>
      <c r="HU380" s="70"/>
      <c r="HV380" s="16"/>
      <c r="HW380" s="16"/>
      <c r="HX380" s="70"/>
      <c r="HY380" s="16"/>
      <c r="HZ380" s="16"/>
      <c r="IA380" s="70"/>
      <c r="IB380" s="16"/>
      <c r="IC380" s="16"/>
      <c r="ID380" s="70"/>
      <c r="IE380" s="16"/>
      <c r="IF380" s="16"/>
      <c r="IG380" s="70"/>
      <c r="IH380" s="16"/>
      <c r="II380" s="16"/>
      <c r="IJ380" s="70"/>
      <c r="IK380" s="16"/>
      <c r="IL380" s="16"/>
      <c r="IM380" s="70"/>
      <c r="IN380" s="16"/>
      <c r="IO380" s="16"/>
      <c r="IP380" s="70"/>
      <c r="IQ380" s="16"/>
      <c r="IR380" s="16"/>
      <c r="IS380" s="16"/>
      <c r="IT380" s="70"/>
      <c r="IU380" s="16"/>
      <c r="IV380" s="16"/>
      <c r="IW380" s="70"/>
      <c r="IX380" s="16"/>
      <c r="IY380" s="16"/>
      <c r="IZ380" s="70"/>
      <c r="JA380" s="16"/>
      <c r="JB380" s="16"/>
      <c r="JC380" s="70"/>
      <c r="JD380" s="16"/>
      <c r="JE380" s="16"/>
      <c r="JF380" s="70"/>
      <c r="JG380" s="16"/>
      <c r="JH380" s="16"/>
      <c r="JI380" s="70"/>
      <c r="JJ380" s="16"/>
      <c r="JK380" s="16"/>
      <c r="JL380" s="70"/>
      <c r="JM380" s="16"/>
      <c r="JN380" s="16"/>
      <c r="JO380" s="70"/>
      <c r="JP380" s="16"/>
      <c r="JQ380" s="16"/>
      <c r="JR380" s="70"/>
      <c r="JS380" s="16"/>
      <c r="JT380" s="16"/>
      <c r="JU380" s="70"/>
      <c r="JV380" s="16"/>
      <c r="JW380" s="16"/>
      <c r="JX380" s="70"/>
      <c r="JY380" s="16"/>
      <c r="JZ380" s="16"/>
      <c r="KA380" s="70"/>
      <c r="KB380" s="16"/>
      <c r="KC380" s="16"/>
      <c r="KD380" s="70"/>
      <c r="KE380" s="16"/>
      <c r="KF380" s="16"/>
      <c r="KG380" s="70"/>
      <c r="KH380" s="16"/>
      <c r="KI380" s="16"/>
      <c r="KJ380" s="70"/>
      <c r="KK380" s="16"/>
      <c r="KL380" s="16"/>
      <c r="KM380" s="70"/>
      <c r="KN380" s="16"/>
      <c r="KO380" s="16"/>
      <c r="KP380" s="70"/>
      <c r="KQ380" s="16"/>
      <c r="KR380" s="16"/>
      <c r="KS380" s="70"/>
      <c r="KT380" s="16"/>
      <c r="KU380" s="16"/>
      <c r="KV380" s="16"/>
      <c r="KW380" s="16"/>
      <c r="KX380" s="16"/>
      <c r="KY380" s="70"/>
      <c r="KZ380" s="16"/>
      <c r="LA380" s="16"/>
      <c r="LB380" s="70"/>
      <c r="LC380" s="16"/>
      <c r="LD380" s="16"/>
      <c r="LE380" s="70"/>
      <c r="LF380" s="16"/>
      <c r="LG380" s="16"/>
      <c r="LH380" s="70"/>
      <c r="LI380" s="16"/>
      <c r="LJ380" s="16"/>
      <c r="LK380" s="70"/>
      <c r="LL380" s="16"/>
      <c r="LM380" s="16"/>
      <c r="LN380" s="70"/>
      <c r="LO380" s="16"/>
      <c r="LP380" s="16"/>
      <c r="LQ380" s="70"/>
      <c r="LR380" s="16"/>
      <c r="LS380" s="16"/>
      <c r="LT380" s="70"/>
      <c r="LU380" s="16"/>
      <c r="LV380" s="16"/>
      <c r="LW380" s="70"/>
      <c r="LX380" s="16"/>
      <c r="LY380" s="16"/>
      <c r="LZ380" s="70"/>
      <c r="MA380" s="16"/>
      <c r="MB380" s="16"/>
      <c r="MC380" s="70"/>
      <c r="MD380" s="16"/>
      <c r="ME380" s="16"/>
      <c r="MF380" s="70"/>
      <c r="MG380" s="21"/>
    </row>
    <row r="381" spans="2:345" s="17" customFormat="1">
      <c r="B381" s="16"/>
      <c r="C381" s="16"/>
      <c r="D381" s="16"/>
      <c r="E381" s="16"/>
      <c r="F381" s="16"/>
      <c r="G381" s="70"/>
      <c r="H381" s="16"/>
      <c r="I381" s="16"/>
      <c r="J381" s="70"/>
      <c r="K381" s="16"/>
      <c r="L381" s="16"/>
      <c r="M381" s="70"/>
      <c r="N381" s="16"/>
      <c r="O381" s="16"/>
      <c r="P381" s="70"/>
      <c r="Q381" s="16"/>
      <c r="R381" s="16"/>
      <c r="S381" s="70"/>
      <c r="T381" s="16"/>
      <c r="U381" s="16"/>
      <c r="V381" s="70"/>
      <c r="W381" s="16"/>
      <c r="X381" s="16"/>
      <c r="Y381" s="70"/>
      <c r="Z381" s="16"/>
      <c r="AA381" s="16"/>
      <c r="AB381" s="70"/>
      <c r="AC381" s="16"/>
      <c r="AD381" s="16"/>
      <c r="AE381" s="70"/>
      <c r="AF381" s="16"/>
      <c r="AG381" s="16"/>
      <c r="AH381" s="70"/>
      <c r="AI381" s="16"/>
      <c r="AJ381" s="16"/>
      <c r="AK381" s="70"/>
      <c r="AL381" s="16"/>
      <c r="AM381" s="16"/>
      <c r="AN381" s="70"/>
      <c r="AO381" s="16"/>
      <c r="AP381" s="16"/>
      <c r="AQ381" s="70"/>
      <c r="AR381" s="16"/>
      <c r="AS381" s="16"/>
      <c r="AT381" s="70"/>
      <c r="AU381" s="16"/>
      <c r="AV381" s="16"/>
      <c r="AW381" s="70"/>
      <c r="AX381" s="16"/>
      <c r="AY381" s="16"/>
      <c r="AZ381" s="70"/>
      <c r="BA381" s="16"/>
      <c r="BB381" s="16"/>
      <c r="BC381" s="70"/>
      <c r="BD381" s="16"/>
      <c r="BE381" s="16"/>
      <c r="BF381" s="70"/>
      <c r="BG381" s="16"/>
      <c r="BH381" s="16"/>
      <c r="BI381" s="70"/>
      <c r="BJ381" s="16"/>
      <c r="BK381" s="16"/>
      <c r="BL381" s="70"/>
      <c r="BM381" s="16"/>
      <c r="BN381" s="16"/>
      <c r="BO381" s="70"/>
      <c r="BP381" s="16"/>
      <c r="BQ381" s="16"/>
      <c r="BR381" s="70"/>
      <c r="BS381" s="16"/>
      <c r="BT381" s="16"/>
      <c r="BU381" s="70"/>
      <c r="BV381" s="16"/>
      <c r="BW381" s="16"/>
      <c r="BX381" s="70"/>
      <c r="BY381" s="16"/>
      <c r="BZ381" s="16"/>
      <c r="CA381" s="70"/>
      <c r="CB381" s="16"/>
      <c r="CC381" s="16"/>
      <c r="CD381" s="70"/>
      <c r="CE381" s="16"/>
      <c r="CF381" s="16"/>
      <c r="CG381" s="70"/>
      <c r="CH381" s="16"/>
      <c r="CI381" s="16"/>
      <c r="CJ381" s="70"/>
      <c r="CK381" s="16"/>
      <c r="CL381" s="16"/>
      <c r="CM381" s="70"/>
      <c r="CN381" s="16"/>
      <c r="CO381" s="16"/>
      <c r="CP381" s="70"/>
      <c r="CQ381" s="16"/>
      <c r="CR381" s="16"/>
      <c r="CS381" s="70"/>
      <c r="CT381" s="16"/>
      <c r="CU381" s="16"/>
      <c r="CV381" s="70"/>
      <c r="CW381" s="16"/>
      <c r="CX381" s="16"/>
      <c r="CY381" s="70"/>
      <c r="CZ381" s="16"/>
      <c r="DA381" s="16"/>
      <c r="DB381" s="70"/>
      <c r="DC381" s="16"/>
      <c r="DD381" s="16"/>
      <c r="DE381" s="70"/>
      <c r="DF381" s="16"/>
      <c r="DG381" s="16"/>
      <c r="DH381" s="70"/>
      <c r="DI381" s="16"/>
      <c r="DJ381" s="16"/>
      <c r="DK381" s="70"/>
      <c r="DL381" s="16"/>
      <c r="DM381" s="16"/>
      <c r="DN381" s="70"/>
      <c r="DO381" s="16"/>
      <c r="DP381" s="16"/>
      <c r="DQ381" s="70"/>
      <c r="DR381" s="16"/>
      <c r="DS381" s="16"/>
      <c r="DT381" s="70"/>
      <c r="DU381" s="16"/>
      <c r="DV381" s="16"/>
      <c r="DW381" s="70"/>
      <c r="DX381" s="16"/>
      <c r="DY381" s="16"/>
      <c r="DZ381" s="70"/>
      <c r="EA381" s="16"/>
      <c r="EB381" s="16"/>
      <c r="EC381" s="70"/>
      <c r="ED381" s="16"/>
      <c r="EE381" s="16"/>
      <c r="EF381" s="70"/>
      <c r="EG381" s="16"/>
      <c r="EH381" s="16"/>
      <c r="EI381" s="70"/>
      <c r="EJ381" s="16"/>
      <c r="EK381" s="16"/>
      <c r="EL381" s="70"/>
      <c r="EM381" s="16"/>
      <c r="EN381" s="16"/>
      <c r="EO381" s="70"/>
      <c r="EP381" s="16"/>
      <c r="EQ381" s="16"/>
      <c r="ER381" s="70"/>
      <c r="ES381" s="16"/>
      <c r="ET381" s="16"/>
      <c r="EU381" s="70"/>
      <c r="EV381" s="16"/>
      <c r="EW381" s="16"/>
      <c r="EX381" s="70"/>
      <c r="EY381" s="16"/>
      <c r="EZ381" s="16"/>
      <c r="FA381" s="70"/>
      <c r="FB381" s="16"/>
      <c r="FC381" s="16"/>
      <c r="FD381" s="70"/>
      <c r="FE381" s="16"/>
      <c r="FF381" s="16"/>
      <c r="FG381" s="70"/>
      <c r="FH381" s="16"/>
      <c r="FI381" s="16"/>
      <c r="FJ381" s="70"/>
      <c r="FK381" s="16"/>
      <c r="FL381" s="16"/>
      <c r="FM381" s="70"/>
      <c r="FN381" s="16"/>
      <c r="FO381" s="16"/>
      <c r="FP381" s="70"/>
      <c r="FQ381" s="16"/>
      <c r="FR381" s="16"/>
      <c r="FS381" s="70"/>
      <c r="FT381" s="16"/>
      <c r="FU381" s="16"/>
      <c r="FV381" s="70"/>
      <c r="FW381" s="16"/>
      <c r="FX381" s="16"/>
      <c r="FY381" s="70"/>
      <c r="FZ381" s="16"/>
      <c r="GA381" s="16"/>
      <c r="GB381" s="70"/>
      <c r="GC381" s="16"/>
      <c r="GD381" s="16"/>
      <c r="GE381" s="70"/>
      <c r="GF381" s="16"/>
      <c r="GG381" s="16"/>
      <c r="GH381" s="71"/>
      <c r="GI381" s="16"/>
      <c r="GJ381" s="16"/>
      <c r="GK381" s="70"/>
      <c r="GL381" s="16"/>
      <c r="GM381" s="16"/>
      <c r="GN381" s="70"/>
      <c r="GO381" s="16"/>
      <c r="GP381" s="16"/>
      <c r="GQ381" s="70"/>
      <c r="GR381" s="16"/>
      <c r="GS381" s="16"/>
      <c r="GT381" s="70"/>
      <c r="GU381" s="16"/>
      <c r="GV381" s="16"/>
      <c r="GW381" s="70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70"/>
      <c r="HJ381" s="16"/>
      <c r="HK381" s="16"/>
      <c r="HL381" s="16"/>
      <c r="HM381" s="16"/>
      <c r="HN381" s="16"/>
      <c r="HO381" s="16"/>
      <c r="HP381" s="16"/>
      <c r="HQ381" s="16"/>
      <c r="HR381" s="70"/>
      <c r="HS381" s="16"/>
      <c r="HT381" s="16"/>
      <c r="HU381" s="70"/>
      <c r="HV381" s="16"/>
      <c r="HW381" s="16"/>
      <c r="HX381" s="70"/>
      <c r="HY381" s="16"/>
      <c r="HZ381" s="16"/>
      <c r="IA381" s="70"/>
      <c r="IB381" s="16"/>
      <c r="IC381" s="16"/>
      <c r="ID381" s="70"/>
      <c r="IE381" s="16"/>
      <c r="IF381" s="16"/>
      <c r="IG381" s="70"/>
      <c r="IH381" s="16"/>
      <c r="II381" s="16"/>
      <c r="IJ381" s="70"/>
      <c r="IK381" s="16"/>
      <c r="IL381" s="16"/>
      <c r="IM381" s="70"/>
      <c r="IN381" s="16"/>
      <c r="IO381" s="16"/>
      <c r="IP381" s="70"/>
      <c r="IQ381" s="16"/>
      <c r="IR381" s="16"/>
      <c r="IS381" s="16"/>
      <c r="IT381" s="70"/>
      <c r="IU381" s="16"/>
      <c r="IV381" s="16"/>
      <c r="IW381" s="70"/>
      <c r="IX381" s="16"/>
      <c r="IY381" s="16"/>
      <c r="IZ381" s="70"/>
      <c r="JA381" s="16"/>
      <c r="JB381" s="16"/>
      <c r="JC381" s="70"/>
      <c r="JD381" s="16"/>
      <c r="JE381" s="16"/>
      <c r="JF381" s="70"/>
      <c r="JG381" s="16"/>
      <c r="JH381" s="16"/>
      <c r="JI381" s="70"/>
      <c r="JJ381" s="16"/>
      <c r="JK381" s="16"/>
      <c r="JL381" s="70"/>
      <c r="JM381" s="16"/>
      <c r="JN381" s="16"/>
      <c r="JO381" s="70"/>
      <c r="JP381" s="16"/>
      <c r="JQ381" s="16"/>
      <c r="JR381" s="70"/>
      <c r="JS381" s="16"/>
      <c r="JT381" s="16"/>
      <c r="JU381" s="70"/>
      <c r="JV381" s="16"/>
      <c r="JW381" s="16"/>
      <c r="JX381" s="70"/>
      <c r="JY381" s="16"/>
      <c r="JZ381" s="16"/>
      <c r="KA381" s="70"/>
      <c r="KB381" s="16"/>
      <c r="KC381" s="16"/>
      <c r="KD381" s="70"/>
      <c r="KE381" s="16"/>
      <c r="KF381" s="16"/>
      <c r="KG381" s="70"/>
      <c r="KH381" s="16"/>
      <c r="KI381" s="16"/>
      <c r="KJ381" s="70"/>
      <c r="KK381" s="16"/>
      <c r="KL381" s="16"/>
      <c r="KM381" s="70"/>
      <c r="KN381" s="16"/>
      <c r="KO381" s="16"/>
      <c r="KP381" s="70"/>
      <c r="KQ381" s="16"/>
      <c r="KR381" s="16"/>
      <c r="KS381" s="70"/>
      <c r="KT381" s="16"/>
      <c r="KU381" s="16"/>
      <c r="KV381" s="16"/>
      <c r="KW381" s="16"/>
      <c r="KX381" s="16"/>
      <c r="KY381" s="70"/>
      <c r="KZ381" s="16"/>
      <c r="LA381" s="16"/>
      <c r="LB381" s="70"/>
      <c r="LC381" s="16"/>
      <c r="LD381" s="16"/>
      <c r="LE381" s="70"/>
      <c r="LF381" s="16"/>
      <c r="LG381" s="16"/>
      <c r="LH381" s="70"/>
      <c r="LI381" s="16"/>
      <c r="LJ381" s="16"/>
      <c r="LK381" s="70"/>
      <c r="LL381" s="16"/>
      <c r="LM381" s="16"/>
      <c r="LN381" s="70"/>
      <c r="LO381" s="16"/>
      <c r="LP381" s="16"/>
      <c r="LQ381" s="70"/>
      <c r="LR381" s="16"/>
      <c r="LS381" s="16"/>
      <c r="LT381" s="70"/>
      <c r="LU381" s="16"/>
      <c r="LV381" s="16"/>
      <c r="LW381" s="70"/>
      <c r="LX381" s="16"/>
      <c r="LY381" s="16"/>
      <c r="LZ381" s="70"/>
      <c r="MA381" s="16"/>
      <c r="MB381" s="16"/>
      <c r="MC381" s="70"/>
      <c r="MD381" s="16"/>
      <c r="ME381" s="16"/>
      <c r="MF381" s="70"/>
      <c r="MG381" s="21"/>
    </row>
    <row r="382" spans="2:345" s="17" customFormat="1" ht="18.75" customHeight="1">
      <c r="B382" s="16"/>
      <c r="C382" s="16"/>
      <c r="D382" s="16"/>
      <c r="E382" s="16"/>
      <c r="F382" s="16"/>
      <c r="G382" s="70"/>
      <c r="H382" s="16"/>
      <c r="I382" s="16"/>
      <c r="J382" s="70"/>
      <c r="K382" s="16"/>
      <c r="L382" s="16"/>
      <c r="M382" s="70"/>
      <c r="N382" s="16"/>
      <c r="O382" s="16"/>
      <c r="P382" s="70"/>
      <c r="Q382" s="16"/>
      <c r="R382" s="16"/>
      <c r="S382" s="70"/>
      <c r="T382" s="16"/>
      <c r="U382" s="16"/>
      <c r="V382" s="70"/>
      <c r="W382" s="16"/>
      <c r="X382" s="16"/>
      <c r="Y382" s="70"/>
      <c r="Z382" s="16"/>
      <c r="AA382" s="16"/>
      <c r="AB382" s="70"/>
      <c r="AC382" s="16"/>
      <c r="AD382" s="16"/>
      <c r="AE382" s="70"/>
      <c r="AF382" s="16"/>
      <c r="AG382" s="16"/>
      <c r="AH382" s="70"/>
      <c r="AI382" s="16"/>
      <c r="AJ382" s="16"/>
      <c r="AK382" s="70"/>
      <c r="AL382" s="16"/>
      <c r="AM382" s="16"/>
      <c r="AN382" s="70"/>
      <c r="AO382" s="16"/>
      <c r="AP382" s="16"/>
      <c r="AQ382" s="70"/>
      <c r="AR382" s="16"/>
      <c r="AS382" s="16"/>
      <c r="AT382" s="70"/>
      <c r="AU382" s="16"/>
      <c r="AV382" s="16"/>
      <c r="AW382" s="70"/>
      <c r="AX382" s="16"/>
      <c r="AY382" s="16"/>
      <c r="AZ382" s="70"/>
      <c r="BA382" s="16"/>
      <c r="BB382" s="16"/>
      <c r="BC382" s="70"/>
      <c r="BD382" s="16"/>
      <c r="BE382" s="16"/>
      <c r="BF382" s="70"/>
      <c r="BG382" s="16"/>
      <c r="BH382" s="16"/>
      <c r="BI382" s="70"/>
      <c r="BJ382" s="16"/>
      <c r="BK382" s="16"/>
      <c r="BL382" s="70"/>
      <c r="BM382" s="16"/>
      <c r="BN382" s="16"/>
      <c r="BO382" s="70"/>
      <c r="BP382" s="16"/>
      <c r="BQ382" s="16"/>
      <c r="BR382" s="70"/>
      <c r="BS382" s="16"/>
      <c r="BT382" s="16"/>
      <c r="BU382" s="70"/>
      <c r="BV382" s="16"/>
      <c r="BW382" s="16"/>
      <c r="BX382" s="70"/>
      <c r="BY382" s="16"/>
      <c r="BZ382" s="16"/>
      <c r="CA382" s="70"/>
      <c r="CB382" s="16"/>
      <c r="CC382" s="16"/>
      <c r="CD382" s="70"/>
      <c r="CE382" s="16"/>
      <c r="CF382" s="16"/>
      <c r="CG382" s="70"/>
      <c r="CH382" s="16"/>
      <c r="CI382" s="16"/>
      <c r="CJ382" s="70"/>
      <c r="CK382" s="16"/>
      <c r="CL382" s="16"/>
      <c r="CM382" s="70"/>
      <c r="CN382" s="16"/>
      <c r="CO382" s="16"/>
      <c r="CP382" s="70"/>
      <c r="CQ382" s="16"/>
      <c r="CR382" s="16"/>
      <c r="CS382" s="70"/>
      <c r="CT382" s="16"/>
      <c r="CU382" s="16"/>
      <c r="CV382" s="70"/>
      <c r="CW382" s="16"/>
      <c r="CX382" s="16"/>
      <c r="CY382" s="70"/>
      <c r="CZ382" s="16"/>
      <c r="DA382" s="16"/>
      <c r="DB382" s="70"/>
      <c r="DC382" s="16"/>
      <c r="DD382" s="16"/>
      <c r="DE382" s="70"/>
      <c r="DF382" s="16"/>
      <c r="DG382" s="16"/>
      <c r="DH382" s="70"/>
      <c r="DI382" s="16"/>
      <c r="DJ382" s="16"/>
      <c r="DK382" s="70"/>
      <c r="DL382" s="16"/>
      <c r="DM382" s="16"/>
      <c r="DN382" s="70"/>
      <c r="DO382" s="16"/>
      <c r="DP382" s="16"/>
      <c r="DQ382" s="70"/>
      <c r="DR382" s="16"/>
      <c r="DS382" s="16"/>
      <c r="DT382" s="70"/>
      <c r="DU382" s="16"/>
      <c r="DV382" s="16"/>
      <c r="DW382" s="70"/>
      <c r="DX382" s="16"/>
      <c r="DY382" s="16"/>
      <c r="DZ382" s="70"/>
      <c r="EA382" s="16"/>
      <c r="EB382" s="16"/>
      <c r="EC382" s="70"/>
      <c r="ED382" s="16"/>
      <c r="EE382" s="16"/>
      <c r="EF382" s="70"/>
      <c r="EG382" s="16"/>
      <c r="EH382" s="16"/>
      <c r="EI382" s="70"/>
      <c r="EJ382" s="16"/>
      <c r="EK382" s="16"/>
      <c r="EL382" s="70"/>
      <c r="EM382" s="16"/>
      <c r="EN382" s="16"/>
      <c r="EO382" s="70"/>
      <c r="EP382" s="16"/>
      <c r="EQ382" s="16"/>
      <c r="ER382" s="70"/>
      <c r="ES382" s="16"/>
      <c r="ET382" s="16"/>
      <c r="EU382" s="70"/>
      <c r="EV382" s="16"/>
      <c r="EW382" s="16"/>
      <c r="EX382" s="70"/>
      <c r="EY382" s="16"/>
      <c r="EZ382" s="16"/>
      <c r="FA382" s="70"/>
      <c r="FB382" s="16"/>
      <c r="FC382" s="16"/>
      <c r="FD382" s="70"/>
      <c r="FE382" s="16"/>
      <c r="FF382" s="16"/>
      <c r="FG382" s="70"/>
      <c r="FH382" s="16"/>
      <c r="FI382" s="16"/>
      <c r="FJ382" s="70"/>
      <c r="FK382" s="16"/>
      <c r="FL382" s="16"/>
      <c r="FM382" s="70"/>
      <c r="FN382" s="16"/>
      <c r="FO382" s="16"/>
      <c r="FP382" s="70"/>
      <c r="FQ382" s="16"/>
      <c r="FR382" s="16"/>
      <c r="FS382" s="70"/>
      <c r="FT382" s="16"/>
      <c r="FU382" s="16"/>
      <c r="FV382" s="70"/>
      <c r="FW382" s="16"/>
      <c r="FX382" s="16"/>
      <c r="FY382" s="70"/>
      <c r="FZ382" s="16"/>
      <c r="GA382" s="16"/>
      <c r="GB382" s="70"/>
      <c r="GC382" s="16"/>
      <c r="GD382" s="16"/>
      <c r="GE382" s="70"/>
      <c r="GF382" s="16"/>
      <c r="GG382" s="16"/>
      <c r="GH382" s="71"/>
      <c r="GI382" s="16"/>
      <c r="GJ382" s="16"/>
      <c r="GK382" s="70"/>
      <c r="GL382" s="16"/>
      <c r="GM382" s="16"/>
      <c r="GN382" s="70"/>
      <c r="GO382" s="16"/>
      <c r="GP382" s="16"/>
      <c r="GQ382" s="70"/>
      <c r="GR382" s="16"/>
      <c r="GS382" s="16"/>
      <c r="GT382" s="70"/>
      <c r="GU382" s="16"/>
      <c r="GV382" s="16"/>
      <c r="GW382" s="70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70"/>
      <c r="HJ382" s="16"/>
      <c r="HK382" s="16"/>
      <c r="HL382" s="16"/>
      <c r="HM382" s="16"/>
      <c r="HN382" s="16"/>
      <c r="HO382" s="16"/>
      <c r="HP382" s="16"/>
      <c r="HQ382" s="16"/>
      <c r="HR382" s="70"/>
      <c r="HS382" s="16"/>
      <c r="HT382" s="16"/>
      <c r="HU382" s="70"/>
      <c r="HV382" s="16"/>
      <c r="HW382" s="16"/>
      <c r="HX382" s="70"/>
      <c r="HY382" s="16"/>
      <c r="HZ382" s="16"/>
      <c r="IA382" s="70"/>
      <c r="IB382" s="16"/>
      <c r="IC382" s="16"/>
      <c r="ID382" s="70"/>
      <c r="IE382" s="16"/>
      <c r="IF382" s="16"/>
      <c r="IG382" s="70"/>
      <c r="IH382" s="16"/>
      <c r="II382" s="16"/>
      <c r="IJ382" s="70"/>
      <c r="IK382" s="16"/>
      <c r="IL382" s="16"/>
      <c r="IM382" s="70"/>
      <c r="IN382" s="16"/>
      <c r="IO382" s="16"/>
      <c r="IP382" s="70"/>
      <c r="IQ382" s="16"/>
      <c r="IR382" s="16"/>
      <c r="IS382" s="16"/>
      <c r="IT382" s="70"/>
      <c r="IU382" s="16"/>
      <c r="IV382" s="16"/>
      <c r="IW382" s="70"/>
      <c r="IX382" s="16"/>
      <c r="IY382" s="16"/>
      <c r="IZ382" s="70"/>
      <c r="JA382" s="16"/>
      <c r="JB382" s="16"/>
      <c r="JC382" s="70"/>
      <c r="JD382" s="16"/>
      <c r="JE382" s="16"/>
      <c r="JF382" s="70"/>
      <c r="JG382" s="16"/>
      <c r="JH382" s="16"/>
      <c r="JI382" s="70"/>
      <c r="JJ382" s="16"/>
      <c r="JK382" s="16"/>
      <c r="JL382" s="70"/>
      <c r="JM382" s="16"/>
      <c r="JN382" s="16"/>
      <c r="JO382" s="70"/>
      <c r="JP382" s="16"/>
      <c r="JQ382" s="16"/>
      <c r="JR382" s="70"/>
      <c r="JS382" s="16"/>
      <c r="JT382" s="16"/>
      <c r="JU382" s="70"/>
      <c r="JV382" s="16"/>
      <c r="JW382" s="16"/>
      <c r="JX382" s="70"/>
      <c r="JY382" s="16"/>
      <c r="JZ382" s="16"/>
      <c r="KA382" s="70"/>
      <c r="KB382" s="16"/>
      <c r="KC382" s="16"/>
      <c r="KD382" s="70"/>
      <c r="KE382" s="16"/>
      <c r="KF382" s="16"/>
      <c r="KG382" s="70"/>
      <c r="KH382" s="16"/>
      <c r="KI382" s="16"/>
      <c r="KJ382" s="70"/>
      <c r="KK382" s="16"/>
      <c r="KL382" s="16"/>
      <c r="KM382" s="70"/>
      <c r="KN382" s="16"/>
      <c r="KO382" s="16"/>
      <c r="KP382" s="70"/>
      <c r="KQ382" s="16"/>
      <c r="KR382" s="16"/>
      <c r="KS382" s="70"/>
      <c r="KT382" s="16"/>
      <c r="KU382" s="16"/>
      <c r="KV382" s="16"/>
      <c r="KW382" s="16"/>
      <c r="KX382" s="16"/>
      <c r="KY382" s="70"/>
      <c r="KZ382" s="16"/>
      <c r="LA382" s="16"/>
      <c r="LB382" s="70"/>
      <c r="LC382" s="16"/>
      <c r="LD382" s="16"/>
      <c r="LE382" s="70"/>
      <c r="LF382" s="16"/>
      <c r="LG382" s="16"/>
      <c r="LH382" s="70"/>
      <c r="LI382" s="16"/>
      <c r="LJ382" s="16"/>
      <c r="LK382" s="70"/>
      <c r="LL382" s="16"/>
      <c r="LM382" s="16"/>
      <c r="LN382" s="70"/>
      <c r="LO382" s="16"/>
      <c r="LP382" s="16"/>
      <c r="LQ382" s="70"/>
      <c r="LR382" s="16"/>
      <c r="LS382" s="16"/>
      <c r="LT382" s="70"/>
      <c r="LU382" s="16"/>
      <c r="LV382" s="16"/>
      <c r="LW382" s="70"/>
      <c r="LX382" s="16"/>
      <c r="LY382" s="16"/>
      <c r="LZ382" s="70"/>
      <c r="MA382" s="16"/>
      <c r="MB382" s="16"/>
      <c r="MC382" s="70"/>
      <c r="MD382" s="16"/>
      <c r="ME382" s="16"/>
      <c r="MF382" s="70"/>
      <c r="MG382" s="21"/>
    </row>
    <row r="383" spans="2:345" s="17" customFormat="1">
      <c r="B383" s="16"/>
      <c r="C383" s="16"/>
      <c r="D383" s="16"/>
      <c r="E383" s="16"/>
      <c r="F383" s="16"/>
      <c r="G383" s="70"/>
      <c r="H383" s="16"/>
      <c r="I383" s="16"/>
      <c r="J383" s="70"/>
      <c r="K383" s="16"/>
      <c r="L383" s="16"/>
      <c r="M383" s="70"/>
      <c r="N383" s="16"/>
      <c r="O383" s="16"/>
      <c r="P383" s="70"/>
      <c r="Q383" s="16"/>
      <c r="R383" s="16"/>
      <c r="S383" s="70"/>
      <c r="T383" s="16"/>
      <c r="U383" s="16"/>
      <c r="V383" s="70"/>
      <c r="W383" s="16"/>
      <c r="X383" s="16"/>
      <c r="Y383" s="70"/>
      <c r="Z383" s="16"/>
      <c r="AA383" s="16"/>
      <c r="AB383" s="70"/>
      <c r="AC383" s="16"/>
      <c r="AD383" s="16"/>
      <c r="AE383" s="70"/>
      <c r="AF383" s="16"/>
      <c r="AG383" s="16"/>
      <c r="AH383" s="70"/>
      <c r="AI383" s="16"/>
      <c r="AJ383" s="16"/>
      <c r="AK383" s="70"/>
      <c r="AL383" s="16"/>
      <c r="AM383" s="16"/>
      <c r="AN383" s="70"/>
      <c r="AO383" s="16"/>
      <c r="AP383" s="16"/>
      <c r="AQ383" s="70"/>
      <c r="AR383" s="16"/>
      <c r="AS383" s="16"/>
      <c r="AT383" s="70"/>
      <c r="AU383" s="16"/>
      <c r="AV383" s="16"/>
      <c r="AW383" s="70"/>
      <c r="AX383" s="16"/>
      <c r="AY383" s="16"/>
      <c r="AZ383" s="70"/>
      <c r="BA383" s="16"/>
      <c r="BB383" s="16"/>
      <c r="BC383" s="70"/>
      <c r="BD383" s="16"/>
      <c r="BE383" s="16"/>
      <c r="BF383" s="70"/>
      <c r="BG383" s="16"/>
      <c r="BH383" s="16"/>
      <c r="BI383" s="70"/>
      <c r="BJ383" s="16"/>
      <c r="BK383" s="16"/>
      <c r="BL383" s="70"/>
      <c r="BM383" s="16"/>
      <c r="BN383" s="16"/>
      <c r="BO383" s="70"/>
      <c r="BP383" s="16"/>
      <c r="BQ383" s="16"/>
      <c r="BR383" s="70"/>
      <c r="BS383" s="16"/>
      <c r="BT383" s="16"/>
      <c r="BU383" s="70"/>
      <c r="BV383" s="16"/>
      <c r="BW383" s="16"/>
      <c r="BX383" s="70"/>
      <c r="BY383" s="16"/>
      <c r="BZ383" s="16"/>
      <c r="CA383" s="70"/>
      <c r="CB383" s="16"/>
      <c r="CC383" s="16"/>
      <c r="CD383" s="70"/>
      <c r="CE383" s="16"/>
      <c r="CF383" s="16"/>
      <c r="CG383" s="70"/>
      <c r="CH383" s="16"/>
      <c r="CI383" s="16"/>
      <c r="CJ383" s="70"/>
      <c r="CK383" s="16"/>
      <c r="CL383" s="16"/>
      <c r="CM383" s="70"/>
      <c r="CN383" s="16"/>
      <c r="CO383" s="16"/>
      <c r="CP383" s="70"/>
      <c r="CQ383" s="16"/>
      <c r="CR383" s="16"/>
      <c r="CS383" s="70"/>
      <c r="CT383" s="16"/>
      <c r="CU383" s="16"/>
      <c r="CV383" s="70"/>
      <c r="CW383" s="16"/>
      <c r="CX383" s="16"/>
      <c r="CY383" s="70"/>
      <c r="CZ383" s="16"/>
      <c r="DA383" s="16"/>
      <c r="DB383" s="70"/>
      <c r="DC383" s="16"/>
      <c r="DD383" s="16"/>
      <c r="DE383" s="70"/>
      <c r="DF383" s="16"/>
      <c r="DG383" s="16"/>
      <c r="DH383" s="70"/>
      <c r="DI383" s="16"/>
      <c r="DJ383" s="16"/>
      <c r="DK383" s="70"/>
      <c r="DL383" s="16"/>
      <c r="DM383" s="16"/>
      <c r="DN383" s="70"/>
      <c r="DO383" s="16"/>
      <c r="DP383" s="16"/>
      <c r="DQ383" s="70"/>
      <c r="DR383" s="16"/>
      <c r="DS383" s="16"/>
      <c r="DT383" s="70"/>
      <c r="DU383" s="16"/>
      <c r="DV383" s="16"/>
      <c r="DW383" s="70"/>
      <c r="DX383" s="16"/>
      <c r="DY383" s="16"/>
      <c r="DZ383" s="70"/>
      <c r="EA383" s="16"/>
      <c r="EB383" s="16"/>
      <c r="EC383" s="70"/>
      <c r="ED383" s="16"/>
      <c r="EE383" s="16"/>
      <c r="EF383" s="70"/>
      <c r="EG383" s="16"/>
      <c r="EH383" s="16"/>
      <c r="EI383" s="70"/>
      <c r="EJ383" s="16"/>
      <c r="EK383" s="16"/>
      <c r="EL383" s="70"/>
      <c r="EM383" s="16"/>
      <c r="EN383" s="16"/>
      <c r="EO383" s="70"/>
      <c r="EP383" s="16"/>
      <c r="EQ383" s="16"/>
      <c r="ER383" s="70"/>
      <c r="ES383" s="16"/>
      <c r="ET383" s="16"/>
      <c r="EU383" s="70"/>
      <c r="EV383" s="16"/>
      <c r="EW383" s="16"/>
      <c r="EX383" s="70"/>
      <c r="EY383" s="16"/>
      <c r="EZ383" s="16"/>
      <c r="FA383" s="70"/>
      <c r="FB383" s="16"/>
      <c r="FC383" s="16"/>
      <c r="FD383" s="70"/>
      <c r="FE383" s="16"/>
      <c r="FF383" s="16"/>
      <c r="FG383" s="70"/>
      <c r="FH383" s="16"/>
      <c r="FI383" s="16"/>
      <c r="FJ383" s="70"/>
      <c r="FK383" s="16"/>
      <c r="FL383" s="16"/>
      <c r="FM383" s="70"/>
      <c r="FN383" s="16"/>
      <c r="FO383" s="16"/>
      <c r="FP383" s="70"/>
      <c r="FQ383" s="16"/>
      <c r="FR383" s="16"/>
      <c r="FS383" s="70"/>
      <c r="FT383" s="16"/>
      <c r="FU383" s="16"/>
      <c r="FV383" s="70"/>
      <c r="FW383" s="16"/>
      <c r="FX383" s="16"/>
      <c r="FY383" s="70"/>
      <c r="FZ383" s="16"/>
      <c r="GA383" s="16"/>
      <c r="GB383" s="70"/>
      <c r="GC383" s="16"/>
      <c r="GD383" s="16"/>
      <c r="GE383" s="70"/>
      <c r="GF383" s="16"/>
      <c r="GG383" s="16"/>
      <c r="GH383" s="71"/>
      <c r="GI383" s="16"/>
      <c r="GJ383" s="16"/>
      <c r="GK383" s="70"/>
      <c r="GL383" s="16"/>
      <c r="GM383" s="16"/>
      <c r="GN383" s="70"/>
      <c r="GO383" s="16"/>
      <c r="GP383" s="16"/>
      <c r="GQ383" s="70"/>
      <c r="GR383" s="16"/>
      <c r="GS383" s="16"/>
      <c r="GT383" s="70"/>
      <c r="GU383" s="16"/>
      <c r="GV383" s="16"/>
      <c r="GW383" s="70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70"/>
      <c r="HJ383" s="16"/>
      <c r="HK383" s="16"/>
      <c r="HL383" s="16"/>
      <c r="HM383" s="16"/>
      <c r="HN383" s="16"/>
      <c r="HO383" s="16"/>
      <c r="HP383" s="16"/>
      <c r="HQ383" s="16"/>
      <c r="HR383" s="70"/>
      <c r="HS383" s="16"/>
      <c r="HT383" s="16"/>
      <c r="HU383" s="70"/>
      <c r="HV383" s="16"/>
      <c r="HW383" s="16"/>
      <c r="HX383" s="70"/>
      <c r="HY383" s="16"/>
      <c r="HZ383" s="16"/>
      <c r="IA383" s="70"/>
      <c r="IB383" s="16"/>
      <c r="IC383" s="16"/>
      <c r="ID383" s="70"/>
      <c r="IE383" s="16"/>
      <c r="IF383" s="16"/>
      <c r="IG383" s="70"/>
      <c r="IH383" s="16"/>
      <c r="II383" s="16"/>
      <c r="IJ383" s="70"/>
      <c r="IK383" s="16"/>
      <c r="IL383" s="16"/>
      <c r="IM383" s="70"/>
      <c r="IN383" s="16"/>
      <c r="IO383" s="16"/>
      <c r="IP383" s="70"/>
      <c r="IQ383" s="16"/>
      <c r="IR383" s="16"/>
      <c r="IS383" s="16"/>
      <c r="IT383" s="70"/>
      <c r="IU383" s="16"/>
      <c r="IV383" s="16"/>
      <c r="IW383" s="70"/>
      <c r="IX383" s="16"/>
      <c r="IY383" s="16"/>
      <c r="IZ383" s="70"/>
      <c r="JA383" s="16"/>
      <c r="JB383" s="16"/>
      <c r="JC383" s="70"/>
      <c r="JD383" s="16"/>
      <c r="JE383" s="16"/>
      <c r="JF383" s="70"/>
      <c r="JG383" s="16"/>
      <c r="JH383" s="16"/>
      <c r="JI383" s="70"/>
      <c r="JJ383" s="16"/>
      <c r="JK383" s="16"/>
      <c r="JL383" s="70"/>
      <c r="JM383" s="16"/>
      <c r="JN383" s="16"/>
      <c r="JO383" s="70"/>
      <c r="JP383" s="16"/>
      <c r="JQ383" s="16"/>
      <c r="JR383" s="70"/>
      <c r="JS383" s="16"/>
      <c r="JT383" s="16"/>
      <c r="JU383" s="70"/>
      <c r="JV383" s="16"/>
      <c r="JW383" s="16"/>
      <c r="JX383" s="70"/>
      <c r="JY383" s="16"/>
      <c r="JZ383" s="16"/>
      <c r="KA383" s="70"/>
      <c r="KB383" s="16"/>
      <c r="KC383" s="16"/>
      <c r="KD383" s="70"/>
      <c r="KE383" s="16"/>
      <c r="KF383" s="16"/>
      <c r="KG383" s="70"/>
      <c r="KH383" s="16"/>
      <c r="KI383" s="16"/>
      <c r="KJ383" s="70"/>
      <c r="KK383" s="16"/>
      <c r="KL383" s="16"/>
      <c r="KM383" s="70"/>
      <c r="KN383" s="16"/>
      <c r="KO383" s="16"/>
      <c r="KP383" s="70"/>
      <c r="KQ383" s="16"/>
      <c r="KR383" s="16"/>
      <c r="KS383" s="70"/>
      <c r="KT383" s="16"/>
      <c r="KU383" s="16"/>
      <c r="KV383" s="16"/>
      <c r="KW383" s="16"/>
      <c r="KX383" s="16"/>
      <c r="KY383" s="70"/>
      <c r="KZ383" s="16"/>
      <c r="LA383" s="16"/>
      <c r="LB383" s="70"/>
      <c r="LC383" s="16"/>
      <c r="LD383" s="16"/>
      <c r="LE383" s="70"/>
      <c r="LF383" s="16"/>
      <c r="LG383" s="16"/>
      <c r="LH383" s="70"/>
      <c r="LI383" s="16"/>
      <c r="LJ383" s="16"/>
      <c r="LK383" s="70"/>
      <c r="LL383" s="16"/>
      <c r="LM383" s="16"/>
      <c r="LN383" s="70"/>
      <c r="LO383" s="16"/>
      <c r="LP383" s="16"/>
      <c r="LQ383" s="70"/>
      <c r="LR383" s="16"/>
      <c r="LS383" s="16"/>
      <c r="LT383" s="70"/>
      <c r="LU383" s="16"/>
      <c r="LV383" s="16"/>
      <c r="LW383" s="70"/>
      <c r="LX383" s="16"/>
      <c r="LY383" s="16"/>
      <c r="LZ383" s="70"/>
      <c r="MA383" s="16"/>
      <c r="MB383" s="16"/>
      <c r="MC383" s="70"/>
      <c r="MD383" s="16"/>
      <c r="ME383" s="16"/>
      <c r="MF383" s="70"/>
      <c r="MG383" s="21"/>
    </row>
    <row r="384" spans="2:345" s="17" customFormat="1" ht="18.75" customHeight="1">
      <c r="B384" s="16"/>
      <c r="C384" s="16"/>
      <c r="D384" s="16"/>
      <c r="E384" s="16"/>
      <c r="F384" s="16"/>
      <c r="G384" s="70"/>
      <c r="H384" s="16"/>
      <c r="I384" s="16"/>
      <c r="J384" s="70"/>
      <c r="K384" s="16"/>
      <c r="L384" s="16"/>
      <c r="M384" s="70"/>
      <c r="N384" s="16"/>
      <c r="O384" s="16"/>
      <c r="P384" s="70"/>
      <c r="Q384" s="16"/>
      <c r="R384" s="16"/>
      <c r="S384" s="70"/>
      <c r="T384" s="16"/>
      <c r="U384" s="16"/>
      <c r="V384" s="70"/>
      <c r="W384" s="16"/>
      <c r="X384" s="16"/>
      <c r="Y384" s="70"/>
      <c r="Z384" s="16"/>
      <c r="AA384" s="16"/>
      <c r="AB384" s="70"/>
      <c r="AC384" s="16"/>
      <c r="AD384" s="16"/>
      <c r="AE384" s="70"/>
      <c r="AF384" s="16"/>
      <c r="AG384" s="16"/>
      <c r="AH384" s="70"/>
      <c r="AI384" s="16"/>
      <c r="AJ384" s="16"/>
      <c r="AK384" s="70"/>
      <c r="AL384" s="16"/>
      <c r="AM384" s="16"/>
      <c r="AN384" s="70"/>
      <c r="AO384" s="16"/>
      <c r="AP384" s="16"/>
      <c r="AQ384" s="70"/>
      <c r="AR384" s="16"/>
      <c r="AS384" s="16"/>
      <c r="AT384" s="70"/>
      <c r="AU384" s="16"/>
      <c r="AV384" s="16"/>
      <c r="AW384" s="70"/>
      <c r="AX384" s="16"/>
      <c r="AY384" s="16"/>
      <c r="AZ384" s="70"/>
      <c r="BA384" s="16"/>
      <c r="BB384" s="16"/>
      <c r="BC384" s="70"/>
      <c r="BD384" s="16"/>
      <c r="BE384" s="16"/>
      <c r="BF384" s="70"/>
      <c r="BG384" s="16"/>
      <c r="BH384" s="16"/>
      <c r="BI384" s="70"/>
      <c r="BJ384" s="16"/>
      <c r="BK384" s="16"/>
      <c r="BL384" s="70"/>
      <c r="BM384" s="16"/>
      <c r="BN384" s="16"/>
      <c r="BO384" s="70"/>
      <c r="BP384" s="16"/>
      <c r="BQ384" s="16"/>
      <c r="BR384" s="70"/>
      <c r="BS384" s="16"/>
      <c r="BT384" s="16"/>
      <c r="BU384" s="70"/>
      <c r="BV384" s="16"/>
      <c r="BW384" s="16"/>
      <c r="BX384" s="70"/>
      <c r="BY384" s="16"/>
      <c r="BZ384" s="16"/>
      <c r="CA384" s="70"/>
      <c r="CB384" s="16"/>
      <c r="CC384" s="16"/>
      <c r="CD384" s="70"/>
      <c r="CE384" s="16"/>
      <c r="CF384" s="16"/>
      <c r="CG384" s="70"/>
      <c r="CH384" s="16"/>
      <c r="CI384" s="16"/>
      <c r="CJ384" s="70"/>
      <c r="CK384" s="16"/>
      <c r="CL384" s="16"/>
      <c r="CM384" s="70"/>
      <c r="CN384" s="16"/>
      <c r="CO384" s="16"/>
      <c r="CP384" s="70"/>
      <c r="CQ384" s="16"/>
      <c r="CR384" s="16"/>
      <c r="CS384" s="70"/>
      <c r="CT384" s="16"/>
      <c r="CU384" s="16"/>
      <c r="CV384" s="70"/>
      <c r="CW384" s="16"/>
      <c r="CX384" s="16"/>
      <c r="CY384" s="70"/>
      <c r="CZ384" s="16"/>
      <c r="DA384" s="16"/>
      <c r="DB384" s="70"/>
      <c r="DC384" s="16"/>
      <c r="DD384" s="16"/>
      <c r="DE384" s="70"/>
      <c r="DF384" s="16"/>
      <c r="DG384" s="16"/>
      <c r="DH384" s="70"/>
      <c r="DI384" s="16"/>
      <c r="DJ384" s="16"/>
      <c r="DK384" s="70"/>
      <c r="DL384" s="16"/>
      <c r="DM384" s="16"/>
      <c r="DN384" s="70"/>
      <c r="DO384" s="16"/>
      <c r="DP384" s="16"/>
      <c r="DQ384" s="70"/>
      <c r="DR384" s="16"/>
      <c r="DS384" s="16"/>
      <c r="DT384" s="70"/>
      <c r="DU384" s="16"/>
      <c r="DV384" s="16"/>
      <c r="DW384" s="70"/>
      <c r="DX384" s="16"/>
      <c r="DY384" s="16"/>
      <c r="DZ384" s="70"/>
      <c r="EA384" s="16"/>
      <c r="EB384" s="16"/>
      <c r="EC384" s="70"/>
      <c r="ED384" s="16"/>
      <c r="EE384" s="16"/>
      <c r="EF384" s="70"/>
      <c r="EG384" s="16"/>
      <c r="EH384" s="16"/>
      <c r="EI384" s="70"/>
      <c r="EJ384" s="16"/>
      <c r="EK384" s="16"/>
      <c r="EL384" s="70"/>
      <c r="EM384" s="16"/>
      <c r="EN384" s="16"/>
      <c r="EO384" s="70"/>
      <c r="EP384" s="16"/>
      <c r="EQ384" s="16"/>
      <c r="ER384" s="70"/>
      <c r="ES384" s="16"/>
      <c r="ET384" s="16"/>
      <c r="EU384" s="70"/>
      <c r="EV384" s="16"/>
      <c r="EW384" s="16"/>
      <c r="EX384" s="70"/>
      <c r="EY384" s="16"/>
      <c r="EZ384" s="16"/>
      <c r="FA384" s="70"/>
      <c r="FB384" s="16"/>
      <c r="FC384" s="16"/>
      <c r="FD384" s="70"/>
      <c r="FE384" s="16"/>
      <c r="FF384" s="16"/>
      <c r="FG384" s="70"/>
      <c r="FH384" s="16"/>
      <c r="FI384" s="16"/>
      <c r="FJ384" s="70"/>
      <c r="FK384" s="16"/>
      <c r="FL384" s="16"/>
      <c r="FM384" s="70"/>
      <c r="FN384" s="16"/>
      <c r="FO384" s="16"/>
      <c r="FP384" s="70"/>
      <c r="FQ384" s="16"/>
      <c r="FR384" s="16"/>
      <c r="FS384" s="70"/>
      <c r="FT384" s="16"/>
      <c r="FU384" s="16"/>
      <c r="FV384" s="70"/>
      <c r="FW384" s="16"/>
      <c r="FX384" s="16"/>
      <c r="FY384" s="70"/>
      <c r="FZ384" s="16"/>
      <c r="GA384" s="16"/>
      <c r="GB384" s="70"/>
      <c r="GC384" s="16"/>
      <c r="GD384" s="16"/>
      <c r="GE384" s="70"/>
      <c r="GF384" s="16"/>
      <c r="GG384" s="16"/>
      <c r="GH384" s="71"/>
      <c r="GI384" s="16"/>
      <c r="GJ384" s="16"/>
      <c r="GK384" s="70"/>
      <c r="GL384" s="16"/>
      <c r="GM384" s="16"/>
      <c r="GN384" s="70"/>
      <c r="GO384" s="16"/>
      <c r="GP384" s="16"/>
      <c r="GQ384" s="70"/>
      <c r="GR384" s="16"/>
      <c r="GS384" s="16"/>
      <c r="GT384" s="70"/>
      <c r="GU384" s="16"/>
      <c r="GV384" s="16"/>
      <c r="GW384" s="70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70"/>
      <c r="HJ384" s="16"/>
      <c r="HK384" s="16"/>
      <c r="HL384" s="16"/>
      <c r="HM384" s="16"/>
      <c r="HN384" s="16"/>
      <c r="HO384" s="16"/>
      <c r="HP384" s="16"/>
      <c r="HQ384" s="16"/>
      <c r="HR384" s="70"/>
      <c r="HS384" s="16"/>
      <c r="HT384" s="16"/>
      <c r="HU384" s="70"/>
      <c r="HV384" s="16"/>
      <c r="HW384" s="16"/>
      <c r="HX384" s="70"/>
      <c r="HY384" s="16"/>
      <c r="HZ384" s="16"/>
      <c r="IA384" s="70"/>
      <c r="IB384" s="16"/>
      <c r="IC384" s="16"/>
      <c r="ID384" s="70"/>
      <c r="IE384" s="16"/>
      <c r="IF384" s="16"/>
      <c r="IG384" s="70"/>
      <c r="IH384" s="16"/>
      <c r="II384" s="16"/>
      <c r="IJ384" s="70"/>
      <c r="IK384" s="16"/>
      <c r="IL384" s="16"/>
      <c r="IM384" s="70"/>
      <c r="IN384" s="16"/>
      <c r="IO384" s="16"/>
      <c r="IP384" s="70"/>
      <c r="IQ384" s="16"/>
      <c r="IR384" s="16"/>
      <c r="IS384" s="16"/>
      <c r="IT384" s="70"/>
      <c r="IU384" s="16"/>
      <c r="IV384" s="16"/>
      <c r="IW384" s="70"/>
      <c r="IX384" s="16"/>
      <c r="IY384" s="16"/>
      <c r="IZ384" s="70"/>
      <c r="JA384" s="16"/>
      <c r="JB384" s="16"/>
      <c r="JC384" s="70"/>
      <c r="JD384" s="16"/>
      <c r="JE384" s="16"/>
      <c r="JF384" s="70"/>
      <c r="JG384" s="16"/>
      <c r="JH384" s="16"/>
      <c r="JI384" s="70"/>
      <c r="JJ384" s="16"/>
      <c r="JK384" s="16"/>
      <c r="JL384" s="70"/>
      <c r="JM384" s="16"/>
      <c r="JN384" s="16"/>
      <c r="JO384" s="70"/>
      <c r="JP384" s="16"/>
      <c r="JQ384" s="16"/>
      <c r="JR384" s="70"/>
      <c r="JS384" s="16"/>
      <c r="JT384" s="16"/>
      <c r="JU384" s="70"/>
      <c r="JV384" s="16"/>
      <c r="JW384" s="16"/>
      <c r="JX384" s="70"/>
      <c r="JY384" s="16"/>
      <c r="JZ384" s="16"/>
      <c r="KA384" s="70"/>
      <c r="KB384" s="16"/>
      <c r="KC384" s="16"/>
      <c r="KD384" s="70"/>
      <c r="KE384" s="16"/>
      <c r="KF384" s="16"/>
      <c r="KG384" s="70"/>
      <c r="KH384" s="16"/>
      <c r="KI384" s="16"/>
      <c r="KJ384" s="70"/>
      <c r="KK384" s="16"/>
      <c r="KL384" s="16"/>
      <c r="KM384" s="70"/>
      <c r="KN384" s="16"/>
      <c r="KO384" s="16"/>
      <c r="KP384" s="70"/>
      <c r="KQ384" s="16"/>
      <c r="KR384" s="16"/>
      <c r="KS384" s="70"/>
      <c r="KT384" s="16"/>
      <c r="KU384" s="16"/>
      <c r="KV384" s="16"/>
      <c r="KW384" s="16"/>
      <c r="KX384" s="16"/>
      <c r="KY384" s="70"/>
      <c r="KZ384" s="16"/>
      <c r="LA384" s="16"/>
      <c r="LB384" s="70"/>
      <c r="LC384" s="16"/>
      <c r="LD384" s="16"/>
      <c r="LE384" s="70"/>
      <c r="LF384" s="16"/>
      <c r="LG384" s="16"/>
      <c r="LH384" s="70"/>
      <c r="LI384" s="16"/>
      <c r="LJ384" s="16"/>
      <c r="LK384" s="70"/>
      <c r="LL384" s="16"/>
      <c r="LM384" s="16"/>
      <c r="LN384" s="70"/>
      <c r="LO384" s="16"/>
      <c r="LP384" s="16"/>
      <c r="LQ384" s="70"/>
      <c r="LR384" s="16"/>
      <c r="LS384" s="16"/>
      <c r="LT384" s="70"/>
      <c r="LU384" s="16"/>
      <c r="LV384" s="16"/>
      <c r="LW384" s="70"/>
      <c r="LX384" s="16"/>
      <c r="LY384" s="16"/>
      <c r="LZ384" s="70"/>
      <c r="MA384" s="16"/>
      <c r="MB384" s="16"/>
      <c r="MC384" s="70"/>
      <c r="MD384" s="16"/>
      <c r="ME384" s="16"/>
      <c r="MF384" s="70"/>
      <c r="MG384" s="21"/>
    </row>
    <row r="385" spans="2:345" s="17" customFormat="1">
      <c r="B385" s="16"/>
      <c r="C385" s="16"/>
      <c r="D385" s="16"/>
      <c r="E385" s="16"/>
      <c r="F385" s="16"/>
      <c r="G385" s="70"/>
      <c r="H385" s="16"/>
      <c r="I385" s="16"/>
      <c r="J385" s="70"/>
      <c r="K385" s="16"/>
      <c r="L385" s="16"/>
      <c r="M385" s="70"/>
      <c r="N385" s="16"/>
      <c r="O385" s="16"/>
      <c r="P385" s="70"/>
      <c r="Q385" s="16"/>
      <c r="R385" s="16"/>
      <c r="S385" s="70"/>
      <c r="T385" s="16"/>
      <c r="U385" s="16"/>
      <c r="V385" s="70"/>
      <c r="W385" s="16"/>
      <c r="X385" s="16"/>
      <c r="Y385" s="70"/>
      <c r="Z385" s="16"/>
      <c r="AA385" s="16"/>
      <c r="AB385" s="70"/>
      <c r="AC385" s="16"/>
      <c r="AD385" s="16"/>
      <c r="AE385" s="70"/>
      <c r="AF385" s="16"/>
      <c r="AG385" s="16"/>
      <c r="AH385" s="70"/>
      <c r="AI385" s="16"/>
      <c r="AJ385" s="16"/>
      <c r="AK385" s="70"/>
      <c r="AL385" s="16"/>
      <c r="AM385" s="16"/>
      <c r="AN385" s="70"/>
      <c r="AO385" s="16"/>
      <c r="AP385" s="16"/>
      <c r="AQ385" s="70"/>
      <c r="AR385" s="16"/>
      <c r="AS385" s="16"/>
      <c r="AT385" s="70"/>
      <c r="AU385" s="16"/>
      <c r="AV385" s="16"/>
      <c r="AW385" s="70"/>
      <c r="AX385" s="16"/>
      <c r="AY385" s="16"/>
      <c r="AZ385" s="70"/>
      <c r="BA385" s="16"/>
      <c r="BB385" s="16"/>
      <c r="BC385" s="70"/>
      <c r="BD385" s="16"/>
      <c r="BE385" s="16"/>
      <c r="BF385" s="70"/>
      <c r="BG385" s="16"/>
      <c r="BH385" s="16"/>
      <c r="BI385" s="70"/>
      <c r="BJ385" s="16"/>
      <c r="BK385" s="16"/>
      <c r="BL385" s="70"/>
      <c r="BM385" s="16"/>
      <c r="BN385" s="16"/>
      <c r="BO385" s="70"/>
      <c r="BP385" s="16"/>
      <c r="BQ385" s="16"/>
      <c r="BR385" s="70"/>
      <c r="BS385" s="16"/>
      <c r="BT385" s="16"/>
      <c r="BU385" s="70"/>
      <c r="BV385" s="16"/>
      <c r="BW385" s="16"/>
      <c r="BX385" s="70"/>
      <c r="BY385" s="16"/>
      <c r="BZ385" s="16"/>
      <c r="CA385" s="70"/>
      <c r="CB385" s="16"/>
      <c r="CC385" s="16"/>
      <c r="CD385" s="70"/>
      <c r="CE385" s="16"/>
      <c r="CF385" s="16"/>
      <c r="CG385" s="70"/>
      <c r="CH385" s="16"/>
      <c r="CI385" s="16"/>
      <c r="CJ385" s="70"/>
      <c r="CK385" s="16"/>
      <c r="CL385" s="16"/>
      <c r="CM385" s="70"/>
      <c r="CN385" s="16"/>
      <c r="CO385" s="16"/>
      <c r="CP385" s="70"/>
      <c r="CQ385" s="16"/>
      <c r="CR385" s="16"/>
      <c r="CS385" s="70"/>
      <c r="CT385" s="16"/>
      <c r="CU385" s="16"/>
      <c r="CV385" s="70"/>
      <c r="CW385" s="16"/>
      <c r="CX385" s="16"/>
      <c r="CY385" s="70"/>
      <c r="CZ385" s="16"/>
      <c r="DA385" s="16"/>
      <c r="DB385" s="70"/>
      <c r="DC385" s="16"/>
      <c r="DD385" s="16"/>
      <c r="DE385" s="70"/>
      <c r="DF385" s="16"/>
      <c r="DG385" s="16"/>
      <c r="DH385" s="70"/>
      <c r="DI385" s="16"/>
      <c r="DJ385" s="16"/>
      <c r="DK385" s="70"/>
      <c r="DL385" s="16"/>
      <c r="DM385" s="16"/>
      <c r="DN385" s="70"/>
      <c r="DO385" s="16"/>
      <c r="DP385" s="16"/>
      <c r="DQ385" s="70"/>
      <c r="DR385" s="16"/>
      <c r="DS385" s="16"/>
      <c r="DT385" s="70"/>
      <c r="DU385" s="16"/>
      <c r="DV385" s="16"/>
      <c r="DW385" s="70"/>
      <c r="DX385" s="16"/>
      <c r="DY385" s="16"/>
      <c r="DZ385" s="70"/>
      <c r="EA385" s="16"/>
      <c r="EB385" s="16"/>
      <c r="EC385" s="70"/>
      <c r="ED385" s="16"/>
      <c r="EE385" s="16"/>
      <c r="EF385" s="70"/>
      <c r="EG385" s="16"/>
      <c r="EH385" s="16"/>
      <c r="EI385" s="70"/>
      <c r="EJ385" s="16"/>
      <c r="EK385" s="16"/>
      <c r="EL385" s="70"/>
      <c r="EM385" s="16"/>
      <c r="EN385" s="16"/>
      <c r="EO385" s="70"/>
      <c r="EP385" s="16"/>
      <c r="EQ385" s="16"/>
      <c r="ER385" s="70"/>
      <c r="ES385" s="16"/>
      <c r="ET385" s="16"/>
      <c r="EU385" s="70"/>
      <c r="EV385" s="16"/>
      <c r="EW385" s="16"/>
      <c r="EX385" s="70"/>
      <c r="EY385" s="16"/>
      <c r="EZ385" s="16"/>
      <c r="FA385" s="70"/>
      <c r="FB385" s="16"/>
      <c r="FC385" s="16"/>
      <c r="FD385" s="70"/>
      <c r="FE385" s="16"/>
      <c r="FF385" s="16"/>
      <c r="FG385" s="70"/>
      <c r="FH385" s="16"/>
      <c r="FI385" s="16"/>
      <c r="FJ385" s="70"/>
      <c r="FK385" s="16"/>
      <c r="FL385" s="16"/>
      <c r="FM385" s="70"/>
      <c r="FN385" s="16"/>
      <c r="FO385" s="16"/>
      <c r="FP385" s="70"/>
      <c r="FQ385" s="16"/>
      <c r="FR385" s="16"/>
      <c r="FS385" s="70"/>
      <c r="FT385" s="16"/>
      <c r="FU385" s="16"/>
      <c r="FV385" s="70"/>
      <c r="FW385" s="16"/>
      <c r="FX385" s="16"/>
      <c r="FY385" s="70"/>
      <c r="FZ385" s="16"/>
      <c r="GA385" s="16"/>
      <c r="GB385" s="70"/>
      <c r="GC385" s="16"/>
      <c r="GD385" s="16"/>
      <c r="GE385" s="70"/>
      <c r="GF385" s="16"/>
      <c r="GG385" s="16"/>
      <c r="GH385" s="71"/>
      <c r="GI385" s="16"/>
      <c r="GJ385" s="16"/>
      <c r="GK385" s="70"/>
      <c r="GL385" s="16"/>
      <c r="GM385" s="16"/>
      <c r="GN385" s="70"/>
      <c r="GO385" s="16"/>
      <c r="GP385" s="16"/>
      <c r="GQ385" s="70"/>
      <c r="GR385" s="16"/>
      <c r="GS385" s="16"/>
      <c r="GT385" s="70"/>
      <c r="GU385" s="16"/>
      <c r="GV385" s="16"/>
      <c r="GW385" s="70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70"/>
      <c r="HJ385" s="16"/>
      <c r="HK385" s="16"/>
      <c r="HL385" s="16"/>
      <c r="HM385" s="16"/>
      <c r="HN385" s="16"/>
      <c r="HO385" s="16"/>
      <c r="HP385" s="16"/>
      <c r="HQ385" s="16"/>
      <c r="HR385" s="70"/>
      <c r="HS385" s="16"/>
      <c r="HT385" s="16"/>
      <c r="HU385" s="70"/>
      <c r="HV385" s="16"/>
      <c r="HW385" s="16"/>
      <c r="HX385" s="70"/>
      <c r="HY385" s="16"/>
      <c r="HZ385" s="16"/>
      <c r="IA385" s="70"/>
      <c r="IB385" s="16"/>
      <c r="IC385" s="16"/>
      <c r="ID385" s="70"/>
      <c r="IE385" s="16"/>
      <c r="IF385" s="16"/>
      <c r="IG385" s="70"/>
      <c r="IH385" s="16"/>
      <c r="II385" s="16"/>
      <c r="IJ385" s="70"/>
      <c r="IK385" s="16"/>
      <c r="IL385" s="16"/>
      <c r="IM385" s="70"/>
      <c r="IN385" s="16"/>
      <c r="IO385" s="16"/>
      <c r="IP385" s="70"/>
      <c r="IQ385" s="16"/>
      <c r="IR385" s="16"/>
      <c r="IS385" s="16"/>
      <c r="IT385" s="70"/>
      <c r="IU385" s="16"/>
      <c r="IV385" s="16"/>
      <c r="IW385" s="70"/>
      <c r="IX385" s="16"/>
      <c r="IY385" s="16"/>
      <c r="IZ385" s="70"/>
      <c r="JA385" s="16"/>
      <c r="JB385" s="16"/>
      <c r="JC385" s="70"/>
      <c r="JD385" s="16"/>
      <c r="JE385" s="16"/>
      <c r="JF385" s="70"/>
      <c r="JG385" s="16"/>
      <c r="JH385" s="16"/>
      <c r="JI385" s="70"/>
      <c r="JJ385" s="16"/>
      <c r="JK385" s="16"/>
      <c r="JL385" s="70"/>
      <c r="JM385" s="16"/>
      <c r="JN385" s="16"/>
      <c r="JO385" s="70"/>
      <c r="JP385" s="16"/>
      <c r="JQ385" s="16"/>
      <c r="JR385" s="70"/>
      <c r="JS385" s="16"/>
      <c r="JT385" s="16"/>
      <c r="JU385" s="70"/>
      <c r="JV385" s="16"/>
      <c r="JW385" s="16"/>
      <c r="JX385" s="70"/>
      <c r="JY385" s="16"/>
      <c r="JZ385" s="16"/>
      <c r="KA385" s="70"/>
      <c r="KB385" s="16"/>
      <c r="KC385" s="16"/>
      <c r="KD385" s="70"/>
      <c r="KE385" s="16"/>
      <c r="KF385" s="16"/>
      <c r="KG385" s="70"/>
      <c r="KH385" s="16"/>
      <c r="KI385" s="16"/>
      <c r="KJ385" s="70"/>
      <c r="KK385" s="16"/>
      <c r="KL385" s="16"/>
      <c r="KM385" s="70"/>
      <c r="KN385" s="16"/>
      <c r="KO385" s="16"/>
      <c r="KP385" s="70"/>
      <c r="KQ385" s="16"/>
      <c r="KR385" s="16"/>
      <c r="KS385" s="70"/>
      <c r="KT385" s="16"/>
      <c r="KU385" s="16"/>
      <c r="KV385" s="16"/>
      <c r="KW385" s="16"/>
      <c r="KX385" s="16"/>
      <c r="KY385" s="70"/>
      <c r="KZ385" s="16"/>
      <c r="LA385" s="16"/>
      <c r="LB385" s="70"/>
      <c r="LC385" s="16"/>
      <c r="LD385" s="16"/>
      <c r="LE385" s="70"/>
      <c r="LF385" s="16"/>
      <c r="LG385" s="16"/>
      <c r="LH385" s="70"/>
      <c r="LI385" s="16"/>
      <c r="LJ385" s="16"/>
      <c r="LK385" s="70"/>
      <c r="LL385" s="16"/>
      <c r="LM385" s="16"/>
      <c r="LN385" s="70"/>
      <c r="LO385" s="16"/>
      <c r="LP385" s="16"/>
      <c r="LQ385" s="70"/>
      <c r="LR385" s="16"/>
      <c r="LS385" s="16"/>
      <c r="LT385" s="70"/>
      <c r="LU385" s="16"/>
      <c r="LV385" s="16"/>
      <c r="LW385" s="70"/>
      <c r="LX385" s="16"/>
      <c r="LY385" s="16"/>
      <c r="LZ385" s="70"/>
      <c r="MA385" s="16"/>
      <c r="MB385" s="16"/>
      <c r="MC385" s="70"/>
      <c r="MD385" s="16"/>
      <c r="ME385" s="16"/>
      <c r="MF385" s="70"/>
      <c r="MG385" s="21"/>
    </row>
    <row r="386" spans="2:345" s="17" customFormat="1" ht="18.75" customHeight="1">
      <c r="B386" s="16"/>
      <c r="C386" s="16"/>
      <c r="D386" s="16"/>
      <c r="E386" s="16"/>
      <c r="F386" s="16"/>
      <c r="G386" s="70"/>
      <c r="H386" s="16"/>
      <c r="I386" s="16"/>
      <c r="J386" s="70"/>
      <c r="K386" s="16"/>
      <c r="L386" s="16"/>
      <c r="M386" s="70"/>
      <c r="N386" s="16"/>
      <c r="O386" s="16"/>
      <c r="P386" s="70"/>
      <c r="Q386" s="16"/>
      <c r="R386" s="16"/>
      <c r="S386" s="70"/>
      <c r="T386" s="16"/>
      <c r="U386" s="16"/>
      <c r="V386" s="70"/>
      <c r="W386" s="16"/>
      <c r="X386" s="16"/>
      <c r="Y386" s="70"/>
      <c r="Z386" s="16"/>
      <c r="AA386" s="16"/>
      <c r="AB386" s="70"/>
      <c r="AC386" s="16"/>
      <c r="AD386" s="16"/>
      <c r="AE386" s="70"/>
      <c r="AF386" s="16"/>
      <c r="AG386" s="16"/>
      <c r="AH386" s="70"/>
      <c r="AI386" s="16"/>
      <c r="AJ386" s="16"/>
      <c r="AK386" s="70"/>
      <c r="AL386" s="16"/>
      <c r="AM386" s="16"/>
      <c r="AN386" s="70"/>
      <c r="AO386" s="16"/>
      <c r="AP386" s="16"/>
      <c r="AQ386" s="70"/>
      <c r="AR386" s="16"/>
      <c r="AS386" s="16"/>
      <c r="AT386" s="70"/>
      <c r="AU386" s="16"/>
      <c r="AV386" s="16"/>
      <c r="AW386" s="70"/>
      <c r="AX386" s="16"/>
      <c r="AY386" s="16"/>
      <c r="AZ386" s="70"/>
      <c r="BA386" s="16"/>
      <c r="BB386" s="16"/>
      <c r="BC386" s="70"/>
      <c r="BD386" s="16"/>
      <c r="BE386" s="16"/>
      <c r="BF386" s="70"/>
      <c r="BG386" s="16"/>
      <c r="BH386" s="16"/>
      <c r="BI386" s="70"/>
      <c r="BJ386" s="16"/>
      <c r="BK386" s="16"/>
      <c r="BL386" s="70"/>
      <c r="BM386" s="16"/>
      <c r="BN386" s="16"/>
      <c r="BO386" s="70"/>
      <c r="BP386" s="16"/>
      <c r="BQ386" s="16"/>
      <c r="BR386" s="70"/>
      <c r="BS386" s="16"/>
      <c r="BT386" s="16"/>
      <c r="BU386" s="70"/>
      <c r="BV386" s="16"/>
      <c r="BW386" s="16"/>
      <c r="BX386" s="70"/>
      <c r="BY386" s="16"/>
      <c r="BZ386" s="16"/>
      <c r="CA386" s="70"/>
      <c r="CB386" s="16"/>
      <c r="CC386" s="16"/>
      <c r="CD386" s="70"/>
      <c r="CE386" s="16"/>
      <c r="CF386" s="16"/>
      <c r="CG386" s="70"/>
      <c r="CH386" s="16"/>
      <c r="CI386" s="16"/>
      <c r="CJ386" s="70"/>
      <c r="CK386" s="16"/>
      <c r="CL386" s="16"/>
      <c r="CM386" s="70"/>
      <c r="CN386" s="16"/>
      <c r="CO386" s="16"/>
      <c r="CP386" s="70"/>
      <c r="CQ386" s="16"/>
      <c r="CR386" s="16"/>
      <c r="CS386" s="70"/>
      <c r="CT386" s="16"/>
      <c r="CU386" s="16"/>
      <c r="CV386" s="70"/>
      <c r="CW386" s="16"/>
      <c r="CX386" s="16"/>
      <c r="CY386" s="70"/>
      <c r="CZ386" s="16"/>
      <c r="DA386" s="16"/>
      <c r="DB386" s="70"/>
      <c r="DC386" s="16"/>
      <c r="DD386" s="16"/>
      <c r="DE386" s="70"/>
      <c r="DF386" s="16"/>
      <c r="DG386" s="16"/>
      <c r="DH386" s="70"/>
      <c r="DI386" s="16"/>
      <c r="DJ386" s="16"/>
      <c r="DK386" s="70"/>
      <c r="DL386" s="16"/>
      <c r="DM386" s="16"/>
      <c r="DN386" s="70"/>
      <c r="DO386" s="16"/>
      <c r="DP386" s="16"/>
      <c r="DQ386" s="70"/>
      <c r="DR386" s="16"/>
      <c r="DS386" s="16"/>
      <c r="DT386" s="70"/>
      <c r="DU386" s="16"/>
      <c r="DV386" s="16"/>
      <c r="DW386" s="70"/>
      <c r="DX386" s="16"/>
      <c r="DY386" s="16"/>
      <c r="DZ386" s="70"/>
      <c r="EA386" s="16"/>
      <c r="EB386" s="16"/>
      <c r="EC386" s="70"/>
      <c r="ED386" s="16"/>
      <c r="EE386" s="16"/>
      <c r="EF386" s="70"/>
      <c r="EG386" s="16"/>
      <c r="EH386" s="16"/>
      <c r="EI386" s="70"/>
      <c r="EJ386" s="16"/>
      <c r="EK386" s="16"/>
      <c r="EL386" s="70"/>
      <c r="EM386" s="16"/>
      <c r="EN386" s="16"/>
      <c r="EO386" s="70"/>
      <c r="EP386" s="16"/>
      <c r="EQ386" s="16"/>
      <c r="ER386" s="70"/>
      <c r="ES386" s="16"/>
      <c r="ET386" s="16"/>
      <c r="EU386" s="70"/>
      <c r="EV386" s="16"/>
      <c r="EW386" s="16"/>
      <c r="EX386" s="70"/>
      <c r="EY386" s="16"/>
      <c r="EZ386" s="16"/>
      <c r="FA386" s="70"/>
      <c r="FB386" s="16"/>
      <c r="FC386" s="16"/>
      <c r="FD386" s="70"/>
      <c r="FE386" s="16"/>
      <c r="FF386" s="16"/>
      <c r="FG386" s="70"/>
      <c r="FH386" s="16"/>
      <c r="FI386" s="16"/>
      <c r="FJ386" s="70"/>
      <c r="FK386" s="16"/>
      <c r="FL386" s="16"/>
      <c r="FM386" s="70"/>
      <c r="FN386" s="16"/>
      <c r="FO386" s="16"/>
      <c r="FP386" s="70"/>
      <c r="FQ386" s="16"/>
      <c r="FR386" s="16"/>
      <c r="FS386" s="70"/>
      <c r="FT386" s="16"/>
      <c r="FU386" s="16"/>
      <c r="FV386" s="70"/>
      <c r="FW386" s="16"/>
      <c r="FX386" s="16"/>
      <c r="FY386" s="70"/>
      <c r="FZ386" s="16"/>
      <c r="GA386" s="16"/>
      <c r="GB386" s="70"/>
      <c r="GC386" s="16"/>
      <c r="GD386" s="16"/>
      <c r="GE386" s="70"/>
      <c r="GF386" s="16"/>
      <c r="GG386" s="16"/>
      <c r="GH386" s="71"/>
      <c r="GI386" s="16"/>
      <c r="GJ386" s="16"/>
      <c r="GK386" s="70"/>
      <c r="GL386" s="16"/>
      <c r="GM386" s="16"/>
      <c r="GN386" s="70"/>
      <c r="GO386" s="16"/>
      <c r="GP386" s="16"/>
      <c r="GQ386" s="70"/>
      <c r="GR386" s="16"/>
      <c r="GS386" s="16"/>
      <c r="GT386" s="70"/>
      <c r="GU386" s="16"/>
      <c r="GV386" s="16"/>
      <c r="GW386" s="70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70"/>
      <c r="HJ386" s="16"/>
      <c r="HK386" s="16"/>
      <c r="HL386" s="16"/>
      <c r="HM386" s="16"/>
      <c r="HN386" s="16"/>
      <c r="HO386" s="16"/>
      <c r="HP386" s="16"/>
      <c r="HQ386" s="16"/>
      <c r="HR386" s="70"/>
      <c r="HS386" s="16"/>
      <c r="HT386" s="16"/>
      <c r="HU386" s="70"/>
      <c r="HV386" s="16"/>
      <c r="HW386" s="16"/>
      <c r="HX386" s="70"/>
      <c r="HY386" s="16"/>
      <c r="HZ386" s="16"/>
      <c r="IA386" s="70"/>
      <c r="IB386" s="16"/>
      <c r="IC386" s="16"/>
      <c r="ID386" s="70"/>
      <c r="IE386" s="16"/>
      <c r="IF386" s="16"/>
      <c r="IG386" s="70"/>
      <c r="IH386" s="16"/>
      <c r="II386" s="16"/>
      <c r="IJ386" s="70"/>
      <c r="IK386" s="16"/>
      <c r="IL386" s="16"/>
      <c r="IM386" s="70"/>
      <c r="IN386" s="16"/>
      <c r="IO386" s="16"/>
      <c r="IP386" s="70"/>
      <c r="IQ386" s="16"/>
      <c r="IR386" s="16"/>
      <c r="IS386" s="16"/>
      <c r="IT386" s="70"/>
      <c r="IU386" s="16"/>
      <c r="IV386" s="16"/>
      <c r="IW386" s="70"/>
      <c r="IX386" s="16"/>
      <c r="IY386" s="16"/>
      <c r="IZ386" s="70"/>
      <c r="JA386" s="16"/>
      <c r="JB386" s="16"/>
      <c r="JC386" s="70"/>
      <c r="JD386" s="16"/>
      <c r="JE386" s="16"/>
      <c r="JF386" s="70"/>
      <c r="JG386" s="16"/>
      <c r="JH386" s="16"/>
      <c r="JI386" s="70"/>
      <c r="JJ386" s="16"/>
      <c r="JK386" s="16"/>
      <c r="JL386" s="70"/>
      <c r="JM386" s="16"/>
      <c r="JN386" s="16"/>
      <c r="JO386" s="70"/>
      <c r="JP386" s="16"/>
      <c r="JQ386" s="16"/>
      <c r="JR386" s="70"/>
      <c r="JS386" s="16"/>
      <c r="JT386" s="16"/>
      <c r="JU386" s="70"/>
      <c r="JV386" s="16"/>
      <c r="JW386" s="16"/>
      <c r="JX386" s="70"/>
      <c r="JY386" s="16"/>
      <c r="JZ386" s="16"/>
      <c r="KA386" s="70"/>
      <c r="KB386" s="16"/>
      <c r="KC386" s="16"/>
      <c r="KD386" s="70"/>
      <c r="KE386" s="16"/>
      <c r="KF386" s="16"/>
      <c r="KG386" s="70"/>
      <c r="KH386" s="16"/>
      <c r="KI386" s="16"/>
      <c r="KJ386" s="70"/>
      <c r="KK386" s="16"/>
      <c r="KL386" s="16"/>
      <c r="KM386" s="70"/>
      <c r="KN386" s="16"/>
      <c r="KO386" s="16"/>
      <c r="KP386" s="70"/>
      <c r="KQ386" s="16"/>
      <c r="KR386" s="16"/>
      <c r="KS386" s="70"/>
      <c r="KT386" s="16"/>
      <c r="KU386" s="16"/>
      <c r="KV386" s="16"/>
      <c r="KW386" s="16"/>
      <c r="KX386" s="16"/>
      <c r="KY386" s="70"/>
      <c r="KZ386" s="16"/>
      <c r="LA386" s="16"/>
      <c r="LB386" s="70"/>
      <c r="LC386" s="16"/>
      <c r="LD386" s="16"/>
      <c r="LE386" s="70"/>
      <c r="LF386" s="16"/>
      <c r="LG386" s="16"/>
      <c r="LH386" s="70"/>
      <c r="LI386" s="16"/>
      <c r="LJ386" s="16"/>
      <c r="LK386" s="70"/>
      <c r="LL386" s="16"/>
      <c r="LM386" s="16"/>
      <c r="LN386" s="70"/>
      <c r="LO386" s="16"/>
      <c r="LP386" s="16"/>
      <c r="LQ386" s="70"/>
      <c r="LR386" s="16"/>
      <c r="LS386" s="16"/>
      <c r="LT386" s="70"/>
      <c r="LU386" s="16"/>
      <c r="LV386" s="16"/>
      <c r="LW386" s="70"/>
      <c r="LX386" s="16"/>
      <c r="LY386" s="16"/>
      <c r="LZ386" s="70"/>
      <c r="MA386" s="16"/>
      <c r="MB386" s="16"/>
      <c r="MC386" s="70"/>
      <c r="MD386" s="16"/>
      <c r="ME386" s="16"/>
      <c r="MF386" s="70"/>
      <c r="MG386" s="21"/>
    </row>
    <row r="387" spans="2:345" s="17" customFormat="1">
      <c r="B387" s="16"/>
      <c r="C387" s="16"/>
      <c r="D387" s="16"/>
      <c r="E387" s="16"/>
      <c r="F387" s="16"/>
      <c r="G387" s="70"/>
      <c r="H387" s="16"/>
      <c r="I387" s="16"/>
      <c r="J387" s="70"/>
      <c r="K387" s="16"/>
      <c r="L387" s="16"/>
      <c r="M387" s="70"/>
      <c r="N387" s="16"/>
      <c r="O387" s="16"/>
      <c r="P387" s="70"/>
      <c r="Q387" s="16"/>
      <c r="R387" s="16"/>
      <c r="S387" s="70"/>
      <c r="T387" s="16"/>
      <c r="U387" s="16"/>
      <c r="V387" s="70"/>
      <c r="W387" s="16"/>
      <c r="X387" s="16"/>
      <c r="Y387" s="70"/>
      <c r="Z387" s="16"/>
      <c r="AA387" s="16"/>
      <c r="AB387" s="70"/>
      <c r="AC387" s="16"/>
      <c r="AD387" s="16"/>
      <c r="AE387" s="70"/>
      <c r="AF387" s="16"/>
      <c r="AG387" s="16"/>
      <c r="AH387" s="70"/>
      <c r="AI387" s="16"/>
      <c r="AJ387" s="16"/>
      <c r="AK387" s="70"/>
      <c r="AL387" s="16"/>
      <c r="AM387" s="16"/>
      <c r="AN387" s="70"/>
      <c r="AO387" s="16"/>
      <c r="AP387" s="16"/>
      <c r="AQ387" s="70"/>
      <c r="AR387" s="16"/>
      <c r="AS387" s="16"/>
      <c r="AT387" s="70"/>
      <c r="AU387" s="16"/>
      <c r="AV387" s="16"/>
      <c r="AW387" s="70"/>
      <c r="AX387" s="16"/>
      <c r="AY387" s="16"/>
      <c r="AZ387" s="70"/>
      <c r="BA387" s="16"/>
      <c r="BB387" s="16"/>
      <c r="BC387" s="70"/>
      <c r="BD387" s="16"/>
      <c r="BE387" s="16"/>
      <c r="BF387" s="70"/>
      <c r="BG387" s="16"/>
      <c r="BH387" s="16"/>
      <c r="BI387" s="70"/>
      <c r="BJ387" s="16"/>
      <c r="BK387" s="16"/>
      <c r="BL387" s="70"/>
      <c r="BM387" s="16"/>
      <c r="BN387" s="16"/>
      <c r="BO387" s="70"/>
      <c r="BP387" s="16"/>
      <c r="BQ387" s="16"/>
      <c r="BR387" s="70"/>
      <c r="BS387" s="16"/>
      <c r="BT387" s="16"/>
      <c r="BU387" s="70"/>
      <c r="BV387" s="16"/>
      <c r="BW387" s="16"/>
      <c r="BX387" s="70"/>
      <c r="BY387" s="16"/>
      <c r="BZ387" s="16"/>
      <c r="CA387" s="70"/>
      <c r="CB387" s="16"/>
      <c r="CC387" s="16"/>
      <c r="CD387" s="70"/>
      <c r="CE387" s="16"/>
      <c r="CF387" s="16"/>
      <c r="CG387" s="70"/>
      <c r="CH387" s="16"/>
      <c r="CI387" s="16"/>
      <c r="CJ387" s="70"/>
      <c r="CK387" s="16"/>
      <c r="CL387" s="16"/>
      <c r="CM387" s="70"/>
      <c r="CN387" s="16"/>
      <c r="CO387" s="16"/>
      <c r="CP387" s="70"/>
      <c r="CQ387" s="16"/>
      <c r="CR387" s="16"/>
      <c r="CS387" s="70"/>
      <c r="CT387" s="16"/>
      <c r="CU387" s="16"/>
      <c r="CV387" s="70"/>
      <c r="CW387" s="16"/>
      <c r="CX387" s="16"/>
      <c r="CY387" s="70"/>
      <c r="CZ387" s="16"/>
      <c r="DA387" s="16"/>
      <c r="DB387" s="70"/>
      <c r="DC387" s="16"/>
      <c r="DD387" s="16"/>
      <c r="DE387" s="70"/>
      <c r="DF387" s="16"/>
      <c r="DG387" s="16"/>
      <c r="DH387" s="70"/>
      <c r="DI387" s="16"/>
      <c r="DJ387" s="16"/>
      <c r="DK387" s="70"/>
      <c r="DL387" s="16"/>
      <c r="DM387" s="16"/>
      <c r="DN387" s="70"/>
      <c r="DO387" s="16"/>
      <c r="DP387" s="16"/>
      <c r="DQ387" s="70"/>
      <c r="DR387" s="16"/>
      <c r="DS387" s="16"/>
      <c r="DT387" s="70"/>
      <c r="DU387" s="16"/>
      <c r="DV387" s="16"/>
      <c r="DW387" s="70"/>
      <c r="DX387" s="16"/>
      <c r="DY387" s="16"/>
      <c r="DZ387" s="70"/>
      <c r="EA387" s="16"/>
      <c r="EB387" s="16"/>
      <c r="EC387" s="70"/>
      <c r="ED387" s="16"/>
      <c r="EE387" s="16"/>
      <c r="EF387" s="70"/>
      <c r="EG387" s="16"/>
      <c r="EH387" s="16"/>
      <c r="EI387" s="70"/>
      <c r="EJ387" s="16"/>
      <c r="EK387" s="16"/>
      <c r="EL387" s="70"/>
      <c r="EM387" s="16"/>
      <c r="EN387" s="16"/>
      <c r="EO387" s="70"/>
      <c r="EP387" s="16"/>
      <c r="EQ387" s="16"/>
      <c r="ER387" s="70"/>
      <c r="ES387" s="16"/>
      <c r="ET387" s="16"/>
      <c r="EU387" s="70"/>
      <c r="EV387" s="16"/>
      <c r="EW387" s="16"/>
      <c r="EX387" s="70"/>
      <c r="EY387" s="16"/>
      <c r="EZ387" s="16"/>
      <c r="FA387" s="70"/>
      <c r="FB387" s="16"/>
      <c r="FC387" s="16"/>
      <c r="FD387" s="70"/>
      <c r="FE387" s="16"/>
      <c r="FF387" s="16"/>
      <c r="FG387" s="70"/>
      <c r="FH387" s="16"/>
      <c r="FI387" s="16"/>
      <c r="FJ387" s="70"/>
      <c r="FK387" s="16"/>
      <c r="FL387" s="16"/>
      <c r="FM387" s="70"/>
      <c r="FN387" s="16"/>
      <c r="FO387" s="16"/>
      <c r="FP387" s="70"/>
      <c r="FQ387" s="16"/>
      <c r="FR387" s="16"/>
      <c r="FS387" s="70"/>
      <c r="FT387" s="16"/>
      <c r="FU387" s="16"/>
      <c r="FV387" s="70"/>
      <c r="FW387" s="16"/>
      <c r="FX387" s="16"/>
      <c r="FY387" s="70"/>
      <c r="FZ387" s="16"/>
      <c r="GA387" s="16"/>
      <c r="GB387" s="70"/>
      <c r="GC387" s="16"/>
      <c r="GD387" s="16"/>
      <c r="GE387" s="70"/>
      <c r="GF387" s="16"/>
      <c r="GG387" s="16"/>
      <c r="GH387" s="71"/>
      <c r="GI387" s="16"/>
      <c r="GJ387" s="16"/>
      <c r="GK387" s="70"/>
      <c r="GL387" s="16"/>
      <c r="GM387" s="16"/>
      <c r="GN387" s="70"/>
      <c r="GO387" s="16"/>
      <c r="GP387" s="16"/>
      <c r="GQ387" s="70"/>
      <c r="GR387" s="16"/>
      <c r="GS387" s="16"/>
      <c r="GT387" s="70"/>
      <c r="GU387" s="16"/>
      <c r="GV387" s="16"/>
      <c r="GW387" s="70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70"/>
      <c r="HJ387" s="16"/>
      <c r="HK387" s="16"/>
      <c r="HL387" s="16"/>
      <c r="HM387" s="16"/>
      <c r="HN387" s="16"/>
      <c r="HO387" s="16"/>
      <c r="HP387" s="16"/>
      <c r="HQ387" s="16"/>
      <c r="HR387" s="70"/>
      <c r="HS387" s="16"/>
      <c r="HT387" s="16"/>
      <c r="HU387" s="70"/>
      <c r="HV387" s="16"/>
      <c r="HW387" s="16"/>
      <c r="HX387" s="70"/>
      <c r="HY387" s="16"/>
      <c r="HZ387" s="16"/>
      <c r="IA387" s="70"/>
      <c r="IB387" s="16"/>
      <c r="IC387" s="16"/>
      <c r="ID387" s="70"/>
      <c r="IE387" s="16"/>
      <c r="IF387" s="16"/>
      <c r="IG387" s="70"/>
      <c r="IH387" s="16"/>
      <c r="II387" s="16"/>
      <c r="IJ387" s="70"/>
      <c r="IK387" s="16"/>
      <c r="IL387" s="16"/>
      <c r="IM387" s="70"/>
      <c r="IN387" s="16"/>
      <c r="IO387" s="16"/>
      <c r="IP387" s="70"/>
      <c r="IQ387" s="16"/>
      <c r="IR387" s="16"/>
      <c r="IS387" s="16"/>
      <c r="IT387" s="70"/>
      <c r="IU387" s="16"/>
      <c r="IV387" s="16"/>
      <c r="IW387" s="70"/>
      <c r="IX387" s="16"/>
      <c r="IY387" s="16"/>
      <c r="IZ387" s="70"/>
      <c r="JA387" s="16"/>
      <c r="JB387" s="16"/>
      <c r="JC387" s="70"/>
      <c r="JD387" s="16"/>
      <c r="JE387" s="16"/>
      <c r="JF387" s="70"/>
      <c r="JG387" s="16"/>
      <c r="JH387" s="16"/>
      <c r="JI387" s="70"/>
      <c r="JJ387" s="16"/>
      <c r="JK387" s="16"/>
      <c r="JL387" s="70"/>
      <c r="JM387" s="16"/>
      <c r="JN387" s="16"/>
      <c r="JO387" s="70"/>
      <c r="JP387" s="16"/>
      <c r="JQ387" s="16"/>
      <c r="JR387" s="70"/>
      <c r="JS387" s="16"/>
      <c r="JT387" s="16"/>
      <c r="JU387" s="70"/>
      <c r="JV387" s="16"/>
      <c r="JW387" s="16"/>
      <c r="JX387" s="70"/>
      <c r="JY387" s="16"/>
      <c r="JZ387" s="16"/>
      <c r="KA387" s="70"/>
      <c r="KB387" s="16"/>
      <c r="KC387" s="16"/>
      <c r="KD387" s="70"/>
      <c r="KE387" s="16"/>
      <c r="KF387" s="16"/>
      <c r="KG387" s="70"/>
      <c r="KH387" s="16"/>
      <c r="KI387" s="16"/>
      <c r="KJ387" s="70"/>
      <c r="KK387" s="16"/>
      <c r="KL387" s="16"/>
      <c r="KM387" s="70"/>
      <c r="KN387" s="16"/>
      <c r="KO387" s="16"/>
      <c r="KP387" s="70"/>
      <c r="KQ387" s="16"/>
      <c r="KR387" s="16"/>
      <c r="KS387" s="70"/>
      <c r="KT387" s="16"/>
      <c r="KU387" s="16"/>
      <c r="KV387" s="16"/>
      <c r="KW387" s="16"/>
      <c r="KX387" s="16"/>
      <c r="KY387" s="70"/>
      <c r="KZ387" s="16"/>
      <c r="LA387" s="16"/>
      <c r="LB387" s="70"/>
      <c r="LC387" s="16"/>
      <c r="LD387" s="16"/>
      <c r="LE387" s="70"/>
      <c r="LF387" s="16"/>
      <c r="LG387" s="16"/>
      <c r="LH387" s="70"/>
      <c r="LI387" s="16"/>
      <c r="LJ387" s="16"/>
      <c r="LK387" s="70"/>
      <c r="LL387" s="16"/>
      <c r="LM387" s="16"/>
      <c r="LN387" s="70"/>
      <c r="LO387" s="16"/>
      <c r="LP387" s="16"/>
      <c r="LQ387" s="70"/>
      <c r="LR387" s="16"/>
      <c r="LS387" s="16"/>
      <c r="LT387" s="70"/>
      <c r="LU387" s="16"/>
      <c r="LV387" s="16"/>
      <c r="LW387" s="70"/>
      <c r="LX387" s="16"/>
      <c r="LY387" s="16"/>
      <c r="LZ387" s="70"/>
      <c r="MA387" s="16"/>
      <c r="MB387" s="16"/>
      <c r="MC387" s="70"/>
      <c r="MD387" s="16"/>
      <c r="ME387" s="16"/>
      <c r="MF387" s="70"/>
      <c r="MG387" s="21"/>
    </row>
    <row r="388" spans="2:345" s="17" customFormat="1" ht="18.75" customHeight="1">
      <c r="B388" s="16"/>
      <c r="C388" s="16"/>
      <c r="D388" s="16"/>
      <c r="E388" s="16"/>
      <c r="F388" s="16"/>
      <c r="G388" s="70"/>
      <c r="H388" s="16"/>
      <c r="I388" s="16"/>
      <c r="J388" s="70"/>
      <c r="K388" s="16"/>
      <c r="L388" s="16"/>
      <c r="M388" s="70"/>
      <c r="N388" s="16"/>
      <c r="O388" s="16"/>
      <c r="P388" s="70"/>
      <c r="Q388" s="16"/>
      <c r="R388" s="16"/>
      <c r="S388" s="70"/>
      <c r="T388" s="16"/>
      <c r="U388" s="16"/>
      <c r="V388" s="70"/>
      <c r="W388" s="16"/>
      <c r="X388" s="16"/>
      <c r="Y388" s="70"/>
      <c r="Z388" s="16"/>
      <c r="AA388" s="16"/>
      <c r="AB388" s="70"/>
      <c r="AC388" s="16"/>
      <c r="AD388" s="16"/>
      <c r="AE388" s="70"/>
      <c r="AF388" s="16"/>
      <c r="AG388" s="16"/>
      <c r="AH388" s="70"/>
      <c r="AI388" s="16"/>
      <c r="AJ388" s="16"/>
      <c r="AK388" s="70"/>
      <c r="AL388" s="16"/>
      <c r="AM388" s="16"/>
      <c r="AN388" s="70"/>
      <c r="AO388" s="16"/>
      <c r="AP388" s="16"/>
      <c r="AQ388" s="70"/>
      <c r="AR388" s="16"/>
      <c r="AS388" s="16"/>
      <c r="AT388" s="70"/>
      <c r="AU388" s="16"/>
      <c r="AV388" s="16"/>
      <c r="AW388" s="70"/>
      <c r="AX388" s="16"/>
      <c r="AY388" s="16"/>
      <c r="AZ388" s="70"/>
      <c r="BA388" s="16"/>
      <c r="BB388" s="16"/>
      <c r="BC388" s="70"/>
      <c r="BD388" s="16"/>
      <c r="BE388" s="16"/>
      <c r="BF388" s="70"/>
      <c r="BG388" s="16"/>
      <c r="BH388" s="16"/>
      <c r="BI388" s="70"/>
      <c r="BJ388" s="16"/>
      <c r="BK388" s="16"/>
      <c r="BL388" s="70"/>
      <c r="BM388" s="16"/>
      <c r="BN388" s="16"/>
      <c r="BO388" s="70"/>
      <c r="BP388" s="16"/>
      <c r="BQ388" s="16"/>
      <c r="BR388" s="70"/>
      <c r="BS388" s="16"/>
      <c r="BT388" s="16"/>
      <c r="BU388" s="70"/>
      <c r="BV388" s="16"/>
      <c r="BW388" s="16"/>
      <c r="BX388" s="70"/>
      <c r="BY388" s="16"/>
      <c r="BZ388" s="16"/>
      <c r="CA388" s="70"/>
      <c r="CB388" s="16"/>
      <c r="CC388" s="16"/>
      <c r="CD388" s="70"/>
      <c r="CE388" s="16"/>
      <c r="CF388" s="16"/>
      <c r="CG388" s="70"/>
      <c r="CH388" s="16"/>
      <c r="CI388" s="16"/>
      <c r="CJ388" s="70"/>
      <c r="CK388" s="16"/>
      <c r="CL388" s="16"/>
      <c r="CM388" s="70"/>
      <c r="CN388" s="16"/>
      <c r="CO388" s="16"/>
      <c r="CP388" s="70"/>
      <c r="CQ388" s="16"/>
      <c r="CR388" s="16"/>
      <c r="CS388" s="70"/>
      <c r="CT388" s="16"/>
      <c r="CU388" s="16"/>
      <c r="CV388" s="70"/>
      <c r="CW388" s="16"/>
      <c r="CX388" s="16"/>
      <c r="CY388" s="70"/>
      <c r="CZ388" s="16"/>
      <c r="DA388" s="16"/>
      <c r="DB388" s="70"/>
      <c r="DC388" s="16"/>
      <c r="DD388" s="16"/>
      <c r="DE388" s="70"/>
      <c r="DF388" s="16"/>
      <c r="DG388" s="16"/>
      <c r="DH388" s="70"/>
      <c r="DI388" s="16"/>
      <c r="DJ388" s="16"/>
      <c r="DK388" s="70"/>
      <c r="DL388" s="16"/>
      <c r="DM388" s="16"/>
      <c r="DN388" s="70"/>
      <c r="DO388" s="16"/>
      <c r="DP388" s="16"/>
      <c r="DQ388" s="70"/>
      <c r="DR388" s="16"/>
      <c r="DS388" s="16"/>
      <c r="DT388" s="70"/>
      <c r="DU388" s="16"/>
      <c r="DV388" s="16"/>
      <c r="DW388" s="70"/>
      <c r="DX388" s="16"/>
      <c r="DY388" s="16"/>
      <c r="DZ388" s="70"/>
      <c r="EA388" s="16"/>
      <c r="EB388" s="16"/>
      <c r="EC388" s="70"/>
      <c r="ED388" s="16"/>
      <c r="EE388" s="16"/>
      <c r="EF388" s="70"/>
      <c r="EG388" s="16"/>
      <c r="EH388" s="16"/>
      <c r="EI388" s="70"/>
      <c r="EJ388" s="16"/>
      <c r="EK388" s="16"/>
      <c r="EL388" s="70"/>
      <c r="EM388" s="16"/>
      <c r="EN388" s="16"/>
      <c r="EO388" s="70"/>
      <c r="EP388" s="16"/>
      <c r="EQ388" s="16"/>
      <c r="ER388" s="70"/>
      <c r="ES388" s="16"/>
      <c r="ET388" s="16"/>
      <c r="EU388" s="70"/>
      <c r="EV388" s="16"/>
      <c r="EW388" s="16"/>
      <c r="EX388" s="70"/>
      <c r="EY388" s="16"/>
      <c r="EZ388" s="16"/>
      <c r="FA388" s="70"/>
      <c r="FB388" s="16"/>
      <c r="FC388" s="16"/>
      <c r="FD388" s="70"/>
      <c r="FE388" s="16"/>
      <c r="FF388" s="16"/>
      <c r="FG388" s="70"/>
      <c r="FH388" s="16"/>
      <c r="FI388" s="16"/>
      <c r="FJ388" s="70"/>
      <c r="FK388" s="16"/>
      <c r="FL388" s="16"/>
      <c r="FM388" s="70"/>
      <c r="FN388" s="16"/>
      <c r="FO388" s="16"/>
      <c r="FP388" s="70"/>
      <c r="FQ388" s="16"/>
      <c r="FR388" s="16"/>
      <c r="FS388" s="70"/>
      <c r="FT388" s="16"/>
      <c r="FU388" s="16"/>
      <c r="FV388" s="70"/>
      <c r="FW388" s="16"/>
      <c r="FX388" s="16"/>
      <c r="FY388" s="70"/>
      <c r="FZ388" s="16"/>
      <c r="GA388" s="16"/>
      <c r="GB388" s="70"/>
      <c r="GC388" s="16"/>
      <c r="GD388" s="16"/>
      <c r="GE388" s="70"/>
      <c r="GF388" s="16"/>
      <c r="GG388" s="16"/>
      <c r="GH388" s="71"/>
      <c r="GI388" s="16"/>
      <c r="GJ388" s="16"/>
      <c r="GK388" s="70"/>
      <c r="GL388" s="16"/>
      <c r="GM388" s="16"/>
      <c r="GN388" s="70"/>
      <c r="GO388" s="16"/>
      <c r="GP388" s="16"/>
      <c r="GQ388" s="70"/>
      <c r="GR388" s="16"/>
      <c r="GS388" s="16"/>
      <c r="GT388" s="70"/>
      <c r="GU388" s="16"/>
      <c r="GV388" s="16"/>
      <c r="GW388" s="70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70"/>
      <c r="HJ388" s="16"/>
      <c r="HK388" s="16"/>
      <c r="HL388" s="16"/>
      <c r="HM388" s="16"/>
      <c r="HN388" s="16"/>
      <c r="HO388" s="16"/>
      <c r="HP388" s="16"/>
      <c r="HQ388" s="16"/>
      <c r="HR388" s="70"/>
      <c r="HS388" s="16"/>
      <c r="HT388" s="16"/>
      <c r="HU388" s="70"/>
      <c r="HV388" s="16"/>
      <c r="HW388" s="16"/>
      <c r="HX388" s="70"/>
      <c r="HY388" s="16"/>
      <c r="HZ388" s="16"/>
      <c r="IA388" s="70"/>
      <c r="IB388" s="16"/>
      <c r="IC388" s="16"/>
      <c r="ID388" s="70"/>
      <c r="IE388" s="16"/>
      <c r="IF388" s="16"/>
      <c r="IG388" s="70"/>
      <c r="IH388" s="16"/>
      <c r="II388" s="16"/>
      <c r="IJ388" s="70"/>
      <c r="IK388" s="16"/>
      <c r="IL388" s="16"/>
      <c r="IM388" s="70"/>
      <c r="IN388" s="16"/>
      <c r="IO388" s="16"/>
      <c r="IP388" s="70"/>
      <c r="IQ388" s="16"/>
      <c r="IR388" s="16"/>
      <c r="IS388" s="16"/>
      <c r="IT388" s="70"/>
      <c r="IU388" s="16"/>
      <c r="IV388" s="16"/>
      <c r="IW388" s="70"/>
      <c r="IX388" s="16"/>
      <c r="IY388" s="16"/>
      <c r="IZ388" s="70"/>
      <c r="JA388" s="16"/>
      <c r="JB388" s="16"/>
      <c r="JC388" s="70"/>
      <c r="JD388" s="16"/>
      <c r="JE388" s="16"/>
      <c r="JF388" s="70"/>
      <c r="JG388" s="16"/>
      <c r="JH388" s="16"/>
      <c r="JI388" s="70"/>
      <c r="JJ388" s="16"/>
      <c r="JK388" s="16"/>
      <c r="JL388" s="70"/>
      <c r="JM388" s="16"/>
      <c r="JN388" s="16"/>
      <c r="JO388" s="70"/>
      <c r="JP388" s="16"/>
      <c r="JQ388" s="16"/>
      <c r="JR388" s="70"/>
      <c r="JS388" s="16"/>
      <c r="JT388" s="16"/>
      <c r="JU388" s="70"/>
      <c r="JV388" s="16"/>
      <c r="JW388" s="16"/>
      <c r="JX388" s="70"/>
      <c r="JY388" s="16"/>
      <c r="JZ388" s="16"/>
      <c r="KA388" s="70"/>
      <c r="KB388" s="16"/>
      <c r="KC388" s="16"/>
      <c r="KD388" s="70"/>
      <c r="KE388" s="16"/>
      <c r="KF388" s="16"/>
      <c r="KG388" s="70"/>
      <c r="KH388" s="16"/>
      <c r="KI388" s="16"/>
      <c r="KJ388" s="70"/>
      <c r="KK388" s="16"/>
      <c r="KL388" s="16"/>
      <c r="KM388" s="70"/>
      <c r="KN388" s="16"/>
      <c r="KO388" s="16"/>
      <c r="KP388" s="70"/>
      <c r="KQ388" s="16"/>
      <c r="KR388" s="16"/>
      <c r="KS388" s="70"/>
      <c r="KT388" s="16"/>
      <c r="KU388" s="16"/>
      <c r="KV388" s="16"/>
      <c r="KW388" s="16"/>
      <c r="KX388" s="16"/>
      <c r="KY388" s="70"/>
      <c r="KZ388" s="16"/>
      <c r="LA388" s="16"/>
      <c r="LB388" s="70"/>
      <c r="LC388" s="16"/>
      <c r="LD388" s="16"/>
      <c r="LE388" s="70"/>
      <c r="LF388" s="16"/>
      <c r="LG388" s="16"/>
      <c r="LH388" s="70"/>
      <c r="LI388" s="16"/>
      <c r="LJ388" s="16"/>
      <c r="LK388" s="70"/>
      <c r="LL388" s="16"/>
      <c r="LM388" s="16"/>
      <c r="LN388" s="70"/>
      <c r="LO388" s="16"/>
      <c r="LP388" s="16"/>
      <c r="LQ388" s="70"/>
      <c r="LR388" s="16"/>
      <c r="LS388" s="16"/>
      <c r="LT388" s="70"/>
      <c r="LU388" s="16"/>
      <c r="LV388" s="16"/>
      <c r="LW388" s="70"/>
      <c r="LX388" s="16"/>
      <c r="LY388" s="16"/>
      <c r="LZ388" s="70"/>
      <c r="MA388" s="16"/>
      <c r="MB388" s="16"/>
      <c r="MC388" s="70"/>
      <c r="MD388" s="16"/>
      <c r="ME388" s="16"/>
      <c r="MF388" s="70"/>
      <c r="MG388" s="21"/>
    </row>
    <row r="389" spans="2:345" s="17" customFormat="1">
      <c r="B389" s="16"/>
      <c r="C389" s="16"/>
      <c r="D389" s="16"/>
      <c r="E389" s="16"/>
      <c r="F389" s="16"/>
      <c r="G389" s="70"/>
      <c r="H389" s="16"/>
      <c r="I389" s="16"/>
      <c r="J389" s="70"/>
      <c r="K389" s="16"/>
      <c r="L389" s="16"/>
      <c r="M389" s="70"/>
      <c r="N389" s="16"/>
      <c r="O389" s="16"/>
      <c r="P389" s="70"/>
      <c r="Q389" s="16"/>
      <c r="R389" s="16"/>
      <c r="S389" s="70"/>
      <c r="T389" s="16"/>
      <c r="U389" s="16"/>
      <c r="V389" s="70"/>
      <c r="W389" s="16"/>
      <c r="X389" s="16"/>
      <c r="Y389" s="70"/>
      <c r="Z389" s="16"/>
      <c r="AA389" s="16"/>
      <c r="AB389" s="70"/>
      <c r="AC389" s="16"/>
      <c r="AD389" s="16"/>
      <c r="AE389" s="70"/>
      <c r="AF389" s="16"/>
      <c r="AG389" s="16"/>
      <c r="AH389" s="70"/>
      <c r="AI389" s="16"/>
      <c r="AJ389" s="16"/>
      <c r="AK389" s="70"/>
      <c r="AL389" s="16"/>
      <c r="AM389" s="16"/>
      <c r="AN389" s="70"/>
      <c r="AO389" s="16"/>
      <c r="AP389" s="16"/>
      <c r="AQ389" s="70"/>
      <c r="AR389" s="16"/>
      <c r="AS389" s="16"/>
      <c r="AT389" s="70"/>
      <c r="AU389" s="16"/>
      <c r="AV389" s="16"/>
      <c r="AW389" s="70"/>
      <c r="AX389" s="16"/>
      <c r="AY389" s="16"/>
      <c r="AZ389" s="70"/>
      <c r="BA389" s="16"/>
      <c r="BB389" s="16"/>
      <c r="BC389" s="70"/>
      <c r="BD389" s="16"/>
      <c r="BE389" s="16"/>
      <c r="BF389" s="70"/>
      <c r="BG389" s="16"/>
      <c r="BH389" s="16"/>
      <c r="BI389" s="70"/>
      <c r="BJ389" s="16"/>
      <c r="BK389" s="16"/>
      <c r="BL389" s="70"/>
      <c r="BM389" s="16"/>
      <c r="BN389" s="16"/>
      <c r="BO389" s="70"/>
      <c r="BP389" s="16"/>
      <c r="BQ389" s="16"/>
      <c r="BR389" s="70"/>
      <c r="BS389" s="16"/>
      <c r="BT389" s="16"/>
      <c r="BU389" s="70"/>
      <c r="BV389" s="16"/>
      <c r="BW389" s="16"/>
      <c r="BX389" s="70"/>
      <c r="BY389" s="16"/>
      <c r="BZ389" s="16"/>
      <c r="CA389" s="70"/>
      <c r="CB389" s="16"/>
      <c r="CC389" s="16"/>
      <c r="CD389" s="70"/>
      <c r="CE389" s="16"/>
      <c r="CF389" s="16"/>
      <c r="CG389" s="70"/>
      <c r="CH389" s="16"/>
      <c r="CI389" s="16"/>
      <c r="CJ389" s="70"/>
      <c r="CK389" s="16"/>
      <c r="CL389" s="16"/>
      <c r="CM389" s="70"/>
      <c r="CN389" s="16"/>
      <c r="CO389" s="16"/>
      <c r="CP389" s="70"/>
      <c r="CQ389" s="16"/>
      <c r="CR389" s="16"/>
      <c r="CS389" s="70"/>
      <c r="CT389" s="16"/>
      <c r="CU389" s="16"/>
      <c r="CV389" s="70"/>
      <c r="CW389" s="16"/>
      <c r="CX389" s="16"/>
      <c r="CY389" s="70"/>
      <c r="CZ389" s="16"/>
      <c r="DA389" s="16"/>
      <c r="DB389" s="70"/>
      <c r="DC389" s="16"/>
      <c r="DD389" s="16"/>
      <c r="DE389" s="70"/>
      <c r="DF389" s="16"/>
      <c r="DG389" s="16"/>
      <c r="DH389" s="70"/>
      <c r="DI389" s="16"/>
      <c r="DJ389" s="16"/>
      <c r="DK389" s="70"/>
      <c r="DL389" s="16"/>
      <c r="DM389" s="16"/>
      <c r="DN389" s="70"/>
      <c r="DO389" s="16"/>
      <c r="DP389" s="16"/>
      <c r="DQ389" s="70"/>
      <c r="DR389" s="16"/>
      <c r="DS389" s="16"/>
      <c r="DT389" s="70"/>
      <c r="DU389" s="16"/>
      <c r="DV389" s="16"/>
      <c r="DW389" s="70"/>
      <c r="DX389" s="16"/>
      <c r="DY389" s="16"/>
      <c r="DZ389" s="70"/>
      <c r="EA389" s="16"/>
      <c r="EB389" s="16"/>
      <c r="EC389" s="70"/>
      <c r="ED389" s="16"/>
      <c r="EE389" s="16"/>
      <c r="EF389" s="70"/>
      <c r="EG389" s="16"/>
      <c r="EH389" s="16"/>
      <c r="EI389" s="70"/>
      <c r="EJ389" s="16"/>
      <c r="EK389" s="16"/>
      <c r="EL389" s="70"/>
      <c r="EM389" s="16"/>
      <c r="EN389" s="16"/>
      <c r="EO389" s="70"/>
      <c r="EP389" s="16"/>
      <c r="EQ389" s="16"/>
      <c r="ER389" s="70"/>
      <c r="ES389" s="16"/>
      <c r="ET389" s="16"/>
      <c r="EU389" s="70"/>
      <c r="EV389" s="16"/>
      <c r="EW389" s="16"/>
      <c r="EX389" s="70"/>
      <c r="EY389" s="16"/>
      <c r="EZ389" s="16"/>
      <c r="FA389" s="70"/>
      <c r="FB389" s="16"/>
      <c r="FC389" s="16"/>
      <c r="FD389" s="70"/>
      <c r="FE389" s="16"/>
      <c r="FF389" s="16"/>
      <c r="FG389" s="70"/>
      <c r="FH389" s="16"/>
      <c r="FI389" s="16"/>
      <c r="FJ389" s="70"/>
      <c r="FK389" s="16"/>
      <c r="FL389" s="16"/>
      <c r="FM389" s="70"/>
      <c r="FN389" s="16"/>
      <c r="FO389" s="16"/>
      <c r="FP389" s="70"/>
      <c r="FQ389" s="16"/>
      <c r="FR389" s="16"/>
      <c r="FS389" s="70"/>
      <c r="FT389" s="16"/>
      <c r="FU389" s="16"/>
      <c r="FV389" s="70"/>
      <c r="FW389" s="16"/>
      <c r="FX389" s="16"/>
      <c r="FY389" s="70"/>
      <c r="FZ389" s="16"/>
      <c r="GA389" s="16"/>
      <c r="GB389" s="70"/>
      <c r="GC389" s="16"/>
      <c r="GD389" s="16"/>
      <c r="GE389" s="70"/>
      <c r="GF389" s="16"/>
      <c r="GG389" s="16"/>
      <c r="GH389" s="71"/>
      <c r="GI389" s="16"/>
      <c r="GJ389" s="16"/>
      <c r="GK389" s="70"/>
      <c r="GL389" s="16"/>
      <c r="GM389" s="16"/>
      <c r="GN389" s="70"/>
      <c r="GO389" s="16"/>
      <c r="GP389" s="16"/>
      <c r="GQ389" s="70"/>
      <c r="GR389" s="16"/>
      <c r="GS389" s="16"/>
      <c r="GT389" s="70"/>
      <c r="GU389" s="16"/>
      <c r="GV389" s="16"/>
      <c r="GW389" s="70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70"/>
      <c r="HJ389" s="16"/>
      <c r="HK389" s="16"/>
      <c r="HL389" s="16"/>
      <c r="HM389" s="16"/>
      <c r="HN389" s="16"/>
      <c r="HO389" s="16"/>
      <c r="HP389" s="16"/>
      <c r="HQ389" s="16"/>
      <c r="HR389" s="70"/>
      <c r="HS389" s="16"/>
      <c r="HT389" s="16"/>
      <c r="HU389" s="70"/>
      <c r="HV389" s="16"/>
      <c r="HW389" s="16"/>
      <c r="HX389" s="70"/>
      <c r="HY389" s="16"/>
      <c r="HZ389" s="16"/>
      <c r="IA389" s="70"/>
      <c r="IB389" s="16"/>
      <c r="IC389" s="16"/>
      <c r="ID389" s="70"/>
      <c r="IE389" s="16"/>
      <c r="IF389" s="16"/>
      <c r="IG389" s="70"/>
      <c r="IH389" s="16"/>
      <c r="II389" s="16"/>
      <c r="IJ389" s="70"/>
      <c r="IK389" s="16"/>
      <c r="IL389" s="16"/>
      <c r="IM389" s="70"/>
      <c r="IN389" s="16"/>
      <c r="IO389" s="16"/>
      <c r="IP389" s="70"/>
      <c r="IQ389" s="16"/>
      <c r="IR389" s="16"/>
      <c r="IS389" s="16"/>
      <c r="IT389" s="70"/>
      <c r="IU389" s="16"/>
      <c r="IV389" s="16"/>
      <c r="IW389" s="70"/>
      <c r="IX389" s="16"/>
      <c r="IY389" s="16"/>
      <c r="IZ389" s="70"/>
      <c r="JA389" s="16"/>
      <c r="JB389" s="16"/>
      <c r="JC389" s="70"/>
      <c r="JD389" s="16"/>
      <c r="JE389" s="16"/>
      <c r="JF389" s="70"/>
      <c r="JG389" s="16"/>
      <c r="JH389" s="16"/>
      <c r="JI389" s="70"/>
      <c r="JJ389" s="16"/>
      <c r="JK389" s="16"/>
      <c r="JL389" s="70"/>
      <c r="JM389" s="16"/>
      <c r="JN389" s="16"/>
      <c r="JO389" s="70"/>
      <c r="JP389" s="16"/>
      <c r="JQ389" s="16"/>
      <c r="JR389" s="70"/>
      <c r="JS389" s="16"/>
      <c r="JT389" s="16"/>
      <c r="JU389" s="70"/>
      <c r="JV389" s="16"/>
      <c r="JW389" s="16"/>
      <c r="JX389" s="70"/>
      <c r="JY389" s="16"/>
      <c r="JZ389" s="16"/>
      <c r="KA389" s="70"/>
      <c r="KB389" s="16"/>
      <c r="KC389" s="16"/>
      <c r="KD389" s="70"/>
      <c r="KE389" s="16"/>
      <c r="KF389" s="16"/>
      <c r="KG389" s="70"/>
      <c r="KH389" s="16"/>
      <c r="KI389" s="16"/>
      <c r="KJ389" s="70"/>
      <c r="KK389" s="16"/>
      <c r="KL389" s="16"/>
      <c r="KM389" s="70"/>
      <c r="KN389" s="16"/>
      <c r="KO389" s="16"/>
      <c r="KP389" s="70"/>
      <c r="KQ389" s="16"/>
      <c r="KR389" s="16"/>
      <c r="KS389" s="70"/>
      <c r="KT389" s="16"/>
      <c r="KU389" s="16"/>
      <c r="KV389" s="16"/>
      <c r="KW389" s="16"/>
      <c r="KX389" s="16"/>
      <c r="KY389" s="70"/>
      <c r="KZ389" s="16"/>
      <c r="LA389" s="16"/>
      <c r="LB389" s="70"/>
      <c r="LC389" s="16"/>
      <c r="LD389" s="16"/>
      <c r="LE389" s="70"/>
      <c r="LF389" s="16"/>
      <c r="LG389" s="16"/>
      <c r="LH389" s="70"/>
      <c r="LI389" s="16"/>
      <c r="LJ389" s="16"/>
      <c r="LK389" s="70"/>
      <c r="LL389" s="16"/>
      <c r="LM389" s="16"/>
      <c r="LN389" s="70"/>
      <c r="LO389" s="16"/>
      <c r="LP389" s="16"/>
      <c r="LQ389" s="70"/>
      <c r="LR389" s="16"/>
      <c r="LS389" s="16"/>
      <c r="LT389" s="70"/>
      <c r="LU389" s="16"/>
      <c r="LV389" s="16"/>
      <c r="LW389" s="70"/>
      <c r="LX389" s="16"/>
      <c r="LY389" s="16"/>
      <c r="LZ389" s="70"/>
      <c r="MA389" s="16"/>
      <c r="MB389" s="16"/>
      <c r="MC389" s="70"/>
      <c r="MD389" s="16"/>
      <c r="ME389" s="16"/>
      <c r="MF389" s="70"/>
      <c r="MG389" s="21"/>
    </row>
    <row r="390" spans="2:345" s="17" customFormat="1" ht="18.75" customHeight="1">
      <c r="B390" s="16"/>
      <c r="C390" s="16"/>
      <c r="D390" s="16"/>
      <c r="E390" s="16"/>
      <c r="F390" s="16"/>
      <c r="G390" s="70"/>
      <c r="H390" s="16"/>
      <c r="I390" s="16"/>
      <c r="J390" s="70"/>
      <c r="K390" s="16"/>
      <c r="L390" s="16"/>
      <c r="M390" s="70"/>
      <c r="N390" s="16"/>
      <c r="O390" s="16"/>
      <c r="P390" s="70"/>
      <c r="Q390" s="16"/>
      <c r="R390" s="16"/>
      <c r="S390" s="70"/>
      <c r="T390" s="16"/>
      <c r="U390" s="16"/>
      <c r="V390" s="70"/>
      <c r="W390" s="16"/>
      <c r="X390" s="16"/>
      <c r="Y390" s="70"/>
      <c r="Z390" s="16"/>
      <c r="AA390" s="16"/>
      <c r="AB390" s="70"/>
      <c r="AC390" s="16"/>
      <c r="AD390" s="16"/>
      <c r="AE390" s="70"/>
      <c r="AF390" s="16"/>
      <c r="AG390" s="16"/>
      <c r="AH390" s="70"/>
      <c r="AI390" s="16"/>
      <c r="AJ390" s="16"/>
      <c r="AK390" s="70"/>
      <c r="AL390" s="16"/>
      <c r="AM390" s="16"/>
      <c r="AN390" s="70"/>
      <c r="AO390" s="16"/>
      <c r="AP390" s="16"/>
      <c r="AQ390" s="70"/>
      <c r="AR390" s="16"/>
      <c r="AS390" s="16"/>
      <c r="AT390" s="70"/>
      <c r="AU390" s="16"/>
      <c r="AV390" s="16"/>
      <c r="AW390" s="70"/>
      <c r="AX390" s="16"/>
      <c r="AY390" s="16"/>
      <c r="AZ390" s="70"/>
      <c r="BA390" s="16"/>
      <c r="BB390" s="16"/>
      <c r="BC390" s="70"/>
      <c r="BD390" s="16"/>
      <c r="BE390" s="16"/>
      <c r="BF390" s="70"/>
      <c r="BG390" s="16"/>
      <c r="BH390" s="16"/>
      <c r="BI390" s="70"/>
      <c r="BJ390" s="16"/>
      <c r="BK390" s="16"/>
      <c r="BL390" s="70"/>
      <c r="BM390" s="16"/>
      <c r="BN390" s="16"/>
      <c r="BO390" s="70"/>
      <c r="BP390" s="16"/>
      <c r="BQ390" s="16"/>
      <c r="BR390" s="70"/>
      <c r="BS390" s="16"/>
      <c r="BT390" s="16"/>
      <c r="BU390" s="70"/>
      <c r="BV390" s="16"/>
      <c r="BW390" s="16"/>
      <c r="BX390" s="70"/>
      <c r="BY390" s="16"/>
      <c r="BZ390" s="16"/>
      <c r="CA390" s="70"/>
      <c r="CB390" s="16"/>
      <c r="CC390" s="16"/>
      <c r="CD390" s="70"/>
      <c r="CE390" s="16"/>
      <c r="CF390" s="16"/>
      <c r="CG390" s="70"/>
      <c r="CH390" s="16"/>
      <c r="CI390" s="16"/>
      <c r="CJ390" s="70"/>
      <c r="CK390" s="16"/>
      <c r="CL390" s="16"/>
      <c r="CM390" s="70"/>
      <c r="CN390" s="16"/>
      <c r="CO390" s="16"/>
      <c r="CP390" s="70"/>
      <c r="CQ390" s="16"/>
      <c r="CR390" s="16"/>
      <c r="CS390" s="70"/>
      <c r="CT390" s="16"/>
      <c r="CU390" s="16"/>
      <c r="CV390" s="70"/>
      <c r="CW390" s="16"/>
      <c r="CX390" s="16"/>
      <c r="CY390" s="70"/>
      <c r="CZ390" s="16"/>
      <c r="DA390" s="16"/>
      <c r="DB390" s="70"/>
      <c r="DC390" s="16"/>
      <c r="DD390" s="16"/>
      <c r="DE390" s="70"/>
      <c r="DF390" s="16"/>
      <c r="DG390" s="16"/>
      <c r="DH390" s="70"/>
      <c r="DI390" s="16"/>
      <c r="DJ390" s="16"/>
      <c r="DK390" s="70"/>
      <c r="DL390" s="16"/>
      <c r="DM390" s="16"/>
      <c r="DN390" s="70"/>
      <c r="DO390" s="16"/>
      <c r="DP390" s="16"/>
      <c r="DQ390" s="70"/>
      <c r="DR390" s="16"/>
      <c r="DS390" s="16"/>
      <c r="DT390" s="70"/>
      <c r="DU390" s="16"/>
      <c r="DV390" s="16"/>
      <c r="DW390" s="70"/>
      <c r="DX390" s="16"/>
      <c r="DY390" s="16"/>
      <c r="DZ390" s="70"/>
      <c r="EA390" s="16"/>
      <c r="EB390" s="16"/>
      <c r="EC390" s="70"/>
      <c r="ED390" s="16"/>
      <c r="EE390" s="16"/>
      <c r="EF390" s="70"/>
      <c r="EG390" s="16"/>
      <c r="EH390" s="16"/>
      <c r="EI390" s="70"/>
      <c r="EJ390" s="16"/>
      <c r="EK390" s="16"/>
      <c r="EL390" s="70"/>
      <c r="EM390" s="16"/>
      <c r="EN390" s="16"/>
      <c r="EO390" s="70"/>
      <c r="EP390" s="16"/>
      <c r="EQ390" s="16"/>
      <c r="ER390" s="70"/>
      <c r="ES390" s="16"/>
      <c r="ET390" s="16"/>
      <c r="EU390" s="70"/>
      <c r="EV390" s="16"/>
      <c r="EW390" s="16"/>
      <c r="EX390" s="70"/>
      <c r="EY390" s="16"/>
      <c r="EZ390" s="16"/>
      <c r="FA390" s="70"/>
      <c r="FB390" s="16"/>
      <c r="FC390" s="16"/>
      <c r="FD390" s="70"/>
      <c r="FE390" s="16"/>
      <c r="FF390" s="16"/>
      <c r="FG390" s="70"/>
      <c r="FH390" s="16"/>
      <c r="FI390" s="16"/>
      <c r="FJ390" s="70"/>
      <c r="FK390" s="16"/>
      <c r="FL390" s="16"/>
      <c r="FM390" s="70"/>
      <c r="FN390" s="16"/>
      <c r="FO390" s="16"/>
      <c r="FP390" s="70"/>
      <c r="FQ390" s="16"/>
      <c r="FR390" s="16"/>
      <c r="FS390" s="70"/>
      <c r="FT390" s="16"/>
      <c r="FU390" s="16"/>
      <c r="FV390" s="70"/>
      <c r="FW390" s="16"/>
      <c r="FX390" s="16"/>
      <c r="FY390" s="70"/>
      <c r="FZ390" s="16"/>
      <c r="GA390" s="16"/>
      <c r="GB390" s="70"/>
      <c r="GC390" s="16"/>
      <c r="GD390" s="16"/>
      <c r="GE390" s="70"/>
      <c r="GF390" s="16"/>
      <c r="GG390" s="16"/>
      <c r="GH390" s="71"/>
      <c r="GI390" s="16"/>
      <c r="GJ390" s="16"/>
      <c r="GK390" s="70"/>
      <c r="GL390" s="16"/>
      <c r="GM390" s="16"/>
      <c r="GN390" s="70"/>
      <c r="GO390" s="16"/>
      <c r="GP390" s="16"/>
      <c r="GQ390" s="70"/>
      <c r="GR390" s="16"/>
      <c r="GS390" s="16"/>
      <c r="GT390" s="70"/>
      <c r="GU390" s="16"/>
      <c r="GV390" s="16"/>
      <c r="GW390" s="70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70"/>
      <c r="HJ390" s="16"/>
      <c r="HK390" s="16"/>
      <c r="HL390" s="16"/>
      <c r="HM390" s="16"/>
      <c r="HN390" s="16"/>
      <c r="HO390" s="16"/>
      <c r="HP390" s="16"/>
      <c r="HQ390" s="16"/>
      <c r="HR390" s="70"/>
      <c r="HS390" s="16"/>
      <c r="HT390" s="16"/>
      <c r="HU390" s="70"/>
      <c r="HV390" s="16"/>
      <c r="HW390" s="16"/>
      <c r="HX390" s="70"/>
      <c r="HY390" s="16"/>
      <c r="HZ390" s="16"/>
      <c r="IA390" s="70"/>
      <c r="IB390" s="16"/>
      <c r="IC390" s="16"/>
      <c r="ID390" s="70"/>
      <c r="IE390" s="16"/>
      <c r="IF390" s="16"/>
      <c r="IG390" s="70"/>
      <c r="IH390" s="16"/>
      <c r="II390" s="16"/>
      <c r="IJ390" s="70"/>
      <c r="IK390" s="16"/>
      <c r="IL390" s="16"/>
      <c r="IM390" s="70"/>
      <c r="IN390" s="16"/>
      <c r="IO390" s="16"/>
      <c r="IP390" s="70"/>
      <c r="IQ390" s="16"/>
      <c r="IR390" s="16"/>
      <c r="IS390" s="16"/>
      <c r="IT390" s="70"/>
      <c r="IU390" s="16"/>
      <c r="IV390" s="16"/>
      <c r="IW390" s="70"/>
      <c r="IX390" s="16"/>
      <c r="IY390" s="16"/>
      <c r="IZ390" s="70"/>
      <c r="JA390" s="16"/>
      <c r="JB390" s="16"/>
      <c r="JC390" s="70"/>
      <c r="JD390" s="16"/>
      <c r="JE390" s="16"/>
      <c r="JF390" s="70"/>
      <c r="JG390" s="16"/>
      <c r="JH390" s="16"/>
      <c r="JI390" s="70"/>
      <c r="JJ390" s="16"/>
      <c r="JK390" s="16"/>
      <c r="JL390" s="70"/>
      <c r="JM390" s="16"/>
      <c r="JN390" s="16"/>
      <c r="JO390" s="70"/>
      <c r="JP390" s="16"/>
      <c r="JQ390" s="16"/>
      <c r="JR390" s="70"/>
      <c r="JS390" s="16"/>
      <c r="JT390" s="16"/>
      <c r="JU390" s="70"/>
      <c r="JV390" s="16"/>
      <c r="JW390" s="16"/>
      <c r="JX390" s="70"/>
      <c r="JY390" s="16"/>
      <c r="JZ390" s="16"/>
      <c r="KA390" s="70"/>
      <c r="KB390" s="16"/>
      <c r="KC390" s="16"/>
      <c r="KD390" s="70"/>
      <c r="KE390" s="16"/>
      <c r="KF390" s="16"/>
      <c r="KG390" s="70"/>
      <c r="KH390" s="16"/>
      <c r="KI390" s="16"/>
      <c r="KJ390" s="70"/>
      <c r="KK390" s="16"/>
      <c r="KL390" s="16"/>
      <c r="KM390" s="70"/>
      <c r="KN390" s="16"/>
      <c r="KO390" s="16"/>
      <c r="KP390" s="70"/>
      <c r="KQ390" s="16"/>
      <c r="KR390" s="16"/>
      <c r="KS390" s="70"/>
      <c r="KT390" s="16"/>
      <c r="KU390" s="16"/>
      <c r="KV390" s="16"/>
      <c r="KW390" s="16"/>
      <c r="KX390" s="16"/>
      <c r="KY390" s="70"/>
      <c r="KZ390" s="16"/>
      <c r="LA390" s="16"/>
      <c r="LB390" s="70"/>
      <c r="LC390" s="16"/>
      <c r="LD390" s="16"/>
      <c r="LE390" s="70"/>
      <c r="LF390" s="16"/>
      <c r="LG390" s="16"/>
      <c r="LH390" s="70"/>
      <c r="LI390" s="16"/>
      <c r="LJ390" s="16"/>
      <c r="LK390" s="70"/>
      <c r="LL390" s="16"/>
      <c r="LM390" s="16"/>
      <c r="LN390" s="70"/>
      <c r="LO390" s="16"/>
      <c r="LP390" s="16"/>
      <c r="LQ390" s="70"/>
      <c r="LR390" s="16"/>
      <c r="LS390" s="16"/>
      <c r="LT390" s="70"/>
      <c r="LU390" s="16"/>
      <c r="LV390" s="16"/>
      <c r="LW390" s="70"/>
      <c r="LX390" s="16"/>
      <c r="LY390" s="16"/>
      <c r="LZ390" s="70"/>
      <c r="MA390" s="16"/>
      <c r="MB390" s="16"/>
      <c r="MC390" s="70"/>
      <c r="MD390" s="16"/>
      <c r="ME390" s="16"/>
      <c r="MF390" s="70"/>
      <c r="MG390" s="21"/>
    </row>
    <row r="391" spans="2:345" s="17" customFormat="1">
      <c r="B391" s="16"/>
      <c r="C391" s="16"/>
      <c r="D391" s="16"/>
      <c r="E391" s="16"/>
      <c r="F391" s="16"/>
      <c r="G391" s="70"/>
      <c r="H391" s="16"/>
      <c r="I391" s="16"/>
      <c r="J391" s="70"/>
      <c r="K391" s="16"/>
      <c r="L391" s="16"/>
      <c r="M391" s="70"/>
      <c r="N391" s="16"/>
      <c r="O391" s="16"/>
      <c r="P391" s="70"/>
      <c r="Q391" s="16"/>
      <c r="R391" s="16"/>
      <c r="S391" s="70"/>
      <c r="T391" s="16"/>
      <c r="U391" s="16"/>
      <c r="V391" s="70"/>
      <c r="W391" s="16"/>
      <c r="X391" s="16"/>
      <c r="Y391" s="70"/>
      <c r="Z391" s="16"/>
      <c r="AA391" s="16"/>
      <c r="AB391" s="70"/>
      <c r="AC391" s="16"/>
      <c r="AD391" s="16"/>
      <c r="AE391" s="70"/>
      <c r="AF391" s="16"/>
      <c r="AG391" s="16"/>
      <c r="AH391" s="70"/>
      <c r="AI391" s="16"/>
      <c r="AJ391" s="16"/>
      <c r="AK391" s="70"/>
      <c r="AL391" s="16"/>
      <c r="AM391" s="16"/>
      <c r="AN391" s="70"/>
      <c r="AO391" s="16"/>
      <c r="AP391" s="16"/>
      <c r="AQ391" s="70"/>
      <c r="AR391" s="16"/>
      <c r="AS391" s="16"/>
      <c r="AT391" s="70"/>
      <c r="AU391" s="16"/>
      <c r="AV391" s="16"/>
      <c r="AW391" s="70"/>
      <c r="AX391" s="16"/>
      <c r="AY391" s="16"/>
      <c r="AZ391" s="70"/>
      <c r="BA391" s="16"/>
      <c r="BB391" s="16"/>
      <c r="BC391" s="70"/>
      <c r="BD391" s="16"/>
      <c r="BE391" s="16"/>
      <c r="BF391" s="70"/>
      <c r="BG391" s="16"/>
      <c r="BH391" s="16"/>
      <c r="BI391" s="70"/>
      <c r="BJ391" s="16"/>
      <c r="BK391" s="16"/>
      <c r="BL391" s="70"/>
      <c r="BM391" s="16"/>
      <c r="BN391" s="16"/>
      <c r="BO391" s="70"/>
      <c r="BP391" s="16"/>
      <c r="BQ391" s="16"/>
      <c r="BR391" s="70"/>
      <c r="BS391" s="16"/>
      <c r="BT391" s="16"/>
      <c r="BU391" s="70"/>
      <c r="BV391" s="16"/>
      <c r="BW391" s="16"/>
      <c r="BX391" s="70"/>
      <c r="BY391" s="16"/>
      <c r="BZ391" s="16"/>
      <c r="CA391" s="70"/>
      <c r="CB391" s="16"/>
      <c r="CC391" s="16"/>
      <c r="CD391" s="70"/>
      <c r="CE391" s="16"/>
      <c r="CF391" s="16"/>
      <c r="CG391" s="70"/>
      <c r="CH391" s="16"/>
      <c r="CI391" s="16"/>
      <c r="CJ391" s="70"/>
      <c r="CK391" s="16"/>
      <c r="CL391" s="16"/>
      <c r="CM391" s="70"/>
      <c r="CN391" s="16"/>
      <c r="CO391" s="16"/>
      <c r="CP391" s="70"/>
      <c r="CQ391" s="16"/>
      <c r="CR391" s="16"/>
      <c r="CS391" s="70"/>
      <c r="CT391" s="16"/>
      <c r="CU391" s="16"/>
      <c r="CV391" s="70"/>
      <c r="CW391" s="16"/>
      <c r="CX391" s="16"/>
      <c r="CY391" s="70"/>
      <c r="CZ391" s="16"/>
      <c r="DA391" s="16"/>
      <c r="DB391" s="70"/>
      <c r="DC391" s="16"/>
      <c r="DD391" s="16"/>
      <c r="DE391" s="70"/>
      <c r="DF391" s="16"/>
      <c r="DG391" s="16"/>
      <c r="DH391" s="70"/>
      <c r="DI391" s="16"/>
      <c r="DJ391" s="16"/>
      <c r="DK391" s="70"/>
      <c r="DL391" s="16"/>
      <c r="DM391" s="16"/>
      <c r="DN391" s="70"/>
      <c r="DO391" s="16"/>
      <c r="DP391" s="16"/>
      <c r="DQ391" s="70"/>
      <c r="DR391" s="16"/>
      <c r="DS391" s="16"/>
      <c r="DT391" s="70"/>
      <c r="DU391" s="16"/>
      <c r="DV391" s="16"/>
      <c r="DW391" s="70"/>
      <c r="DX391" s="16"/>
      <c r="DY391" s="16"/>
      <c r="DZ391" s="70"/>
      <c r="EA391" s="16"/>
      <c r="EB391" s="16"/>
      <c r="EC391" s="70"/>
      <c r="ED391" s="16"/>
      <c r="EE391" s="16"/>
      <c r="EF391" s="70"/>
      <c r="EG391" s="16"/>
      <c r="EH391" s="16"/>
      <c r="EI391" s="70"/>
      <c r="EJ391" s="16"/>
      <c r="EK391" s="16"/>
      <c r="EL391" s="70"/>
      <c r="EM391" s="16"/>
      <c r="EN391" s="16"/>
      <c r="EO391" s="70"/>
      <c r="EP391" s="16"/>
      <c r="EQ391" s="16"/>
      <c r="ER391" s="70"/>
      <c r="ES391" s="16"/>
      <c r="ET391" s="16"/>
      <c r="EU391" s="70"/>
      <c r="EV391" s="16"/>
      <c r="EW391" s="16"/>
      <c r="EX391" s="70"/>
      <c r="EY391" s="16"/>
      <c r="EZ391" s="16"/>
      <c r="FA391" s="70"/>
      <c r="FB391" s="16"/>
      <c r="FC391" s="16"/>
      <c r="FD391" s="70"/>
      <c r="FE391" s="16"/>
      <c r="FF391" s="16"/>
      <c r="FG391" s="70"/>
      <c r="FH391" s="16"/>
      <c r="FI391" s="16"/>
      <c r="FJ391" s="70"/>
      <c r="FK391" s="16"/>
      <c r="FL391" s="16"/>
      <c r="FM391" s="70"/>
      <c r="FN391" s="16"/>
      <c r="FO391" s="16"/>
      <c r="FP391" s="70"/>
      <c r="FQ391" s="16"/>
      <c r="FR391" s="16"/>
      <c r="FS391" s="70"/>
      <c r="FT391" s="16"/>
      <c r="FU391" s="16"/>
      <c r="FV391" s="70"/>
      <c r="FW391" s="16"/>
      <c r="FX391" s="16"/>
      <c r="FY391" s="70"/>
      <c r="FZ391" s="16"/>
      <c r="GA391" s="16"/>
      <c r="GB391" s="70"/>
      <c r="GC391" s="16"/>
      <c r="GD391" s="16"/>
      <c r="GE391" s="70"/>
      <c r="GF391" s="16"/>
      <c r="GG391" s="16"/>
      <c r="GH391" s="71"/>
      <c r="GI391" s="16"/>
      <c r="GJ391" s="16"/>
      <c r="GK391" s="70"/>
      <c r="GL391" s="16"/>
      <c r="GM391" s="16"/>
      <c r="GN391" s="70"/>
      <c r="GO391" s="16"/>
      <c r="GP391" s="16"/>
      <c r="GQ391" s="70"/>
      <c r="GR391" s="16"/>
      <c r="GS391" s="16"/>
      <c r="GT391" s="70"/>
      <c r="GU391" s="16"/>
      <c r="GV391" s="16"/>
      <c r="GW391" s="70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70"/>
      <c r="HJ391" s="16"/>
      <c r="HK391" s="16"/>
      <c r="HL391" s="16"/>
      <c r="HM391" s="16"/>
      <c r="HN391" s="16"/>
      <c r="HO391" s="16"/>
      <c r="HP391" s="16"/>
      <c r="HQ391" s="16"/>
      <c r="HR391" s="70"/>
      <c r="HS391" s="16"/>
      <c r="HT391" s="16"/>
      <c r="HU391" s="70"/>
      <c r="HV391" s="16"/>
      <c r="HW391" s="16"/>
      <c r="HX391" s="70"/>
      <c r="HY391" s="16"/>
      <c r="HZ391" s="16"/>
      <c r="IA391" s="70"/>
      <c r="IB391" s="16"/>
      <c r="IC391" s="16"/>
      <c r="ID391" s="70"/>
      <c r="IE391" s="16"/>
      <c r="IF391" s="16"/>
      <c r="IG391" s="70"/>
      <c r="IH391" s="16"/>
      <c r="II391" s="16"/>
      <c r="IJ391" s="70"/>
      <c r="IK391" s="16"/>
      <c r="IL391" s="16"/>
      <c r="IM391" s="70"/>
      <c r="IN391" s="16"/>
      <c r="IO391" s="16"/>
      <c r="IP391" s="70"/>
      <c r="IQ391" s="16"/>
      <c r="IR391" s="16"/>
      <c r="IS391" s="16"/>
      <c r="IT391" s="70"/>
      <c r="IU391" s="16"/>
      <c r="IV391" s="16"/>
      <c r="IW391" s="70"/>
      <c r="IX391" s="16"/>
      <c r="IY391" s="16"/>
      <c r="IZ391" s="70"/>
      <c r="JA391" s="16"/>
      <c r="JB391" s="16"/>
      <c r="JC391" s="70"/>
      <c r="JD391" s="16"/>
      <c r="JE391" s="16"/>
      <c r="JF391" s="70"/>
      <c r="JG391" s="16"/>
      <c r="JH391" s="16"/>
      <c r="JI391" s="70"/>
      <c r="JJ391" s="16"/>
      <c r="JK391" s="16"/>
      <c r="JL391" s="70"/>
      <c r="JM391" s="16"/>
      <c r="JN391" s="16"/>
      <c r="JO391" s="70"/>
      <c r="JP391" s="16"/>
      <c r="JQ391" s="16"/>
      <c r="JR391" s="70"/>
      <c r="JS391" s="16"/>
      <c r="JT391" s="16"/>
      <c r="JU391" s="70"/>
      <c r="JV391" s="16"/>
      <c r="JW391" s="16"/>
      <c r="JX391" s="70"/>
      <c r="JY391" s="16"/>
      <c r="JZ391" s="16"/>
      <c r="KA391" s="70"/>
      <c r="KB391" s="16"/>
      <c r="KC391" s="16"/>
      <c r="KD391" s="70"/>
      <c r="KE391" s="16"/>
      <c r="KF391" s="16"/>
      <c r="KG391" s="70"/>
      <c r="KH391" s="16"/>
      <c r="KI391" s="16"/>
      <c r="KJ391" s="70"/>
      <c r="KK391" s="16"/>
      <c r="KL391" s="16"/>
      <c r="KM391" s="70"/>
      <c r="KN391" s="16"/>
      <c r="KO391" s="16"/>
      <c r="KP391" s="70"/>
      <c r="KQ391" s="16"/>
      <c r="KR391" s="16"/>
      <c r="KS391" s="70"/>
      <c r="KT391" s="16"/>
      <c r="KU391" s="16"/>
      <c r="KV391" s="16"/>
      <c r="KW391" s="16"/>
      <c r="KX391" s="16"/>
      <c r="KY391" s="70"/>
      <c r="KZ391" s="16"/>
      <c r="LA391" s="16"/>
      <c r="LB391" s="70"/>
      <c r="LC391" s="16"/>
      <c r="LD391" s="16"/>
      <c r="LE391" s="70"/>
      <c r="LF391" s="16"/>
      <c r="LG391" s="16"/>
      <c r="LH391" s="70"/>
      <c r="LI391" s="16"/>
      <c r="LJ391" s="16"/>
      <c r="LK391" s="70"/>
      <c r="LL391" s="16"/>
      <c r="LM391" s="16"/>
      <c r="LN391" s="70"/>
      <c r="LO391" s="16"/>
      <c r="LP391" s="16"/>
      <c r="LQ391" s="70"/>
      <c r="LR391" s="16"/>
      <c r="LS391" s="16"/>
      <c r="LT391" s="70"/>
      <c r="LU391" s="16"/>
      <c r="LV391" s="16"/>
      <c r="LW391" s="70"/>
      <c r="LX391" s="16"/>
      <c r="LY391" s="16"/>
      <c r="LZ391" s="70"/>
      <c r="MA391" s="16"/>
      <c r="MB391" s="16"/>
      <c r="MC391" s="70"/>
      <c r="MD391" s="16"/>
      <c r="ME391" s="16"/>
      <c r="MF391" s="70"/>
      <c r="MG391" s="21"/>
    </row>
    <row r="392" spans="2:345" s="17" customFormat="1" ht="18.75" customHeight="1">
      <c r="B392" s="16"/>
      <c r="C392" s="16"/>
      <c r="D392" s="16"/>
      <c r="E392" s="16"/>
      <c r="F392" s="16"/>
      <c r="G392" s="70"/>
      <c r="H392" s="16"/>
      <c r="I392" s="16"/>
      <c r="J392" s="70"/>
      <c r="K392" s="16"/>
      <c r="L392" s="16"/>
      <c r="M392" s="70"/>
      <c r="N392" s="16"/>
      <c r="O392" s="16"/>
      <c r="P392" s="70"/>
      <c r="Q392" s="16"/>
      <c r="R392" s="16"/>
      <c r="S392" s="70"/>
      <c r="T392" s="16"/>
      <c r="U392" s="16"/>
      <c r="V392" s="70"/>
      <c r="W392" s="16"/>
      <c r="X392" s="16"/>
      <c r="Y392" s="70"/>
      <c r="Z392" s="16"/>
      <c r="AA392" s="16"/>
      <c r="AB392" s="70"/>
      <c r="AC392" s="16"/>
      <c r="AD392" s="16"/>
      <c r="AE392" s="70"/>
      <c r="AF392" s="16"/>
      <c r="AG392" s="16"/>
      <c r="AH392" s="70"/>
      <c r="AI392" s="16"/>
      <c r="AJ392" s="16"/>
      <c r="AK392" s="70"/>
      <c r="AL392" s="16"/>
      <c r="AM392" s="16"/>
      <c r="AN392" s="70"/>
      <c r="AO392" s="16"/>
      <c r="AP392" s="16"/>
      <c r="AQ392" s="70"/>
      <c r="AR392" s="16"/>
      <c r="AS392" s="16"/>
      <c r="AT392" s="70"/>
      <c r="AU392" s="16"/>
      <c r="AV392" s="16"/>
      <c r="AW392" s="70"/>
      <c r="AX392" s="16"/>
      <c r="AY392" s="16"/>
      <c r="AZ392" s="70"/>
      <c r="BA392" s="16"/>
      <c r="BB392" s="16"/>
      <c r="BC392" s="70"/>
      <c r="BD392" s="16"/>
      <c r="BE392" s="16"/>
      <c r="BF392" s="70"/>
      <c r="BG392" s="16"/>
      <c r="BH392" s="16"/>
      <c r="BI392" s="70"/>
      <c r="BJ392" s="16"/>
      <c r="BK392" s="16"/>
      <c r="BL392" s="70"/>
      <c r="BM392" s="16"/>
      <c r="BN392" s="16"/>
      <c r="BO392" s="70"/>
      <c r="BP392" s="16"/>
      <c r="BQ392" s="16"/>
      <c r="BR392" s="70"/>
      <c r="BS392" s="16"/>
      <c r="BT392" s="16"/>
      <c r="BU392" s="70"/>
      <c r="BV392" s="16"/>
      <c r="BW392" s="16"/>
      <c r="BX392" s="70"/>
      <c r="BY392" s="16"/>
      <c r="BZ392" s="16"/>
      <c r="CA392" s="70"/>
      <c r="CB392" s="16"/>
      <c r="CC392" s="16"/>
      <c r="CD392" s="70"/>
      <c r="CE392" s="16"/>
      <c r="CF392" s="16"/>
      <c r="CG392" s="70"/>
      <c r="CH392" s="16"/>
      <c r="CI392" s="16"/>
      <c r="CJ392" s="70"/>
      <c r="CK392" s="16"/>
      <c r="CL392" s="16"/>
      <c r="CM392" s="70"/>
      <c r="CN392" s="16"/>
      <c r="CO392" s="16"/>
      <c r="CP392" s="70"/>
      <c r="CQ392" s="16"/>
      <c r="CR392" s="16"/>
      <c r="CS392" s="70"/>
      <c r="CT392" s="16"/>
      <c r="CU392" s="16"/>
      <c r="CV392" s="70"/>
      <c r="CW392" s="16"/>
      <c r="CX392" s="16"/>
      <c r="CY392" s="70"/>
      <c r="CZ392" s="16"/>
      <c r="DA392" s="16"/>
      <c r="DB392" s="70"/>
      <c r="DC392" s="16"/>
      <c r="DD392" s="16"/>
      <c r="DE392" s="70"/>
      <c r="DF392" s="16"/>
      <c r="DG392" s="16"/>
      <c r="DH392" s="70"/>
      <c r="DI392" s="16"/>
      <c r="DJ392" s="16"/>
      <c r="DK392" s="70"/>
      <c r="DL392" s="16"/>
      <c r="DM392" s="16"/>
      <c r="DN392" s="70"/>
      <c r="DO392" s="16"/>
      <c r="DP392" s="16"/>
      <c r="DQ392" s="70"/>
      <c r="DR392" s="16"/>
      <c r="DS392" s="16"/>
      <c r="DT392" s="70"/>
      <c r="DU392" s="16"/>
      <c r="DV392" s="16"/>
      <c r="DW392" s="70"/>
      <c r="DX392" s="16"/>
      <c r="DY392" s="16"/>
      <c r="DZ392" s="70"/>
      <c r="EA392" s="16"/>
      <c r="EB392" s="16"/>
      <c r="EC392" s="70"/>
      <c r="ED392" s="16"/>
      <c r="EE392" s="16"/>
      <c r="EF392" s="70"/>
      <c r="EG392" s="16"/>
      <c r="EH392" s="16"/>
      <c r="EI392" s="70"/>
      <c r="EJ392" s="16"/>
      <c r="EK392" s="16"/>
      <c r="EL392" s="70"/>
      <c r="EM392" s="16"/>
      <c r="EN392" s="16"/>
      <c r="EO392" s="70"/>
      <c r="EP392" s="16"/>
      <c r="EQ392" s="16"/>
      <c r="ER392" s="70"/>
      <c r="ES392" s="16"/>
      <c r="ET392" s="16"/>
      <c r="EU392" s="70"/>
      <c r="EV392" s="16"/>
      <c r="EW392" s="16"/>
      <c r="EX392" s="70"/>
      <c r="EY392" s="16"/>
      <c r="EZ392" s="16"/>
      <c r="FA392" s="70"/>
      <c r="FB392" s="16"/>
      <c r="FC392" s="16"/>
      <c r="FD392" s="70"/>
      <c r="FE392" s="16"/>
      <c r="FF392" s="16"/>
      <c r="FG392" s="70"/>
      <c r="FH392" s="16"/>
      <c r="FI392" s="16"/>
      <c r="FJ392" s="70"/>
      <c r="FK392" s="16"/>
      <c r="FL392" s="16"/>
      <c r="FM392" s="70"/>
      <c r="FN392" s="16"/>
      <c r="FO392" s="16"/>
      <c r="FP392" s="70"/>
      <c r="FQ392" s="16"/>
      <c r="FR392" s="16"/>
      <c r="FS392" s="70"/>
      <c r="FT392" s="16"/>
      <c r="FU392" s="16"/>
      <c r="FV392" s="70"/>
      <c r="FW392" s="16"/>
      <c r="FX392" s="16"/>
      <c r="FY392" s="70"/>
      <c r="FZ392" s="16"/>
      <c r="GA392" s="16"/>
      <c r="GB392" s="70"/>
      <c r="GC392" s="16"/>
      <c r="GD392" s="16"/>
      <c r="GE392" s="70"/>
      <c r="GF392" s="16"/>
      <c r="GG392" s="16"/>
      <c r="GH392" s="71"/>
      <c r="GI392" s="16"/>
      <c r="GJ392" s="16"/>
      <c r="GK392" s="70"/>
      <c r="GL392" s="16"/>
      <c r="GM392" s="16"/>
      <c r="GN392" s="70"/>
      <c r="GO392" s="16"/>
      <c r="GP392" s="16"/>
      <c r="GQ392" s="70"/>
      <c r="GR392" s="16"/>
      <c r="GS392" s="16"/>
      <c r="GT392" s="70"/>
      <c r="GU392" s="16"/>
      <c r="GV392" s="16"/>
      <c r="GW392" s="70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70"/>
      <c r="HJ392" s="16"/>
      <c r="HK392" s="16"/>
      <c r="HL392" s="16"/>
      <c r="HM392" s="16"/>
      <c r="HN392" s="16"/>
      <c r="HO392" s="16"/>
      <c r="HP392" s="16"/>
      <c r="HQ392" s="16"/>
      <c r="HR392" s="70"/>
      <c r="HS392" s="16"/>
      <c r="HT392" s="16"/>
      <c r="HU392" s="70"/>
      <c r="HV392" s="16"/>
      <c r="HW392" s="16"/>
      <c r="HX392" s="70"/>
      <c r="HY392" s="16"/>
      <c r="HZ392" s="16"/>
      <c r="IA392" s="70"/>
      <c r="IB392" s="16"/>
      <c r="IC392" s="16"/>
      <c r="ID392" s="70"/>
      <c r="IE392" s="16"/>
      <c r="IF392" s="16"/>
      <c r="IG392" s="70"/>
      <c r="IH392" s="16"/>
      <c r="II392" s="16"/>
      <c r="IJ392" s="70"/>
      <c r="IK392" s="16"/>
      <c r="IL392" s="16"/>
      <c r="IM392" s="70"/>
      <c r="IN392" s="16"/>
      <c r="IO392" s="16"/>
      <c r="IP392" s="70"/>
      <c r="IQ392" s="16"/>
      <c r="IR392" s="16"/>
      <c r="IS392" s="16"/>
      <c r="IT392" s="70"/>
      <c r="IU392" s="16"/>
      <c r="IV392" s="16"/>
      <c r="IW392" s="70"/>
      <c r="IX392" s="16"/>
      <c r="IY392" s="16"/>
      <c r="IZ392" s="70"/>
      <c r="JA392" s="16"/>
      <c r="JB392" s="16"/>
      <c r="JC392" s="70"/>
      <c r="JD392" s="16"/>
      <c r="JE392" s="16"/>
      <c r="JF392" s="70"/>
      <c r="JG392" s="16"/>
      <c r="JH392" s="16"/>
      <c r="JI392" s="70"/>
      <c r="JJ392" s="16"/>
      <c r="JK392" s="16"/>
      <c r="JL392" s="70"/>
      <c r="JM392" s="16"/>
      <c r="JN392" s="16"/>
      <c r="JO392" s="70"/>
      <c r="JP392" s="16"/>
      <c r="JQ392" s="16"/>
      <c r="JR392" s="70"/>
      <c r="JS392" s="16"/>
      <c r="JT392" s="16"/>
      <c r="JU392" s="70"/>
      <c r="JV392" s="16"/>
      <c r="JW392" s="16"/>
      <c r="JX392" s="70"/>
      <c r="JY392" s="16"/>
      <c r="JZ392" s="16"/>
      <c r="KA392" s="70"/>
      <c r="KB392" s="16"/>
      <c r="KC392" s="16"/>
      <c r="KD392" s="70"/>
      <c r="KE392" s="16"/>
      <c r="KF392" s="16"/>
      <c r="KG392" s="70"/>
      <c r="KH392" s="16"/>
      <c r="KI392" s="16"/>
      <c r="KJ392" s="70"/>
      <c r="KK392" s="16"/>
      <c r="KL392" s="16"/>
      <c r="KM392" s="70"/>
      <c r="KN392" s="16"/>
      <c r="KO392" s="16"/>
      <c r="KP392" s="70"/>
      <c r="KQ392" s="16"/>
      <c r="KR392" s="16"/>
      <c r="KS392" s="70"/>
      <c r="KT392" s="16"/>
      <c r="KU392" s="16"/>
      <c r="KV392" s="16"/>
      <c r="KW392" s="16"/>
      <c r="KX392" s="16"/>
      <c r="KY392" s="70"/>
      <c r="KZ392" s="16"/>
      <c r="LA392" s="16"/>
      <c r="LB392" s="70"/>
      <c r="LC392" s="16"/>
      <c r="LD392" s="16"/>
      <c r="LE392" s="70"/>
      <c r="LF392" s="16"/>
      <c r="LG392" s="16"/>
      <c r="LH392" s="70"/>
      <c r="LI392" s="16"/>
      <c r="LJ392" s="16"/>
      <c r="LK392" s="70"/>
      <c r="LL392" s="16"/>
      <c r="LM392" s="16"/>
      <c r="LN392" s="70"/>
      <c r="LO392" s="16"/>
      <c r="LP392" s="16"/>
      <c r="LQ392" s="70"/>
      <c r="LR392" s="16"/>
      <c r="LS392" s="16"/>
      <c r="LT392" s="70"/>
      <c r="LU392" s="16"/>
      <c r="LV392" s="16"/>
      <c r="LW392" s="70"/>
      <c r="LX392" s="16"/>
      <c r="LY392" s="16"/>
      <c r="LZ392" s="70"/>
      <c r="MA392" s="16"/>
      <c r="MB392" s="16"/>
      <c r="MC392" s="70"/>
      <c r="MD392" s="16"/>
      <c r="ME392" s="16"/>
      <c r="MF392" s="70"/>
      <c r="MG392" s="21"/>
    </row>
    <row r="393" spans="2:345" s="17" customFormat="1">
      <c r="B393" s="16"/>
      <c r="C393" s="16"/>
      <c r="D393" s="16"/>
      <c r="E393" s="16"/>
      <c r="F393" s="16"/>
      <c r="G393" s="70"/>
      <c r="H393" s="16"/>
      <c r="I393" s="16"/>
      <c r="J393" s="70"/>
      <c r="K393" s="16"/>
      <c r="L393" s="16"/>
      <c r="M393" s="70"/>
      <c r="N393" s="16"/>
      <c r="O393" s="16"/>
      <c r="P393" s="70"/>
      <c r="Q393" s="16"/>
      <c r="R393" s="16"/>
      <c r="S393" s="70"/>
      <c r="T393" s="16"/>
      <c r="U393" s="16"/>
      <c r="V393" s="70"/>
      <c r="W393" s="16"/>
      <c r="X393" s="16"/>
      <c r="Y393" s="70"/>
      <c r="Z393" s="16"/>
      <c r="AA393" s="16"/>
      <c r="AB393" s="70"/>
      <c r="AC393" s="16"/>
      <c r="AD393" s="16"/>
      <c r="AE393" s="70"/>
      <c r="AF393" s="16"/>
      <c r="AG393" s="16"/>
      <c r="AH393" s="70"/>
      <c r="AI393" s="16"/>
      <c r="AJ393" s="16"/>
      <c r="AK393" s="70"/>
      <c r="AL393" s="16"/>
      <c r="AM393" s="16"/>
      <c r="AN393" s="70"/>
      <c r="AO393" s="16"/>
      <c r="AP393" s="16"/>
      <c r="AQ393" s="70"/>
      <c r="AR393" s="16"/>
      <c r="AS393" s="16"/>
      <c r="AT393" s="70"/>
      <c r="AU393" s="16"/>
      <c r="AV393" s="16"/>
      <c r="AW393" s="70"/>
      <c r="AX393" s="16"/>
      <c r="AY393" s="16"/>
      <c r="AZ393" s="70"/>
      <c r="BA393" s="16"/>
      <c r="BB393" s="16"/>
      <c r="BC393" s="70"/>
      <c r="BD393" s="16"/>
      <c r="BE393" s="16"/>
      <c r="BF393" s="70"/>
      <c r="BG393" s="16"/>
      <c r="BH393" s="16"/>
      <c r="BI393" s="70"/>
      <c r="BJ393" s="16"/>
      <c r="BK393" s="16"/>
      <c r="BL393" s="70"/>
      <c r="BM393" s="16"/>
      <c r="BN393" s="16"/>
      <c r="BO393" s="70"/>
      <c r="BP393" s="16"/>
      <c r="BQ393" s="16"/>
      <c r="BR393" s="70"/>
      <c r="BS393" s="16"/>
      <c r="BT393" s="16"/>
      <c r="BU393" s="70"/>
      <c r="BV393" s="16"/>
      <c r="BW393" s="16"/>
      <c r="BX393" s="70"/>
      <c r="BY393" s="16"/>
      <c r="BZ393" s="16"/>
      <c r="CA393" s="70"/>
      <c r="CB393" s="16"/>
      <c r="CC393" s="16"/>
      <c r="CD393" s="70"/>
      <c r="CE393" s="16"/>
      <c r="CF393" s="16"/>
      <c r="CG393" s="70"/>
      <c r="CH393" s="16"/>
      <c r="CI393" s="16"/>
      <c r="CJ393" s="70"/>
      <c r="CK393" s="16"/>
      <c r="CL393" s="16"/>
      <c r="CM393" s="70"/>
      <c r="CN393" s="16"/>
      <c r="CO393" s="16"/>
      <c r="CP393" s="70"/>
      <c r="CQ393" s="16"/>
      <c r="CR393" s="16"/>
      <c r="CS393" s="70"/>
      <c r="CT393" s="16"/>
      <c r="CU393" s="16"/>
      <c r="CV393" s="70"/>
      <c r="CW393" s="16"/>
      <c r="CX393" s="16"/>
      <c r="CY393" s="70"/>
      <c r="CZ393" s="16"/>
      <c r="DA393" s="16"/>
      <c r="DB393" s="70"/>
      <c r="DC393" s="16"/>
      <c r="DD393" s="16"/>
      <c r="DE393" s="70"/>
      <c r="DF393" s="16"/>
      <c r="DG393" s="16"/>
      <c r="DH393" s="70"/>
      <c r="DI393" s="16"/>
      <c r="DJ393" s="16"/>
      <c r="DK393" s="70"/>
      <c r="DL393" s="16"/>
      <c r="DM393" s="16"/>
      <c r="DN393" s="70"/>
      <c r="DO393" s="16"/>
      <c r="DP393" s="16"/>
      <c r="DQ393" s="70"/>
      <c r="DR393" s="16"/>
      <c r="DS393" s="16"/>
      <c r="DT393" s="70"/>
      <c r="DU393" s="16"/>
      <c r="DV393" s="16"/>
      <c r="DW393" s="70"/>
      <c r="DX393" s="16"/>
      <c r="DY393" s="16"/>
      <c r="DZ393" s="70"/>
      <c r="EA393" s="16"/>
      <c r="EB393" s="16"/>
      <c r="EC393" s="70"/>
      <c r="ED393" s="16"/>
      <c r="EE393" s="16"/>
      <c r="EF393" s="70"/>
      <c r="EG393" s="16"/>
      <c r="EH393" s="16"/>
      <c r="EI393" s="70"/>
      <c r="EJ393" s="16"/>
      <c r="EK393" s="16"/>
      <c r="EL393" s="70"/>
      <c r="EM393" s="16"/>
      <c r="EN393" s="16"/>
      <c r="EO393" s="70"/>
      <c r="EP393" s="16"/>
      <c r="EQ393" s="16"/>
      <c r="ER393" s="70"/>
      <c r="ES393" s="16"/>
      <c r="ET393" s="16"/>
      <c r="EU393" s="70"/>
      <c r="EV393" s="16"/>
      <c r="EW393" s="16"/>
      <c r="EX393" s="70"/>
      <c r="EY393" s="16"/>
      <c r="EZ393" s="16"/>
      <c r="FA393" s="70"/>
      <c r="FB393" s="16"/>
      <c r="FC393" s="16"/>
      <c r="FD393" s="70"/>
      <c r="FE393" s="16"/>
      <c r="FF393" s="16"/>
      <c r="FG393" s="70"/>
      <c r="FH393" s="16"/>
      <c r="FI393" s="16"/>
      <c r="FJ393" s="70"/>
      <c r="FK393" s="16"/>
      <c r="FL393" s="16"/>
      <c r="FM393" s="70"/>
      <c r="FN393" s="16"/>
      <c r="FO393" s="16"/>
      <c r="FP393" s="70"/>
      <c r="FQ393" s="16"/>
      <c r="FR393" s="16"/>
      <c r="FS393" s="70"/>
      <c r="FT393" s="16"/>
      <c r="FU393" s="16"/>
      <c r="FV393" s="70"/>
      <c r="FW393" s="16"/>
      <c r="FX393" s="16"/>
      <c r="FY393" s="70"/>
      <c r="FZ393" s="16"/>
      <c r="GA393" s="16"/>
      <c r="GB393" s="70"/>
      <c r="GC393" s="16"/>
      <c r="GD393" s="16"/>
      <c r="GE393" s="70"/>
      <c r="GF393" s="16"/>
      <c r="GG393" s="16"/>
      <c r="GH393" s="71"/>
      <c r="GI393" s="16"/>
      <c r="GJ393" s="16"/>
      <c r="GK393" s="70"/>
      <c r="GL393" s="16"/>
      <c r="GM393" s="16"/>
      <c r="GN393" s="70"/>
      <c r="GO393" s="16"/>
      <c r="GP393" s="16"/>
      <c r="GQ393" s="70"/>
      <c r="GR393" s="16"/>
      <c r="GS393" s="16"/>
      <c r="GT393" s="70"/>
      <c r="GU393" s="16"/>
      <c r="GV393" s="16"/>
      <c r="GW393" s="70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70"/>
      <c r="HJ393" s="16"/>
      <c r="HK393" s="16"/>
      <c r="HL393" s="16"/>
      <c r="HM393" s="16"/>
      <c r="HN393" s="16"/>
      <c r="HO393" s="16"/>
      <c r="HP393" s="16"/>
      <c r="HQ393" s="16"/>
      <c r="HR393" s="70"/>
      <c r="HS393" s="16"/>
      <c r="HT393" s="16"/>
      <c r="HU393" s="70"/>
      <c r="HV393" s="16"/>
      <c r="HW393" s="16"/>
      <c r="HX393" s="70"/>
      <c r="HY393" s="16"/>
      <c r="HZ393" s="16"/>
      <c r="IA393" s="70"/>
      <c r="IB393" s="16"/>
      <c r="IC393" s="16"/>
      <c r="ID393" s="70"/>
      <c r="IE393" s="16"/>
      <c r="IF393" s="16"/>
      <c r="IG393" s="70"/>
      <c r="IH393" s="16"/>
      <c r="II393" s="16"/>
      <c r="IJ393" s="70"/>
      <c r="IK393" s="16"/>
      <c r="IL393" s="16"/>
      <c r="IM393" s="70"/>
      <c r="IN393" s="16"/>
      <c r="IO393" s="16"/>
      <c r="IP393" s="70"/>
      <c r="IQ393" s="16"/>
      <c r="IR393" s="16"/>
      <c r="IS393" s="16"/>
      <c r="IT393" s="70"/>
      <c r="IU393" s="16"/>
      <c r="IV393" s="16"/>
      <c r="IW393" s="70"/>
      <c r="IX393" s="16"/>
      <c r="IY393" s="16"/>
      <c r="IZ393" s="70"/>
      <c r="JA393" s="16"/>
      <c r="JB393" s="16"/>
      <c r="JC393" s="70"/>
      <c r="JD393" s="16"/>
      <c r="JE393" s="16"/>
      <c r="JF393" s="70"/>
      <c r="JG393" s="16"/>
      <c r="JH393" s="16"/>
      <c r="JI393" s="70"/>
      <c r="JJ393" s="16"/>
      <c r="JK393" s="16"/>
      <c r="JL393" s="70"/>
      <c r="JM393" s="16"/>
      <c r="JN393" s="16"/>
      <c r="JO393" s="70"/>
      <c r="JP393" s="16"/>
      <c r="JQ393" s="16"/>
      <c r="JR393" s="70"/>
      <c r="JS393" s="16"/>
      <c r="JT393" s="16"/>
      <c r="JU393" s="70"/>
      <c r="JV393" s="16"/>
      <c r="JW393" s="16"/>
      <c r="JX393" s="70"/>
      <c r="JY393" s="16"/>
      <c r="JZ393" s="16"/>
      <c r="KA393" s="70"/>
      <c r="KB393" s="16"/>
      <c r="KC393" s="16"/>
      <c r="KD393" s="70"/>
      <c r="KE393" s="16"/>
      <c r="KF393" s="16"/>
      <c r="KG393" s="70"/>
      <c r="KH393" s="16"/>
      <c r="KI393" s="16"/>
      <c r="KJ393" s="70"/>
      <c r="KK393" s="16"/>
      <c r="KL393" s="16"/>
      <c r="KM393" s="70"/>
      <c r="KN393" s="16"/>
      <c r="KO393" s="16"/>
      <c r="KP393" s="70"/>
      <c r="KQ393" s="16"/>
      <c r="KR393" s="16"/>
      <c r="KS393" s="70"/>
      <c r="KT393" s="16"/>
      <c r="KU393" s="16"/>
      <c r="KV393" s="16"/>
      <c r="KW393" s="16"/>
      <c r="KX393" s="16"/>
      <c r="KY393" s="70"/>
      <c r="KZ393" s="16"/>
      <c r="LA393" s="16"/>
      <c r="LB393" s="70"/>
      <c r="LC393" s="16"/>
      <c r="LD393" s="16"/>
      <c r="LE393" s="70"/>
      <c r="LF393" s="16"/>
      <c r="LG393" s="16"/>
      <c r="LH393" s="70"/>
      <c r="LI393" s="16"/>
      <c r="LJ393" s="16"/>
      <c r="LK393" s="70"/>
      <c r="LL393" s="16"/>
      <c r="LM393" s="16"/>
      <c r="LN393" s="70"/>
      <c r="LO393" s="16"/>
      <c r="LP393" s="16"/>
      <c r="LQ393" s="70"/>
      <c r="LR393" s="16"/>
      <c r="LS393" s="16"/>
      <c r="LT393" s="70"/>
      <c r="LU393" s="16"/>
      <c r="LV393" s="16"/>
      <c r="LW393" s="70"/>
      <c r="LX393" s="16"/>
      <c r="LY393" s="16"/>
      <c r="LZ393" s="70"/>
      <c r="MA393" s="16"/>
      <c r="MB393" s="16"/>
      <c r="MC393" s="70"/>
      <c r="MD393" s="16"/>
      <c r="ME393" s="16"/>
      <c r="MF393" s="70"/>
      <c r="MG393" s="21"/>
    </row>
    <row r="394" spans="2:345" s="17" customFormat="1" ht="18.75" customHeight="1">
      <c r="B394" s="16"/>
      <c r="C394" s="16"/>
      <c r="D394" s="16"/>
      <c r="E394" s="16"/>
      <c r="F394" s="16"/>
      <c r="G394" s="70"/>
      <c r="H394" s="16"/>
      <c r="I394" s="16"/>
      <c r="J394" s="70"/>
      <c r="K394" s="16"/>
      <c r="L394" s="16"/>
      <c r="M394" s="70"/>
      <c r="N394" s="16"/>
      <c r="O394" s="16"/>
      <c r="P394" s="70"/>
      <c r="Q394" s="16"/>
      <c r="R394" s="16"/>
      <c r="S394" s="70"/>
      <c r="T394" s="16"/>
      <c r="U394" s="16"/>
      <c r="V394" s="70"/>
      <c r="W394" s="16"/>
      <c r="X394" s="16"/>
      <c r="Y394" s="70"/>
      <c r="Z394" s="16"/>
      <c r="AA394" s="16"/>
      <c r="AB394" s="70"/>
      <c r="AC394" s="16"/>
      <c r="AD394" s="16"/>
      <c r="AE394" s="70"/>
      <c r="AF394" s="16"/>
      <c r="AG394" s="16"/>
      <c r="AH394" s="70"/>
      <c r="AI394" s="16"/>
      <c r="AJ394" s="16"/>
      <c r="AK394" s="70"/>
      <c r="AL394" s="16"/>
      <c r="AM394" s="16"/>
      <c r="AN394" s="70"/>
      <c r="AO394" s="16"/>
      <c r="AP394" s="16"/>
      <c r="AQ394" s="70"/>
      <c r="AR394" s="16"/>
      <c r="AS394" s="16"/>
      <c r="AT394" s="70"/>
      <c r="AU394" s="16"/>
      <c r="AV394" s="16"/>
      <c r="AW394" s="70"/>
      <c r="AX394" s="16"/>
      <c r="AY394" s="16"/>
      <c r="AZ394" s="70"/>
      <c r="BA394" s="16"/>
      <c r="BB394" s="16"/>
      <c r="BC394" s="70"/>
      <c r="BD394" s="16"/>
      <c r="BE394" s="16"/>
      <c r="BF394" s="70"/>
      <c r="BG394" s="16"/>
      <c r="BH394" s="16"/>
      <c r="BI394" s="70"/>
      <c r="BJ394" s="16"/>
      <c r="BK394" s="16"/>
      <c r="BL394" s="70"/>
      <c r="BM394" s="16"/>
      <c r="BN394" s="16"/>
      <c r="BO394" s="70"/>
      <c r="BP394" s="16"/>
      <c r="BQ394" s="16"/>
      <c r="BR394" s="70"/>
      <c r="BS394" s="16"/>
      <c r="BT394" s="16"/>
      <c r="BU394" s="70"/>
      <c r="BV394" s="16"/>
      <c r="BW394" s="16"/>
      <c r="BX394" s="70"/>
      <c r="BY394" s="16"/>
      <c r="BZ394" s="16"/>
      <c r="CA394" s="70"/>
      <c r="CB394" s="16"/>
      <c r="CC394" s="16"/>
      <c r="CD394" s="70"/>
      <c r="CE394" s="16"/>
      <c r="CF394" s="16"/>
      <c r="CG394" s="70"/>
      <c r="CH394" s="16"/>
      <c r="CI394" s="16"/>
      <c r="CJ394" s="70"/>
      <c r="CK394" s="16"/>
      <c r="CL394" s="16"/>
      <c r="CM394" s="70"/>
      <c r="CN394" s="16"/>
      <c r="CO394" s="16"/>
      <c r="CP394" s="70"/>
      <c r="CQ394" s="16"/>
      <c r="CR394" s="16"/>
      <c r="CS394" s="70"/>
      <c r="CT394" s="16"/>
      <c r="CU394" s="16"/>
      <c r="CV394" s="70"/>
      <c r="CW394" s="16"/>
      <c r="CX394" s="16"/>
      <c r="CY394" s="70"/>
      <c r="CZ394" s="16"/>
      <c r="DA394" s="16"/>
      <c r="DB394" s="70"/>
      <c r="DC394" s="16"/>
      <c r="DD394" s="16"/>
      <c r="DE394" s="70"/>
      <c r="DF394" s="16"/>
      <c r="DG394" s="16"/>
      <c r="DH394" s="70"/>
      <c r="DI394" s="16"/>
      <c r="DJ394" s="16"/>
      <c r="DK394" s="70"/>
      <c r="DL394" s="16"/>
      <c r="DM394" s="16"/>
      <c r="DN394" s="70"/>
      <c r="DO394" s="16"/>
      <c r="DP394" s="16"/>
      <c r="DQ394" s="70"/>
      <c r="DR394" s="16"/>
      <c r="DS394" s="16"/>
      <c r="DT394" s="70"/>
      <c r="DU394" s="16"/>
      <c r="DV394" s="16"/>
      <c r="DW394" s="70"/>
      <c r="DX394" s="16"/>
      <c r="DY394" s="16"/>
      <c r="DZ394" s="70"/>
      <c r="EA394" s="16"/>
      <c r="EB394" s="16"/>
      <c r="EC394" s="70"/>
      <c r="ED394" s="16"/>
      <c r="EE394" s="16"/>
      <c r="EF394" s="70"/>
      <c r="EG394" s="16"/>
      <c r="EH394" s="16"/>
      <c r="EI394" s="70"/>
      <c r="EJ394" s="16"/>
      <c r="EK394" s="16"/>
      <c r="EL394" s="70"/>
      <c r="EM394" s="16"/>
      <c r="EN394" s="16"/>
      <c r="EO394" s="70"/>
      <c r="EP394" s="16"/>
      <c r="EQ394" s="16"/>
      <c r="ER394" s="70"/>
      <c r="ES394" s="16"/>
      <c r="ET394" s="16"/>
      <c r="EU394" s="70"/>
      <c r="EV394" s="16"/>
      <c r="EW394" s="16"/>
      <c r="EX394" s="70"/>
      <c r="EY394" s="16"/>
      <c r="EZ394" s="16"/>
      <c r="FA394" s="70"/>
      <c r="FB394" s="16"/>
      <c r="FC394" s="16"/>
      <c r="FD394" s="70"/>
      <c r="FE394" s="16"/>
      <c r="FF394" s="16"/>
      <c r="FG394" s="70"/>
      <c r="FH394" s="16"/>
      <c r="FI394" s="16"/>
      <c r="FJ394" s="70"/>
      <c r="FK394" s="16"/>
      <c r="FL394" s="16"/>
      <c r="FM394" s="70"/>
      <c r="FN394" s="16"/>
      <c r="FO394" s="16"/>
      <c r="FP394" s="70"/>
      <c r="FQ394" s="16"/>
      <c r="FR394" s="16"/>
      <c r="FS394" s="70"/>
      <c r="FT394" s="16"/>
      <c r="FU394" s="16"/>
      <c r="FV394" s="70"/>
      <c r="FW394" s="16"/>
      <c r="FX394" s="16"/>
      <c r="FY394" s="70"/>
      <c r="FZ394" s="16"/>
      <c r="GA394" s="16"/>
      <c r="GB394" s="70"/>
      <c r="GC394" s="16"/>
      <c r="GD394" s="16"/>
      <c r="GE394" s="70"/>
      <c r="GF394" s="16"/>
      <c r="GG394" s="16"/>
      <c r="GH394" s="71"/>
      <c r="GI394" s="16"/>
      <c r="GJ394" s="16"/>
      <c r="GK394" s="70"/>
      <c r="GL394" s="16"/>
      <c r="GM394" s="16"/>
      <c r="GN394" s="70"/>
      <c r="GO394" s="16"/>
      <c r="GP394" s="16"/>
      <c r="GQ394" s="70"/>
      <c r="GR394" s="16"/>
      <c r="GS394" s="16"/>
      <c r="GT394" s="70"/>
      <c r="GU394" s="16"/>
      <c r="GV394" s="16"/>
      <c r="GW394" s="70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70"/>
      <c r="HJ394" s="16"/>
      <c r="HK394" s="16"/>
      <c r="HL394" s="16"/>
      <c r="HM394" s="16"/>
      <c r="HN394" s="16"/>
      <c r="HO394" s="16"/>
      <c r="HP394" s="16"/>
      <c r="HQ394" s="16"/>
      <c r="HR394" s="70"/>
      <c r="HS394" s="16"/>
      <c r="HT394" s="16"/>
      <c r="HU394" s="70"/>
      <c r="HV394" s="16"/>
      <c r="HW394" s="16"/>
      <c r="HX394" s="70"/>
      <c r="HY394" s="16"/>
      <c r="HZ394" s="16"/>
      <c r="IA394" s="70"/>
      <c r="IB394" s="16"/>
      <c r="IC394" s="16"/>
      <c r="ID394" s="70"/>
      <c r="IE394" s="16"/>
      <c r="IF394" s="16"/>
      <c r="IG394" s="70"/>
      <c r="IH394" s="16"/>
      <c r="II394" s="16"/>
      <c r="IJ394" s="70"/>
      <c r="IK394" s="16"/>
      <c r="IL394" s="16"/>
      <c r="IM394" s="70"/>
      <c r="IN394" s="16"/>
      <c r="IO394" s="16"/>
      <c r="IP394" s="70"/>
      <c r="IQ394" s="16"/>
      <c r="IR394" s="16"/>
      <c r="IS394" s="16"/>
      <c r="IT394" s="70"/>
      <c r="IU394" s="16"/>
      <c r="IV394" s="16"/>
      <c r="IW394" s="70"/>
      <c r="IX394" s="16"/>
      <c r="IY394" s="16"/>
      <c r="IZ394" s="70"/>
      <c r="JA394" s="16"/>
      <c r="JB394" s="16"/>
      <c r="JC394" s="70"/>
      <c r="JD394" s="16"/>
      <c r="JE394" s="16"/>
      <c r="JF394" s="70"/>
      <c r="JG394" s="16"/>
      <c r="JH394" s="16"/>
      <c r="JI394" s="70"/>
      <c r="JJ394" s="16"/>
      <c r="JK394" s="16"/>
      <c r="JL394" s="70"/>
      <c r="JM394" s="16"/>
      <c r="JN394" s="16"/>
      <c r="JO394" s="70"/>
      <c r="JP394" s="16"/>
      <c r="JQ394" s="16"/>
      <c r="JR394" s="70"/>
      <c r="JS394" s="16"/>
      <c r="JT394" s="16"/>
      <c r="JU394" s="70"/>
      <c r="JV394" s="16"/>
      <c r="JW394" s="16"/>
      <c r="JX394" s="70"/>
      <c r="JY394" s="16"/>
      <c r="JZ394" s="16"/>
      <c r="KA394" s="70"/>
      <c r="KB394" s="16"/>
      <c r="KC394" s="16"/>
      <c r="KD394" s="70"/>
      <c r="KE394" s="16"/>
      <c r="KF394" s="16"/>
      <c r="KG394" s="70"/>
      <c r="KH394" s="16"/>
      <c r="KI394" s="16"/>
      <c r="KJ394" s="70"/>
      <c r="KK394" s="16"/>
      <c r="KL394" s="16"/>
      <c r="KM394" s="70"/>
      <c r="KN394" s="16"/>
      <c r="KO394" s="16"/>
      <c r="KP394" s="70"/>
      <c r="KQ394" s="16"/>
      <c r="KR394" s="16"/>
      <c r="KS394" s="70"/>
      <c r="KT394" s="16"/>
      <c r="KU394" s="16"/>
      <c r="KV394" s="16"/>
      <c r="KW394" s="16"/>
      <c r="KX394" s="16"/>
      <c r="KY394" s="70"/>
      <c r="KZ394" s="16"/>
      <c r="LA394" s="16"/>
      <c r="LB394" s="70"/>
      <c r="LC394" s="16"/>
      <c r="LD394" s="16"/>
      <c r="LE394" s="70"/>
      <c r="LF394" s="16"/>
      <c r="LG394" s="16"/>
      <c r="LH394" s="70"/>
      <c r="LI394" s="16"/>
      <c r="LJ394" s="16"/>
      <c r="LK394" s="70"/>
      <c r="LL394" s="16"/>
      <c r="LM394" s="16"/>
      <c r="LN394" s="70"/>
      <c r="LO394" s="16"/>
      <c r="LP394" s="16"/>
      <c r="LQ394" s="70"/>
      <c r="LR394" s="16"/>
      <c r="LS394" s="16"/>
      <c r="LT394" s="70"/>
      <c r="LU394" s="16"/>
      <c r="LV394" s="16"/>
      <c r="LW394" s="70"/>
      <c r="LX394" s="16"/>
      <c r="LY394" s="16"/>
      <c r="LZ394" s="70"/>
      <c r="MA394" s="16"/>
      <c r="MB394" s="16"/>
      <c r="MC394" s="70"/>
      <c r="MD394" s="16"/>
      <c r="ME394" s="16"/>
      <c r="MF394" s="70"/>
      <c r="MG394" s="21"/>
    </row>
    <row r="395" spans="2:345" s="17" customFormat="1">
      <c r="B395" s="16"/>
      <c r="C395" s="16"/>
      <c r="D395" s="16"/>
      <c r="E395" s="16"/>
      <c r="F395" s="16"/>
      <c r="G395" s="70"/>
      <c r="H395" s="16"/>
      <c r="I395" s="16"/>
      <c r="J395" s="70"/>
      <c r="K395" s="16"/>
      <c r="L395" s="16"/>
      <c r="M395" s="70"/>
      <c r="N395" s="16"/>
      <c r="O395" s="16"/>
      <c r="P395" s="70"/>
      <c r="Q395" s="16"/>
      <c r="R395" s="16"/>
      <c r="S395" s="70"/>
      <c r="T395" s="16"/>
      <c r="U395" s="16"/>
      <c r="V395" s="70"/>
      <c r="W395" s="16"/>
      <c r="X395" s="16"/>
      <c r="Y395" s="70"/>
      <c r="Z395" s="16"/>
      <c r="AA395" s="16"/>
      <c r="AB395" s="70"/>
      <c r="AC395" s="16"/>
      <c r="AD395" s="16"/>
      <c r="AE395" s="70"/>
      <c r="AF395" s="16"/>
      <c r="AG395" s="16"/>
      <c r="AH395" s="70"/>
      <c r="AI395" s="16"/>
      <c r="AJ395" s="16"/>
      <c r="AK395" s="70"/>
      <c r="AL395" s="16"/>
      <c r="AM395" s="16"/>
      <c r="AN395" s="70"/>
      <c r="AO395" s="16"/>
      <c r="AP395" s="16"/>
      <c r="AQ395" s="70"/>
      <c r="AR395" s="16"/>
      <c r="AS395" s="16"/>
      <c r="AT395" s="70"/>
      <c r="AU395" s="16"/>
      <c r="AV395" s="16"/>
      <c r="AW395" s="70"/>
      <c r="AX395" s="16"/>
      <c r="AY395" s="16"/>
      <c r="AZ395" s="70"/>
      <c r="BA395" s="16"/>
      <c r="BB395" s="16"/>
      <c r="BC395" s="70"/>
      <c r="BD395" s="16"/>
      <c r="BE395" s="16"/>
      <c r="BF395" s="70"/>
      <c r="BG395" s="16"/>
      <c r="BH395" s="16"/>
      <c r="BI395" s="70"/>
      <c r="BJ395" s="16"/>
      <c r="BK395" s="16"/>
      <c r="BL395" s="70"/>
      <c r="BM395" s="16"/>
      <c r="BN395" s="16"/>
      <c r="BO395" s="70"/>
      <c r="BP395" s="16"/>
      <c r="BQ395" s="16"/>
      <c r="BR395" s="70"/>
      <c r="BS395" s="16"/>
      <c r="BT395" s="16"/>
      <c r="BU395" s="70"/>
      <c r="BV395" s="16"/>
      <c r="BW395" s="16"/>
      <c r="BX395" s="70"/>
      <c r="BY395" s="16"/>
      <c r="BZ395" s="16"/>
      <c r="CA395" s="70"/>
      <c r="CB395" s="16"/>
      <c r="CC395" s="16"/>
      <c r="CD395" s="70"/>
      <c r="CE395" s="16"/>
      <c r="CF395" s="16"/>
      <c r="CG395" s="70"/>
      <c r="CH395" s="16"/>
      <c r="CI395" s="16"/>
      <c r="CJ395" s="70"/>
      <c r="CK395" s="16"/>
      <c r="CL395" s="16"/>
      <c r="CM395" s="70"/>
      <c r="CN395" s="16"/>
      <c r="CO395" s="16"/>
      <c r="CP395" s="70"/>
      <c r="CQ395" s="16"/>
      <c r="CR395" s="16"/>
      <c r="CS395" s="70"/>
      <c r="CT395" s="16"/>
      <c r="CU395" s="16"/>
      <c r="CV395" s="70"/>
      <c r="CW395" s="16"/>
      <c r="CX395" s="16"/>
      <c r="CY395" s="70"/>
      <c r="CZ395" s="16"/>
      <c r="DA395" s="16"/>
      <c r="DB395" s="70"/>
      <c r="DC395" s="16"/>
      <c r="DD395" s="16"/>
      <c r="DE395" s="70"/>
      <c r="DF395" s="16"/>
      <c r="DG395" s="16"/>
      <c r="DH395" s="70"/>
      <c r="DI395" s="16"/>
      <c r="DJ395" s="16"/>
      <c r="DK395" s="70"/>
      <c r="DL395" s="16"/>
      <c r="DM395" s="16"/>
      <c r="DN395" s="70"/>
      <c r="DO395" s="16"/>
      <c r="DP395" s="16"/>
      <c r="DQ395" s="70"/>
      <c r="DR395" s="16"/>
      <c r="DS395" s="16"/>
      <c r="DT395" s="70"/>
      <c r="DU395" s="16"/>
      <c r="DV395" s="16"/>
      <c r="DW395" s="70"/>
      <c r="DX395" s="16"/>
      <c r="DY395" s="16"/>
      <c r="DZ395" s="70"/>
      <c r="EA395" s="16"/>
      <c r="EB395" s="16"/>
      <c r="EC395" s="70"/>
      <c r="ED395" s="16"/>
      <c r="EE395" s="16"/>
      <c r="EF395" s="70"/>
      <c r="EG395" s="16"/>
      <c r="EH395" s="16"/>
      <c r="EI395" s="70"/>
      <c r="EJ395" s="16"/>
      <c r="EK395" s="16"/>
      <c r="EL395" s="70"/>
      <c r="EM395" s="16"/>
      <c r="EN395" s="16"/>
      <c r="EO395" s="70"/>
      <c r="EP395" s="16"/>
      <c r="EQ395" s="16"/>
      <c r="ER395" s="70"/>
      <c r="ES395" s="16"/>
      <c r="ET395" s="16"/>
      <c r="EU395" s="70"/>
      <c r="EV395" s="16"/>
      <c r="EW395" s="16"/>
      <c r="EX395" s="70"/>
      <c r="EY395" s="16"/>
      <c r="EZ395" s="16"/>
      <c r="FA395" s="70"/>
      <c r="FB395" s="16"/>
      <c r="FC395" s="16"/>
      <c r="FD395" s="70"/>
      <c r="FE395" s="16"/>
      <c r="FF395" s="16"/>
      <c r="FG395" s="70"/>
      <c r="FH395" s="16"/>
      <c r="FI395" s="16"/>
      <c r="FJ395" s="70"/>
      <c r="FK395" s="16"/>
      <c r="FL395" s="16"/>
      <c r="FM395" s="70"/>
      <c r="FN395" s="16"/>
      <c r="FO395" s="16"/>
      <c r="FP395" s="70"/>
      <c r="FQ395" s="16"/>
      <c r="FR395" s="16"/>
      <c r="FS395" s="70"/>
      <c r="FT395" s="16"/>
      <c r="FU395" s="16"/>
      <c r="FV395" s="70"/>
      <c r="FW395" s="16"/>
      <c r="FX395" s="16"/>
      <c r="FY395" s="70"/>
      <c r="FZ395" s="16"/>
      <c r="GA395" s="16"/>
      <c r="GB395" s="70"/>
      <c r="GC395" s="16"/>
      <c r="GD395" s="16"/>
      <c r="GE395" s="70"/>
      <c r="GF395" s="16"/>
      <c r="GG395" s="16"/>
      <c r="GH395" s="71"/>
      <c r="GI395" s="16"/>
      <c r="GJ395" s="16"/>
      <c r="GK395" s="70"/>
      <c r="GL395" s="16"/>
      <c r="GM395" s="16"/>
      <c r="GN395" s="70"/>
      <c r="GO395" s="16"/>
      <c r="GP395" s="16"/>
      <c r="GQ395" s="70"/>
      <c r="GR395" s="16"/>
      <c r="GS395" s="16"/>
      <c r="GT395" s="70"/>
      <c r="GU395" s="16"/>
      <c r="GV395" s="16"/>
      <c r="GW395" s="70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70"/>
      <c r="HJ395" s="16"/>
      <c r="HK395" s="16"/>
      <c r="HL395" s="16"/>
      <c r="HM395" s="16"/>
      <c r="HN395" s="16"/>
      <c r="HO395" s="16"/>
      <c r="HP395" s="16"/>
      <c r="HQ395" s="16"/>
      <c r="HR395" s="70"/>
      <c r="HS395" s="16"/>
      <c r="HT395" s="16"/>
      <c r="HU395" s="70"/>
      <c r="HV395" s="16"/>
      <c r="HW395" s="16"/>
      <c r="HX395" s="70"/>
      <c r="HY395" s="16"/>
      <c r="HZ395" s="16"/>
      <c r="IA395" s="70"/>
      <c r="IB395" s="16"/>
      <c r="IC395" s="16"/>
      <c r="ID395" s="70"/>
      <c r="IE395" s="16"/>
      <c r="IF395" s="16"/>
      <c r="IG395" s="70"/>
      <c r="IH395" s="16"/>
      <c r="II395" s="16"/>
      <c r="IJ395" s="70"/>
      <c r="IK395" s="16"/>
      <c r="IL395" s="16"/>
      <c r="IM395" s="70"/>
      <c r="IN395" s="16"/>
      <c r="IO395" s="16"/>
      <c r="IP395" s="70"/>
      <c r="IQ395" s="16"/>
      <c r="IR395" s="16"/>
      <c r="IS395" s="16"/>
      <c r="IT395" s="70"/>
      <c r="IU395" s="16"/>
      <c r="IV395" s="16"/>
      <c r="IW395" s="70"/>
      <c r="IX395" s="16"/>
      <c r="IY395" s="16"/>
      <c r="IZ395" s="70"/>
      <c r="JA395" s="16"/>
      <c r="JB395" s="16"/>
      <c r="JC395" s="70"/>
      <c r="JD395" s="16"/>
      <c r="JE395" s="16"/>
      <c r="JF395" s="70"/>
      <c r="JG395" s="16"/>
      <c r="JH395" s="16"/>
      <c r="JI395" s="70"/>
      <c r="JJ395" s="16"/>
      <c r="JK395" s="16"/>
      <c r="JL395" s="70"/>
      <c r="JM395" s="16"/>
      <c r="JN395" s="16"/>
      <c r="JO395" s="70"/>
      <c r="JP395" s="16"/>
      <c r="JQ395" s="16"/>
      <c r="JR395" s="70"/>
      <c r="JS395" s="16"/>
      <c r="JT395" s="16"/>
      <c r="JU395" s="70"/>
      <c r="JV395" s="16"/>
      <c r="JW395" s="16"/>
      <c r="JX395" s="70"/>
      <c r="JY395" s="16"/>
      <c r="JZ395" s="16"/>
      <c r="KA395" s="70"/>
      <c r="KB395" s="16"/>
      <c r="KC395" s="16"/>
      <c r="KD395" s="70"/>
      <c r="KE395" s="16"/>
      <c r="KF395" s="16"/>
      <c r="KG395" s="70"/>
      <c r="KH395" s="16"/>
      <c r="KI395" s="16"/>
      <c r="KJ395" s="70"/>
      <c r="KK395" s="16"/>
      <c r="KL395" s="16"/>
      <c r="KM395" s="70"/>
      <c r="KN395" s="16"/>
      <c r="KO395" s="16"/>
      <c r="KP395" s="70"/>
      <c r="KQ395" s="16"/>
      <c r="KR395" s="16"/>
      <c r="KS395" s="70"/>
      <c r="KT395" s="16"/>
      <c r="KU395" s="16"/>
      <c r="KV395" s="16"/>
      <c r="KW395" s="16"/>
      <c r="KX395" s="16"/>
      <c r="KY395" s="70"/>
      <c r="KZ395" s="16"/>
      <c r="LA395" s="16"/>
      <c r="LB395" s="70"/>
      <c r="LC395" s="16"/>
      <c r="LD395" s="16"/>
      <c r="LE395" s="70"/>
      <c r="LF395" s="16"/>
      <c r="LG395" s="16"/>
      <c r="LH395" s="70"/>
      <c r="LI395" s="16"/>
      <c r="LJ395" s="16"/>
      <c r="LK395" s="70"/>
      <c r="LL395" s="16"/>
      <c r="LM395" s="16"/>
      <c r="LN395" s="70"/>
      <c r="LO395" s="16"/>
      <c r="LP395" s="16"/>
      <c r="LQ395" s="70"/>
      <c r="LR395" s="16"/>
      <c r="LS395" s="16"/>
      <c r="LT395" s="70"/>
      <c r="LU395" s="16"/>
      <c r="LV395" s="16"/>
      <c r="LW395" s="70"/>
      <c r="LX395" s="16"/>
      <c r="LY395" s="16"/>
      <c r="LZ395" s="70"/>
      <c r="MA395" s="16"/>
      <c r="MB395" s="16"/>
      <c r="MC395" s="70"/>
      <c r="MD395" s="16"/>
      <c r="ME395" s="16"/>
      <c r="MF395" s="70"/>
      <c r="MG395" s="21"/>
    </row>
    <row r="396" spans="2:345" s="17" customFormat="1" ht="18.75" customHeight="1">
      <c r="B396" s="16"/>
      <c r="C396" s="16"/>
      <c r="D396" s="16"/>
      <c r="E396" s="16"/>
      <c r="F396" s="16"/>
      <c r="G396" s="70"/>
      <c r="H396" s="16"/>
      <c r="I396" s="16"/>
      <c r="J396" s="70"/>
      <c r="K396" s="16"/>
      <c r="L396" s="16"/>
      <c r="M396" s="70"/>
      <c r="N396" s="16"/>
      <c r="O396" s="16"/>
      <c r="P396" s="70"/>
      <c r="Q396" s="16"/>
      <c r="R396" s="16"/>
      <c r="S396" s="70"/>
      <c r="T396" s="16"/>
      <c r="U396" s="16"/>
      <c r="V396" s="70"/>
      <c r="W396" s="16"/>
      <c r="X396" s="16"/>
      <c r="Y396" s="70"/>
      <c r="Z396" s="16"/>
      <c r="AA396" s="16"/>
      <c r="AB396" s="70"/>
      <c r="AC396" s="16"/>
      <c r="AD396" s="16"/>
      <c r="AE396" s="70"/>
      <c r="AF396" s="16"/>
      <c r="AG396" s="16"/>
      <c r="AH396" s="70"/>
      <c r="AI396" s="16"/>
      <c r="AJ396" s="16"/>
      <c r="AK396" s="70"/>
      <c r="AL396" s="16"/>
      <c r="AM396" s="16"/>
      <c r="AN396" s="70"/>
      <c r="AO396" s="16"/>
      <c r="AP396" s="16"/>
      <c r="AQ396" s="70"/>
      <c r="AR396" s="16"/>
      <c r="AS396" s="16"/>
      <c r="AT396" s="70"/>
      <c r="AU396" s="16"/>
      <c r="AV396" s="16"/>
      <c r="AW396" s="70"/>
      <c r="AX396" s="16"/>
      <c r="AY396" s="16"/>
      <c r="AZ396" s="70"/>
      <c r="BA396" s="16"/>
      <c r="BB396" s="16"/>
      <c r="BC396" s="70"/>
      <c r="BD396" s="16"/>
      <c r="BE396" s="16"/>
      <c r="BF396" s="70"/>
      <c r="BG396" s="16"/>
      <c r="BH396" s="16"/>
      <c r="BI396" s="70"/>
      <c r="BJ396" s="16"/>
      <c r="BK396" s="16"/>
      <c r="BL396" s="70"/>
      <c r="BM396" s="16"/>
      <c r="BN396" s="16"/>
      <c r="BO396" s="70"/>
      <c r="BP396" s="16"/>
      <c r="BQ396" s="16"/>
      <c r="BR396" s="70"/>
      <c r="BS396" s="16"/>
      <c r="BT396" s="16"/>
      <c r="BU396" s="70"/>
      <c r="BV396" s="16"/>
      <c r="BW396" s="16"/>
      <c r="BX396" s="70"/>
      <c r="BY396" s="16"/>
      <c r="BZ396" s="16"/>
      <c r="CA396" s="70"/>
      <c r="CB396" s="16"/>
      <c r="CC396" s="16"/>
      <c r="CD396" s="70"/>
      <c r="CE396" s="16"/>
      <c r="CF396" s="16"/>
      <c r="CG396" s="70"/>
      <c r="CH396" s="16"/>
      <c r="CI396" s="16"/>
      <c r="CJ396" s="70"/>
      <c r="CK396" s="16"/>
      <c r="CL396" s="16"/>
      <c r="CM396" s="70"/>
      <c r="CN396" s="16"/>
      <c r="CO396" s="16"/>
      <c r="CP396" s="70"/>
      <c r="CQ396" s="16"/>
      <c r="CR396" s="16"/>
      <c r="CS396" s="70"/>
      <c r="CT396" s="16"/>
      <c r="CU396" s="16"/>
      <c r="CV396" s="70"/>
      <c r="CW396" s="16"/>
      <c r="CX396" s="16"/>
      <c r="CY396" s="70"/>
      <c r="CZ396" s="16"/>
      <c r="DA396" s="16"/>
      <c r="DB396" s="70"/>
      <c r="DC396" s="16"/>
      <c r="DD396" s="16"/>
      <c r="DE396" s="70"/>
      <c r="DF396" s="16"/>
      <c r="DG396" s="16"/>
      <c r="DH396" s="70"/>
      <c r="DI396" s="16"/>
      <c r="DJ396" s="16"/>
      <c r="DK396" s="70"/>
      <c r="DL396" s="16"/>
      <c r="DM396" s="16"/>
      <c r="DN396" s="70"/>
      <c r="DO396" s="16"/>
      <c r="DP396" s="16"/>
      <c r="DQ396" s="70"/>
      <c r="DR396" s="16"/>
      <c r="DS396" s="16"/>
      <c r="DT396" s="70"/>
      <c r="DU396" s="16"/>
      <c r="DV396" s="16"/>
      <c r="DW396" s="70"/>
      <c r="DX396" s="16"/>
      <c r="DY396" s="16"/>
      <c r="DZ396" s="70"/>
      <c r="EA396" s="16"/>
      <c r="EB396" s="16"/>
      <c r="EC396" s="70"/>
      <c r="ED396" s="16"/>
      <c r="EE396" s="16"/>
      <c r="EF396" s="70"/>
      <c r="EG396" s="16"/>
      <c r="EH396" s="16"/>
      <c r="EI396" s="70"/>
      <c r="EJ396" s="16"/>
      <c r="EK396" s="16"/>
      <c r="EL396" s="70"/>
      <c r="EM396" s="16"/>
      <c r="EN396" s="16"/>
      <c r="EO396" s="70"/>
      <c r="EP396" s="16"/>
      <c r="EQ396" s="16"/>
      <c r="ER396" s="70"/>
      <c r="ES396" s="16"/>
      <c r="ET396" s="16"/>
      <c r="EU396" s="70"/>
      <c r="EV396" s="16"/>
      <c r="EW396" s="16"/>
      <c r="EX396" s="70"/>
      <c r="EY396" s="16"/>
      <c r="EZ396" s="16"/>
      <c r="FA396" s="70"/>
      <c r="FB396" s="16"/>
      <c r="FC396" s="16"/>
      <c r="FD396" s="70"/>
      <c r="FE396" s="16"/>
      <c r="FF396" s="16"/>
      <c r="FG396" s="70"/>
      <c r="FH396" s="16"/>
      <c r="FI396" s="16"/>
      <c r="FJ396" s="70"/>
      <c r="FK396" s="16"/>
      <c r="FL396" s="16"/>
      <c r="FM396" s="70"/>
      <c r="FN396" s="16"/>
      <c r="FO396" s="16"/>
      <c r="FP396" s="70"/>
      <c r="FQ396" s="16"/>
      <c r="FR396" s="16"/>
      <c r="FS396" s="70"/>
      <c r="FT396" s="16"/>
      <c r="FU396" s="16"/>
      <c r="FV396" s="70"/>
      <c r="FW396" s="16"/>
      <c r="FX396" s="16"/>
      <c r="FY396" s="70"/>
      <c r="FZ396" s="16"/>
      <c r="GA396" s="16"/>
      <c r="GB396" s="70"/>
      <c r="GC396" s="16"/>
      <c r="GD396" s="16"/>
      <c r="GE396" s="70"/>
      <c r="GF396" s="16"/>
      <c r="GG396" s="16"/>
      <c r="GH396" s="71"/>
      <c r="GI396" s="16"/>
      <c r="GJ396" s="16"/>
      <c r="GK396" s="70"/>
      <c r="GL396" s="16"/>
      <c r="GM396" s="16"/>
      <c r="GN396" s="70"/>
      <c r="GO396" s="16"/>
      <c r="GP396" s="16"/>
      <c r="GQ396" s="70"/>
      <c r="GR396" s="16"/>
      <c r="GS396" s="16"/>
      <c r="GT396" s="70"/>
      <c r="GU396" s="16"/>
      <c r="GV396" s="16"/>
      <c r="GW396" s="70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70"/>
      <c r="HJ396" s="16"/>
      <c r="HK396" s="16"/>
      <c r="HL396" s="16"/>
      <c r="HM396" s="16"/>
      <c r="HN396" s="16"/>
      <c r="HO396" s="16"/>
      <c r="HP396" s="16"/>
      <c r="HQ396" s="16"/>
      <c r="HR396" s="70"/>
      <c r="HS396" s="16"/>
      <c r="HT396" s="16"/>
      <c r="HU396" s="70"/>
      <c r="HV396" s="16"/>
      <c r="HW396" s="16"/>
      <c r="HX396" s="70"/>
      <c r="HY396" s="16"/>
      <c r="HZ396" s="16"/>
      <c r="IA396" s="70"/>
      <c r="IB396" s="16"/>
      <c r="IC396" s="16"/>
      <c r="ID396" s="70"/>
      <c r="IE396" s="16"/>
      <c r="IF396" s="16"/>
      <c r="IG396" s="70"/>
      <c r="IH396" s="16"/>
      <c r="II396" s="16"/>
      <c r="IJ396" s="70"/>
      <c r="IK396" s="16"/>
      <c r="IL396" s="16"/>
      <c r="IM396" s="70"/>
      <c r="IN396" s="16"/>
      <c r="IO396" s="16"/>
      <c r="IP396" s="70"/>
      <c r="IQ396" s="16"/>
      <c r="IR396" s="16"/>
      <c r="IS396" s="16"/>
      <c r="IT396" s="70"/>
      <c r="IU396" s="16"/>
      <c r="IV396" s="16"/>
      <c r="IW396" s="70"/>
      <c r="IX396" s="16"/>
      <c r="IY396" s="16"/>
      <c r="IZ396" s="70"/>
      <c r="JA396" s="16"/>
      <c r="JB396" s="16"/>
      <c r="JC396" s="70"/>
      <c r="JD396" s="16"/>
      <c r="JE396" s="16"/>
      <c r="JF396" s="70"/>
      <c r="JG396" s="16"/>
      <c r="JH396" s="16"/>
      <c r="JI396" s="70"/>
      <c r="JJ396" s="16"/>
      <c r="JK396" s="16"/>
      <c r="JL396" s="70"/>
      <c r="JM396" s="16"/>
      <c r="JN396" s="16"/>
      <c r="JO396" s="70"/>
      <c r="JP396" s="16"/>
      <c r="JQ396" s="16"/>
      <c r="JR396" s="70"/>
      <c r="JS396" s="16"/>
      <c r="JT396" s="16"/>
      <c r="JU396" s="70"/>
      <c r="JV396" s="16"/>
      <c r="JW396" s="16"/>
      <c r="JX396" s="70"/>
      <c r="JY396" s="16"/>
      <c r="JZ396" s="16"/>
      <c r="KA396" s="70"/>
      <c r="KB396" s="16"/>
      <c r="KC396" s="16"/>
      <c r="KD396" s="70"/>
      <c r="KE396" s="16"/>
      <c r="KF396" s="16"/>
      <c r="KG396" s="70"/>
      <c r="KH396" s="16"/>
      <c r="KI396" s="16"/>
      <c r="KJ396" s="70"/>
      <c r="KK396" s="16"/>
      <c r="KL396" s="16"/>
      <c r="KM396" s="70"/>
      <c r="KN396" s="16"/>
      <c r="KO396" s="16"/>
      <c r="KP396" s="70"/>
      <c r="KQ396" s="16"/>
      <c r="KR396" s="16"/>
      <c r="KS396" s="70"/>
      <c r="KT396" s="16"/>
      <c r="KU396" s="16"/>
      <c r="KV396" s="16"/>
      <c r="KW396" s="16"/>
      <c r="KX396" s="16"/>
      <c r="KY396" s="70"/>
      <c r="KZ396" s="16"/>
      <c r="LA396" s="16"/>
      <c r="LB396" s="70"/>
      <c r="LC396" s="16"/>
      <c r="LD396" s="16"/>
      <c r="LE396" s="70"/>
      <c r="LF396" s="16"/>
      <c r="LG396" s="16"/>
      <c r="LH396" s="70"/>
      <c r="LI396" s="16"/>
      <c r="LJ396" s="16"/>
      <c r="LK396" s="70"/>
      <c r="LL396" s="16"/>
      <c r="LM396" s="16"/>
      <c r="LN396" s="70"/>
      <c r="LO396" s="16"/>
      <c r="LP396" s="16"/>
      <c r="LQ396" s="70"/>
      <c r="LR396" s="16"/>
      <c r="LS396" s="16"/>
      <c r="LT396" s="70"/>
      <c r="LU396" s="16"/>
      <c r="LV396" s="16"/>
      <c r="LW396" s="70"/>
      <c r="LX396" s="16"/>
      <c r="LY396" s="16"/>
      <c r="LZ396" s="70"/>
      <c r="MA396" s="16"/>
      <c r="MB396" s="16"/>
      <c r="MC396" s="70"/>
      <c r="MD396" s="16"/>
      <c r="ME396" s="16"/>
      <c r="MF396" s="70"/>
      <c r="MG396" s="21"/>
    </row>
    <row r="397" spans="2:345" s="17" customFormat="1">
      <c r="B397" s="16"/>
      <c r="C397" s="16"/>
      <c r="D397" s="16"/>
      <c r="E397" s="16"/>
      <c r="F397" s="16"/>
      <c r="G397" s="70"/>
      <c r="H397" s="16"/>
      <c r="I397" s="16"/>
      <c r="J397" s="70"/>
      <c r="K397" s="16"/>
      <c r="L397" s="16"/>
      <c r="M397" s="70"/>
      <c r="N397" s="16"/>
      <c r="O397" s="16"/>
      <c r="P397" s="70"/>
      <c r="Q397" s="16"/>
      <c r="R397" s="16"/>
      <c r="S397" s="70"/>
      <c r="T397" s="16"/>
      <c r="U397" s="16"/>
      <c r="V397" s="70"/>
      <c r="W397" s="16"/>
      <c r="X397" s="16"/>
      <c r="Y397" s="70"/>
      <c r="Z397" s="16"/>
      <c r="AA397" s="16"/>
      <c r="AB397" s="70"/>
      <c r="AC397" s="16"/>
      <c r="AD397" s="16"/>
      <c r="AE397" s="70"/>
      <c r="AF397" s="16"/>
      <c r="AG397" s="16"/>
      <c r="AH397" s="70"/>
      <c r="AI397" s="16"/>
      <c r="AJ397" s="16"/>
      <c r="AK397" s="70"/>
      <c r="AL397" s="16"/>
      <c r="AM397" s="16"/>
      <c r="AN397" s="70"/>
      <c r="AO397" s="16"/>
      <c r="AP397" s="16"/>
      <c r="AQ397" s="70"/>
      <c r="AR397" s="16"/>
      <c r="AS397" s="16"/>
      <c r="AT397" s="70"/>
      <c r="AU397" s="16"/>
      <c r="AV397" s="16"/>
      <c r="AW397" s="70"/>
      <c r="AX397" s="16"/>
      <c r="AY397" s="16"/>
      <c r="AZ397" s="70"/>
      <c r="BA397" s="16"/>
      <c r="BB397" s="16"/>
      <c r="BC397" s="70"/>
      <c r="BD397" s="16"/>
      <c r="BE397" s="16"/>
      <c r="BF397" s="70"/>
      <c r="BG397" s="16"/>
      <c r="BH397" s="16"/>
      <c r="BI397" s="70"/>
      <c r="BJ397" s="16"/>
      <c r="BK397" s="16"/>
      <c r="BL397" s="70"/>
      <c r="BM397" s="16"/>
      <c r="BN397" s="16"/>
      <c r="BO397" s="70"/>
      <c r="BP397" s="16"/>
      <c r="BQ397" s="16"/>
      <c r="BR397" s="70"/>
      <c r="BS397" s="16"/>
      <c r="BT397" s="16"/>
      <c r="BU397" s="70"/>
      <c r="BV397" s="16"/>
      <c r="BW397" s="16"/>
      <c r="BX397" s="70"/>
      <c r="BY397" s="16"/>
      <c r="BZ397" s="16"/>
      <c r="CA397" s="70"/>
      <c r="CB397" s="16"/>
      <c r="CC397" s="16"/>
      <c r="CD397" s="70"/>
      <c r="CE397" s="16"/>
      <c r="CF397" s="16"/>
      <c r="CG397" s="70"/>
      <c r="CH397" s="16"/>
      <c r="CI397" s="16"/>
      <c r="CJ397" s="70"/>
      <c r="CK397" s="16"/>
      <c r="CL397" s="16"/>
      <c r="CM397" s="70"/>
      <c r="CN397" s="16"/>
      <c r="CO397" s="16"/>
      <c r="CP397" s="70"/>
      <c r="CQ397" s="16"/>
      <c r="CR397" s="16"/>
      <c r="CS397" s="70"/>
      <c r="CT397" s="16"/>
      <c r="CU397" s="16"/>
      <c r="CV397" s="70"/>
      <c r="CW397" s="16"/>
      <c r="CX397" s="16"/>
      <c r="CY397" s="70"/>
      <c r="CZ397" s="16"/>
      <c r="DA397" s="16"/>
      <c r="DB397" s="70"/>
      <c r="DC397" s="16"/>
      <c r="DD397" s="16"/>
      <c r="DE397" s="70"/>
      <c r="DF397" s="16"/>
      <c r="DG397" s="16"/>
      <c r="DH397" s="70"/>
      <c r="DI397" s="16"/>
      <c r="DJ397" s="16"/>
      <c r="DK397" s="70"/>
      <c r="DL397" s="16"/>
      <c r="DM397" s="16"/>
      <c r="DN397" s="70"/>
      <c r="DO397" s="16"/>
      <c r="DP397" s="16"/>
      <c r="DQ397" s="70"/>
      <c r="DR397" s="16"/>
      <c r="DS397" s="16"/>
      <c r="DT397" s="70"/>
      <c r="DU397" s="16"/>
      <c r="DV397" s="16"/>
      <c r="DW397" s="70"/>
      <c r="DX397" s="16"/>
      <c r="DY397" s="16"/>
      <c r="DZ397" s="70"/>
      <c r="EA397" s="16"/>
      <c r="EB397" s="16"/>
      <c r="EC397" s="70"/>
      <c r="ED397" s="16"/>
      <c r="EE397" s="16"/>
      <c r="EF397" s="70"/>
      <c r="EG397" s="16"/>
      <c r="EH397" s="16"/>
      <c r="EI397" s="70"/>
      <c r="EJ397" s="16"/>
      <c r="EK397" s="16"/>
      <c r="EL397" s="70"/>
      <c r="EM397" s="16"/>
      <c r="EN397" s="16"/>
      <c r="EO397" s="70"/>
      <c r="EP397" s="16"/>
      <c r="EQ397" s="16"/>
      <c r="ER397" s="70"/>
      <c r="ES397" s="16"/>
      <c r="ET397" s="16"/>
      <c r="EU397" s="70"/>
      <c r="EV397" s="16"/>
      <c r="EW397" s="16"/>
      <c r="EX397" s="70"/>
      <c r="EY397" s="16"/>
      <c r="EZ397" s="16"/>
      <c r="FA397" s="70"/>
      <c r="FB397" s="16"/>
      <c r="FC397" s="16"/>
      <c r="FD397" s="70"/>
      <c r="FE397" s="16"/>
      <c r="FF397" s="16"/>
      <c r="FG397" s="70"/>
      <c r="FH397" s="16"/>
      <c r="FI397" s="16"/>
      <c r="FJ397" s="70"/>
      <c r="FK397" s="16"/>
      <c r="FL397" s="16"/>
      <c r="FM397" s="70"/>
      <c r="FN397" s="16"/>
      <c r="FO397" s="16"/>
      <c r="FP397" s="70"/>
      <c r="FQ397" s="16"/>
      <c r="FR397" s="16"/>
      <c r="FS397" s="70"/>
      <c r="FT397" s="16"/>
      <c r="FU397" s="16"/>
      <c r="FV397" s="70"/>
      <c r="FW397" s="16"/>
      <c r="FX397" s="16"/>
      <c r="FY397" s="70"/>
      <c r="FZ397" s="16"/>
      <c r="GA397" s="16"/>
      <c r="GB397" s="70"/>
      <c r="GC397" s="16"/>
      <c r="GD397" s="16"/>
      <c r="GE397" s="70"/>
      <c r="GF397" s="16"/>
      <c r="GG397" s="16"/>
      <c r="GH397" s="71"/>
      <c r="GI397" s="16"/>
      <c r="GJ397" s="16"/>
      <c r="GK397" s="70"/>
      <c r="GL397" s="16"/>
      <c r="GM397" s="16"/>
      <c r="GN397" s="70"/>
      <c r="GO397" s="16"/>
      <c r="GP397" s="16"/>
      <c r="GQ397" s="70"/>
      <c r="GR397" s="16"/>
      <c r="GS397" s="16"/>
      <c r="GT397" s="70"/>
      <c r="GU397" s="16"/>
      <c r="GV397" s="16"/>
      <c r="GW397" s="70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70"/>
      <c r="HJ397" s="16"/>
      <c r="HK397" s="16"/>
      <c r="HL397" s="16"/>
      <c r="HM397" s="16"/>
      <c r="HN397" s="16"/>
      <c r="HO397" s="16"/>
      <c r="HP397" s="16"/>
      <c r="HQ397" s="16"/>
      <c r="HR397" s="70"/>
      <c r="HS397" s="16"/>
      <c r="HT397" s="16"/>
      <c r="HU397" s="70"/>
      <c r="HV397" s="16"/>
      <c r="HW397" s="16"/>
      <c r="HX397" s="70"/>
      <c r="HY397" s="16"/>
      <c r="HZ397" s="16"/>
      <c r="IA397" s="70"/>
      <c r="IB397" s="16"/>
      <c r="IC397" s="16"/>
      <c r="ID397" s="70"/>
      <c r="IE397" s="16"/>
      <c r="IF397" s="16"/>
      <c r="IG397" s="70"/>
      <c r="IH397" s="16"/>
      <c r="II397" s="16"/>
      <c r="IJ397" s="70"/>
      <c r="IK397" s="16"/>
      <c r="IL397" s="16"/>
      <c r="IM397" s="70"/>
      <c r="IN397" s="16"/>
      <c r="IO397" s="16"/>
      <c r="IP397" s="70"/>
      <c r="IQ397" s="16"/>
      <c r="IR397" s="16"/>
      <c r="IS397" s="16"/>
      <c r="IT397" s="70"/>
      <c r="IU397" s="16"/>
      <c r="IV397" s="16"/>
      <c r="IW397" s="70"/>
      <c r="IX397" s="16"/>
      <c r="IY397" s="16"/>
      <c r="IZ397" s="70"/>
      <c r="JA397" s="16"/>
      <c r="JB397" s="16"/>
      <c r="JC397" s="70"/>
      <c r="JD397" s="16"/>
      <c r="JE397" s="16"/>
      <c r="JF397" s="70"/>
      <c r="JG397" s="16"/>
      <c r="JH397" s="16"/>
      <c r="JI397" s="70"/>
      <c r="JJ397" s="16"/>
      <c r="JK397" s="16"/>
      <c r="JL397" s="70"/>
      <c r="JM397" s="16"/>
      <c r="JN397" s="16"/>
      <c r="JO397" s="70"/>
      <c r="JP397" s="16"/>
      <c r="JQ397" s="16"/>
      <c r="JR397" s="70"/>
      <c r="JS397" s="16"/>
      <c r="JT397" s="16"/>
      <c r="JU397" s="70"/>
      <c r="JV397" s="16"/>
      <c r="JW397" s="16"/>
      <c r="JX397" s="70"/>
      <c r="JY397" s="16"/>
      <c r="JZ397" s="16"/>
      <c r="KA397" s="70"/>
      <c r="KB397" s="16"/>
      <c r="KC397" s="16"/>
      <c r="KD397" s="70"/>
      <c r="KE397" s="16"/>
      <c r="KF397" s="16"/>
      <c r="KG397" s="70"/>
      <c r="KH397" s="16"/>
      <c r="KI397" s="16"/>
      <c r="KJ397" s="70"/>
      <c r="KK397" s="16"/>
      <c r="KL397" s="16"/>
      <c r="KM397" s="70"/>
      <c r="KN397" s="16"/>
      <c r="KO397" s="16"/>
      <c r="KP397" s="70"/>
      <c r="KQ397" s="16"/>
      <c r="KR397" s="16"/>
      <c r="KS397" s="70"/>
      <c r="KT397" s="16"/>
      <c r="KU397" s="16"/>
      <c r="KV397" s="16"/>
      <c r="KW397" s="16"/>
      <c r="KX397" s="16"/>
      <c r="KY397" s="70"/>
      <c r="KZ397" s="16"/>
      <c r="LA397" s="16"/>
      <c r="LB397" s="70"/>
      <c r="LC397" s="16"/>
      <c r="LD397" s="16"/>
      <c r="LE397" s="70"/>
      <c r="LF397" s="16"/>
      <c r="LG397" s="16"/>
      <c r="LH397" s="70"/>
      <c r="LI397" s="16"/>
      <c r="LJ397" s="16"/>
      <c r="LK397" s="70"/>
      <c r="LL397" s="16"/>
      <c r="LM397" s="16"/>
      <c r="LN397" s="70"/>
      <c r="LO397" s="16"/>
      <c r="LP397" s="16"/>
      <c r="LQ397" s="70"/>
      <c r="LR397" s="16"/>
      <c r="LS397" s="16"/>
      <c r="LT397" s="70"/>
      <c r="LU397" s="16"/>
      <c r="LV397" s="16"/>
      <c r="LW397" s="70"/>
      <c r="LX397" s="16"/>
      <c r="LY397" s="16"/>
      <c r="LZ397" s="70"/>
      <c r="MA397" s="16"/>
      <c r="MB397" s="16"/>
      <c r="MC397" s="70"/>
      <c r="MD397" s="16"/>
      <c r="ME397" s="16"/>
      <c r="MF397" s="70"/>
      <c r="MG397" s="21"/>
    </row>
    <row r="398" spans="2:345" s="17" customFormat="1" ht="18.75" customHeight="1">
      <c r="B398" s="16"/>
      <c r="C398" s="16"/>
      <c r="D398" s="16"/>
      <c r="E398" s="16"/>
      <c r="F398" s="16"/>
      <c r="G398" s="70"/>
      <c r="H398" s="16"/>
      <c r="I398" s="16"/>
      <c r="J398" s="70"/>
      <c r="K398" s="16"/>
      <c r="L398" s="16"/>
      <c r="M398" s="70"/>
      <c r="N398" s="16"/>
      <c r="O398" s="16"/>
      <c r="P398" s="70"/>
      <c r="Q398" s="16"/>
      <c r="R398" s="16"/>
      <c r="S398" s="70"/>
      <c r="T398" s="16"/>
      <c r="U398" s="16"/>
      <c r="V398" s="70"/>
      <c r="W398" s="16"/>
      <c r="X398" s="16"/>
      <c r="Y398" s="70"/>
      <c r="Z398" s="16"/>
      <c r="AA398" s="16"/>
      <c r="AB398" s="70"/>
      <c r="AC398" s="16"/>
      <c r="AD398" s="16"/>
      <c r="AE398" s="70"/>
      <c r="AF398" s="16"/>
      <c r="AG398" s="16"/>
      <c r="AH398" s="70"/>
      <c r="AI398" s="16"/>
      <c r="AJ398" s="16"/>
      <c r="AK398" s="70"/>
      <c r="AL398" s="16"/>
      <c r="AM398" s="16"/>
      <c r="AN398" s="70"/>
      <c r="AO398" s="16"/>
      <c r="AP398" s="16"/>
      <c r="AQ398" s="70"/>
      <c r="AR398" s="16"/>
      <c r="AS398" s="16"/>
      <c r="AT398" s="70"/>
      <c r="AU398" s="16"/>
      <c r="AV398" s="16"/>
      <c r="AW398" s="70"/>
      <c r="AX398" s="16"/>
      <c r="AY398" s="16"/>
      <c r="AZ398" s="70"/>
      <c r="BA398" s="16"/>
      <c r="BB398" s="16"/>
      <c r="BC398" s="70"/>
      <c r="BD398" s="16"/>
      <c r="BE398" s="16"/>
      <c r="BF398" s="70"/>
      <c r="BG398" s="16"/>
      <c r="BH398" s="16"/>
      <c r="BI398" s="70"/>
      <c r="BJ398" s="16"/>
      <c r="BK398" s="16"/>
      <c r="BL398" s="70"/>
      <c r="BM398" s="16"/>
      <c r="BN398" s="16"/>
      <c r="BO398" s="70"/>
      <c r="BP398" s="16"/>
      <c r="BQ398" s="16"/>
      <c r="BR398" s="70"/>
      <c r="BS398" s="16"/>
      <c r="BT398" s="16"/>
      <c r="BU398" s="70"/>
      <c r="BV398" s="16"/>
      <c r="BW398" s="16"/>
      <c r="BX398" s="70"/>
      <c r="BY398" s="16"/>
      <c r="BZ398" s="16"/>
      <c r="CA398" s="70"/>
      <c r="CB398" s="16"/>
      <c r="CC398" s="16"/>
      <c r="CD398" s="70"/>
      <c r="CE398" s="16"/>
      <c r="CF398" s="16"/>
      <c r="CG398" s="70"/>
      <c r="CH398" s="16"/>
      <c r="CI398" s="16"/>
      <c r="CJ398" s="70"/>
      <c r="CK398" s="16"/>
      <c r="CL398" s="16"/>
      <c r="CM398" s="70"/>
      <c r="CN398" s="16"/>
      <c r="CO398" s="16"/>
      <c r="CP398" s="70"/>
      <c r="CQ398" s="16"/>
      <c r="CR398" s="16"/>
      <c r="CS398" s="70"/>
      <c r="CT398" s="16"/>
      <c r="CU398" s="16"/>
      <c r="CV398" s="70"/>
      <c r="CW398" s="16"/>
      <c r="CX398" s="16"/>
      <c r="CY398" s="70"/>
      <c r="CZ398" s="16"/>
      <c r="DA398" s="16"/>
      <c r="DB398" s="70"/>
      <c r="DC398" s="16"/>
      <c r="DD398" s="16"/>
      <c r="DE398" s="70"/>
      <c r="DF398" s="16"/>
      <c r="DG398" s="16"/>
      <c r="DH398" s="70"/>
      <c r="DI398" s="16"/>
      <c r="DJ398" s="16"/>
      <c r="DK398" s="70"/>
      <c r="DL398" s="16"/>
      <c r="DM398" s="16"/>
      <c r="DN398" s="70"/>
      <c r="DO398" s="16"/>
      <c r="DP398" s="16"/>
      <c r="DQ398" s="70"/>
      <c r="DR398" s="16"/>
      <c r="DS398" s="16"/>
      <c r="DT398" s="70"/>
      <c r="DU398" s="16"/>
      <c r="DV398" s="16"/>
      <c r="DW398" s="70"/>
      <c r="DX398" s="16"/>
      <c r="DY398" s="16"/>
      <c r="DZ398" s="70"/>
      <c r="EA398" s="16"/>
      <c r="EB398" s="16"/>
      <c r="EC398" s="70"/>
      <c r="ED398" s="16"/>
      <c r="EE398" s="16"/>
      <c r="EF398" s="70"/>
      <c r="EG398" s="16"/>
      <c r="EH398" s="16"/>
      <c r="EI398" s="70"/>
      <c r="EJ398" s="16"/>
      <c r="EK398" s="16"/>
      <c r="EL398" s="70"/>
      <c r="EM398" s="16"/>
      <c r="EN398" s="16"/>
      <c r="EO398" s="70"/>
      <c r="EP398" s="16"/>
      <c r="EQ398" s="16"/>
      <c r="ER398" s="70"/>
      <c r="ES398" s="16"/>
      <c r="ET398" s="16"/>
      <c r="EU398" s="70"/>
      <c r="EV398" s="16"/>
      <c r="EW398" s="16"/>
      <c r="EX398" s="70"/>
      <c r="EY398" s="16"/>
      <c r="EZ398" s="16"/>
      <c r="FA398" s="70"/>
      <c r="FB398" s="16"/>
      <c r="FC398" s="16"/>
      <c r="FD398" s="70"/>
      <c r="FE398" s="16"/>
      <c r="FF398" s="16"/>
      <c r="FG398" s="70"/>
      <c r="FH398" s="16"/>
      <c r="FI398" s="16"/>
      <c r="FJ398" s="70"/>
      <c r="FK398" s="16"/>
      <c r="FL398" s="16"/>
      <c r="FM398" s="70"/>
      <c r="FN398" s="16"/>
      <c r="FO398" s="16"/>
      <c r="FP398" s="70"/>
      <c r="FQ398" s="16"/>
      <c r="FR398" s="16"/>
      <c r="FS398" s="70"/>
      <c r="FT398" s="16"/>
      <c r="FU398" s="16"/>
      <c r="FV398" s="70"/>
      <c r="FW398" s="16"/>
      <c r="FX398" s="16"/>
      <c r="FY398" s="70"/>
      <c r="FZ398" s="16"/>
      <c r="GA398" s="16"/>
      <c r="GB398" s="70"/>
      <c r="GC398" s="16"/>
      <c r="GD398" s="16"/>
      <c r="GE398" s="70"/>
      <c r="GF398" s="16"/>
      <c r="GG398" s="16"/>
      <c r="GH398" s="71"/>
      <c r="GI398" s="16"/>
      <c r="GJ398" s="16"/>
      <c r="GK398" s="70"/>
      <c r="GL398" s="16"/>
      <c r="GM398" s="16"/>
      <c r="GN398" s="70"/>
      <c r="GO398" s="16"/>
      <c r="GP398" s="16"/>
      <c r="GQ398" s="70"/>
      <c r="GR398" s="16"/>
      <c r="GS398" s="16"/>
      <c r="GT398" s="70"/>
      <c r="GU398" s="16"/>
      <c r="GV398" s="16"/>
      <c r="GW398" s="70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70"/>
      <c r="HJ398" s="16"/>
      <c r="HK398" s="16"/>
      <c r="HL398" s="16"/>
      <c r="HM398" s="16"/>
      <c r="HN398" s="16"/>
      <c r="HO398" s="16"/>
      <c r="HP398" s="16"/>
      <c r="HQ398" s="16"/>
      <c r="HR398" s="70"/>
      <c r="HS398" s="16"/>
      <c r="HT398" s="16"/>
      <c r="HU398" s="70"/>
      <c r="HV398" s="16"/>
      <c r="HW398" s="16"/>
      <c r="HX398" s="70"/>
      <c r="HY398" s="16"/>
      <c r="HZ398" s="16"/>
      <c r="IA398" s="70"/>
      <c r="IB398" s="16"/>
      <c r="IC398" s="16"/>
      <c r="ID398" s="70"/>
      <c r="IE398" s="16"/>
      <c r="IF398" s="16"/>
      <c r="IG398" s="70"/>
      <c r="IH398" s="16"/>
      <c r="II398" s="16"/>
      <c r="IJ398" s="70"/>
      <c r="IK398" s="16"/>
      <c r="IL398" s="16"/>
      <c r="IM398" s="70"/>
      <c r="IN398" s="16"/>
      <c r="IO398" s="16"/>
      <c r="IP398" s="70"/>
      <c r="IQ398" s="16"/>
      <c r="IR398" s="16"/>
      <c r="IS398" s="16"/>
      <c r="IT398" s="70"/>
      <c r="IU398" s="16"/>
      <c r="IV398" s="16"/>
      <c r="IW398" s="70"/>
      <c r="IX398" s="16"/>
      <c r="IY398" s="16"/>
      <c r="IZ398" s="70"/>
      <c r="JA398" s="16"/>
      <c r="JB398" s="16"/>
      <c r="JC398" s="70"/>
      <c r="JD398" s="16"/>
      <c r="JE398" s="16"/>
      <c r="JF398" s="70"/>
      <c r="JG398" s="16"/>
      <c r="JH398" s="16"/>
      <c r="JI398" s="70"/>
      <c r="JJ398" s="16"/>
      <c r="JK398" s="16"/>
      <c r="JL398" s="70"/>
      <c r="JM398" s="16"/>
      <c r="JN398" s="16"/>
      <c r="JO398" s="70"/>
      <c r="JP398" s="16"/>
      <c r="JQ398" s="16"/>
      <c r="JR398" s="70"/>
      <c r="JS398" s="16"/>
      <c r="JT398" s="16"/>
      <c r="JU398" s="70"/>
      <c r="JV398" s="16"/>
      <c r="JW398" s="16"/>
      <c r="JX398" s="70"/>
      <c r="JY398" s="16"/>
      <c r="JZ398" s="16"/>
      <c r="KA398" s="70"/>
      <c r="KB398" s="16"/>
      <c r="KC398" s="16"/>
      <c r="KD398" s="70"/>
      <c r="KE398" s="16"/>
      <c r="KF398" s="16"/>
      <c r="KG398" s="70"/>
      <c r="KH398" s="16"/>
      <c r="KI398" s="16"/>
      <c r="KJ398" s="70"/>
      <c r="KK398" s="16"/>
      <c r="KL398" s="16"/>
      <c r="KM398" s="70"/>
      <c r="KN398" s="16"/>
      <c r="KO398" s="16"/>
      <c r="KP398" s="70"/>
      <c r="KQ398" s="16"/>
      <c r="KR398" s="16"/>
      <c r="KS398" s="70"/>
      <c r="KT398" s="16"/>
      <c r="KU398" s="16"/>
      <c r="KV398" s="16"/>
      <c r="KW398" s="16"/>
      <c r="KX398" s="16"/>
      <c r="KY398" s="70"/>
      <c r="KZ398" s="16"/>
      <c r="LA398" s="16"/>
      <c r="LB398" s="70"/>
      <c r="LC398" s="16"/>
      <c r="LD398" s="16"/>
      <c r="LE398" s="70"/>
      <c r="LF398" s="16"/>
      <c r="LG398" s="16"/>
      <c r="LH398" s="70"/>
      <c r="LI398" s="16"/>
      <c r="LJ398" s="16"/>
      <c r="LK398" s="70"/>
      <c r="LL398" s="16"/>
      <c r="LM398" s="16"/>
      <c r="LN398" s="70"/>
      <c r="LO398" s="16"/>
      <c r="LP398" s="16"/>
      <c r="LQ398" s="70"/>
      <c r="LR398" s="16"/>
      <c r="LS398" s="16"/>
      <c r="LT398" s="70"/>
      <c r="LU398" s="16"/>
      <c r="LV398" s="16"/>
      <c r="LW398" s="70"/>
      <c r="LX398" s="16"/>
      <c r="LY398" s="16"/>
      <c r="LZ398" s="70"/>
      <c r="MA398" s="16"/>
      <c r="MB398" s="16"/>
      <c r="MC398" s="70"/>
      <c r="MD398" s="16"/>
      <c r="ME398" s="16"/>
      <c r="MF398" s="70"/>
      <c r="MG398" s="21"/>
    </row>
    <row r="399" spans="2:345" s="17" customFormat="1">
      <c r="B399" s="16"/>
      <c r="C399" s="16"/>
      <c r="D399" s="16"/>
      <c r="E399" s="16"/>
      <c r="F399" s="16"/>
      <c r="G399" s="70"/>
      <c r="H399" s="16"/>
      <c r="I399" s="16"/>
      <c r="J399" s="70"/>
      <c r="K399" s="16"/>
      <c r="L399" s="16"/>
      <c r="M399" s="70"/>
      <c r="N399" s="16"/>
      <c r="O399" s="16"/>
      <c r="P399" s="70"/>
      <c r="Q399" s="16"/>
      <c r="R399" s="16"/>
      <c r="S399" s="70"/>
      <c r="T399" s="16"/>
      <c r="U399" s="16"/>
      <c r="V399" s="70"/>
      <c r="W399" s="16"/>
      <c r="X399" s="16"/>
      <c r="Y399" s="70"/>
      <c r="Z399" s="16"/>
      <c r="AA399" s="16"/>
      <c r="AB399" s="70"/>
      <c r="AC399" s="16"/>
      <c r="AD399" s="16"/>
      <c r="AE399" s="70"/>
      <c r="AF399" s="16"/>
      <c r="AG399" s="16"/>
      <c r="AH399" s="70"/>
      <c r="AI399" s="16"/>
      <c r="AJ399" s="16"/>
      <c r="AK399" s="70"/>
      <c r="AL399" s="16"/>
      <c r="AM399" s="16"/>
      <c r="AN399" s="70"/>
      <c r="AO399" s="16"/>
      <c r="AP399" s="16"/>
      <c r="AQ399" s="70"/>
      <c r="AR399" s="16"/>
      <c r="AS399" s="16"/>
      <c r="AT399" s="70"/>
      <c r="AU399" s="16"/>
      <c r="AV399" s="16"/>
      <c r="AW399" s="70"/>
      <c r="AX399" s="16"/>
      <c r="AY399" s="16"/>
      <c r="AZ399" s="70"/>
      <c r="BA399" s="16"/>
      <c r="BB399" s="16"/>
      <c r="BC399" s="70"/>
      <c r="BD399" s="16"/>
      <c r="BE399" s="16"/>
      <c r="BF399" s="70"/>
      <c r="BG399" s="16"/>
      <c r="BH399" s="16"/>
      <c r="BI399" s="70"/>
      <c r="BJ399" s="16"/>
      <c r="BK399" s="16"/>
      <c r="BL399" s="70"/>
      <c r="BM399" s="16"/>
      <c r="BN399" s="16"/>
      <c r="BO399" s="70"/>
      <c r="BP399" s="16"/>
      <c r="BQ399" s="16"/>
      <c r="BR399" s="70"/>
      <c r="BS399" s="16"/>
      <c r="BT399" s="16"/>
      <c r="BU399" s="70"/>
      <c r="BV399" s="16"/>
      <c r="BW399" s="16"/>
      <c r="BX399" s="70"/>
      <c r="BY399" s="16"/>
      <c r="BZ399" s="16"/>
      <c r="CA399" s="70"/>
      <c r="CB399" s="16"/>
      <c r="CC399" s="16"/>
      <c r="CD399" s="70"/>
      <c r="CE399" s="16"/>
      <c r="CF399" s="16"/>
      <c r="CG399" s="70"/>
      <c r="CH399" s="16"/>
      <c r="CI399" s="16"/>
      <c r="CJ399" s="70"/>
      <c r="CK399" s="16"/>
      <c r="CL399" s="16"/>
      <c r="CM399" s="70"/>
      <c r="CN399" s="16"/>
      <c r="CO399" s="16"/>
      <c r="CP399" s="70"/>
      <c r="CQ399" s="16"/>
      <c r="CR399" s="16"/>
      <c r="CS399" s="70"/>
      <c r="CT399" s="16"/>
      <c r="CU399" s="16"/>
      <c r="CV399" s="70"/>
      <c r="CW399" s="16"/>
      <c r="CX399" s="16"/>
      <c r="CY399" s="70"/>
      <c r="CZ399" s="16"/>
      <c r="DA399" s="16"/>
      <c r="DB399" s="70"/>
      <c r="DC399" s="16"/>
      <c r="DD399" s="16"/>
      <c r="DE399" s="70"/>
      <c r="DF399" s="16"/>
      <c r="DG399" s="16"/>
      <c r="DH399" s="70"/>
      <c r="DI399" s="16"/>
      <c r="DJ399" s="16"/>
      <c r="DK399" s="70"/>
      <c r="DL399" s="16"/>
      <c r="DM399" s="16"/>
      <c r="DN399" s="70"/>
      <c r="DO399" s="16"/>
      <c r="DP399" s="16"/>
      <c r="DQ399" s="70"/>
      <c r="DR399" s="16"/>
      <c r="DS399" s="16"/>
      <c r="DT399" s="70"/>
      <c r="DU399" s="16"/>
      <c r="DV399" s="16"/>
      <c r="DW399" s="70"/>
      <c r="DX399" s="16"/>
      <c r="DY399" s="16"/>
      <c r="DZ399" s="70"/>
      <c r="EA399" s="16"/>
      <c r="EB399" s="16"/>
      <c r="EC399" s="70"/>
      <c r="ED399" s="16"/>
      <c r="EE399" s="16"/>
      <c r="EF399" s="70"/>
      <c r="EG399" s="16"/>
      <c r="EH399" s="16"/>
      <c r="EI399" s="70"/>
      <c r="EJ399" s="16"/>
      <c r="EK399" s="16"/>
      <c r="EL399" s="70"/>
      <c r="EM399" s="16"/>
      <c r="EN399" s="16"/>
      <c r="EO399" s="70"/>
      <c r="EP399" s="16"/>
      <c r="EQ399" s="16"/>
      <c r="ER399" s="70"/>
      <c r="ES399" s="16"/>
      <c r="ET399" s="16"/>
      <c r="EU399" s="70"/>
      <c r="EV399" s="16"/>
      <c r="EW399" s="16"/>
      <c r="EX399" s="70"/>
      <c r="EY399" s="16"/>
      <c r="EZ399" s="16"/>
      <c r="FA399" s="70"/>
      <c r="FB399" s="16"/>
      <c r="FC399" s="16"/>
      <c r="FD399" s="70"/>
      <c r="FE399" s="16"/>
      <c r="FF399" s="16"/>
      <c r="FG399" s="70"/>
      <c r="FH399" s="16"/>
      <c r="FI399" s="16"/>
      <c r="FJ399" s="70"/>
      <c r="FK399" s="16"/>
      <c r="FL399" s="16"/>
      <c r="FM399" s="70"/>
      <c r="FN399" s="16"/>
      <c r="FO399" s="16"/>
      <c r="FP399" s="70"/>
      <c r="FQ399" s="16"/>
      <c r="FR399" s="16"/>
      <c r="FS399" s="70"/>
      <c r="FT399" s="16"/>
      <c r="FU399" s="16"/>
      <c r="FV399" s="70"/>
      <c r="FW399" s="16"/>
      <c r="FX399" s="16"/>
      <c r="FY399" s="70"/>
      <c r="FZ399" s="16"/>
      <c r="GA399" s="16"/>
      <c r="GB399" s="70"/>
      <c r="GC399" s="16"/>
      <c r="GD399" s="16"/>
      <c r="GE399" s="70"/>
      <c r="GF399" s="16"/>
      <c r="GG399" s="16"/>
      <c r="GH399" s="71"/>
      <c r="GI399" s="16"/>
      <c r="GJ399" s="16"/>
      <c r="GK399" s="70"/>
      <c r="GL399" s="16"/>
      <c r="GM399" s="16"/>
      <c r="GN399" s="70"/>
      <c r="GO399" s="16"/>
      <c r="GP399" s="16"/>
      <c r="GQ399" s="70"/>
      <c r="GR399" s="16"/>
      <c r="GS399" s="16"/>
      <c r="GT399" s="70"/>
      <c r="GU399" s="16"/>
      <c r="GV399" s="16"/>
      <c r="GW399" s="70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70"/>
      <c r="HJ399" s="16"/>
      <c r="HK399" s="16"/>
      <c r="HL399" s="16"/>
      <c r="HM399" s="16"/>
      <c r="HN399" s="16"/>
      <c r="HO399" s="16"/>
      <c r="HP399" s="16"/>
      <c r="HQ399" s="16"/>
      <c r="HR399" s="70"/>
      <c r="HS399" s="16"/>
      <c r="HT399" s="16"/>
      <c r="HU399" s="70"/>
      <c r="HV399" s="16"/>
      <c r="HW399" s="16"/>
      <c r="HX399" s="70"/>
      <c r="HY399" s="16"/>
      <c r="HZ399" s="16"/>
      <c r="IA399" s="70"/>
      <c r="IB399" s="16"/>
      <c r="IC399" s="16"/>
      <c r="ID399" s="70"/>
      <c r="IE399" s="16"/>
      <c r="IF399" s="16"/>
      <c r="IG399" s="70"/>
      <c r="IH399" s="16"/>
      <c r="II399" s="16"/>
      <c r="IJ399" s="70"/>
      <c r="IK399" s="16"/>
      <c r="IL399" s="16"/>
      <c r="IM399" s="70"/>
      <c r="IN399" s="16"/>
      <c r="IO399" s="16"/>
      <c r="IP399" s="70"/>
      <c r="IQ399" s="16"/>
      <c r="IR399" s="16"/>
      <c r="IS399" s="16"/>
      <c r="IT399" s="70"/>
      <c r="IU399" s="16"/>
      <c r="IV399" s="16"/>
      <c r="IW399" s="70"/>
      <c r="IX399" s="16"/>
      <c r="IY399" s="16"/>
      <c r="IZ399" s="70"/>
      <c r="JA399" s="16"/>
      <c r="JB399" s="16"/>
      <c r="JC399" s="70"/>
      <c r="JD399" s="16"/>
      <c r="JE399" s="16"/>
      <c r="JF399" s="70"/>
      <c r="JG399" s="16"/>
      <c r="JH399" s="16"/>
      <c r="JI399" s="70"/>
      <c r="JJ399" s="16"/>
      <c r="JK399" s="16"/>
      <c r="JL399" s="70"/>
      <c r="JM399" s="16"/>
      <c r="JN399" s="16"/>
      <c r="JO399" s="70"/>
      <c r="JP399" s="16"/>
      <c r="JQ399" s="16"/>
      <c r="JR399" s="70"/>
      <c r="JS399" s="16"/>
      <c r="JT399" s="16"/>
      <c r="JU399" s="70"/>
      <c r="JV399" s="16"/>
      <c r="JW399" s="16"/>
      <c r="JX399" s="70"/>
      <c r="JY399" s="16"/>
      <c r="JZ399" s="16"/>
      <c r="KA399" s="70"/>
      <c r="KB399" s="16"/>
      <c r="KC399" s="16"/>
      <c r="KD399" s="70"/>
      <c r="KE399" s="16"/>
      <c r="KF399" s="16"/>
      <c r="KG399" s="70"/>
      <c r="KH399" s="16"/>
      <c r="KI399" s="16"/>
      <c r="KJ399" s="70"/>
      <c r="KK399" s="16"/>
      <c r="KL399" s="16"/>
      <c r="KM399" s="70"/>
      <c r="KN399" s="16"/>
      <c r="KO399" s="16"/>
      <c r="KP399" s="70"/>
      <c r="KQ399" s="16"/>
      <c r="KR399" s="16"/>
      <c r="KS399" s="70"/>
      <c r="KT399" s="16"/>
      <c r="KU399" s="16"/>
      <c r="KV399" s="16"/>
      <c r="KW399" s="16"/>
      <c r="KX399" s="16"/>
      <c r="KY399" s="70"/>
      <c r="KZ399" s="16"/>
      <c r="LA399" s="16"/>
      <c r="LB399" s="70"/>
      <c r="LC399" s="16"/>
      <c r="LD399" s="16"/>
      <c r="LE399" s="70"/>
      <c r="LF399" s="16"/>
      <c r="LG399" s="16"/>
      <c r="LH399" s="70"/>
      <c r="LI399" s="16"/>
      <c r="LJ399" s="16"/>
      <c r="LK399" s="70"/>
      <c r="LL399" s="16"/>
      <c r="LM399" s="16"/>
      <c r="LN399" s="70"/>
      <c r="LO399" s="16"/>
      <c r="LP399" s="16"/>
      <c r="LQ399" s="70"/>
      <c r="LR399" s="16"/>
      <c r="LS399" s="16"/>
      <c r="LT399" s="70"/>
      <c r="LU399" s="16"/>
      <c r="LV399" s="16"/>
      <c r="LW399" s="70"/>
      <c r="LX399" s="16"/>
      <c r="LY399" s="16"/>
      <c r="LZ399" s="70"/>
      <c r="MA399" s="16"/>
      <c r="MB399" s="16"/>
      <c r="MC399" s="70"/>
      <c r="MD399" s="16"/>
      <c r="ME399" s="16"/>
      <c r="MF399" s="70"/>
      <c r="MG399" s="21"/>
    </row>
    <row r="400" spans="2:345" s="17" customFormat="1" ht="18.75" customHeight="1">
      <c r="B400" s="16"/>
      <c r="C400" s="16"/>
      <c r="D400" s="16"/>
      <c r="E400" s="16"/>
      <c r="F400" s="16"/>
      <c r="G400" s="70"/>
      <c r="H400" s="16"/>
      <c r="I400" s="16"/>
      <c r="J400" s="70"/>
      <c r="K400" s="16"/>
      <c r="L400" s="16"/>
      <c r="M400" s="70"/>
      <c r="N400" s="16"/>
      <c r="O400" s="16"/>
      <c r="P400" s="70"/>
      <c r="Q400" s="16"/>
      <c r="R400" s="16"/>
      <c r="S400" s="70"/>
      <c r="T400" s="16"/>
      <c r="U400" s="16"/>
      <c r="V400" s="70"/>
      <c r="W400" s="16"/>
      <c r="X400" s="16"/>
      <c r="Y400" s="70"/>
      <c r="Z400" s="16"/>
      <c r="AA400" s="16"/>
      <c r="AB400" s="70"/>
      <c r="AC400" s="16"/>
      <c r="AD400" s="16"/>
      <c r="AE400" s="70"/>
      <c r="AF400" s="16"/>
      <c r="AG400" s="16"/>
      <c r="AH400" s="70"/>
      <c r="AI400" s="16"/>
      <c r="AJ400" s="16"/>
      <c r="AK400" s="70"/>
      <c r="AL400" s="16"/>
      <c r="AM400" s="16"/>
      <c r="AN400" s="70"/>
      <c r="AO400" s="16"/>
      <c r="AP400" s="16"/>
      <c r="AQ400" s="70"/>
      <c r="AR400" s="16"/>
      <c r="AS400" s="16"/>
      <c r="AT400" s="70"/>
      <c r="AU400" s="16"/>
      <c r="AV400" s="16"/>
      <c r="AW400" s="70"/>
      <c r="AX400" s="16"/>
      <c r="AY400" s="16"/>
      <c r="AZ400" s="70"/>
      <c r="BA400" s="16"/>
      <c r="BB400" s="16"/>
      <c r="BC400" s="70"/>
      <c r="BD400" s="16"/>
      <c r="BE400" s="16"/>
      <c r="BF400" s="70"/>
      <c r="BG400" s="16"/>
      <c r="BH400" s="16"/>
      <c r="BI400" s="70"/>
      <c r="BJ400" s="16"/>
      <c r="BK400" s="16"/>
      <c r="BL400" s="70"/>
      <c r="BM400" s="16"/>
      <c r="BN400" s="16"/>
      <c r="BO400" s="70"/>
      <c r="BP400" s="16"/>
      <c r="BQ400" s="16"/>
      <c r="BR400" s="70"/>
      <c r="BS400" s="16"/>
      <c r="BT400" s="16"/>
      <c r="BU400" s="70"/>
      <c r="BV400" s="16"/>
      <c r="BW400" s="16"/>
      <c r="BX400" s="70"/>
      <c r="BY400" s="16"/>
      <c r="BZ400" s="16"/>
      <c r="CA400" s="70"/>
      <c r="CB400" s="16"/>
      <c r="CC400" s="16"/>
      <c r="CD400" s="70"/>
      <c r="CE400" s="16"/>
      <c r="CF400" s="16"/>
      <c r="CG400" s="70"/>
      <c r="CH400" s="16"/>
      <c r="CI400" s="16"/>
      <c r="CJ400" s="70"/>
      <c r="CK400" s="16"/>
      <c r="CL400" s="16"/>
      <c r="CM400" s="70"/>
      <c r="CN400" s="16"/>
      <c r="CO400" s="16"/>
      <c r="CP400" s="70"/>
      <c r="CQ400" s="16"/>
      <c r="CR400" s="16"/>
      <c r="CS400" s="70"/>
      <c r="CT400" s="16"/>
      <c r="CU400" s="16"/>
      <c r="CV400" s="70"/>
      <c r="CW400" s="16"/>
      <c r="CX400" s="16"/>
      <c r="CY400" s="70"/>
      <c r="CZ400" s="16"/>
      <c r="DA400" s="16"/>
      <c r="DB400" s="70"/>
      <c r="DC400" s="16"/>
      <c r="DD400" s="16"/>
      <c r="DE400" s="70"/>
      <c r="DF400" s="16"/>
      <c r="DG400" s="16"/>
      <c r="DH400" s="70"/>
      <c r="DI400" s="16"/>
      <c r="DJ400" s="16"/>
      <c r="DK400" s="70"/>
      <c r="DL400" s="16"/>
      <c r="DM400" s="16"/>
      <c r="DN400" s="70"/>
      <c r="DO400" s="16"/>
      <c r="DP400" s="16"/>
      <c r="DQ400" s="70"/>
      <c r="DR400" s="16"/>
      <c r="DS400" s="16"/>
      <c r="DT400" s="70"/>
      <c r="DU400" s="16"/>
      <c r="DV400" s="16"/>
      <c r="DW400" s="70"/>
      <c r="DX400" s="16"/>
      <c r="DY400" s="16"/>
      <c r="DZ400" s="70"/>
      <c r="EA400" s="16"/>
      <c r="EB400" s="16"/>
      <c r="EC400" s="70"/>
      <c r="ED400" s="16"/>
      <c r="EE400" s="16"/>
      <c r="EF400" s="70"/>
      <c r="EG400" s="16"/>
      <c r="EH400" s="16"/>
      <c r="EI400" s="70"/>
      <c r="EJ400" s="16"/>
      <c r="EK400" s="16"/>
      <c r="EL400" s="70"/>
      <c r="EM400" s="16"/>
      <c r="EN400" s="16"/>
      <c r="EO400" s="70"/>
      <c r="EP400" s="16"/>
      <c r="EQ400" s="16"/>
      <c r="ER400" s="70"/>
      <c r="ES400" s="16"/>
      <c r="ET400" s="16"/>
      <c r="EU400" s="70"/>
      <c r="EV400" s="16"/>
      <c r="EW400" s="16"/>
      <c r="EX400" s="70"/>
      <c r="EY400" s="16"/>
      <c r="EZ400" s="16"/>
      <c r="FA400" s="70"/>
      <c r="FB400" s="16"/>
      <c r="FC400" s="16"/>
      <c r="FD400" s="70"/>
      <c r="FE400" s="16"/>
      <c r="FF400" s="16"/>
      <c r="FG400" s="70"/>
      <c r="FH400" s="16"/>
      <c r="FI400" s="16"/>
      <c r="FJ400" s="70"/>
      <c r="FK400" s="16"/>
      <c r="FL400" s="16"/>
      <c r="FM400" s="70"/>
      <c r="FN400" s="16"/>
      <c r="FO400" s="16"/>
      <c r="FP400" s="70"/>
      <c r="FQ400" s="16"/>
      <c r="FR400" s="16"/>
      <c r="FS400" s="70"/>
      <c r="FT400" s="16"/>
      <c r="FU400" s="16"/>
      <c r="FV400" s="70"/>
      <c r="FW400" s="16"/>
      <c r="FX400" s="16"/>
      <c r="FY400" s="70"/>
      <c r="FZ400" s="16"/>
      <c r="GA400" s="16"/>
      <c r="GB400" s="70"/>
      <c r="GC400" s="16"/>
      <c r="GD400" s="16"/>
      <c r="GE400" s="70"/>
      <c r="GF400" s="16"/>
      <c r="GG400" s="16"/>
      <c r="GH400" s="71"/>
      <c r="GI400" s="16"/>
      <c r="GJ400" s="16"/>
      <c r="GK400" s="70"/>
      <c r="GL400" s="16"/>
      <c r="GM400" s="16"/>
      <c r="GN400" s="70"/>
      <c r="GO400" s="16"/>
      <c r="GP400" s="16"/>
      <c r="GQ400" s="70"/>
      <c r="GR400" s="16"/>
      <c r="GS400" s="16"/>
      <c r="GT400" s="70"/>
      <c r="GU400" s="16"/>
      <c r="GV400" s="16"/>
      <c r="GW400" s="70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70"/>
      <c r="HJ400" s="16"/>
      <c r="HK400" s="16"/>
      <c r="HL400" s="16"/>
      <c r="HM400" s="16"/>
      <c r="HN400" s="16"/>
      <c r="HO400" s="16"/>
      <c r="HP400" s="16"/>
      <c r="HQ400" s="16"/>
      <c r="HR400" s="70"/>
      <c r="HS400" s="16"/>
      <c r="HT400" s="16"/>
      <c r="HU400" s="70"/>
      <c r="HV400" s="16"/>
      <c r="HW400" s="16"/>
      <c r="HX400" s="70"/>
      <c r="HY400" s="16"/>
      <c r="HZ400" s="16"/>
      <c r="IA400" s="70"/>
      <c r="IB400" s="16"/>
      <c r="IC400" s="16"/>
      <c r="ID400" s="70"/>
      <c r="IE400" s="16"/>
      <c r="IF400" s="16"/>
      <c r="IG400" s="70"/>
      <c r="IH400" s="16"/>
      <c r="II400" s="16"/>
      <c r="IJ400" s="70"/>
      <c r="IK400" s="16"/>
      <c r="IL400" s="16"/>
      <c r="IM400" s="70"/>
      <c r="IN400" s="16"/>
      <c r="IO400" s="16"/>
      <c r="IP400" s="70"/>
      <c r="IQ400" s="16"/>
      <c r="IR400" s="16"/>
      <c r="IS400" s="16"/>
      <c r="IT400" s="70"/>
      <c r="IU400" s="16"/>
      <c r="IV400" s="16"/>
      <c r="IW400" s="70"/>
      <c r="IX400" s="16"/>
      <c r="IY400" s="16"/>
      <c r="IZ400" s="70"/>
      <c r="JA400" s="16"/>
      <c r="JB400" s="16"/>
      <c r="JC400" s="70"/>
      <c r="JD400" s="16"/>
      <c r="JE400" s="16"/>
      <c r="JF400" s="70"/>
      <c r="JG400" s="16"/>
      <c r="JH400" s="16"/>
      <c r="JI400" s="70"/>
      <c r="JJ400" s="16"/>
      <c r="JK400" s="16"/>
      <c r="JL400" s="70"/>
      <c r="JM400" s="16"/>
      <c r="JN400" s="16"/>
      <c r="JO400" s="70"/>
      <c r="JP400" s="16"/>
      <c r="JQ400" s="16"/>
      <c r="JR400" s="70"/>
      <c r="JS400" s="16"/>
      <c r="JT400" s="16"/>
      <c r="JU400" s="70"/>
      <c r="JV400" s="16"/>
      <c r="JW400" s="16"/>
      <c r="JX400" s="70"/>
      <c r="JY400" s="16"/>
      <c r="JZ400" s="16"/>
      <c r="KA400" s="70"/>
      <c r="KB400" s="16"/>
      <c r="KC400" s="16"/>
      <c r="KD400" s="70"/>
      <c r="KE400" s="16"/>
      <c r="KF400" s="16"/>
      <c r="KG400" s="70"/>
      <c r="KH400" s="16"/>
      <c r="KI400" s="16"/>
      <c r="KJ400" s="70"/>
      <c r="KK400" s="16"/>
      <c r="KL400" s="16"/>
      <c r="KM400" s="70"/>
      <c r="KN400" s="16"/>
      <c r="KO400" s="16"/>
      <c r="KP400" s="70"/>
      <c r="KQ400" s="16"/>
      <c r="KR400" s="16"/>
      <c r="KS400" s="70"/>
      <c r="KT400" s="16"/>
      <c r="KU400" s="16"/>
      <c r="KV400" s="16"/>
      <c r="KW400" s="16"/>
      <c r="KX400" s="16"/>
      <c r="KY400" s="70"/>
      <c r="KZ400" s="16"/>
      <c r="LA400" s="16"/>
      <c r="LB400" s="70"/>
      <c r="LC400" s="16"/>
      <c r="LD400" s="16"/>
      <c r="LE400" s="70"/>
      <c r="LF400" s="16"/>
      <c r="LG400" s="16"/>
      <c r="LH400" s="70"/>
      <c r="LI400" s="16"/>
      <c r="LJ400" s="16"/>
      <c r="LK400" s="70"/>
      <c r="LL400" s="16"/>
      <c r="LM400" s="16"/>
      <c r="LN400" s="70"/>
      <c r="LO400" s="16"/>
      <c r="LP400" s="16"/>
      <c r="LQ400" s="70"/>
      <c r="LR400" s="16"/>
      <c r="LS400" s="16"/>
      <c r="LT400" s="70"/>
      <c r="LU400" s="16"/>
      <c r="LV400" s="16"/>
      <c r="LW400" s="70"/>
      <c r="LX400" s="16"/>
      <c r="LY400" s="16"/>
      <c r="LZ400" s="70"/>
      <c r="MA400" s="16"/>
      <c r="MB400" s="16"/>
      <c r="MC400" s="70"/>
      <c r="MD400" s="16"/>
      <c r="ME400" s="16"/>
      <c r="MF400" s="70"/>
      <c r="MG400" s="21"/>
    </row>
    <row r="401" spans="2:345" s="17" customFormat="1">
      <c r="B401" s="16"/>
      <c r="C401" s="16"/>
      <c r="D401" s="16"/>
      <c r="E401" s="16"/>
      <c r="F401" s="16"/>
      <c r="G401" s="70"/>
      <c r="H401" s="16"/>
      <c r="I401" s="16"/>
      <c r="J401" s="70"/>
      <c r="K401" s="16"/>
      <c r="L401" s="16"/>
      <c r="M401" s="70"/>
      <c r="N401" s="16"/>
      <c r="O401" s="16"/>
      <c r="P401" s="70"/>
      <c r="Q401" s="16"/>
      <c r="R401" s="16"/>
      <c r="S401" s="70"/>
      <c r="T401" s="16"/>
      <c r="U401" s="16"/>
      <c r="V401" s="70"/>
      <c r="W401" s="16"/>
      <c r="X401" s="16"/>
      <c r="Y401" s="70"/>
      <c r="Z401" s="16"/>
      <c r="AA401" s="16"/>
      <c r="AB401" s="70"/>
      <c r="AC401" s="16"/>
      <c r="AD401" s="16"/>
      <c r="AE401" s="70"/>
      <c r="AF401" s="16"/>
      <c r="AG401" s="16"/>
      <c r="AH401" s="70"/>
      <c r="AI401" s="16"/>
      <c r="AJ401" s="16"/>
      <c r="AK401" s="70"/>
      <c r="AL401" s="16"/>
      <c r="AM401" s="16"/>
      <c r="AN401" s="70"/>
      <c r="AO401" s="16"/>
      <c r="AP401" s="16"/>
      <c r="AQ401" s="70"/>
      <c r="AR401" s="16"/>
      <c r="AS401" s="16"/>
      <c r="AT401" s="70"/>
      <c r="AU401" s="16"/>
      <c r="AV401" s="16"/>
      <c r="AW401" s="70"/>
      <c r="AX401" s="16"/>
      <c r="AY401" s="16"/>
      <c r="AZ401" s="70"/>
      <c r="BA401" s="16"/>
      <c r="BB401" s="16"/>
      <c r="BC401" s="70"/>
      <c r="BD401" s="16"/>
      <c r="BE401" s="16"/>
      <c r="BF401" s="70"/>
      <c r="BG401" s="16"/>
      <c r="BH401" s="16"/>
      <c r="BI401" s="70"/>
      <c r="BJ401" s="16"/>
      <c r="BK401" s="16"/>
      <c r="BL401" s="70"/>
      <c r="BM401" s="16"/>
      <c r="BN401" s="16"/>
      <c r="BO401" s="70"/>
      <c r="BP401" s="16"/>
      <c r="BQ401" s="16"/>
      <c r="BR401" s="70"/>
      <c r="BS401" s="16"/>
      <c r="BT401" s="16"/>
      <c r="BU401" s="70"/>
      <c r="BV401" s="16"/>
      <c r="BW401" s="16"/>
      <c r="BX401" s="70"/>
      <c r="BY401" s="16"/>
      <c r="BZ401" s="16"/>
      <c r="CA401" s="70"/>
      <c r="CB401" s="16"/>
      <c r="CC401" s="16"/>
      <c r="CD401" s="70"/>
      <c r="CE401" s="16"/>
      <c r="CF401" s="16"/>
      <c r="CG401" s="70"/>
      <c r="CH401" s="16"/>
      <c r="CI401" s="16"/>
      <c r="CJ401" s="70"/>
      <c r="CK401" s="16"/>
      <c r="CL401" s="16"/>
      <c r="CM401" s="70"/>
      <c r="CN401" s="16"/>
      <c r="CO401" s="16"/>
      <c r="CP401" s="70"/>
      <c r="CQ401" s="16"/>
      <c r="CR401" s="16"/>
      <c r="CS401" s="70"/>
      <c r="CT401" s="16"/>
      <c r="CU401" s="16"/>
      <c r="CV401" s="70"/>
      <c r="CW401" s="16"/>
      <c r="CX401" s="16"/>
      <c r="CY401" s="70"/>
      <c r="CZ401" s="16"/>
      <c r="DA401" s="16"/>
      <c r="DB401" s="70"/>
      <c r="DC401" s="16"/>
      <c r="DD401" s="16"/>
      <c r="DE401" s="70"/>
      <c r="DF401" s="16"/>
      <c r="DG401" s="16"/>
      <c r="DH401" s="70"/>
      <c r="DI401" s="16"/>
      <c r="DJ401" s="16"/>
      <c r="DK401" s="70"/>
      <c r="DL401" s="16"/>
      <c r="DM401" s="16"/>
      <c r="DN401" s="70"/>
      <c r="DO401" s="16"/>
      <c r="DP401" s="16"/>
      <c r="DQ401" s="70"/>
      <c r="DR401" s="16"/>
      <c r="DS401" s="16"/>
      <c r="DT401" s="70"/>
      <c r="DU401" s="16"/>
      <c r="DV401" s="16"/>
      <c r="DW401" s="70"/>
      <c r="DX401" s="16"/>
      <c r="DY401" s="16"/>
      <c r="DZ401" s="70"/>
      <c r="EA401" s="16"/>
      <c r="EB401" s="16"/>
      <c r="EC401" s="70"/>
      <c r="ED401" s="16"/>
      <c r="EE401" s="16"/>
      <c r="EF401" s="70"/>
      <c r="EG401" s="16"/>
      <c r="EH401" s="16"/>
      <c r="EI401" s="70"/>
      <c r="EJ401" s="16"/>
      <c r="EK401" s="16"/>
      <c r="EL401" s="70"/>
      <c r="EM401" s="16"/>
      <c r="EN401" s="16"/>
      <c r="EO401" s="70"/>
      <c r="EP401" s="16"/>
      <c r="EQ401" s="16"/>
      <c r="ER401" s="70"/>
      <c r="ES401" s="16"/>
      <c r="ET401" s="16"/>
      <c r="EU401" s="70"/>
      <c r="EV401" s="16"/>
      <c r="EW401" s="16"/>
      <c r="EX401" s="70"/>
      <c r="EY401" s="16"/>
      <c r="EZ401" s="16"/>
      <c r="FA401" s="70"/>
      <c r="FB401" s="16"/>
      <c r="FC401" s="16"/>
      <c r="FD401" s="70"/>
      <c r="FE401" s="16"/>
      <c r="FF401" s="16"/>
      <c r="FG401" s="70"/>
      <c r="FH401" s="16"/>
      <c r="FI401" s="16"/>
      <c r="FJ401" s="70"/>
      <c r="FK401" s="16"/>
      <c r="FL401" s="16"/>
      <c r="FM401" s="70"/>
      <c r="FN401" s="16"/>
      <c r="FO401" s="16"/>
      <c r="FP401" s="70"/>
      <c r="FQ401" s="16"/>
      <c r="FR401" s="16"/>
      <c r="FS401" s="70"/>
      <c r="FT401" s="16"/>
      <c r="FU401" s="16"/>
      <c r="FV401" s="70"/>
      <c r="FW401" s="16"/>
      <c r="FX401" s="16"/>
      <c r="FY401" s="70"/>
      <c r="FZ401" s="16"/>
      <c r="GA401" s="16"/>
      <c r="GB401" s="70"/>
      <c r="GC401" s="16"/>
      <c r="GD401" s="16"/>
      <c r="GE401" s="70"/>
      <c r="GF401" s="16"/>
      <c r="GG401" s="16"/>
      <c r="GH401" s="71"/>
      <c r="GI401" s="16"/>
      <c r="GJ401" s="16"/>
      <c r="GK401" s="70"/>
      <c r="GL401" s="16"/>
      <c r="GM401" s="16"/>
      <c r="GN401" s="70"/>
      <c r="GO401" s="16"/>
      <c r="GP401" s="16"/>
      <c r="GQ401" s="70"/>
      <c r="GR401" s="16"/>
      <c r="GS401" s="16"/>
      <c r="GT401" s="70"/>
      <c r="GU401" s="16"/>
      <c r="GV401" s="16"/>
      <c r="GW401" s="70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70"/>
      <c r="HJ401" s="16"/>
      <c r="HK401" s="16"/>
      <c r="HL401" s="16"/>
      <c r="HM401" s="16"/>
      <c r="HN401" s="16"/>
      <c r="HO401" s="16"/>
      <c r="HP401" s="16"/>
      <c r="HQ401" s="16"/>
      <c r="HR401" s="70"/>
      <c r="HS401" s="16"/>
      <c r="HT401" s="16"/>
      <c r="HU401" s="70"/>
      <c r="HV401" s="16"/>
      <c r="HW401" s="16"/>
      <c r="HX401" s="70"/>
      <c r="HY401" s="16"/>
      <c r="HZ401" s="16"/>
      <c r="IA401" s="70"/>
      <c r="IB401" s="16"/>
      <c r="IC401" s="16"/>
      <c r="ID401" s="70"/>
      <c r="IE401" s="16"/>
      <c r="IF401" s="16"/>
      <c r="IG401" s="70"/>
      <c r="IH401" s="16"/>
      <c r="II401" s="16"/>
      <c r="IJ401" s="70"/>
      <c r="IK401" s="16"/>
      <c r="IL401" s="16"/>
      <c r="IM401" s="70"/>
      <c r="IN401" s="16"/>
      <c r="IO401" s="16"/>
      <c r="IP401" s="70"/>
      <c r="IQ401" s="16"/>
      <c r="IR401" s="16"/>
      <c r="IS401" s="16"/>
      <c r="IT401" s="70"/>
      <c r="IU401" s="16"/>
      <c r="IV401" s="16"/>
      <c r="IW401" s="70"/>
      <c r="IX401" s="16"/>
      <c r="IY401" s="16"/>
      <c r="IZ401" s="70"/>
      <c r="JA401" s="16"/>
      <c r="JB401" s="16"/>
      <c r="JC401" s="70"/>
      <c r="JD401" s="16"/>
      <c r="JE401" s="16"/>
      <c r="JF401" s="70"/>
      <c r="JG401" s="16"/>
      <c r="JH401" s="16"/>
      <c r="JI401" s="70"/>
      <c r="JJ401" s="16"/>
      <c r="JK401" s="16"/>
      <c r="JL401" s="70"/>
      <c r="JM401" s="16"/>
      <c r="JN401" s="16"/>
      <c r="JO401" s="70"/>
      <c r="JP401" s="16"/>
      <c r="JQ401" s="16"/>
      <c r="JR401" s="70"/>
      <c r="JS401" s="16"/>
      <c r="JT401" s="16"/>
      <c r="JU401" s="70"/>
      <c r="JV401" s="16"/>
      <c r="JW401" s="16"/>
      <c r="JX401" s="70"/>
      <c r="JY401" s="16"/>
      <c r="JZ401" s="16"/>
      <c r="KA401" s="70"/>
      <c r="KB401" s="16"/>
      <c r="KC401" s="16"/>
      <c r="KD401" s="70"/>
      <c r="KE401" s="16"/>
      <c r="KF401" s="16"/>
      <c r="KG401" s="70"/>
      <c r="KH401" s="16"/>
      <c r="KI401" s="16"/>
      <c r="KJ401" s="70"/>
      <c r="KK401" s="16"/>
      <c r="KL401" s="16"/>
      <c r="KM401" s="70"/>
      <c r="KN401" s="16"/>
      <c r="KO401" s="16"/>
      <c r="KP401" s="70"/>
      <c r="KQ401" s="16"/>
      <c r="KR401" s="16"/>
      <c r="KS401" s="70"/>
      <c r="KT401" s="16"/>
      <c r="KU401" s="16"/>
      <c r="KV401" s="16"/>
      <c r="KW401" s="16"/>
      <c r="KX401" s="16"/>
      <c r="KY401" s="70"/>
      <c r="KZ401" s="16"/>
      <c r="LA401" s="16"/>
      <c r="LB401" s="70"/>
      <c r="LC401" s="16"/>
      <c r="LD401" s="16"/>
      <c r="LE401" s="70"/>
      <c r="LF401" s="16"/>
      <c r="LG401" s="16"/>
      <c r="LH401" s="70"/>
      <c r="LI401" s="16"/>
      <c r="LJ401" s="16"/>
      <c r="LK401" s="70"/>
      <c r="LL401" s="16"/>
      <c r="LM401" s="16"/>
      <c r="LN401" s="70"/>
      <c r="LO401" s="16"/>
      <c r="LP401" s="16"/>
      <c r="LQ401" s="70"/>
      <c r="LR401" s="16"/>
      <c r="LS401" s="16"/>
      <c r="LT401" s="70"/>
      <c r="LU401" s="16"/>
      <c r="LV401" s="16"/>
      <c r="LW401" s="70"/>
      <c r="LX401" s="16"/>
      <c r="LY401" s="16"/>
      <c r="LZ401" s="70"/>
      <c r="MA401" s="16"/>
      <c r="MB401" s="16"/>
      <c r="MC401" s="70"/>
      <c r="MD401" s="16"/>
      <c r="ME401" s="16"/>
      <c r="MF401" s="70"/>
      <c r="MG401" s="21"/>
    </row>
    <row r="402" spans="2:345" s="17" customFormat="1" ht="18.75" customHeight="1">
      <c r="B402" s="16"/>
      <c r="C402" s="16"/>
      <c r="D402" s="16"/>
      <c r="E402" s="16"/>
      <c r="F402" s="16"/>
      <c r="G402" s="70"/>
      <c r="H402" s="16"/>
      <c r="I402" s="16"/>
      <c r="J402" s="70"/>
      <c r="K402" s="16"/>
      <c r="L402" s="16"/>
      <c r="M402" s="70"/>
      <c r="N402" s="16"/>
      <c r="O402" s="16"/>
      <c r="P402" s="70"/>
      <c r="Q402" s="16"/>
      <c r="R402" s="16"/>
      <c r="S402" s="70"/>
      <c r="T402" s="16"/>
      <c r="U402" s="16"/>
      <c r="V402" s="70"/>
      <c r="W402" s="16"/>
      <c r="X402" s="16"/>
      <c r="Y402" s="70"/>
      <c r="Z402" s="16"/>
      <c r="AA402" s="16"/>
      <c r="AB402" s="70"/>
      <c r="AC402" s="16"/>
      <c r="AD402" s="16"/>
      <c r="AE402" s="70"/>
      <c r="AF402" s="16"/>
      <c r="AG402" s="16"/>
      <c r="AH402" s="70"/>
      <c r="AI402" s="16"/>
      <c r="AJ402" s="16"/>
      <c r="AK402" s="70"/>
      <c r="AL402" s="16"/>
      <c r="AM402" s="16"/>
      <c r="AN402" s="70"/>
      <c r="AO402" s="16"/>
      <c r="AP402" s="16"/>
      <c r="AQ402" s="70"/>
      <c r="AR402" s="16"/>
      <c r="AS402" s="16"/>
      <c r="AT402" s="70"/>
      <c r="AU402" s="16"/>
      <c r="AV402" s="16"/>
      <c r="AW402" s="70"/>
      <c r="AX402" s="16"/>
      <c r="AY402" s="16"/>
      <c r="AZ402" s="70"/>
      <c r="BA402" s="16"/>
      <c r="BB402" s="16"/>
      <c r="BC402" s="70"/>
      <c r="BD402" s="16"/>
      <c r="BE402" s="16"/>
      <c r="BF402" s="70"/>
      <c r="BG402" s="16"/>
      <c r="BH402" s="16"/>
      <c r="BI402" s="70"/>
      <c r="BJ402" s="16"/>
      <c r="BK402" s="16"/>
      <c r="BL402" s="70"/>
      <c r="BM402" s="16"/>
      <c r="BN402" s="16"/>
      <c r="BO402" s="70"/>
      <c r="BP402" s="16"/>
      <c r="BQ402" s="16"/>
      <c r="BR402" s="70"/>
      <c r="BS402" s="16"/>
      <c r="BT402" s="16"/>
      <c r="BU402" s="70"/>
      <c r="BV402" s="16"/>
      <c r="BW402" s="16"/>
      <c r="BX402" s="70"/>
      <c r="BY402" s="16"/>
      <c r="BZ402" s="16"/>
      <c r="CA402" s="70"/>
      <c r="CB402" s="16"/>
      <c r="CC402" s="16"/>
      <c r="CD402" s="70"/>
      <c r="CE402" s="16"/>
      <c r="CF402" s="16"/>
      <c r="CG402" s="70"/>
      <c r="CH402" s="16"/>
      <c r="CI402" s="16"/>
      <c r="CJ402" s="70"/>
      <c r="CK402" s="16"/>
      <c r="CL402" s="16"/>
      <c r="CM402" s="70"/>
      <c r="CN402" s="16"/>
      <c r="CO402" s="16"/>
      <c r="CP402" s="70"/>
      <c r="CQ402" s="16"/>
      <c r="CR402" s="16"/>
      <c r="CS402" s="70"/>
      <c r="CT402" s="16"/>
      <c r="CU402" s="16"/>
      <c r="CV402" s="70"/>
      <c r="CW402" s="16"/>
      <c r="CX402" s="16"/>
      <c r="CY402" s="70"/>
      <c r="CZ402" s="16"/>
      <c r="DA402" s="16"/>
      <c r="DB402" s="70"/>
      <c r="DC402" s="16"/>
      <c r="DD402" s="16"/>
      <c r="DE402" s="70"/>
      <c r="DF402" s="16"/>
      <c r="DG402" s="16"/>
      <c r="DH402" s="70"/>
      <c r="DI402" s="16"/>
      <c r="DJ402" s="16"/>
      <c r="DK402" s="70"/>
      <c r="DL402" s="16"/>
      <c r="DM402" s="16"/>
      <c r="DN402" s="70"/>
      <c r="DO402" s="16"/>
      <c r="DP402" s="16"/>
      <c r="DQ402" s="70"/>
      <c r="DR402" s="16"/>
      <c r="DS402" s="16"/>
      <c r="DT402" s="70"/>
      <c r="DU402" s="16"/>
      <c r="DV402" s="16"/>
      <c r="DW402" s="70"/>
      <c r="DX402" s="16"/>
      <c r="DY402" s="16"/>
      <c r="DZ402" s="70"/>
      <c r="EA402" s="16"/>
      <c r="EB402" s="16"/>
      <c r="EC402" s="70"/>
      <c r="ED402" s="16"/>
      <c r="EE402" s="16"/>
      <c r="EF402" s="70"/>
      <c r="EG402" s="16"/>
      <c r="EH402" s="16"/>
      <c r="EI402" s="70"/>
      <c r="EJ402" s="16"/>
      <c r="EK402" s="16"/>
      <c r="EL402" s="70"/>
      <c r="EM402" s="16"/>
      <c r="EN402" s="16"/>
      <c r="EO402" s="70"/>
      <c r="EP402" s="16"/>
      <c r="EQ402" s="16"/>
      <c r="ER402" s="70"/>
      <c r="ES402" s="16"/>
      <c r="ET402" s="16"/>
      <c r="EU402" s="70"/>
      <c r="EV402" s="16"/>
      <c r="EW402" s="16"/>
      <c r="EX402" s="70"/>
      <c r="EY402" s="16"/>
      <c r="EZ402" s="16"/>
      <c r="FA402" s="70"/>
      <c r="FB402" s="16"/>
      <c r="FC402" s="16"/>
      <c r="FD402" s="70"/>
      <c r="FE402" s="16"/>
      <c r="FF402" s="16"/>
      <c r="FG402" s="70"/>
      <c r="FH402" s="16"/>
      <c r="FI402" s="16"/>
      <c r="FJ402" s="70"/>
      <c r="FK402" s="16"/>
      <c r="FL402" s="16"/>
      <c r="FM402" s="70"/>
      <c r="FN402" s="16"/>
      <c r="FO402" s="16"/>
      <c r="FP402" s="70"/>
      <c r="FQ402" s="16"/>
      <c r="FR402" s="16"/>
      <c r="FS402" s="70"/>
      <c r="FT402" s="16"/>
      <c r="FU402" s="16"/>
      <c r="FV402" s="70"/>
      <c r="FW402" s="16"/>
      <c r="FX402" s="16"/>
      <c r="FY402" s="70"/>
      <c r="FZ402" s="16"/>
      <c r="GA402" s="16"/>
      <c r="GB402" s="70"/>
      <c r="GC402" s="16"/>
      <c r="GD402" s="16"/>
      <c r="GE402" s="70"/>
      <c r="GF402" s="16"/>
      <c r="GG402" s="16"/>
      <c r="GH402" s="71"/>
      <c r="GI402" s="16"/>
      <c r="GJ402" s="16"/>
      <c r="GK402" s="70"/>
      <c r="GL402" s="16"/>
      <c r="GM402" s="16"/>
      <c r="GN402" s="70"/>
      <c r="GO402" s="16"/>
      <c r="GP402" s="16"/>
      <c r="GQ402" s="70"/>
      <c r="GR402" s="16"/>
      <c r="GS402" s="16"/>
      <c r="GT402" s="70"/>
      <c r="GU402" s="16"/>
      <c r="GV402" s="16"/>
      <c r="GW402" s="70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70"/>
      <c r="HJ402" s="16"/>
      <c r="HK402" s="16"/>
      <c r="HL402" s="16"/>
      <c r="HM402" s="16"/>
      <c r="HN402" s="16"/>
      <c r="HO402" s="16"/>
      <c r="HP402" s="16"/>
      <c r="HQ402" s="16"/>
      <c r="HR402" s="70"/>
      <c r="HS402" s="16"/>
      <c r="HT402" s="16"/>
      <c r="HU402" s="70"/>
      <c r="HV402" s="16"/>
      <c r="HW402" s="16"/>
      <c r="HX402" s="70"/>
      <c r="HY402" s="16"/>
      <c r="HZ402" s="16"/>
      <c r="IA402" s="70"/>
      <c r="IB402" s="16"/>
      <c r="IC402" s="16"/>
      <c r="ID402" s="70"/>
      <c r="IE402" s="16"/>
      <c r="IF402" s="16"/>
      <c r="IG402" s="70"/>
      <c r="IH402" s="16"/>
      <c r="II402" s="16"/>
      <c r="IJ402" s="70"/>
      <c r="IK402" s="16"/>
      <c r="IL402" s="16"/>
      <c r="IM402" s="70"/>
      <c r="IN402" s="16"/>
      <c r="IO402" s="16"/>
      <c r="IP402" s="70"/>
      <c r="IQ402" s="16"/>
      <c r="IR402" s="16"/>
      <c r="IS402" s="16"/>
      <c r="IT402" s="70"/>
      <c r="IU402" s="16"/>
      <c r="IV402" s="16"/>
      <c r="IW402" s="70"/>
      <c r="IX402" s="16"/>
      <c r="IY402" s="16"/>
      <c r="IZ402" s="70"/>
      <c r="JA402" s="16"/>
      <c r="JB402" s="16"/>
      <c r="JC402" s="70"/>
      <c r="JD402" s="16"/>
      <c r="JE402" s="16"/>
      <c r="JF402" s="70"/>
      <c r="JG402" s="16"/>
      <c r="JH402" s="16"/>
      <c r="JI402" s="70"/>
      <c r="JJ402" s="16"/>
      <c r="JK402" s="16"/>
      <c r="JL402" s="70"/>
      <c r="JM402" s="16"/>
      <c r="JN402" s="16"/>
      <c r="JO402" s="70"/>
      <c r="JP402" s="16"/>
      <c r="JQ402" s="16"/>
      <c r="JR402" s="70"/>
      <c r="JS402" s="16"/>
      <c r="JT402" s="16"/>
      <c r="JU402" s="70"/>
      <c r="JV402" s="16"/>
      <c r="JW402" s="16"/>
      <c r="JX402" s="70"/>
      <c r="JY402" s="16"/>
      <c r="JZ402" s="16"/>
      <c r="KA402" s="70"/>
      <c r="KB402" s="16"/>
      <c r="KC402" s="16"/>
      <c r="KD402" s="70"/>
      <c r="KE402" s="16"/>
      <c r="KF402" s="16"/>
      <c r="KG402" s="70"/>
      <c r="KH402" s="16"/>
      <c r="KI402" s="16"/>
      <c r="KJ402" s="70"/>
      <c r="KK402" s="16"/>
      <c r="KL402" s="16"/>
      <c r="KM402" s="70"/>
      <c r="KN402" s="16"/>
      <c r="KO402" s="16"/>
      <c r="KP402" s="70"/>
      <c r="KQ402" s="16"/>
      <c r="KR402" s="16"/>
      <c r="KS402" s="70"/>
      <c r="KT402" s="16"/>
      <c r="KU402" s="16"/>
      <c r="KV402" s="16"/>
      <c r="KW402" s="16"/>
      <c r="KX402" s="16"/>
      <c r="KY402" s="70"/>
      <c r="KZ402" s="16"/>
      <c r="LA402" s="16"/>
      <c r="LB402" s="70"/>
      <c r="LC402" s="16"/>
      <c r="LD402" s="16"/>
      <c r="LE402" s="70"/>
      <c r="LF402" s="16"/>
      <c r="LG402" s="16"/>
      <c r="LH402" s="70"/>
      <c r="LI402" s="16"/>
      <c r="LJ402" s="16"/>
      <c r="LK402" s="70"/>
      <c r="LL402" s="16"/>
      <c r="LM402" s="16"/>
      <c r="LN402" s="70"/>
      <c r="LO402" s="16"/>
      <c r="LP402" s="16"/>
      <c r="LQ402" s="70"/>
      <c r="LR402" s="16"/>
      <c r="LS402" s="16"/>
      <c r="LT402" s="70"/>
      <c r="LU402" s="16"/>
      <c r="LV402" s="16"/>
      <c r="LW402" s="70"/>
      <c r="LX402" s="16"/>
      <c r="LY402" s="16"/>
      <c r="LZ402" s="70"/>
      <c r="MA402" s="16"/>
      <c r="MB402" s="16"/>
      <c r="MC402" s="70"/>
      <c r="MD402" s="16"/>
      <c r="ME402" s="16"/>
      <c r="MF402" s="70"/>
      <c r="MG402" s="21"/>
    </row>
    <row r="403" spans="2:345" s="17" customFormat="1">
      <c r="B403" s="16"/>
      <c r="C403" s="16"/>
      <c r="D403" s="16"/>
      <c r="E403" s="16"/>
      <c r="F403" s="16"/>
      <c r="G403" s="70"/>
      <c r="H403" s="16"/>
      <c r="I403" s="16"/>
      <c r="J403" s="70"/>
      <c r="K403" s="16"/>
      <c r="L403" s="16"/>
      <c r="M403" s="70"/>
      <c r="N403" s="16"/>
      <c r="O403" s="16"/>
      <c r="P403" s="70"/>
      <c r="Q403" s="16"/>
      <c r="R403" s="16"/>
      <c r="S403" s="70"/>
      <c r="T403" s="16"/>
      <c r="U403" s="16"/>
      <c r="V403" s="70"/>
      <c r="W403" s="16"/>
      <c r="X403" s="16"/>
      <c r="Y403" s="70"/>
      <c r="Z403" s="16"/>
      <c r="AA403" s="16"/>
      <c r="AB403" s="70"/>
      <c r="AC403" s="16"/>
      <c r="AD403" s="16"/>
      <c r="AE403" s="70"/>
      <c r="AF403" s="16"/>
      <c r="AG403" s="16"/>
      <c r="AH403" s="70"/>
      <c r="AI403" s="16"/>
      <c r="AJ403" s="16"/>
      <c r="AK403" s="70"/>
      <c r="AL403" s="16"/>
      <c r="AM403" s="16"/>
      <c r="AN403" s="70"/>
      <c r="AO403" s="16"/>
      <c r="AP403" s="16"/>
      <c r="AQ403" s="70"/>
      <c r="AR403" s="16"/>
      <c r="AS403" s="16"/>
      <c r="AT403" s="70"/>
      <c r="AU403" s="16"/>
      <c r="AV403" s="16"/>
      <c r="AW403" s="70"/>
      <c r="AX403" s="16"/>
      <c r="AY403" s="16"/>
      <c r="AZ403" s="70"/>
      <c r="BA403" s="16"/>
      <c r="BB403" s="16"/>
      <c r="BC403" s="70"/>
      <c r="BD403" s="16"/>
      <c r="BE403" s="16"/>
      <c r="BF403" s="70"/>
      <c r="BG403" s="16"/>
      <c r="BH403" s="16"/>
      <c r="BI403" s="70"/>
      <c r="BJ403" s="16"/>
      <c r="BK403" s="16"/>
      <c r="BL403" s="70"/>
      <c r="BM403" s="16"/>
      <c r="BN403" s="16"/>
      <c r="BO403" s="70"/>
      <c r="BP403" s="16"/>
      <c r="BQ403" s="16"/>
      <c r="BR403" s="70"/>
      <c r="BS403" s="16"/>
      <c r="BT403" s="16"/>
      <c r="BU403" s="70"/>
      <c r="BV403" s="16"/>
      <c r="BW403" s="16"/>
      <c r="BX403" s="70"/>
      <c r="BY403" s="16"/>
      <c r="BZ403" s="16"/>
      <c r="CA403" s="70"/>
      <c r="CB403" s="16"/>
      <c r="CC403" s="16"/>
      <c r="CD403" s="70"/>
      <c r="CE403" s="16"/>
      <c r="CF403" s="16"/>
      <c r="CG403" s="70"/>
      <c r="CH403" s="16"/>
      <c r="CI403" s="16"/>
      <c r="CJ403" s="70"/>
      <c r="CK403" s="16"/>
      <c r="CL403" s="16"/>
      <c r="CM403" s="70"/>
      <c r="CN403" s="16"/>
      <c r="CO403" s="16"/>
      <c r="CP403" s="70"/>
      <c r="CQ403" s="16"/>
      <c r="CR403" s="16"/>
      <c r="CS403" s="70"/>
      <c r="CT403" s="16"/>
      <c r="CU403" s="16"/>
      <c r="CV403" s="70"/>
      <c r="CW403" s="16"/>
      <c r="CX403" s="16"/>
      <c r="CY403" s="70"/>
      <c r="CZ403" s="16"/>
      <c r="DA403" s="16"/>
      <c r="DB403" s="70"/>
      <c r="DC403" s="16"/>
      <c r="DD403" s="16"/>
      <c r="DE403" s="70"/>
      <c r="DF403" s="16"/>
      <c r="DG403" s="16"/>
      <c r="DH403" s="70"/>
      <c r="DI403" s="16"/>
      <c r="DJ403" s="16"/>
      <c r="DK403" s="70"/>
      <c r="DL403" s="16"/>
      <c r="DM403" s="16"/>
      <c r="DN403" s="70"/>
      <c r="DO403" s="16"/>
      <c r="DP403" s="16"/>
      <c r="DQ403" s="70"/>
      <c r="DR403" s="16"/>
      <c r="DS403" s="16"/>
      <c r="DT403" s="70"/>
      <c r="DU403" s="16"/>
      <c r="DV403" s="16"/>
      <c r="DW403" s="70"/>
      <c r="DX403" s="16"/>
      <c r="DY403" s="16"/>
      <c r="DZ403" s="70"/>
      <c r="EA403" s="16"/>
      <c r="EB403" s="16"/>
      <c r="EC403" s="70"/>
      <c r="ED403" s="16"/>
      <c r="EE403" s="16"/>
      <c r="EF403" s="70"/>
      <c r="EG403" s="16"/>
      <c r="EH403" s="16"/>
      <c r="EI403" s="70"/>
      <c r="EJ403" s="16"/>
      <c r="EK403" s="16"/>
      <c r="EL403" s="70"/>
      <c r="EM403" s="16"/>
      <c r="EN403" s="16"/>
      <c r="EO403" s="70"/>
      <c r="EP403" s="16"/>
      <c r="EQ403" s="16"/>
      <c r="ER403" s="70"/>
      <c r="ES403" s="16"/>
      <c r="ET403" s="16"/>
      <c r="EU403" s="70"/>
      <c r="EV403" s="16"/>
      <c r="EW403" s="16"/>
      <c r="EX403" s="70"/>
      <c r="EY403" s="16"/>
      <c r="EZ403" s="16"/>
      <c r="FA403" s="70"/>
      <c r="FB403" s="16"/>
      <c r="FC403" s="16"/>
      <c r="FD403" s="70"/>
      <c r="FE403" s="16"/>
      <c r="FF403" s="16"/>
      <c r="FG403" s="70"/>
      <c r="FH403" s="16"/>
      <c r="FI403" s="16"/>
      <c r="FJ403" s="70"/>
      <c r="FK403" s="16"/>
      <c r="FL403" s="16"/>
      <c r="FM403" s="70"/>
      <c r="FN403" s="16"/>
      <c r="FO403" s="16"/>
      <c r="FP403" s="70"/>
      <c r="FQ403" s="16"/>
      <c r="FR403" s="16"/>
      <c r="FS403" s="70"/>
      <c r="FT403" s="16"/>
      <c r="FU403" s="16"/>
      <c r="FV403" s="70"/>
      <c r="FW403" s="16"/>
      <c r="FX403" s="16"/>
      <c r="FY403" s="70"/>
      <c r="FZ403" s="16"/>
      <c r="GA403" s="16"/>
      <c r="GB403" s="70"/>
      <c r="GC403" s="16"/>
      <c r="GD403" s="16"/>
      <c r="GE403" s="70"/>
      <c r="GF403" s="16"/>
      <c r="GG403" s="16"/>
      <c r="GH403" s="71"/>
      <c r="GI403" s="16"/>
      <c r="GJ403" s="16"/>
      <c r="GK403" s="70"/>
      <c r="GL403" s="16"/>
      <c r="GM403" s="16"/>
      <c r="GN403" s="70"/>
      <c r="GO403" s="16"/>
      <c r="GP403" s="16"/>
      <c r="GQ403" s="70"/>
      <c r="GR403" s="16"/>
      <c r="GS403" s="16"/>
      <c r="GT403" s="70"/>
      <c r="GU403" s="16"/>
      <c r="GV403" s="16"/>
      <c r="GW403" s="70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70"/>
      <c r="HJ403" s="16"/>
      <c r="HK403" s="16"/>
      <c r="HL403" s="16"/>
      <c r="HM403" s="16"/>
      <c r="HN403" s="16"/>
      <c r="HO403" s="16"/>
      <c r="HP403" s="16"/>
      <c r="HQ403" s="16"/>
      <c r="HR403" s="70"/>
      <c r="HS403" s="16"/>
      <c r="HT403" s="16"/>
      <c r="HU403" s="70"/>
      <c r="HV403" s="16"/>
      <c r="HW403" s="16"/>
      <c r="HX403" s="70"/>
      <c r="HY403" s="16"/>
      <c r="HZ403" s="16"/>
      <c r="IA403" s="70"/>
      <c r="IB403" s="16"/>
      <c r="IC403" s="16"/>
      <c r="ID403" s="70"/>
      <c r="IE403" s="16"/>
      <c r="IF403" s="16"/>
      <c r="IG403" s="70"/>
      <c r="IH403" s="16"/>
      <c r="II403" s="16"/>
      <c r="IJ403" s="70"/>
      <c r="IK403" s="16"/>
      <c r="IL403" s="16"/>
      <c r="IM403" s="70"/>
      <c r="IN403" s="16"/>
      <c r="IO403" s="16"/>
      <c r="IP403" s="70"/>
      <c r="IQ403" s="16"/>
      <c r="IR403" s="16"/>
      <c r="IS403" s="16"/>
      <c r="IT403" s="70"/>
      <c r="IU403" s="16"/>
      <c r="IV403" s="16"/>
      <c r="IW403" s="70"/>
      <c r="IX403" s="16"/>
      <c r="IY403" s="16"/>
      <c r="IZ403" s="70"/>
      <c r="JA403" s="16"/>
      <c r="JB403" s="16"/>
      <c r="JC403" s="70"/>
      <c r="JD403" s="16"/>
      <c r="JE403" s="16"/>
      <c r="JF403" s="70"/>
      <c r="JG403" s="16"/>
      <c r="JH403" s="16"/>
      <c r="JI403" s="70"/>
      <c r="JJ403" s="16"/>
      <c r="JK403" s="16"/>
      <c r="JL403" s="70"/>
      <c r="JM403" s="16"/>
      <c r="JN403" s="16"/>
      <c r="JO403" s="70"/>
      <c r="JP403" s="16"/>
      <c r="JQ403" s="16"/>
      <c r="JR403" s="70"/>
      <c r="JS403" s="16"/>
      <c r="JT403" s="16"/>
      <c r="JU403" s="70"/>
      <c r="JV403" s="16"/>
      <c r="JW403" s="16"/>
      <c r="JX403" s="70"/>
      <c r="JY403" s="16"/>
      <c r="JZ403" s="16"/>
      <c r="KA403" s="70"/>
      <c r="KB403" s="16"/>
      <c r="KC403" s="16"/>
      <c r="KD403" s="70"/>
      <c r="KE403" s="16"/>
      <c r="KF403" s="16"/>
      <c r="KG403" s="70"/>
      <c r="KH403" s="16"/>
      <c r="KI403" s="16"/>
      <c r="KJ403" s="70"/>
      <c r="KK403" s="16"/>
      <c r="KL403" s="16"/>
      <c r="KM403" s="70"/>
      <c r="KN403" s="16"/>
      <c r="KO403" s="16"/>
      <c r="KP403" s="70"/>
      <c r="KQ403" s="16"/>
      <c r="KR403" s="16"/>
      <c r="KS403" s="70"/>
      <c r="KT403" s="16"/>
      <c r="KU403" s="16"/>
      <c r="KV403" s="16"/>
      <c r="KW403" s="16"/>
      <c r="KX403" s="16"/>
      <c r="KY403" s="70"/>
      <c r="KZ403" s="16"/>
      <c r="LA403" s="16"/>
      <c r="LB403" s="70"/>
      <c r="LC403" s="16"/>
      <c r="LD403" s="16"/>
      <c r="LE403" s="70"/>
      <c r="LF403" s="16"/>
      <c r="LG403" s="16"/>
      <c r="LH403" s="70"/>
      <c r="LI403" s="16"/>
      <c r="LJ403" s="16"/>
      <c r="LK403" s="70"/>
      <c r="LL403" s="16"/>
      <c r="LM403" s="16"/>
      <c r="LN403" s="70"/>
      <c r="LO403" s="16"/>
      <c r="LP403" s="16"/>
      <c r="LQ403" s="70"/>
      <c r="LR403" s="16"/>
      <c r="LS403" s="16"/>
      <c r="LT403" s="70"/>
      <c r="LU403" s="16"/>
      <c r="LV403" s="16"/>
      <c r="LW403" s="70"/>
      <c r="LX403" s="16"/>
      <c r="LY403" s="16"/>
      <c r="LZ403" s="70"/>
      <c r="MA403" s="16"/>
      <c r="MB403" s="16"/>
      <c r="MC403" s="70"/>
      <c r="MD403" s="16"/>
      <c r="ME403" s="16"/>
      <c r="MF403" s="70"/>
      <c r="MG403" s="21"/>
    </row>
    <row r="404" spans="2:345" s="17" customFormat="1" ht="18.75" customHeight="1">
      <c r="B404" s="16"/>
      <c r="C404" s="16"/>
      <c r="D404" s="16"/>
      <c r="E404" s="16"/>
      <c r="F404" s="16"/>
      <c r="G404" s="70"/>
      <c r="H404" s="16"/>
      <c r="I404" s="16"/>
      <c r="J404" s="70"/>
      <c r="K404" s="16"/>
      <c r="L404" s="16"/>
      <c r="M404" s="70"/>
      <c r="N404" s="16"/>
      <c r="O404" s="16"/>
      <c r="P404" s="70"/>
      <c r="Q404" s="16"/>
      <c r="R404" s="16"/>
      <c r="S404" s="70"/>
      <c r="T404" s="16"/>
      <c r="U404" s="16"/>
      <c r="V404" s="70"/>
      <c r="W404" s="16"/>
      <c r="X404" s="16"/>
      <c r="Y404" s="70"/>
      <c r="Z404" s="16"/>
      <c r="AA404" s="16"/>
      <c r="AB404" s="70"/>
      <c r="AC404" s="16"/>
      <c r="AD404" s="16"/>
      <c r="AE404" s="70"/>
      <c r="AF404" s="16"/>
      <c r="AG404" s="16"/>
      <c r="AH404" s="70"/>
      <c r="AI404" s="16"/>
      <c r="AJ404" s="16"/>
      <c r="AK404" s="70"/>
      <c r="AL404" s="16"/>
      <c r="AM404" s="16"/>
      <c r="AN404" s="70"/>
      <c r="AO404" s="16"/>
      <c r="AP404" s="16"/>
      <c r="AQ404" s="70"/>
      <c r="AR404" s="16"/>
      <c r="AS404" s="16"/>
      <c r="AT404" s="70"/>
      <c r="AU404" s="16"/>
      <c r="AV404" s="16"/>
      <c r="AW404" s="70"/>
      <c r="AX404" s="16"/>
      <c r="AY404" s="16"/>
      <c r="AZ404" s="70"/>
      <c r="BA404" s="16"/>
      <c r="BB404" s="16"/>
      <c r="BC404" s="70"/>
      <c r="BD404" s="16"/>
      <c r="BE404" s="16"/>
      <c r="BF404" s="70"/>
      <c r="BG404" s="16"/>
      <c r="BH404" s="16"/>
      <c r="BI404" s="70"/>
      <c r="BJ404" s="16"/>
      <c r="BK404" s="16"/>
      <c r="BL404" s="70"/>
      <c r="BM404" s="16"/>
      <c r="BN404" s="16"/>
      <c r="BO404" s="70"/>
      <c r="BP404" s="16"/>
      <c r="BQ404" s="16"/>
      <c r="BR404" s="70"/>
      <c r="BS404" s="16"/>
      <c r="BT404" s="16"/>
      <c r="BU404" s="70"/>
      <c r="BV404" s="16"/>
      <c r="BW404" s="16"/>
      <c r="BX404" s="70"/>
      <c r="BY404" s="16"/>
      <c r="BZ404" s="16"/>
      <c r="CA404" s="70"/>
      <c r="CB404" s="16"/>
      <c r="CC404" s="16"/>
      <c r="CD404" s="70"/>
      <c r="CE404" s="16"/>
      <c r="CF404" s="16"/>
      <c r="CG404" s="70"/>
      <c r="CH404" s="16"/>
      <c r="CI404" s="16"/>
      <c r="CJ404" s="70"/>
      <c r="CK404" s="16"/>
      <c r="CL404" s="16"/>
      <c r="CM404" s="70"/>
      <c r="CN404" s="16"/>
      <c r="CO404" s="16"/>
      <c r="CP404" s="70"/>
      <c r="CQ404" s="16"/>
      <c r="CR404" s="16"/>
      <c r="CS404" s="70"/>
      <c r="CT404" s="16"/>
      <c r="CU404" s="16"/>
      <c r="CV404" s="70"/>
      <c r="CW404" s="16"/>
      <c r="CX404" s="16"/>
      <c r="CY404" s="70"/>
      <c r="CZ404" s="16"/>
      <c r="DA404" s="16"/>
      <c r="DB404" s="70"/>
      <c r="DC404" s="16"/>
      <c r="DD404" s="16"/>
      <c r="DE404" s="70"/>
      <c r="DF404" s="16"/>
      <c r="DG404" s="16"/>
      <c r="DH404" s="70"/>
      <c r="DI404" s="16"/>
      <c r="DJ404" s="16"/>
      <c r="DK404" s="70"/>
      <c r="DL404" s="16"/>
      <c r="DM404" s="16"/>
      <c r="DN404" s="70"/>
      <c r="DO404" s="16"/>
      <c r="DP404" s="16"/>
      <c r="DQ404" s="70"/>
      <c r="DR404" s="16"/>
      <c r="DS404" s="16"/>
      <c r="DT404" s="70"/>
      <c r="DU404" s="16"/>
      <c r="DV404" s="16"/>
      <c r="DW404" s="70"/>
      <c r="DX404" s="16"/>
      <c r="DY404" s="16"/>
      <c r="DZ404" s="70"/>
      <c r="EA404" s="16"/>
      <c r="EB404" s="16"/>
      <c r="EC404" s="70"/>
      <c r="ED404" s="16"/>
      <c r="EE404" s="16"/>
      <c r="EF404" s="70"/>
      <c r="EG404" s="16"/>
      <c r="EH404" s="16"/>
      <c r="EI404" s="70"/>
      <c r="EJ404" s="16"/>
      <c r="EK404" s="16"/>
      <c r="EL404" s="70"/>
      <c r="EM404" s="16"/>
      <c r="EN404" s="16"/>
      <c r="EO404" s="70"/>
      <c r="EP404" s="16"/>
      <c r="EQ404" s="16"/>
      <c r="ER404" s="70"/>
      <c r="ES404" s="16"/>
      <c r="ET404" s="16"/>
      <c r="EU404" s="70"/>
      <c r="EV404" s="16"/>
      <c r="EW404" s="16"/>
      <c r="EX404" s="70"/>
      <c r="EY404" s="16"/>
      <c r="EZ404" s="16"/>
      <c r="FA404" s="70"/>
      <c r="FB404" s="16"/>
      <c r="FC404" s="16"/>
      <c r="FD404" s="70"/>
      <c r="FE404" s="16"/>
      <c r="FF404" s="16"/>
      <c r="FG404" s="70"/>
      <c r="FH404" s="16"/>
      <c r="FI404" s="16"/>
      <c r="FJ404" s="70"/>
      <c r="FK404" s="16"/>
      <c r="FL404" s="16"/>
      <c r="FM404" s="70"/>
      <c r="FN404" s="16"/>
      <c r="FO404" s="16"/>
      <c r="FP404" s="70"/>
      <c r="FQ404" s="16"/>
      <c r="FR404" s="16"/>
      <c r="FS404" s="70"/>
      <c r="FT404" s="16"/>
      <c r="FU404" s="16"/>
      <c r="FV404" s="70"/>
      <c r="FW404" s="16"/>
      <c r="FX404" s="16"/>
      <c r="FY404" s="70"/>
      <c r="FZ404" s="16"/>
      <c r="GA404" s="16"/>
      <c r="GB404" s="70"/>
      <c r="GC404" s="16"/>
      <c r="GD404" s="16"/>
      <c r="GE404" s="70"/>
      <c r="GF404" s="16"/>
      <c r="GG404" s="16"/>
      <c r="GH404" s="71"/>
      <c r="GI404" s="16"/>
      <c r="GJ404" s="16"/>
      <c r="GK404" s="70"/>
      <c r="GL404" s="16"/>
      <c r="GM404" s="16"/>
      <c r="GN404" s="70"/>
      <c r="GO404" s="16"/>
      <c r="GP404" s="16"/>
      <c r="GQ404" s="70"/>
      <c r="GR404" s="16"/>
      <c r="GS404" s="16"/>
      <c r="GT404" s="70"/>
      <c r="GU404" s="16"/>
      <c r="GV404" s="16"/>
      <c r="GW404" s="70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70"/>
      <c r="HJ404" s="16"/>
      <c r="HK404" s="16"/>
      <c r="HL404" s="16"/>
      <c r="HM404" s="16"/>
      <c r="HN404" s="16"/>
      <c r="HO404" s="16"/>
      <c r="HP404" s="16"/>
      <c r="HQ404" s="16"/>
      <c r="HR404" s="70"/>
      <c r="HS404" s="16"/>
      <c r="HT404" s="16"/>
      <c r="HU404" s="70"/>
      <c r="HV404" s="16"/>
      <c r="HW404" s="16"/>
      <c r="HX404" s="70"/>
      <c r="HY404" s="16"/>
      <c r="HZ404" s="16"/>
      <c r="IA404" s="70"/>
      <c r="IB404" s="16"/>
      <c r="IC404" s="16"/>
      <c r="ID404" s="70"/>
      <c r="IE404" s="16"/>
      <c r="IF404" s="16"/>
      <c r="IG404" s="70"/>
      <c r="IH404" s="16"/>
      <c r="II404" s="16"/>
      <c r="IJ404" s="70"/>
      <c r="IK404" s="16"/>
      <c r="IL404" s="16"/>
      <c r="IM404" s="70"/>
      <c r="IN404" s="16"/>
      <c r="IO404" s="16"/>
      <c r="IP404" s="70"/>
      <c r="IQ404" s="16"/>
      <c r="IR404" s="16"/>
      <c r="IS404" s="16"/>
      <c r="IT404" s="70"/>
      <c r="IU404" s="16"/>
      <c r="IV404" s="16"/>
      <c r="IW404" s="70"/>
      <c r="IX404" s="16"/>
      <c r="IY404" s="16"/>
      <c r="IZ404" s="70"/>
      <c r="JA404" s="16"/>
      <c r="JB404" s="16"/>
      <c r="JC404" s="70"/>
      <c r="JD404" s="16"/>
      <c r="JE404" s="16"/>
      <c r="JF404" s="70"/>
      <c r="JG404" s="16"/>
      <c r="JH404" s="16"/>
      <c r="JI404" s="70"/>
      <c r="JJ404" s="16"/>
      <c r="JK404" s="16"/>
      <c r="JL404" s="70"/>
      <c r="JM404" s="16"/>
      <c r="JN404" s="16"/>
      <c r="JO404" s="70"/>
      <c r="JP404" s="16"/>
      <c r="JQ404" s="16"/>
      <c r="JR404" s="70"/>
      <c r="JS404" s="16"/>
      <c r="JT404" s="16"/>
      <c r="JU404" s="70"/>
      <c r="JV404" s="16"/>
      <c r="JW404" s="16"/>
      <c r="JX404" s="70"/>
      <c r="JY404" s="16"/>
      <c r="JZ404" s="16"/>
      <c r="KA404" s="70"/>
      <c r="KB404" s="16"/>
      <c r="KC404" s="16"/>
      <c r="KD404" s="70"/>
      <c r="KE404" s="16"/>
      <c r="KF404" s="16"/>
      <c r="KG404" s="70"/>
      <c r="KH404" s="16"/>
      <c r="KI404" s="16"/>
      <c r="KJ404" s="70"/>
      <c r="KK404" s="16"/>
      <c r="KL404" s="16"/>
      <c r="KM404" s="70"/>
      <c r="KN404" s="16"/>
      <c r="KO404" s="16"/>
      <c r="KP404" s="70"/>
      <c r="KQ404" s="16"/>
      <c r="KR404" s="16"/>
      <c r="KS404" s="70"/>
      <c r="KT404" s="16"/>
      <c r="KU404" s="16"/>
      <c r="KV404" s="16"/>
      <c r="KW404" s="16"/>
      <c r="KX404" s="16"/>
      <c r="KY404" s="70"/>
      <c r="KZ404" s="16"/>
      <c r="LA404" s="16"/>
      <c r="LB404" s="70"/>
      <c r="LC404" s="16"/>
      <c r="LD404" s="16"/>
      <c r="LE404" s="70"/>
      <c r="LF404" s="16"/>
      <c r="LG404" s="16"/>
      <c r="LH404" s="70"/>
      <c r="LI404" s="16"/>
      <c r="LJ404" s="16"/>
      <c r="LK404" s="70"/>
      <c r="LL404" s="16"/>
      <c r="LM404" s="16"/>
      <c r="LN404" s="70"/>
      <c r="LO404" s="16"/>
      <c r="LP404" s="16"/>
      <c r="LQ404" s="70"/>
      <c r="LR404" s="16"/>
      <c r="LS404" s="16"/>
      <c r="LT404" s="70"/>
      <c r="LU404" s="16"/>
      <c r="LV404" s="16"/>
      <c r="LW404" s="70"/>
      <c r="LX404" s="16"/>
      <c r="LY404" s="16"/>
      <c r="LZ404" s="70"/>
      <c r="MA404" s="16"/>
      <c r="MB404" s="16"/>
      <c r="MC404" s="70"/>
      <c r="MD404" s="16"/>
      <c r="ME404" s="16"/>
      <c r="MF404" s="70"/>
      <c r="MG404" s="21"/>
    </row>
    <row r="405" spans="2:345" s="17" customFormat="1">
      <c r="B405" s="16"/>
      <c r="C405" s="16"/>
      <c r="D405" s="16"/>
      <c r="E405" s="16"/>
      <c r="F405" s="16"/>
      <c r="G405" s="70"/>
      <c r="H405" s="16"/>
      <c r="I405" s="16"/>
      <c r="J405" s="70"/>
      <c r="K405" s="16"/>
      <c r="L405" s="16"/>
      <c r="M405" s="70"/>
      <c r="N405" s="16"/>
      <c r="O405" s="16"/>
      <c r="P405" s="70"/>
      <c r="Q405" s="16"/>
      <c r="R405" s="16"/>
      <c r="S405" s="70"/>
      <c r="T405" s="16"/>
      <c r="U405" s="16"/>
      <c r="V405" s="70"/>
      <c r="W405" s="16"/>
      <c r="X405" s="16"/>
      <c r="Y405" s="70"/>
      <c r="Z405" s="16"/>
      <c r="AA405" s="16"/>
      <c r="AB405" s="70"/>
      <c r="AC405" s="16"/>
      <c r="AD405" s="16"/>
      <c r="AE405" s="70"/>
      <c r="AF405" s="16"/>
      <c r="AG405" s="16"/>
      <c r="AH405" s="70"/>
      <c r="AI405" s="16"/>
      <c r="AJ405" s="16"/>
      <c r="AK405" s="70"/>
      <c r="AL405" s="16"/>
      <c r="AM405" s="16"/>
      <c r="AN405" s="70"/>
      <c r="AO405" s="16"/>
      <c r="AP405" s="16"/>
      <c r="AQ405" s="70"/>
      <c r="AR405" s="16"/>
      <c r="AS405" s="16"/>
      <c r="AT405" s="70"/>
      <c r="AU405" s="16"/>
      <c r="AV405" s="16"/>
      <c r="AW405" s="70"/>
      <c r="AX405" s="16"/>
      <c r="AY405" s="16"/>
      <c r="AZ405" s="70"/>
      <c r="BA405" s="16"/>
      <c r="BB405" s="16"/>
      <c r="BC405" s="70"/>
      <c r="BD405" s="16"/>
      <c r="BE405" s="16"/>
      <c r="BF405" s="70"/>
      <c r="BG405" s="16"/>
      <c r="BH405" s="16"/>
      <c r="BI405" s="70"/>
      <c r="BJ405" s="16"/>
      <c r="BK405" s="16"/>
      <c r="BL405" s="70"/>
      <c r="BM405" s="16"/>
      <c r="BN405" s="16"/>
      <c r="BO405" s="70"/>
      <c r="BP405" s="16"/>
      <c r="BQ405" s="16"/>
      <c r="BR405" s="70"/>
      <c r="BS405" s="16"/>
      <c r="BT405" s="16"/>
      <c r="BU405" s="70"/>
      <c r="BV405" s="16"/>
      <c r="BW405" s="16"/>
      <c r="BX405" s="70"/>
      <c r="BY405" s="16"/>
      <c r="BZ405" s="16"/>
      <c r="CA405" s="70"/>
      <c r="CB405" s="16"/>
      <c r="CC405" s="16"/>
      <c r="CD405" s="70"/>
      <c r="CE405" s="16"/>
      <c r="CF405" s="16"/>
      <c r="CG405" s="70"/>
      <c r="CH405" s="16"/>
      <c r="CI405" s="16"/>
      <c r="CJ405" s="70"/>
      <c r="CK405" s="16"/>
      <c r="CL405" s="16"/>
      <c r="CM405" s="70"/>
      <c r="CN405" s="16"/>
      <c r="CO405" s="16"/>
      <c r="CP405" s="70"/>
      <c r="CQ405" s="16"/>
      <c r="CR405" s="16"/>
      <c r="CS405" s="70"/>
      <c r="CT405" s="16"/>
      <c r="CU405" s="16"/>
      <c r="CV405" s="70"/>
      <c r="CW405" s="16"/>
      <c r="CX405" s="16"/>
      <c r="CY405" s="70"/>
      <c r="CZ405" s="16"/>
      <c r="DA405" s="16"/>
      <c r="DB405" s="70"/>
      <c r="DC405" s="16"/>
      <c r="DD405" s="16"/>
      <c r="DE405" s="70"/>
      <c r="DF405" s="16"/>
      <c r="DG405" s="16"/>
      <c r="DH405" s="70"/>
      <c r="DI405" s="16"/>
      <c r="DJ405" s="16"/>
      <c r="DK405" s="70"/>
      <c r="DL405" s="16"/>
      <c r="DM405" s="16"/>
      <c r="DN405" s="70"/>
      <c r="DO405" s="16"/>
      <c r="DP405" s="16"/>
      <c r="DQ405" s="70"/>
      <c r="DR405" s="16"/>
      <c r="DS405" s="16"/>
      <c r="DT405" s="70"/>
      <c r="DU405" s="16"/>
      <c r="DV405" s="16"/>
      <c r="DW405" s="70"/>
      <c r="DX405" s="16"/>
      <c r="DY405" s="16"/>
      <c r="DZ405" s="70"/>
      <c r="EA405" s="16"/>
      <c r="EB405" s="16"/>
      <c r="EC405" s="70"/>
      <c r="ED405" s="16"/>
      <c r="EE405" s="16"/>
      <c r="EF405" s="70"/>
      <c r="EG405" s="16"/>
      <c r="EH405" s="16"/>
      <c r="EI405" s="70"/>
      <c r="EJ405" s="16"/>
      <c r="EK405" s="16"/>
      <c r="EL405" s="70"/>
      <c r="EM405" s="16"/>
      <c r="EN405" s="16"/>
      <c r="EO405" s="70"/>
      <c r="EP405" s="16"/>
      <c r="EQ405" s="16"/>
      <c r="ER405" s="70"/>
      <c r="ES405" s="16"/>
      <c r="ET405" s="16"/>
      <c r="EU405" s="70"/>
      <c r="EV405" s="16"/>
      <c r="EW405" s="16"/>
      <c r="EX405" s="70"/>
      <c r="EY405" s="16"/>
      <c r="EZ405" s="16"/>
      <c r="FA405" s="70"/>
      <c r="FB405" s="16"/>
      <c r="FC405" s="16"/>
      <c r="FD405" s="70"/>
      <c r="FE405" s="16"/>
      <c r="FF405" s="16"/>
      <c r="FG405" s="70"/>
      <c r="FH405" s="16"/>
      <c r="FI405" s="16"/>
      <c r="FJ405" s="70"/>
      <c r="FK405" s="16"/>
      <c r="FL405" s="16"/>
      <c r="FM405" s="70"/>
      <c r="FN405" s="16"/>
      <c r="FO405" s="16"/>
      <c r="FP405" s="70"/>
      <c r="FQ405" s="16"/>
      <c r="FR405" s="16"/>
      <c r="FS405" s="70"/>
      <c r="FT405" s="16"/>
      <c r="FU405" s="16"/>
      <c r="FV405" s="70"/>
      <c r="FW405" s="16"/>
      <c r="FX405" s="16"/>
      <c r="FY405" s="70"/>
      <c r="FZ405" s="16"/>
      <c r="GA405" s="16"/>
      <c r="GB405" s="70"/>
      <c r="GC405" s="16"/>
      <c r="GD405" s="16"/>
      <c r="GE405" s="70"/>
      <c r="GF405" s="16"/>
      <c r="GG405" s="16"/>
      <c r="GH405" s="71"/>
      <c r="GI405" s="16"/>
      <c r="GJ405" s="16"/>
      <c r="GK405" s="70"/>
      <c r="GL405" s="16"/>
      <c r="GM405" s="16"/>
      <c r="GN405" s="70"/>
      <c r="GO405" s="16"/>
      <c r="GP405" s="16"/>
      <c r="GQ405" s="70"/>
      <c r="GR405" s="16"/>
      <c r="GS405" s="16"/>
      <c r="GT405" s="70"/>
      <c r="GU405" s="16"/>
      <c r="GV405" s="16"/>
      <c r="GW405" s="70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70"/>
      <c r="HJ405" s="16"/>
      <c r="HK405" s="16"/>
      <c r="HL405" s="16"/>
      <c r="HM405" s="16"/>
      <c r="HN405" s="16"/>
      <c r="HO405" s="16"/>
      <c r="HP405" s="16"/>
      <c r="HQ405" s="16"/>
      <c r="HR405" s="70"/>
      <c r="HS405" s="16"/>
      <c r="HT405" s="16"/>
      <c r="HU405" s="70"/>
      <c r="HV405" s="16"/>
      <c r="HW405" s="16"/>
      <c r="HX405" s="70"/>
      <c r="HY405" s="16"/>
      <c r="HZ405" s="16"/>
      <c r="IA405" s="70"/>
      <c r="IB405" s="16"/>
      <c r="IC405" s="16"/>
      <c r="ID405" s="70"/>
      <c r="IE405" s="16"/>
      <c r="IF405" s="16"/>
      <c r="IG405" s="70"/>
      <c r="IH405" s="16"/>
      <c r="II405" s="16"/>
      <c r="IJ405" s="70"/>
      <c r="IK405" s="16"/>
      <c r="IL405" s="16"/>
      <c r="IM405" s="70"/>
      <c r="IN405" s="16"/>
      <c r="IO405" s="16"/>
      <c r="IP405" s="70"/>
      <c r="IQ405" s="16"/>
      <c r="IR405" s="16"/>
      <c r="IS405" s="16"/>
      <c r="IT405" s="70"/>
      <c r="IU405" s="16"/>
      <c r="IV405" s="16"/>
      <c r="IW405" s="70"/>
      <c r="IX405" s="16"/>
      <c r="IY405" s="16"/>
      <c r="IZ405" s="70"/>
      <c r="JA405" s="16"/>
      <c r="JB405" s="16"/>
      <c r="JC405" s="70"/>
      <c r="JD405" s="16"/>
      <c r="JE405" s="16"/>
      <c r="JF405" s="70"/>
      <c r="JG405" s="16"/>
      <c r="JH405" s="16"/>
      <c r="JI405" s="70"/>
      <c r="JJ405" s="16"/>
      <c r="JK405" s="16"/>
      <c r="JL405" s="70"/>
      <c r="JM405" s="16"/>
      <c r="JN405" s="16"/>
      <c r="JO405" s="70"/>
      <c r="JP405" s="16"/>
      <c r="JQ405" s="16"/>
      <c r="JR405" s="70"/>
      <c r="JS405" s="16"/>
      <c r="JT405" s="16"/>
      <c r="JU405" s="70"/>
      <c r="JV405" s="16"/>
      <c r="JW405" s="16"/>
      <c r="JX405" s="70"/>
      <c r="JY405" s="16"/>
      <c r="JZ405" s="16"/>
      <c r="KA405" s="70"/>
      <c r="KB405" s="16"/>
      <c r="KC405" s="16"/>
      <c r="KD405" s="70"/>
      <c r="KE405" s="16"/>
      <c r="KF405" s="16"/>
      <c r="KG405" s="70"/>
      <c r="KH405" s="16"/>
      <c r="KI405" s="16"/>
      <c r="KJ405" s="70"/>
      <c r="KK405" s="16"/>
      <c r="KL405" s="16"/>
      <c r="KM405" s="70"/>
      <c r="KN405" s="16"/>
      <c r="KO405" s="16"/>
      <c r="KP405" s="70"/>
      <c r="KQ405" s="16"/>
      <c r="KR405" s="16"/>
      <c r="KS405" s="70"/>
      <c r="KT405" s="16"/>
      <c r="KU405" s="16"/>
      <c r="KV405" s="16"/>
      <c r="KW405" s="16"/>
      <c r="KX405" s="16"/>
      <c r="KY405" s="70"/>
      <c r="KZ405" s="16"/>
      <c r="LA405" s="16"/>
      <c r="LB405" s="70"/>
      <c r="LC405" s="16"/>
      <c r="LD405" s="16"/>
      <c r="LE405" s="70"/>
      <c r="LF405" s="16"/>
      <c r="LG405" s="16"/>
      <c r="LH405" s="70"/>
      <c r="LI405" s="16"/>
      <c r="LJ405" s="16"/>
      <c r="LK405" s="70"/>
      <c r="LL405" s="16"/>
      <c r="LM405" s="16"/>
      <c r="LN405" s="70"/>
      <c r="LO405" s="16"/>
      <c r="LP405" s="16"/>
      <c r="LQ405" s="70"/>
      <c r="LR405" s="16"/>
      <c r="LS405" s="16"/>
      <c r="LT405" s="70"/>
      <c r="LU405" s="16"/>
      <c r="LV405" s="16"/>
      <c r="LW405" s="70"/>
      <c r="LX405" s="16"/>
      <c r="LY405" s="16"/>
      <c r="LZ405" s="70"/>
      <c r="MA405" s="16"/>
      <c r="MB405" s="16"/>
      <c r="MC405" s="70"/>
      <c r="MD405" s="16"/>
      <c r="ME405" s="16"/>
      <c r="MF405" s="70"/>
      <c r="MG405" s="21"/>
    </row>
    <row r="406" spans="2:345" s="17" customFormat="1" ht="18.75" customHeight="1">
      <c r="B406" s="16"/>
      <c r="C406" s="16"/>
      <c r="D406" s="16"/>
      <c r="E406" s="16"/>
      <c r="F406" s="16"/>
      <c r="G406" s="70"/>
      <c r="H406" s="16"/>
      <c r="I406" s="16"/>
      <c r="J406" s="70"/>
      <c r="K406" s="16"/>
      <c r="L406" s="16"/>
      <c r="M406" s="70"/>
      <c r="N406" s="16"/>
      <c r="O406" s="16"/>
      <c r="P406" s="70"/>
      <c r="Q406" s="16"/>
      <c r="R406" s="16"/>
      <c r="S406" s="70"/>
      <c r="T406" s="16"/>
      <c r="U406" s="16"/>
      <c r="V406" s="70"/>
      <c r="W406" s="16"/>
      <c r="X406" s="16"/>
      <c r="Y406" s="70"/>
      <c r="Z406" s="16"/>
      <c r="AA406" s="16"/>
      <c r="AB406" s="70"/>
      <c r="AC406" s="16"/>
      <c r="AD406" s="16"/>
      <c r="AE406" s="70"/>
      <c r="AF406" s="16"/>
      <c r="AG406" s="16"/>
      <c r="AH406" s="70"/>
      <c r="AI406" s="16"/>
      <c r="AJ406" s="16"/>
      <c r="AK406" s="70"/>
      <c r="AL406" s="16"/>
      <c r="AM406" s="16"/>
      <c r="AN406" s="70"/>
      <c r="AO406" s="16"/>
      <c r="AP406" s="16"/>
      <c r="AQ406" s="70"/>
      <c r="AR406" s="16"/>
      <c r="AS406" s="16"/>
      <c r="AT406" s="70"/>
      <c r="AU406" s="16"/>
      <c r="AV406" s="16"/>
      <c r="AW406" s="70"/>
      <c r="AX406" s="16"/>
      <c r="AY406" s="16"/>
      <c r="AZ406" s="70"/>
      <c r="BA406" s="16"/>
      <c r="BB406" s="16"/>
      <c r="BC406" s="70"/>
      <c r="BD406" s="16"/>
      <c r="BE406" s="16"/>
      <c r="BF406" s="70"/>
      <c r="BG406" s="16"/>
      <c r="BH406" s="16"/>
      <c r="BI406" s="70"/>
      <c r="BJ406" s="16"/>
      <c r="BK406" s="16"/>
      <c r="BL406" s="70"/>
      <c r="BM406" s="16"/>
      <c r="BN406" s="16"/>
      <c r="BO406" s="70"/>
      <c r="BP406" s="16"/>
      <c r="BQ406" s="16"/>
      <c r="BR406" s="70"/>
      <c r="BS406" s="16"/>
      <c r="BT406" s="16"/>
      <c r="BU406" s="70"/>
      <c r="BV406" s="16"/>
      <c r="BW406" s="16"/>
      <c r="BX406" s="70"/>
      <c r="BY406" s="16"/>
      <c r="BZ406" s="16"/>
      <c r="CA406" s="70"/>
      <c r="CB406" s="16"/>
      <c r="CC406" s="16"/>
      <c r="CD406" s="70"/>
      <c r="CE406" s="16"/>
      <c r="CF406" s="16"/>
      <c r="CG406" s="70"/>
      <c r="CH406" s="16"/>
      <c r="CI406" s="16"/>
      <c r="CJ406" s="70"/>
      <c r="CK406" s="16"/>
      <c r="CL406" s="16"/>
      <c r="CM406" s="70"/>
      <c r="CN406" s="16"/>
      <c r="CO406" s="16"/>
      <c r="CP406" s="70"/>
      <c r="CQ406" s="16"/>
      <c r="CR406" s="16"/>
      <c r="CS406" s="70"/>
      <c r="CT406" s="16"/>
      <c r="CU406" s="16"/>
      <c r="CV406" s="70"/>
      <c r="CW406" s="16"/>
      <c r="CX406" s="16"/>
      <c r="CY406" s="70"/>
      <c r="CZ406" s="16"/>
      <c r="DA406" s="16"/>
      <c r="DB406" s="70"/>
      <c r="DC406" s="16"/>
      <c r="DD406" s="16"/>
      <c r="DE406" s="70"/>
      <c r="DF406" s="16"/>
      <c r="DG406" s="16"/>
      <c r="DH406" s="70"/>
      <c r="DI406" s="16"/>
      <c r="DJ406" s="16"/>
      <c r="DK406" s="70"/>
      <c r="DL406" s="16"/>
      <c r="DM406" s="16"/>
      <c r="DN406" s="70"/>
      <c r="DO406" s="16"/>
      <c r="DP406" s="16"/>
      <c r="DQ406" s="70"/>
      <c r="DR406" s="16"/>
      <c r="DS406" s="16"/>
      <c r="DT406" s="70"/>
      <c r="DU406" s="16"/>
      <c r="DV406" s="16"/>
      <c r="DW406" s="70"/>
      <c r="DX406" s="16"/>
      <c r="DY406" s="16"/>
      <c r="DZ406" s="70"/>
      <c r="EA406" s="16"/>
      <c r="EB406" s="16"/>
      <c r="EC406" s="70"/>
      <c r="ED406" s="16"/>
      <c r="EE406" s="16"/>
      <c r="EF406" s="70"/>
      <c r="EG406" s="16"/>
      <c r="EH406" s="16"/>
      <c r="EI406" s="70"/>
      <c r="EJ406" s="16"/>
      <c r="EK406" s="16"/>
      <c r="EL406" s="70"/>
      <c r="EM406" s="16"/>
      <c r="EN406" s="16"/>
      <c r="EO406" s="70"/>
      <c r="EP406" s="16"/>
      <c r="EQ406" s="16"/>
      <c r="ER406" s="70"/>
      <c r="ES406" s="16"/>
      <c r="ET406" s="16"/>
      <c r="EU406" s="70"/>
      <c r="EV406" s="16"/>
      <c r="EW406" s="16"/>
      <c r="EX406" s="70"/>
      <c r="EY406" s="16"/>
      <c r="EZ406" s="16"/>
      <c r="FA406" s="70"/>
      <c r="FB406" s="16"/>
      <c r="FC406" s="16"/>
      <c r="FD406" s="70"/>
      <c r="FE406" s="16"/>
      <c r="FF406" s="16"/>
      <c r="FG406" s="70"/>
      <c r="FH406" s="16"/>
      <c r="FI406" s="16"/>
      <c r="FJ406" s="70"/>
      <c r="FK406" s="16"/>
      <c r="FL406" s="16"/>
      <c r="FM406" s="70"/>
      <c r="FN406" s="16"/>
      <c r="FO406" s="16"/>
      <c r="FP406" s="70"/>
      <c r="FQ406" s="16"/>
      <c r="FR406" s="16"/>
      <c r="FS406" s="70"/>
      <c r="FT406" s="16"/>
      <c r="FU406" s="16"/>
      <c r="FV406" s="70"/>
      <c r="FW406" s="16"/>
      <c r="FX406" s="16"/>
      <c r="FY406" s="70"/>
      <c r="FZ406" s="16"/>
      <c r="GA406" s="16"/>
      <c r="GB406" s="70"/>
      <c r="GC406" s="16"/>
      <c r="GD406" s="16"/>
      <c r="GE406" s="70"/>
      <c r="GF406" s="16"/>
      <c r="GG406" s="16"/>
      <c r="GH406" s="71"/>
      <c r="GI406" s="16"/>
      <c r="GJ406" s="16"/>
      <c r="GK406" s="70"/>
      <c r="GL406" s="16"/>
      <c r="GM406" s="16"/>
      <c r="GN406" s="70"/>
      <c r="GO406" s="16"/>
      <c r="GP406" s="16"/>
      <c r="GQ406" s="70"/>
      <c r="GR406" s="16"/>
      <c r="GS406" s="16"/>
      <c r="GT406" s="70"/>
      <c r="GU406" s="16"/>
      <c r="GV406" s="16"/>
      <c r="GW406" s="70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70"/>
      <c r="HJ406" s="16"/>
      <c r="HK406" s="16"/>
      <c r="HL406" s="16"/>
      <c r="HM406" s="16"/>
      <c r="HN406" s="16"/>
      <c r="HO406" s="16"/>
      <c r="HP406" s="16"/>
      <c r="HQ406" s="16"/>
      <c r="HR406" s="70"/>
      <c r="HS406" s="16"/>
      <c r="HT406" s="16"/>
      <c r="HU406" s="70"/>
      <c r="HV406" s="16"/>
      <c r="HW406" s="16"/>
      <c r="HX406" s="70"/>
      <c r="HY406" s="16"/>
      <c r="HZ406" s="16"/>
      <c r="IA406" s="70"/>
      <c r="IB406" s="16"/>
      <c r="IC406" s="16"/>
      <c r="ID406" s="70"/>
      <c r="IE406" s="16"/>
      <c r="IF406" s="16"/>
      <c r="IG406" s="70"/>
      <c r="IH406" s="16"/>
      <c r="II406" s="16"/>
      <c r="IJ406" s="70"/>
      <c r="IK406" s="16"/>
      <c r="IL406" s="16"/>
      <c r="IM406" s="70"/>
      <c r="IN406" s="16"/>
      <c r="IO406" s="16"/>
      <c r="IP406" s="70"/>
      <c r="IQ406" s="16"/>
      <c r="IR406" s="16"/>
      <c r="IS406" s="16"/>
      <c r="IT406" s="70"/>
      <c r="IU406" s="16"/>
      <c r="IV406" s="16"/>
      <c r="IW406" s="70"/>
      <c r="IX406" s="16"/>
      <c r="IY406" s="16"/>
      <c r="IZ406" s="70"/>
      <c r="JA406" s="16"/>
      <c r="JB406" s="16"/>
      <c r="JC406" s="70"/>
      <c r="JD406" s="16"/>
      <c r="JE406" s="16"/>
      <c r="JF406" s="70"/>
      <c r="JG406" s="16"/>
      <c r="JH406" s="16"/>
      <c r="JI406" s="70"/>
      <c r="JJ406" s="16"/>
      <c r="JK406" s="16"/>
      <c r="JL406" s="70"/>
      <c r="JM406" s="16"/>
      <c r="JN406" s="16"/>
      <c r="JO406" s="70"/>
      <c r="JP406" s="16"/>
      <c r="JQ406" s="16"/>
      <c r="JR406" s="70"/>
      <c r="JS406" s="16"/>
      <c r="JT406" s="16"/>
      <c r="JU406" s="70"/>
      <c r="JV406" s="16"/>
      <c r="JW406" s="16"/>
      <c r="JX406" s="70"/>
      <c r="JY406" s="16"/>
      <c r="JZ406" s="16"/>
      <c r="KA406" s="70"/>
      <c r="KB406" s="16"/>
      <c r="KC406" s="16"/>
      <c r="KD406" s="70"/>
      <c r="KE406" s="16"/>
      <c r="KF406" s="16"/>
      <c r="KG406" s="70"/>
      <c r="KH406" s="16"/>
      <c r="KI406" s="16"/>
      <c r="KJ406" s="70"/>
      <c r="KK406" s="16"/>
      <c r="KL406" s="16"/>
      <c r="KM406" s="70"/>
      <c r="KN406" s="16"/>
      <c r="KO406" s="16"/>
      <c r="KP406" s="70"/>
      <c r="KQ406" s="16"/>
      <c r="KR406" s="16"/>
      <c r="KS406" s="70"/>
      <c r="KT406" s="16"/>
      <c r="KU406" s="16"/>
      <c r="KV406" s="16"/>
      <c r="KW406" s="16"/>
      <c r="KX406" s="16"/>
      <c r="KY406" s="70"/>
      <c r="KZ406" s="16"/>
      <c r="LA406" s="16"/>
      <c r="LB406" s="70"/>
      <c r="LC406" s="16"/>
      <c r="LD406" s="16"/>
      <c r="LE406" s="70"/>
      <c r="LF406" s="16"/>
      <c r="LG406" s="16"/>
      <c r="LH406" s="70"/>
      <c r="LI406" s="16"/>
      <c r="LJ406" s="16"/>
      <c r="LK406" s="70"/>
      <c r="LL406" s="16"/>
      <c r="LM406" s="16"/>
      <c r="LN406" s="70"/>
      <c r="LO406" s="16"/>
      <c r="LP406" s="16"/>
      <c r="LQ406" s="70"/>
      <c r="LR406" s="16"/>
      <c r="LS406" s="16"/>
      <c r="LT406" s="70"/>
      <c r="LU406" s="16"/>
      <c r="LV406" s="16"/>
      <c r="LW406" s="70"/>
      <c r="LX406" s="16"/>
      <c r="LY406" s="16"/>
      <c r="LZ406" s="70"/>
      <c r="MA406" s="16"/>
      <c r="MB406" s="16"/>
      <c r="MC406" s="70"/>
      <c r="MD406" s="16"/>
      <c r="ME406" s="16"/>
      <c r="MF406" s="70"/>
      <c r="MG406" s="21"/>
    </row>
    <row r="407" spans="2:345" s="17" customFormat="1">
      <c r="B407" s="16"/>
      <c r="C407" s="16"/>
      <c r="D407" s="16"/>
      <c r="E407" s="16"/>
      <c r="F407" s="16"/>
      <c r="G407" s="70"/>
      <c r="H407" s="16"/>
      <c r="I407" s="16"/>
      <c r="J407" s="70"/>
      <c r="K407" s="16"/>
      <c r="L407" s="16"/>
      <c r="M407" s="70"/>
      <c r="N407" s="16"/>
      <c r="O407" s="16"/>
      <c r="P407" s="70"/>
      <c r="Q407" s="16"/>
      <c r="R407" s="16"/>
      <c r="S407" s="70"/>
      <c r="T407" s="16"/>
      <c r="U407" s="16"/>
      <c r="V407" s="70"/>
      <c r="W407" s="16"/>
      <c r="X407" s="16"/>
      <c r="Y407" s="70"/>
      <c r="Z407" s="16"/>
      <c r="AA407" s="16"/>
      <c r="AB407" s="70"/>
      <c r="AC407" s="16"/>
      <c r="AD407" s="16"/>
      <c r="AE407" s="70"/>
      <c r="AF407" s="16"/>
      <c r="AG407" s="16"/>
      <c r="AH407" s="70"/>
      <c r="AI407" s="16"/>
      <c r="AJ407" s="16"/>
      <c r="AK407" s="70"/>
      <c r="AL407" s="16"/>
      <c r="AM407" s="16"/>
      <c r="AN407" s="70"/>
      <c r="AO407" s="16"/>
      <c r="AP407" s="16"/>
      <c r="AQ407" s="70"/>
      <c r="AR407" s="16"/>
      <c r="AS407" s="16"/>
      <c r="AT407" s="70"/>
      <c r="AU407" s="16"/>
      <c r="AV407" s="16"/>
      <c r="AW407" s="70"/>
      <c r="AX407" s="16"/>
      <c r="AY407" s="16"/>
      <c r="AZ407" s="70"/>
      <c r="BA407" s="16"/>
      <c r="BB407" s="16"/>
      <c r="BC407" s="70"/>
      <c r="BD407" s="16"/>
      <c r="BE407" s="16"/>
      <c r="BF407" s="70"/>
      <c r="BG407" s="16"/>
      <c r="BH407" s="16"/>
      <c r="BI407" s="70"/>
      <c r="BJ407" s="16"/>
      <c r="BK407" s="16"/>
      <c r="BL407" s="70"/>
      <c r="BM407" s="16"/>
      <c r="BN407" s="16"/>
      <c r="BO407" s="70"/>
      <c r="BP407" s="16"/>
      <c r="BQ407" s="16"/>
      <c r="BR407" s="70"/>
      <c r="BS407" s="16"/>
      <c r="BT407" s="16"/>
      <c r="BU407" s="70"/>
      <c r="BV407" s="16"/>
      <c r="BW407" s="16"/>
      <c r="BX407" s="70"/>
      <c r="BY407" s="16"/>
      <c r="BZ407" s="16"/>
      <c r="CA407" s="70"/>
      <c r="CB407" s="16"/>
      <c r="CC407" s="16"/>
      <c r="CD407" s="70"/>
      <c r="CE407" s="16"/>
      <c r="CF407" s="16"/>
      <c r="CG407" s="70"/>
      <c r="CH407" s="16"/>
      <c r="CI407" s="16"/>
      <c r="CJ407" s="70"/>
      <c r="CK407" s="16"/>
      <c r="CL407" s="16"/>
      <c r="CM407" s="70"/>
      <c r="CN407" s="16"/>
      <c r="CO407" s="16"/>
      <c r="CP407" s="70"/>
      <c r="CQ407" s="16"/>
      <c r="CR407" s="16"/>
      <c r="CS407" s="70"/>
      <c r="CT407" s="16"/>
      <c r="CU407" s="16"/>
      <c r="CV407" s="70"/>
      <c r="CW407" s="16"/>
      <c r="CX407" s="16"/>
      <c r="CY407" s="70"/>
      <c r="CZ407" s="16"/>
      <c r="DA407" s="16"/>
      <c r="DB407" s="70"/>
      <c r="DC407" s="16"/>
      <c r="DD407" s="16"/>
      <c r="DE407" s="70"/>
      <c r="DF407" s="16"/>
      <c r="DG407" s="16"/>
      <c r="DH407" s="70"/>
      <c r="DI407" s="16"/>
      <c r="DJ407" s="16"/>
      <c r="DK407" s="70"/>
      <c r="DL407" s="16"/>
      <c r="DM407" s="16"/>
      <c r="DN407" s="70"/>
      <c r="DO407" s="16"/>
      <c r="DP407" s="16"/>
      <c r="DQ407" s="70"/>
      <c r="DR407" s="16"/>
      <c r="DS407" s="16"/>
      <c r="DT407" s="70"/>
      <c r="DU407" s="16"/>
      <c r="DV407" s="16"/>
      <c r="DW407" s="70"/>
      <c r="DX407" s="16"/>
      <c r="DY407" s="16"/>
      <c r="DZ407" s="70"/>
      <c r="EA407" s="16"/>
      <c r="EB407" s="16"/>
      <c r="EC407" s="70"/>
      <c r="ED407" s="16"/>
      <c r="EE407" s="16"/>
      <c r="EF407" s="70"/>
      <c r="EG407" s="16"/>
      <c r="EH407" s="16"/>
      <c r="EI407" s="70"/>
      <c r="EJ407" s="16"/>
      <c r="EK407" s="16"/>
      <c r="EL407" s="70"/>
      <c r="EM407" s="16"/>
      <c r="EN407" s="16"/>
      <c r="EO407" s="70"/>
      <c r="EP407" s="16"/>
      <c r="EQ407" s="16"/>
      <c r="ER407" s="70"/>
      <c r="ES407" s="16"/>
      <c r="ET407" s="16"/>
      <c r="EU407" s="70"/>
      <c r="EV407" s="16"/>
      <c r="EW407" s="16"/>
      <c r="EX407" s="70"/>
      <c r="EY407" s="16"/>
      <c r="EZ407" s="16"/>
      <c r="FA407" s="70"/>
      <c r="FB407" s="16"/>
      <c r="FC407" s="16"/>
      <c r="FD407" s="70"/>
      <c r="FE407" s="16"/>
      <c r="FF407" s="16"/>
      <c r="FG407" s="70"/>
      <c r="FH407" s="16"/>
      <c r="FI407" s="16"/>
      <c r="FJ407" s="70"/>
      <c r="FK407" s="16"/>
      <c r="FL407" s="16"/>
      <c r="FM407" s="70"/>
      <c r="FN407" s="16"/>
      <c r="FO407" s="16"/>
      <c r="FP407" s="70"/>
      <c r="FQ407" s="16"/>
      <c r="FR407" s="16"/>
      <c r="FS407" s="70"/>
      <c r="FT407" s="16"/>
      <c r="FU407" s="16"/>
      <c r="FV407" s="70"/>
      <c r="FW407" s="16"/>
      <c r="FX407" s="16"/>
      <c r="FY407" s="70"/>
      <c r="FZ407" s="16"/>
      <c r="GA407" s="16"/>
      <c r="GB407" s="70"/>
      <c r="GC407" s="16"/>
      <c r="GD407" s="16"/>
      <c r="GE407" s="70"/>
      <c r="GF407" s="16"/>
      <c r="GG407" s="16"/>
      <c r="GH407" s="71"/>
      <c r="GI407" s="16"/>
      <c r="GJ407" s="16"/>
      <c r="GK407" s="70"/>
      <c r="GL407" s="16"/>
      <c r="GM407" s="16"/>
      <c r="GN407" s="70"/>
      <c r="GO407" s="16"/>
      <c r="GP407" s="16"/>
      <c r="GQ407" s="70"/>
      <c r="GR407" s="16"/>
      <c r="GS407" s="16"/>
      <c r="GT407" s="70"/>
      <c r="GU407" s="16"/>
      <c r="GV407" s="16"/>
      <c r="GW407" s="70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70"/>
      <c r="HJ407" s="16"/>
      <c r="HK407" s="16"/>
      <c r="HL407" s="16"/>
      <c r="HM407" s="16"/>
      <c r="HN407" s="16"/>
      <c r="HO407" s="16"/>
      <c r="HP407" s="16"/>
      <c r="HQ407" s="16"/>
      <c r="HR407" s="70"/>
      <c r="HS407" s="16"/>
      <c r="HT407" s="16"/>
      <c r="HU407" s="70"/>
      <c r="HV407" s="16"/>
      <c r="HW407" s="16"/>
      <c r="HX407" s="70"/>
      <c r="HY407" s="16"/>
      <c r="HZ407" s="16"/>
      <c r="IA407" s="70"/>
      <c r="IB407" s="16"/>
      <c r="IC407" s="16"/>
      <c r="ID407" s="70"/>
      <c r="IE407" s="16"/>
      <c r="IF407" s="16"/>
      <c r="IG407" s="70"/>
      <c r="IH407" s="16"/>
      <c r="II407" s="16"/>
      <c r="IJ407" s="70"/>
      <c r="IK407" s="16"/>
      <c r="IL407" s="16"/>
      <c r="IM407" s="70"/>
      <c r="IN407" s="16"/>
      <c r="IO407" s="16"/>
      <c r="IP407" s="70"/>
      <c r="IQ407" s="16"/>
      <c r="IR407" s="16"/>
      <c r="IS407" s="16"/>
      <c r="IT407" s="70"/>
      <c r="IU407" s="16"/>
      <c r="IV407" s="16"/>
      <c r="IW407" s="70"/>
      <c r="IX407" s="16"/>
      <c r="IY407" s="16"/>
      <c r="IZ407" s="70"/>
      <c r="JA407" s="16"/>
      <c r="JB407" s="16"/>
      <c r="JC407" s="70"/>
      <c r="JD407" s="16"/>
      <c r="JE407" s="16"/>
      <c r="JF407" s="70"/>
      <c r="JG407" s="16"/>
      <c r="JH407" s="16"/>
      <c r="JI407" s="70"/>
      <c r="JJ407" s="16"/>
      <c r="JK407" s="16"/>
      <c r="JL407" s="70"/>
      <c r="JM407" s="16"/>
      <c r="JN407" s="16"/>
      <c r="JO407" s="70"/>
      <c r="JP407" s="16"/>
      <c r="JQ407" s="16"/>
      <c r="JR407" s="70"/>
      <c r="JS407" s="16"/>
      <c r="JT407" s="16"/>
      <c r="JU407" s="70"/>
      <c r="JV407" s="16"/>
      <c r="JW407" s="16"/>
      <c r="JX407" s="70"/>
      <c r="JY407" s="16"/>
      <c r="JZ407" s="16"/>
      <c r="KA407" s="70"/>
      <c r="KB407" s="16"/>
      <c r="KC407" s="16"/>
      <c r="KD407" s="70"/>
      <c r="KE407" s="16"/>
      <c r="KF407" s="16"/>
      <c r="KG407" s="70"/>
      <c r="KH407" s="16"/>
      <c r="KI407" s="16"/>
      <c r="KJ407" s="70"/>
      <c r="KK407" s="16"/>
      <c r="KL407" s="16"/>
      <c r="KM407" s="70"/>
      <c r="KN407" s="16"/>
      <c r="KO407" s="16"/>
      <c r="KP407" s="70"/>
      <c r="KQ407" s="16"/>
      <c r="KR407" s="16"/>
      <c r="KS407" s="70"/>
      <c r="KT407" s="16"/>
      <c r="KU407" s="16"/>
      <c r="KV407" s="16"/>
      <c r="KW407" s="16"/>
      <c r="KX407" s="16"/>
      <c r="KY407" s="70"/>
      <c r="KZ407" s="16"/>
      <c r="LA407" s="16"/>
      <c r="LB407" s="70"/>
      <c r="LC407" s="16"/>
      <c r="LD407" s="16"/>
      <c r="LE407" s="70"/>
      <c r="LF407" s="16"/>
      <c r="LG407" s="16"/>
      <c r="LH407" s="70"/>
      <c r="LI407" s="16"/>
      <c r="LJ407" s="16"/>
      <c r="LK407" s="70"/>
      <c r="LL407" s="16"/>
      <c r="LM407" s="16"/>
      <c r="LN407" s="70"/>
      <c r="LO407" s="16"/>
      <c r="LP407" s="16"/>
      <c r="LQ407" s="70"/>
      <c r="LR407" s="16"/>
      <c r="LS407" s="16"/>
      <c r="LT407" s="70"/>
      <c r="LU407" s="16"/>
      <c r="LV407" s="16"/>
      <c r="LW407" s="70"/>
      <c r="LX407" s="16"/>
      <c r="LY407" s="16"/>
      <c r="LZ407" s="70"/>
      <c r="MA407" s="16"/>
      <c r="MB407" s="16"/>
      <c r="MC407" s="70"/>
      <c r="MD407" s="16"/>
      <c r="ME407" s="16"/>
      <c r="MF407" s="70"/>
      <c r="MG407" s="21"/>
    </row>
    <row r="408" spans="2:345" s="17" customFormat="1" ht="18.75" customHeight="1">
      <c r="B408" s="16"/>
      <c r="C408" s="16"/>
      <c r="D408" s="16"/>
      <c r="E408" s="16"/>
      <c r="F408" s="16"/>
      <c r="G408" s="70"/>
      <c r="H408" s="16"/>
      <c r="I408" s="16"/>
      <c r="J408" s="70"/>
      <c r="K408" s="16"/>
      <c r="L408" s="16"/>
      <c r="M408" s="70"/>
      <c r="N408" s="16"/>
      <c r="O408" s="16"/>
      <c r="P408" s="70"/>
      <c r="Q408" s="16"/>
      <c r="R408" s="16"/>
      <c r="S408" s="70"/>
      <c r="T408" s="16"/>
      <c r="U408" s="16"/>
      <c r="V408" s="70"/>
      <c r="W408" s="16"/>
      <c r="X408" s="16"/>
      <c r="Y408" s="70"/>
      <c r="Z408" s="16"/>
      <c r="AA408" s="16"/>
      <c r="AB408" s="70"/>
      <c r="AC408" s="16"/>
      <c r="AD408" s="16"/>
      <c r="AE408" s="70"/>
      <c r="AF408" s="16"/>
      <c r="AG408" s="16"/>
      <c r="AH408" s="70"/>
      <c r="AI408" s="16"/>
      <c r="AJ408" s="16"/>
      <c r="AK408" s="70"/>
      <c r="AL408" s="16"/>
      <c r="AM408" s="16"/>
      <c r="AN408" s="70"/>
      <c r="AO408" s="16"/>
      <c r="AP408" s="16"/>
      <c r="AQ408" s="70"/>
      <c r="AR408" s="16"/>
      <c r="AS408" s="16"/>
      <c r="AT408" s="70"/>
      <c r="AU408" s="16"/>
      <c r="AV408" s="16"/>
      <c r="AW408" s="70"/>
      <c r="AX408" s="16"/>
      <c r="AY408" s="16"/>
      <c r="AZ408" s="70"/>
      <c r="BA408" s="16"/>
      <c r="BB408" s="16"/>
      <c r="BC408" s="70"/>
      <c r="BD408" s="16"/>
      <c r="BE408" s="16"/>
      <c r="BF408" s="70"/>
      <c r="BG408" s="16"/>
      <c r="BH408" s="16"/>
      <c r="BI408" s="70"/>
      <c r="BJ408" s="16"/>
      <c r="BK408" s="16"/>
      <c r="BL408" s="70"/>
      <c r="BM408" s="16"/>
      <c r="BN408" s="16"/>
      <c r="BO408" s="70"/>
      <c r="BP408" s="16"/>
      <c r="BQ408" s="16"/>
      <c r="BR408" s="70"/>
      <c r="BS408" s="16"/>
      <c r="BT408" s="16"/>
      <c r="BU408" s="70"/>
      <c r="BV408" s="16"/>
      <c r="BW408" s="16"/>
      <c r="BX408" s="70"/>
      <c r="BY408" s="16"/>
      <c r="BZ408" s="16"/>
      <c r="CA408" s="70"/>
      <c r="CB408" s="16"/>
      <c r="CC408" s="16"/>
      <c r="CD408" s="70"/>
      <c r="CE408" s="16"/>
      <c r="CF408" s="16"/>
      <c r="CG408" s="70"/>
      <c r="CH408" s="16"/>
      <c r="CI408" s="16"/>
      <c r="CJ408" s="70"/>
      <c r="CK408" s="16"/>
      <c r="CL408" s="16"/>
      <c r="CM408" s="70"/>
      <c r="CN408" s="16"/>
      <c r="CO408" s="16"/>
      <c r="CP408" s="70"/>
      <c r="CQ408" s="16"/>
      <c r="CR408" s="16"/>
      <c r="CS408" s="70"/>
      <c r="CT408" s="16"/>
      <c r="CU408" s="16"/>
      <c r="CV408" s="70"/>
      <c r="CW408" s="16"/>
      <c r="CX408" s="16"/>
      <c r="CY408" s="70"/>
      <c r="CZ408" s="16"/>
      <c r="DA408" s="16"/>
      <c r="DB408" s="70"/>
      <c r="DC408" s="16"/>
      <c r="DD408" s="16"/>
      <c r="DE408" s="70"/>
      <c r="DF408" s="16"/>
      <c r="DG408" s="16"/>
      <c r="DH408" s="70"/>
      <c r="DI408" s="16"/>
      <c r="DJ408" s="16"/>
      <c r="DK408" s="70"/>
      <c r="DL408" s="16"/>
      <c r="DM408" s="16"/>
      <c r="DN408" s="70"/>
      <c r="DO408" s="16"/>
      <c r="DP408" s="16"/>
      <c r="DQ408" s="70"/>
      <c r="DR408" s="16"/>
      <c r="DS408" s="16"/>
      <c r="DT408" s="70"/>
      <c r="DU408" s="16"/>
      <c r="DV408" s="16"/>
      <c r="DW408" s="70"/>
      <c r="DX408" s="16"/>
      <c r="DY408" s="16"/>
      <c r="DZ408" s="70"/>
      <c r="EA408" s="16"/>
      <c r="EB408" s="16"/>
      <c r="EC408" s="70"/>
      <c r="ED408" s="16"/>
      <c r="EE408" s="16"/>
      <c r="EF408" s="70"/>
      <c r="EG408" s="16"/>
      <c r="EH408" s="16"/>
      <c r="EI408" s="70"/>
      <c r="EJ408" s="16"/>
      <c r="EK408" s="16"/>
      <c r="EL408" s="70"/>
      <c r="EM408" s="16"/>
      <c r="EN408" s="16"/>
      <c r="EO408" s="70"/>
      <c r="EP408" s="16"/>
      <c r="EQ408" s="16"/>
      <c r="ER408" s="70"/>
      <c r="ES408" s="16"/>
      <c r="ET408" s="16"/>
      <c r="EU408" s="70"/>
      <c r="EV408" s="16"/>
      <c r="EW408" s="16"/>
      <c r="EX408" s="70"/>
      <c r="EY408" s="16"/>
      <c r="EZ408" s="16"/>
      <c r="FA408" s="70"/>
      <c r="FB408" s="16"/>
      <c r="FC408" s="16"/>
      <c r="FD408" s="70"/>
      <c r="FE408" s="16"/>
      <c r="FF408" s="16"/>
      <c r="FG408" s="70"/>
      <c r="FH408" s="16"/>
      <c r="FI408" s="16"/>
      <c r="FJ408" s="70"/>
      <c r="FK408" s="16"/>
      <c r="FL408" s="16"/>
      <c r="FM408" s="70"/>
      <c r="FN408" s="16"/>
      <c r="FO408" s="16"/>
      <c r="FP408" s="70"/>
      <c r="FQ408" s="16"/>
      <c r="FR408" s="16"/>
      <c r="FS408" s="70"/>
      <c r="FT408" s="16"/>
      <c r="FU408" s="16"/>
      <c r="FV408" s="70"/>
      <c r="FW408" s="16"/>
      <c r="FX408" s="16"/>
      <c r="FY408" s="70"/>
      <c r="FZ408" s="16"/>
      <c r="GA408" s="16"/>
      <c r="GB408" s="70"/>
      <c r="GC408" s="16"/>
      <c r="GD408" s="16"/>
      <c r="GE408" s="70"/>
      <c r="GF408" s="16"/>
      <c r="GG408" s="16"/>
      <c r="GH408" s="71"/>
      <c r="GI408" s="16"/>
      <c r="GJ408" s="16"/>
      <c r="GK408" s="70"/>
      <c r="GL408" s="16"/>
      <c r="GM408" s="16"/>
      <c r="GN408" s="70"/>
      <c r="GO408" s="16"/>
      <c r="GP408" s="16"/>
      <c r="GQ408" s="70"/>
      <c r="GR408" s="16"/>
      <c r="GS408" s="16"/>
      <c r="GT408" s="70"/>
      <c r="GU408" s="16"/>
      <c r="GV408" s="16"/>
      <c r="GW408" s="70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70"/>
      <c r="HJ408" s="16"/>
      <c r="HK408" s="16"/>
      <c r="HL408" s="16"/>
      <c r="HM408" s="16"/>
      <c r="HN408" s="16"/>
      <c r="HO408" s="16"/>
      <c r="HP408" s="16"/>
      <c r="HQ408" s="16"/>
      <c r="HR408" s="70"/>
      <c r="HS408" s="16"/>
      <c r="HT408" s="16"/>
      <c r="HU408" s="70"/>
      <c r="HV408" s="16"/>
      <c r="HW408" s="16"/>
      <c r="HX408" s="70"/>
      <c r="HY408" s="16"/>
      <c r="HZ408" s="16"/>
      <c r="IA408" s="70"/>
      <c r="IB408" s="16"/>
      <c r="IC408" s="16"/>
      <c r="ID408" s="70"/>
      <c r="IE408" s="16"/>
      <c r="IF408" s="16"/>
      <c r="IG408" s="70"/>
      <c r="IH408" s="16"/>
      <c r="II408" s="16"/>
      <c r="IJ408" s="70"/>
      <c r="IK408" s="16"/>
      <c r="IL408" s="16"/>
      <c r="IM408" s="70"/>
      <c r="IN408" s="16"/>
      <c r="IO408" s="16"/>
      <c r="IP408" s="70"/>
      <c r="IQ408" s="16"/>
      <c r="IR408" s="16"/>
      <c r="IS408" s="16"/>
      <c r="IT408" s="70"/>
      <c r="IU408" s="16"/>
      <c r="IV408" s="16"/>
      <c r="IW408" s="70"/>
      <c r="IX408" s="16"/>
      <c r="IY408" s="16"/>
      <c r="IZ408" s="70"/>
      <c r="JA408" s="16"/>
      <c r="JB408" s="16"/>
      <c r="JC408" s="70"/>
      <c r="JD408" s="16"/>
      <c r="JE408" s="16"/>
      <c r="JF408" s="70"/>
      <c r="JG408" s="16"/>
      <c r="JH408" s="16"/>
      <c r="JI408" s="70"/>
      <c r="JJ408" s="16"/>
      <c r="JK408" s="16"/>
      <c r="JL408" s="70"/>
      <c r="JM408" s="16"/>
      <c r="JN408" s="16"/>
      <c r="JO408" s="70"/>
      <c r="JP408" s="16"/>
      <c r="JQ408" s="16"/>
      <c r="JR408" s="70"/>
      <c r="JS408" s="16"/>
      <c r="JT408" s="16"/>
      <c r="JU408" s="70"/>
      <c r="JV408" s="16"/>
      <c r="JW408" s="16"/>
      <c r="JX408" s="70"/>
      <c r="JY408" s="16"/>
      <c r="JZ408" s="16"/>
      <c r="KA408" s="70"/>
      <c r="KB408" s="16"/>
      <c r="KC408" s="16"/>
      <c r="KD408" s="70"/>
      <c r="KE408" s="16"/>
      <c r="KF408" s="16"/>
      <c r="KG408" s="70"/>
      <c r="KH408" s="16"/>
      <c r="KI408" s="16"/>
      <c r="KJ408" s="70"/>
      <c r="KK408" s="16"/>
      <c r="KL408" s="16"/>
      <c r="KM408" s="70"/>
      <c r="KN408" s="16"/>
      <c r="KO408" s="16"/>
      <c r="KP408" s="70"/>
      <c r="KQ408" s="16"/>
      <c r="KR408" s="16"/>
      <c r="KS408" s="70"/>
      <c r="KT408" s="16"/>
      <c r="KU408" s="16"/>
      <c r="KV408" s="16"/>
      <c r="KW408" s="16"/>
      <c r="KX408" s="16"/>
      <c r="KY408" s="70"/>
      <c r="KZ408" s="16"/>
      <c r="LA408" s="16"/>
      <c r="LB408" s="70"/>
      <c r="LC408" s="16"/>
      <c r="LD408" s="16"/>
      <c r="LE408" s="70"/>
      <c r="LF408" s="16"/>
      <c r="LG408" s="16"/>
      <c r="LH408" s="70"/>
      <c r="LI408" s="16"/>
      <c r="LJ408" s="16"/>
      <c r="LK408" s="70"/>
      <c r="LL408" s="16"/>
      <c r="LM408" s="16"/>
      <c r="LN408" s="70"/>
      <c r="LO408" s="16"/>
      <c r="LP408" s="16"/>
      <c r="LQ408" s="70"/>
      <c r="LR408" s="16"/>
      <c r="LS408" s="16"/>
      <c r="LT408" s="70"/>
      <c r="LU408" s="16"/>
      <c r="LV408" s="16"/>
      <c r="LW408" s="70"/>
      <c r="LX408" s="16"/>
      <c r="LY408" s="16"/>
      <c r="LZ408" s="70"/>
      <c r="MA408" s="16"/>
      <c r="MB408" s="16"/>
      <c r="MC408" s="70"/>
      <c r="MD408" s="16"/>
      <c r="ME408" s="16"/>
      <c r="MF408" s="70"/>
      <c r="MG408" s="21"/>
    </row>
    <row r="409" spans="2:345" s="17" customFormat="1">
      <c r="B409" s="16"/>
      <c r="C409" s="16"/>
      <c r="D409" s="16"/>
      <c r="E409" s="16"/>
      <c r="F409" s="16"/>
      <c r="G409" s="70"/>
      <c r="H409" s="16"/>
      <c r="I409" s="16"/>
      <c r="J409" s="70"/>
      <c r="K409" s="16"/>
      <c r="L409" s="16"/>
      <c r="M409" s="70"/>
      <c r="N409" s="16"/>
      <c r="O409" s="16"/>
      <c r="P409" s="70"/>
      <c r="Q409" s="16"/>
      <c r="R409" s="16"/>
      <c r="S409" s="70"/>
      <c r="T409" s="16"/>
      <c r="U409" s="16"/>
      <c r="V409" s="70"/>
      <c r="W409" s="16"/>
      <c r="X409" s="16"/>
      <c r="Y409" s="70"/>
      <c r="Z409" s="16"/>
      <c r="AA409" s="16"/>
      <c r="AB409" s="70"/>
      <c r="AC409" s="16"/>
      <c r="AD409" s="16"/>
      <c r="AE409" s="70"/>
      <c r="AF409" s="16"/>
      <c r="AG409" s="16"/>
      <c r="AH409" s="70"/>
      <c r="AI409" s="16"/>
      <c r="AJ409" s="16"/>
      <c r="AK409" s="70"/>
      <c r="AL409" s="16"/>
      <c r="AM409" s="16"/>
      <c r="AN409" s="70"/>
      <c r="AO409" s="16"/>
      <c r="AP409" s="16"/>
      <c r="AQ409" s="70"/>
      <c r="AR409" s="16"/>
      <c r="AS409" s="16"/>
      <c r="AT409" s="70"/>
      <c r="AU409" s="16"/>
      <c r="AV409" s="16"/>
      <c r="AW409" s="70"/>
      <c r="AX409" s="16"/>
      <c r="AY409" s="16"/>
      <c r="AZ409" s="70"/>
      <c r="BA409" s="16"/>
      <c r="BB409" s="16"/>
      <c r="BC409" s="70"/>
      <c r="BD409" s="16"/>
      <c r="BE409" s="16"/>
      <c r="BF409" s="70"/>
      <c r="BG409" s="16"/>
      <c r="BH409" s="16"/>
      <c r="BI409" s="70"/>
      <c r="BJ409" s="16"/>
      <c r="BK409" s="16"/>
      <c r="BL409" s="70"/>
      <c r="BM409" s="16"/>
      <c r="BN409" s="16"/>
      <c r="BO409" s="70"/>
      <c r="BP409" s="16"/>
      <c r="BQ409" s="16"/>
      <c r="BR409" s="70"/>
      <c r="BS409" s="16"/>
      <c r="BT409" s="16"/>
      <c r="BU409" s="70"/>
      <c r="BV409" s="16"/>
      <c r="BW409" s="16"/>
      <c r="BX409" s="70"/>
      <c r="BY409" s="16"/>
      <c r="BZ409" s="16"/>
      <c r="CA409" s="70"/>
      <c r="CB409" s="16"/>
      <c r="CC409" s="16"/>
      <c r="CD409" s="70"/>
      <c r="CE409" s="16"/>
      <c r="CF409" s="16"/>
      <c r="CG409" s="70"/>
      <c r="CH409" s="16"/>
      <c r="CI409" s="16"/>
      <c r="CJ409" s="70"/>
      <c r="CK409" s="16"/>
      <c r="CL409" s="16"/>
      <c r="CM409" s="70"/>
      <c r="CN409" s="16"/>
      <c r="CO409" s="16"/>
      <c r="CP409" s="70"/>
      <c r="CQ409" s="16"/>
      <c r="CR409" s="16"/>
      <c r="CS409" s="70"/>
      <c r="CT409" s="16"/>
      <c r="CU409" s="16"/>
      <c r="CV409" s="70"/>
      <c r="CW409" s="16"/>
      <c r="CX409" s="16"/>
      <c r="CY409" s="70"/>
      <c r="CZ409" s="16"/>
      <c r="DA409" s="16"/>
      <c r="DB409" s="70"/>
      <c r="DC409" s="16"/>
      <c r="DD409" s="16"/>
      <c r="DE409" s="70"/>
      <c r="DF409" s="16"/>
      <c r="DG409" s="16"/>
      <c r="DH409" s="70"/>
      <c r="DI409" s="16"/>
      <c r="DJ409" s="16"/>
      <c r="DK409" s="70"/>
      <c r="DL409" s="16"/>
      <c r="DM409" s="16"/>
      <c r="DN409" s="70"/>
      <c r="DO409" s="16"/>
      <c r="DP409" s="16"/>
      <c r="DQ409" s="70"/>
      <c r="DR409" s="16"/>
      <c r="DS409" s="16"/>
      <c r="DT409" s="70"/>
      <c r="DU409" s="16"/>
      <c r="DV409" s="16"/>
      <c r="DW409" s="70"/>
      <c r="DX409" s="16"/>
      <c r="DY409" s="16"/>
      <c r="DZ409" s="70"/>
      <c r="EA409" s="16"/>
      <c r="EB409" s="16"/>
      <c r="EC409" s="70"/>
      <c r="ED409" s="16"/>
      <c r="EE409" s="16"/>
      <c r="EF409" s="70"/>
      <c r="EG409" s="16"/>
      <c r="EH409" s="16"/>
      <c r="EI409" s="70"/>
      <c r="EJ409" s="16"/>
      <c r="EK409" s="16"/>
      <c r="EL409" s="70"/>
      <c r="EM409" s="16"/>
      <c r="EN409" s="16"/>
      <c r="EO409" s="70"/>
      <c r="EP409" s="16"/>
      <c r="EQ409" s="16"/>
      <c r="ER409" s="70"/>
      <c r="ES409" s="16"/>
      <c r="ET409" s="16"/>
      <c r="EU409" s="70"/>
      <c r="EV409" s="16"/>
      <c r="EW409" s="16"/>
      <c r="EX409" s="70"/>
      <c r="EY409" s="16"/>
      <c r="EZ409" s="16"/>
      <c r="FA409" s="70"/>
      <c r="FB409" s="16"/>
      <c r="FC409" s="16"/>
      <c r="FD409" s="70"/>
      <c r="FE409" s="16"/>
      <c r="FF409" s="16"/>
      <c r="FG409" s="70"/>
      <c r="FH409" s="16"/>
      <c r="FI409" s="16"/>
      <c r="FJ409" s="70"/>
      <c r="FK409" s="16"/>
      <c r="FL409" s="16"/>
      <c r="FM409" s="70"/>
      <c r="FN409" s="16"/>
      <c r="FO409" s="16"/>
      <c r="FP409" s="70"/>
      <c r="FQ409" s="16"/>
      <c r="FR409" s="16"/>
      <c r="FS409" s="70"/>
      <c r="FT409" s="16"/>
      <c r="FU409" s="16"/>
      <c r="FV409" s="70"/>
      <c r="FW409" s="16"/>
      <c r="FX409" s="16"/>
      <c r="FY409" s="70"/>
      <c r="FZ409" s="16"/>
      <c r="GA409" s="16"/>
      <c r="GB409" s="70"/>
      <c r="GC409" s="16"/>
      <c r="GD409" s="16"/>
      <c r="GE409" s="70"/>
      <c r="GF409" s="16"/>
      <c r="GG409" s="16"/>
      <c r="GH409" s="71"/>
      <c r="GI409" s="16"/>
      <c r="GJ409" s="16"/>
      <c r="GK409" s="70"/>
      <c r="GL409" s="16"/>
      <c r="GM409" s="16"/>
      <c r="GN409" s="70"/>
      <c r="GO409" s="16"/>
      <c r="GP409" s="16"/>
      <c r="GQ409" s="70"/>
      <c r="GR409" s="16"/>
      <c r="GS409" s="16"/>
      <c r="GT409" s="70"/>
      <c r="GU409" s="16"/>
      <c r="GV409" s="16"/>
      <c r="GW409" s="70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70"/>
      <c r="HJ409" s="16"/>
      <c r="HK409" s="16"/>
      <c r="HL409" s="16"/>
      <c r="HM409" s="16"/>
      <c r="HN409" s="16"/>
      <c r="HO409" s="16"/>
      <c r="HP409" s="16"/>
      <c r="HQ409" s="16"/>
      <c r="HR409" s="70"/>
      <c r="HS409" s="16"/>
      <c r="HT409" s="16"/>
      <c r="HU409" s="70"/>
      <c r="HV409" s="16"/>
      <c r="HW409" s="16"/>
      <c r="HX409" s="70"/>
      <c r="HY409" s="16"/>
      <c r="HZ409" s="16"/>
      <c r="IA409" s="70"/>
      <c r="IB409" s="16"/>
      <c r="IC409" s="16"/>
      <c r="ID409" s="70"/>
      <c r="IE409" s="16"/>
      <c r="IF409" s="16"/>
      <c r="IG409" s="70"/>
      <c r="IH409" s="16"/>
      <c r="II409" s="16"/>
      <c r="IJ409" s="70"/>
      <c r="IK409" s="16"/>
      <c r="IL409" s="16"/>
      <c r="IM409" s="70"/>
      <c r="IN409" s="16"/>
      <c r="IO409" s="16"/>
      <c r="IP409" s="70"/>
      <c r="IQ409" s="16"/>
      <c r="IR409" s="16"/>
      <c r="IS409" s="16"/>
      <c r="IT409" s="70"/>
      <c r="IU409" s="16"/>
      <c r="IV409" s="16"/>
      <c r="IW409" s="70"/>
      <c r="IX409" s="16"/>
      <c r="IY409" s="16"/>
      <c r="IZ409" s="70"/>
      <c r="JA409" s="16"/>
      <c r="JB409" s="16"/>
      <c r="JC409" s="70"/>
      <c r="JD409" s="16"/>
      <c r="JE409" s="16"/>
      <c r="JF409" s="70"/>
      <c r="JG409" s="16"/>
      <c r="JH409" s="16"/>
      <c r="JI409" s="70"/>
      <c r="JJ409" s="16"/>
      <c r="JK409" s="16"/>
      <c r="JL409" s="70"/>
      <c r="JM409" s="16"/>
      <c r="JN409" s="16"/>
      <c r="JO409" s="70"/>
      <c r="JP409" s="16"/>
      <c r="JQ409" s="16"/>
      <c r="JR409" s="70"/>
      <c r="JS409" s="16"/>
      <c r="JT409" s="16"/>
      <c r="JU409" s="70"/>
      <c r="JV409" s="16"/>
      <c r="JW409" s="16"/>
      <c r="JX409" s="70"/>
      <c r="JY409" s="16"/>
      <c r="JZ409" s="16"/>
      <c r="KA409" s="70"/>
      <c r="KB409" s="16"/>
      <c r="KC409" s="16"/>
      <c r="KD409" s="70"/>
      <c r="KE409" s="16"/>
      <c r="KF409" s="16"/>
      <c r="KG409" s="70"/>
      <c r="KH409" s="16"/>
      <c r="KI409" s="16"/>
      <c r="KJ409" s="70"/>
      <c r="KK409" s="16"/>
      <c r="KL409" s="16"/>
      <c r="KM409" s="70"/>
      <c r="KN409" s="16"/>
      <c r="KO409" s="16"/>
      <c r="KP409" s="70"/>
      <c r="KQ409" s="16"/>
      <c r="KR409" s="16"/>
      <c r="KS409" s="70"/>
      <c r="KT409" s="16"/>
      <c r="KU409" s="16"/>
      <c r="KV409" s="16"/>
      <c r="KW409" s="16"/>
      <c r="KX409" s="16"/>
      <c r="KY409" s="70"/>
      <c r="KZ409" s="16"/>
      <c r="LA409" s="16"/>
      <c r="LB409" s="70"/>
      <c r="LC409" s="16"/>
      <c r="LD409" s="16"/>
      <c r="LE409" s="70"/>
      <c r="LF409" s="16"/>
      <c r="LG409" s="16"/>
      <c r="LH409" s="70"/>
      <c r="LI409" s="16"/>
      <c r="LJ409" s="16"/>
      <c r="LK409" s="70"/>
      <c r="LL409" s="16"/>
      <c r="LM409" s="16"/>
      <c r="LN409" s="70"/>
      <c r="LO409" s="16"/>
      <c r="LP409" s="16"/>
      <c r="LQ409" s="70"/>
      <c r="LR409" s="16"/>
      <c r="LS409" s="16"/>
      <c r="LT409" s="70"/>
      <c r="LU409" s="16"/>
      <c r="LV409" s="16"/>
      <c r="LW409" s="70"/>
      <c r="LX409" s="16"/>
      <c r="LY409" s="16"/>
      <c r="LZ409" s="70"/>
      <c r="MA409" s="16"/>
      <c r="MB409" s="16"/>
      <c r="MC409" s="70"/>
      <c r="MD409" s="16"/>
      <c r="ME409" s="16"/>
      <c r="MF409" s="70"/>
      <c r="MG409" s="21"/>
    </row>
    <row r="410" spans="2:345" s="17" customFormat="1" ht="18.75" customHeight="1">
      <c r="B410" s="16"/>
      <c r="C410" s="16"/>
      <c r="D410" s="16"/>
      <c r="E410" s="16"/>
      <c r="F410" s="16"/>
      <c r="G410" s="70"/>
      <c r="H410" s="16"/>
      <c r="I410" s="16"/>
      <c r="J410" s="70"/>
      <c r="K410" s="16"/>
      <c r="L410" s="16"/>
      <c r="M410" s="70"/>
      <c r="N410" s="16"/>
      <c r="O410" s="16"/>
      <c r="P410" s="70"/>
      <c r="Q410" s="16"/>
      <c r="R410" s="16"/>
      <c r="S410" s="70"/>
      <c r="T410" s="16"/>
      <c r="U410" s="16"/>
      <c r="V410" s="70"/>
      <c r="W410" s="16"/>
      <c r="X410" s="16"/>
      <c r="Y410" s="70"/>
      <c r="Z410" s="16"/>
      <c r="AA410" s="16"/>
      <c r="AB410" s="70"/>
      <c r="AC410" s="16"/>
      <c r="AD410" s="16"/>
      <c r="AE410" s="70"/>
      <c r="AF410" s="16"/>
      <c r="AG410" s="16"/>
      <c r="AH410" s="70"/>
      <c r="AI410" s="16"/>
      <c r="AJ410" s="16"/>
      <c r="AK410" s="70"/>
      <c r="AL410" s="16"/>
      <c r="AM410" s="16"/>
      <c r="AN410" s="70"/>
      <c r="AO410" s="16"/>
      <c r="AP410" s="16"/>
      <c r="AQ410" s="70"/>
      <c r="AR410" s="16"/>
      <c r="AS410" s="16"/>
      <c r="AT410" s="70"/>
      <c r="AU410" s="16"/>
      <c r="AV410" s="16"/>
      <c r="AW410" s="70"/>
      <c r="AX410" s="16"/>
      <c r="AY410" s="16"/>
      <c r="AZ410" s="70"/>
      <c r="BA410" s="16"/>
      <c r="BB410" s="16"/>
      <c r="BC410" s="70"/>
      <c r="BD410" s="16"/>
      <c r="BE410" s="16"/>
      <c r="BF410" s="70"/>
      <c r="BG410" s="16"/>
      <c r="BH410" s="16"/>
      <c r="BI410" s="70"/>
      <c r="BJ410" s="16"/>
      <c r="BK410" s="16"/>
      <c r="BL410" s="70"/>
      <c r="BM410" s="16"/>
      <c r="BN410" s="16"/>
      <c r="BO410" s="70"/>
      <c r="BP410" s="16"/>
      <c r="BQ410" s="16"/>
      <c r="BR410" s="70"/>
      <c r="BS410" s="16"/>
      <c r="BT410" s="16"/>
      <c r="BU410" s="70"/>
      <c r="BV410" s="16"/>
      <c r="BW410" s="16"/>
      <c r="BX410" s="70"/>
      <c r="BY410" s="16"/>
      <c r="BZ410" s="16"/>
      <c r="CA410" s="70"/>
      <c r="CB410" s="16"/>
      <c r="CC410" s="16"/>
      <c r="CD410" s="70"/>
      <c r="CE410" s="16"/>
      <c r="CF410" s="16"/>
      <c r="CG410" s="70"/>
      <c r="CH410" s="16"/>
      <c r="CI410" s="16"/>
      <c r="CJ410" s="70"/>
      <c r="CK410" s="16"/>
      <c r="CL410" s="16"/>
      <c r="CM410" s="70"/>
      <c r="CN410" s="16"/>
      <c r="CO410" s="16"/>
      <c r="CP410" s="70"/>
      <c r="CQ410" s="16"/>
      <c r="CR410" s="16"/>
      <c r="CS410" s="70"/>
      <c r="CT410" s="16"/>
      <c r="CU410" s="16"/>
      <c r="CV410" s="70"/>
      <c r="CW410" s="16"/>
      <c r="CX410" s="16"/>
      <c r="CY410" s="70"/>
      <c r="CZ410" s="16"/>
      <c r="DA410" s="16"/>
      <c r="DB410" s="70"/>
      <c r="DC410" s="16"/>
      <c r="DD410" s="16"/>
      <c r="DE410" s="70"/>
      <c r="DF410" s="16"/>
      <c r="DG410" s="16"/>
      <c r="DH410" s="70"/>
      <c r="DI410" s="16"/>
      <c r="DJ410" s="16"/>
      <c r="DK410" s="70"/>
      <c r="DL410" s="16"/>
      <c r="DM410" s="16"/>
      <c r="DN410" s="70"/>
      <c r="DO410" s="16"/>
      <c r="DP410" s="16"/>
      <c r="DQ410" s="70"/>
      <c r="DR410" s="16"/>
      <c r="DS410" s="16"/>
      <c r="DT410" s="70"/>
      <c r="DU410" s="16"/>
      <c r="DV410" s="16"/>
      <c r="DW410" s="70"/>
      <c r="DX410" s="16"/>
      <c r="DY410" s="16"/>
      <c r="DZ410" s="70"/>
      <c r="EA410" s="16"/>
      <c r="EB410" s="16"/>
      <c r="EC410" s="70"/>
      <c r="ED410" s="16"/>
      <c r="EE410" s="16"/>
      <c r="EF410" s="70"/>
      <c r="EG410" s="16"/>
      <c r="EH410" s="16"/>
      <c r="EI410" s="70"/>
      <c r="EJ410" s="16"/>
      <c r="EK410" s="16"/>
      <c r="EL410" s="70"/>
      <c r="EM410" s="16"/>
      <c r="EN410" s="16"/>
      <c r="EO410" s="70"/>
      <c r="EP410" s="16"/>
      <c r="EQ410" s="16"/>
      <c r="ER410" s="70"/>
      <c r="ES410" s="16"/>
      <c r="ET410" s="16"/>
      <c r="EU410" s="70"/>
      <c r="EV410" s="16"/>
      <c r="EW410" s="16"/>
      <c r="EX410" s="70"/>
      <c r="EY410" s="16"/>
      <c r="EZ410" s="16"/>
      <c r="FA410" s="70"/>
      <c r="FB410" s="16"/>
      <c r="FC410" s="16"/>
      <c r="FD410" s="70"/>
      <c r="FE410" s="16"/>
      <c r="FF410" s="16"/>
      <c r="FG410" s="70"/>
      <c r="FH410" s="16"/>
      <c r="FI410" s="16"/>
      <c r="FJ410" s="70"/>
      <c r="FK410" s="16"/>
      <c r="FL410" s="16"/>
      <c r="FM410" s="70"/>
      <c r="FN410" s="16"/>
      <c r="FO410" s="16"/>
      <c r="FP410" s="70"/>
      <c r="FQ410" s="16"/>
      <c r="FR410" s="16"/>
      <c r="FS410" s="70"/>
      <c r="FT410" s="16"/>
      <c r="FU410" s="16"/>
      <c r="FV410" s="70"/>
      <c r="FW410" s="16"/>
      <c r="FX410" s="16"/>
      <c r="FY410" s="70"/>
      <c r="FZ410" s="16"/>
      <c r="GA410" s="16"/>
      <c r="GB410" s="70"/>
      <c r="GC410" s="16"/>
      <c r="GD410" s="16"/>
      <c r="GE410" s="70"/>
      <c r="GF410" s="16"/>
      <c r="GG410" s="16"/>
      <c r="GH410" s="71"/>
      <c r="GI410" s="16"/>
      <c r="GJ410" s="16"/>
      <c r="GK410" s="70"/>
      <c r="GL410" s="16"/>
      <c r="GM410" s="16"/>
      <c r="GN410" s="70"/>
      <c r="GO410" s="16"/>
      <c r="GP410" s="16"/>
      <c r="GQ410" s="70"/>
      <c r="GR410" s="16"/>
      <c r="GS410" s="16"/>
      <c r="GT410" s="70"/>
      <c r="GU410" s="16"/>
      <c r="GV410" s="16"/>
      <c r="GW410" s="70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70"/>
      <c r="HJ410" s="16"/>
      <c r="HK410" s="16"/>
      <c r="HL410" s="16"/>
      <c r="HM410" s="16"/>
      <c r="HN410" s="16"/>
      <c r="HO410" s="16"/>
      <c r="HP410" s="16"/>
      <c r="HQ410" s="16"/>
      <c r="HR410" s="70"/>
      <c r="HS410" s="16"/>
      <c r="HT410" s="16"/>
      <c r="HU410" s="70"/>
      <c r="HV410" s="16"/>
      <c r="HW410" s="16"/>
      <c r="HX410" s="70"/>
      <c r="HY410" s="16"/>
      <c r="HZ410" s="16"/>
      <c r="IA410" s="70"/>
      <c r="IB410" s="16"/>
      <c r="IC410" s="16"/>
      <c r="ID410" s="70"/>
      <c r="IE410" s="16"/>
      <c r="IF410" s="16"/>
      <c r="IG410" s="70"/>
      <c r="IH410" s="16"/>
      <c r="II410" s="16"/>
      <c r="IJ410" s="70"/>
      <c r="IK410" s="16"/>
      <c r="IL410" s="16"/>
      <c r="IM410" s="70"/>
      <c r="IN410" s="16"/>
      <c r="IO410" s="16"/>
      <c r="IP410" s="70"/>
      <c r="IQ410" s="16"/>
      <c r="IR410" s="16"/>
      <c r="IS410" s="16"/>
      <c r="IT410" s="70"/>
      <c r="IU410" s="16"/>
      <c r="IV410" s="16"/>
      <c r="IW410" s="70"/>
      <c r="IX410" s="16"/>
      <c r="IY410" s="16"/>
      <c r="IZ410" s="70"/>
      <c r="JA410" s="16"/>
      <c r="JB410" s="16"/>
      <c r="JC410" s="70"/>
      <c r="JD410" s="16"/>
      <c r="JE410" s="16"/>
      <c r="JF410" s="70"/>
      <c r="JG410" s="16"/>
      <c r="JH410" s="16"/>
      <c r="JI410" s="70"/>
      <c r="JJ410" s="16"/>
      <c r="JK410" s="16"/>
      <c r="JL410" s="70"/>
      <c r="JM410" s="16"/>
      <c r="JN410" s="16"/>
      <c r="JO410" s="70"/>
      <c r="JP410" s="16"/>
      <c r="JQ410" s="16"/>
      <c r="JR410" s="70"/>
      <c r="JS410" s="16"/>
      <c r="JT410" s="16"/>
      <c r="JU410" s="70"/>
      <c r="JV410" s="16"/>
      <c r="JW410" s="16"/>
      <c r="JX410" s="70"/>
      <c r="JY410" s="16"/>
      <c r="JZ410" s="16"/>
      <c r="KA410" s="70"/>
      <c r="KB410" s="16"/>
      <c r="KC410" s="16"/>
      <c r="KD410" s="70"/>
      <c r="KE410" s="16"/>
      <c r="KF410" s="16"/>
      <c r="KG410" s="70"/>
      <c r="KH410" s="16"/>
      <c r="KI410" s="16"/>
      <c r="KJ410" s="70"/>
      <c r="KK410" s="16"/>
      <c r="KL410" s="16"/>
      <c r="KM410" s="70"/>
      <c r="KN410" s="16"/>
      <c r="KO410" s="16"/>
      <c r="KP410" s="70"/>
      <c r="KQ410" s="16"/>
      <c r="KR410" s="16"/>
      <c r="KS410" s="70"/>
      <c r="KT410" s="16"/>
      <c r="KU410" s="16"/>
      <c r="KV410" s="16"/>
      <c r="KW410" s="16"/>
      <c r="KX410" s="16"/>
      <c r="KY410" s="70"/>
      <c r="KZ410" s="16"/>
      <c r="LA410" s="16"/>
      <c r="LB410" s="70"/>
      <c r="LC410" s="16"/>
      <c r="LD410" s="16"/>
      <c r="LE410" s="70"/>
      <c r="LF410" s="16"/>
      <c r="LG410" s="16"/>
      <c r="LH410" s="70"/>
      <c r="LI410" s="16"/>
      <c r="LJ410" s="16"/>
      <c r="LK410" s="70"/>
      <c r="LL410" s="16"/>
      <c r="LM410" s="16"/>
      <c r="LN410" s="70"/>
      <c r="LO410" s="16"/>
      <c r="LP410" s="16"/>
      <c r="LQ410" s="70"/>
      <c r="LR410" s="16"/>
      <c r="LS410" s="16"/>
      <c r="LT410" s="70"/>
      <c r="LU410" s="16"/>
      <c r="LV410" s="16"/>
      <c r="LW410" s="70"/>
      <c r="LX410" s="16"/>
      <c r="LY410" s="16"/>
      <c r="LZ410" s="70"/>
      <c r="MA410" s="16"/>
      <c r="MB410" s="16"/>
      <c r="MC410" s="70"/>
      <c r="MD410" s="16"/>
      <c r="ME410" s="16"/>
      <c r="MF410" s="70"/>
      <c r="MG410" s="21"/>
    </row>
    <row r="411" spans="2:345" s="17" customFormat="1">
      <c r="B411" s="16"/>
      <c r="C411" s="16"/>
      <c r="D411" s="16"/>
      <c r="E411" s="16"/>
      <c r="F411" s="16"/>
      <c r="G411" s="70"/>
      <c r="H411" s="16"/>
      <c r="I411" s="16"/>
      <c r="J411" s="70"/>
      <c r="K411" s="16"/>
      <c r="L411" s="16"/>
      <c r="M411" s="70"/>
      <c r="N411" s="16"/>
      <c r="O411" s="16"/>
      <c r="P411" s="70"/>
      <c r="Q411" s="16"/>
      <c r="R411" s="16"/>
      <c r="S411" s="70"/>
      <c r="T411" s="16"/>
      <c r="U411" s="16"/>
      <c r="V411" s="70"/>
      <c r="W411" s="16"/>
      <c r="X411" s="16"/>
      <c r="Y411" s="70"/>
      <c r="Z411" s="16"/>
      <c r="AA411" s="16"/>
      <c r="AB411" s="70"/>
      <c r="AC411" s="16"/>
      <c r="AD411" s="16"/>
      <c r="AE411" s="70"/>
      <c r="AF411" s="16"/>
      <c r="AG411" s="16"/>
      <c r="AH411" s="70"/>
      <c r="AI411" s="16"/>
      <c r="AJ411" s="16"/>
      <c r="AK411" s="70"/>
      <c r="AL411" s="16"/>
      <c r="AM411" s="16"/>
      <c r="AN411" s="70"/>
      <c r="AO411" s="16"/>
      <c r="AP411" s="16"/>
      <c r="AQ411" s="70"/>
      <c r="AR411" s="16"/>
      <c r="AS411" s="16"/>
      <c r="AT411" s="70"/>
      <c r="AU411" s="16"/>
      <c r="AV411" s="16"/>
      <c r="AW411" s="70"/>
      <c r="AX411" s="16"/>
      <c r="AY411" s="16"/>
      <c r="AZ411" s="70"/>
      <c r="BA411" s="16"/>
      <c r="BB411" s="16"/>
      <c r="BC411" s="70"/>
      <c r="BD411" s="16"/>
      <c r="BE411" s="16"/>
      <c r="BF411" s="70"/>
      <c r="BG411" s="16"/>
      <c r="BH411" s="16"/>
      <c r="BI411" s="70"/>
      <c r="BJ411" s="16"/>
      <c r="BK411" s="16"/>
      <c r="BL411" s="70"/>
      <c r="BM411" s="16"/>
      <c r="BN411" s="16"/>
      <c r="BO411" s="70"/>
      <c r="BP411" s="16"/>
      <c r="BQ411" s="16"/>
      <c r="BR411" s="70"/>
      <c r="BS411" s="16"/>
      <c r="BT411" s="16"/>
      <c r="BU411" s="70"/>
      <c r="BV411" s="16"/>
      <c r="BW411" s="16"/>
      <c r="BX411" s="70"/>
      <c r="BY411" s="16"/>
      <c r="BZ411" s="16"/>
      <c r="CA411" s="70"/>
      <c r="CB411" s="16"/>
      <c r="CC411" s="16"/>
      <c r="CD411" s="70"/>
      <c r="CE411" s="16"/>
      <c r="CF411" s="16"/>
      <c r="CG411" s="70"/>
      <c r="CH411" s="16"/>
      <c r="CI411" s="16"/>
      <c r="CJ411" s="70"/>
      <c r="CK411" s="16"/>
      <c r="CL411" s="16"/>
      <c r="CM411" s="70"/>
      <c r="CN411" s="16"/>
      <c r="CO411" s="16"/>
      <c r="CP411" s="70"/>
      <c r="CQ411" s="16"/>
      <c r="CR411" s="16"/>
      <c r="CS411" s="70"/>
      <c r="CT411" s="16"/>
      <c r="CU411" s="16"/>
      <c r="CV411" s="70"/>
      <c r="CW411" s="16"/>
      <c r="CX411" s="16"/>
      <c r="CY411" s="70"/>
      <c r="CZ411" s="16"/>
      <c r="DA411" s="16"/>
      <c r="DB411" s="70"/>
      <c r="DC411" s="16"/>
      <c r="DD411" s="16"/>
      <c r="DE411" s="70"/>
      <c r="DF411" s="16"/>
      <c r="DG411" s="16"/>
      <c r="DH411" s="70"/>
      <c r="DI411" s="16"/>
      <c r="DJ411" s="16"/>
      <c r="DK411" s="70"/>
      <c r="DL411" s="16"/>
      <c r="DM411" s="16"/>
      <c r="DN411" s="70"/>
      <c r="DO411" s="16"/>
      <c r="DP411" s="16"/>
      <c r="DQ411" s="70"/>
      <c r="DR411" s="16"/>
      <c r="DS411" s="16"/>
      <c r="DT411" s="70"/>
      <c r="DU411" s="16"/>
      <c r="DV411" s="16"/>
      <c r="DW411" s="70"/>
      <c r="DX411" s="16"/>
      <c r="DY411" s="16"/>
      <c r="DZ411" s="70"/>
      <c r="EA411" s="16"/>
      <c r="EB411" s="16"/>
      <c r="EC411" s="70"/>
      <c r="ED411" s="16"/>
      <c r="EE411" s="16"/>
      <c r="EF411" s="70"/>
      <c r="EG411" s="16"/>
      <c r="EH411" s="16"/>
      <c r="EI411" s="70"/>
      <c r="EJ411" s="16"/>
      <c r="EK411" s="16"/>
      <c r="EL411" s="70"/>
      <c r="EM411" s="16"/>
      <c r="EN411" s="16"/>
      <c r="EO411" s="70"/>
      <c r="EP411" s="16"/>
      <c r="EQ411" s="16"/>
      <c r="ER411" s="70"/>
      <c r="ES411" s="16"/>
      <c r="ET411" s="16"/>
      <c r="EU411" s="70"/>
      <c r="EV411" s="16"/>
      <c r="EW411" s="16"/>
      <c r="EX411" s="70"/>
      <c r="EY411" s="16"/>
      <c r="EZ411" s="16"/>
      <c r="FA411" s="70"/>
      <c r="FB411" s="16"/>
      <c r="FC411" s="16"/>
      <c r="FD411" s="70"/>
      <c r="FE411" s="16"/>
      <c r="FF411" s="16"/>
      <c r="FG411" s="70"/>
      <c r="FH411" s="16"/>
      <c r="FI411" s="16"/>
      <c r="FJ411" s="70"/>
      <c r="FK411" s="16"/>
      <c r="FL411" s="16"/>
      <c r="FM411" s="70"/>
      <c r="FN411" s="16"/>
      <c r="FO411" s="16"/>
      <c r="FP411" s="70"/>
      <c r="FQ411" s="16"/>
      <c r="FR411" s="16"/>
      <c r="FS411" s="70"/>
      <c r="FT411" s="16"/>
      <c r="FU411" s="16"/>
      <c r="FV411" s="70"/>
      <c r="FW411" s="16"/>
      <c r="FX411" s="16"/>
      <c r="FY411" s="70"/>
      <c r="FZ411" s="16"/>
      <c r="GA411" s="16"/>
      <c r="GB411" s="70"/>
      <c r="GC411" s="16"/>
      <c r="GD411" s="16"/>
      <c r="GE411" s="70"/>
      <c r="GF411" s="16"/>
      <c r="GG411" s="16"/>
      <c r="GH411" s="71"/>
      <c r="GI411" s="16"/>
      <c r="GJ411" s="16"/>
      <c r="GK411" s="70"/>
      <c r="GL411" s="16"/>
      <c r="GM411" s="16"/>
      <c r="GN411" s="70"/>
      <c r="GO411" s="16"/>
      <c r="GP411" s="16"/>
      <c r="GQ411" s="70"/>
      <c r="GR411" s="16"/>
      <c r="GS411" s="16"/>
      <c r="GT411" s="70"/>
      <c r="GU411" s="16"/>
      <c r="GV411" s="16"/>
      <c r="GW411" s="70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70"/>
      <c r="HJ411" s="16"/>
      <c r="HK411" s="16"/>
      <c r="HL411" s="16"/>
      <c r="HM411" s="16"/>
      <c r="HN411" s="16"/>
      <c r="HO411" s="16"/>
      <c r="HP411" s="16"/>
      <c r="HQ411" s="16"/>
      <c r="HR411" s="70"/>
      <c r="HS411" s="16"/>
      <c r="HT411" s="16"/>
      <c r="HU411" s="70"/>
      <c r="HV411" s="16"/>
      <c r="HW411" s="16"/>
      <c r="HX411" s="70"/>
      <c r="HY411" s="16"/>
      <c r="HZ411" s="16"/>
      <c r="IA411" s="70"/>
      <c r="IB411" s="16"/>
      <c r="IC411" s="16"/>
      <c r="ID411" s="70"/>
      <c r="IE411" s="16"/>
      <c r="IF411" s="16"/>
      <c r="IG411" s="70"/>
      <c r="IH411" s="16"/>
      <c r="II411" s="16"/>
      <c r="IJ411" s="70"/>
      <c r="IK411" s="16"/>
      <c r="IL411" s="16"/>
      <c r="IM411" s="70"/>
      <c r="IN411" s="16"/>
      <c r="IO411" s="16"/>
      <c r="IP411" s="70"/>
      <c r="IQ411" s="16"/>
      <c r="IR411" s="16"/>
      <c r="IS411" s="16"/>
      <c r="IT411" s="70"/>
      <c r="IU411" s="16"/>
      <c r="IV411" s="16"/>
      <c r="IW411" s="70"/>
      <c r="IX411" s="16"/>
      <c r="IY411" s="16"/>
      <c r="IZ411" s="70"/>
      <c r="JA411" s="16"/>
      <c r="JB411" s="16"/>
      <c r="JC411" s="70"/>
      <c r="JD411" s="16"/>
      <c r="JE411" s="16"/>
      <c r="JF411" s="70"/>
      <c r="JG411" s="16"/>
      <c r="JH411" s="16"/>
      <c r="JI411" s="70"/>
      <c r="JJ411" s="16"/>
      <c r="JK411" s="16"/>
      <c r="JL411" s="70"/>
      <c r="JM411" s="16"/>
      <c r="JN411" s="16"/>
      <c r="JO411" s="70"/>
      <c r="JP411" s="16"/>
      <c r="JQ411" s="16"/>
      <c r="JR411" s="70"/>
      <c r="JS411" s="16"/>
      <c r="JT411" s="16"/>
      <c r="JU411" s="70"/>
      <c r="JV411" s="16"/>
      <c r="JW411" s="16"/>
      <c r="JX411" s="70"/>
      <c r="JY411" s="16"/>
      <c r="JZ411" s="16"/>
      <c r="KA411" s="70"/>
      <c r="KB411" s="16"/>
      <c r="KC411" s="16"/>
      <c r="KD411" s="70"/>
      <c r="KE411" s="16"/>
      <c r="KF411" s="16"/>
      <c r="KG411" s="70"/>
      <c r="KH411" s="16"/>
      <c r="KI411" s="16"/>
      <c r="KJ411" s="70"/>
      <c r="KK411" s="16"/>
      <c r="KL411" s="16"/>
      <c r="KM411" s="70"/>
      <c r="KN411" s="16"/>
      <c r="KO411" s="16"/>
      <c r="KP411" s="70"/>
      <c r="KQ411" s="16"/>
      <c r="KR411" s="16"/>
      <c r="KS411" s="70"/>
      <c r="KT411" s="16"/>
      <c r="KU411" s="16"/>
      <c r="KV411" s="16"/>
      <c r="KW411" s="16"/>
      <c r="KX411" s="16"/>
      <c r="KY411" s="70"/>
      <c r="KZ411" s="16"/>
      <c r="LA411" s="16"/>
      <c r="LB411" s="70"/>
      <c r="LC411" s="16"/>
      <c r="LD411" s="16"/>
      <c r="LE411" s="70"/>
      <c r="LF411" s="16"/>
      <c r="LG411" s="16"/>
      <c r="LH411" s="70"/>
      <c r="LI411" s="16"/>
      <c r="LJ411" s="16"/>
      <c r="LK411" s="70"/>
      <c r="LL411" s="16"/>
      <c r="LM411" s="16"/>
      <c r="LN411" s="70"/>
      <c r="LO411" s="16"/>
      <c r="LP411" s="16"/>
      <c r="LQ411" s="70"/>
      <c r="LR411" s="16"/>
      <c r="LS411" s="16"/>
      <c r="LT411" s="70"/>
      <c r="LU411" s="16"/>
      <c r="LV411" s="16"/>
      <c r="LW411" s="70"/>
      <c r="LX411" s="16"/>
      <c r="LY411" s="16"/>
      <c r="LZ411" s="70"/>
      <c r="MA411" s="16"/>
      <c r="MB411" s="16"/>
      <c r="MC411" s="70"/>
      <c r="MD411" s="16"/>
      <c r="ME411" s="16"/>
      <c r="MF411" s="70"/>
      <c r="MG411" s="21"/>
    </row>
    <row r="412" spans="2:345" s="17" customFormat="1" ht="18.75" customHeight="1">
      <c r="B412" s="16"/>
      <c r="C412" s="16"/>
      <c r="D412" s="16"/>
      <c r="E412" s="16"/>
      <c r="F412" s="16"/>
      <c r="G412" s="70"/>
      <c r="H412" s="16"/>
      <c r="I412" s="16"/>
      <c r="J412" s="70"/>
      <c r="K412" s="16"/>
      <c r="L412" s="16"/>
      <c r="M412" s="70"/>
      <c r="N412" s="16"/>
      <c r="O412" s="16"/>
      <c r="P412" s="70"/>
      <c r="Q412" s="16"/>
      <c r="R412" s="16"/>
      <c r="S412" s="70"/>
      <c r="T412" s="16"/>
      <c r="U412" s="16"/>
      <c r="V412" s="70"/>
      <c r="W412" s="16"/>
      <c r="X412" s="16"/>
      <c r="Y412" s="70"/>
      <c r="Z412" s="16"/>
      <c r="AA412" s="16"/>
      <c r="AB412" s="70"/>
      <c r="AC412" s="16"/>
      <c r="AD412" s="16"/>
      <c r="AE412" s="70"/>
      <c r="AF412" s="16"/>
      <c r="AG412" s="16"/>
      <c r="AH412" s="70"/>
      <c r="AI412" s="16"/>
      <c r="AJ412" s="16"/>
      <c r="AK412" s="70"/>
      <c r="AL412" s="16"/>
      <c r="AM412" s="16"/>
      <c r="AN412" s="70"/>
      <c r="AO412" s="16"/>
      <c r="AP412" s="16"/>
      <c r="AQ412" s="70"/>
      <c r="AR412" s="16"/>
      <c r="AS412" s="16"/>
      <c r="AT412" s="70"/>
      <c r="AU412" s="16"/>
      <c r="AV412" s="16"/>
      <c r="AW412" s="70"/>
      <c r="AX412" s="16"/>
      <c r="AY412" s="16"/>
      <c r="AZ412" s="70"/>
      <c r="BA412" s="16"/>
      <c r="BB412" s="16"/>
      <c r="BC412" s="70"/>
      <c r="BD412" s="16"/>
      <c r="BE412" s="16"/>
      <c r="BF412" s="70"/>
      <c r="BG412" s="16"/>
      <c r="BH412" s="16"/>
      <c r="BI412" s="70"/>
      <c r="BJ412" s="16"/>
      <c r="BK412" s="16"/>
      <c r="BL412" s="70"/>
      <c r="BM412" s="16"/>
      <c r="BN412" s="16"/>
      <c r="BO412" s="70"/>
      <c r="BP412" s="16"/>
      <c r="BQ412" s="16"/>
      <c r="BR412" s="70"/>
      <c r="BS412" s="16"/>
      <c r="BT412" s="16"/>
      <c r="BU412" s="70"/>
      <c r="BV412" s="16"/>
      <c r="BW412" s="16"/>
      <c r="BX412" s="70"/>
      <c r="BY412" s="16"/>
      <c r="BZ412" s="16"/>
      <c r="CA412" s="70"/>
      <c r="CB412" s="16"/>
      <c r="CC412" s="16"/>
      <c r="CD412" s="70"/>
      <c r="CE412" s="16"/>
      <c r="CF412" s="16"/>
      <c r="CG412" s="70"/>
      <c r="CH412" s="16"/>
      <c r="CI412" s="16"/>
      <c r="CJ412" s="70"/>
      <c r="CK412" s="16"/>
      <c r="CL412" s="16"/>
      <c r="CM412" s="70"/>
      <c r="CN412" s="16"/>
      <c r="CO412" s="16"/>
      <c r="CP412" s="70"/>
      <c r="CQ412" s="16"/>
      <c r="CR412" s="16"/>
      <c r="CS412" s="70"/>
      <c r="CT412" s="16"/>
      <c r="CU412" s="16"/>
      <c r="CV412" s="70"/>
      <c r="CW412" s="16"/>
      <c r="CX412" s="16"/>
      <c r="CY412" s="70"/>
      <c r="CZ412" s="16"/>
      <c r="DA412" s="16"/>
      <c r="DB412" s="70"/>
      <c r="DC412" s="16"/>
      <c r="DD412" s="16"/>
      <c r="DE412" s="70"/>
      <c r="DF412" s="16"/>
      <c r="DG412" s="16"/>
      <c r="DH412" s="70"/>
      <c r="DI412" s="16"/>
      <c r="DJ412" s="16"/>
      <c r="DK412" s="70"/>
      <c r="DL412" s="16"/>
      <c r="DM412" s="16"/>
      <c r="DN412" s="70"/>
      <c r="DO412" s="16"/>
      <c r="DP412" s="16"/>
      <c r="DQ412" s="70"/>
      <c r="DR412" s="16"/>
      <c r="DS412" s="16"/>
      <c r="DT412" s="70"/>
      <c r="DU412" s="16"/>
      <c r="DV412" s="16"/>
      <c r="DW412" s="70"/>
      <c r="DX412" s="16"/>
      <c r="DY412" s="16"/>
      <c r="DZ412" s="70"/>
      <c r="EA412" s="16"/>
      <c r="EB412" s="16"/>
      <c r="EC412" s="70"/>
      <c r="ED412" s="16"/>
      <c r="EE412" s="16"/>
      <c r="EF412" s="70"/>
      <c r="EG412" s="16"/>
      <c r="EH412" s="16"/>
      <c r="EI412" s="70"/>
      <c r="EJ412" s="16"/>
      <c r="EK412" s="16"/>
      <c r="EL412" s="70"/>
      <c r="EM412" s="16"/>
      <c r="EN412" s="16"/>
      <c r="EO412" s="70"/>
      <c r="EP412" s="16"/>
      <c r="EQ412" s="16"/>
      <c r="ER412" s="70"/>
      <c r="ES412" s="16"/>
      <c r="ET412" s="16"/>
      <c r="EU412" s="70"/>
      <c r="EV412" s="16"/>
      <c r="EW412" s="16"/>
      <c r="EX412" s="70"/>
      <c r="EY412" s="16"/>
      <c r="EZ412" s="16"/>
      <c r="FA412" s="70"/>
      <c r="FB412" s="16"/>
      <c r="FC412" s="16"/>
      <c r="FD412" s="70"/>
      <c r="FE412" s="16"/>
      <c r="FF412" s="16"/>
      <c r="FG412" s="70"/>
      <c r="FH412" s="16"/>
      <c r="FI412" s="16"/>
      <c r="FJ412" s="70"/>
      <c r="FK412" s="16"/>
      <c r="FL412" s="16"/>
      <c r="FM412" s="70"/>
      <c r="FN412" s="16"/>
      <c r="FO412" s="16"/>
      <c r="FP412" s="70"/>
      <c r="FQ412" s="16"/>
      <c r="FR412" s="16"/>
      <c r="FS412" s="70"/>
      <c r="FT412" s="16"/>
      <c r="FU412" s="16"/>
      <c r="FV412" s="70"/>
      <c r="FW412" s="16"/>
      <c r="FX412" s="16"/>
      <c r="FY412" s="70"/>
      <c r="FZ412" s="16"/>
      <c r="GA412" s="16"/>
      <c r="GB412" s="70"/>
      <c r="GC412" s="16"/>
      <c r="GD412" s="16"/>
      <c r="GE412" s="70"/>
      <c r="GF412" s="16"/>
      <c r="GG412" s="16"/>
      <c r="GH412" s="71"/>
      <c r="GI412" s="16"/>
      <c r="GJ412" s="16"/>
      <c r="GK412" s="70"/>
      <c r="GL412" s="16"/>
      <c r="GM412" s="16"/>
      <c r="GN412" s="70"/>
      <c r="GO412" s="16"/>
      <c r="GP412" s="16"/>
      <c r="GQ412" s="70"/>
      <c r="GR412" s="16"/>
      <c r="GS412" s="16"/>
      <c r="GT412" s="70"/>
      <c r="GU412" s="16"/>
      <c r="GV412" s="16"/>
      <c r="GW412" s="70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70"/>
      <c r="HJ412" s="16"/>
      <c r="HK412" s="16"/>
      <c r="HL412" s="16"/>
      <c r="HM412" s="16"/>
      <c r="HN412" s="16"/>
      <c r="HO412" s="16"/>
      <c r="HP412" s="16"/>
      <c r="HQ412" s="16"/>
      <c r="HR412" s="70"/>
      <c r="HS412" s="16"/>
      <c r="HT412" s="16"/>
      <c r="HU412" s="70"/>
      <c r="HV412" s="16"/>
      <c r="HW412" s="16"/>
      <c r="HX412" s="70"/>
      <c r="HY412" s="16"/>
      <c r="HZ412" s="16"/>
      <c r="IA412" s="70"/>
      <c r="IB412" s="16"/>
      <c r="IC412" s="16"/>
      <c r="ID412" s="70"/>
      <c r="IE412" s="16"/>
      <c r="IF412" s="16"/>
      <c r="IG412" s="70"/>
      <c r="IH412" s="16"/>
      <c r="II412" s="16"/>
      <c r="IJ412" s="70"/>
      <c r="IK412" s="16"/>
      <c r="IL412" s="16"/>
      <c r="IM412" s="70"/>
      <c r="IN412" s="16"/>
      <c r="IO412" s="16"/>
      <c r="IP412" s="70"/>
      <c r="IQ412" s="16"/>
      <c r="IR412" s="16"/>
      <c r="IS412" s="16"/>
      <c r="IT412" s="70"/>
      <c r="IU412" s="16"/>
      <c r="IV412" s="16"/>
      <c r="IW412" s="70"/>
      <c r="IX412" s="16"/>
      <c r="IY412" s="16"/>
      <c r="IZ412" s="70"/>
      <c r="JA412" s="16"/>
      <c r="JB412" s="16"/>
      <c r="JC412" s="70"/>
      <c r="JD412" s="16"/>
      <c r="JE412" s="16"/>
      <c r="JF412" s="70"/>
      <c r="JG412" s="16"/>
      <c r="JH412" s="16"/>
      <c r="JI412" s="70"/>
      <c r="JJ412" s="16"/>
      <c r="JK412" s="16"/>
      <c r="JL412" s="70"/>
      <c r="JM412" s="16"/>
      <c r="JN412" s="16"/>
      <c r="JO412" s="70"/>
      <c r="JP412" s="16"/>
      <c r="JQ412" s="16"/>
      <c r="JR412" s="70"/>
      <c r="JS412" s="16"/>
      <c r="JT412" s="16"/>
      <c r="JU412" s="70"/>
      <c r="JV412" s="16"/>
      <c r="JW412" s="16"/>
      <c r="JX412" s="70"/>
      <c r="JY412" s="16"/>
      <c r="JZ412" s="16"/>
      <c r="KA412" s="70"/>
      <c r="KB412" s="16"/>
      <c r="KC412" s="16"/>
      <c r="KD412" s="70"/>
      <c r="KE412" s="16"/>
      <c r="KF412" s="16"/>
      <c r="KG412" s="70"/>
      <c r="KH412" s="16"/>
      <c r="KI412" s="16"/>
      <c r="KJ412" s="70"/>
      <c r="KK412" s="16"/>
      <c r="KL412" s="16"/>
      <c r="KM412" s="70"/>
      <c r="KN412" s="16"/>
      <c r="KO412" s="16"/>
      <c r="KP412" s="70"/>
      <c r="KQ412" s="16"/>
      <c r="KR412" s="16"/>
      <c r="KS412" s="70"/>
      <c r="KT412" s="16"/>
      <c r="KU412" s="16"/>
      <c r="KV412" s="16"/>
      <c r="KW412" s="16"/>
      <c r="KX412" s="16"/>
      <c r="KY412" s="70"/>
      <c r="KZ412" s="16"/>
      <c r="LA412" s="16"/>
      <c r="LB412" s="70"/>
      <c r="LC412" s="16"/>
      <c r="LD412" s="16"/>
      <c r="LE412" s="70"/>
      <c r="LF412" s="16"/>
      <c r="LG412" s="16"/>
      <c r="LH412" s="70"/>
      <c r="LI412" s="16"/>
      <c r="LJ412" s="16"/>
      <c r="LK412" s="70"/>
      <c r="LL412" s="16"/>
      <c r="LM412" s="16"/>
      <c r="LN412" s="70"/>
      <c r="LO412" s="16"/>
      <c r="LP412" s="16"/>
      <c r="LQ412" s="70"/>
      <c r="LR412" s="16"/>
      <c r="LS412" s="16"/>
      <c r="LT412" s="70"/>
      <c r="LU412" s="16"/>
      <c r="LV412" s="16"/>
      <c r="LW412" s="70"/>
      <c r="LX412" s="16"/>
      <c r="LY412" s="16"/>
      <c r="LZ412" s="70"/>
      <c r="MA412" s="16"/>
      <c r="MB412" s="16"/>
      <c r="MC412" s="70"/>
      <c r="MD412" s="16"/>
      <c r="ME412" s="16"/>
      <c r="MF412" s="70"/>
      <c r="MG412" s="21"/>
    </row>
    <row r="413" spans="2:345" s="17" customFormat="1">
      <c r="B413" s="16"/>
      <c r="C413" s="16"/>
      <c r="D413" s="16"/>
      <c r="E413" s="16"/>
      <c r="F413" s="16"/>
      <c r="G413" s="70"/>
      <c r="H413" s="16"/>
      <c r="I413" s="16"/>
      <c r="J413" s="70"/>
      <c r="K413" s="16"/>
      <c r="L413" s="16"/>
      <c r="M413" s="70"/>
      <c r="N413" s="16"/>
      <c r="O413" s="16"/>
      <c r="P413" s="70"/>
      <c r="Q413" s="16"/>
      <c r="R413" s="16"/>
      <c r="S413" s="70"/>
      <c r="T413" s="16"/>
      <c r="U413" s="16"/>
      <c r="V413" s="70"/>
      <c r="W413" s="16"/>
      <c r="X413" s="16"/>
      <c r="Y413" s="70"/>
      <c r="Z413" s="16"/>
      <c r="AA413" s="16"/>
      <c r="AB413" s="70"/>
      <c r="AC413" s="16"/>
      <c r="AD413" s="16"/>
      <c r="AE413" s="70"/>
      <c r="AF413" s="16"/>
      <c r="AG413" s="16"/>
      <c r="AH413" s="70"/>
      <c r="AI413" s="16"/>
      <c r="AJ413" s="16"/>
      <c r="AK413" s="70"/>
      <c r="AL413" s="16"/>
      <c r="AM413" s="16"/>
      <c r="AN413" s="70"/>
      <c r="AO413" s="16"/>
      <c r="AP413" s="16"/>
      <c r="AQ413" s="70"/>
      <c r="AR413" s="16"/>
      <c r="AS413" s="16"/>
      <c r="AT413" s="70"/>
      <c r="AU413" s="16"/>
      <c r="AV413" s="16"/>
      <c r="AW413" s="70"/>
      <c r="AX413" s="16"/>
      <c r="AY413" s="16"/>
      <c r="AZ413" s="70"/>
      <c r="BA413" s="16"/>
      <c r="BB413" s="16"/>
      <c r="BC413" s="70"/>
      <c r="BD413" s="16"/>
      <c r="BE413" s="16"/>
      <c r="BF413" s="70"/>
      <c r="BG413" s="16"/>
      <c r="BH413" s="16"/>
      <c r="BI413" s="70"/>
      <c r="BJ413" s="16"/>
      <c r="BK413" s="16"/>
      <c r="BL413" s="70"/>
      <c r="BM413" s="16"/>
      <c r="BN413" s="16"/>
      <c r="BO413" s="70"/>
      <c r="BP413" s="16"/>
      <c r="BQ413" s="16"/>
      <c r="BR413" s="70"/>
      <c r="BS413" s="16"/>
      <c r="BT413" s="16"/>
      <c r="BU413" s="70"/>
      <c r="BV413" s="16"/>
      <c r="BW413" s="16"/>
      <c r="BX413" s="70"/>
      <c r="BY413" s="16"/>
      <c r="BZ413" s="16"/>
      <c r="CA413" s="70"/>
      <c r="CB413" s="16"/>
      <c r="CC413" s="16"/>
      <c r="CD413" s="70"/>
      <c r="CE413" s="16"/>
      <c r="CF413" s="16"/>
      <c r="CG413" s="70"/>
      <c r="CH413" s="16"/>
      <c r="CI413" s="16"/>
      <c r="CJ413" s="70"/>
      <c r="CK413" s="16"/>
      <c r="CL413" s="16"/>
      <c r="CM413" s="70"/>
      <c r="CN413" s="16"/>
      <c r="CO413" s="16"/>
      <c r="CP413" s="70"/>
      <c r="CQ413" s="16"/>
      <c r="CR413" s="16"/>
      <c r="CS413" s="70"/>
      <c r="CT413" s="16"/>
      <c r="CU413" s="16"/>
      <c r="CV413" s="70"/>
      <c r="CW413" s="16"/>
      <c r="CX413" s="16"/>
      <c r="CY413" s="70"/>
      <c r="CZ413" s="16"/>
      <c r="DA413" s="16"/>
      <c r="DB413" s="70"/>
      <c r="DC413" s="16"/>
      <c r="DD413" s="16"/>
      <c r="DE413" s="70"/>
      <c r="DF413" s="16"/>
      <c r="DG413" s="16"/>
      <c r="DH413" s="70"/>
      <c r="DI413" s="16"/>
      <c r="DJ413" s="16"/>
      <c r="DK413" s="70"/>
      <c r="DL413" s="16"/>
      <c r="DM413" s="16"/>
      <c r="DN413" s="70"/>
      <c r="DO413" s="16"/>
      <c r="DP413" s="16"/>
      <c r="DQ413" s="70"/>
      <c r="DR413" s="16"/>
      <c r="DS413" s="16"/>
      <c r="DT413" s="70"/>
      <c r="DU413" s="16"/>
      <c r="DV413" s="16"/>
      <c r="DW413" s="70"/>
      <c r="DX413" s="16"/>
      <c r="DY413" s="16"/>
      <c r="DZ413" s="70"/>
      <c r="EA413" s="16"/>
      <c r="EB413" s="16"/>
      <c r="EC413" s="70"/>
      <c r="ED413" s="16"/>
      <c r="EE413" s="16"/>
      <c r="EF413" s="70"/>
      <c r="EG413" s="16"/>
      <c r="EH413" s="16"/>
      <c r="EI413" s="70"/>
      <c r="EJ413" s="16"/>
      <c r="EK413" s="16"/>
      <c r="EL413" s="70"/>
      <c r="EM413" s="16"/>
      <c r="EN413" s="16"/>
      <c r="EO413" s="70"/>
      <c r="EP413" s="16"/>
      <c r="EQ413" s="16"/>
      <c r="ER413" s="70"/>
      <c r="ES413" s="16"/>
      <c r="ET413" s="16"/>
      <c r="EU413" s="70"/>
      <c r="EV413" s="16"/>
      <c r="EW413" s="16"/>
      <c r="EX413" s="70"/>
      <c r="EY413" s="16"/>
      <c r="EZ413" s="16"/>
      <c r="FA413" s="70"/>
      <c r="FB413" s="16"/>
      <c r="FC413" s="16"/>
      <c r="FD413" s="70"/>
      <c r="FE413" s="16"/>
      <c r="FF413" s="16"/>
      <c r="FG413" s="70"/>
      <c r="FH413" s="16"/>
      <c r="FI413" s="16"/>
      <c r="FJ413" s="70"/>
      <c r="FK413" s="16"/>
      <c r="FL413" s="16"/>
      <c r="FM413" s="70"/>
      <c r="FN413" s="16"/>
      <c r="FO413" s="16"/>
      <c r="FP413" s="70"/>
      <c r="FQ413" s="16"/>
      <c r="FR413" s="16"/>
      <c r="FS413" s="70"/>
      <c r="FT413" s="16"/>
      <c r="FU413" s="16"/>
      <c r="FV413" s="70"/>
      <c r="FW413" s="16"/>
      <c r="FX413" s="16"/>
      <c r="FY413" s="70"/>
      <c r="FZ413" s="16"/>
      <c r="GA413" s="16"/>
      <c r="GB413" s="70"/>
      <c r="GC413" s="16"/>
      <c r="GD413" s="16"/>
      <c r="GE413" s="70"/>
      <c r="GF413" s="16"/>
      <c r="GG413" s="16"/>
      <c r="GH413" s="71"/>
      <c r="GI413" s="16"/>
      <c r="GJ413" s="16"/>
      <c r="GK413" s="70"/>
      <c r="GL413" s="16"/>
      <c r="GM413" s="16"/>
      <c r="GN413" s="70"/>
      <c r="GO413" s="16"/>
      <c r="GP413" s="16"/>
      <c r="GQ413" s="70"/>
      <c r="GR413" s="16"/>
      <c r="GS413" s="16"/>
      <c r="GT413" s="70"/>
      <c r="GU413" s="16"/>
      <c r="GV413" s="16"/>
      <c r="GW413" s="70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70"/>
      <c r="HJ413" s="16"/>
      <c r="HK413" s="16"/>
      <c r="HL413" s="16"/>
      <c r="HM413" s="16"/>
      <c r="HN413" s="16"/>
      <c r="HO413" s="16"/>
      <c r="HP413" s="16"/>
      <c r="HQ413" s="16"/>
      <c r="HR413" s="70"/>
      <c r="HS413" s="16"/>
      <c r="HT413" s="16"/>
      <c r="HU413" s="70"/>
      <c r="HV413" s="16"/>
      <c r="HW413" s="16"/>
      <c r="HX413" s="70"/>
      <c r="HY413" s="16"/>
      <c r="HZ413" s="16"/>
      <c r="IA413" s="70"/>
      <c r="IB413" s="16"/>
      <c r="IC413" s="16"/>
      <c r="ID413" s="70"/>
      <c r="IE413" s="16"/>
      <c r="IF413" s="16"/>
      <c r="IG413" s="70"/>
      <c r="IH413" s="16"/>
      <c r="II413" s="16"/>
      <c r="IJ413" s="70"/>
      <c r="IK413" s="16"/>
      <c r="IL413" s="16"/>
      <c r="IM413" s="70"/>
      <c r="IN413" s="16"/>
      <c r="IO413" s="16"/>
      <c r="IP413" s="70"/>
      <c r="IQ413" s="16"/>
      <c r="IR413" s="16"/>
      <c r="IS413" s="16"/>
      <c r="IT413" s="70"/>
      <c r="IU413" s="16"/>
      <c r="IV413" s="16"/>
      <c r="IW413" s="70"/>
      <c r="IX413" s="16"/>
      <c r="IY413" s="16"/>
      <c r="IZ413" s="70"/>
      <c r="JA413" s="16"/>
      <c r="JB413" s="16"/>
      <c r="JC413" s="70"/>
      <c r="JD413" s="16"/>
      <c r="JE413" s="16"/>
      <c r="JF413" s="70"/>
      <c r="JG413" s="16"/>
      <c r="JH413" s="16"/>
      <c r="JI413" s="70"/>
      <c r="JJ413" s="16"/>
      <c r="JK413" s="16"/>
      <c r="JL413" s="70"/>
      <c r="JM413" s="16"/>
      <c r="JN413" s="16"/>
      <c r="JO413" s="70"/>
      <c r="JP413" s="16"/>
      <c r="JQ413" s="16"/>
      <c r="JR413" s="70"/>
      <c r="JS413" s="16"/>
      <c r="JT413" s="16"/>
      <c r="JU413" s="70"/>
      <c r="JV413" s="16"/>
      <c r="JW413" s="16"/>
      <c r="JX413" s="70"/>
      <c r="JY413" s="16"/>
      <c r="JZ413" s="16"/>
      <c r="KA413" s="70"/>
      <c r="KB413" s="16"/>
      <c r="KC413" s="16"/>
      <c r="KD413" s="70"/>
      <c r="KE413" s="16"/>
      <c r="KF413" s="16"/>
      <c r="KG413" s="70"/>
      <c r="KH413" s="16"/>
      <c r="KI413" s="16"/>
      <c r="KJ413" s="70"/>
      <c r="KK413" s="16"/>
      <c r="KL413" s="16"/>
      <c r="KM413" s="70"/>
      <c r="KN413" s="16"/>
      <c r="KO413" s="16"/>
      <c r="KP413" s="70"/>
      <c r="KQ413" s="16"/>
      <c r="KR413" s="16"/>
      <c r="KS413" s="70"/>
      <c r="KT413" s="16"/>
      <c r="KU413" s="16"/>
      <c r="KV413" s="16"/>
      <c r="KW413" s="16"/>
      <c r="KX413" s="16"/>
      <c r="KY413" s="70"/>
      <c r="KZ413" s="16"/>
      <c r="LA413" s="16"/>
      <c r="LB413" s="70"/>
      <c r="LC413" s="16"/>
      <c r="LD413" s="16"/>
      <c r="LE413" s="70"/>
      <c r="LF413" s="16"/>
      <c r="LG413" s="16"/>
      <c r="LH413" s="70"/>
      <c r="LI413" s="16"/>
      <c r="LJ413" s="16"/>
      <c r="LK413" s="70"/>
      <c r="LL413" s="16"/>
      <c r="LM413" s="16"/>
      <c r="LN413" s="70"/>
      <c r="LO413" s="16"/>
      <c r="LP413" s="16"/>
      <c r="LQ413" s="70"/>
      <c r="LR413" s="16"/>
      <c r="LS413" s="16"/>
      <c r="LT413" s="70"/>
      <c r="LU413" s="16"/>
      <c r="LV413" s="16"/>
      <c r="LW413" s="70"/>
      <c r="LX413" s="16"/>
      <c r="LY413" s="16"/>
      <c r="LZ413" s="70"/>
      <c r="MA413" s="16"/>
      <c r="MB413" s="16"/>
      <c r="MC413" s="70"/>
      <c r="MD413" s="16"/>
      <c r="ME413" s="16"/>
      <c r="MF413" s="70"/>
      <c r="MG413" s="21"/>
    </row>
    <row r="414" spans="2:345" s="17" customFormat="1" ht="18.75" customHeight="1">
      <c r="B414" s="16"/>
      <c r="C414" s="16"/>
      <c r="D414" s="16"/>
      <c r="E414" s="16"/>
      <c r="F414" s="16"/>
      <c r="G414" s="70"/>
      <c r="H414" s="16"/>
      <c r="I414" s="16"/>
      <c r="J414" s="70"/>
      <c r="K414" s="16"/>
      <c r="L414" s="16"/>
      <c r="M414" s="70"/>
      <c r="N414" s="16"/>
      <c r="O414" s="16"/>
      <c r="P414" s="70"/>
      <c r="Q414" s="16"/>
      <c r="R414" s="16"/>
      <c r="S414" s="70"/>
      <c r="T414" s="16"/>
      <c r="U414" s="16"/>
      <c r="V414" s="70"/>
      <c r="W414" s="16"/>
      <c r="X414" s="16"/>
      <c r="Y414" s="70"/>
      <c r="Z414" s="16"/>
      <c r="AA414" s="16"/>
      <c r="AB414" s="70"/>
      <c r="AC414" s="16"/>
      <c r="AD414" s="16"/>
      <c r="AE414" s="70"/>
      <c r="AF414" s="16"/>
      <c r="AG414" s="16"/>
      <c r="AH414" s="70"/>
      <c r="AI414" s="16"/>
      <c r="AJ414" s="16"/>
      <c r="AK414" s="70"/>
      <c r="AL414" s="16"/>
      <c r="AM414" s="16"/>
      <c r="AN414" s="70"/>
      <c r="AO414" s="16"/>
      <c r="AP414" s="16"/>
      <c r="AQ414" s="70"/>
      <c r="AR414" s="16"/>
      <c r="AS414" s="16"/>
      <c r="AT414" s="70"/>
      <c r="AU414" s="16"/>
      <c r="AV414" s="16"/>
      <c r="AW414" s="70"/>
      <c r="AX414" s="16"/>
      <c r="AY414" s="16"/>
      <c r="AZ414" s="70"/>
      <c r="BA414" s="16"/>
      <c r="BB414" s="16"/>
      <c r="BC414" s="70"/>
      <c r="BD414" s="16"/>
      <c r="BE414" s="16"/>
      <c r="BF414" s="70"/>
      <c r="BG414" s="16"/>
      <c r="BH414" s="16"/>
      <c r="BI414" s="70"/>
      <c r="BJ414" s="16"/>
      <c r="BK414" s="16"/>
      <c r="BL414" s="70"/>
      <c r="BM414" s="16"/>
      <c r="BN414" s="16"/>
      <c r="BO414" s="70"/>
      <c r="BP414" s="16"/>
      <c r="BQ414" s="16"/>
      <c r="BR414" s="70"/>
      <c r="BS414" s="16"/>
      <c r="BT414" s="16"/>
      <c r="BU414" s="70"/>
      <c r="BV414" s="16"/>
      <c r="BW414" s="16"/>
      <c r="BX414" s="70"/>
      <c r="BY414" s="16"/>
      <c r="BZ414" s="16"/>
      <c r="CA414" s="70"/>
      <c r="CB414" s="16"/>
      <c r="CC414" s="16"/>
      <c r="CD414" s="70"/>
      <c r="CE414" s="16"/>
      <c r="CF414" s="16"/>
      <c r="CG414" s="70"/>
      <c r="CH414" s="16"/>
      <c r="CI414" s="16"/>
      <c r="CJ414" s="70"/>
      <c r="CK414" s="16"/>
      <c r="CL414" s="16"/>
      <c r="CM414" s="70"/>
      <c r="CN414" s="16"/>
      <c r="CO414" s="16"/>
      <c r="CP414" s="70"/>
      <c r="CQ414" s="16"/>
      <c r="CR414" s="16"/>
      <c r="CS414" s="70"/>
      <c r="CT414" s="16"/>
      <c r="CU414" s="16"/>
      <c r="CV414" s="70"/>
      <c r="CW414" s="16"/>
      <c r="CX414" s="16"/>
      <c r="CY414" s="70"/>
      <c r="CZ414" s="16"/>
      <c r="DA414" s="16"/>
      <c r="DB414" s="70"/>
      <c r="DC414" s="16"/>
      <c r="DD414" s="16"/>
      <c r="DE414" s="70"/>
      <c r="DF414" s="16"/>
      <c r="DG414" s="16"/>
      <c r="DH414" s="70"/>
      <c r="DI414" s="16"/>
      <c r="DJ414" s="16"/>
      <c r="DK414" s="70"/>
      <c r="DL414" s="16"/>
      <c r="DM414" s="16"/>
      <c r="DN414" s="70"/>
      <c r="DO414" s="16"/>
      <c r="DP414" s="16"/>
      <c r="DQ414" s="70"/>
      <c r="DR414" s="16"/>
      <c r="DS414" s="16"/>
      <c r="DT414" s="70"/>
      <c r="DU414" s="16"/>
      <c r="DV414" s="16"/>
      <c r="DW414" s="70"/>
      <c r="DX414" s="16"/>
      <c r="DY414" s="16"/>
      <c r="DZ414" s="70"/>
      <c r="EA414" s="16"/>
      <c r="EB414" s="16"/>
      <c r="EC414" s="70"/>
      <c r="ED414" s="16"/>
      <c r="EE414" s="16"/>
      <c r="EF414" s="70"/>
      <c r="EG414" s="16"/>
      <c r="EH414" s="16"/>
      <c r="EI414" s="70"/>
      <c r="EJ414" s="16"/>
      <c r="EK414" s="16"/>
      <c r="EL414" s="70"/>
      <c r="EM414" s="16"/>
      <c r="EN414" s="16"/>
      <c r="EO414" s="70"/>
      <c r="EP414" s="16"/>
      <c r="EQ414" s="16"/>
      <c r="ER414" s="70"/>
      <c r="ES414" s="16"/>
      <c r="ET414" s="16"/>
      <c r="EU414" s="70"/>
      <c r="EV414" s="16"/>
      <c r="EW414" s="16"/>
      <c r="EX414" s="70"/>
      <c r="EY414" s="16"/>
      <c r="EZ414" s="16"/>
      <c r="FA414" s="70"/>
      <c r="FB414" s="16"/>
      <c r="FC414" s="16"/>
      <c r="FD414" s="70"/>
      <c r="FE414" s="16"/>
      <c r="FF414" s="16"/>
      <c r="FG414" s="70"/>
      <c r="FH414" s="16"/>
      <c r="FI414" s="16"/>
      <c r="FJ414" s="70"/>
      <c r="FK414" s="16"/>
      <c r="FL414" s="16"/>
      <c r="FM414" s="70"/>
      <c r="FN414" s="16"/>
      <c r="FO414" s="16"/>
      <c r="FP414" s="70"/>
      <c r="FQ414" s="16"/>
      <c r="FR414" s="16"/>
      <c r="FS414" s="70"/>
      <c r="FT414" s="16"/>
      <c r="FU414" s="16"/>
      <c r="FV414" s="70"/>
      <c r="FW414" s="16"/>
      <c r="FX414" s="16"/>
      <c r="FY414" s="70"/>
      <c r="FZ414" s="16"/>
      <c r="GA414" s="16"/>
      <c r="GB414" s="70"/>
      <c r="GC414" s="16"/>
      <c r="GD414" s="16"/>
      <c r="GE414" s="70"/>
      <c r="GF414" s="16"/>
      <c r="GG414" s="16"/>
      <c r="GH414" s="71"/>
      <c r="GI414" s="16"/>
      <c r="GJ414" s="16"/>
      <c r="GK414" s="70"/>
      <c r="GL414" s="16"/>
      <c r="GM414" s="16"/>
      <c r="GN414" s="70"/>
      <c r="GO414" s="16"/>
      <c r="GP414" s="16"/>
      <c r="GQ414" s="70"/>
      <c r="GR414" s="16"/>
      <c r="GS414" s="16"/>
      <c r="GT414" s="70"/>
      <c r="GU414" s="16"/>
      <c r="GV414" s="16"/>
      <c r="GW414" s="70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70"/>
      <c r="HJ414" s="16"/>
      <c r="HK414" s="16"/>
      <c r="HL414" s="16"/>
      <c r="HM414" s="16"/>
      <c r="HN414" s="16"/>
      <c r="HO414" s="16"/>
      <c r="HP414" s="16"/>
      <c r="HQ414" s="16"/>
      <c r="HR414" s="70"/>
      <c r="HS414" s="16"/>
      <c r="HT414" s="16"/>
      <c r="HU414" s="70"/>
      <c r="HV414" s="16"/>
      <c r="HW414" s="16"/>
      <c r="HX414" s="70"/>
      <c r="HY414" s="16"/>
      <c r="HZ414" s="16"/>
      <c r="IA414" s="70"/>
      <c r="IB414" s="16"/>
      <c r="IC414" s="16"/>
      <c r="ID414" s="70"/>
      <c r="IE414" s="16"/>
      <c r="IF414" s="16"/>
      <c r="IG414" s="70"/>
      <c r="IH414" s="16"/>
      <c r="II414" s="16"/>
      <c r="IJ414" s="70"/>
      <c r="IK414" s="16"/>
      <c r="IL414" s="16"/>
      <c r="IM414" s="70"/>
      <c r="IN414" s="16"/>
      <c r="IO414" s="16"/>
      <c r="IP414" s="70"/>
      <c r="IQ414" s="16"/>
      <c r="IR414" s="16"/>
      <c r="IS414" s="16"/>
      <c r="IT414" s="70"/>
      <c r="IU414" s="16"/>
      <c r="IV414" s="16"/>
      <c r="IW414" s="70"/>
      <c r="IX414" s="16"/>
      <c r="IY414" s="16"/>
      <c r="IZ414" s="70"/>
      <c r="JA414" s="16"/>
      <c r="JB414" s="16"/>
      <c r="JC414" s="70"/>
      <c r="JD414" s="16"/>
      <c r="JE414" s="16"/>
      <c r="JF414" s="70"/>
      <c r="JG414" s="16"/>
      <c r="JH414" s="16"/>
      <c r="JI414" s="70"/>
      <c r="JJ414" s="16"/>
      <c r="JK414" s="16"/>
      <c r="JL414" s="70"/>
      <c r="JM414" s="16"/>
      <c r="JN414" s="16"/>
      <c r="JO414" s="70"/>
      <c r="JP414" s="16"/>
      <c r="JQ414" s="16"/>
      <c r="JR414" s="70"/>
      <c r="JS414" s="16"/>
      <c r="JT414" s="16"/>
      <c r="JU414" s="70"/>
      <c r="JV414" s="16"/>
      <c r="JW414" s="16"/>
      <c r="JX414" s="70"/>
      <c r="JY414" s="16"/>
      <c r="JZ414" s="16"/>
      <c r="KA414" s="70"/>
      <c r="KB414" s="16"/>
      <c r="KC414" s="16"/>
      <c r="KD414" s="70"/>
      <c r="KE414" s="16"/>
      <c r="KF414" s="16"/>
      <c r="KG414" s="70"/>
      <c r="KH414" s="16"/>
      <c r="KI414" s="16"/>
      <c r="KJ414" s="70"/>
      <c r="KK414" s="16"/>
      <c r="KL414" s="16"/>
      <c r="KM414" s="70"/>
      <c r="KN414" s="16"/>
      <c r="KO414" s="16"/>
      <c r="KP414" s="70"/>
      <c r="KQ414" s="16"/>
      <c r="KR414" s="16"/>
      <c r="KS414" s="70"/>
      <c r="KT414" s="16"/>
      <c r="KU414" s="16"/>
      <c r="KV414" s="16"/>
      <c r="KW414" s="16"/>
      <c r="KX414" s="16"/>
      <c r="KY414" s="70"/>
      <c r="KZ414" s="16"/>
      <c r="LA414" s="16"/>
      <c r="LB414" s="70"/>
      <c r="LC414" s="16"/>
      <c r="LD414" s="16"/>
      <c r="LE414" s="70"/>
      <c r="LF414" s="16"/>
      <c r="LG414" s="16"/>
      <c r="LH414" s="70"/>
      <c r="LI414" s="16"/>
      <c r="LJ414" s="16"/>
      <c r="LK414" s="70"/>
      <c r="LL414" s="16"/>
      <c r="LM414" s="16"/>
      <c r="LN414" s="70"/>
      <c r="LO414" s="16"/>
      <c r="LP414" s="16"/>
      <c r="LQ414" s="70"/>
      <c r="LR414" s="16"/>
      <c r="LS414" s="16"/>
      <c r="LT414" s="70"/>
      <c r="LU414" s="16"/>
      <c r="LV414" s="16"/>
      <c r="LW414" s="70"/>
      <c r="LX414" s="16"/>
      <c r="LY414" s="16"/>
      <c r="LZ414" s="70"/>
      <c r="MA414" s="16"/>
      <c r="MB414" s="16"/>
      <c r="MC414" s="70"/>
      <c r="MD414" s="16"/>
      <c r="ME414" s="16"/>
      <c r="MF414" s="70"/>
      <c r="MG414" s="21"/>
    </row>
    <row r="415" spans="2:345" s="17" customFormat="1">
      <c r="B415" s="16"/>
      <c r="C415" s="16"/>
      <c r="D415" s="16"/>
      <c r="E415" s="16"/>
      <c r="F415" s="16"/>
      <c r="G415" s="70"/>
      <c r="H415" s="16"/>
      <c r="I415" s="16"/>
      <c r="J415" s="70"/>
      <c r="K415" s="16"/>
      <c r="L415" s="16"/>
      <c r="M415" s="70"/>
      <c r="N415" s="16"/>
      <c r="O415" s="16"/>
      <c r="P415" s="70"/>
      <c r="Q415" s="16"/>
      <c r="R415" s="16"/>
      <c r="S415" s="70"/>
      <c r="T415" s="16"/>
      <c r="U415" s="16"/>
      <c r="V415" s="70"/>
      <c r="W415" s="16"/>
      <c r="X415" s="16"/>
      <c r="Y415" s="70"/>
      <c r="Z415" s="16"/>
      <c r="AA415" s="16"/>
      <c r="AB415" s="70"/>
      <c r="AC415" s="16"/>
      <c r="AD415" s="16"/>
      <c r="AE415" s="70"/>
      <c r="AF415" s="16"/>
      <c r="AG415" s="16"/>
      <c r="AH415" s="70"/>
      <c r="AI415" s="16"/>
      <c r="AJ415" s="16"/>
      <c r="AK415" s="70"/>
      <c r="AL415" s="16"/>
      <c r="AM415" s="16"/>
      <c r="AN415" s="70"/>
      <c r="AO415" s="16"/>
      <c r="AP415" s="16"/>
      <c r="AQ415" s="70"/>
      <c r="AR415" s="16"/>
      <c r="AS415" s="16"/>
      <c r="AT415" s="70"/>
      <c r="AU415" s="16"/>
      <c r="AV415" s="16"/>
      <c r="AW415" s="70"/>
      <c r="AX415" s="16"/>
      <c r="AY415" s="16"/>
      <c r="AZ415" s="70"/>
      <c r="BA415" s="16"/>
      <c r="BB415" s="16"/>
      <c r="BC415" s="70"/>
      <c r="BD415" s="16"/>
      <c r="BE415" s="16"/>
      <c r="BF415" s="70"/>
      <c r="BG415" s="16"/>
      <c r="BH415" s="16"/>
      <c r="BI415" s="70"/>
      <c r="BJ415" s="16"/>
      <c r="BK415" s="16"/>
      <c r="BL415" s="70"/>
      <c r="BM415" s="16"/>
      <c r="BN415" s="16"/>
      <c r="BO415" s="70"/>
      <c r="BP415" s="16"/>
      <c r="BQ415" s="16"/>
      <c r="BR415" s="70"/>
      <c r="BS415" s="16"/>
      <c r="BT415" s="16"/>
      <c r="BU415" s="70"/>
      <c r="BV415" s="16"/>
      <c r="BW415" s="16"/>
      <c r="BX415" s="70"/>
      <c r="BY415" s="16"/>
      <c r="BZ415" s="16"/>
      <c r="CA415" s="70"/>
      <c r="CB415" s="16"/>
      <c r="CC415" s="16"/>
      <c r="CD415" s="70"/>
      <c r="CE415" s="16"/>
      <c r="CF415" s="16"/>
      <c r="CG415" s="70"/>
      <c r="CH415" s="16"/>
      <c r="CI415" s="16"/>
      <c r="CJ415" s="70"/>
      <c r="CK415" s="16"/>
      <c r="CL415" s="16"/>
      <c r="CM415" s="70"/>
      <c r="CN415" s="16"/>
      <c r="CO415" s="16"/>
      <c r="CP415" s="70"/>
      <c r="CQ415" s="16"/>
      <c r="CR415" s="16"/>
      <c r="CS415" s="70"/>
      <c r="CT415" s="16"/>
      <c r="CU415" s="16"/>
      <c r="CV415" s="70"/>
      <c r="CW415" s="16"/>
      <c r="CX415" s="16"/>
      <c r="CY415" s="70"/>
      <c r="CZ415" s="16"/>
      <c r="DA415" s="16"/>
      <c r="DB415" s="70"/>
      <c r="DC415" s="16"/>
      <c r="DD415" s="16"/>
      <c r="DE415" s="70"/>
      <c r="DF415" s="16"/>
      <c r="DG415" s="16"/>
      <c r="DH415" s="70"/>
      <c r="DI415" s="16"/>
      <c r="DJ415" s="16"/>
      <c r="DK415" s="70"/>
      <c r="DL415" s="16"/>
      <c r="DM415" s="16"/>
      <c r="DN415" s="70"/>
      <c r="DO415" s="16"/>
      <c r="DP415" s="16"/>
      <c r="DQ415" s="70"/>
      <c r="DR415" s="16"/>
      <c r="DS415" s="16"/>
      <c r="DT415" s="70"/>
      <c r="DU415" s="16"/>
      <c r="DV415" s="16"/>
      <c r="DW415" s="70"/>
      <c r="DX415" s="16"/>
      <c r="DY415" s="16"/>
      <c r="DZ415" s="70"/>
      <c r="EA415" s="16"/>
      <c r="EB415" s="16"/>
      <c r="EC415" s="70"/>
      <c r="ED415" s="16"/>
      <c r="EE415" s="16"/>
      <c r="EF415" s="70"/>
      <c r="EG415" s="16"/>
      <c r="EH415" s="16"/>
      <c r="EI415" s="70"/>
      <c r="EJ415" s="16"/>
      <c r="EK415" s="16"/>
      <c r="EL415" s="70"/>
      <c r="EM415" s="16"/>
      <c r="EN415" s="16"/>
      <c r="EO415" s="70"/>
      <c r="EP415" s="16"/>
      <c r="EQ415" s="16"/>
      <c r="ER415" s="70"/>
      <c r="ES415" s="16"/>
      <c r="ET415" s="16"/>
      <c r="EU415" s="70"/>
      <c r="EV415" s="16"/>
      <c r="EW415" s="16"/>
      <c r="EX415" s="70"/>
      <c r="EY415" s="16"/>
      <c r="EZ415" s="16"/>
      <c r="FA415" s="70"/>
      <c r="FB415" s="16"/>
      <c r="FC415" s="16"/>
      <c r="FD415" s="70"/>
      <c r="FE415" s="16"/>
      <c r="FF415" s="16"/>
      <c r="FG415" s="70"/>
      <c r="FH415" s="16"/>
      <c r="FI415" s="16"/>
      <c r="FJ415" s="70"/>
      <c r="FK415" s="16"/>
      <c r="FL415" s="16"/>
      <c r="FM415" s="70"/>
      <c r="FN415" s="16"/>
      <c r="FO415" s="16"/>
      <c r="FP415" s="70"/>
      <c r="FQ415" s="16"/>
      <c r="FR415" s="16"/>
      <c r="FS415" s="70"/>
      <c r="FT415" s="16"/>
      <c r="FU415" s="16"/>
      <c r="FV415" s="70"/>
      <c r="FW415" s="16"/>
      <c r="FX415" s="16"/>
      <c r="FY415" s="70"/>
      <c r="FZ415" s="16"/>
      <c r="GA415" s="16"/>
      <c r="GB415" s="70"/>
      <c r="GC415" s="16"/>
      <c r="GD415" s="16"/>
      <c r="GE415" s="70"/>
      <c r="GF415" s="16"/>
      <c r="GG415" s="16"/>
      <c r="GH415" s="71"/>
      <c r="GI415" s="16"/>
      <c r="GJ415" s="16"/>
      <c r="GK415" s="70"/>
      <c r="GL415" s="16"/>
      <c r="GM415" s="16"/>
      <c r="GN415" s="70"/>
      <c r="GO415" s="16"/>
      <c r="GP415" s="16"/>
      <c r="GQ415" s="70"/>
      <c r="GR415" s="16"/>
      <c r="GS415" s="16"/>
      <c r="GT415" s="70"/>
      <c r="GU415" s="16"/>
      <c r="GV415" s="16"/>
      <c r="GW415" s="70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70"/>
      <c r="HJ415" s="16"/>
      <c r="HK415" s="16"/>
      <c r="HL415" s="16"/>
      <c r="HM415" s="16"/>
      <c r="HN415" s="16"/>
      <c r="HO415" s="16"/>
      <c r="HP415" s="16"/>
      <c r="HQ415" s="16"/>
      <c r="HR415" s="70"/>
      <c r="HS415" s="16"/>
      <c r="HT415" s="16"/>
      <c r="HU415" s="70"/>
      <c r="HV415" s="16"/>
      <c r="HW415" s="16"/>
      <c r="HX415" s="70"/>
      <c r="HY415" s="16"/>
      <c r="HZ415" s="16"/>
      <c r="IA415" s="70"/>
      <c r="IB415" s="16"/>
      <c r="IC415" s="16"/>
      <c r="ID415" s="70"/>
      <c r="IE415" s="16"/>
      <c r="IF415" s="16"/>
      <c r="IG415" s="70"/>
      <c r="IH415" s="16"/>
      <c r="II415" s="16"/>
      <c r="IJ415" s="70"/>
      <c r="IK415" s="16"/>
      <c r="IL415" s="16"/>
      <c r="IM415" s="70"/>
      <c r="IN415" s="16"/>
      <c r="IO415" s="16"/>
      <c r="IP415" s="70"/>
      <c r="IQ415" s="16"/>
      <c r="IR415" s="16"/>
      <c r="IS415" s="16"/>
      <c r="IT415" s="70"/>
      <c r="IU415" s="16"/>
      <c r="IV415" s="16"/>
      <c r="IW415" s="70"/>
      <c r="IX415" s="16"/>
      <c r="IY415" s="16"/>
      <c r="IZ415" s="70"/>
      <c r="JA415" s="16"/>
      <c r="JB415" s="16"/>
      <c r="JC415" s="70"/>
      <c r="JD415" s="16"/>
      <c r="JE415" s="16"/>
      <c r="JF415" s="70"/>
      <c r="JG415" s="16"/>
      <c r="JH415" s="16"/>
      <c r="JI415" s="70"/>
      <c r="JJ415" s="16"/>
      <c r="JK415" s="16"/>
      <c r="JL415" s="70"/>
      <c r="JM415" s="16"/>
      <c r="JN415" s="16"/>
      <c r="JO415" s="70"/>
      <c r="JP415" s="16"/>
      <c r="JQ415" s="16"/>
      <c r="JR415" s="70"/>
      <c r="JS415" s="16"/>
      <c r="JT415" s="16"/>
      <c r="JU415" s="70"/>
      <c r="JV415" s="16"/>
      <c r="JW415" s="16"/>
      <c r="JX415" s="70"/>
      <c r="JY415" s="16"/>
      <c r="JZ415" s="16"/>
      <c r="KA415" s="70"/>
      <c r="KB415" s="16"/>
      <c r="KC415" s="16"/>
      <c r="KD415" s="70"/>
      <c r="KE415" s="16"/>
      <c r="KF415" s="16"/>
      <c r="KG415" s="70"/>
      <c r="KH415" s="16"/>
      <c r="KI415" s="16"/>
      <c r="KJ415" s="70"/>
      <c r="KK415" s="16"/>
      <c r="KL415" s="16"/>
      <c r="KM415" s="70"/>
      <c r="KN415" s="16"/>
      <c r="KO415" s="16"/>
      <c r="KP415" s="70"/>
      <c r="KQ415" s="16"/>
      <c r="KR415" s="16"/>
      <c r="KS415" s="70"/>
      <c r="KT415" s="16"/>
      <c r="KU415" s="16"/>
      <c r="KV415" s="16"/>
      <c r="KW415" s="16"/>
      <c r="KX415" s="16"/>
      <c r="KY415" s="70"/>
      <c r="KZ415" s="16"/>
      <c r="LA415" s="16"/>
      <c r="LB415" s="70"/>
      <c r="LC415" s="16"/>
      <c r="LD415" s="16"/>
      <c r="LE415" s="70"/>
      <c r="LF415" s="16"/>
      <c r="LG415" s="16"/>
      <c r="LH415" s="70"/>
      <c r="LI415" s="16"/>
      <c r="LJ415" s="16"/>
      <c r="LK415" s="70"/>
      <c r="LL415" s="16"/>
      <c r="LM415" s="16"/>
      <c r="LN415" s="70"/>
      <c r="LO415" s="16"/>
      <c r="LP415" s="16"/>
      <c r="LQ415" s="70"/>
      <c r="LR415" s="16"/>
      <c r="LS415" s="16"/>
      <c r="LT415" s="70"/>
      <c r="LU415" s="16"/>
      <c r="LV415" s="16"/>
      <c r="LW415" s="70"/>
      <c r="LX415" s="16"/>
      <c r="LY415" s="16"/>
      <c r="LZ415" s="70"/>
      <c r="MA415" s="16"/>
      <c r="MB415" s="16"/>
      <c r="MC415" s="70"/>
      <c r="MD415" s="16"/>
      <c r="ME415" s="16"/>
      <c r="MF415" s="70"/>
      <c r="MG415" s="21"/>
    </row>
    <row r="416" spans="2:345" s="17" customFormat="1" ht="18.75" customHeight="1">
      <c r="B416" s="16"/>
      <c r="C416" s="16"/>
      <c r="D416" s="16"/>
      <c r="E416" s="16"/>
      <c r="F416" s="16"/>
      <c r="G416" s="70"/>
      <c r="H416" s="16"/>
      <c r="I416" s="16"/>
      <c r="J416" s="70"/>
      <c r="K416" s="16"/>
      <c r="L416" s="16"/>
      <c r="M416" s="70"/>
      <c r="N416" s="16"/>
      <c r="O416" s="16"/>
      <c r="P416" s="70"/>
      <c r="Q416" s="16"/>
      <c r="R416" s="16"/>
      <c r="S416" s="70"/>
      <c r="T416" s="16"/>
      <c r="U416" s="16"/>
      <c r="V416" s="70"/>
      <c r="W416" s="16"/>
      <c r="X416" s="16"/>
      <c r="Y416" s="70"/>
      <c r="Z416" s="16"/>
      <c r="AA416" s="16"/>
      <c r="AB416" s="70"/>
      <c r="AC416" s="16"/>
      <c r="AD416" s="16"/>
      <c r="AE416" s="70"/>
      <c r="AF416" s="16"/>
      <c r="AG416" s="16"/>
      <c r="AH416" s="70"/>
      <c r="AI416" s="16"/>
      <c r="AJ416" s="16"/>
      <c r="AK416" s="70"/>
      <c r="AL416" s="16"/>
      <c r="AM416" s="16"/>
      <c r="AN416" s="70"/>
      <c r="AO416" s="16"/>
      <c r="AP416" s="16"/>
      <c r="AQ416" s="70"/>
      <c r="AR416" s="16"/>
      <c r="AS416" s="16"/>
      <c r="AT416" s="70"/>
      <c r="AU416" s="16"/>
      <c r="AV416" s="16"/>
      <c r="AW416" s="70"/>
      <c r="AX416" s="16"/>
      <c r="AY416" s="16"/>
      <c r="AZ416" s="70"/>
      <c r="BA416" s="16"/>
      <c r="BB416" s="16"/>
      <c r="BC416" s="70"/>
      <c r="BD416" s="16"/>
      <c r="BE416" s="16"/>
      <c r="BF416" s="70"/>
      <c r="BG416" s="16"/>
      <c r="BH416" s="16"/>
      <c r="BI416" s="70"/>
      <c r="BJ416" s="16"/>
      <c r="BK416" s="16"/>
      <c r="BL416" s="70"/>
      <c r="BM416" s="16"/>
      <c r="BN416" s="16"/>
      <c r="BO416" s="70"/>
      <c r="BP416" s="16"/>
      <c r="BQ416" s="16"/>
      <c r="BR416" s="70"/>
      <c r="BS416" s="16"/>
      <c r="BT416" s="16"/>
      <c r="BU416" s="70"/>
      <c r="BV416" s="16"/>
      <c r="BW416" s="16"/>
      <c r="BX416" s="70"/>
      <c r="BY416" s="16"/>
      <c r="BZ416" s="16"/>
      <c r="CA416" s="70"/>
      <c r="CB416" s="16"/>
      <c r="CC416" s="16"/>
      <c r="CD416" s="70"/>
      <c r="CE416" s="16"/>
      <c r="CF416" s="16"/>
      <c r="CG416" s="70"/>
      <c r="CH416" s="16"/>
      <c r="CI416" s="16"/>
      <c r="CJ416" s="70"/>
      <c r="CK416" s="16"/>
      <c r="CL416" s="16"/>
      <c r="CM416" s="70"/>
      <c r="CN416" s="16"/>
      <c r="CO416" s="16"/>
      <c r="CP416" s="70"/>
      <c r="CQ416" s="16"/>
      <c r="CR416" s="16"/>
      <c r="CS416" s="70"/>
      <c r="CT416" s="16"/>
      <c r="CU416" s="16"/>
      <c r="CV416" s="70"/>
      <c r="CW416" s="16"/>
      <c r="CX416" s="16"/>
      <c r="CY416" s="70"/>
      <c r="CZ416" s="16"/>
      <c r="DA416" s="16"/>
      <c r="DB416" s="70"/>
      <c r="DC416" s="16"/>
      <c r="DD416" s="16"/>
      <c r="DE416" s="70"/>
      <c r="DF416" s="16"/>
      <c r="DG416" s="16"/>
      <c r="DH416" s="70"/>
      <c r="DI416" s="16"/>
      <c r="DJ416" s="16"/>
      <c r="DK416" s="70"/>
      <c r="DL416" s="16"/>
      <c r="DM416" s="16"/>
      <c r="DN416" s="70"/>
      <c r="DO416" s="16"/>
      <c r="DP416" s="16"/>
      <c r="DQ416" s="70"/>
      <c r="DR416" s="16"/>
      <c r="DS416" s="16"/>
      <c r="DT416" s="70"/>
      <c r="DU416" s="16"/>
      <c r="DV416" s="16"/>
      <c r="DW416" s="70"/>
      <c r="DX416" s="16"/>
      <c r="DY416" s="16"/>
      <c r="DZ416" s="70"/>
      <c r="EA416" s="16"/>
      <c r="EB416" s="16"/>
      <c r="EC416" s="70"/>
      <c r="ED416" s="16"/>
      <c r="EE416" s="16"/>
      <c r="EF416" s="70"/>
      <c r="EG416" s="16"/>
      <c r="EH416" s="16"/>
      <c r="EI416" s="70"/>
      <c r="EJ416" s="16"/>
      <c r="EK416" s="16"/>
      <c r="EL416" s="70"/>
      <c r="EM416" s="16"/>
      <c r="EN416" s="16"/>
      <c r="EO416" s="70"/>
      <c r="EP416" s="16"/>
      <c r="EQ416" s="16"/>
      <c r="ER416" s="70"/>
      <c r="ES416" s="16"/>
      <c r="ET416" s="16"/>
      <c r="EU416" s="70"/>
      <c r="EV416" s="16"/>
      <c r="EW416" s="16"/>
      <c r="EX416" s="70"/>
      <c r="EY416" s="16"/>
      <c r="EZ416" s="16"/>
      <c r="FA416" s="70"/>
      <c r="FB416" s="16"/>
      <c r="FC416" s="16"/>
      <c r="FD416" s="70"/>
      <c r="FE416" s="16"/>
      <c r="FF416" s="16"/>
      <c r="FG416" s="70"/>
      <c r="FH416" s="16"/>
      <c r="FI416" s="16"/>
      <c r="FJ416" s="70"/>
      <c r="FK416" s="16"/>
      <c r="FL416" s="16"/>
      <c r="FM416" s="70"/>
      <c r="FN416" s="16"/>
      <c r="FO416" s="16"/>
      <c r="FP416" s="70"/>
      <c r="FQ416" s="16"/>
      <c r="FR416" s="16"/>
      <c r="FS416" s="70"/>
      <c r="FT416" s="16"/>
      <c r="FU416" s="16"/>
      <c r="FV416" s="70"/>
      <c r="FW416" s="16"/>
      <c r="FX416" s="16"/>
      <c r="FY416" s="70"/>
      <c r="FZ416" s="16"/>
      <c r="GA416" s="16"/>
      <c r="GB416" s="70"/>
      <c r="GC416" s="16"/>
      <c r="GD416" s="16"/>
      <c r="GE416" s="70"/>
      <c r="GF416" s="16"/>
      <c r="GG416" s="16"/>
      <c r="GH416" s="71"/>
      <c r="GI416" s="16"/>
      <c r="GJ416" s="16"/>
      <c r="GK416" s="70"/>
      <c r="GL416" s="16"/>
      <c r="GM416" s="16"/>
      <c r="GN416" s="70"/>
      <c r="GO416" s="16"/>
      <c r="GP416" s="16"/>
      <c r="GQ416" s="70"/>
      <c r="GR416" s="16"/>
      <c r="GS416" s="16"/>
      <c r="GT416" s="70"/>
      <c r="GU416" s="16"/>
      <c r="GV416" s="16"/>
      <c r="GW416" s="70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70"/>
      <c r="HJ416" s="16"/>
      <c r="HK416" s="16"/>
      <c r="HL416" s="16"/>
      <c r="HM416" s="16"/>
      <c r="HN416" s="16"/>
      <c r="HO416" s="16"/>
      <c r="HP416" s="16"/>
      <c r="HQ416" s="16"/>
      <c r="HR416" s="70"/>
      <c r="HS416" s="16"/>
      <c r="HT416" s="16"/>
      <c r="HU416" s="70"/>
      <c r="HV416" s="16"/>
      <c r="HW416" s="16"/>
      <c r="HX416" s="70"/>
      <c r="HY416" s="16"/>
      <c r="HZ416" s="16"/>
      <c r="IA416" s="70"/>
      <c r="IB416" s="16"/>
      <c r="IC416" s="16"/>
      <c r="ID416" s="70"/>
      <c r="IE416" s="16"/>
      <c r="IF416" s="16"/>
      <c r="IG416" s="70"/>
      <c r="IH416" s="16"/>
      <c r="II416" s="16"/>
      <c r="IJ416" s="70"/>
      <c r="IK416" s="16"/>
      <c r="IL416" s="16"/>
      <c r="IM416" s="70"/>
      <c r="IN416" s="16"/>
      <c r="IO416" s="16"/>
      <c r="IP416" s="70"/>
      <c r="IQ416" s="16"/>
      <c r="IR416" s="16"/>
      <c r="IS416" s="16"/>
      <c r="IT416" s="70"/>
      <c r="IU416" s="16"/>
      <c r="IV416" s="16"/>
      <c r="IW416" s="70"/>
      <c r="IX416" s="16"/>
      <c r="IY416" s="16"/>
      <c r="IZ416" s="70"/>
      <c r="JA416" s="16"/>
      <c r="JB416" s="16"/>
      <c r="JC416" s="70"/>
      <c r="JD416" s="16"/>
      <c r="JE416" s="16"/>
      <c r="JF416" s="70"/>
      <c r="JG416" s="16"/>
      <c r="JH416" s="16"/>
      <c r="JI416" s="70"/>
      <c r="JJ416" s="16"/>
      <c r="JK416" s="16"/>
      <c r="JL416" s="70"/>
      <c r="JM416" s="16"/>
      <c r="JN416" s="16"/>
      <c r="JO416" s="70"/>
      <c r="JP416" s="16"/>
      <c r="JQ416" s="16"/>
      <c r="JR416" s="70"/>
      <c r="JS416" s="16"/>
      <c r="JT416" s="16"/>
      <c r="JU416" s="70"/>
      <c r="JV416" s="16"/>
      <c r="JW416" s="16"/>
      <c r="JX416" s="70"/>
      <c r="JY416" s="16"/>
      <c r="JZ416" s="16"/>
      <c r="KA416" s="70"/>
      <c r="KB416" s="16"/>
      <c r="KC416" s="16"/>
      <c r="KD416" s="70"/>
      <c r="KE416" s="16"/>
      <c r="KF416" s="16"/>
      <c r="KG416" s="70"/>
      <c r="KH416" s="16"/>
      <c r="KI416" s="16"/>
      <c r="KJ416" s="70"/>
      <c r="KK416" s="16"/>
      <c r="KL416" s="16"/>
      <c r="KM416" s="70"/>
      <c r="KN416" s="16"/>
      <c r="KO416" s="16"/>
      <c r="KP416" s="70"/>
      <c r="KQ416" s="16"/>
      <c r="KR416" s="16"/>
      <c r="KS416" s="70"/>
      <c r="KT416" s="16"/>
      <c r="KU416" s="16"/>
      <c r="KV416" s="16"/>
      <c r="KW416" s="16"/>
      <c r="KX416" s="16"/>
      <c r="KY416" s="70"/>
      <c r="KZ416" s="16"/>
      <c r="LA416" s="16"/>
      <c r="LB416" s="70"/>
      <c r="LC416" s="16"/>
      <c r="LD416" s="16"/>
      <c r="LE416" s="70"/>
      <c r="LF416" s="16"/>
      <c r="LG416" s="16"/>
      <c r="LH416" s="70"/>
      <c r="LI416" s="16"/>
      <c r="LJ416" s="16"/>
      <c r="LK416" s="70"/>
      <c r="LL416" s="16"/>
      <c r="LM416" s="16"/>
      <c r="LN416" s="70"/>
      <c r="LO416" s="16"/>
      <c r="LP416" s="16"/>
      <c r="LQ416" s="70"/>
      <c r="LR416" s="16"/>
      <c r="LS416" s="16"/>
      <c r="LT416" s="70"/>
      <c r="LU416" s="16"/>
      <c r="LV416" s="16"/>
      <c r="LW416" s="70"/>
      <c r="LX416" s="16"/>
      <c r="LY416" s="16"/>
      <c r="LZ416" s="70"/>
      <c r="MA416" s="16"/>
      <c r="MB416" s="16"/>
      <c r="MC416" s="70"/>
      <c r="MD416" s="16"/>
      <c r="ME416" s="16"/>
      <c r="MF416" s="70"/>
      <c r="MG416" s="21"/>
    </row>
    <row r="417" spans="2:345" s="17" customFormat="1">
      <c r="B417" s="16"/>
      <c r="C417" s="16"/>
      <c r="D417" s="16"/>
      <c r="E417" s="16"/>
      <c r="F417" s="16"/>
      <c r="G417" s="70"/>
      <c r="H417" s="16"/>
      <c r="I417" s="16"/>
      <c r="J417" s="70"/>
      <c r="K417" s="16"/>
      <c r="L417" s="16"/>
      <c r="M417" s="70"/>
      <c r="N417" s="16"/>
      <c r="O417" s="16"/>
      <c r="P417" s="70"/>
      <c r="Q417" s="16"/>
      <c r="R417" s="16"/>
      <c r="S417" s="70"/>
      <c r="T417" s="16"/>
      <c r="U417" s="16"/>
      <c r="V417" s="70"/>
      <c r="W417" s="16"/>
      <c r="X417" s="16"/>
      <c r="Y417" s="70"/>
      <c r="Z417" s="16"/>
      <c r="AA417" s="16"/>
      <c r="AB417" s="70"/>
      <c r="AC417" s="16"/>
      <c r="AD417" s="16"/>
      <c r="AE417" s="70"/>
      <c r="AF417" s="16"/>
      <c r="AG417" s="16"/>
      <c r="AH417" s="70"/>
      <c r="AI417" s="16"/>
      <c r="AJ417" s="16"/>
      <c r="AK417" s="70"/>
      <c r="AL417" s="16"/>
      <c r="AM417" s="16"/>
      <c r="AN417" s="70"/>
      <c r="AO417" s="16"/>
      <c r="AP417" s="16"/>
      <c r="AQ417" s="70"/>
      <c r="AR417" s="16"/>
      <c r="AS417" s="16"/>
      <c r="AT417" s="70"/>
      <c r="AU417" s="16"/>
      <c r="AV417" s="16"/>
      <c r="AW417" s="70"/>
      <c r="AX417" s="16"/>
      <c r="AY417" s="16"/>
      <c r="AZ417" s="70"/>
      <c r="BA417" s="16"/>
      <c r="BB417" s="16"/>
      <c r="BC417" s="70"/>
      <c r="BD417" s="16"/>
      <c r="BE417" s="16"/>
      <c r="BF417" s="70"/>
      <c r="BG417" s="16"/>
      <c r="BH417" s="16"/>
      <c r="BI417" s="70"/>
      <c r="BJ417" s="16"/>
      <c r="BK417" s="16"/>
      <c r="BL417" s="70"/>
      <c r="BM417" s="16"/>
      <c r="BN417" s="16"/>
      <c r="BO417" s="70"/>
      <c r="BP417" s="16"/>
      <c r="BQ417" s="16"/>
      <c r="BR417" s="70"/>
      <c r="BS417" s="16"/>
      <c r="BT417" s="16"/>
      <c r="BU417" s="70"/>
      <c r="BV417" s="16"/>
      <c r="BW417" s="16"/>
      <c r="BX417" s="70"/>
      <c r="BY417" s="16"/>
      <c r="BZ417" s="16"/>
      <c r="CA417" s="70"/>
      <c r="CB417" s="16"/>
      <c r="CC417" s="16"/>
      <c r="CD417" s="70"/>
      <c r="CE417" s="16"/>
      <c r="CF417" s="16"/>
      <c r="CG417" s="70"/>
      <c r="CH417" s="16"/>
      <c r="CI417" s="16"/>
      <c r="CJ417" s="70"/>
      <c r="CK417" s="16"/>
      <c r="CL417" s="16"/>
      <c r="CM417" s="70"/>
      <c r="CN417" s="16"/>
      <c r="CO417" s="16"/>
      <c r="CP417" s="70"/>
      <c r="CQ417" s="16"/>
      <c r="CR417" s="16"/>
      <c r="CS417" s="70"/>
      <c r="CT417" s="16"/>
      <c r="CU417" s="16"/>
      <c r="CV417" s="70"/>
      <c r="CW417" s="16"/>
      <c r="CX417" s="16"/>
      <c r="CY417" s="70"/>
      <c r="CZ417" s="16"/>
      <c r="DA417" s="16"/>
      <c r="DB417" s="70"/>
      <c r="DC417" s="16"/>
      <c r="DD417" s="16"/>
      <c r="DE417" s="70"/>
      <c r="DF417" s="16"/>
      <c r="DG417" s="16"/>
      <c r="DH417" s="70"/>
      <c r="DI417" s="16"/>
      <c r="DJ417" s="16"/>
      <c r="DK417" s="70"/>
      <c r="DL417" s="16"/>
      <c r="DM417" s="16"/>
      <c r="DN417" s="70"/>
      <c r="DO417" s="16"/>
      <c r="DP417" s="16"/>
      <c r="DQ417" s="70"/>
      <c r="DR417" s="16"/>
      <c r="DS417" s="16"/>
      <c r="DT417" s="70"/>
      <c r="DU417" s="16"/>
      <c r="DV417" s="16"/>
      <c r="DW417" s="70"/>
      <c r="DX417" s="16"/>
      <c r="DY417" s="16"/>
      <c r="DZ417" s="70"/>
      <c r="EA417" s="16"/>
      <c r="EB417" s="16"/>
      <c r="EC417" s="70"/>
      <c r="ED417" s="16"/>
      <c r="EE417" s="16"/>
      <c r="EF417" s="70"/>
      <c r="EG417" s="16"/>
      <c r="EH417" s="16"/>
      <c r="EI417" s="70"/>
      <c r="EJ417" s="16"/>
      <c r="EK417" s="16"/>
      <c r="EL417" s="70"/>
      <c r="EM417" s="16"/>
      <c r="EN417" s="16"/>
      <c r="EO417" s="70"/>
      <c r="EP417" s="16"/>
      <c r="EQ417" s="16"/>
      <c r="ER417" s="70"/>
      <c r="ES417" s="16"/>
      <c r="ET417" s="16"/>
      <c r="EU417" s="70"/>
      <c r="EV417" s="16"/>
      <c r="EW417" s="16"/>
      <c r="EX417" s="70"/>
      <c r="EY417" s="16"/>
      <c r="EZ417" s="16"/>
      <c r="FA417" s="70"/>
      <c r="FB417" s="16"/>
      <c r="FC417" s="16"/>
      <c r="FD417" s="70"/>
      <c r="FE417" s="16"/>
      <c r="FF417" s="16"/>
      <c r="FG417" s="70"/>
      <c r="FH417" s="16"/>
      <c r="FI417" s="16"/>
      <c r="FJ417" s="70"/>
      <c r="FK417" s="16"/>
      <c r="FL417" s="16"/>
      <c r="FM417" s="70"/>
      <c r="FN417" s="16"/>
      <c r="FO417" s="16"/>
      <c r="FP417" s="70"/>
      <c r="FQ417" s="16"/>
      <c r="FR417" s="16"/>
      <c r="FS417" s="70"/>
      <c r="FT417" s="16"/>
      <c r="FU417" s="16"/>
      <c r="FV417" s="70"/>
      <c r="FW417" s="16"/>
      <c r="FX417" s="16"/>
      <c r="FY417" s="70"/>
      <c r="FZ417" s="16"/>
      <c r="GA417" s="16"/>
      <c r="GB417" s="70"/>
      <c r="GC417" s="16"/>
      <c r="GD417" s="16"/>
      <c r="GE417" s="70"/>
      <c r="GF417" s="16"/>
      <c r="GG417" s="16"/>
      <c r="GH417" s="71"/>
      <c r="GI417" s="16"/>
      <c r="GJ417" s="16"/>
      <c r="GK417" s="70"/>
      <c r="GL417" s="16"/>
      <c r="GM417" s="16"/>
      <c r="GN417" s="70"/>
      <c r="GO417" s="16"/>
      <c r="GP417" s="16"/>
      <c r="GQ417" s="70"/>
      <c r="GR417" s="16"/>
      <c r="GS417" s="16"/>
      <c r="GT417" s="70"/>
      <c r="GU417" s="16"/>
      <c r="GV417" s="16"/>
      <c r="GW417" s="70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70"/>
      <c r="HJ417" s="16"/>
      <c r="HK417" s="16"/>
      <c r="HL417" s="16"/>
      <c r="HM417" s="16"/>
      <c r="HN417" s="16"/>
      <c r="HO417" s="16"/>
      <c r="HP417" s="16"/>
      <c r="HQ417" s="16"/>
      <c r="HR417" s="70"/>
      <c r="HS417" s="16"/>
      <c r="HT417" s="16"/>
      <c r="HU417" s="70"/>
      <c r="HV417" s="16"/>
      <c r="HW417" s="16"/>
      <c r="HX417" s="70"/>
      <c r="HY417" s="16"/>
      <c r="HZ417" s="16"/>
      <c r="IA417" s="70"/>
      <c r="IB417" s="16"/>
      <c r="IC417" s="16"/>
      <c r="ID417" s="70"/>
      <c r="IE417" s="16"/>
      <c r="IF417" s="16"/>
      <c r="IG417" s="70"/>
      <c r="IH417" s="16"/>
      <c r="II417" s="16"/>
      <c r="IJ417" s="70"/>
      <c r="IK417" s="16"/>
      <c r="IL417" s="16"/>
      <c r="IM417" s="70"/>
      <c r="IN417" s="16"/>
      <c r="IO417" s="16"/>
      <c r="IP417" s="70"/>
      <c r="IQ417" s="16"/>
      <c r="IR417" s="16"/>
      <c r="IS417" s="16"/>
      <c r="IT417" s="70"/>
      <c r="IU417" s="16"/>
      <c r="IV417" s="16"/>
      <c r="IW417" s="70"/>
      <c r="IX417" s="16"/>
      <c r="IY417" s="16"/>
      <c r="IZ417" s="70"/>
      <c r="JA417" s="16"/>
      <c r="JB417" s="16"/>
      <c r="JC417" s="70"/>
      <c r="JD417" s="16"/>
      <c r="JE417" s="16"/>
      <c r="JF417" s="70"/>
      <c r="JG417" s="16"/>
      <c r="JH417" s="16"/>
      <c r="JI417" s="70"/>
      <c r="JJ417" s="16"/>
      <c r="JK417" s="16"/>
      <c r="JL417" s="70"/>
      <c r="JM417" s="16"/>
      <c r="JN417" s="16"/>
      <c r="JO417" s="70"/>
      <c r="JP417" s="16"/>
      <c r="JQ417" s="16"/>
      <c r="JR417" s="70"/>
      <c r="JS417" s="16"/>
      <c r="JT417" s="16"/>
      <c r="JU417" s="70"/>
      <c r="JV417" s="16"/>
      <c r="JW417" s="16"/>
      <c r="JX417" s="70"/>
      <c r="JY417" s="16"/>
      <c r="JZ417" s="16"/>
      <c r="KA417" s="70"/>
      <c r="KB417" s="16"/>
      <c r="KC417" s="16"/>
      <c r="KD417" s="70"/>
      <c r="KE417" s="16"/>
      <c r="KF417" s="16"/>
      <c r="KG417" s="70"/>
      <c r="KH417" s="16"/>
      <c r="KI417" s="16"/>
      <c r="KJ417" s="70"/>
      <c r="KK417" s="16"/>
      <c r="KL417" s="16"/>
      <c r="KM417" s="70"/>
      <c r="KN417" s="16"/>
      <c r="KO417" s="16"/>
      <c r="KP417" s="70"/>
      <c r="KQ417" s="16"/>
      <c r="KR417" s="16"/>
      <c r="KS417" s="70"/>
      <c r="KT417" s="16"/>
      <c r="KU417" s="16"/>
      <c r="KV417" s="16"/>
      <c r="KW417" s="16"/>
      <c r="KX417" s="16"/>
      <c r="KY417" s="70"/>
      <c r="KZ417" s="16"/>
      <c r="LA417" s="16"/>
      <c r="LB417" s="70"/>
      <c r="LC417" s="16"/>
      <c r="LD417" s="16"/>
      <c r="LE417" s="70"/>
      <c r="LF417" s="16"/>
      <c r="LG417" s="16"/>
      <c r="LH417" s="70"/>
      <c r="LI417" s="16"/>
      <c r="LJ417" s="16"/>
      <c r="LK417" s="70"/>
      <c r="LL417" s="16"/>
      <c r="LM417" s="16"/>
      <c r="LN417" s="70"/>
      <c r="LO417" s="16"/>
      <c r="LP417" s="16"/>
      <c r="LQ417" s="70"/>
      <c r="LR417" s="16"/>
      <c r="LS417" s="16"/>
      <c r="LT417" s="70"/>
      <c r="LU417" s="16"/>
      <c r="LV417" s="16"/>
      <c r="LW417" s="70"/>
      <c r="LX417" s="16"/>
      <c r="LY417" s="16"/>
      <c r="LZ417" s="70"/>
      <c r="MA417" s="16"/>
      <c r="MB417" s="16"/>
      <c r="MC417" s="70"/>
      <c r="MD417" s="16"/>
      <c r="ME417" s="16"/>
      <c r="MF417" s="70"/>
      <c r="MG417" s="21"/>
    </row>
    <row r="418" spans="2:345" s="17" customFormat="1" ht="18.75" customHeight="1">
      <c r="B418" s="16"/>
      <c r="C418" s="16"/>
      <c r="D418" s="16"/>
      <c r="E418" s="16"/>
      <c r="F418" s="16"/>
      <c r="G418" s="70"/>
      <c r="H418" s="16"/>
      <c r="I418" s="16"/>
      <c r="J418" s="70"/>
      <c r="K418" s="16"/>
      <c r="L418" s="16"/>
      <c r="M418" s="70"/>
      <c r="N418" s="16"/>
      <c r="O418" s="16"/>
      <c r="P418" s="70"/>
      <c r="Q418" s="16"/>
      <c r="R418" s="16"/>
      <c r="S418" s="70"/>
      <c r="T418" s="16"/>
      <c r="U418" s="16"/>
      <c r="V418" s="70"/>
      <c r="W418" s="16"/>
      <c r="X418" s="16"/>
      <c r="Y418" s="70"/>
      <c r="Z418" s="16"/>
      <c r="AA418" s="16"/>
      <c r="AB418" s="70"/>
      <c r="AC418" s="16"/>
      <c r="AD418" s="16"/>
      <c r="AE418" s="70"/>
      <c r="AF418" s="16"/>
      <c r="AG418" s="16"/>
      <c r="AH418" s="70"/>
      <c r="AI418" s="16"/>
      <c r="AJ418" s="16"/>
      <c r="AK418" s="70"/>
      <c r="AL418" s="16"/>
      <c r="AM418" s="16"/>
      <c r="AN418" s="70"/>
      <c r="AO418" s="16"/>
      <c r="AP418" s="16"/>
      <c r="AQ418" s="70"/>
      <c r="AR418" s="16"/>
      <c r="AS418" s="16"/>
      <c r="AT418" s="70"/>
      <c r="AU418" s="16"/>
      <c r="AV418" s="16"/>
      <c r="AW418" s="70"/>
      <c r="AX418" s="16"/>
      <c r="AY418" s="16"/>
      <c r="AZ418" s="70"/>
      <c r="BA418" s="16"/>
      <c r="BB418" s="16"/>
      <c r="BC418" s="70"/>
      <c r="BD418" s="16"/>
      <c r="BE418" s="16"/>
      <c r="BF418" s="70"/>
      <c r="BG418" s="16"/>
      <c r="BH418" s="16"/>
      <c r="BI418" s="70"/>
      <c r="BJ418" s="16"/>
      <c r="BK418" s="16"/>
      <c r="BL418" s="70"/>
      <c r="BM418" s="16"/>
      <c r="BN418" s="16"/>
      <c r="BO418" s="70"/>
      <c r="BP418" s="16"/>
      <c r="BQ418" s="16"/>
      <c r="BR418" s="70"/>
      <c r="BS418" s="16"/>
      <c r="BT418" s="16"/>
      <c r="BU418" s="70"/>
      <c r="BV418" s="16"/>
      <c r="BW418" s="16"/>
      <c r="BX418" s="70"/>
      <c r="BY418" s="16"/>
      <c r="BZ418" s="16"/>
      <c r="CA418" s="70"/>
      <c r="CB418" s="16"/>
      <c r="CC418" s="16"/>
      <c r="CD418" s="70"/>
      <c r="CE418" s="16"/>
      <c r="CF418" s="16"/>
      <c r="CG418" s="70"/>
      <c r="CH418" s="16"/>
      <c r="CI418" s="16"/>
      <c r="CJ418" s="70"/>
      <c r="CK418" s="16"/>
      <c r="CL418" s="16"/>
      <c r="CM418" s="70"/>
      <c r="CN418" s="16"/>
      <c r="CO418" s="16"/>
      <c r="CP418" s="70"/>
      <c r="CQ418" s="16"/>
      <c r="CR418" s="16"/>
      <c r="CS418" s="70"/>
      <c r="CT418" s="16"/>
      <c r="CU418" s="16"/>
      <c r="CV418" s="70"/>
      <c r="CW418" s="16"/>
      <c r="CX418" s="16"/>
      <c r="CY418" s="70"/>
      <c r="CZ418" s="16"/>
      <c r="DA418" s="16"/>
      <c r="DB418" s="70"/>
      <c r="DC418" s="16"/>
      <c r="DD418" s="16"/>
      <c r="DE418" s="70"/>
      <c r="DF418" s="16"/>
      <c r="DG418" s="16"/>
      <c r="DH418" s="70"/>
      <c r="DI418" s="16"/>
      <c r="DJ418" s="16"/>
      <c r="DK418" s="70"/>
      <c r="DL418" s="16"/>
      <c r="DM418" s="16"/>
      <c r="DN418" s="70"/>
      <c r="DO418" s="16"/>
      <c r="DP418" s="16"/>
      <c r="DQ418" s="70"/>
      <c r="DR418" s="16"/>
      <c r="DS418" s="16"/>
      <c r="DT418" s="70"/>
      <c r="DU418" s="16"/>
      <c r="DV418" s="16"/>
      <c r="DW418" s="70"/>
      <c r="DX418" s="16"/>
      <c r="DY418" s="16"/>
      <c r="DZ418" s="70"/>
      <c r="EA418" s="16"/>
      <c r="EB418" s="16"/>
      <c r="EC418" s="70"/>
      <c r="ED418" s="16"/>
      <c r="EE418" s="16"/>
      <c r="EF418" s="70"/>
      <c r="EG418" s="16"/>
      <c r="EH418" s="16"/>
      <c r="EI418" s="70"/>
      <c r="EJ418" s="16"/>
      <c r="EK418" s="16"/>
      <c r="EL418" s="70"/>
      <c r="EM418" s="16"/>
      <c r="EN418" s="16"/>
      <c r="EO418" s="70"/>
      <c r="EP418" s="16"/>
      <c r="EQ418" s="16"/>
      <c r="ER418" s="70"/>
      <c r="ES418" s="16"/>
      <c r="ET418" s="16"/>
      <c r="EU418" s="70"/>
      <c r="EV418" s="16"/>
      <c r="EW418" s="16"/>
      <c r="EX418" s="70"/>
      <c r="EY418" s="16"/>
      <c r="EZ418" s="16"/>
      <c r="FA418" s="70"/>
      <c r="FB418" s="16"/>
      <c r="FC418" s="16"/>
      <c r="FD418" s="70"/>
      <c r="FE418" s="16"/>
      <c r="FF418" s="16"/>
      <c r="FG418" s="70"/>
      <c r="FH418" s="16"/>
      <c r="FI418" s="16"/>
      <c r="FJ418" s="70"/>
      <c r="FK418" s="16"/>
      <c r="FL418" s="16"/>
      <c r="FM418" s="70"/>
      <c r="FN418" s="16"/>
      <c r="FO418" s="16"/>
      <c r="FP418" s="70"/>
      <c r="FQ418" s="16"/>
      <c r="FR418" s="16"/>
      <c r="FS418" s="70"/>
      <c r="FT418" s="16"/>
      <c r="FU418" s="16"/>
      <c r="FV418" s="70"/>
      <c r="FW418" s="16"/>
      <c r="FX418" s="16"/>
      <c r="FY418" s="70"/>
      <c r="FZ418" s="16"/>
      <c r="GA418" s="16"/>
      <c r="GB418" s="70"/>
      <c r="GC418" s="16"/>
      <c r="GD418" s="16"/>
      <c r="GE418" s="70"/>
      <c r="GF418" s="16"/>
      <c r="GG418" s="16"/>
      <c r="GH418" s="71"/>
      <c r="GI418" s="16"/>
      <c r="GJ418" s="16"/>
      <c r="GK418" s="70"/>
      <c r="GL418" s="16"/>
      <c r="GM418" s="16"/>
      <c r="GN418" s="70"/>
      <c r="GO418" s="16"/>
      <c r="GP418" s="16"/>
      <c r="GQ418" s="70"/>
      <c r="GR418" s="16"/>
      <c r="GS418" s="16"/>
      <c r="GT418" s="70"/>
      <c r="GU418" s="16"/>
      <c r="GV418" s="16"/>
      <c r="GW418" s="70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70"/>
      <c r="HJ418" s="16"/>
      <c r="HK418" s="16"/>
      <c r="HL418" s="16"/>
      <c r="HM418" s="16"/>
      <c r="HN418" s="16"/>
      <c r="HO418" s="16"/>
      <c r="HP418" s="16"/>
      <c r="HQ418" s="16"/>
      <c r="HR418" s="70"/>
      <c r="HS418" s="16"/>
      <c r="HT418" s="16"/>
      <c r="HU418" s="70"/>
      <c r="HV418" s="16"/>
      <c r="HW418" s="16"/>
      <c r="HX418" s="70"/>
      <c r="HY418" s="16"/>
      <c r="HZ418" s="16"/>
      <c r="IA418" s="70"/>
      <c r="IB418" s="16"/>
      <c r="IC418" s="16"/>
      <c r="ID418" s="70"/>
      <c r="IE418" s="16"/>
      <c r="IF418" s="16"/>
      <c r="IG418" s="70"/>
      <c r="IH418" s="16"/>
      <c r="II418" s="16"/>
      <c r="IJ418" s="70"/>
      <c r="IK418" s="16"/>
      <c r="IL418" s="16"/>
      <c r="IM418" s="70"/>
      <c r="IN418" s="16"/>
      <c r="IO418" s="16"/>
      <c r="IP418" s="70"/>
      <c r="IQ418" s="16"/>
      <c r="IR418" s="16"/>
      <c r="IS418" s="16"/>
      <c r="IT418" s="70"/>
      <c r="IU418" s="16"/>
      <c r="IV418" s="16"/>
      <c r="IW418" s="70"/>
      <c r="IX418" s="16"/>
      <c r="IY418" s="16"/>
      <c r="IZ418" s="70"/>
      <c r="JA418" s="16"/>
      <c r="JB418" s="16"/>
      <c r="JC418" s="70"/>
      <c r="JD418" s="16"/>
      <c r="JE418" s="16"/>
      <c r="JF418" s="70"/>
      <c r="JG418" s="16"/>
      <c r="JH418" s="16"/>
      <c r="JI418" s="70"/>
      <c r="JJ418" s="16"/>
      <c r="JK418" s="16"/>
      <c r="JL418" s="70"/>
      <c r="JM418" s="16"/>
      <c r="JN418" s="16"/>
      <c r="JO418" s="70"/>
      <c r="JP418" s="16"/>
      <c r="JQ418" s="16"/>
      <c r="JR418" s="70"/>
      <c r="JS418" s="16"/>
      <c r="JT418" s="16"/>
      <c r="JU418" s="70"/>
      <c r="JV418" s="16"/>
      <c r="JW418" s="16"/>
      <c r="JX418" s="70"/>
      <c r="JY418" s="16"/>
      <c r="JZ418" s="16"/>
      <c r="KA418" s="70"/>
      <c r="KB418" s="16"/>
      <c r="KC418" s="16"/>
      <c r="KD418" s="70"/>
      <c r="KE418" s="16"/>
      <c r="KF418" s="16"/>
      <c r="KG418" s="70"/>
      <c r="KH418" s="16"/>
      <c r="KI418" s="16"/>
      <c r="KJ418" s="70"/>
      <c r="KK418" s="16"/>
      <c r="KL418" s="16"/>
      <c r="KM418" s="70"/>
      <c r="KN418" s="16"/>
      <c r="KO418" s="16"/>
      <c r="KP418" s="70"/>
      <c r="KQ418" s="16"/>
      <c r="KR418" s="16"/>
      <c r="KS418" s="70"/>
      <c r="KT418" s="16"/>
      <c r="KU418" s="16"/>
      <c r="KV418" s="16"/>
      <c r="KW418" s="16"/>
      <c r="KX418" s="16"/>
      <c r="KY418" s="70"/>
      <c r="KZ418" s="16"/>
      <c r="LA418" s="16"/>
      <c r="LB418" s="70"/>
      <c r="LC418" s="16"/>
      <c r="LD418" s="16"/>
      <c r="LE418" s="70"/>
      <c r="LF418" s="16"/>
      <c r="LG418" s="16"/>
      <c r="LH418" s="70"/>
      <c r="LI418" s="16"/>
      <c r="LJ418" s="16"/>
      <c r="LK418" s="70"/>
      <c r="LL418" s="16"/>
      <c r="LM418" s="16"/>
      <c r="LN418" s="70"/>
      <c r="LO418" s="16"/>
      <c r="LP418" s="16"/>
      <c r="LQ418" s="70"/>
      <c r="LR418" s="16"/>
      <c r="LS418" s="16"/>
      <c r="LT418" s="70"/>
      <c r="LU418" s="16"/>
      <c r="LV418" s="16"/>
      <c r="LW418" s="70"/>
      <c r="LX418" s="16"/>
      <c r="LY418" s="16"/>
      <c r="LZ418" s="70"/>
      <c r="MA418" s="16"/>
      <c r="MB418" s="16"/>
      <c r="MC418" s="70"/>
      <c r="MD418" s="16"/>
      <c r="ME418" s="16"/>
      <c r="MF418" s="70"/>
      <c r="MG418" s="21"/>
    </row>
    <row r="419" spans="2:345" s="17" customFormat="1">
      <c r="B419" s="16"/>
      <c r="C419" s="16"/>
      <c r="D419" s="16"/>
      <c r="E419" s="16"/>
      <c r="F419" s="16"/>
      <c r="G419" s="70"/>
      <c r="H419" s="16"/>
      <c r="I419" s="16"/>
      <c r="J419" s="70"/>
      <c r="K419" s="16"/>
      <c r="L419" s="16"/>
      <c r="M419" s="70"/>
      <c r="N419" s="16"/>
      <c r="O419" s="16"/>
      <c r="P419" s="70"/>
      <c r="Q419" s="16"/>
      <c r="R419" s="16"/>
      <c r="S419" s="70"/>
      <c r="T419" s="16"/>
      <c r="U419" s="16"/>
      <c r="V419" s="70"/>
      <c r="W419" s="16"/>
      <c r="X419" s="16"/>
      <c r="Y419" s="70"/>
      <c r="Z419" s="16"/>
      <c r="AA419" s="16"/>
      <c r="AB419" s="70"/>
      <c r="AC419" s="16"/>
      <c r="AD419" s="16"/>
      <c r="AE419" s="70"/>
      <c r="AF419" s="16"/>
      <c r="AG419" s="16"/>
      <c r="AH419" s="70"/>
      <c r="AI419" s="16"/>
      <c r="AJ419" s="16"/>
      <c r="AK419" s="70"/>
      <c r="AL419" s="16"/>
      <c r="AM419" s="16"/>
      <c r="AN419" s="70"/>
      <c r="AO419" s="16"/>
      <c r="AP419" s="16"/>
      <c r="AQ419" s="70"/>
      <c r="AR419" s="16"/>
      <c r="AS419" s="16"/>
      <c r="AT419" s="70"/>
      <c r="AU419" s="16"/>
      <c r="AV419" s="16"/>
      <c r="AW419" s="70"/>
      <c r="AX419" s="16"/>
      <c r="AY419" s="16"/>
      <c r="AZ419" s="70"/>
      <c r="BA419" s="16"/>
      <c r="BB419" s="16"/>
      <c r="BC419" s="70"/>
      <c r="BD419" s="16"/>
      <c r="BE419" s="16"/>
      <c r="BF419" s="70"/>
      <c r="BG419" s="16"/>
      <c r="BH419" s="16"/>
      <c r="BI419" s="70"/>
      <c r="BJ419" s="16"/>
      <c r="BK419" s="16"/>
      <c r="BL419" s="70"/>
      <c r="BM419" s="16"/>
      <c r="BN419" s="16"/>
      <c r="BO419" s="70"/>
      <c r="BP419" s="16"/>
      <c r="BQ419" s="16"/>
      <c r="BR419" s="70"/>
      <c r="BS419" s="16"/>
      <c r="BT419" s="16"/>
      <c r="BU419" s="70"/>
      <c r="BV419" s="16"/>
      <c r="BW419" s="16"/>
      <c r="BX419" s="70"/>
      <c r="BY419" s="16"/>
      <c r="BZ419" s="16"/>
      <c r="CA419" s="70"/>
      <c r="CB419" s="16"/>
      <c r="CC419" s="16"/>
      <c r="CD419" s="70"/>
      <c r="CE419" s="16"/>
      <c r="CF419" s="16"/>
      <c r="CG419" s="70"/>
      <c r="CH419" s="16"/>
      <c r="CI419" s="16"/>
      <c r="CJ419" s="70"/>
      <c r="CK419" s="16"/>
      <c r="CL419" s="16"/>
      <c r="CM419" s="70"/>
      <c r="CN419" s="16"/>
      <c r="CO419" s="16"/>
      <c r="CP419" s="70"/>
      <c r="CQ419" s="16"/>
      <c r="CR419" s="16"/>
      <c r="CS419" s="70"/>
      <c r="CT419" s="16"/>
      <c r="CU419" s="16"/>
      <c r="CV419" s="70"/>
      <c r="CW419" s="16"/>
      <c r="CX419" s="16"/>
      <c r="CY419" s="70"/>
      <c r="CZ419" s="16"/>
      <c r="DA419" s="16"/>
      <c r="DB419" s="70"/>
      <c r="DC419" s="16"/>
      <c r="DD419" s="16"/>
      <c r="DE419" s="70"/>
      <c r="DF419" s="16"/>
      <c r="DG419" s="16"/>
      <c r="DH419" s="70"/>
      <c r="DI419" s="16"/>
      <c r="DJ419" s="16"/>
      <c r="DK419" s="70"/>
      <c r="DL419" s="16"/>
      <c r="DM419" s="16"/>
      <c r="DN419" s="70"/>
      <c r="DO419" s="16"/>
      <c r="DP419" s="16"/>
      <c r="DQ419" s="70"/>
      <c r="DR419" s="16"/>
      <c r="DS419" s="16"/>
      <c r="DT419" s="70"/>
      <c r="DU419" s="16"/>
      <c r="DV419" s="16"/>
      <c r="DW419" s="70"/>
      <c r="DX419" s="16"/>
      <c r="DY419" s="16"/>
      <c r="DZ419" s="70"/>
      <c r="EA419" s="16"/>
      <c r="EB419" s="16"/>
      <c r="EC419" s="70"/>
      <c r="ED419" s="16"/>
      <c r="EE419" s="16"/>
      <c r="EF419" s="70"/>
      <c r="EG419" s="16"/>
      <c r="EH419" s="16"/>
      <c r="EI419" s="70"/>
      <c r="EJ419" s="16"/>
      <c r="EK419" s="16"/>
      <c r="EL419" s="70"/>
      <c r="EM419" s="16"/>
      <c r="EN419" s="16"/>
      <c r="EO419" s="70"/>
      <c r="EP419" s="16"/>
      <c r="EQ419" s="16"/>
      <c r="ER419" s="70"/>
      <c r="ES419" s="16"/>
      <c r="ET419" s="16"/>
      <c r="EU419" s="70"/>
      <c r="EV419" s="16"/>
      <c r="EW419" s="16"/>
      <c r="EX419" s="70"/>
      <c r="EY419" s="16"/>
      <c r="EZ419" s="16"/>
      <c r="FA419" s="70"/>
      <c r="FB419" s="16"/>
      <c r="FC419" s="16"/>
      <c r="FD419" s="70"/>
      <c r="FE419" s="16"/>
      <c r="FF419" s="16"/>
      <c r="FG419" s="70"/>
      <c r="FH419" s="16"/>
      <c r="FI419" s="16"/>
      <c r="FJ419" s="70"/>
      <c r="FK419" s="16"/>
      <c r="FL419" s="16"/>
      <c r="FM419" s="70"/>
      <c r="FN419" s="16"/>
      <c r="FO419" s="16"/>
      <c r="FP419" s="70"/>
      <c r="FQ419" s="16"/>
      <c r="FR419" s="16"/>
      <c r="FS419" s="70"/>
      <c r="FT419" s="16"/>
      <c r="FU419" s="16"/>
      <c r="FV419" s="70"/>
      <c r="FW419" s="16"/>
      <c r="FX419" s="16"/>
      <c r="FY419" s="70"/>
      <c r="FZ419" s="16"/>
      <c r="GA419" s="16"/>
      <c r="GB419" s="70"/>
      <c r="GC419" s="16"/>
      <c r="GD419" s="16"/>
      <c r="GE419" s="70"/>
      <c r="GF419" s="16"/>
      <c r="GG419" s="16"/>
      <c r="GH419" s="71"/>
      <c r="GI419" s="16"/>
      <c r="GJ419" s="16"/>
      <c r="GK419" s="70"/>
      <c r="GL419" s="16"/>
      <c r="GM419" s="16"/>
      <c r="GN419" s="70"/>
      <c r="GO419" s="16"/>
      <c r="GP419" s="16"/>
      <c r="GQ419" s="70"/>
      <c r="GR419" s="16"/>
      <c r="GS419" s="16"/>
      <c r="GT419" s="70"/>
      <c r="GU419" s="16"/>
      <c r="GV419" s="16"/>
      <c r="GW419" s="70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70"/>
      <c r="HJ419" s="16"/>
      <c r="HK419" s="16"/>
      <c r="HL419" s="16"/>
      <c r="HM419" s="16"/>
      <c r="HN419" s="16"/>
      <c r="HO419" s="16"/>
      <c r="HP419" s="16"/>
      <c r="HQ419" s="16"/>
      <c r="HR419" s="70"/>
      <c r="HS419" s="16"/>
      <c r="HT419" s="16"/>
      <c r="HU419" s="70"/>
      <c r="HV419" s="16"/>
      <c r="HW419" s="16"/>
      <c r="HX419" s="70"/>
      <c r="HY419" s="16"/>
      <c r="HZ419" s="16"/>
      <c r="IA419" s="70"/>
      <c r="IB419" s="16"/>
      <c r="IC419" s="16"/>
      <c r="ID419" s="70"/>
      <c r="IE419" s="16"/>
      <c r="IF419" s="16"/>
      <c r="IG419" s="70"/>
      <c r="IH419" s="16"/>
      <c r="II419" s="16"/>
      <c r="IJ419" s="70"/>
      <c r="IK419" s="16"/>
      <c r="IL419" s="16"/>
      <c r="IM419" s="70"/>
      <c r="IN419" s="16"/>
      <c r="IO419" s="16"/>
      <c r="IP419" s="70"/>
      <c r="IQ419" s="16"/>
      <c r="IR419" s="16"/>
      <c r="IS419" s="16"/>
      <c r="IT419" s="70"/>
      <c r="IU419" s="16"/>
      <c r="IV419" s="16"/>
      <c r="IW419" s="70"/>
      <c r="IX419" s="16"/>
      <c r="IY419" s="16"/>
      <c r="IZ419" s="70"/>
      <c r="JA419" s="16"/>
      <c r="JB419" s="16"/>
      <c r="JC419" s="70"/>
      <c r="JD419" s="16"/>
      <c r="JE419" s="16"/>
      <c r="JF419" s="70"/>
      <c r="JG419" s="16"/>
      <c r="JH419" s="16"/>
      <c r="JI419" s="70"/>
      <c r="JJ419" s="16"/>
      <c r="JK419" s="16"/>
      <c r="JL419" s="70"/>
      <c r="JM419" s="16"/>
      <c r="JN419" s="16"/>
      <c r="JO419" s="70"/>
      <c r="JP419" s="16"/>
      <c r="JQ419" s="16"/>
      <c r="JR419" s="70"/>
      <c r="JS419" s="16"/>
      <c r="JT419" s="16"/>
      <c r="JU419" s="70"/>
      <c r="JV419" s="16"/>
      <c r="JW419" s="16"/>
      <c r="JX419" s="70"/>
      <c r="JY419" s="16"/>
      <c r="JZ419" s="16"/>
      <c r="KA419" s="70"/>
      <c r="KB419" s="16"/>
      <c r="KC419" s="16"/>
      <c r="KD419" s="70"/>
      <c r="KE419" s="16"/>
      <c r="KF419" s="16"/>
      <c r="KG419" s="70"/>
      <c r="KH419" s="16"/>
      <c r="KI419" s="16"/>
      <c r="KJ419" s="70"/>
      <c r="KK419" s="16"/>
      <c r="KL419" s="16"/>
      <c r="KM419" s="70"/>
      <c r="KN419" s="16"/>
      <c r="KO419" s="16"/>
      <c r="KP419" s="70"/>
      <c r="KQ419" s="16"/>
      <c r="KR419" s="16"/>
      <c r="KS419" s="70"/>
      <c r="KT419" s="16"/>
      <c r="KU419" s="16"/>
      <c r="KV419" s="16"/>
      <c r="KW419" s="16"/>
      <c r="KX419" s="16"/>
      <c r="KY419" s="70"/>
      <c r="KZ419" s="16"/>
      <c r="LA419" s="16"/>
      <c r="LB419" s="70"/>
      <c r="LC419" s="16"/>
      <c r="LD419" s="16"/>
      <c r="LE419" s="70"/>
      <c r="LF419" s="16"/>
      <c r="LG419" s="16"/>
      <c r="LH419" s="70"/>
      <c r="LI419" s="16"/>
      <c r="LJ419" s="16"/>
      <c r="LK419" s="70"/>
      <c r="LL419" s="16"/>
      <c r="LM419" s="16"/>
      <c r="LN419" s="70"/>
      <c r="LO419" s="16"/>
      <c r="LP419" s="16"/>
      <c r="LQ419" s="70"/>
      <c r="LR419" s="16"/>
      <c r="LS419" s="16"/>
      <c r="LT419" s="70"/>
      <c r="LU419" s="16"/>
      <c r="LV419" s="16"/>
      <c r="LW419" s="70"/>
      <c r="LX419" s="16"/>
      <c r="LY419" s="16"/>
      <c r="LZ419" s="70"/>
      <c r="MA419" s="16"/>
      <c r="MB419" s="16"/>
      <c r="MC419" s="70"/>
      <c r="MD419" s="16"/>
      <c r="ME419" s="16"/>
      <c r="MF419" s="70"/>
      <c r="MG419" s="21"/>
    </row>
    <row r="420" spans="2:345" s="17" customFormat="1" ht="18.75" customHeight="1">
      <c r="B420" s="16"/>
      <c r="C420" s="16"/>
      <c r="D420" s="16"/>
      <c r="E420" s="16"/>
      <c r="F420" s="16"/>
      <c r="G420" s="70"/>
      <c r="H420" s="16"/>
      <c r="I420" s="16"/>
      <c r="J420" s="70"/>
      <c r="K420" s="16"/>
      <c r="L420" s="16"/>
      <c r="M420" s="70"/>
      <c r="N420" s="16"/>
      <c r="O420" s="16"/>
      <c r="P420" s="70"/>
      <c r="Q420" s="16"/>
      <c r="R420" s="16"/>
      <c r="S420" s="70"/>
      <c r="T420" s="16"/>
      <c r="U420" s="16"/>
      <c r="V420" s="70"/>
      <c r="W420" s="16"/>
      <c r="X420" s="16"/>
      <c r="Y420" s="70"/>
      <c r="Z420" s="16"/>
      <c r="AA420" s="16"/>
      <c r="AB420" s="70"/>
      <c r="AC420" s="16"/>
      <c r="AD420" s="16"/>
      <c r="AE420" s="70"/>
      <c r="AF420" s="16"/>
      <c r="AG420" s="16"/>
      <c r="AH420" s="70"/>
      <c r="AI420" s="16"/>
      <c r="AJ420" s="16"/>
      <c r="AK420" s="70"/>
      <c r="AL420" s="16"/>
      <c r="AM420" s="16"/>
      <c r="AN420" s="70"/>
      <c r="AO420" s="16"/>
      <c r="AP420" s="16"/>
      <c r="AQ420" s="70"/>
      <c r="AR420" s="16"/>
      <c r="AS420" s="16"/>
      <c r="AT420" s="70"/>
      <c r="AU420" s="16"/>
      <c r="AV420" s="16"/>
      <c r="AW420" s="70"/>
      <c r="AX420" s="16"/>
      <c r="AY420" s="16"/>
      <c r="AZ420" s="70"/>
      <c r="BA420" s="16"/>
      <c r="BB420" s="16"/>
      <c r="BC420" s="70"/>
      <c r="BD420" s="16"/>
      <c r="BE420" s="16"/>
      <c r="BF420" s="70"/>
      <c r="BG420" s="16"/>
      <c r="BH420" s="16"/>
      <c r="BI420" s="70"/>
      <c r="BJ420" s="16"/>
      <c r="BK420" s="16"/>
      <c r="BL420" s="70"/>
      <c r="BM420" s="16"/>
      <c r="BN420" s="16"/>
      <c r="BO420" s="70"/>
      <c r="BP420" s="16"/>
      <c r="BQ420" s="16"/>
      <c r="BR420" s="70"/>
      <c r="BS420" s="16"/>
      <c r="BT420" s="16"/>
      <c r="BU420" s="70"/>
      <c r="BV420" s="16"/>
      <c r="BW420" s="16"/>
      <c r="BX420" s="70"/>
      <c r="BY420" s="16"/>
      <c r="BZ420" s="16"/>
      <c r="CA420" s="70"/>
      <c r="CB420" s="16"/>
      <c r="CC420" s="16"/>
      <c r="CD420" s="70"/>
      <c r="CE420" s="16"/>
      <c r="CF420" s="16"/>
      <c r="CG420" s="70"/>
      <c r="CH420" s="16"/>
      <c r="CI420" s="16"/>
      <c r="CJ420" s="70"/>
      <c r="CK420" s="16"/>
      <c r="CL420" s="16"/>
      <c r="CM420" s="70"/>
      <c r="CN420" s="16"/>
      <c r="CO420" s="16"/>
      <c r="CP420" s="70"/>
      <c r="CQ420" s="16"/>
      <c r="CR420" s="16"/>
      <c r="CS420" s="70"/>
      <c r="CT420" s="16"/>
      <c r="CU420" s="16"/>
      <c r="CV420" s="70"/>
      <c r="CW420" s="16"/>
      <c r="CX420" s="16"/>
      <c r="CY420" s="70"/>
      <c r="CZ420" s="16"/>
      <c r="DA420" s="16"/>
      <c r="DB420" s="70"/>
      <c r="DC420" s="16"/>
      <c r="DD420" s="16"/>
      <c r="DE420" s="70"/>
      <c r="DF420" s="16"/>
      <c r="DG420" s="16"/>
      <c r="DH420" s="70"/>
      <c r="DI420" s="16"/>
      <c r="DJ420" s="16"/>
      <c r="DK420" s="70"/>
      <c r="DL420" s="16"/>
      <c r="DM420" s="16"/>
      <c r="DN420" s="70"/>
      <c r="DO420" s="16"/>
      <c r="DP420" s="16"/>
      <c r="DQ420" s="70"/>
      <c r="DR420" s="16"/>
      <c r="DS420" s="16"/>
      <c r="DT420" s="70"/>
      <c r="DU420" s="16"/>
      <c r="DV420" s="16"/>
      <c r="DW420" s="70"/>
      <c r="DX420" s="16"/>
      <c r="DY420" s="16"/>
      <c r="DZ420" s="70"/>
      <c r="EA420" s="16"/>
      <c r="EB420" s="16"/>
      <c r="EC420" s="70"/>
      <c r="ED420" s="16"/>
      <c r="EE420" s="16"/>
      <c r="EF420" s="70"/>
      <c r="EG420" s="16"/>
      <c r="EH420" s="16"/>
      <c r="EI420" s="70"/>
      <c r="EJ420" s="16"/>
      <c r="EK420" s="16"/>
      <c r="EL420" s="70"/>
      <c r="EM420" s="16"/>
      <c r="EN420" s="16"/>
      <c r="EO420" s="70"/>
      <c r="EP420" s="16"/>
      <c r="EQ420" s="16"/>
      <c r="ER420" s="70"/>
      <c r="ES420" s="16"/>
      <c r="ET420" s="16"/>
      <c r="EU420" s="70"/>
      <c r="EV420" s="16"/>
      <c r="EW420" s="16"/>
      <c r="EX420" s="70"/>
      <c r="EY420" s="16"/>
      <c r="EZ420" s="16"/>
      <c r="FA420" s="70"/>
      <c r="FB420" s="16"/>
      <c r="FC420" s="16"/>
      <c r="FD420" s="70"/>
      <c r="FE420" s="16"/>
      <c r="FF420" s="16"/>
      <c r="FG420" s="70"/>
      <c r="FH420" s="16"/>
      <c r="FI420" s="16"/>
      <c r="FJ420" s="70"/>
      <c r="FK420" s="16"/>
      <c r="FL420" s="16"/>
      <c r="FM420" s="70"/>
      <c r="FN420" s="16"/>
      <c r="FO420" s="16"/>
      <c r="FP420" s="70"/>
      <c r="FQ420" s="16"/>
      <c r="FR420" s="16"/>
      <c r="FS420" s="70"/>
      <c r="FT420" s="16"/>
      <c r="FU420" s="16"/>
      <c r="FV420" s="70"/>
      <c r="FW420" s="16"/>
      <c r="FX420" s="16"/>
      <c r="FY420" s="70"/>
      <c r="FZ420" s="16"/>
      <c r="GA420" s="16"/>
      <c r="GB420" s="70"/>
      <c r="GC420" s="16"/>
      <c r="GD420" s="16"/>
      <c r="GE420" s="70"/>
      <c r="GF420" s="16"/>
      <c r="GG420" s="16"/>
      <c r="GH420" s="71"/>
      <c r="GI420" s="16"/>
      <c r="GJ420" s="16"/>
      <c r="GK420" s="70"/>
      <c r="GL420" s="16"/>
      <c r="GM420" s="16"/>
      <c r="GN420" s="70"/>
      <c r="GO420" s="16"/>
      <c r="GP420" s="16"/>
      <c r="GQ420" s="70"/>
      <c r="GR420" s="16"/>
      <c r="GS420" s="16"/>
      <c r="GT420" s="70"/>
      <c r="GU420" s="16"/>
      <c r="GV420" s="16"/>
      <c r="GW420" s="70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70"/>
      <c r="HJ420" s="16"/>
      <c r="HK420" s="16"/>
      <c r="HL420" s="16"/>
      <c r="HM420" s="16"/>
      <c r="HN420" s="16"/>
      <c r="HO420" s="16"/>
      <c r="HP420" s="16"/>
      <c r="HQ420" s="16"/>
      <c r="HR420" s="70"/>
      <c r="HS420" s="16"/>
      <c r="HT420" s="16"/>
      <c r="HU420" s="70"/>
      <c r="HV420" s="16"/>
      <c r="HW420" s="16"/>
      <c r="HX420" s="70"/>
      <c r="HY420" s="16"/>
      <c r="HZ420" s="16"/>
      <c r="IA420" s="70"/>
      <c r="IB420" s="16"/>
      <c r="IC420" s="16"/>
      <c r="ID420" s="70"/>
      <c r="IE420" s="16"/>
      <c r="IF420" s="16"/>
      <c r="IG420" s="70"/>
      <c r="IH420" s="16"/>
      <c r="II420" s="16"/>
      <c r="IJ420" s="70"/>
      <c r="IK420" s="16"/>
      <c r="IL420" s="16"/>
      <c r="IM420" s="70"/>
      <c r="IN420" s="16"/>
      <c r="IO420" s="16"/>
      <c r="IP420" s="70"/>
      <c r="IQ420" s="16"/>
      <c r="IR420" s="16"/>
      <c r="IS420" s="16"/>
      <c r="IT420" s="70"/>
      <c r="IU420" s="16"/>
      <c r="IV420" s="16"/>
      <c r="IW420" s="70"/>
      <c r="IX420" s="16"/>
      <c r="IY420" s="16"/>
      <c r="IZ420" s="70"/>
      <c r="JA420" s="16"/>
      <c r="JB420" s="16"/>
      <c r="JC420" s="70"/>
      <c r="JD420" s="16"/>
      <c r="JE420" s="16"/>
      <c r="JF420" s="70"/>
      <c r="JG420" s="16"/>
      <c r="JH420" s="16"/>
      <c r="JI420" s="70"/>
      <c r="JJ420" s="16"/>
      <c r="JK420" s="16"/>
      <c r="JL420" s="70"/>
      <c r="JM420" s="16"/>
      <c r="JN420" s="16"/>
      <c r="JO420" s="70"/>
      <c r="JP420" s="16"/>
      <c r="JQ420" s="16"/>
      <c r="JR420" s="70"/>
      <c r="JS420" s="16"/>
      <c r="JT420" s="16"/>
      <c r="JU420" s="70"/>
      <c r="JV420" s="16"/>
      <c r="JW420" s="16"/>
      <c r="JX420" s="70"/>
      <c r="JY420" s="16"/>
      <c r="JZ420" s="16"/>
      <c r="KA420" s="70"/>
      <c r="KB420" s="16"/>
      <c r="KC420" s="16"/>
      <c r="KD420" s="70"/>
      <c r="KE420" s="16"/>
      <c r="KF420" s="16"/>
      <c r="KG420" s="70"/>
      <c r="KH420" s="16"/>
      <c r="KI420" s="16"/>
      <c r="KJ420" s="70"/>
      <c r="KK420" s="16"/>
      <c r="KL420" s="16"/>
      <c r="KM420" s="70"/>
      <c r="KN420" s="16"/>
      <c r="KO420" s="16"/>
      <c r="KP420" s="70"/>
      <c r="KQ420" s="16"/>
      <c r="KR420" s="16"/>
      <c r="KS420" s="70"/>
      <c r="KT420" s="16"/>
      <c r="KU420" s="16"/>
      <c r="KV420" s="16"/>
      <c r="KW420" s="16"/>
      <c r="KX420" s="16"/>
      <c r="KY420" s="70"/>
      <c r="KZ420" s="16"/>
      <c r="LA420" s="16"/>
      <c r="LB420" s="70"/>
      <c r="LC420" s="16"/>
      <c r="LD420" s="16"/>
      <c r="LE420" s="70"/>
      <c r="LF420" s="16"/>
      <c r="LG420" s="16"/>
      <c r="LH420" s="70"/>
      <c r="LI420" s="16"/>
      <c r="LJ420" s="16"/>
      <c r="LK420" s="70"/>
      <c r="LL420" s="16"/>
      <c r="LM420" s="16"/>
      <c r="LN420" s="70"/>
      <c r="LO420" s="16"/>
      <c r="LP420" s="16"/>
      <c r="LQ420" s="70"/>
      <c r="LR420" s="16"/>
      <c r="LS420" s="16"/>
      <c r="LT420" s="70"/>
      <c r="LU420" s="16"/>
      <c r="LV420" s="16"/>
      <c r="LW420" s="70"/>
      <c r="LX420" s="16"/>
      <c r="LY420" s="16"/>
      <c r="LZ420" s="70"/>
      <c r="MA420" s="16"/>
      <c r="MB420" s="16"/>
      <c r="MC420" s="70"/>
      <c r="MD420" s="16"/>
      <c r="ME420" s="16"/>
      <c r="MF420" s="70"/>
      <c r="MG420" s="21"/>
    </row>
    <row r="421" spans="2:345" s="17" customFormat="1">
      <c r="B421" s="16"/>
      <c r="C421" s="16"/>
      <c r="D421" s="16"/>
      <c r="E421" s="16"/>
      <c r="F421" s="16"/>
      <c r="G421" s="70"/>
      <c r="H421" s="16"/>
      <c r="I421" s="16"/>
      <c r="J421" s="70"/>
      <c r="K421" s="16"/>
      <c r="L421" s="16"/>
      <c r="M421" s="70"/>
      <c r="N421" s="16"/>
      <c r="O421" s="16"/>
      <c r="P421" s="70"/>
      <c r="Q421" s="16"/>
      <c r="R421" s="16"/>
      <c r="S421" s="70"/>
      <c r="T421" s="16"/>
      <c r="U421" s="16"/>
      <c r="V421" s="70"/>
      <c r="W421" s="16"/>
      <c r="X421" s="16"/>
      <c r="Y421" s="70"/>
      <c r="Z421" s="16"/>
      <c r="AA421" s="16"/>
      <c r="AB421" s="70"/>
      <c r="AC421" s="16"/>
      <c r="AD421" s="16"/>
      <c r="AE421" s="70"/>
      <c r="AF421" s="16"/>
      <c r="AG421" s="16"/>
      <c r="AH421" s="70"/>
      <c r="AI421" s="16"/>
      <c r="AJ421" s="16"/>
      <c r="AK421" s="70"/>
      <c r="AL421" s="16"/>
      <c r="AM421" s="16"/>
      <c r="AN421" s="70"/>
      <c r="AO421" s="16"/>
      <c r="AP421" s="16"/>
      <c r="AQ421" s="70"/>
      <c r="AR421" s="16"/>
      <c r="AS421" s="16"/>
      <c r="AT421" s="70"/>
      <c r="AU421" s="16"/>
      <c r="AV421" s="16"/>
      <c r="AW421" s="70"/>
      <c r="AX421" s="16"/>
      <c r="AY421" s="16"/>
      <c r="AZ421" s="70"/>
      <c r="BA421" s="16"/>
      <c r="BB421" s="16"/>
      <c r="BC421" s="70"/>
      <c r="BD421" s="16"/>
      <c r="BE421" s="16"/>
      <c r="BF421" s="70"/>
      <c r="BG421" s="16"/>
      <c r="BH421" s="16"/>
      <c r="BI421" s="70"/>
      <c r="BJ421" s="16"/>
      <c r="BK421" s="16"/>
      <c r="BL421" s="70"/>
      <c r="BM421" s="16"/>
      <c r="BN421" s="16"/>
      <c r="BO421" s="70"/>
      <c r="BP421" s="16"/>
      <c r="BQ421" s="16"/>
      <c r="BR421" s="70"/>
      <c r="BS421" s="16"/>
      <c r="BT421" s="16"/>
      <c r="BU421" s="70"/>
      <c r="BV421" s="16"/>
      <c r="BW421" s="16"/>
      <c r="BX421" s="70"/>
      <c r="BY421" s="16"/>
      <c r="BZ421" s="16"/>
      <c r="CA421" s="70"/>
      <c r="CB421" s="16"/>
      <c r="CC421" s="16"/>
      <c r="CD421" s="70"/>
      <c r="CE421" s="16"/>
      <c r="CF421" s="16"/>
      <c r="CG421" s="70"/>
      <c r="CH421" s="16"/>
      <c r="CI421" s="16"/>
      <c r="CJ421" s="70"/>
      <c r="CK421" s="16"/>
      <c r="CL421" s="16"/>
      <c r="CM421" s="70"/>
      <c r="CN421" s="16"/>
      <c r="CO421" s="16"/>
      <c r="CP421" s="70"/>
      <c r="CQ421" s="16"/>
      <c r="CR421" s="16"/>
      <c r="CS421" s="70"/>
      <c r="CT421" s="16"/>
      <c r="CU421" s="16"/>
      <c r="CV421" s="70"/>
      <c r="CW421" s="16"/>
      <c r="CX421" s="16"/>
      <c r="CY421" s="70"/>
      <c r="CZ421" s="16"/>
      <c r="DA421" s="16"/>
      <c r="DB421" s="70"/>
      <c r="DC421" s="16"/>
      <c r="DD421" s="16"/>
      <c r="DE421" s="70"/>
      <c r="DF421" s="16"/>
      <c r="DG421" s="16"/>
      <c r="DH421" s="70"/>
      <c r="DI421" s="16"/>
      <c r="DJ421" s="16"/>
      <c r="DK421" s="70"/>
      <c r="DL421" s="16"/>
      <c r="DM421" s="16"/>
      <c r="DN421" s="70"/>
      <c r="DO421" s="16"/>
      <c r="DP421" s="16"/>
      <c r="DQ421" s="70"/>
      <c r="DR421" s="16"/>
      <c r="DS421" s="16"/>
      <c r="DT421" s="70"/>
      <c r="DU421" s="16"/>
      <c r="DV421" s="16"/>
      <c r="DW421" s="70"/>
      <c r="DX421" s="16"/>
      <c r="DY421" s="16"/>
      <c r="DZ421" s="70"/>
      <c r="EA421" s="16"/>
      <c r="EB421" s="16"/>
      <c r="EC421" s="70"/>
      <c r="ED421" s="16"/>
      <c r="EE421" s="16"/>
      <c r="EF421" s="70"/>
      <c r="EG421" s="16"/>
      <c r="EH421" s="16"/>
      <c r="EI421" s="70"/>
      <c r="EJ421" s="16"/>
      <c r="EK421" s="16"/>
      <c r="EL421" s="70"/>
      <c r="EM421" s="16"/>
      <c r="EN421" s="16"/>
      <c r="EO421" s="70"/>
      <c r="EP421" s="16"/>
      <c r="EQ421" s="16"/>
      <c r="ER421" s="70"/>
      <c r="ES421" s="16"/>
      <c r="ET421" s="16"/>
      <c r="EU421" s="70"/>
      <c r="EV421" s="16"/>
      <c r="EW421" s="16"/>
      <c r="EX421" s="70"/>
      <c r="EY421" s="16"/>
      <c r="EZ421" s="16"/>
      <c r="FA421" s="70"/>
      <c r="FB421" s="16"/>
      <c r="FC421" s="16"/>
      <c r="FD421" s="70"/>
      <c r="FE421" s="16"/>
      <c r="FF421" s="16"/>
      <c r="FG421" s="70"/>
      <c r="FH421" s="16"/>
      <c r="FI421" s="16"/>
      <c r="FJ421" s="70"/>
      <c r="FK421" s="16"/>
      <c r="FL421" s="16"/>
      <c r="FM421" s="70"/>
      <c r="FN421" s="16"/>
      <c r="FO421" s="16"/>
      <c r="FP421" s="70"/>
      <c r="FQ421" s="16"/>
      <c r="FR421" s="16"/>
      <c r="FS421" s="70"/>
      <c r="FT421" s="16"/>
      <c r="FU421" s="16"/>
      <c r="FV421" s="70"/>
      <c r="FW421" s="16"/>
      <c r="FX421" s="16"/>
      <c r="FY421" s="70"/>
      <c r="FZ421" s="16"/>
      <c r="GA421" s="16"/>
      <c r="GB421" s="70"/>
      <c r="GC421" s="16"/>
      <c r="GD421" s="16"/>
      <c r="GE421" s="70"/>
      <c r="GF421" s="16"/>
      <c r="GG421" s="16"/>
      <c r="GH421" s="71"/>
      <c r="GI421" s="16"/>
      <c r="GJ421" s="16"/>
      <c r="GK421" s="70"/>
      <c r="GL421" s="16"/>
      <c r="GM421" s="16"/>
      <c r="GN421" s="70"/>
      <c r="GO421" s="16"/>
      <c r="GP421" s="16"/>
      <c r="GQ421" s="70"/>
      <c r="GR421" s="16"/>
      <c r="GS421" s="16"/>
      <c r="GT421" s="70"/>
      <c r="GU421" s="16"/>
      <c r="GV421" s="16"/>
      <c r="GW421" s="70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70"/>
      <c r="HJ421" s="16"/>
      <c r="HK421" s="16"/>
      <c r="HL421" s="16"/>
      <c r="HM421" s="16"/>
      <c r="HN421" s="16"/>
      <c r="HO421" s="16"/>
      <c r="HP421" s="16"/>
      <c r="HQ421" s="16"/>
      <c r="HR421" s="70"/>
      <c r="HS421" s="16"/>
      <c r="HT421" s="16"/>
      <c r="HU421" s="70"/>
      <c r="HV421" s="16"/>
      <c r="HW421" s="16"/>
      <c r="HX421" s="70"/>
      <c r="HY421" s="16"/>
      <c r="HZ421" s="16"/>
      <c r="IA421" s="70"/>
      <c r="IB421" s="16"/>
      <c r="IC421" s="16"/>
      <c r="ID421" s="70"/>
      <c r="IE421" s="16"/>
      <c r="IF421" s="16"/>
      <c r="IG421" s="70"/>
      <c r="IH421" s="16"/>
      <c r="II421" s="16"/>
      <c r="IJ421" s="70"/>
      <c r="IK421" s="16"/>
      <c r="IL421" s="16"/>
      <c r="IM421" s="70"/>
      <c r="IN421" s="16"/>
      <c r="IO421" s="16"/>
      <c r="IP421" s="70"/>
      <c r="IQ421" s="16"/>
      <c r="IR421" s="16"/>
      <c r="IS421" s="16"/>
      <c r="IT421" s="70"/>
      <c r="IU421" s="16"/>
      <c r="IV421" s="16"/>
      <c r="IW421" s="70"/>
      <c r="IX421" s="16"/>
      <c r="IY421" s="16"/>
      <c r="IZ421" s="70"/>
      <c r="JA421" s="16"/>
      <c r="JB421" s="16"/>
      <c r="JC421" s="70"/>
      <c r="JD421" s="16"/>
      <c r="JE421" s="16"/>
      <c r="JF421" s="70"/>
      <c r="JG421" s="16"/>
      <c r="JH421" s="16"/>
      <c r="JI421" s="70"/>
      <c r="JJ421" s="16"/>
      <c r="JK421" s="16"/>
      <c r="JL421" s="70"/>
      <c r="JM421" s="16"/>
      <c r="JN421" s="16"/>
      <c r="JO421" s="70"/>
      <c r="JP421" s="16"/>
      <c r="JQ421" s="16"/>
      <c r="JR421" s="70"/>
      <c r="JS421" s="16"/>
      <c r="JT421" s="16"/>
      <c r="JU421" s="70"/>
      <c r="JV421" s="16"/>
      <c r="JW421" s="16"/>
      <c r="JX421" s="70"/>
      <c r="JY421" s="16"/>
      <c r="JZ421" s="16"/>
      <c r="KA421" s="70"/>
      <c r="KB421" s="16"/>
      <c r="KC421" s="16"/>
      <c r="KD421" s="70"/>
      <c r="KE421" s="16"/>
      <c r="KF421" s="16"/>
      <c r="KG421" s="70"/>
      <c r="KH421" s="16"/>
      <c r="KI421" s="16"/>
      <c r="KJ421" s="70"/>
      <c r="KK421" s="16"/>
      <c r="KL421" s="16"/>
      <c r="KM421" s="70"/>
      <c r="KN421" s="16"/>
      <c r="KO421" s="16"/>
      <c r="KP421" s="70"/>
      <c r="KQ421" s="16"/>
      <c r="KR421" s="16"/>
      <c r="KS421" s="70"/>
      <c r="KT421" s="16"/>
      <c r="KU421" s="16"/>
      <c r="KV421" s="16"/>
      <c r="KW421" s="16"/>
      <c r="KX421" s="16"/>
      <c r="KY421" s="70"/>
      <c r="KZ421" s="16"/>
      <c r="LA421" s="16"/>
      <c r="LB421" s="70"/>
      <c r="LC421" s="16"/>
      <c r="LD421" s="16"/>
      <c r="LE421" s="70"/>
      <c r="LF421" s="16"/>
      <c r="LG421" s="16"/>
      <c r="LH421" s="70"/>
      <c r="LI421" s="16"/>
      <c r="LJ421" s="16"/>
      <c r="LK421" s="70"/>
      <c r="LL421" s="16"/>
      <c r="LM421" s="16"/>
      <c r="LN421" s="70"/>
      <c r="LO421" s="16"/>
      <c r="LP421" s="16"/>
      <c r="LQ421" s="70"/>
      <c r="LR421" s="16"/>
      <c r="LS421" s="16"/>
      <c r="LT421" s="70"/>
      <c r="LU421" s="16"/>
      <c r="LV421" s="16"/>
      <c r="LW421" s="70"/>
      <c r="LX421" s="16"/>
      <c r="LY421" s="16"/>
      <c r="LZ421" s="70"/>
      <c r="MA421" s="16"/>
      <c r="MB421" s="16"/>
      <c r="MC421" s="70"/>
      <c r="MD421" s="16"/>
      <c r="ME421" s="16"/>
      <c r="MF421" s="70"/>
      <c r="MG421" s="21"/>
    </row>
    <row r="422" spans="2:345" s="17" customFormat="1" ht="18.75" customHeight="1">
      <c r="B422" s="16"/>
      <c r="C422" s="16"/>
      <c r="D422" s="16"/>
      <c r="E422" s="16"/>
      <c r="F422" s="16"/>
      <c r="G422" s="70"/>
      <c r="H422" s="16"/>
      <c r="I422" s="16"/>
      <c r="J422" s="70"/>
      <c r="K422" s="16"/>
      <c r="L422" s="16"/>
      <c r="M422" s="70"/>
      <c r="N422" s="16"/>
      <c r="O422" s="16"/>
      <c r="P422" s="70"/>
      <c r="Q422" s="16"/>
      <c r="R422" s="16"/>
      <c r="S422" s="70"/>
      <c r="T422" s="16"/>
      <c r="U422" s="16"/>
      <c r="V422" s="70"/>
      <c r="W422" s="16"/>
      <c r="X422" s="16"/>
      <c r="Y422" s="70"/>
      <c r="Z422" s="16"/>
      <c r="AA422" s="16"/>
      <c r="AB422" s="70"/>
      <c r="AC422" s="16"/>
      <c r="AD422" s="16"/>
      <c r="AE422" s="70"/>
      <c r="AF422" s="16"/>
      <c r="AG422" s="16"/>
      <c r="AH422" s="70"/>
      <c r="AI422" s="16"/>
      <c r="AJ422" s="16"/>
      <c r="AK422" s="70"/>
      <c r="AL422" s="16"/>
      <c r="AM422" s="16"/>
      <c r="AN422" s="70"/>
      <c r="AO422" s="16"/>
      <c r="AP422" s="16"/>
      <c r="AQ422" s="70"/>
      <c r="AR422" s="16"/>
      <c r="AS422" s="16"/>
      <c r="AT422" s="70"/>
      <c r="AU422" s="16"/>
      <c r="AV422" s="16"/>
      <c r="AW422" s="70"/>
      <c r="AX422" s="16"/>
      <c r="AY422" s="16"/>
      <c r="AZ422" s="70"/>
      <c r="BA422" s="16"/>
      <c r="BB422" s="16"/>
      <c r="BC422" s="70"/>
      <c r="BD422" s="16"/>
      <c r="BE422" s="16"/>
      <c r="BF422" s="70"/>
      <c r="BG422" s="16"/>
      <c r="BH422" s="16"/>
      <c r="BI422" s="70"/>
      <c r="BJ422" s="16"/>
      <c r="BK422" s="16"/>
      <c r="BL422" s="70"/>
      <c r="BM422" s="16"/>
      <c r="BN422" s="16"/>
      <c r="BO422" s="70"/>
      <c r="BP422" s="16"/>
      <c r="BQ422" s="16"/>
      <c r="BR422" s="70"/>
      <c r="BS422" s="16"/>
      <c r="BT422" s="16"/>
      <c r="BU422" s="70"/>
      <c r="BV422" s="16"/>
      <c r="BW422" s="16"/>
      <c r="BX422" s="70"/>
      <c r="BY422" s="16"/>
      <c r="BZ422" s="16"/>
      <c r="CA422" s="70"/>
      <c r="CB422" s="16"/>
      <c r="CC422" s="16"/>
      <c r="CD422" s="70"/>
      <c r="CE422" s="16"/>
      <c r="CF422" s="16"/>
      <c r="CG422" s="70"/>
      <c r="CH422" s="16"/>
      <c r="CI422" s="16"/>
      <c r="CJ422" s="70"/>
      <c r="CK422" s="16"/>
      <c r="CL422" s="16"/>
      <c r="CM422" s="70"/>
      <c r="CN422" s="16"/>
      <c r="CO422" s="16"/>
      <c r="CP422" s="70"/>
      <c r="CQ422" s="16"/>
      <c r="CR422" s="16"/>
      <c r="CS422" s="70"/>
      <c r="CT422" s="16"/>
      <c r="CU422" s="16"/>
      <c r="CV422" s="70"/>
      <c r="CW422" s="16"/>
      <c r="CX422" s="16"/>
      <c r="CY422" s="70"/>
      <c r="CZ422" s="16"/>
      <c r="DA422" s="16"/>
      <c r="DB422" s="70"/>
      <c r="DC422" s="16"/>
      <c r="DD422" s="16"/>
      <c r="DE422" s="70"/>
      <c r="DF422" s="16"/>
      <c r="DG422" s="16"/>
      <c r="DH422" s="70"/>
      <c r="DI422" s="16"/>
      <c r="DJ422" s="16"/>
      <c r="DK422" s="70"/>
      <c r="DL422" s="16"/>
      <c r="DM422" s="16"/>
      <c r="DN422" s="70"/>
      <c r="DO422" s="16"/>
      <c r="DP422" s="16"/>
      <c r="DQ422" s="70"/>
      <c r="DR422" s="16"/>
      <c r="DS422" s="16"/>
      <c r="DT422" s="70"/>
      <c r="DU422" s="16"/>
      <c r="DV422" s="16"/>
      <c r="DW422" s="70"/>
      <c r="DX422" s="16"/>
      <c r="DY422" s="16"/>
      <c r="DZ422" s="70"/>
      <c r="EA422" s="16"/>
      <c r="EB422" s="16"/>
      <c r="EC422" s="70"/>
      <c r="ED422" s="16"/>
      <c r="EE422" s="16"/>
      <c r="EF422" s="70"/>
      <c r="EG422" s="16"/>
      <c r="EH422" s="16"/>
      <c r="EI422" s="70"/>
      <c r="EJ422" s="16"/>
      <c r="EK422" s="16"/>
      <c r="EL422" s="70"/>
      <c r="EM422" s="16"/>
      <c r="EN422" s="16"/>
      <c r="EO422" s="70"/>
      <c r="EP422" s="16"/>
      <c r="EQ422" s="16"/>
      <c r="ER422" s="70"/>
      <c r="ES422" s="16"/>
      <c r="ET422" s="16"/>
      <c r="EU422" s="70"/>
      <c r="EV422" s="16"/>
      <c r="EW422" s="16"/>
      <c r="EX422" s="70"/>
      <c r="EY422" s="16"/>
      <c r="EZ422" s="16"/>
      <c r="FA422" s="70"/>
      <c r="FB422" s="16"/>
      <c r="FC422" s="16"/>
      <c r="FD422" s="70"/>
      <c r="FE422" s="16"/>
      <c r="FF422" s="16"/>
      <c r="FG422" s="70"/>
      <c r="FH422" s="16"/>
      <c r="FI422" s="16"/>
      <c r="FJ422" s="70"/>
      <c r="FK422" s="16"/>
      <c r="FL422" s="16"/>
      <c r="FM422" s="70"/>
      <c r="FN422" s="16"/>
      <c r="FO422" s="16"/>
      <c r="FP422" s="70"/>
      <c r="FQ422" s="16"/>
      <c r="FR422" s="16"/>
      <c r="FS422" s="70"/>
      <c r="FT422" s="16"/>
      <c r="FU422" s="16"/>
      <c r="FV422" s="70"/>
      <c r="FW422" s="16"/>
      <c r="FX422" s="16"/>
      <c r="FY422" s="70"/>
      <c r="FZ422" s="16"/>
      <c r="GA422" s="16"/>
      <c r="GB422" s="70"/>
      <c r="GC422" s="16"/>
      <c r="GD422" s="16"/>
      <c r="GE422" s="70"/>
      <c r="GF422" s="16"/>
      <c r="GG422" s="16"/>
      <c r="GH422" s="71"/>
      <c r="GI422" s="16"/>
      <c r="GJ422" s="16"/>
      <c r="GK422" s="70"/>
      <c r="GL422" s="16"/>
      <c r="GM422" s="16"/>
      <c r="GN422" s="70"/>
      <c r="GO422" s="16"/>
      <c r="GP422" s="16"/>
      <c r="GQ422" s="70"/>
      <c r="GR422" s="16"/>
      <c r="GS422" s="16"/>
      <c r="GT422" s="70"/>
      <c r="GU422" s="16"/>
      <c r="GV422" s="16"/>
      <c r="GW422" s="70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70"/>
      <c r="HJ422" s="16"/>
      <c r="HK422" s="16"/>
      <c r="HL422" s="16"/>
      <c r="HM422" s="16"/>
      <c r="HN422" s="16"/>
      <c r="HO422" s="16"/>
      <c r="HP422" s="16"/>
      <c r="HQ422" s="16"/>
      <c r="HR422" s="70"/>
      <c r="HS422" s="16"/>
      <c r="HT422" s="16"/>
      <c r="HU422" s="70"/>
      <c r="HV422" s="16"/>
      <c r="HW422" s="16"/>
      <c r="HX422" s="70"/>
      <c r="HY422" s="16"/>
      <c r="HZ422" s="16"/>
      <c r="IA422" s="70"/>
      <c r="IB422" s="16"/>
      <c r="IC422" s="16"/>
      <c r="ID422" s="70"/>
      <c r="IE422" s="16"/>
      <c r="IF422" s="16"/>
      <c r="IG422" s="70"/>
      <c r="IH422" s="16"/>
      <c r="II422" s="16"/>
      <c r="IJ422" s="70"/>
      <c r="IK422" s="16"/>
      <c r="IL422" s="16"/>
      <c r="IM422" s="70"/>
      <c r="IN422" s="16"/>
      <c r="IO422" s="16"/>
      <c r="IP422" s="70"/>
      <c r="IQ422" s="16"/>
      <c r="IR422" s="16"/>
      <c r="IS422" s="16"/>
      <c r="IT422" s="70"/>
      <c r="IU422" s="16"/>
      <c r="IV422" s="16"/>
      <c r="IW422" s="70"/>
      <c r="IX422" s="16"/>
      <c r="IY422" s="16"/>
      <c r="IZ422" s="70"/>
      <c r="JA422" s="16"/>
      <c r="JB422" s="16"/>
      <c r="JC422" s="70"/>
      <c r="JD422" s="16"/>
      <c r="JE422" s="16"/>
      <c r="JF422" s="70"/>
      <c r="JG422" s="16"/>
      <c r="JH422" s="16"/>
      <c r="JI422" s="70"/>
      <c r="JJ422" s="16"/>
      <c r="JK422" s="16"/>
      <c r="JL422" s="70"/>
      <c r="JM422" s="16"/>
      <c r="JN422" s="16"/>
      <c r="JO422" s="70"/>
      <c r="JP422" s="16"/>
      <c r="JQ422" s="16"/>
      <c r="JR422" s="70"/>
      <c r="JS422" s="16"/>
      <c r="JT422" s="16"/>
      <c r="JU422" s="70"/>
      <c r="JV422" s="16"/>
      <c r="JW422" s="16"/>
      <c r="JX422" s="70"/>
      <c r="JY422" s="16"/>
      <c r="JZ422" s="16"/>
      <c r="KA422" s="70"/>
      <c r="KB422" s="16"/>
      <c r="KC422" s="16"/>
      <c r="KD422" s="70"/>
      <c r="KE422" s="16"/>
      <c r="KF422" s="16"/>
      <c r="KG422" s="70"/>
      <c r="KH422" s="16"/>
      <c r="KI422" s="16"/>
      <c r="KJ422" s="70"/>
      <c r="KK422" s="16"/>
      <c r="KL422" s="16"/>
      <c r="KM422" s="70"/>
      <c r="KN422" s="16"/>
      <c r="KO422" s="16"/>
      <c r="KP422" s="70"/>
      <c r="KQ422" s="16"/>
      <c r="KR422" s="16"/>
      <c r="KS422" s="70"/>
      <c r="KT422" s="16"/>
      <c r="KU422" s="16"/>
      <c r="KV422" s="16"/>
      <c r="KW422" s="16"/>
      <c r="KX422" s="16"/>
      <c r="KY422" s="70"/>
      <c r="KZ422" s="16"/>
      <c r="LA422" s="16"/>
      <c r="LB422" s="70"/>
      <c r="LC422" s="16"/>
      <c r="LD422" s="16"/>
      <c r="LE422" s="70"/>
      <c r="LF422" s="16"/>
      <c r="LG422" s="16"/>
      <c r="LH422" s="70"/>
      <c r="LI422" s="16"/>
      <c r="LJ422" s="16"/>
      <c r="LK422" s="70"/>
      <c r="LL422" s="16"/>
      <c r="LM422" s="16"/>
      <c r="LN422" s="70"/>
      <c r="LO422" s="16"/>
      <c r="LP422" s="16"/>
      <c r="LQ422" s="70"/>
      <c r="LR422" s="16"/>
      <c r="LS422" s="16"/>
      <c r="LT422" s="70"/>
      <c r="LU422" s="16"/>
      <c r="LV422" s="16"/>
      <c r="LW422" s="70"/>
      <c r="LX422" s="16"/>
      <c r="LY422" s="16"/>
      <c r="LZ422" s="70"/>
      <c r="MA422" s="16"/>
      <c r="MB422" s="16"/>
      <c r="MC422" s="70"/>
      <c r="MD422" s="16"/>
      <c r="ME422" s="16"/>
      <c r="MF422" s="70"/>
      <c r="MG422" s="21"/>
    </row>
    <row r="423" spans="2:345" s="17" customFormat="1">
      <c r="B423" s="16"/>
      <c r="C423" s="16"/>
      <c r="D423" s="16"/>
      <c r="E423" s="16"/>
      <c r="F423" s="16"/>
      <c r="G423" s="70"/>
      <c r="H423" s="16"/>
      <c r="I423" s="16"/>
      <c r="J423" s="70"/>
      <c r="K423" s="16"/>
      <c r="L423" s="16"/>
      <c r="M423" s="70"/>
      <c r="N423" s="16"/>
      <c r="O423" s="16"/>
      <c r="P423" s="70"/>
      <c r="Q423" s="16"/>
      <c r="R423" s="16"/>
      <c r="S423" s="70"/>
      <c r="T423" s="16"/>
      <c r="U423" s="16"/>
      <c r="V423" s="70"/>
      <c r="W423" s="16"/>
      <c r="X423" s="16"/>
      <c r="Y423" s="70"/>
      <c r="Z423" s="16"/>
      <c r="AA423" s="16"/>
      <c r="AB423" s="70"/>
      <c r="AC423" s="16"/>
      <c r="AD423" s="16"/>
      <c r="AE423" s="70"/>
      <c r="AF423" s="16"/>
      <c r="AG423" s="16"/>
      <c r="AH423" s="70"/>
      <c r="AI423" s="16"/>
      <c r="AJ423" s="16"/>
      <c r="AK423" s="70"/>
      <c r="AL423" s="16"/>
      <c r="AM423" s="16"/>
      <c r="AN423" s="70"/>
      <c r="AO423" s="16"/>
      <c r="AP423" s="16"/>
      <c r="AQ423" s="70"/>
      <c r="AR423" s="16"/>
      <c r="AS423" s="16"/>
      <c r="AT423" s="70"/>
      <c r="AU423" s="16"/>
      <c r="AV423" s="16"/>
      <c r="AW423" s="70"/>
      <c r="AX423" s="16"/>
      <c r="AY423" s="16"/>
      <c r="AZ423" s="70"/>
      <c r="BA423" s="16"/>
      <c r="BB423" s="16"/>
      <c r="BC423" s="70"/>
      <c r="BD423" s="16"/>
      <c r="BE423" s="16"/>
      <c r="BF423" s="70"/>
      <c r="BG423" s="16"/>
      <c r="BH423" s="16"/>
      <c r="BI423" s="70"/>
      <c r="BJ423" s="16"/>
      <c r="BK423" s="16"/>
      <c r="BL423" s="70"/>
      <c r="BM423" s="16"/>
      <c r="BN423" s="16"/>
      <c r="BO423" s="70"/>
      <c r="BP423" s="16"/>
      <c r="BQ423" s="16"/>
      <c r="BR423" s="70"/>
      <c r="BS423" s="16"/>
      <c r="BT423" s="16"/>
      <c r="BU423" s="70"/>
      <c r="BV423" s="16"/>
      <c r="BW423" s="16"/>
      <c r="BX423" s="70"/>
      <c r="BY423" s="16"/>
      <c r="BZ423" s="16"/>
      <c r="CA423" s="70"/>
      <c r="CB423" s="16"/>
      <c r="CC423" s="16"/>
      <c r="CD423" s="70"/>
      <c r="CE423" s="16"/>
      <c r="CF423" s="16"/>
      <c r="CG423" s="70"/>
      <c r="CH423" s="16"/>
      <c r="CI423" s="16"/>
      <c r="CJ423" s="70"/>
      <c r="CK423" s="16"/>
      <c r="CL423" s="16"/>
      <c r="CM423" s="70"/>
      <c r="CN423" s="16"/>
      <c r="CO423" s="16"/>
      <c r="CP423" s="70"/>
      <c r="CQ423" s="16"/>
      <c r="CR423" s="16"/>
      <c r="CS423" s="70"/>
      <c r="CT423" s="16"/>
      <c r="CU423" s="16"/>
      <c r="CV423" s="70"/>
      <c r="CW423" s="16"/>
      <c r="CX423" s="16"/>
      <c r="CY423" s="70"/>
      <c r="CZ423" s="16"/>
      <c r="DA423" s="16"/>
      <c r="DB423" s="70"/>
      <c r="DC423" s="16"/>
      <c r="DD423" s="16"/>
      <c r="DE423" s="70"/>
      <c r="DF423" s="16"/>
      <c r="DG423" s="16"/>
      <c r="DH423" s="70"/>
      <c r="DI423" s="16"/>
      <c r="DJ423" s="16"/>
      <c r="DK423" s="70"/>
      <c r="DL423" s="16"/>
      <c r="DM423" s="16"/>
      <c r="DN423" s="70"/>
      <c r="DO423" s="16"/>
      <c r="DP423" s="16"/>
      <c r="DQ423" s="70"/>
      <c r="DR423" s="16"/>
      <c r="DS423" s="16"/>
      <c r="DT423" s="70"/>
      <c r="DU423" s="16"/>
      <c r="DV423" s="16"/>
      <c r="DW423" s="70"/>
      <c r="DX423" s="16"/>
      <c r="DY423" s="16"/>
      <c r="DZ423" s="70"/>
      <c r="EA423" s="16"/>
      <c r="EB423" s="16"/>
      <c r="EC423" s="70"/>
      <c r="ED423" s="16"/>
      <c r="EE423" s="16"/>
      <c r="EF423" s="70"/>
      <c r="EG423" s="16"/>
      <c r="EH423" s="16"/>
      <c r="EI423" s="70"/>
      <c r="EJ423" s="16"/>
      <c r="EK423" s="16"/>
      <c r="EL423" s="70"/>
      <c r="EM423" s="16"/>
      <c r="EN423" s="16"/>
      <c r="EO423" s="70"/>
      <c r="EP423" s="16"/>
      <c r="EQ423" s="16"/>
      <c r="ER423" s="70"/>
      <c r="ES423" s="16"/>
      <c r="ET423" s="16"/>
      <c r="EU423" s="70"/>
      <c r="EV423" s="16"/>
      <c r="EW423" s="16"/>
      <c r="EX423" s="70"/>
      <c r="EY423" s="16"/>
      <c r="EZ423" s="16"/>
      <c r="FA423" s="70"/>
      <c r="FB423" s="16"/>
      <c r="FC423" s="16"/>
      <c r="FD423" s="70"/>
      <c r="FE423" s="16"/>
      <c r="FF423" s="16"/>
      <c r="FG423" s="70"/>
      <c r="FH423" s="16"/>
      <c r="FI423" s="16"/>
      <c r="FJ423" s="70"/>
      <c r="FK423" s="16"/>
      <c r="FL423" s="16"/>
      <c r="FM423" s="70"/>
      <c r="FN423" s="16"/>
      <c r="FO423" s="16"/>
      <c r="FP423" s="70"/>
      <c r="FQ423" s="16"/>
      <c r="FR423" s="16"/>
      <c r="FS423" s="70"/>
      <c r="FT423" s="16"/>
      <c r="FU423" s="16"/>
      <c r="FV423" s="70"/>
      <c r="FW423" s="16"/>
      <c r="FX423" s="16"/>
      <c r="FY423" s="70"/>
      <c r="FZ423" s="16"/>
      <c r="GA423" s="16"/>
      <c r="GB423" s="70"/>
      <c r="GC423" s="16"/>
      <c r="GD423" s="16"/>
      <c r="GE423" s="70"/>
      <c r="GF423" s="16"/>
      <c r="GG423" s="16"/>
      <c r="GH423" s="71"/>
      <c r="GI423" s="16"/>
      <c r="GJ423" s="16"/>
      <c r="GK423" s="70"/>
      <c r="GL423" s="16"/>
      <c r="GM423" s="16"/>
      <c r="GN423" s="70"/>
      <c r="GO423" s="16"/>
      <c r="GP423" s="16"/>
      <c r="GQ423" s="70"/>
      <c r="GR423" s="16"/>
      <c r="GS423" s="16"/>
      <c r="GT423" s="70"/>
      <c r="GU423" s="16"/>
      <c r="GV423" s="16"/>
      <c r="GW423" s="70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70"/>
      <c r="HJ423" s="16"/>
      <c r="HK423" s="16"/>
      <c r="HL423" s="16"/>
      <c r="HM423" s="16"/>
      <c r="HN423" s="16"/>
      <c r="HO423" s="16"/>
      <c r="HP423" s="16"/>
      <c r="HQ423" s="16"/>
      <c r="HR423" s="70"/>
      <c r="HS423" s="16"/>
      <c r="HT423" s="16"/>
      <c r="HU423" s="70"/>
      <c r="HV423" s="16"/>
      <c r="HW423" s="16"/>
      <c r="HX423" s="70"/>
      <c r="HY423" s="16"/>
      <c r="HZ423" s="16"/>
      <c r="IA423" s="70"/>
      <c r="IB423" s="16"/>
      <c r="IC423" s="16"/>
      <c r="ID423" s="70"/>
      <c r="IE423" s="16"/>
      <c r="IF423" s="16"/>
      <c r="IG423" s="70"/>
      <c r="IH423" s="16"/>
      <c r="II423" s="16"/>
      <c r="IJ423" s="70"/>
      <c r="IK423" s="16"/>
      <c r="IL423" s="16"/>
      <c r="IM423" s="70"/>
      <c r="IN423" s="16"/>
      <c r="IO423" s="16"/>
      <c r="IP423" s="70"/>
      <c r="IQ423" s="16"/>
      <c r="IR423" s="16"/>
      <c r="IS423" s="16"/>
      <c r="IT423" s="70"/>
      <c r="IU423" s="16"/>
      <c r="IV423" s="16"/>
      <c r="IW423" s="70"/>
      <c r="IX423" s="16"/>
      <c r="IY423" s="16"/>
      <c r="IZ423" s="70"/>
      <c r="JA423" s="16"/>
      <c r="JB423" s="16"/>
      <c r="JC423" s="70"/>
      <c r="JD423" s="16"/>
      <c r="JE423" s="16"/>
      <c r="JF423" s="70"/>
      <c r="JG423" s="16"/>
      <c r="JH423" s="16"/>
      <c r="JI423" s="70"/>
      <c r="JJ423" s="16"/>
      <c r="JK423" s="16"/>
      <c r="JL423" s="70"/>
      <c r="JM423" s="16"/>
      <c r="JN423" s="16"/>
      <c r="JO423" s="70"/>
      <c r="JP423" s="16"/>
      <c r="JQ423" s="16"/>
      <c r="JR423" s="70"/>
      <c r="JS423" s="16"/>
      <c r="JT423" s="16"/>
      <c r="JU423" s="70"/>
      <c r="JV423" s="16"/>
      <c r="JW423" s="16"/>
      <c r="JX423" s="70"/>
      <c r="JY423" s="16"/>
      <c r="JZ423" s="16"/>
      <c r="KA423" s="70"/>
      <c r="KB423" s="16"/>
      <c r="KC423" s="16"/>
      <c r="KD423" s="70"/>
      <c r="KE423" s="16"/>
      <c r="KF423" s="16"/>
      <c r="KG423" s="70"/>
      <c r="KH423" s="16"/>
      <c r="KI423" s="16"/>
      <c r="KJ423" s="70"/>
      <c r="KK423" s="16"/>
      <c r="KL423" s="16"/>
      <c r="KM423" s="70"/>
      <c r="KN423" s="16"/>
      <c r="KO423" s="16"/>
      <c r="KP423" s="70"/>
      <c r="KQ423" s="16"/>
      <c r="KR423" s="16"/>
      <c r="KS423" s="70"/>
      <c r="KT423" s="16"/>
      <c r="KU423" s="16"/>
      <c r="KV423" s="16"/>
      <c r="KW423" s="16"/>
      <c r="KX423" s="16"/>
      <c r="KY423" s="70"/>
      <c r="KZ423" s="16"/>
      <c r="LA423" s="16"/>
      <c r="LB423" s="70"/>
      <c r="LC423" s="16"/>
      <c r="LD423" s="16"/>
      <c r="LE423" s="70"/>
      <c r="LF423" s="16"/>
      <c r="LG423" s="16"/>
      <c r="LH423" s="70"/>
      <c r="LI423" s="16"/>
      <c r="LJ423" s="16"/>
      <c r="LK423" s="70"/>
      <c r="LL423" s="16"/>
      <c r="LM423" s="16"/>
      <c r="LN423" s="70"/>
      <c r="LO423" s="16"/>
      <c r="LP423" s="16"/>
      <c r="LQ423" s="70"/>
      <c r="LR423" s="16"/>
      <c r="LS423" s="16"/>
      <c r="LT423" s="70"/>
      <c r="LU423" s="16"/>
      <c r="LV423" s="16"/>
      <c r="LW423" s="70"/>
      <c r="LX423" s="16"/>
      <c r="LY423" s="16"/>
      <c r="LZ423" s="70"/>
      <c r="MA423" s="16"/>
      <c r="MB423" s="16"/>
      <c r="MC423" s="70"/>
      <c r="MD423" s="16"/>
      <c r="ME423" s="16"/>
      <c r="MF423" s="70"/>
      <c r="MG423" s="21"/>
    </row>
    <row r="424" spans="2:345" s="17" customFormat="1" ht="18.75" customHeight="1">
      <c r="B424" s="16"/>
      <c r="C424" s="16"/>
      <c r="D424" s="16"/>
      <c r="E424" s="16"/>
      <c r="F424" s="16"/>
      <c r="G424" s="70"/>
      <c r="H424" s="16"/>
      <c r="I424" s="16"/>
      <c r="J424" s="70"/>
      <c r="K424" s="16"/>
      <c r="L424" s="16"/>
      <c r="M424" s="70"/>
      <c r="N424" s="16"/>
      <c r="O424" s="16"/>
      <c r="P424" s="70"/>
      <c r="Q424" s="16"/>
      <c r="R424" s="16"/>
      <c r="S424" s="70"/>
      <c r="T424" s="16"/>
      <c r="U424" s="16"/>
      <c r="V424" s="70"/>
      <c r="W424" s="16"/>
      <c r="X424" s="16"/>
      <c r="Y424" s="70"/>
      <c r="Z424" s="16"/>
      <c r="AA424" s="16"/>
      <c r="AB424" s="70"/>
      <c r="AC424" s="16"/>
      <c r="AD424" s="16"/>
      <c r="AE424" s="70"/>
      <c r="AF424" s="16"/>
      <c r="AG424" s="16"/>
      <c r="AH424" s="70"/>
      <c r="AI424" s="16"/>
      <c r="AJ424" s="16"/>
      <c r="AK424" s="70"/>
      <c r="AL424" s="16"/>
      <c r="AM424" s="16"/>
      <c r="AN424" s="70"/>
      <c r="AO424" s="16"/>
      <c r="AP424" s="16"/>
      <c r="AQ424" s="70"/>
      <c r="AR424" s="16"/>
      <c r="AS424" s="16"/>
      <c r="AT424" s="70"/>
      <c r="AU424" s="16"/>
      <c r="AV424" s="16"/>
      <c r="AW424" s="70"/>
      <c r="AX424" s="16"/>
      <c r="AY424" s="16"/>
      <c r="AZ424" s="70"/>
      <c r="BA424" s="16"/>
      <c r="BB424" s="16"/>
      <c r="BC424" s="70"/>
      <c r="BD424" s="16"/>
      <c r="BE424" s="16"/>
      <c r="BF424" s="70"/>
      <c r="BG424" s="16"/>
      <c r="BH424" s="16"/>
      <c r="BI424" s="70"/>
      <c r="BJ424" s="16"/>
      <c r="BK424" s="16"/>
      <c r="BL424" s="70"/>
      <c r="BM424" s="16"/>
      <c r="BN424" s="16"/>
      <c r="BO424" s="70"/>
      <c r="BP424" s="16"/>
      <c r="BQ424" s="16"/>
      <c r="BR424" s="70"/>
      <c r="BS424" s="16"/>
      <c r="BT424" s="16"/>
      <c r="BU424" s="70"/>
      <c r="BV424" s="16"/>
      <c r="BW424" s="16"/>
      <c r="BX424" s="70"/>
      <c r="BY424" s="16"/>
      <c r="BZ424" s="16"/>
      <c r="CA424" s="70"/>
      <c r="CB424" s="16"/>
      <c r="CC424" s="16"/>
      <c r="CD424" s="70"/>
      <c r="CE424" s="16"/>
      <c r="CF424" s="16"/>
      <c r="CG424" s="70"/>
      <c r="CH424" s="16"/>
      <c r="CI424" s="16"/>
      <c r="CJ424" s="70"/>
      <c r="CK424" s="16"/>
      <c r="CL424" s="16"/>
      <c r="CM424" s="70"/>
      <c r="CN424" s="16"/>
      <c r="CO424" s="16"/>
      <c r="CP424" s="70"/>
      <c r="CQ424" s="16"/>
      <c r="CR424" s="16"/>
      <c r="CS424" s="70"/>
      <c r="CT424" s="16"/>
      <c r="CU424" s="16"/>
      <c r="CV424" s="70"/>
      <c r="CW424" s="16"/>
      <c r="CX424" s="16"/>
      <c r="CY424" s="70"/>
      <c r="CZ424" s="16"/>
      <c r="DA424" s="16"/>
      <c r="DB424" s="70"/>
      <c r="DC424" s="16"/>
      <c r="DD424" s="16"/>
      <c r="DE424" s="70"/>
      <c r="DF424" s="16"/>
      <c r="DG424" s="16"/>
      <c r="DH424" s="70"/>
      <c r="DI424" s="16"/>
      <c r="DJ424" s="16"/>
      <c r="DK424" s="70"/>
      <c r="DL424" s="16"/>
      <c r="DM424" s="16"/>
      <c r="DN424" s="70"/>
      <c r="DO424" s="16"/>
      <c r="DP424" s="16"/>
      <c r="DQ424" s="70"/>
      <c r="DR424" s="16"/>
      <c r="DS424" s="16"/>
      <c r="DT424" s="70"/>
      <c r="DU424" s="16"/>
      <c r="DV424" s="16"/>
      <c r="DW424" s="70"/>
      <c r="DX424" s="16"/>
      <c r="DY424" s="16"/>
      <c r="DZ424" s="70"/>
      <c r="EA424" s="16"/>
      <c r="EB424" s="16"/>
      <c r="EC424" s="70"/>
      <c r="ED424" s="16"/>
      <c r="EE424" s="16"/>
      <c r="EF424" s="70"/>
      <c r="EG424" s="16"/>
      <c r="EH424" s="16"/>
      <c r="EI424" s="70"/>
      <c r="EJ424" s="16"/>
      <c r="EK424" s="16"/>
      <c r="EL424" s="70"/>
      <c r="EM424" s="16"/>
      <c r="EN424" s="16"/>
      <c r="EO424" s="70"/>
      <c r="EP424" s="16"/>
      <c r="EQ424" s="16"/>
      <c r="ER424" s="70"/>
      <c r="ES424" s="16"/>
      <c r="ET424" s="16"/>
      <c r="EU424" s="70"/>
      <c r="EV424" s="16"/>
      <c r="EW424" s="16"/>
      <c r="EX424" s="70"/>
      <c r="EY424" s="16"/>
      <c r="EZ424" s="16"/>
      <c r="FA424" s="70"/>
      <c r="FB424" s="16"/>
      <c r="FC424" s="16"/>
      <c r="FD424" s="70"/>
      <c r="FE424" s="16"/>
      <c r="FF424" s="16"/>
      <c r="FG424" s="70"/>
      <c r="FH424" s="16"/>
      <c r="FI424" s="16"/>
      <c r="FJ424" s="70"/>
      <c r="FK424" s="16"/>
      <c r="FL424" s="16"/>
      <c r="FM424" s="70"/>
      <c r="FN424" s="16"/>
      <c r="FO424" s="16"/>
      <c r="FP424" s="70"/>
      <c r="FQ424" s="16"/>
      <c r="FR424" s="16"/>
      <c r="FS424" s="70"/>
      <c r="FT424" s="16"/>
      <c r="FU424" s="16"/>
      <c r="FV424" s="70"/>
      <c r="FW424" s="16"/>
      <c r="FX424" s="16"/>
      <c r="FY424" s="70"/>
      <c r="FZ424" s="16"/>
      <c r="GA424" s="16"/>
      <c r="GB424" s="70"/>
      <c r="GC424" s="16"/>
      <c r="GD424" s="16"/>
      <c r="GE424" s="70"/>
      <c r="GF424" s="16"/>
      <c r="GG424" s="16"/>
      <c r="GH424" s="71"/>
      <c r="GI424" s="16"/>
      <c r="GJ424" s="16"/>
      <c r="GK424" s="70"/>
      <c r="GL424" s="16"/>
      <c r="GM424" s="16"/>
      <c r="GN424" s="70"/>
      <c r="GO424" s="16"/>
      <c r="GP424" s="16"/>
      <c r="GQ424" s="70"/>
      <c r="GR424" s="16"/>
      <c r="GS424" s="16"/>
      <c r="GT424" s="70"/>
      <c r="GU424" s="16"/>
      <c r="GV424" s="16"/>
      <c r="GW424" s="70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70"/>
      <c r="HJ424" s="16"/>
      <c r="HK424" s="16"/>
      <c r="HL424" s="16"/>
      <c r="HM424" s="16"/>
      <c r="HN424" s="16"/>
      <c r="HO424" s="16"/>
      <c r="HP424" s="16"/>
      <c r="HQ424" s="16"/>
      <c r="HR424" s="70"/>
      <c r="HS424" s="16"/>
      <c r="HT424" s="16"/>
      <c r="HU424" s="70"/>
      <c r="HV424" s="16"/>
      <c r="HW424" s="16"/>
      <c r="HX424" s="70"/>
      <c r="HY424" s="16"/>
      <c r="HZ424" s="16"/>
      <c r="IA424" s="70"/>
      <c r="IB424" s="16"/>
      <c r="IC424" s="16"/>
      <c r="ID424" s="70"/>
      <c r="IE424" s="16"/>
      <c r="IF424" s="16"/>
      <c r="IG424" s="70"/>
      <c r="IH424" s="16"/>
      <c r="II424" s="16"/>
      <c r="IJ424" s="70"/>
      <c r="IK424" s="16"/>
      <c r="IL424" s="16"/>
      <c r="IM424" s="70"/>
      <c r="IN424" s="16"/>
      <c r="IO424" s="16"/>
      <c r="IP424" s="70"/>
      <c r="IQ424" s="16"/>
      <c r="IR424" s="16"/>
      <c r="IS424" s="16"/>
      <c r="IT424" s="70"/>
      <c r="IU424" s="16"/>
      <c r="IV424" s="16"/>
      <c r="IW424" s="70"/>
      <c r="IX424" s="16"/>
      <c r="IY424" s="16"/>
      <c r="IZ424" s="70"/>
      <c r="JA424" s="16"/>
      <c r="JB424" s="16"/>
      <c r="JC424" s="70"/>
      <c r="JD424" s="16"/>
      <c r="JE424" s="16"/>
      <c r="JF424" s="70"/>
      <c r="JG424" s="16"/>
      <c r="JH424" s="16"/>
      <c r="JI424" s="70"/>
      <c r="JJ424" s="16"/>
      <c r="JK424" s="16"/>
      <c r="JL424" s="70"/>
      <c r="JM424" s="16"/>
      <c r="JN424" s="16"/>
      <c r="JO424" s="70"/>
      <c r="JP424" s="16"/>
      <c r="JQ424" s="16"/>
      <c r="JR424" s="70"/>
      <c r="JS424" s="16"/>
      <c r="JT424" s="16"/>
      <c r="JU424" s="70"/>
      <c r="JV424" s="16"/>
      <c r="JW424" s="16"/>
      <c r="JX424" s="70"/>
      <c r="JY424" s="16"/>
      <c r="JZ424" s="16"/>
      <c r="KA424" s="70"/>
      <c r="KB424" s="16"/>
      <c r="KC424" s="16"/>
      <c r="KD424" s="70"/>
      <c r="KE424" s="16"/>
      <c r="KF424" s="16"/>
      <c r="KG424" s="70"/>
      <c r="KH424" s="16"/>
      <c r="KI424" s="16"/>
      <c r="KJ424" s="70"/>
      <c r="KK424" s="16"/>
      <c r="KL424" s="16"/>
      <c r="KM424" s="70"/>
      <c r="KN424" s="16"/>
      <c r="KO424" s="16"/>
      <c r="KP424" s="70"/>
      <c r="KQ424" s="16"/>
      <c r="KR424" s="16"/>
      <c r="KS424" s="70"/>
      <c r="KT424" s="16"/>
      <c r="KU424" s="16"/>
      <c r="KV424" s="16"/>
      <c r="KW424" s="16"/>
      <c r="KX424" s="16"/>
      <c r="KY424" s="70"/>
      <c r="KZ424" s="16"/>
      <c r="LA424" s="16"/>
      <c r="LB424" s="70"/>
      <c r="LC424" s="16"/>
      <c r="LD424" s="16"/>
      <c r="LE424" s="70"/>
      <c r="LF424" s="16"/>
      <c r="LG424" s="16"/>
      <c r="LH424" s="70"/>
      <c r="LI424" s="16"/>
      <c r="LJ424" s="16"/>
      <c r="LK424" s="70"/>
      <c r="LL424" s="16"/>
      <c r="LM424" s="16"/>
      <c r="LN424" s="70"/>
      <c r="LO424" s="16"/>
      <c r="LP424" s="16"/>
      <c r="LQ424" s="70"/>
      <c r="LR424" s="16"/>
      <c r="LS424" s="16"/>
      <c r="LT424" s="70"/>
      <c r="LU424" s="16"/>
      <c r="LV424" s="16"/>
      <c r="LW424" s="70"/>
      <c r="LX424" s="16"/>
      <c r="LY424" s="16"/>
      <c r="LZ424" s="70"/>
      <c r="MA424" s="16"/>
      <c r="MB424" s="16"/>
      <c r="MC424" s="70"/>
      <c r="MD424" s="16"/>
      <c r="ME424" s="16"/>
      <c r="MF424" s="70"/>
      <c r="MG424" s="21"/>
    </row>
    <row r="425" spans="2:345" s="17" customFormat="1">
      <c r="B425" s="16"/>
      <c r="C425" s="16"/>
      <c r="D425" s="16"/>
      <c r="E425" s="16"/>
      <c r="F425" s="16"/>
      <c r="G425" s="70"/>
      <c r="H425" s="16"/>
      <c r="I425" s="16"/>
      <c r="J425" s="70"/>
      <c r="K425" s="16"/>
      <c r="L425" s="16"/>
      <c r="M425" s="70"/>
      <c r="N425" s="16"/>
      <c r="O425" s="16"/>
      <c r="P425" s="70"/>
      <c r="Q425" s="16"/>
      <c r="R425" s="16"/>
      <c r="S425" s="70"/>
      <c r="T425" s="16"/>
      <c r="U425" s="16"/>
      <c r="V425" s="70"/>
      <c r="W425" s="16"/>
      <c r="X425" s="16"/>
      <c r="Y425" s="70"/>
      <c r="Z425" s="16"/>
      <c r="AA425" s="16"/>
      <c r="AB425" s="70"/>
      <c r="AC425" s="16"/>
      <c r="AD425" s="16"/>
      <c r="AE425" s="70"/>
      <c r="AF425" s="16"/>
      <c r="AG425" s="16"/>
      <c r="AH425" s="70"/>
      <c r="AI425" s="16"/>
      <c r="AJ425" s="16"/>
      <c r="AK425" s="70"/>
      <c r="AL425" s="16"/>
      <c r="AM425" s="16"/>
      <c r="AN425" s="70"/>
      <c r="AO425" s="16"/>
      <c r="AP425" s="16"/>
      <c r="AQ425" s="70"/>
      <c r="AR425" s="16"/>
      <c r="AS425" s="16"/>
      <c r="AT425" s="70"/>
      <c r="AU425" s="16"/>
      <c r="AV425" s="16"/>
      <c r="AW425" s="70"/>
      <c r="AX425" s="16"/>
      <c r="AY425" s="16"/>
      <c r="AZ425" s="70"/>
      <c r="BA425" s="16"/>
      <c r="BB425" s="16"/>
      <c r="BC425" s="70"/>
      <c r="BD425" s="16"/>
      <c r="BE425" s="16"/>
      <c r="BF425" s="70"/>
      <c r="BG425" s="16"/>
      <c r="BH425" s="16"/>
      <c r="BI425" s="70"/>
      <c r="BJ425" s="16"/>
      <c r="BK425" s="16"/>
      <c r="BL425" s="70"/>
      <c r="BM425" s="16"/>
      <c r="BN425" s="16"/>
      <c r="BO425" s="70"/>
      <c r="BP425" s="16"/>
      <c r="BQ425" s="16"/>
      <c r="BR425" s="70"/>
      <c r="BS425" s="16"/>
      <c r="BT425" s="16"/>
      <c r="BU425" s="70"/>
      <c r="BV425" s="16"/>
      <c r="BW425" s="16"/>
      <c r="BX425" s="70"/>
      <c r="BY425" s="16"/>
      <c r="BZ425" s="16"/>
      <c r="CA425" s="70"/>
      <c r="CB425" s="16"/>
      <c r="CC425" s="16"/>
      <c r="CD425" s="70"/>
      <c r="CE425" s="16"/>
      <c r="CF425" s="16"/>
      <c r="CG425" s="70"/>
      <c r="CH425" s="16"/>
      <c r="CI425" s="16"/>
      <c r="CJ425" s="70"/>
      <c r="CK425" s="16"/>
      <c r="CL425" s="16"/>
      <c r="CM425" s="70"/>
      <c r="CN425" s="16"/>
      <c r="CO425" s="16"/>
      <c r="CP425" s="70"/>
      <c r="CQ425" s="16"/>
      <c r="CR425" s="16"/>
      <c r="CS425" s="70"/>
      <c r="CT425" s="16"/>
      <c r="CU425" s="16"/>
      <c r="CV425" s="70"/>
      <c r="CW425" s="16"/>
      <c r="CX425" s="16"/>
      <c r="CY425" s="70"/>
      <c r="CZ425" s="16"/>
      <c r="DA425" s="16"/>
      <c r="DB425" s="70"/>
      <c r="DC425" s="16"/>
      <c r="DD425" s="16"/>
      <c r="DE425" s="70"/>
      <c r="DF425" s="16"/>
      <c r="DG425" s="16"/>
      <c r="DH425" s="70"/>
      <c r="DI425" s="16"/>
      <c r="DJ425" s="16"/>
      <c r="DK425" s="70"/>
      <c r="DL425" s="16"/>
      <c r="DM425" s="16"/>
      <c r="DN425" s="70"/>
      <c r="DO425" s="16"/>
      <c r="DP425" s="16"/>
      <c r="DQ425" s="70"/>
      <c r="DR425" s="16"/>
      <c r="DS425" s="16"/>
      <c r="DT425" s="70"/>
      <c r="DU425" s="16"/>
      <c r="DV425" s="16"/>
      <c r="DW425" s="70"/>
      <c r="DX425" s="16"/>
      <c r="DY425" s="16"/>
      <c r="DZ425" s="70"/>
      <c r="EA425" s="16"/>
      <c r="EB425" s="16"/>
      <c r="EC425" s="70"/>
      <c r="ED425" s="16"/>
      <c r="EE425" s="16"/>
      <c r="EF425" s="70"/>
      <c r="EG425" s="16"/>
      <c r="EH425" s="16"/>
      <c r="EI425" s="70"/>
      <c r="EJ425" s="16"/>
      <c r="EK425" s="16"/>
      <c r="EL425" s="70"/>
      <c r="EM425" s="16"/>
      <c r="EN425" s="16"/>
      <c r="EO425" s="70"/>
      <c r="EP425" s="16"/>
      <c r="EQ425" s="16"/>
      <c r="ER425" s="70"/>
      <c r="ES425" s="16"/>
      <c r="ET425" s="16"/>
      <c r="EU425" s="70"/>
      <c r="EV425" s="16"/>
      <c r="EW425" s="16"/>
      <c r="EX425" s="70"/>
      <c r="EY425" s="16"/>
      <c r="EZ425" s="16"/>
      <c r="FA425" s="70"/>
      <c r="FB425" s="16"/>
      <c r="FC425" s="16"/>
      <c r="FD425" s="70"/>
      <c r="FE425" s="16"/>
      <c r="FF425" s="16"/>
      <c r="FG425" s="70"/>
      <c r="FH425" s="16"/>
      <c r="FI425" s="16"/>
      <c r="FJ425" s="70"/>
      <c r="FK425" s="16"/>
      <c r="FL425" s="16"/>
      <c r="FM425" s="70"/>
      <c r="FN425" s="16"/>
      <c r="FO425" s="16"/>
      <c r="FP425" s="70"/>
      <c r="FQ425" s="16"/>
      <c r="FR425" s="16"/>
      <c r="FS425" s="70"/>
      <c r="FT425" s="16"/>
      <c r="FU425" s="16"/>
      <c r="FV425" s="70"/>
      <c r="FW425" s="16"/>
      <c r="FX425" s="16"/>
      <c r="FY425" s="70"/>
      <c r="FZ425" s="16"/>
      <c r="GA425" s="16"/>
      <c r="GB425" s="70"/>
      <c r="GC425" s="16"/>
      <c r="GD425" s="16"/>
      <c r="GE425" s="70"/>
      <c r="GF425" s="16"/>
      <c r="GG425" s="16"/>
      <c r="GH425" s="71"/>
      <c r="GI425" s="16"/>
      <c r="GJ425" s="16"/>
      <c r="GK425" s="70"/>
      <c r="GL425" s="16"/>
      <c r="GM425" s="16"/>
      <c r="GN425" s="70"/>
      <c r="GO425" s="16"/>
      <c r="GP425" s="16"/>
      <c r="GQ425" s="70"/>
      <c r="GR425" s="16"/>
      <c r="GS425" s="16"/>
      <c r="GT425" s="70"/>
      <c r="GU425" s="16"/>
      <c r="GV425" s="16"/>
      <c r="GW425" s="70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70"/>
      <c r="HJ425" s="16"/>
      <c r="HK425" s="16"/>
      <c r="HL425" s="16"/>
      <c r="HM425" s="16"/>
      <c r="HN425" s="16"/>
      <c r="HO425" s="16"/>
      <c r="HP425" s="16"/>
      <c r="HQ425" s="16"/>
      <c r="HR425" s="70"/>
      <c r="HS425" s="16"/>
      <c r="HT425" s="16"/>
      <c r="HU425" s="70"/>
      <c r="HV425" s="16"/>
      <c r="HW425" s="16"/>
      <c r="HX425" s="70"/>
      <c r="HY425" s="16"/>
      <c r="HZ425" s="16"/>
      <c r="IA425" s="70"/>
      <c r="IB425" s="16"/>
      <c r="IC425" s="16"/>
      <c r="ID425" s="70"/>
      <c r="IE425" s="16"/>
      <c r="IF425" s="16"/>
      <c r="IG425" s="70"/>
      <c r="IH425" s="16"/>
      <c r="II425" s="16"/>
      <c r="IJ425" s="70"/>
      <c r="IK425" s="16"/>
      <c r="IL425" s="16"/>
      <c r="IM425" s="70"/>
      <c r="IN425" s="16"/>
      <c r="IO425" s="16"/>
      <c r="IP425" s="70"/>
      <c r="IQ425" s="16"/>
      <c r="IR425" s="16"/>
      <c r="IS425" s="16"/>
      <c r="IT425" s="70"/>
      <c r="IU425" s="16"/>
      <c r="IV425" s="16"/>
      <c r="IW425" s="70"/>
      <c r="IX425" s="16"/>
      <c r="IY425" s="16"/>
      <c r="IZ425" s="70"/>
      <c r="JA425" s="16"/>
      <c r="JB425" s="16"/>
      <c r="JC425" s="70"/>
      <c r="JD425" s="16"/>
      <c r="JE425" s="16"/>
      <c r="JF425" s="70"/>
      <c r="JG425" s="16"/>
      <c r="JH425" s="16"/>
      <c r="JI425" s="70"/>
      <c r="JJ425" s="16"/>
      <c r="JK425" s="16"/>
      <c r="JL425" s="70"/>
      <c r="JM425" s="16"/>
      <c r="JN425" s="16"/>
      <c r="JO425" s="70"/>
      <c r="JP425" s="16"/>
      <c r="JQ425" s="16"/>
      <c r="JR425" s="70"/>
      <c r="JS425" s="16"/>
      <c r="JT425" s="16"/>
      <c r="JU425" s="70"/>
      <c r="JV425" s="16"/>
      <c r="JW425" s="16"/>
      <c r="JX425" s="70"/>
      <c r="JY425" s="16"/>
      <c r="JZ425" s="16"/>
      <c r="KA425" s="70"/>
      <c r="KB425" s="16"/>
      <c r="KC425" s="16"/>
      <c r="KD425" s="70"/>
      <c r="KE425" s="16"/>
      <c r="KF425" s="16"/>
      <c r="KG425" s="70"/>
      <c r="KH425" s="16"/>
      <c r="KI425" s="16"/>
      <c r="KJ425" s="70"/>
      <c r="KK425" s="16"/>
      <c r="KL425" s="16"/>
      <c r="KM425" s="70"/>
      <c r="KN425" s="16"/>
      <c r="KO425" s="16"/>
      <c r="KP425" s="70"/>
      <c r="KQ425" s="16"/>
      <c r="KR425" s="16"/>
      <c r="KS425" s="70"/>
      <c r="KT425" s="16"/>
      <c r="KU425" s="16"/>
      <c r="KV425" s="16"/>
      <c r="KW425" s="16"/>
      <c r="KX425" s="16"/>
      <c r="KY425" s="70"/>
      <c r="KZ425" s="16"/>
      <c r="LA425" s="16"/>
      <c r="LB425" s="70"/>
      <c r="LC425" s="16"/>
      <c r="LD425" s="16"/>
      <c r="LE425" s="70"/>
      <c r="LF425" s="16"/>
      <c r="LG425" s="16"/>
      <c r="LH425" s="70"/>
      <c r="LI425" s="16"/>
      <c r="LJ425" s="16"/>
      <c r="LK425" s="70"/>
      <c r="LL425" s="16"/>
      <c r="LM425" s="16"/>
      <c r="LN425" s="70"/>
      <c r="LO425" s="16"/>
      <c r="LP425" s="16"/>
      <c r="LQ425" s="70"/>
      <c r="LR425" s="16"/>
      <c r="LS425" s="16"/>
      <c r="LT425" s="70"/>
      <c r="LU425" s="16"/>
      <c r="LV425" s="16"/>
      <c r="LW425" s="70"/>
      <c r="LX425" s="16"/>
      <c r="LY425" s="16"/>
      <c r="LZ425" s="70"/>
      <c r="MA425" s="16"/>
      <c r="MB425" s="16"/>
      <c r="MC425" s="70"/>
      <c r="MD425" s="16"/>
      <c r="ME425" s="16"/>
      <c r="MF425" s="70"/>
      <c r="MG425" s="21"/>
    </row>
    <row r="426" spans="2:345" s="17" customFormat="1" ht="18.75" customHeight="1">
      <c r="B426" s="16"/>
      <c r="C426" s="16"/>
      <c r="D426" s="16"/>
      <c r="E426" s="16"/>
      <c r="F426" s="16"/>
      <c r="G426" s="70"/>
      <c r="H426" s="16"/>
      <c r="I426" s="16"/>
      <c r="J426" s="70"/>
      <c r="K426" s="16"/>
      <c r="L426" s="16"/>
      <c r="M426" s="70"/>
      <c r="N426" s="16"/>
      <c r="O426" s="16"/>
      <c r="P426" s="70"/>
      <c r="Q426" s="16"/>
      <c r="R426" s="16"/>
      <c r="S426" s="70"/>
      <c r="T426" s="16"/>
      <c r="U426" s="16"/>
      <c r="V426" s="70"/>
      <c r="W426" s="16"/>
      <c r="X426" s="16"/>
      <c r="Y426" s="70"/>
      <c r="Z426" s="16"/>
      <c r="AA426" s="16"/>
      <c r="AB426" s="70"/>
      <c r="AC426" s="16"/>
      <c r="AD426" s="16"/>
      <c r="AE426" s="70"/>
      <c r="AF426" s="16"/>
      <c r="AG426" s="16"/>
      <c r="AH426" s="70"/>
      <c r="AI426" s="16"/>
      <c r="AJ426" s="16"/>
      <c r="AK426" s="70"/>
      <c r="AL426" s="16"/>
      <c r="AM426" s="16"/>
      <c r="AN426" s="70"/>
      <c r="AO426" s="16"/>
      <c r="AP426" s="16"/>
      <c r="AQ426" s="70"/>
      <c r="AR426" s="16"/>
      <c r="AS426" s="16"/>
      <c r="AT426" s="70"/>
      <c r="AU426" s="16"/>
      <c r="AV426" s="16"/>
      <c r="AW426" s="70"/>
      <c r="AX426" s="16"/>
      <c r="AY426" s="16"/>
      <c r="AZ426" s="70"/>
      <c r="BA426" s="16"/>
      <c r="BB426" s="16"/>
      <c r="BC426" s="70"/>
      <c r="BD426" s="16"/>
      <c r="BE426" s="16"/>
      <c r="BF426" s="70"/>
      <c r="BG426" s="16"/>
      <c r="BH426" s="16"/>
      <c r="BI426" s="70"/>
      <c r="BJ426" s="16"/>
      <c r="BK426" s="16"/>
      <c r="BL426" s="70"/>
      <c r="BM426" s="16"/>
      <c r="BN426" s="16"/>
      <c r="BO426" s="70"/>
      <c r="BP426" s="16"/>
      <c r="BQ426" s="16"/>
      <c r="BR426" s="70"/>
      <c r="BS426" s="16"/>
      <c r="BT426" s="16"/>
      <c r="BU426" s="70"/>
      <c r="BV426" s="16"/>
      <c r="BW426" s="16"/>
      <c r="BX426" s="70"/>
      <c r="BY426" s="16"/>
      <c r="BZ426" s="16"/>
      <c r="CA426" s="70"/>
      <c r="CB426" s="16"/>
      <c r="CC426" s="16"/>
      <c r="CD426" s="70"/>
      <c r="CE426" s="16"/>
      <c r="CF426" s="16"/>
      <c r="CG426" s="70"/>
      <c r="CH426" s="16"/>
      <c r="CI426" s="16"/>
      <c r="CJ426" s="70"/>
      <c r="CK426" s="16"/>
      <c r="CL426" s="16"/>
      <c r="CM426" s="70"/>
      <c r="CN426" s="16"/>
      <c r="CO426" s="16"/>
      <c r="CP426" s="70"/>
      <c r="CQ426" s="16"/>
      <c r="CR426" s="16"/>
      <c r="CS426" s="70"/>
      <c r="CT426" s="16"/>
      <c r="CU426" s="16"/>
      <c r="CV426" s="70"/>
      <c r="CW426" s="16"/>
      <c r="CX426" s="16"/>
      <c r="CY426" s="70"/>
      <c r="CZ426" s="16"/>
      <c r="DA426" s="16"/>
      <c r="DB426" s="70"/>
      <c r="DC426" s="16"/>
      <c r="DD426" s="16"/>
      <c r="DE426" s="70"/>
      <c r="DF426" s="16"/>
      <c r="DG426" s="16"/>
      <c r="DH426" s="70"/>
      <c r="DI426" s="16"/>
      <c r="DJ426" s="16"/>
      <c r="DK426" s="70"/>
      <c r="DL426" s="16"/>
      <c r="DM426" s="16"/>
      <c r="DN426" s="70"/>
      <c r="DO426" s="16"/>
      <c r="DP426" s="16"/>
      <c r="DQ426" s="70"/>
      <c r="DR426" s="16"/>
      <c r="DS426" s="16"/>
      <c r="DT426" s="70"/>
      <c r="DU426" s="16"/>
      <c r="DV426" s="16"/>
      <c r="DW426" s="70"/>
      <c r="DX426" s="16"/>
      <c r="DY426" s="16"/>
      <c r="DZ426" s="70"/>
      <c r="EA426" s="16"/>
      <c r="EB426" s="16"/>
      <c r="EC426" s="70"/>
      <c r="ED426" s="16"/>
      <c r="EE426" s="16"/>
      <c r="EF426" s="70"/>
      <c r="EG426" s="16"/>
      <c r="EH426" s="16"/>
      <c r="EI426" s="70"/>
      <c r="EJ426" s="16"/>
      <c r="EK426" s="16"/>
      <c r="EL426" s="70"/>
      <c r="EM426" s="16"/>
      <c r="EN426" s="16"/>
      <c r="EO426" s="70"/>
      <c r="EP426" s="16"/>
      <c r="EQ426" s="16"/>
      <c r="ER426" s="70"/>
      <c r="ES426" s="16"/>
      <c r="ET426" s="16"/>
      <c r="EU426" s="70"/>
      <c r="EV426" s="16"/>
      <c r="EW426" s="16"/>
      <c r="EX426" s="70"/>
      <c r="EY426" s="16"/>
      <c r="EZ426" s="16"/>
      <c r="FA426" s="70"/>
      <c r="FB426" s="16"/>
      <c r="FC426" s="16"/>
      <c r="FD426" s="70"/>
      <c r="FE426" s="16"/>
      <c r="FF426" s="16"/>
      <c r="FG426" s="70"/>
      <c r="FH426" s="16"/>
      <c r="FI426" s="16"/>
      <c r="FJ426" s="70"/>
      <c r="FK426" s="16"/>
      <c r="FL426" s="16"/>
      <c r="FM426" s="70"/>
      <c r="FN426" s="16"/>
      <c r="FO426" s="16"/>
      <c r="FP426" s="70"/>
      <c r="FQ426" s="16"/>
      <c r="FR426" s="16"/>
      <c r="FS426" s="70"/>
      <c r="FT426" s="16"/>
      <c r="FU426" s="16"/>
      <c r="FV426" s="70"/>
      <c r="FW426" s="16"/>
      <c r="FX426" s="16"/>
      <c r="FY426" s="70"/>
      <c r="FZ426" s="16"/>
      <c r="GA426" s="16"/>
      <c r="GB426" s="70"/>
      <c r="GC426" s="16"/>
      <c r="GD426" s="16"/>
      <c r="GE426" s="70"/>
      <c r="GF426" s="16"/>
      <c r="GG426" s="16"/>
      <c r="GH426" s="71"/>
      <c r="GI426" s="16"/>
      <c r="GJ426" s="16"/>
      <c r="GK426" s="70"/>
      <c r="GL426" s="16"/>
      <c r="GM426" s="16"/>
      <c r="GN426" s="70"/>
      <c r="GO426" s="16"/>
      <c r="GP426" s="16"/>
      <c r="GQ426" s="70"/>
      <c r="GR426" s="16"/>
      <c r="GS426" s="16"/>
      <c r="GT426" s="70"/>
      <c r="GU426" s="16"/>
      <c r="GV426" s="16"/>
      <c r="GW426" s="70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70"/>
      <c r="HJ426" s="16"/>
      <c r="HK426" s="16"/>
      <c r="HL426" s="16"/>
      <c r="HM426" s="16"/>
      <c r="HN426" s="16"/>
      <c r="HO426" s="16"/>
      <c r="HP426" s="16"/>
      <c r="HQ426" s="16"/>
      <c r="HR426" s="70"/>
      <c r="HS426" s="16"/>
      <c r="HT426" s="16"/>
      <c r="HU426" s="70"/>
      <c r="HV426" s="16"/>
      <c r="HW426" s="16"/>
      <c r="HX426" s="70"/>
      <c r="HY426" s="16"/>
      <c r="HZ426" s="16"/>
      <c r="IA426" s="70"/>
      <c r="IB426" s="16"/>
      <c r="IC426" s="16"/>
      <c r="ID426" s="70"/>
      <c r="IE426" s="16"/>
      <c r="IF426" s="16"/>
      <c r="IG426" s="70"/>
      <c r="IH426" s="16"/>
      <c r="II426" s="16"/>
      <c r="IJ426" s="70"/>
      <c r="IK426" s="16"/>
      <c r="IL426" s="16"/>
      <c r="IM426" s="70"/>
      <c r="IN426" s="16"/>
      <c r="IO426" s="16"/>
      <c r="IP426" s="70"/>
      <c r="IQ426" s="16"/>
      <c r="IR426" s="16"/>
      <c r="IS426" s="16"/>
      <c r="IT426" s="70"/>
      <c r="IU426" s="16"/>
      <c r="IV426" s="16"/>
      <c r="IW426" s="70"/>
      <c r="IX426" s="16"/>
      <c r="IY426" s="16"/>
      <c r="IZ426" s="70"/>
      <c r="JA426" s="16"/>
      <c r="JB426" s="16"/>
      <c r="JC426" s="70"/>
      <c r="JD426" s="16"/>
      <c r="JE426" s="16"/>
      <c r="JF426" s="70"/>
      <c r="JG426" s="16"/>
      <c r="JH426" s="16"/>
      <c r="JI426" s="70"/>
      <c r="JJ426" s="16"/>
      <c r="JK426" s="16"/>
      <c r="JL426" s="70"/>
      <c r="JM426" s="16"/>
      <c r="JN426" s="16"/>
      <c r="JO426" s="70"/>
      <c r="JP426" s="16"/>
      <c r="JQ426" s="16"/>
      <c r="JR426" s="70"/>
      <c r="JS426" s="16"/>
      <c r="JT426" s="16"/>
      <c r="JU426" s="70"/>
      <c r="JV426" s="16"/>
      <c r="JW426" s="16"/>
      <c r="JX426" s="70"/>
      <c r="JY426" s="16"/>
      <c r="JZ426" s="16"/>
      <c r="KA426" s="70"/>
      <c r="KB426" s="16"/>
      <c r="KC426" s="16"/>
      <c r="KD426" s="70"/>
      <c r="KE426" s="16"/>
      <c r="KF426" s="16"/>
      <c r="KG426" s="70"/>
      <c r="KH426" s="16"/>
      <c r="KI426" s="16"/>
      <c r="KJ426" s="70"/>
      <c r="KK426" s="16"/>
      <c r="KL426" s="16"/>
      <c r="KM426" s="70"/>
      <c r="KN426" s="16"/>
      <c r="KO426" s="16"/>
      <c r="KP426" s="70"/>
      <c r="KQ426" s="16"/>
      <c r="KR426" s="16"/>
      <c r="KS426" s="70"/>
      <c r="KT426" s="16"/>
      <c r="KU426" s="16"/>
      <c r="KV426" s="16"/>
      <c r="KW426" s="16"/>
      <c r="KX426" s="16"/>
      <c r="KY426" s="70"/>
      <c r="KZ426" s="16"/>
      <c r="LA426" s="16"/>
      <c r="LB426" s="70"/>
      <c r="LC426" s="16"/>
      <c r="LD426" s="16"/>
      <c r="LE426" s="70"/>
      <c r="LF426" s="16"/>
      <c r="LG426" s="16"/>
      <c r="LH426" s="70"/>
      <c r="LI426" s="16"/>
      <c r="LJ426" s="16"/>
      <c r="LK426" s="70"/>
      <c r="LL426" s="16"/>
      <c r="LM426" s="16"/>
      <c r="LN426" s="70"/>
      <c r="LO426" s="16"/>
      <c r="LP426" s="16"/>
      <c r="LQ426" s="70"/>
      <c r="LR426" s="16"/>
      <c r="LS426" s="16"/>
      <c r="LT426" s="70"/>
      <c r="LU426" s="16"/>
      <c r="LV426" s="16"/>
      <c r="LW426" s="70"/>
      <c r="LX426" s="16"/>
      <c r="LY426" s="16"/>
      <c r="LZ426" s="70"/>
      <c r="MA426" s="16"/>
      <c r="MB426" s="16"/>
      <c r="MC426" s="70"/>
      <c r="MD426" s="16"/>
      <c r="ME426" s="16"/>
      <c r="MF426" s="70"/>
      <c r="MG426" s="21"/>
    </row>
    <row r="427" spans="2:345" s="17" customFormat="1">
      <c r="B427" s="16"/>
      <c r="C427" s="16"/>
      <c r="D427" s="16"/>
      <c r="E427" s="16"/>
      <c r="F427" s="16"/>
      <c r="G427" s="70"/>
      <c r="H427" s="16"/>
      <c r="I427" s="16"/>
      <c r="J427" s="70"/>
      <c r="K427" s="16"/>
      <c r="L427" s="16"/>
      <c r="M427" s="70"/>
      <c r="N427" s="16"/>
      <c r="O427" s="16"/>
      <c r="P427" s="70"/>
      <c r="Q427" s="16"/>
      <c r="R427" s="16"/>
      <c r="S427" s="70"/>
      <c r="T427" s="16"/>
      <c r="U427" s="16"/>
      <c r="V427" s="70"/>
      <c r="W427" s="16"/>
      <c r="X427" s="16"/>
      <c r="Y427" s="70"/>
      <c r="Z427" s="16"/>
      <c r="AA427" s="16"/>
      <c r="AB427" s="70"/>
      <c r="AC427" s="16"/>
      <c r="AD427" s="16"/>
      <c r="AE427" s="70"/>
      <c r="AF427" s="16"/>
      <c r="AG427" s="16"/>
      <c r="AH427" s="70"/>
      <c r="AI427" s="16"/>
      <c r="AJ427" s="16"/>
      <c r="AK427" s="70"/>
      <c r="AL427" s="16"/>
      <c r="AM427" s="16"/>
      <c r="AN427" s="70"/>
      <c r="AO427" s="16"/>
      <c r="AP427" s="16"/>
      <c r="AQ427" s="70"/>
      <c r="AR427" s="16"/>
      <c r="AS427" s="16"/>
      <c r="AT427" s="70"/>
      <c r="AU427" s="16"/>
      <c r="AV427" s="16"/>
      <c r="AW427" s="70"/>
      <c r="AX427" s="16"/>
      <c r="AY427" s="16"/>
      <c r="AZ427" s="70"/>
      <c r="BA427" s="16"/>
      <c r="BB427" s="16"/>
      <c r="BC427" s="70"/>
      <c r="BD427" s="16"/>
      <c r="BE427" s="16"/>
      <c r="BF427" s="70"/>
      <c r="BG427" s="16"/>
      <c r="BH427" s="16"/>
      <c r="BI427" s="70"/>
      <c r="BJ427" s="16"/>
      <c r="BK427" s="16"/>
      <c r="BL427" s="70"/>
      <c r="BM427" s="16"/>
      <c r="BN427" s="16"/>
      <c r="BO427" s="70"/>
      <c r="BP427" s="16"/>
      <c r="BQ427" s="16"/>
      <c r="BR427" s="70"/>
      <c r="BS427" s="16"/>
      <c r="BT427" s="16"/>
      <c r="BU427" s="70"/>
      <c r="BV427" s="16"/>
      <c r="BW427" s="16"/>
      <c r="BX427" s="70"/>
      <c r="BY427" s="16"/>
      <c r="BZ427" s="16"/>
      <c r="CA427" s="70"/>
      <c r="CB427" s="16"/>
      <c r="CC427" s="16"/>
      <c r="CD427" s="70"/>
      <c r="CE427" s="16"/>
      <c r="CF427" s="16"/>
      <c r="CG427" s="70"/>
      <c r="CH427" s="16"/>
      <c r="CI427" s="16"/>
      <c r="CJ427" s="70"/>
      <c r="CK427" s="16"/>
      <c r="CL427" s="16"/>
      <c r="CM427" s="70"/>
      <c r="CN427" s="16"/>
      <c r="CO427" s="16"/>
      <c r="CP427" s="70"/>
      <c r="CQ427" s="16"/>
      <c r="CR427" s="16"/>
      <c r="CS427" s="70"/>
      <c r="CT427" s="16"/>
      <c r="CU427" s="16"/>
      <c r="CV427" s="70"/>
      <c r="CW427" s="16"/>
      <c r="CX427" s="16"/>
      <c r="CY427" s="70"/>
      <c r="CZ427" s="16"/>
      <c r="DA427" s="16"/>
      <c r="DB427" s="70"/>
      <c r="DC427" s="16"/>
      <c r="DD427" s="16"/>
      <c r="DE427" s="70"/>
      <c r="DF427" s="16"/>
      <c r="DG427" s="16"/>
      <c r="DH427" s="70"/>
      <c r="DI427" s="16"/>
      <c r="DJ427" s="16"/>
      <c r="DK427" s="70"/>
      <c r="DL427" s="16"/>
      <c r="DM427" s="16"/>
      <c r="DN427" s="70"/>
      <c r="DO427" s="16"/>
      <c r="DP427" s="16"/>
      <c r="DQ427" s="70"/>
      <c r="DR427" s="16"/>
      <c r="DS427" s="16"/>
      <c r="DT427" s="70"/>
      <c r="DU427" s="16"/>
      <c r="DV427" s="16"/>
      <c r="DW427" s="70"/>
      <c r="DX427" s="16"/>
      <c r="DY427" s="16"/>
      <c r="DZ427" s="70"/>
      <c r="EA427" s="16"/>
      <c r="EB427" s="16"/>
      <c r="EC427" s="70"/>
      <c r="ED427" s="16"/>
      <c r="EE427" s="16"/>
      <c r="EF427" s="70"/>
      <c r="EG427" s="16"/>
      <c r="EH427" s="16"/>
      <c r="EI427" s="70"/>
      <c r="EJ427" s="16"/>
      <c r="EK427" s="16"/>
      <c r="EL427" s="70"/>
      <c r="EM427" s="16"/>
      <c r="EN427" s="16"/>
      <c r="EO427" s="70"/>
      <c r="EP427" s="16"/>
      <c r="EQ427" s="16"/>
      <c r="ER427" s="70"/>
      <c r="ES427" s="16"/>
      <c r="ET427" s="16"/>
      <c r="EU427" s="70"/>
      <c r="EV427" s="16"/>
      <c r="EW427" s="16"/>
      <c r="EX427" s="70"/>
      <c r="EY427" s="16"/>
      <c r="EZ427" s="16"/>
      <c r="FA427" s="70"/>
      <c r="FB427" s="16"/>
      <c r="FC427" s="16"/>
      <c r="FD427" s="70"/>
      <c r="FE427" s="16"/>
      <c r="FF427" s="16"/>
      <c r="FG427" s="70"/>
      <c r="FH427" s="16"/>
      <c r="FI427" s="16"/>
      <c r="FJ427" s="70"/>
      <c r="FK427" s="16"/>
      <c r="FL427" s="16"/>
      <c r="FM427" s="70"/>
      <c r="FN427" s="16"/>
      <c r="FO427" s="16"/>
      <c r="FP427" s="70"/>
      <c r="FQ427" s="16"/>
      <c r="FR427" s="16"/>
      <c r="FS427" s="70"/>
      <c r="FT427" s="16"/>
      <c r="FU427" s="16"/>
      <c r="FV427" s="70"/>
      <c r="FW427" s="16"/>
      <c r="FX427" s="16"/>
      <c r="FY427" s="70"/>
      <c r="FZ427" s="16"/>
      <c r="GA427" s="16"/>
      <c r="GB427" s="70"/>
      <c r="GC427" s="16"/>
      <c r="GD427" s="16"/>
      <c r="GE427" s="70"/>
      <c r="GF427" s="16"/>
      <c r="GG427" s="16"/>
      <c r="GH427" s="71"/>
      <c r="GI427" s="16"/>
      <c r="GJ427" s="16"/>
      <c r="GK427" s="70"/>
      <c r="GL427" s="16"/>
      <c r="GM427" s="16"/>
      <c r="GN427" s="70"/>
      <c r="GO427" s="16"/>
      <c r="GP427" s="16"/>
      <c r="GQ427" s="70"/>
      <c r="GR427" s="16"/>
      <c r="GS427" s="16"/>
      <c r="GT427" s="70"/>
      <c r="GU427" s="16"/>
      <c r="GV427" s="16"/>
      <c r="GW427" s="70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70"/>
      <c r="HJ427" s="16"/>
      <c r="HK427" s="16"/>
      <c r="HL427" s="16"/>
      <c r="HM427" s="16"/>
      <c r="HN427" s="16"/>
      <c r="HO427" s="16"/>
      <c r="HP427" s="16"/>
      <c r="HQ427" s="16"/>
      <c r="HR427" s="70"/>
      <c r="HS427" s="16"/>
      <c r="HT427" s="16"/>
      <c r="HU427" s="70"/>
      <c r="HV427" s="16"/>
      <c r="HW427" s="16"/>
      <c r="HX427" s="70"/>
      <c r="HY427" s="16"/>
      <c r="HZ427" s="16"/>
      <c r="IA427" s="70"/>
      <c r="IB427" s="16"/>
      <c r="IC427" s="16"/>
      <c r="ID427" s="70"/>
      <c r="IE427" s="16"/>
      <c r="IF427" s="16"/>
      <c r="IG427" s="70"/>
      <c r="IH427" s="16"/>
      <c r="II427" s="16"/>
      <c r="IJ427" s="70"/>
      <c r="IK427" s="16"/>
      <c r="IL427" s="16"/>
      <c r="IM427" s="70"/>
      <c r="IN427" s="16"/>
      <c r="IO427" s="16"/>
      <c r="IP427" s="70"/>
      <c r="IQ427" s="16"/>
      <c r="IR427" s="16"/>
      <c r="IS427" s="16"/>
      <c r="IT427" s="70"/>
      <c r="IU427" s="16"/>
      <c r="IV427" s="16"/>
      <c r="IW427" s="70"/>
      <c r="IX427" s="16"/>
      <c r="IY427" s="16"/>
      <c r="IZ427" s="70"/>
      <c r="JA427" s="16"/>
      <c r="JB427" s="16"/>
      <c r="JC427" s="70"/>
      <c r="JD427" s="16"/>
      <c r="JE427" s="16"/>
      <c r="JF427" s="70"/>
      <c r="JG427" s="16"/>
      <c r="JH427" s="16"/>
      <c r="JI427" s="70"/>
      <c r="JJ427" s="16"/>
      <c r="JK427" s="16"/>
      <c r="JL427" s="70"/>
      <c r="JM427" s="16"/>
      <c r="JN427" s="16"/>
      <c r="JO427" s="70"/>
      <c r="JP427" s="16"/>
      <c r="JQ427" s="16"/>
      <c r="JR427" s="70"/>
      <c r="JS427" s="16"/>
      <c r="JT427" s="16"/>
      <c r="JU427" s="70"/>
      <c r="JV427" s="16"/>
      <c r="JW427" s="16"/>
      <c r="JX427" s="70"/>
      <c r="JY427" s="16"/>
      <c r="JZ427" s="16"/>
      <c r="KA427" s="70"/>
      <c r="KB427" s="16"/>
      <c r="KC427" s="16"/>
      <c r="KD427" s="70"/>
      <c r="KE427" s="16"/>
      <c r="KF427" s="16"/>
      <c r="KG427" s="70"/>
      <c r="KH427" s="16"/>
      <c r="KI427" s="16"/>
      <c r="KJ427" s="70"/>
      <c r="KK427" s="16"/>
      <c r="KL427" s="16"/>
      <c r="KM427" s="70"/>
      <c r="KN427" s="16"/>
      <c r="KO427" s="16"/>
      <c r="KP427" s="70"/>
      <c r="KQ427" s="16"/>
      <c r="KR427" s="16"/>
      <c r="KS427" s="70"/>
      <c r="KT427" s="16"/>
      <c r="KU427" s="16"/>
      <c r="KV427" s="16"/>
      <c r="KW427" s="16"/>
      <c r="KX427" s="16"/>
      <c r="KY427" s="70"/>
      <c r="KZ427" s="16"/>
      <c r="LA427" s="16"/>
      <c r="LB427" s="70"/>
      <c r="LC427" s="16"/>
      <c r="LD427" s="16"/>
      <c r="LE427" s="70"/>
      <c r="LF427" s="16"/>
      <c r="LG427" s="16"/>
      <c r="LH427" s="70"/>
      <c r="LI427" s="16"/>
      <c r="LJ427" s="16"/>
      <c r="LK427" s="70"/>
      <c r="LL427" s="16"/>
      <c r="LM427" s="16"/>
      <c r="LN427" s="70"/>
      <c r="LO427" s="16"/>
      <c r="LP427" s="16"/>
      <c r="LQ427" s="70"/>
      <c r="LR427" s="16"/>
      <c r="LS427" s="16"/>
      <c r="LT427" s="70"/>
      <c r="LU427" s="16"/>
      <c r="LV427" s="16"/>
      <c r="LW427" s="70"/>
      <c r="LX427" s="16"/>
      <c r="LY427" s="16"/>
      <c r="LZ427" s="70"/>
      <c r="MA427" s="16"/>
      <c r="MB427" s="16"/>
      <c r="MC427" s="70"/>
      <c r="MD427" s="16"/>
      <c r="ME427" s="16"/>
      <c r="MF427" s="70"/>
      <c r="MG427" s="21"/>
    </row>
    <row r="428" spans="2:345" s="17" customFormat="1" ht="18.75" customHeight="1">
      <c r="B428" s="16"/>
      <c r="C428" s="16"/>
      <c r="D428" s="16"/>
      <c r="E428" s="16"/>
      <c r="F428" s="16"/>
      <c r="G428" s="70"/>
      <c r="H428" s="16"/>
      <c r="I428" s="16"/>
      <c r="J428" s="70"/>
      <c r="K428" s="16"/>
      <c r="L428" s="16"/>
      <c r="M428" s="70"/>
      <c r="N428" s="16"/>
      <c r="O428" s="16"/>
      <c r="P428" s="70"/>
      <c r="Q428" s="16"/>
      <c r="R428" s="16"/>
      <c r="S428" s="70"/>
      <c r="T428" s="16"/>
      <c r="U428" s="16"/>
      <c r="V428" s="70"/>
      <c r="W428" s="16"/>
      <c r="X428" s="16"/>
      <c r="Y428" s="70"/>
      <c r="Z428" s="16"/>
      <c r="AA428" s="16"/>
      <c r="AB428" s="70"/>
      <c r="AC428" s="16"/>
      <c r="AD428" s="16"/>
      <c r="AE428" s="70"/>
      <c r="AF428" s="16"/>
      <c r="AG428" s="16"/>
      <c r="AH428" s="70"/>
      <c r="AI428" s="16"/>
      <c r="AJ428" s="16"/>
      <c r="AK428" s="70"/>
      <c r="AL428" s="16"/>
      <c r="AM428" s="16"/>
      <c r="AN428" s="70"/>
      <c r="AO428" s="16"/>
      <c r="AP428" s="16"/>
      <c r="AQ428" s="70"/>
      <c r="AR428" s="16"/>
      <c r="AS428" s="16"/>
      <c r="AT428" s="70"/>
      <c r="AU428" s="16"/>
      <c r="AV428" s="16"/>
      <c r="AW428" s="70"/>
      <c r="AX428" s="16"/>
      <c r="AY428" s="16"/>
      <c r="AZ428" s="70"/>
      <c r="BA428" s="16"/>
      <c r="BB428" s="16"/>
      <c r="BC428" s="70"/>
      <c r="BD428" s="16"/>
      <c r="BE428" s="16"/>
      <c r="BF428" s="70"/>
      <c r="BG428" s="16"/>
      <c r="BH428" s="16"/>
      <c r="BI428" s="70"/>
      <c r="BJ428" s="16"/>
      <c r="BK428" s="16"/>
      <c r="BL428" s="70"/>
      <c r="BM428" s="16"/>
      <c r="BN428" s="16"/>
      <c r="BO428" s="70"/>
      <c r="BP428" s="16"/>
      <c r="BQ428" s="16"/>
      <c r="BR428" s="70"/>
      <c r="BS428" s="16"/>
      <c r="BT428" s="16"/>
      <c r="BU428" s="70"/>
      <c r="BV428" s="16"/>
      <c r="BW428" s="16"/>
      <c r="BX428" s="70"/>
      <c r="BY428" s="16"/>
      <c r="BZ428" s="16"/>
      <c r="CA428" s="70"/>
      <c r="CB428" s="16"/>
      <c r="CC428" s="16"/>
      <c r="CD428" s="70"/>
      <c r="CE428" s="16"/>
      <c r="CF428" s="16"/>
      <c r="CG428" s="70"/>
      <c r="CH428" s="16"/>
      <c r="CI428" s="16"/>
      <c r="CJ428" s="70"/>
      <c r="CK428" s="16"/>
      <c r="CL428" s="16"/>
      <c r="CM428" s="70"/>
      <c r="CN428" s="16"/>
      <c r="CO428" s="16"/>
      <c r="CP428" s="70"/>
      <c r="CQ428" s="16"/>
      <c r="CR428" s="16"/>
      <c r="CS428" s="70"/>
      <c r="CT428" s="16"/>
      <c r="CU428" s="16"/>
      <c r="CV428" s="70"/>
      <c r="CW428" s="16"/>
      <c r="CX428" s="16"/>
      <c r="CY428" s="70"/>
      <c r="CZ428" s="16"/>
      <c r="DA428" s="16"/>
      <c r="DB428" s="70"/>
      <c r="DC428" s="16"/>
      <c r="DD428" s="16"/>
      <c r="DE428" s="70"/>
      <c r="DF428" s="16"/>
      <c r="DG428" s="16"/>
      <c r="DH428" s="70"/>
      <c r="DI428" s="16"/>
      <c r="DJ428" s="16"/>
      <c r="DK428" s="70"/>
      <c r="DL428" s="16"/>
      <c r="DM428" s="16"/>
      <c r="DN428" s="70"/>
      <c r="DO428" s="16"/>
      <c r="DP428" s="16"/>
      <c r="DQ428" s="70"/>
      <c r="DR428" s="16"/>
      <c r="DS428" s="16"/>
      <c r="DT428" s="70"/>
      <c r="DU428" s="16"/>
      <c r="DV428" s="16"/>
      <c r="DW428" s="70"/>
      <c r="DX428" s="16"/>
      <c r="DY428" s="16"/>
      <c r="DZ428" s="70"/>
      <c r="EA428" s="16"/>
      <c r="EB428" s="16"/>
      <c r="EC428" s="70"/>
      <c r="ED428" s="16"/>
      <c r="EE428" s="16"/>
      <c r="EF428" s="70"/>
      <c r="EG428" s="16"/>
      <c r="EH428" s="16"/>
      <c r="EI428" s="70"/>
      <c r="EJ428" s="16"/>
      <c r="EK428" s="16"/>
      <c r="EL428" s="70"/>
      <c r="EM428" s="16"/>
      <c r="EN428" s="16"/>
      <c r="EO428" s="70"/>
      <c r="EP428" s="16"/>
      <c r="EQ428" s="16"/>
      <c r="ER428" s="70"/>
      <c r="ES428" s="16"/>
      <c r="ET428" s="16"/>
      <c r="EU428" s="70"/>
      <c r="EV428" s="16"/>
      <c r="EW428" s="16"/>
      <c r="EX428" s="70"/>
      <c r="EY428" s="16"/>
      <c r="EZ428" s="16"/>
      <c r="FA428" s="70"/>
      <c r="FB428" s="16"/>
      <c r="FC428" s="16"/>
      <c r="FD428" s="70"/>
      <c r="FE428" s="16"/>
      <c r="FF428" s="16"/>
      <c r="FG428" s="70"/>
      <c r="FH428" s="16"/>
      <c r="FI428" s="16"/>
      <c r="FJ428" s="70"/>
      <c r="FK428" s="16"/>
      <c r="FL428" s="16"/>
      <c r="FM428" s="70"/>
      <c r="FN428" s="16"/>
      <c r="FO428" s="16"/>
      <c r="FP428" s="70"/>
      <c r="FQ428" s="16"/>
      <c r="FR428" s="16"/>
      <c r="FS428" s="70"/>
      <c r="FT428" s="16"/>
      <c r="FU428" s="16"/>
      <c r="FV428" s="70"/>
      <c r="FW428" s="16"/>
      <c r="FX428" s="16"/>
      <c r="FY428" s="70"/>
      <c r="FZ428" s="16"/>
      <c r="GA428" s="16"/>
      <c r="GB428" s="70"/>
      <c r="GC428" s="16"/>
      <c r="GD428" s="16"/>
      <c r="GE428" s="70"/>
      <c r="GF428" s="16"/>
      <c r="GG428" s="16"/>
      <c r="GH428" s="71"/>
      <c r="GI428" s="16"/>
      <c r="GJ428" s="16"/>
      <c r="GK428" s="70"/>
      <c r="GL428" s="16"/>
      <c r="GM428" s="16"/>
      <c r="GN428" s="70"/>
      <c r="GO428" s="16"/>
      <c r="GP428" s="16"/>
      <c r="GQ428" s="70"/>
      <c r="GR428" s="16"/>
      <c r="GS428" s="16"/>
      <c r="GT428" s="70"/>
      <c r="GU428" s="16"/>
      <c r="GV428" s="16"/>
      <c r="GW428" s="70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70"/>
      <c r="HJ428" s="16"/>
      <c r="HK428" s="16"/>
      <c r="HL428" s="16"/>
      <c r="HM428" s="16"/>
      <c r="HN428" s="16"/>
      <c r="HO428" s="16"/>
      <c r="HP428" s="16"/>
      <c r="HQ428" s="16"/>
      <c r="HR428" s="70"/>
      <c r="HS428" s="16"/>
      <c r="HT428" s="16"/>
      <c r="HU428" s="70"/>
      <c r="HV428" s="16"/>
      <c r="HW428" s="16"/>
      <c r="HX428" s="70"/>
      <c r="HY428" s="16"/>
      <c r="HZ428" s="16"/>
      <c r="IA428" s="70"/>
      <c r="IB428" s="16"/>
      <c r="IC428" s="16"/>
      <c r="ID428" s="70"/>
      <c r="IE428" s="16"/>
      <c r="IF428" s="16"/>
      <c r="IG428" s="70"/>
      <c r="IH428" s="16"/>
      <c r="II428" s="16"/>
      <c r="IJ428" s="70"/>
      <c r="IK428" s="16"/>
      <c r="IL428" s="16"/>
      <c r="IM428" s="70"/>
      <c r="IN428" s="16"/>
      <c r="IO428" s="16"/>
      <c r="IP428" s="70"/>
      <c r="IQ428" s="16"/>
      <c r="IR428" s="16"/>
      <c r="IS428" s="16"/>
      <c r="IT428" s="70"/>
      <c r="IU428" s="16"/>
      <c r="IV428" s="16"/>
      <c r="IW428" s="70"/>
      <c r="IX428" s="16"/>
      <c r="IY428" s="16"/>
      <c r="IZ428" s="70"/>
      <c r="JA428" s="16"/>
      <c r="JB428" s="16"/>
      <c r="JC428" s="70"/>
      <c r="JD428" s="16"/>
      <c r="JE428" s="16"/>
      <c r="JF428" s="70"/>
      <c r="JG428" s="16"/>
      <c r="JH428" s="16"/>
      <c r="JI428" s="70"/>
      <c r="JJ428" s="16"/>
      <c r="JK428" s="16"/>
      <c r="JL428" s="70"/>
      <c r="JM428" s="16"/>
      <c r="JN428" s="16"/>
      <c r="JO428" s="70"/>
      <c r="JP428" s="16"/>
      <c r="JQ428" s="16"/>
      <c r="JR428" s="70"/>
      <c r="JS428" s="16"/>
      <c r="JT428" s="16"/>
      <c r="JU428" s="70"/>
      <c r="JV428" s="16"/>
      <c r="JW428" s="16"/>
      <c r="JX428" s="70"/>
      <c r="JY428" s="16"/>
      <c r="JZ428" s="16"/>
      <c r="KA428" s="70"/>
      <c r="KB428" s="16"/>
      <c r="KC428" s="16"/>
      <c r="KD428" s="70"/>
      <c r="KE428" s="16"/>
      <c r="KF428" s="16"/>
      <c r="KG428" s="70"/>
      <c r="KH428" s="16"/>
      <c r="KI428" s="16"/>
      <c r="KJ428" s="70"/>
      <c r="KK428" s="16"/>
      <c r="KL428" s="16"/>
      <c r="KM428" s="70"/>
      <c r="KN428" s="16"/>
      <c r="KO428" s="16"/>
      <c r="KP428" s="70"/>
      <c r="KQ428" s="16"/>
      <c r="KR428" s="16"/>
      <c r="KS428" s="70"/>
      <c r="KT428" s="16"/>
      <c r="KU428" s="16"/>
      <c r="KV428" s="16"/>
      <c r="KW428" s="16"/>
      <c r="KX428" s="16"/>
      <c r="KY428" s="70"/>
      <c r="KZ428" s="16"/>
      <c r="LA428" s="16"/>
      <c r="LB428" s="70"/>
      <c r="LC428" s="16"/>
      <c r="LD428" s="16"/>
      <c r="LE428" s="70"/>
      <c r="LF428" s="16"/>
      <c r="LG428" s="16"/>
      <c r="LH428" s="70"/>
      <c r="LI428" s="16"/>
      <c r="LJ428" s="16"/>
      <c r="LK428" s="70"/>
      <c r="LL428" s="16"/>
      <c r="LM428" s="16"/>
      <c r="LN428" s="70"/>
      <c r="LO428" s="16"/>
      <c r="LP428" s="16"/>
      <c r="LQ428" s="70"/>
      <c r="LR428" s="16"/>
      <c r="LS428" s="16"/>
      <c r="LT428" s="70"/>
      <c r="LU428" s="16"/>
      <c r="LV428" s="16"/>
      <c r="LW428" s="70"/>
      <c r="LX428" s="16"/>
      <c r="LY428" s="16"/>
      <c r="LZ428" s="70"/>
      <c r="MA428" s="16"/>
      <c r="MB428" s="16"/>
      <c r="MC428" s="70"/>
      <c r="MD428" s="16"/>
      <c r="ME428" s="16"/>
      <c r="MF428" s="70"/>
      <c r="MG428" s="21"/>
    </row>
    <row r="429" spans="2:345" s="17" customFormat="1">
      <c r="B429" s="16"/>
      <c r="C429" s="16"/>
      <c r="D429" s="16"/>
      <c r="E429" s="16"/>
      <c r="F429" s="16"/>
      <c r="G429" s="70"/>
      <c r="H429" s="16"/>
      <c r="I429" s="16"/>
      <c r="J429" s="70"/>
      <c r="K429" s="16"/>
      <c r="L429" s="16"/>
      <c r="M429" s="70"/>
      <c r="N429" s="16"/>
      <c r="O429" s="16"/>
      <c r="P429" s="70"/>
      <c r="Q429" s="16"/>
      <c r="R429" s="16"/>
      <c r="S429" s="70"/>
      <c r="T429" s="16"/>
      <c r="U429" s="16"/>
      <c r="V429" s="70"/>
      <c r="W429" s="16"/>
      <c r="X429" s="16"/>
      <c r="Y429" s="70"/>
      <c r="Z429" s="16"/>
      <c r="AA429" s="16"/>
      <c r="AB429" s="70"/>
      <c r="AC429" s="16"/>
      <c r="AD429" s="16"/>
      <c r="AE429" s="70"/>
      <c r="AF429" s="16"/>
      <c r="AG429" s="16"/>
      <c r="AH429" s="70"/>
      <c r="AI429" s="16"/>
      <c r="AJ429" s="16"/>
      <c r="AK429" s="70"/>
      <c r="AL429" s="16"/>
      <c r="AM429" s="16"/>
      <c r="AN429" s="70"/>
      <c r="AO429" s="16"/>
      <c r="AP429" s="16"/>
      <c r="AQ429" s="70"/>
      <c r="AR429" s="16"/>
      <c r="AS429" s="16"/>
      <c r="AT429" s="70"/>
      <c r="AU429" s="16"/>
      <c r="AV429" s="16"/>
      <c r="AW429" s="70"/>
      <c r="AX429" s="16"/>
      <c r="AY429" s="16"/>
      <c r="AZ429" s="70"/>
      <c r="BA429" s="16"/>
      <c r="BB429" s="16"/>
      <c r="BC429" s="70"/>
      <c r="BD429" s="16"/>
      <c r="BE429" s="16"/>
      <c r="BF429" s="70"/>
      <c r="BG429" s="16"/>
      <c r="BH429" s="16"/>
      <c r="BI429" s="70"/>
      <c r="BJ429" s="16"/>
      <c r="BK429" s="16"/>
      <c r="BL429" s="70"/>
      <c r="BM429" s="16"/>
      <c r="BN429" s="16"/>
      <c r="BO429" s="70"/>
      <c r="BP429" s="16"/>
      <c r="BQ429" s="16"/>
      <c r="BR429" s="70"/>
      <c r="BS429" s="16"/>
      <c r="BT429" s="16"/>
      <c r="BU429" s="70"/>
      <c r="BV429" s="16"/>
      <c r="BW429" s="16"/>
      <c r="BX429" s="70"/>
      <c r="BY429" s="16"/>
      <c r="BZ429" s="16"/>
      <c r="CA429" s="70"/>
      <c r="CB429" s="16"/>
      <c r="CC429" s="16"/>
      <c r="CD429" s="70"/>
      <c r="CE429" s="16"/>
      <c r="CF429" s="16"/>
      <c r="CG429" s="70"/>
      <c r="CH429" s="16"/>
      <c r="CI429" s="16"/>
      <c r="CJ429" s="70"/>
      <c r="CK429" s="16"/>
      <c r="CL429" s="16"/>
      <c r="CM429" s="70"/>
      <c r="CN429" s="16"/>
      <c r="CO429" s="16"/>
      <c r="CP429" s="70"/>
      <c r="CQ429" s="16"/>
      <c r="CR429" s="16"/>
      <c r="CS429" s="70"/>
      <c r="CT429" s="16"/>
      <c r="CU429" s="16"/>
      <c r="CV429" s="70"/>
      <c r="CW429" s="16"/>
      <c r="CX429" s="16"/>
      <c r="CY429" s="70"/>
      <c r="CZ429" s="16"/>
      <c r="DA429" s="16"/>
      <c r="DB429" s="70"/>
      <c r="DC429" s="16"/>
      <c r="DD429" s="16"/>
      <c r="DE429" s="70"/>
      <c r="DF429" s="16"/>
      <c r="DG429" s="16"/>
      <c r="DH429" s="70"/>
      <c r="DI429" s="16"/>
      <c r="DJ429" s="16"/>
      <c r="DK429" s="70"/>
      <c r="DL429" s="16"/>
      <c r="DM429" s="16"/>
      <c r="DN429" s="70"/>
      <c r="DO429" s="16"/>
      <c r="DP429" s="16"/>
      <c r="DQ429" s="70"/>
      <c r="DR429" s="16"/>
      <c r="DS429" s="16"/>
      <c r="DT429" s="70"/>
      <c r="DU429" s="16"/>
      <c r="DV429" s="16"/>
      <c r="DW429" s="70"/>
      <c r="DX429" s="16"/>
      <c r="DY429" s="16"/>
      <c r="DZ429" s="70"/>
      <c r="EA429" s="16"/>
      <c r="EB429" s="16"/>
      <c r="EC429" s="70"/>
      <c r="ED429" s="16"/>
      <c r="EE429" s="16"/>
      <c r="EF429" s="70"/>
      <c r="EG429" s="16"/>
      <c r="EH429" s="16"/>
      <c r="EI429" s="70"/>
      <c r="EJ429" s="16"/>
      <c r="EK429" s="16"/>
      <c r="EL429" s="70"/>
      <c r="EM429" s="16"/>
      <c r="EN429" s="16"/>
      <c r="EO429" s="70"/>
      <c r="EP429" s="16"/>
      <c r="EQ429" s="16"/>
      <c r="ER429" s="70"/>
      <c r="ES429" s="16"/>
      <c r="ET429" s="16"/>
      <c r="EU429" s="70"/>
      <c r="EV429" s="16"/>
      <c r="EW429" s="16"/>
      <c r="EX429" s="70"/>
      <c r="EY429" s="16"/>
      <c r="EZ429" s="16"/>
      <c r="FA429" s="70"/>
      <c r="FB429" s="16"/>
      <c r="FC429" s="16"/>
      <c r="FD429" s="70"/>
      <c r="FE429" s="16"/>
      <c r="FF429" s="16"/>
      <c r="FG429" s="70"/>
      <c r="FH429" s="16"/>
      <c r="FI429" s="16"/>
      <c r="FJ429" s="70"/>
      <c r="FK429" s="16"/>
      <c r="FL429" s="16"/>
      <c r="FM429" s="70"/>
      <c r="FN429" s="16"/>
      <c r="FO429" s="16"/>
      <c r="FP429" s="70"/>
      <c r="FQ429" s="16"/>
      <c r="FR429" s="16"/>
      <c r="FS429" s="70"/>
      <c r="FT429" s="16"/>
      <c r="FU429" s="16"/>
      <c r="FV429" s="70"/>
      <c r="FW429" s="16"/>
      <c r="FX429" s="16"/>
      <c r="FY429" s="70"/>
      <c r="FZ429" s="16"/>
      <c r="GA429" s="16"/>
      <c r="GB429" s="70"/>
      <c r="GC429" s="16"/>
      <c r="GD429" s="16"/>
      <c r="GE429" s="70"/>
      <c r="GF429" s="16"/>
      <c r="GG429" s="16"/>
      <c r="GH429" s="71"/>
      <c r="GI429" s="16"/>
      <c r="GJ429" s="16"/>
      <c r="GK429" s="70"/>
      <c r="GL429" s="16"/>
      <c r="GM429" s="16"/>
      <c r="GN429" s="70"/>
      <c r="GO429" s="16"/>
      <c r="GP429" s="16"/>
      <c r="GQ429" s="70"/>
      <c r="GR429" s="16"/>
      <c r="GS429" s="16"/>
      <c r="GT429" s="70"/>
      <c r="GU429" s="16"/>
      <c r="GV429" s="16"/>
      <c r="GW429" s="70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70"/>
      <c r="HJ429" s="16"/>
      <c r="HK429" s="16"/>
      <c r="HL429" s="16"/>
      <c r="HM429" s="16"/>
      <c r="HN429" s="16"/>
      <c r="HO429" s="16"/>
      <c r="HP429" s="16"/>
      <c r="HQ429" s="16"/>
      <c r="HR429" s="70"/>
      <c r="HS429" s="16"/>
      <c r="HT429" s="16"/>
      <c r="HU429" s="70"/>
      <c r="HV429" s="16"/>
      <c r="HW429" s="16"/>
      <c r="HX429" s="70"/>
      <c r="HY429" s="16"/>
      <c r="HZ429" s="16"/>
      <c r="IA429" s="70"/>
      <c r="IB429" s="16"/>
      <c r="IC429" s="16"/>
      <c r="ID429" s="70"/>
      <c r="IE429" s="16"/>
      <c r="IF429" s="16"/>
      <c r="IG429" s="70"/>
      <c r="IH429" s="16"/>
      <c r="II429" s="16"/>
      <c r="IJ429" s="70"/>
      <c r="IK429" s="16"/>
      <c r="IL429" s="16"/>
      <c r="IM429" s="70"/>
      <c r="IN429" s="16"/>
      <c r="IO429" s="16"/>
      <c r="IP429" s="70"/>
      <c r="IQ429" s="16"/>
      <c r="IR429" s="16"/>
      <c r="IS429" s="16"/>
      <c r="IT429" s="70"/>
      <c r="IU429" s="16"/>
      <c r="IV429" s="16"/>
      <c r="IW429" s="70"/>
      <c r="IX429" s="16"/>
      <c r="IY429" s="16"/>
      <c r="IZ429" s="70"/>
      <c r="JA429" s="16"/>
      <c r="JB429" s="16"/>
      <c r="JC429" s="70"/>
      <c r="JD429" s="16"/>
      <c r="JE429" s="16"/>
      <c r="JF429" s="70"/>
      <c r="JG429" s="16"/>
      <c r="JH429" s="16"/>
      <c r="JI429" s="70"/>
      <c r="JJ429" s="16"/>
      <c r="JK429" s="16"/>
      <c r="JL429" s="70"/>
      <c r="JM429" s="16"/>
      <c r="JN429" s="16"/>
      <c r="JO429" s="70"/>
      <c r="JP429" s="16"/>
      <c r="JQ429" s="16"/>
      <c r="JR429" s="70"/>
      <c r="JS429" s="16"/>
      <c r="JT429" s="16"/>
      <c r="JU429" s="70"/>
      <c r="JV429" s="16"/>
      <c r="JW429" s="16"/>
      <c r="JX429" s="70"/>
      <c r="JY429" s="16"/>
      <c r="JZ429" s="16"/>
      <c r="KA429" s="70"/>
      <c r="KB429" s="16"/>
      <c r="KC429" s="16"/>
      <c r="KD429" s="70"/>
      <c r="KE429" s="16"/>
      <c r="KF429" s="16"/>
      <c r="KG429" s="70"/>
      <c r="KH429" s="16"/>
      <c r="KI429" s="16"/>
      <c r="KJ429" s="70"/>
      <c r="KK429" s="16"/>
      <c r="KL429" s="16"/>
      <c r="KM429" s="70"/>
      <c r="KN429" s="16"/>
      <c r="KO429" s="16"/>
      <c r="KP429" s="70"/>
      <c r="KQ429" s="16"/>
      <c r="KR429" s="16"/>
      <c r="KS429" s="70"/>
      <c r="KT429" s="16"/>
      <c r="KU429" s="16"/>
      <c r="KV429" s="16"/>
      <c r="KW429" s="16"/>
      <c r="KX429" s="16"/>
      <c r="KY429" s="70"/>
      <c r="KZ429" s="16"/>
      <c r="LA429" s="16"/>
      <c r="LB429" s="70"/>
      <c r="LC429" s="16"/>
      <c r="LD429" s="16"/>
      <c r="LE429" s="70"/>
      <c r="LF429" s="16"/>
      <c r="LG429" s="16"/>
      <c r="LH429" s="70"/>
      <c r="LI429" s="16"/>
      <c r="LJ429" s="16"/>
      <c r="LK429" s="70"/>
      <c r="LL429" s="16"/>
      <c r="LM429" s="16"/>
      <c r="LN429" s="70"/>
      <c r="LO429" s="16"/>
      <c r="LP429" s="16"/>
      <c r="LQ429" s="70"/>
      <c r="LR429" s="16"/>
      <c r="LS429" s="16"/>
      <c r="LT429" s="70"/>
      <c r="LU429" s="16"/>
      <c r="LV429" s="16"/>
      <c r="LW429" s="70"/>
      <c r="LX429" s="16"/>
      <c r="LY429" s="16"/>
      <c r="LZ429" s="70"/>
      <c r="MA429" s="16"/>
      <c r="MB429" s="16"/>
      <c r="MC429" s="70"/>
      <c r="MD429" s="16"/>
      <c r="ME429" s="16"/>
      <c r="MF429" s="70"/>
      <c r="MG429" s="21"/>
    </row>
    <row r="430" spans="2:345" s="17" customFormat="1" ht="18.75" customHeight="1">
      <c r="B430" s="16"/>
      <c r="C430" s="16"/>
      <c r="D430" s="16"/>
      <c r="E430" s="16"/>
      <c r="F430" s="16"/>
      <c r="G430" s="70"/>
      <c r="H430" s="16"/>
      <c r="I430" s="16"/>
      <c r="J430" s="70"/>
      <c r="K430" s="16"/>
      <c r="L430" s="16"/>
      <c r="M430" s="70"/>
      <c r="N430" s="16"/>
      <c r="O430" s="16"/>
      <c r="P430" s="70"/>
      <c r="Q430" s="16"/>
      <c r="R430" s="16"/>
      <c r="S430" s="70"/>
      <c r="T430" s="16"/>
      <c r="U430" s="16"/>
      <c r="V430" s="70"/>
      <c r="W430" s="16"/>
      <c r="X430" s="16"/>
      <c r="Y430" s="70"/>
      <c r="Z430" s="16"/>
      <c r="AA430" s="16"/>
      <c r="AB430" s="70"/>
      <c r="AC430" s="16"/>
      <c r="AD430" s="16"/>
      <c r="AE430" s="70"/>
      <c r="AF430" s="16"/>
      <c r="AG430" s="16"/>
      <c r="AH430" s="70"/>
      <c r="AI430" s="16"/>
      <c r="AJ430" s="16"/>
      <c r="AK430" s="70"/>
      <c r="AL430" s="16"/>
      <c r="AM430" s="16"/>
      <c r="AN430" s="70"/>
      <c r="AO430" s="16"/>
      <c r="AP430" s="16"/>
      <c r="AQ430" s="70"/>
      <c r="AR430" s="16"/>
      <c r="AS430" s="16"/>
      <c r="AT430" s="70"/>
      <c r="AU430" s="16"/>
      <c r="AV430" s="16"/>
      <c r="AW430" s="70"/>
      <c r="AX430" s="16"/>
      <c r="AY430" s="16"/>
      <c r="AZ430" s="70"/>
      <c r="BA430" s="16"/>
      <c r="BB430" s="16"/>
      <c r="BC430" s="70"/>
      <c r="BD430" s="16"/>
      <c r="BE430" s="16"/>
      <c r="BF430" s="70"/>
      <c r="BG430" s="16"/>
      <c r="BH430" s="16"/>
      <c r="BI430" s="70"/>
      <c r="BJ430" s="16"/>
      <c r="BK430" s="16"/>
      <c r="BL430" s="70"/>
      <c r="BM430" s="16"/>
      <c r="BN430" s="16"/>
      <c r="BO430" s="70"/>
      <c r="BP430" s="16"/>
      <c r="BQ430" s="16"/>
      <c r="BR430" s="70"/>
      <c r="BS430" s="16"/>
      <c r="BT430" s="16"/>
      <c r="BU430" s="70"/>
      <c r="BV430" s="16"/>
      <c r="BW430" s="16"/>
      <c r="BX430" s="70"/>
      <c r="BY430" s="16"/>
      <c r="BZ430" s="16"/>
      <c r="CA430" s="70"/>
      <c r="CB430" s="16"/>
      <c r="CC430" s="16"/>
      <c r="CD430" s="70"/>
      <c r="CE430" s="16"/>
      <c r="CF430" s="16"/>
      <c r="CG430" s="70"/>
      <c r="CH430" s="16"/>
      <c r="CI430" s="16"/>
      <c r="CJ430" s="70"/>
      <c r="CK430" s="16"/>
      <c r="CL430" s="16"/>
      <c r="CM430" s="70"/>
      <c r="CN430" s="16"/>
      <c r="CO430" s="16"/>
      <c r="CP430" s="70"/>
      <c r="CQ430" s="16"/>
      <c r="CR430" s="16"/>
      <c r="CS430" s="70"/>
      <c r="CT430" s="16"/>
      <c r="CU430" s="16"/>
      <c r="CV430" s="70"/>
      <c r="CW430" s="16"/>
      <c r="CX430" s="16"/>
      <c r="CY430" s="70"/>
      <c r="CZ430" s="16"/>
      <c r="DA430" s="16"/>
      <c r="DB430" s="70"/>
      <c r="DC430" s="16"/>
      <c r="DD430" s="16"/>
      <c r="DE430" s="70"/>
      <c r="DF430" s="16"/>
      <c r="DG430" s="16"/>
      <c r="DH430" s="70"/>
      <c r="DI430" s="16"/>
      <c r="DJ430" s="16"/>
      <c r="DK430" s="70"/>
      <c r="DL430" s="16"/>
      <c r="DM430" s="16"/>
      <c r="DN430" s="70"/>
      <c r="DO430" s="16"/>
      <c r="DP430" s="16"/>
      <c r="DQ430" s="70"/>
      <c r="DR430" s="16"/>
      <c r="DS430" s="16"/>
      <c r="DT430" s="70"/>
      <c r="DU430" s="16"/>
      <c r="DV430" s="16"/>
      <c r="DW430" s="70"/>
      <c r="DX430" s="16"/>
      <c r="DY430" s="16"/>
      <c r="DZ430" s="70"/>
      <c r="EA430" s="16"/>
      <c r="EB430" s="16"/>
      <c r="EC430" s="70"/>
      <c r="ED430" s="16"/>
      <c r="EE430" s="16"/>
      <c r="EF430" s="70"/>
      <c r="EG430" s="16"/>
      <c r="EH430" s="16"/>
      <c r="EI430" s="70"/>
      <c r="EJ430" s="16"/>
      <c r="EK430" s="16"/>
      <c r="EL430" s="70"/>
      <c r="EM430" s="16"/>
      <c r="EN430" s="16"/>
      <c r="EO430" s="70"/>
      <c r="EP430" s="16"/>
      <c r="EQ430" s="16"/>
      <c r="ER430" s="70"/>
      <c r="ES430" s="16"/>
      <c r="ET430" s="16"/>
      <c r="EU430" s="70"/>
      <c r="EV430" s="16"/>
      <c r="EW430" s="16"/>
      <c r="EX430" s="70"/>
      <c r="EY430" s="16"/>
      <c r="EZ430" s="16"/>
      <c r="FA430" s="70"/>
      <c r="FB430" s="16"/>
      <c r="FC430" s="16"/>
      <c r="FD430" s="70"/>
      <c r="FE430" s="16"/>
      <c r="FF430" s="16"/>
      <c r="FG430" s="70"/>
      <c r="FH430" s="16"/>
      <c r="FI430" s="16"/>
      <c r="FJ430" s="70"/>
      <c r="FK430" s="16"/>
      <c r="FL430" s="16"/>
      <c r="FM430" s="70"/>
      <c r="FN430" s="16"/>
      <c r="FO430" s="16"/>
      <c r="FP430" s="70"/>
      <c r="FQ430" s="16"/>
      <c r="FR430" s="16"/>
      <c r="FS430" s="70"/>
      <c r="FT430" s="16"/>
      <c r="FU430" s="16"/>
      <c r="FV430" s="70"/>
      <c r="FW430" s="16"/>
      <c r="FX430" s="16"/>
      <c r="FY430" s="70"/>
      <c r="FZ430" s="16"/>
      <c r="GA430" s="16"/>
      <c r="GB430" s="70"/>
      <c r="GC430" s="16"/>
      <c r="GD430" s="16"/>
      <c r="GE430" s="70"/>
      <c r="GF430" s="16"/>
      <c r="GG430" s="16"/>
      <c r="GH430" s="71"/>
      <c r="GI430" s="16"/>
      <c r="GJ430" s="16"/>
      <c r="GK430" s="70"/>
      <c r="GL430" s="16"/>
      <c r="GM430" s="16"/>
      <c r="GN430" s="70"/>
      <c r="GO430" s="16"/>
      <c r="GP430" s="16"/>
      <c r="GQ430" s="70"/>
      <c r="GR430" s="16"/>
      <c r="GS430" s="16"/>
      <c r="GT430" s="70"/>
      <c r="GU430" s="16"/>
      <c r="GV430" s="16"/>
      <c r="GW430" s="70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70"/>
      <c r="HJ430" s="16"/>
      <c r="HK430" s="16"/>
      <c r="HL430" s="16"/>
      <c r="HM430" s="16"/>
      <c r="HN430" s="16"/>
      <c r="HO430" s="16"/>
      <c r="HP430" s="16"/>
      <c r="HQ430" s="16"/>
      <c r="HR430" s="70"/>
      <c r="HS430" s="16"/>
      <c r="HT430" s="16"/>
      <c r="HU430" s="70"/>
      <c r="HV430" s="16"/>
      <c r="HW430" s="16"/>
      <c r="HX430" s="70"/>
      <c r="HY430" s="16"/>
      <c r="HZ430" s="16"/>
      <c r="IA430" s="70"/>
      <c r="IB430" s="16"/>
      <c r="IC430" s="16"/>
      <c r="ID430" s="70"/>
      <c r="IE430" s="16"/>
      <c r="IF430" s="16"/>
      <c r="IG430" s="70"/>
      <c r="IH430" s="16"/>
      <c r="II430" s="16"/>
      <c r="IJ430" s="70"/>
      <c r="IK430" s="16"/>
      <c r="IL430" s="16"/>
      <c r="IM430" s="70"/>
      <c r="IN430" s="16"/>
      <c r="IO430" s="16"/>
      <c r="IP430" s="70"/>
      <c r="IQ430" s="16"/>
      <c r="IR430" s="16"/>
      <c r="IS430" s="16"/>
      <c r="IT430" s="70"/>
      <c r="IU430" s="16"/>
      <c r="IV430" s="16"/>
      <c r="IW430" s="70"/>
      <c r="IX430" s="16"/>
      <c r="IY430" s="16"/>
      <c r="IZ430" s="70"/>
      <c r="JA430" s="16"/>
      <c r="JB430" s="16"/>
      <c r="JC430" s="70"/>
      <c r="JD430" s="16"/>
      <c r="JE430" s="16"/>
      <c r="JF430" s="70"/>
      <c r="JG430" s="16"/>
      <c r="JH430" s="16"/>
      <c r="JI430" s="70"/>
      <c r="JJ430" s="16"/>
      <c r="JK430" s="16"/>
      <c r="JL430" s="70"/>
      <c r="JM430" s="16"/>
      <c r="JN430" s="16"/>
      <c r="JO430" s="70"/>
      <c r="JP430" s="16"/>
      <c r="JQ430" s="16"/>
      <c r="JR430" s="70"/>
      <c r="JS430" s="16"/>
      <c r="JT430" s="16"/>
      <c r="JU430" s="70"/>
      <c r="JV430" s="16"/>
      <c r="JW430" s="16"/>
      <c r="JX430" s="70"/>
      <c r="JY430" s="16"/>
      <c r="JZ430" s="16"/>
      <c r="KA430" s="70"/>
      <c r="KB430" s="16"/>
      <c r="KC430" s="16"/>
      <c r="KD430" s="70"/>
      <c r="KE430" s="16"/>
      <c r="KF430" s="16"/>
      <c r="KG430" s="70"/>
      <c r="KH430" s="16"/>
      <c r="KI430" s="16"/>
      <c r="KJ430" s="70"/>
      <c r="KK430" s="16"/>
      <c r="KL430" s="16"/>
      <c r="KM430" s="70"/>
      <c r="KN430" s="16"/>
      <c r="KO430" s="16"/>
      <c r="KP430" s="70"/>
      <c r="KQ430" s="16"/>
      <c r="KR430" s="16"/>
      <c r="KS430" s="70"/>
      <c r="KT430" s="16"/>
      <c r="KU430" s="16"/>
      <c r="KV430" s="16"/>
      <c r="KW430" s="16"/>
      <c r="KX430" s="16"/>
      <c r="KY430" s="70"/>
      <c r="KZ430" s="16"/>
      <c r="LA430" s="16"/>
      <c r="LB430" s="70"/>
      <c r="LC430" s="16"/>
      <c r="LD430" s="16"/>
      <c r="LE430" s="70"/>
      <c r="LF430" s="16"/>
      <c r="LG430" s="16"/>
      <c r="LH430" s="70"/>
      <c r="LI430" s="16"/>
      <c r="LJ430" s="16"/>
      <c r="LK430" s="70"/>
      <c r="LL430" s="16"/>
      <c r="LM430" s="16"/>
      <c r="LN430" s="70"/>
      <c r="LO430" s="16"/>
      <c r="LP430" s="16"/>
      <c r="LQ430" s="70"/>
      <c r="LR430" s="16"/>
      <c r="LS430" s="16"/>
      <c r="LT430" s="70"/>
      <c r="LU430" s="16"/>
      <c r="LV430" s="16"/>
      <c r="LW430" s="70"/>
      <c r="LX430" s="16"/>
      <c r="LY430" s="16"/>
      <c r="LZ430" s="70"/>
      <c r="MA430" s="16"/>
      <c r="MB430" s="16"/>
      <c r="MC430" s="70"/>
      <c r="MD430" s="16"/>
      <c r="ME430" s="16"/>
      <c r="MF430" s="70"/>
      <c r="MG430" s="21"/>
    </row>
    <row r="431" spans="2:345" s="17" customFormat="1">
      <c r="B431" s="16"/>
      <c r="C431" s="16"/>
      <c r="D431" s="16"/>
      <c r="E431" s="16"/>
      <c r="F431" s="16"/>
      <c r="G431" s="70"/>
      <c r="H431" s="16"/>
      <c r="I431" s="16"/>
      <c r="J431" s="70"/>
      <c r="K431" s="16"/>
      <c r="L431" s="16"/>
      <c r="M431" s="70"/>
      <c r="N431" s="16"/>
      <c r="O431" s="16"/>
      <c r="P431" s="70"/>
      <c r="Q431" s="16"/>
      <c r="R431" s="16"/>
      <c r="S431" s="70"/>
      <c r="T431" s="16"/>
      <c r="U431" s="16"/>
      <c r="V431" s="70"/>
      <c r="W431" s="16"/>
      <c r="X431" s="16"/>
      <c r="Y431" s="70"/>
      <c r="Z431" s="16"/>
      <c r="AA431" s="16"/>
      <c r="AB431" s="70"/>
      <c r="AC431" s="16"/>
      <c r="AD431" s="16"/>
      <c r="AE431" s="70"/>
      <c r="AF431" s="16"/>
      <c r="AG431" s="16"/>
      <c r="AH431" s="70"/>
      <c r="AI431" s="16"/>
      <c r="AJ431" s="16"/>
      <c r="AK431" s="70"/>
      <c r="AL431" s="16"/>
      <c r="AM431" s="16"/>
      <c r="AN431" s="70"/>
      <c r="AO431" s="16"/>
      <c r="AP431" s="16"/>
      <c r="AQ431" s="70"/>
      <c r="AR431" s="16"/>
      <c r="AS431" s="16"/>
      <c r="AT431" s="70"/>
      <c r="AU431" s="16"/>
      <c r="AV431" s="16"/>
      <c r="AW431" s="70"/>
      <c r="AX431" s="16"/>
      <c r="AY431" s="16"/>
      <c r="AZ431" s="70"/>
      <c r="BA431" s="16"/>
      <c r="BB431" s="16"/>
      <c r="BC431" s="70"/>
      <c r="BD431" s="16"/>
      <c r="BE431" s="16"/>
      <c r="BF431" s="70"/>
      <c r="BG431" s="16"/>
      <c r="BH431" s="16"/>
      <c r="BI431" s="70"/>
      <c r="BJ431" s="16"/>
      <c r="BK431" s="16"/>
      <c r="BL431" s="70"/>
      <c r="BM431" s="16"/>
      <c r="BN431" s="16"/>
      <c r="BO431" s="70"/>
      <c r="BP431" s="16"/>
      <c r="BQ431" s="16"/>
      <c r="BR431" s="70"/>
      <c r="BS431" s="16"/>
      <c r="BT431" s="16"/>
      <c r="BU431" s="70"/>
      <c r="BV431" s="16"/>
      <c r="BW431" s="16"/>
      <c r="BX431" s="70"/>
      <c r="BY431" s="16"/>
      <c r="BZ431" s="16"/>
      <c r="CA431" s="70"/>
      <c r="CB431" s="16"/>
      <c r="CC431" s="16"/>
      <c r="CD431" s="70"/>
      <c r="CE431" s="16"/>
      <c r="CF431" s="16"/>
      <c r="CG431" s="70"/>
      <c r="CH431" s="16"/>
      <c r="CI431" s="16"/>
      <c r="CJ431" s="70"/>
      <c r="CK431" s="16"/>
      <c r="CL431" s="16"/>
      <c r="CM431" s="70"/>
      <c r="CN431" s="16"/>
      <c r="CO431" s="16"/>
      <c r="CP431" s="70"/>
      <c r="CQ431" s="16"/>
      <c r="CR431" s="16"/>
      <c r="CS431" s="70"/>
      <c r="CT431" s="16"/>
      <c r="CU431" s="16"/>
      <c r="CV431" s="70"/>
      <c r="CW431" s="16"/>
      <c r="CX431" s="16"/>
      <c r="CY431" s="70"/>
      <c r="CZ431" s="16"/>
      <c r="DA431" s="16"/>
      <c r="DB431" s="70"/>
      <c r="DC431" s="16"/>
      <c r="DD431" s="16"/>
      <c r="DE431" s="70"/>
      <c r="DF431" s="16"/>
      <c r="DG431" s="16"/>
      <c r="DH431" s="70"/>
      <c r="DI431" s="16"/>
      <c r="DJ431" s="16"/>
      <c r="DK431" s="70"/>
      <c r="DL431" s="16"/>
      <c r="DM431" s="16"/>
      <c r="DN431" s="70"/>
      <c r="DO431" s="16"/>
      <c r="DP431" s="16"/>
      <c r="DQ431" s="70"/>
      <c r="DR431" s="16"/>
      <c r="DS431" s="16"/>
      <c r="DT431" s="70"/>
      <c r="DU431" s="16"/>
      <c r="DV431" s="16"/>
      <c r="DW431" s="70"/>
      <c r="DX431" s="16"/>
      <c r="DY431" s="16"/>
      <c r="DZ431" s="70"/>
      <c r="EA431" s="16"/>
      <c r="EB431" s="16"/>
      <c r="EC431" s="70"/>
      <c r="ED431" s="16"/>
      <c r="EE431" s="16"/>
      <c r="EF431" s="70"/>
      <c r="EG431" s="16"/>
      <c r="EH431" s="16"/>
      <c r="EI431" s="70"/>
      <c r="EJ431" s="16"/>
      <c r="EK431" s="16"/>
      <c r="EL431" s="70"/>
      <c r="EM431" s="16"/>
      <c r="EN431" s="16"/>
      <c r="EO431" s="70"/>
      <c r="EP431" s="16"/>
      <c r="EQ431" s="16"/>
      <c r="ER431" s="70"/>
      <c r="ES431" s="16"/>
      <c r="ET431" s="16"/>
      <c r="EU431" s="70"/>
      <c r="EV431" s="16"/>
      <c r="EW431" s="16"/>
      <c r="EX431" s="70"/>
      <c r="EY431" s="16"/>
      <c r="EZ431" s="16"/>
      <c r="FA431" s="70"/>
      <c r="FB431" s="16"/>
      <c r="FC431" s="16"/>
      <c r="FD431" s="70"/>
      <c r="FE431" s="16"/>
      <c r="FF431" s="16"/>
      <c r="FG431" s="70"/>
      <c r="FH431" s="16"/>
      <c r="FI431" s="16"/>
      <c r="FJ431" s="70"/>
      <c r="FK431" s="16"/>
      <c r="FL431" s="16"/>
      <c r="FM431" s="70"/>
      <c r="FN431" s="16"/>
      <c r="FO431" s="16"/>
      <c r="FP431" s="70"/>
      <c r="FQ431" s="16"/>
      <c r="FR431" s="16"/>
      <c r="FS431" s="70"/>
      <c r="FT431" s="16"/>
      <c r="FU431" s="16"/>
      <c r="FV431" s="70"/>
      <c r="FW431" s="16"/>
      <c r="FX431" s="16"/>
      <c r="FY431" s="70"/>
      <c r="FZ431" s="16"/>
      <c r="GA431" s="16"/>
      <c r="GB431" s="70"/>
      <c r="GC431" s="16"/>
      <c r="GD431" s="16"/>
      <c r="GE431" s="70"/>
      <c r="GF431" s="16"/>
      <c r="GG431" s="16"/>
      <c r="GH431" s="71"/>
      <c r="GI431" s="16"/>
      <c r="GJ431" s="16"/>
      <c r="GK431" s="70"/>
      <c r="GL431" s="16"/>
      <c r="GM431" s="16"/>
      <c r="GN431" s="70"/>
      <c r="GO431" s="16"/>
      <c r="GP431" s="16"/>
      <c r="GQ431" s="70"/>
      <c r="GR431" s="16"/>
      <c r="GS431" s="16"/>
      <c r="GT431" s="70"/>
      <c r="GU431" s="16"/>
      <c r="GV431" s="16"/>
      <c r="GW431" s="70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70"/>
      <c r="HJ431" s="16"/>
      <c r="HK431" s="16"/>
      <c r="HL431" s="16"/>
      <c r="HM431" s="16"/>
      <c r="HN431" s="16"/>
      <c r="HO431" s="16"/>
      <c r="HP431" s="16"/>
      <c r="HQ431" s="16"/>
      <c r="HR431" s="70"/>
      <c r="HS431" s="16"/>
      <c r="HT431" s="16"/>
      <c r="HU431" s="70"/>
      <c r="HV431" s="16"/>
      <c r="HW431" s="16"/>
      <c r="HX431" s="70"/>
      <c r="HY431" s="16"/>
      <c r="HZ431" s="16"/>
      <c r="IA431" s="70"/>
      <c r="IB431" s="16"/>
      <c r="IC431" s="16"/>
      <c r="ID431" s="70"/>
      <c r="IE431" s="16"/>
      <c r="IF431" s="16"/>
      <c r="IG431" s="70"/>
      <c r="IH431" s="16"/>
      <c r="II431" s="16"/>
      <c r="IJ431" s="70"/>
      <c r="IK431" s="16"/>
      <c r="IL431" s="16"/>
      <c r="IM431" s="70"/>
      <c r="IN431" s="16"/>
      <c r="IO431" s="16"/>
      <c r="IP431" s="70"/>
      <c r="IQ431" s="16"/>
      <c r="IR431" s="16"/>
      <c r="IS431" s="16"/>
      <c r="IT431" s="70"/>
      <c r="IU431" s="16"/>
      <c r="IV431" s="16"/>
      <c r="IW431" s="70"/>
      <c r="IX431" s="16"/>
      <c r="IY431" s="16"/>
      <c r="IZ431" s="70"/>
      <c r="JA431" s="16"/>
      <c r="JB431" s="16"/>
      <c r="JC431" s="70"/>
      <c r="JD431" s="16"/>
      <c r="JE431" s="16"/>
      <c r="JF431" s="70"/>
      <c r="JG431" s="16"/>
      <c r="JH431" s="16"/>
      <c r="JI431" s="70"/>
      <c r="JJ431" s="16"/>
      <c r="JK431" s="16"/>
      <c r="JL431" s="70"/>
      <c r="JM431" s="16"/>
      <c r="JN431" s="16"/>
      <c r="JO431" s="70"/>
      <c r="JP431" s="16"/>
      <c r="JQ431" s="16"/>
      <c r="JR431" s="70"/>
      <c r="JS431" s="16"/>
      <c r="JT431" s="16"/>
      <c r="JU431" s="70"/>
      <c r="JV431" s="16"/>
      <c r="JW431" s="16"/>
      <c r="JX431" s="70"/>
      <c r="JY431" s="16"/>
      <c r="JZ431" s="16"/>
      <c r="KA431" s="70"/>
      <c r="KB431" s="16"/>
      <c r="KC431" s="16"/>
      <c r="KD431" s="70"/>
      <c r="KE431" s="16"/>
      <c r="KF431" s="16"/>
      <c r="KG431" s="70"/>
      <c r="KH431" s="16"/>
      <c r="KI431" s="16"/>
      <c r="KJ431" s="70"/>
      <c r="KK431" s="16"/>
      <c r="KL431" s="16"/>
      <c r="KM431" s="70"/>
      <c r="KN431" s="16"/>
      <c r="KO431" s="16"/>
      <c r="KP431" s="70"/>
      <c r="KQ431" s="16"/>
      <c r="KR431" s="16"/>
      <c r="KS431" s="70"/>
      <c r="KT431" s="16"/>
      <c r="KU431" s="16"/>
      <c r="KV431" s="16"/>
      <c r="KW431" s="16"/>
      <c r="KX431" s="16"/>
      <c r="KY431" s="70"/>
      <c r="KZ431" s="16"/>
      <c r="LA431" s="16"/>
      <c r="LB431" s="70"/>
      <c r="LC431" s="16"/>
      <c r="LD431" s="16"/>
      <c r="LE431" s="70"/>
      <c r="LF431" s="16"/>
      <c r="LG431" s="16"/>
      <c r="LH431" s="70"/>
      <c r="LI431" s="16"/>
      <c r="LJ431" s="16"/>
      <c r="LK431" s="70"/>
      <c r="LL431" s="16"/>
      <c r="LM431" s="16"/>
      <c r="LN431" s="70"/>
      <c r="LO431" s="16"/>
      <c r="LP431" s="16"/>
      <c r="LQ431" s="70"/>
      <c r="LR431" s="16"/>
      <c r="LS431" s="16"/>
      <c r="LT431" s="70"/>
      <c r="LU431" s="16"/>
      <c r="LV431" s="16"/>
      <c r="LW431" s="70"/>
      <c r="LX431" s="16"/>
      <c r="LY431" s="16"/>
      <c r="LZ431" s="70"/>
      <c r="MA431" s="16"/>
      <c r="MB431" s="16"/>
      <c r="MC431" s="70"/>
      <c r="MD431" s="16"/>
      <c r="ME431" s="16"/>
      <c r="MF431" s="70"/>
      <c r="MG431" s="21"/>
    </row>
    <row r="432" spans="2:345" s="17" customFormat="1" ht="18.75" customHeight="1">
      <c r="B432" s="16"/>
      <c r="C432" s="16"/>
      <c r="D432" s="16"/>
      <c r="E432" s="16"/>
      <c r="F432" s="16"/>
      <c r="G432" s="70"/>
      <c r="H432" s="16"/>
      <c r="I432" s="16"/>
      <c r="J432" s="70"/>
      <c r="K432" s="16"/>
      <c r="L432" s="16"/>
      <c r="M432" s="70"/>
      <c r="N432" s="16"/>
      <c r="O432" s="16"/>
      <c r="P432" s="70"/>
      <c r="Q432" s="16"/>
      <c r="R432" s="16"/>
      <c r="S432" s="70"/>
      <c r="T432" s="16"/>
      <c r="U432" s="16"/>
      <c r="V432" s="70"/>
      <c r="W432" s="16"/>
      <c r="X432" s="16"/>
      <c r="Y432" s="70"/>
      <c r="Z432" s="16"/>
      <c r="AA432" s="16"/>
      <c r="AB432" s="70"/>
      <c r="AC432" s="16"/>
      <c r="AD432" s="16"/>
      <c r="AE432" s="70"/>
      <c r="AF432" s="16"/>
      <c r="AG432" s="16"/>
      <c r="AH432" s="70"/>
      <c r="AI432" s="16"/>
      <c r="AJ432" s="16"/>
      <c r="AK432" s="70"/>
      <c r="AL432" s="16"/>
      <c r="AM432" s="16"/>
      <c r="AN432" s="70"/>
      <c r="AO432" s="16"/>
      <c r="AP432" s="16"/>
      <c r="AQ432" s="70"/>
      <c r="AR432" s="16"/>
      <c r="AS432" s="16"/>
      <c r="AT432" s="70"/>
      <c r="AU432" s="16"/>
      <c r="AV432" s="16"/>
      <c r="AW432" s="70"/>
      <c r="AX432" s="16"/>
      <c r="AY432" s="16"/>
      <c r="AZ432" s="70"/>
      <c r="BA432" s="16"/>
      <c r="BB432" s="16"/>
      <c r="BC432" s="70"/>
      <c r="BD432" s="16"/>
      <c r="BE432" s="16"/>
      <c r="BF432" s="70"/>
      <c r="BG432" s="16"/>
      <c r="BH432" s="16"/>
      <c r="BI432" s="70"/>
      <c r="BJ432" s="16"/>
      <c r="BK432" s="16"/>
      <c r="BL432" s="70"/>
      <c r="BM432" s="16"/>
      <c r="BN432" s="16"/>
      <c r="BO432" s="70"/>
      <c r="BP432" s="16"/>
      <c r="BQ432" s="16"/>
      <c r="BR432" s="70"/>
      <c r="BS432" s="16"/>
      <c r="BT432" s="16"/>
      <c r="BU432" s="70"/>
      <c r="BV432" s="16"/>
      <c r="BW432" s="16"/>
      <c r="BX432" s="70"/>
      <c r="BY432" s="16"/>
      <c r="BZ432" s="16"/>
      <c r="CA432" s="70"/>
      <c r="CB432" s="16"/>
      <c r="CC432" s="16"/>
      <c r="CD432" s="70"/>
      <c r="CE432" s="16"/>
      <c r="CF432" s="16"/>
      <c r="CG432" s="70"/>
      <c r="CH432" s="16"/>
      <c r="CI432" s="16"/>
      <c r="CJ432" s="70"/>
      <c r="CK432" s="16"/>
      <c r="CL432" s="16"/>
      <c r="CM432" s="70"/>
      <c r="CN432" s="16"/>
      <c r="CO432" s="16"/>
      <c r="CP432" s="70"/>
      <c r="CQ432" s="16"/>
      <c r="CR432" s="16"/>
      <c r="CS432" s="70"/>
      <c r="CT432" s="16"/>
      <c r="CU432" s="16"/>
      <c r="CV432" s="70"/>
      <c r="CW432" s="16"/>
      <c r="CX432" s="16"/>
      <c r="CY432" s="70"/>
      <c r="CZ432" s="16"/>
      <c r="DA432" s="16"/>
      <c r="DB432" s="70"/>
      <c r="DC432" s="16"/>
      <c r="DD432" s="16"/>
      <c r="DE432" s="70"/>
      <c r="DF432" s="16"/>
      <c r="DG432" s="16"/>
      <c r="DH432" s="70"/>
      <c r="DI432" s="16"/>
      <c r="DJ432" s="16"/>
      <c r="DK432" s="70"/>
      <c r="DL432" s="16"/>
      <c r="DM432" s="16"/>
      <c r="DN432" s="70"/>
      <c r="DO432" s="16"/>
      <c r="DP432" s="16"/>
      <c r="DQ432" s="70"/>
      <c r="DR432" s="16"/>
      <c r="DS432" s="16"/>
      <c r="DT432" s="70"/>
      <c r="DU432" s="16"/>
      <c r="DV432" s="16"/>
      <c r="DW432" s="70"/>
      <c r="DX432" s="16"/>
      <c r="DY432" s="16"/>
      <c r="DZ432" s="70"/>
      <c r="EA432" s="16"/>
      <c r="EB432" s="16"/>
      <c r="EC432" s="70"/>
      <c r="ED432" s="16"/>
      <c r="EE432" s="16"/>
      <c r="EF432" s="70"/>
      <c r="EG432" s="16"/>
      <c r="EH432" s="16"/>
      <c r="EI432" s="70"/>
      <c r="EJ432" s="16"/>
      <c r="EK432" s="16"/>
      <c r="EL432" s="70"/>
      <c r="EM432" s="16"/>
      <c r="EN432" s="16"/>
      <c r="EO432" s="70"/>
      <c r="EP432" s="16"/>
      <c r="EQ432" s="16"/>
      <c r="ER432" s="70"/>
      <c r="ES432" s="16"/>
      <c r="ET432" s="16"/>
      <c r="EU432" s="70"/>
      <c r="EV432" s="16"/>
      <c r="EW432" s="16"/>
      <c r="EX432" s="70"/>
      <c r="EY432" s="16"/>
      <c r="EZ432" s="16"/>
      <c r="FA432" s="70"/>
      <c r="FB432" s="16"/>
      <c r="FC432" s="16"/>
      <c r="FD432" s="70"/>
      <c r="FE432" s="16"/>
      <c r="FF432" s="16"/>
      <c r="FG432" s="70"/>
      <c r="FH432" s="16"/>
      <c r="FI432" s="16"/>
      <c r="FJ432" s="70"/>
      <c r="FK432" s="16"/>
      <c r="FL432" s="16"/>
      <c r="FM432" s="70"/>
      <c r="FN432" s="16"/>
      <c r="FO432" s="16"/>
      <c r="FP432" s="70"/>
      <c r="FQ432" s="16"/>
      <c r="FR432" s="16"/>
      <c r="FS432" s="70"/>
      <c r="FT432" s="16"/>
      <c r="FU432" s="16"/>
      <c r="FV432" s="70"/>
      <c r="FW432" s="16"/>
      <c r="FX432" s="16"/>
      <c r="FY432" s="70"/>
      <c r="FZ432" s="16"/>
      <c r="GA432" s="16"/>
      <c r="GB432" s="70"/>
      <c r="GC432" s="16"/>
      <c r="GD432" s="16"/>
      <c r="GE432" s="70"/>
      <c r="GF432" s="16"/>
      <c r="GG432" s="16"/>
      <c r="GH432" s="71"/>
      <c r="GI432" s="16"/>
      <c r="GJ432" s="16"/>
      <c r="GK432" s="70"/>
      <c r="GL432" s="16"/>
      <c r="GM432" s="16"/>
      <c r="GN432" s="70"/>
      <c r="GO432" s="16"/>
      <c r="GP432" s="16"/>
      <c r="GQ432" s="70"/>
      <c r="GR432" s="16"/>
      <c r="GS432" s="16"/>
      <c r="GT432" s="70"/>
      <c r="GU432" s="16"/>
      <c r="GV432" s="16"/>
      <c r="GW432" s="70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70"/>
      <c r="HJ432" s="16"/>
      <c r="HK432" s="16"/>
      <c r="HL432" s="16"/>
      <c r="HM432" s="16"/>
      <c r="HN432" s="16"/>
      <c r="HO432" s="16"/>
      <c r="HP432" s="16"/>
      <c r="HQ432" s="16"/>
      <c r="HR432" s="70"/>
      <c r="HS432" s="16"/>
      <c r="HT432" s="16"/>
      <c r="HU432" s="70"/>
      <c r="HV432" s="16"/>
      <c r="HW432" s="16"/>
      <c r="HX432" s="70"/>
      <c r="HY432" s="16"/>
      <c r="HZ432" s="16"/>
      <c r="IA432" s="70"/>
      <c r="IB432" s="16"/>
      <c r="IC432" s="16"/>
      <c r="ID432" s="70"/>
      <c r="IE432" s="16"/>
      <c r="IF432" s="16"/>
      <c r="IG432" s="70"/>
      <c r="IH432" s="16"/>
      <c r="II432" s="16"/>
      <c r="IJ432" s="70"/>
      <c r="IK432" s="16"/>
      <c r="IL432" s="16"/>
      <c r="IM432" s="70"/>
      <c r="IN432" s="16"/>
      <c r="IO432" s="16"/>
      <c r="IP432" s="70"/>
      <c r="IQ432" s="16"/>
      <c r="IR432" s="16"/>
      <c r="IS432" s="16"/>
      <c r="IT432" s="70"/>
      <c r="IU432" s="16"/>
      <c r="IV432" s="16"/>
      <c r="IW432" s="70"/>
      <c r="IX432" s="16"/>
      <c r="IY432" s="16"/>
      <c r="IZ432" s="70"/>
      <c r="JA432" s="16"/>
      <c r="JB432" s="16"/>
      <c r="JC432" s="70"/>
      <c r="JD432" s="16"/>
      <c r="JE432" s="16"/>
      <c r="JF432" s="70"/>
      <c r="JG432" s="16"/>
      <c r="JH432" s="16"/>
      <c r="JI432" s="70"/>
      <c r="JJ432" s="16"/>
      <c r="JK432" s="16"/>
      <c r="JL432" s="70"/>
      <c r="JM432" s="16"/>
      <c r="JN432" s="16"/>
      <c r="JO432" s="70"/>
      <c r="JP432" s="16"/>
      <c r="JQ432" s="16"/>
      <c r="JR432" s="70"/>
      <c r="JS432" s="16"/>
      <c r="JT432" s="16"/>
      <c r="JU432" s="70"/>
      <c r="JV432" s="16"/>
      <c r="JW432" s="16"/>
      <c r="JX432" s="70"/>
      <c r="JY432" s="16"/>
      <c r="JZ432" s="16"/>
      <c r="KA432" s="70"/>
      <c r="KB432" s="16"/>
      <c r="KC432" s="16"/>
      <c r="KD432" s="70"/>
      <c r="KE432" s="16"/>
      <c r="KF432" s="16"/>
      <c r="KG432" s="70"/>
      <c r="KH432" s="16"/>
      <c r="KI432" s="16"/>
      <c r="KJ432" s="70"/>
      <c r="KK432" s="16"/>
      <c r="KL432" s="16"/>
      <c r="KM432" s="70"/>
      <c r="KN432" s="16"/>
      <c r="KO432" s="16"/>
      <c r="KP432" s="70"/>
      <c r="KQ432" s="16"/>
      <c r="KR432" s="16"/>
      <c r="KS432" s="70"/>
      <c r="KT432" s="16"/>
      <c r="KU432" s="16"/>
      <c r="KV432" s="16"/>
      <c r="KW432" s="16"/>
      <c r="KX432" s="16"/>
      <c r="KY432" s="70"/>
      <c r="KZ432" s="16"/>
      <c r="LA432" s="16"/>
      <c r="LB432" s="70"/>
      <c r="LC432" s="16"/>
      <c r="LD432" s="16"/>
      <c r="LE432" s="70"/>
      <c r="LF432" s="16"/>
      <c r="LG432" s="16"/>
      <c r="LH432" s="70"/>
      <c r="LI432" s="16"/>
      <c r="LJ432" s="16"/>
      <c r="LK432" s="70"/>
      <c r="LL432" s="16"/>
      <c r="LM432" s="16"/>
      <c r="LN432" s="70"/>
      <c r="LO432" s="16"/>
      <c r="LP432" s="16"/>
      <c r="LQ432" s="70"/>
      <c r="LR432" s="16"/>
      <c r="LS432" s="16"/>
      <c r="LT432" s="70"/>
      <c r="LU432" s="16"/>
      <c r="LV432" s="16"/>
      <c r="LW432" s="70"/>
      <c r="LX432" s="16"/>
      <c r="LY432" s="16"/>
      <c r="LZ432" s="70"/>
      <c r="MA432" s="16"/>
      <c r="MB432" s="16"/>
      <c r="MC432" s="70"/>
      <c r="MD432" s="16"/>
      <c r="ME432" s="16"/>
      <c r="MF432" s="70"/>
      <c r="MG432" s="21"/>
    </row>
    <row r="433" spans="2:345" s="17" customFormat="1">
      <c r="B433" s="16"/>
      <c r="C433" s="16"/>
      <c r="D433" s="16"/>
      <c r="E433" s="16"/>
      <c r="F433" s="16"/>
      <c r="G433" s="70"/>
      <c r="H433" s="16"/>
      <c r="I433" s="16"/>
      <c r="J433" s="70"/>
      <c r="K433" s="16"/>
      <c r="L433" s="16"/>
      <c r="M433" s="70"/>
      <c r="N433" s="16"/>
      <c r="O433" s="16"/>
      <c r="P433" s="70"/>
      <c r="Q433" s="16"/>
      <c r="R433" s="16"/>
      <c r="S433" s="70"/>
      <c r="T433" s="16"/>
      <c r="U433" s="16"/>
      <c r="V433" s="70"/>
      <c r="W433" s="16"/>
      <c r="X433" s="16"/>
      <c r="Y433" s="70"/>
      <c r="Z433" s="16"/>
      <c r="AA433" s="16"/>
      <c r="AB433" s="70"/>
      <c r="AC433" s="16"/>
      <c r="AD433" s="16"/>
      <c r="AE433" s="70"/>
      <c r="AF433" s="16"/>
      <c r="AG433" s="16"/>
      <c r="AH433" s="70"/>
      <c r="AI433" s="16"/>
      <c r="AJ433" s="16"/>
      <c r="AK433" s="70"/>
      <c r="AL433" s="16"/>
      <c r="AM433" s="16"/>
      <c r="AN433" s="70"/>
      <c r="AO433" s="16"/>
      <c r="AP433" s="16"/>
      <c r="AQ433" s="70"/>
      <c r="AR433" s="16"/>
      <c r="AS433" s="16"/>
      <c r="AT433" s="70"/>
      <c r="AU433" s="16"/>
      <c r="AV433" s="16"/>
      <c r="AW433" s="70"/>
      <c r="AX433" s="16"/>
      <c r="AY433" s="16"/>
      <c r="AZ433" s="70"/>
      <c r="BA433" s="16"/>
      <c r="BB433" s="16"/>
      <c r="BC433" s="70"/>
      <c r="BD433" s="16"/>
      <c r="BE433" s="16"/>
      <c r="BF433" s="70"/>
      <c r="BG433" s="16"/>
      <c r="BH433" s="16"/>
      <c r="BI433" s="70"/>
      <c r="BJ433" s="16"/>
      <c r="BK433" s="16"/>
      <c r="BL433" s="70"/>
      <c r="BM433" s="16"/>
      <c r="BN433" s="16"/>
      <c r="BO433" s="70"/>
      <c r="BP433" s="16"/>
      <c r="BQ433" s="16"/>
      <c r="BR433" s="70"/>
      <c r="BS433" s="16"/>
      <c r="BT433" s="16"/>
      <c r="BU433" s="70"/>
      <c r="BV433" s="16"/>
      <c r="BW433" s="16"/>
      <c r="BX433" s="70"/>
      <c r="BY433" s="16"/>
      <c r="BZ433" s="16"/>
      <c r="CA433" s="70"/>
      <c r="CB433" s="16"/>
      <c r="CC433" s="16"/>
      <c r="CD433" s="70"/>
      <c r="CE433" s="16"/>
      <c r="CF433" s="16"/>
      <c r="CG433" s="70"/>
      <c r="CH433" s="16"/>
      <c r="CI433" s="16"/>
      <c r="CJ433" s="70"/>
      <c r="CK433" s="16"/>
      <c r="CL433" s="16"/>
      <c r="CM433" s="70"/>
      <c r="CN433" s="16"/>
      <c r="CO433" s="16"/>
      <c r="CP433" s="70"/>
      <c r="CQ433" s="16"/>
      <c r="CR433" s="16"/>
      <c r="CS433" s="70"/>
      <c r="CT433" s="16"/>
      <c r="CU433" s="16"/>
      <c r="CV433" s="70"/>
      <c r="CW433" s="16"/>
      <c r="CX433" s="16"/>
      <c r="CY433" s="70"/>
      <c r="CZ433" s="16"/>
      <c r="DA433" s="16"/>
      <c r="DB433" s="70"/>
      <c r="DC433" s="16"/>
      <c r="DD433" s="16"/>
      <c r="DE433" s="70"/>
      <c r="DF433" s="16"/>
      <c r="DG433" s="16"/>
      <c r="DH433" s="70"/>
      <c r="DI433" s="16"/>
      <c r="DJ433" s="16"/>
      <c r="DK433" s="70"/>
      <c r="DL433" s="16"/>
      <c r="DM433" s="16"/>
      <c r="DN433" s="70"/>
      <c r="DO433" s="16"/>
      <c r="DP433" s="16"/>
      <c r="DQ433" s="70"/>
      <c r="DR433" s="16"/>
      <c r="DS433" s="16"/>
      <c r="DT433" s="70"/>
      <c r="DU433" s="16"/>
      <c r="DV433" s="16"/>
      <c r="DW433" s="70"/>
      <c r="DX433" s="16"/>
      <c r="DY433" s="16"/>
      <c r="DZ433" s="70"/>
      <c r="EA433" s="16"/>
      <c r="EB433" s="16"/>
      <c r="EC433" s="70"/>
      <c r="ED433" s="16"/>
      <c r="EE433" s="16"/>
      <c r="EF433" s="70"/>
      <c r="EG433" s="16"/>
      <c r="EH433" s="16"/>
      <c r="EI433" s="70"/>
      <c r="EJ433" s="16"/>
      <c r="EK433" s="16"/>
      <c r="EL433" s="70"/>
      <c r="EM433" s="16"/>
      <c r="EN433" s="16"/>
      <c r="EO433" s="70"/>
      <c r="EP433" s="16"/>
      <c r="EQ433" s="16"/>
      <c r="ER433" s="70"/>
      <c r="ES433" s="16"/>
      <c r="ET433" s="16"/>
      <c r="EU433" s="70"/>
      <c r="EV433" s="16"/>
      <c r="EW433" s="16"/>
      <c r="EX433" s="70"/>
      <c r="EY433" s="16"/>
      <c r="EZ433" s="16"/>
      <c r="FA433" s="70"/>
      <c r="FB433" s="16"/>
      <c r="FC433" s="16"/>
      <c r="FD433" s="70"/>
      <c r="FE433" s="16"/>
      <c r="FF433" s="16"/>
      <c r="FG433" s="70"/>
      <c r="FH433" s="16"/>
      <c r="FI433" s="16"/>
      <c r="FJ433" s="70"/>
      <c r="FK433" s="16"/>
      <c r="FL433" s="16"/>
      <c r="FM433" s="70"/>
      <c r="FN433" s="16"/>
      <c r="FO433" s="16"/>
      <c r="FP433" s="70"/>
      <c r="FQ433" s="16"/>
      <c r="FR433" s="16"/>
      <c r="FS433" s="70"/>
      <c r="FT433" s="16"/>
      <c r="FU433" s="16"/>
      <c r="FV433" s="70"/>
      <c r="FW433" s="16"/>
      <c r="FX433" s="16"/>
      <c r="FY433" s="70"/>
      <c r="FZ433" s="16"/>
      <c r="GA433" s="16"/>
      <c r="GB433" s="70"/>
      <c r="GC433" s="16"/>
      <c r="GD433" s="16"/>
      <c r="GE433" s="70"/>
      <c r="GF433" s="16"/>
      <c r="GG433" s="16"/>
      <c r="GH433" s="71"/>
      <c r="GI433" s="16"/>
      <c r="GJ433" s="16"/>
      <c r="GK433" s="70"/>
      <c r="GL433" s="16"/>
      <c r="GM433" s="16"/>
      <c r="GN433" s="70"/>
      <c r="GO433" s="16"/>
      <c r="GP433" s="16"/>
      <c r="GQ433" s="70"/>
      <c r="GR433" s="16"/>
      <c r="GS433" s="16"/>
      <c r="GT433" s="70"/>
      <c r="GU433" s="16"/>
      <c r="GV433" s="16"/>
      <c r="GW433" s="70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70"/>
      <c r="HJ433" s="16"/>
      <c r="HK433" s="16"/>
      <c r="HL433" s="16"/>
      <c r="HM433" s="16"/>
      <c r="HN433" s="16"/>
      <c r="HO433" s="16"/>
      <c r="HP433" s="16"/>
      <c r="HQ433" s="16"/>
      <c r="HR433" s="70"/>
      <c r="HS433" s="16"/>
      <c r="HT433" s="16"/>
      <c r="HU433" s="70"/>
      <c r="HV433" s="16"/>
      <c r="HW433" s="16"/>
      <c r="HX433" s="70"/>
      <c r="HY433" s="16"/>
      <c r="HZ433" s="16"/>
      <c r="IA433" s="70"/>
      <c r="IB433" s="16"/>
      <c r="IC433" s="16"/>
      <c r="ID433" s="70"/>
      <c r="IE433" s="16"/>
      <c r="IF433" s="16"/>
      <c r="IG433" s="70"/>
      <c r="IH433" s="16"/>
      <c r="II433" s="16"/>
      <c r="IJ433" s="70"/>
      <c r="IK433" s="16"/>
      <c r="IL433" s="16"/>
      <c r="IM433" s="70"/>
      <c r="IN433" s="16"/>
      <c r="IO433" s="16"/>
      <c r="IP433" s="70"/>
      <c r="IQ433" s="16"/>
      <c r="IR433" s="16"/>
      <c r="IS433" s="16"/>
      <c r="IT433" s="70"/>
      <c r="IU433" s="16"/>
      <c r="IV433" s="16"/>
      <c r="IW433" s="70"/>
      <c r="IX433" s="16"/>
      <c r="IY433" s="16"/>
      <c r="IZ433" s="70"/>
      <c r="JA433" s="16"/>
      <c r="JB433" s="16"/>
      <c r="JC433" s="70"/>
      <c r="JD433" s="16"/>
      <c r="JE433" s="16"/>
      <c r="JF433" s="70"/>
      <c r="JG433" s="16"/>
      <c r="JH433" s="16"/>
      <c r="JI433" s="70"/>
      <c r="JJ433" s="16"/>
      <c r="JK433" s="16"/>
      <c r="JL433" s="70"/>
      <c r="JM433" s="16"/>
      <c r="JN433" s="16"/>
      <c r="JO433" s="70"/>
      <c r="JP433" s="16"/>
      <c r="JQ433" s="16"/>
      <c r="JR433" s="70"/>
      <c r="JS433" s="16"/>
      <c r="JT433" s="16"/>
      <c r="JU433" s="70"/>
      <c r="JV433" s="16"/>
      <c r="JW433" s="16"/>
      <c r="JX433" s="70"/>
      <c r="JY433" s="16"/>
      <c r="JZ433" s="16"/>
      <c r="KA433" s="70"/>
      <c r="KB433" s="16"/>
      <c r="KC433" s="16"/>
      <c r="KD433" s="70"/>
      <c r="KE433" s="16"/>
      <c r="KF433" s="16"/>
      <c r="KG433" s="70"/>
      <c r="KH433" s="16"/>
      <c r="KI433" s="16"/>
      <c r="KJ433" s="70"/>
      <c r="KK433" s="16"/>
      <c r="KL433" s="16"/>
      <c r="KM433" s="70"/>
      <c r="KN433" s="16"/>
      <c r="KO433" s="16"/>
      <c r="KP433" s="70"/>
      <c r="KQ433" s="16"/>
      <c r="KR433" s="16"/>
      <c r="KS433" s="70"/>
      <c r="KT433" s="16"/>
      <c r="KU433" s="16"/>
      <c r="KV433" s="16"/>
      <c r="KW433" s="16"/>
      <c r="KX433" s="16"/>
      <c r="KY433" s="70"/>
      <c r="KZ433" s="16"/>
      <c r="LA433" s="16"/>
      <c r="LB433" s="70"/>
      <c r="LC433" s="16"/>
      <c r="LD433" s="16"/>
      <c r="LE433" s="70"/>
      <c r="LF433" s="16"/>
      <c r="LG433" s="16"/>
      <c r="LH433" s="70"/>
      <c r="LI433" s="16"/>
      <c r="LJ433" s="16"/>
      <c r="LK433" s="70"/>
      <c r="LL433" s="16"/>
      <c r="LM433" s="16"/>
      <c r="LN433" s="70"/>
      <c r="LO433" s="16"/>
      <c r="LP433" s="16"/>
      <c r="LQ433" s="70"/>
      <c r="LR433" s="16"/>
      <c r="LS433" s="16"/>
      <c r="LT433" s="70"/>
      <c r="LU433" s="16"/>
      <c r="LV433" s="16"/>
      <c r="LW433" s="70"/>
      <c r="LX433" s="16"/>
      <c r="LY433" s="16"/>
      <c r="LZ433" s="70"/>
      <c r="MA433" s="16"/>
      <c r="MB433" s="16"/>
      <c r="MC433" s="70"/>
      <c r="MD433" s="16"/>
      <c r="ME433" s="16"/>
      <c r="MF433" s="70"/>
      <c r="MG433" s="21"/>
    </row>
    <row r="434" spans="2:345" s="17" customFormat="1" ht="18.75" customHeight="1">
      <c r="B434" s="16"/>
      <c r="C434" s="16"/>
      <c r="D434" s="16"/>
      <c r="E434" s="16"/>
      <c r="F434" s="16"/>
      <c r="G434" s="70"/>
      <c r="H434" s="16"/>
      <c r="I434" s="16"/>
      <c r="J434" s="70"/>
      <c r="K434" s="16"/>
      <c r="L434" s="16"/>
      <c r="M434" s="70"/>
      <c r="N434" s="16"/>
      <c r="O434" s="16"/>
      <c r="P434" s="70"/>
      <c r="Q434" s="16"/>
      <c r="R434" s="16"/>
      <c r="S434" s="70"/>
      <c r="T434" s="16"/>
      <c r="U434" s="16"/>
      <c r="V434" s="70"/>
      <c r="W434" s="16"/>
      <c r="X434" s="16"/>
      <c r="Y434" s="70"/>
      <c r="Z434" s="16"/>
      <c r="AA434" s="16"/>
      <c r="AB434" s="70"/>
      <c r="AC434" s="16"/>
      <c r="AD434" s="16"/>
      <c r="AE434" s="70"/>
      <c r="AF434" s="16"/>
      <c r="AG434" s="16"/>
      <c r="AH434" s="70"/>
      <c r="AI434" s="16"/>
      <c r="AJ434" s="16"/>
      <c r="AK434" s="70"/>
      <c r="AL434" s="16"/>
      <c r="AM434" s="16"/>
      <c r="AN434" s="70"/>
      <c r="AO434" s="16"/>
      <c r="AP434" s="16"/>
      <c r="AQ434" s="70"/>
      <c r="AR434" s="16"/>
      <c r="AS434" s="16"/>
      <c r="AT434" s="70"/>
      <c r="AU434" s="16"/>
      <c r="AV434" s="16"/>
      <c r="AW434" s="70"/>
      <c r="AX434" s="16"/>
      <c r="AY434" s="16"/>
      <c r="AZ434" s="70"/>
      <c r="BA434" s="16"/>
      <c r="BB434" s="16"/>
      <c r="BC434" s="70"/>
      <c r="BD434" s="16"/>
      <c r="BE434" s="16"/>
      <c r="BF434" s="70"/>
      <c r="BG434" s="16"/>
      <c r="BH434" s="16"/>
      <c r="BI434" s="70"/>
      <c r="BJ434" s="16"/>
      <c r="BK434" s="16"/>
      <c r="BL434" s="70"/>
      <c r="BM434" s="16"/>
      <c r="BN434" s="16"/>
      <c r="BO434" s="70"/>
      <c r="BP434" s="16"/>
      <c r="BQ434" s="16"/>
      <c r="BR434" s="70"/>
      <c r="BS434" s="16"/>
      <c r="BT434" s="16"/>
      <c r="BU434" s="70"/>
      <c r="BV434" s="16"/>
      <c r="BW434" s="16"/>
      <c r="BX434" s="70"/>
      <c r="BY434" s="16"/>
      <c r="BZ434" s="16"/>
      <c r="CA434" s="70"/>
      <c r="CB434" s="16"/>
      <c r="CC434" s="16"/>
      <c r="CD434" s="70"/>
      <c r="CE434" s="16"/>
      <c r="CF434" s="16"/>
      <c r="CG434" s="70"/>
      <c r="CH434" s="16"/>
      <c r="CI434" s="16"/>
      <c r="CJ434" s="70"/>
      <c r="CK434" s="16"/>
      <c r="CL434" s="16"/>
      <c r="CM434" s="70"/>
      <c r="CN434" s="16"/>
      <c r="CO434" s="16"/>
      <c r="CP434" s="70"/>
      <c r="CQ434" s="16"/>
      <c r="CR434" s="16"/>
      <c r="CS434" s="70"/>
      <c r="CT434" s="16"/>
      <c r="CU434" s="16"/>
      <c r="CV434" s="70"/>
      <c r="CW434" s="16"/>
      <c r="CX434" s="16"/>
      <c r="CY434" s="70"/>
      <c r="CZ434" s="16"/>
      <c r="DA434" s="16"/>
      <c r="DB434" s="70"/>
      <c r="DC434" s="16"/>
      <c r="DD434" s="16"/>
      <c r="DE434" s="70"/>
      <c r="DF434" s="16"/>
      <c r="DG434" s="16"/>
      <c r="DH434" s="70"/>
      <c r="DI434" s="16"/>
      <c r="DJ434" s="16"/>
      <c r="DK434" s="70"/>
      <c r="DL434" s="16"/>
      <c r="DM434" s="16"/>
      <c r="DN434" s="70"/>
      <c r="DO434" s="16"/>
      <c r="DP434" s="16"/>
      <c r="DQ434" s="70"/>
      <c r="DR434" s="16"/>
      <c r="DS434" s="16"/>
      <c r="DT434" s="70"/>
      <c r="DU434" s="16"/>
      <c r="DV434" s="16"/>
      <c r="DW434" s="70"/>
      <c r="DX434" s="16"/>
      <c r="DY434" s="16"/>
      <c r="DZ434" s="70"/>
      <c r="EA434" s="16"/>
      <c r="EB434" s="16"/>
      <c r="EC434" s="70"/>
      <c r="ED434" s="16"/>
      <c r="EE434" s="16"/>
      <c r="EF434" s="70"/>
      <c r="EG434" s="16"/>
      <c r="EH434" s="16"/>
      <c r="EI434" s="70"/>
      <c r="EJ434" s="16"/>
      <c r="EK434" s="16"/>
      <c r="EL434" s="70"/>
      <c r="EM434" s="16"/>
      <c r="EN434" s="16"/>
      <c r="EO434" s="70"/>
      <c r="EP434" s="16"/>
      <c r="EQ434" s="16"/>
      <c r="ER434" s="70"/>
      <c r="ES434" s="16"/>
      <c r="ET434" s="16"/>
      <c r="EU434" s="70"/>
      <c r="EV434" s="16"/>
      <c r="EW434" s="16"/>
      <c r="EX434" s="70"/>
      <c r="EY434" s="16"/>
      <c r="EZ434" s="16"/>
      <c r="FA434" s="70"/>
      <c r="FB434" s="16"/>
      <c r="FC434" s="16"/>
      <c r="FD434" s="70"/>
      <c r="FE434" s="16"/>
      <c r="FF434" s="16"/>
      <c r="FG434" s="70"/>
      <c r="FH434" s="16"/>
      <c r="FI434" s="16"/>
      <c r="FJ434" s="70"/>
      <c r="FK434" s="16"/>
      <c r="FL434" s="16"/>
      <c r="FM434" s="70"/>
      <c r="FN434" s="16"/>
      <c r="FO434" s="16"/>
      <c r="FP434" s="70"/>
      <c r="FQ434" s="16"/>
      <c r="FR434" s="16"/>
      <c r="FS434" s="70"/>
      <c r="FT434" s="16"/>
      <c r="FU434" s="16"/>
      <c r="FV434" s="70"/>
      <c r="FW434" s="16"/>
      <c r="FX434" s="16"/>
      <c r="FY434" s="70"/>
      <c r="FZ434" s="16"/>
      <c r="GA434" s="16"/>
      <c r="GB434" s="70"/>
      <c r="GC434" s="16"/>
      <c r="GD434" s="16"/>
      <c r="GE434" s="70"/>
      <c r="GF434" s="16"/>
      <c r="GG434" s="16"/>
      <c r="GH434" s="71"/>
      <c r="GI434" s="16"/>
      <c r="GJ434" s="16"/>
      <c r="GK434" s="70"/>
      <c r="GL434" s="16"/>
      <c r="GM434" s="16"/>
      <c r="GN434" s="70"/>
      <c r="GO434" s="16"/>
      <c r="GP434" s="16"/>
      <c r="GQ434" s="70"/>
      <c r="GR434" s="16"/>
      <c r="GS434" s="16"/>
      <c r="GT434" s="70"/>
      <c r="GU434" s="16"/>
      <c r="GV434" s="16"/>
      <c r="GW434" s="70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70"/>
      <c r="HJ434" s="16"/>
      <c r="HK434" s="16"/>
      <c r="HL434" s="16"/>
      <c r="HM434" s="16"/>
      <c r="HN434" s="16"/>
      <c r="HO434" s="16"/>
      <c r="HP434" s="16"/>
      <c r="HQ434" s="16"/>
      <c r="HR434" s="70"/>
      <c r="HS434" s="16"/>
      <c r="HT434" s="16"/>
      <c r="HU434" s="70"/>
      <c r="HV434" s="16"/>
      <c r="HW434" s="16"/>
      <c r="HX434" s="70"/>
      <c r="HY434" s="16"/>
      <c r="HZ434" s="16"/>
      <c r="IA434" s="70"/>
      <c r="IB434" s="16"/>
      <c r="IC434" s="16"/>
      <c r="ID434" s="70"/>
      <c r="IE434" s="16"/>
      <c r="IF434" s="16"/>
      <c r="IG434" s="70"/>
      <c r="IH434" s="16"/>
      <c r="II434" s="16"/>
      <c r="IJ434" s="70"/>
      <c r="IK434" s="16"/>
      <c r="IL434" s="16"/>
      <c r="IM434" s="70"/>
      <c r="IN434" s="16"/>
      <c r="IO434" s="16"/>
      <c r="IP434" s="70"/>
      <c r="IQ434" s="16"/>
      <c r="IR434" s="16"/>
      <c r="IS434" s="16"/>
      <c r="IT434" s="70"/>
      <c r="IU434" s="16"/>
      <c r="IV434" s="16"/>
      <c r="IW434" s="70"/>
      <c r="IX434" s="16"/>
      <c r="IY434" s="16"/>
      <c r="IZ434" s="70"/>
      <c r="JA434" s="16"/>
      <c r="JB434" s="16"/>
      <c r="JC434" s="70"/>
      <c r="JD434" s="16"/>
      <c r="JE434" s="16"/>
      <c r="JF434" s="70"/>
      <c r="JG434" s="16"/>
      <c r="JH434" s="16"/>
      <c r="JI434" s="70"/>
      <c r="JJ434" s="16"/>
      <c r="JK434" s="16"/>
      <c r="JL434" s="70"/>
      <c r="JM434" s="16"/>
      <c r="JN434" s="16"/>
      <c r="JO434" s="70"/>
      <c r="JP434" s="16"/>
      <c r="JQ434" s="16"/>
      <c r="JR434" s="70"/>
      <c r="JS434" s="16"/>
      <c r="JT434" s="16"/>
      <c r="JU434" s="70"/>
      <c r="JV434" s="16"/>
      <c r="JW434" s="16"/>
      <c r="JX434" s="70"/>
      <c r="JY434" s="16"/>
      <c r="JZ434" s="16"/>
      <c r="KA434" s="70"/>
      <c r="KB434" s="16"/>
      <c r="KC434" s="16"/>
      <c r="KD434" s="70"/>
      <c r="KE434" s="16"/>
      <c r="KF434" s="16"/>
      <c r="KG434" s="70"/>
      <c r="KH434" s="16"/>
      <c r="KI434" s="16"/>
      <c r="KJ434" s="70"/>
      <c r="KK434" s="16"/>
      <c r="KL434" s="16"/>
      <c r="KM434" s="70"/>
      <c r="KN434" s="16"/>
      <c r="KO434" s="16"/>
      <c r="KP434" s="70"/>
      <c r="KQ434" s="16"/>
      <c r="KR434" s="16"/>
      <c r="KS434" s="70"/>
      <c r="KT434" s="16"/>
      <c r="KU434" s="16"/>
      <c r="KV434" s="16"/>
      <c r="KW434" s="16"/>
      <c r="KX434" s="16"/>
      <c r="KY434" s="70"/>
      <c r="KZ434" s="16"/>
      <c r="LA434" s="16"/>
      <c r="LB434" s="70"/>
      <c r="LC434" s="16"/>
      <c r="LD434" s="16"/>
      <c r="LE434" s="70"/>
      <c r="LF434" s="16"/>
      <c r="LG434" s="16"/>
      <c r="LH434" s="70"/>
      <c r="LI434" s="16"/>
      <c r="LJ434" s="16"/>
      <c r="LK434" s="70"/>
      <c r="LL434" s="16"/>
      <c r="LM434" s="16"/>
      <c r="LN434" s="70"/>
      <c r="LO434" s="16"/>
      <c r="LP434" s="16"/>
      <c r="LQ434" s="70"/>
      <c r="LR434" s="16"/>
      <c r="LS434" s="16"/>
      <c r="LT434" s="70"/>
      <c r="LU434" s="16"/>
      <c r="LV434" s="16"/>
      <c r="LW434" s="70"/>
      <c r="LX434" s="16"/>
      <c r="LY434" s="16"/>
      <c r="LZ434" s="70"/>
      <c r="MA434" s="16"/>
      <c r="MB434" s="16"/>
      <c r="MC434" s="70"/>
      <c r="MD434" s="16"/>
      <c r="ME434" s="16"/>
      <c r="MF434" s="70"/>
      <c r="MG434" s="21"/>
    </row>
    <row r="435" spans="2:345" s="17" customFormat="1">
      <c r="B435" s="16"/>
      <c r="C435" s="16"/>
      <c r="D435" s="16"/>
      <c r="E435" s="16"/>
      <c r="F435" s="16"/>
      <c r="G435" s="70"/>
      <c r="H435" s="16"/>
      <c r="I435" s="16"/>
      <c r="J435" s="70"/>
      <c r="K435" s="16"/>
      <c r="L435" s="16"/>
      <c r="M435" s="70"/>
      <c r="N435" s="16"/>
      <c r="O435" s="16"/>
      <c r="P435" s="70"/>
      <c r="Q435" s="16"/>
      <c r="R435" s="16"/>
      <c r="S435" s="70"/>
      <c r="T435" s="16"/>
      <c r="U435" s="16"/>
      <c r="V435" s="70"/>
      <c r="W435" s="16"/>
      <c r="X435" s="16"/>
      <c r="Y435" s="70"/>
      <c r="Z435" s="16"/>
      <c r="AA435" s="16"/>
      <c r="AB435" s="70"/>
      <c r="AC435" s="16"/>
      <c r="AD435" s="16"/>
      <c r="AE435" s="70"/>
      <c r="AF435" s="16"/>
      <c r="AG435" s="16"/>
      <c r="AH435" s="70"/>
      <c r="AI435" s="16"/>
      <c r="AJ435" s="16"/>
      <c r="AK435" s="70"/>
      <c r="AL435" s="16"/>
      <c r="AM435" s="16"/>
      <c r="AN435" s="70"/>
      <c r="AO435" s="16"/>
      <c r="AP435" s="16"/>
      <c r="AQ435" s="70"/>
      <c r="AR435" s="16"/>
      <c r="AS435" s="16"/>
      <c r="AT435" s="70"/>
      <c r="AU435" s="16"/>
      <c r="AV435" s="16"/>
      <c r="AW435" s="70"/>
      <c r="AX435" s="16"/>
      <c r="AY435" s="16"/>
      <c r="AZ435" s="70"/>
      <c r="BA435" s="16"/>
      <c r="BB435" s="16"/>
      <c r="BC435" s="70"/>
      <c r="BD435" s="16"/>
      <c r="BE435" s="16"/>
      <c r="BF435" s="70"/>
      <c r="BG435" s="16"/>
      <c r="BH435" s="16"/>
      <c r="BI435" s="70"/>
      <c r="BJ435" s="16"/>
      <c r="BK435" s="16"/>
      <c r="BL435" s="70"/>
      <c r="BM435" s="16"/>
      <c r="BN435" s="16"/>
      <c r="BO435" s="70"/>
      <c r="BP435" s="16"/>
      <c r="BQ435" s="16"/>
      <c r="BR435" s="70"/>
      <c r="BS435" s="16"/>
      <c r="BT435" s="16"/>
      <c r="BU435" s="70"/>
      <c r="BV435" s="16"/>
      <c r="BW435" s="16"/>
      <c r="BX435" s="70"/>
      <c r="BY435" s="16"/>
      <c r="BZ435" s="16"/>
      <c r="CA435" s="70"/>
      <c r="CB435" s="16"/>
      <c r="CC435" s="16"/>
      <c r="CD435" s="70"/>
      <c r="CE435" s="16"/>
      <c r="CF435" s="16"/>
      <c r="CG435" s="70"/>
      <c r="CH435" s="16"/>
      <c r="CI435" s="16"/>
      <c r="CJ435" s="70"/>
      <c r="CK435" s="16"/>
      <c r="CL435" s="16"/>
      <c r="CM435" s="70"/>
      <c r="CN435" s="16"/>
      <c r="CO435" s="16"/>
      <c r="CP435" s="70"/>
      <c r="CQ435" s="16"/>
      <c r="CR435" s="16"/>
      <c r="CS435" s="70"/>
      <c r="CT435" s="16"/>
      <c r="CU435" s="16"/>
      <c r="CV435" s="70"/>
      <c r="CW435" s="16"/>
      <c r="CX435" s="16"/>
      <c r="CY435" s="70"/>
      <c r="CZ435" s="16"/>
      <c r="DA435" s="16"/>
      <c r="DB435" s="70"/>
      <c r="DC435" s="16"/>
      <c r="DD435" s="16"/>
      <c r="DE435" s="70"/>
      <c r="DF435" s="16"/>
      <c r="DG435" s="16"/>
      <c r="DH435" s="70"/>
      <c r="DI435" s="16"/>
      <c r="DJ435" s="16"/>
      <c r="DK435" s="70"/>
      <c r="DL435" s="16"/>
      <c r="DM435" s="16"/>
      <c r="DN435" s="70"/>
      <c r="DO435" s="16"/>
      <c r="DP435" s="16"/>
      <c r="DQ435" s="70"/>
      <c r="DR435" s="16"/>
      <c r="DS435" s="16"/>
      <c r="DT435" s="70"/>
      <c r="DU435" s="16"/>
      <c r="DV435" s="16"/>
      <c r="DW435" s="70"/>
      <c r="DX435" s="16"/>
      <c r="DY435" s="16"/>
      <c r="DZ435" s="70"/>
      <c r="EA435" s="16"/>
      <c r="EB435" s="16"/>
      <c r="EC435" s="70"/>
      <c r="ED435" s="16"/>
      <c r="EE435" s="16"/>
      <c r="EF435" s="70"/>
      <c r="EG435" s="16"/>
      <c r="EH435" s="16"/>
      <c r="EI435" s="70"/>
      <c r="EJ435" s="16"/>
      <c r="EK435" s="16"/>
      <c r="EL435" s="70"/>
      <c r="EM435" s="16"/>
      <c r="EN435" s="16"/>
      <c r="EO435" s="70"/>
      <c r="EP435" s="16"/>
      <c r="EQ435" s="16"/>
      <c r="ER435" s="70"/>
      <c r="ES435" s="16"/>
      <c r="ET435" s="16"/>
      <c r="EU435" s="70"/>
      <c r="EV435" s="16"/>
      <c r="EW435" s="16"/>
      <c r="EX435" s="70"/>
      <c r="EY435" s="16"/>
      <c r="EZ435" s="16"/>
      <c r="FA435" s="70"/>
      <c r="FB435" s="16"/>
      <c r="FC435" s="16"/>
      <c r="FD435" s="70"/>
      <c r="FE435" s="16"/>
      <c r="FF435" s="16"/>
      <c r="FG435" s="70"/>
      <c r="FH435" s="16"/>
      <c r="FI435" s="16"/>
      <c r="FJ435" s="70"/>
      <c r="FK435" s="16"/>
      <c r="FL435" s="16"/>
      <c r="FM435" s="70"/>
      <c r="FN435" s="16"/>
      <c r="FO435" s="16"/>
      <c r="FP435" s="70"/>
      <c r="FQ435" s="16"/>
      <c r="FR435" s="16"/>
      <c r="FS435" s="70"/>
      <c r="FT435" s="16"/>
      <c r="FU435" s="16"/>
      <c r="FV435" s="70"/>
      <c r="FW435" s="16"/>
      <c r="FX435" s="16"/>
      <c r="FY435" s="70"/>
      <c r="FZ435" s="16"/>
      <c r="GA435" s="16"/>
      <c r="GB435" s="70"/>
      <c r="GC435" s="16"/>
      <c r="GD435" s="16"/>
      <c r="GE435" s="70"/>
      <c r="GF435" s="16"/>
      <c r="GG435" s="16"/>
      <c r="GH435" s="71"/>
      <c r="GI435" s="16"/>
      <c r="GJ435" s="16"/>
      <c r="GK435" s="70"/>
      <c r="GL435" s="16"/>
      <c r="GM435" s="16"/>
      <c r="GN435" s="70"/>
      <c r="GO435" s="16"/>
      <c r="GP435" s="16"/>
      <c r="GQ435" s="70"/>
      <c r="GR435" s="16"/>
      <c r="GS435" s="16"/>
      <c r="GT435" s="70"/>
      <c r="GU435" s="16"/>
      <c r="GV435" s="16"/>
      <c r="GW435" s="70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70"/>
      <c r="HJ435" s="16"/>
      <c r="HK435" s="16"/>
      <c r="HL435" s="16"/>
      <c r="HM435" s="16"/>
      <c r="HN435" s="16"/>
      <c r="HO435" s="16"/>
      <c r="HP435" s="16"/>
      <c r="HQ435" s="16"/>
      <c r="HR435" s="70"/>
      <c r="HS435" s="16"/>
      <c r="HT435" s="16"/>
      <c r="HU435" s="70"/>
      <c r="HV435" s="16"/>
      <c r="HW435" s="16"/>
      <c r="HX435" s="70"/>
      <c r="HY435" s="16"/>
      <c r="HZ435" s="16"/>
      <c r="IA435" s="70"/>
      <c r="IB435" s="16"/>
      <c r="IC435" s="16"/>
      <c r="ID435" s="70"/>
      <c r="IE435" s="16"/>
      <c r="IF435" s="16"/>
      <c r="IG435" s="70"/>
      <c r="IH435" s="16"/>
      <c r="II435" s="16"/>
      <c r="IJ435" s="70"/>
      <c r="IK435" s="16"/>
      <c r="IL435" s="16"/>
      <c r="IM435" s="70"/>
      <c r="IN435" s="16"/>
      <c r="IO435" s="16"/>
      <c r="IP435" s="70"/>
      <c r="IQ435" s="16"/>
      <c r="IR435" s="16"/>
      <c r="IS435" s="16"/>
      <c r="IT435" s="70"/>
      <c r="IU435" s="16"/>
      <c r="IV435" s="16"/>
      <c r="IW435" s="70"/>
      <c r="IX435" s="16"/>
      <c r="IY435" s="16"/>
      <c r="IZ435" s="70"/>
      <c r="JA435" s="16"/>
      <c r="JB435" s="16"/>
      <c r="JC435" s="70"/>
      <c r="JD435" s="16"/>
      <c r="JE435" s="16"/>
      <c r="JF435" s="70"/>
      <c r="JG435" s="16"/>
      <c r="JH435" s="16"/>
      <c r="JI435" s="70"/>
      <c r="JJ435" s="16"/>
      <c r="JK435" s="16"/>
      <c r="JL435" s="70"/>
      <c r="JM435" s="16"/>
      <c r="JN435" s="16"/>
      <c r="JO435" s="70"/>
      <c r="JP435" s="16"/>
      <c r="JQ435" s="16"/>
      <c r="JR435" s="70"/>
      <c r="JS435" s="16"/>
      <c r="JT435" s="16"/>
      <c r="JU435" s="70"/>
      <c r="JV435" s="16"/>
      <c r="JW435" s="16"/>
      <c r="JX435" s="70"/>
      <c r="JY435" s="16"/>
      <c r="JZ435" s="16"/>
      <c r="KA435" s="70"/>
      <c r="KB435" s="16"/>
      <c r="KC435" s="16"/>
      <c r="KD435" s="70"/>
      <c r="KE435" s="16"/>
      <c r="KF435" s="16"/>
      <c r="KG435" s="70"/>
      <c r="KH435" s="16"/>
      <c r="KI435" s="16"/>
      <c r="KJ435" s="70"/>
      <c r="KK435" s="16"/>
      <c r="KL435" s="16"/>
      <c r="KM435" s="70"/>
      <c r="KN435" s="16"/>
      <c r="KO435" s="16"/>
      <c r="KP435" s="70"/>
      <c r="KQ435" s="16"/>
      <c r="KR435" s="16"/>
      <c r="KS435" s="70"/>
      <c r="KT435" s="16"/>
      <c r="KU435" s="16"/>
      <c r="KV435" s="16"/>
      <c r="KW435" s="16"/>
      <c r="KX435" s="16"/>
      <c r="KY435" s="70"/>
      <c r="KZ435" s="16"/>
      <c r="LA435" s="16"/>
      <c r="LB435" s="70"/>
      <c r="LC435" s="16"/>
      <c r="LD435" s="16"/>
      <c r="LE435" s="70"/>
      <c r="LF435" s="16"/>
      <c r="LG435" s="16"/>
      <c r="LH435" s="70"/>
      <c r="LI435" s="16"/>
      <c r="LJ435" s="16"/>
      <c r="LK435" s="70"/>
      <c r="LL435" s="16"/>
      <c r="LM435" s="16"/>
      <c r="LN435" s="70"/>
      <c r="LO435" s="16"/>
      <c r="LP435" s="16"/>
      <c r="LQ435" s="70"/>
      <c r="LR435" s="16"/>
      <c r="LS435" s="16"/>
      <c r="LT435" s="70"/>
      <c r="LU435" s="16"/>
      <c r="LV435" s="16"/>
      <c r="LW435" s="70"/>
      <c r="LX435" s="16"/>
      <c r="LY435" s="16"/>
      <c r="LZ435" s="70"/>
      <c r="MA435" s="16"/>
      <c r="MB435" s="16"/>
      <c r="MC435" s="70"/>
      <c r="MD435" s="16"/>
      <c r="ME435" s="16"/>
      <c r="MF435" s="70"/>
      <c r="MG435" s="21"/>
    </row>
    <row r="436" spans="2:345" s="17" customFormat="1" ht="18.75" customHeight="1">
      <c r="B436" s="16"/>
      <c r="C436" s="16"/>
      <c r="D436" s="16"/>
      <c r="E436" s="16"/>
      <c r="F436" s="16"/>
      <c r="G436" s="70"/>
      <c r="H436" s="16"/>
      <c r="I436" s="16"/>
      <c r="J436" s="70"/>
      <c r="K436" s="16"/>
      <c r="L436" s="16"/>
      <c r="M436" s="70"/>
      <c r="N436" s="16"/>
      <c r="O436" s="16"/>
      <c r="P436" s="70"/>
      <c r="Q436" s="16"/>
      <c r="R436" s="16"/>
      <c r="S436" s="70"/>
      <c r="T436" s="16"/>
      <c r="U436" s="16"/>
      <c r="V436" s="70"/>
      <c r="W436" s="16"/>
      <c r="X436" s="16"/>
      <c r="Y436" s="70"/>
      <c r="Z436" s="16"/>
      <c r="AA436" s="16"/>
      <c r="AB436" s="70"/>
      <c r="AC436" s="16"/>
      <c r="AD436" s="16"/>
      <c r="AE436" s="70"/>
      <c r="AF436" s="16"/>
      <c r="AG436" s="16"/>
      <c r="AH436" s="70"/>
      <c r="AI436" s="16"/>
      <c r="AJ436" s="16"/>
      <c r="AK436" s="70"/>
      <c r="AL436" s="16"/>
      <c r="AM436" s="16"/>
      <c r="AN436" s="70"/>
      <c r="AO436" s="16"/>
      <c r="AP436" s="16"/>
      <c r="AQ436" s="70"/>
      <c r="AR436" s="16"/>
      <c r="AS436" s="16"/>
      <c r="AT436" s="70"/>
      <c r="AU436" s="16"/>
      <c r="AV436" s="16"/>
      <c r="AW436" s="70"/>
      <c r="AX436" s="16"/>
      <c r="AY436" s="16"/>
      <c r="AZ436" s="70"/>
      <c r="BA436" s="16"/>
      <c r="BB436" s="16"/>
      <c r="BC436" s="70"/>
      <c r="BD436" s="16"/>
      <c r="BE436" s="16"/>
      <c r="BF436" s="70"/>
      <c r="BG436" s="16"/>
      <c r="BH436" s="16"/>
      <c r="BI436" s="70"/>
      <c r="BJ436" s="16"/>
      <c r="BK436" s="16"/>
      <c r="BL436" s="70"/>
      <c r="BM436" s="16"/>
      <c r="BN436" s="16"/>
      <c r="BO436" s="70"/>
      <c r="BP436" s="16"/>
      <c r="BQ436" s="16"/>
      <c r="BR436" s="70"/>
      <c r="BS436" s="16"/>
      <c r="BT436" s="16"/>
      <c r="BU436" s="70"/>
      <c r="BV436" s="16"/>
      <c r="BW436" s="16"/>
      <c r="BX436" s="70"/>
      <c r="BY436" s="16"/>
      <c r="BZ436" s="16"/>
      <c r="CA436" s="70"/>
      <c r="CB436" s="16"/>
      <c r="CC436" s="16"/>
      <c r="CD436" s="70"/>
      <c r="CE436" s="16"/>
      <c r="CF436" s="16"/>
      <c r="CG436" s="70"/>
      <c r="CH436" s="16"/>
      <c r="CI436" s="16"/>
      <c r="CJ436" s="70"/>
      <c r="CK436" s="16"/>
      <c r="CL436" s="16"/>
      <c r="CM436" s="70"/>
      <c r="CN436" s="16"/>
      <c r="CO436" s="16"/>
      <c r="CP436" s="70"/>
      <c r="CQ436" s="16"/>
      <c r="CR436" s="16"/>
      <c r="CS436" s="70"/>
      <c r="CT436" s="16"/>
      <c r="CU436" s="16"/>
      <c r="CV436" s="70"/>
      <c r="CW436" s="16"/>
      <c r="CX436" s="16"/>
      <c r="CY436" s="70"/>
      <c r="CZ436" s="16"/>
      <c r="DA436" s="16"/>
      <c r="DB436" s="70"/>
      <c r="DC436" s="16"/>
      <c r="DD436" s="16"/>
      <c r="DE436" s="70"/>
      <c r="DF436" s="16"/>
      <c r="DG436" s="16"/>
      <c r="DH436" s="70"/>
      <c r="DI436" s="16"/>
      <c r="DJ436" s="16"/>
      <c r="DK436" s="70"/>
      <c r="DL436" s="16"/>
      <c r="DM436" s="16"/>
      <c r="DN436" s="70"/>
      <c r="DO436" s="16"/>
      <c r="DP436" s="16"/>
      <c r="DQ436" s="70"/>
      <c r="DR436" s="16"/>
      <c r="DS436" s="16"/>
      <c r="DT436" s="70"/>
      <c r="DU436" s="16"/>
      <c r="DV436" s="16"/>
      <c r="DW436" s="70"/>
      <c r="DX436" s="16"/>
      <c r="DY436" s="16"/>
      <c r="DZ436" s="70"/>
      <c r="EA436" s="16"/>
      <c r="EB436" s="16"/>
      <c r="EC436" s="70"/>
      <c r="ED436" s="16"/>
      <c r="EE436" s="16"/>
      <c r="EF436" s="70"/>
      <c r="EG436" s="16"/>
      <c r="EH436" s="16"/>
      <c r="EI436" s="70"/>
      <c r="EJ436" s="16"/>
      <c r="EK436" s="16"/>
      <c r="EL436" s="70"/>
      <c r="EM436" s="16"/>
      <c r="EN436" s="16"/>
      <c r="EO436" s="70"/>
      <c r="EP436" s="16"/>
      <c r="EQ436" s="16"/>
      <c r="ER436" s="70"/>
      <c r="ES436" s="16"/>
      <c r="ET436" s="16"/>
      <c r="EU436" s="70"/>
      <c r="EV436" s="16"/>
      <c r="EW436" s="16"/>
      <c r="EX436" s="70"/>
      <c r="EY436" s="16"/>
      <c r="EZ436" s="16"/>
      <c r="FA436" s="70"/>
      <c r="FB436" s="16"/>
      <c r="FC436" s="16"/>
      <c r="FD436" s="70"/>
      <c r="FE436" s="16"/>
      <c r="FF436" s="16"/>
      <c r="FG436" s="70"/>
      <c r="FH436" s="16"/>
      <c r="FI436" s="16"/>
      <c r="FJ436" s="70"/>
      <c r="FK436" s="16"/>
      <c r="FL436" s="16"/>
      <c r="FM436" s="70"/>
      <c r="FN436" s="16"/>
      <c r="FO436" s="16"/>
      <c r="FP436" s="70"/>
      <c r="FQ436" s="16"/>
      <c r="FR436" s="16"/>
      <c r="FS436" s="70"/>
      <c r="FT436" s="16"/>
      <c r="FU436" s="16"/>
      <c r="FV436" s="70"/>
      <c r="FW436" s="16"/>
      <c r="FX436" s="16"/>
      <c r="FY436" s="70"/>
      <c r="FZ436" s="16"/>
      <c r="GA436" s="16"/>
      <c r="GB436" s="70"/>
      <c r="GC436" s="16"/>
      <c r="GD436" s="16"/>
      <c r="GE436" s="70"/>
      <c r="GF436" s="16"/>
      <c r="GG436" s="16"/>
      <c r="GH436" s="71"/>
      <c r="GI436" s="16"/>
      <c r="GJ436" s="16"/>
      <c r="GK436" s="70"/>
      <c r="GL436" s="16"/>
      <c r="GM436" s="16"/>
      <c r="GN436" s="70"/>
      <c r="GO436" s="16"/>
      <c r="GP436" s="16"/>
      <c r="GQ436" s="70"/>
      <c r="GR436" s="16"/>
      <c r="GS436" s="16"/>
      <c r="GT436" s="70"/>
      <c r="GU436" s="16"/>
      <c r="GV436" s="16"/>
      <c r="GW436" s="70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70"/>
      <c r="HJ436" s="16"/>
      <c r="HK436" s="16"/>
      <c r="HL436" s="16"/>
      <c r="HM436" s="16"/>
      <c r="HN436" s="16"/>
      <c r="HO436" s="16"/>
      <c r="HP436" s="16"/>
      <c r="HQ436" s="16"/>
      <c r="HR436" s="70"/>
      <c r="HS436" s="16"/>
      <c r="HT436" s="16"/>
      <c r="HU436" s="70"/>
      <c r="HV436" s="16"/>
      <c r="HW436" s="16"/>
      <c r="HX436" s="70"/>
      <c r="HY436" s="16"/>
      <c r="HZ436" s="16"/>
      <c r="IA436" s="70"/>
      <c r="IB436" s="16"/>
      <c r="IC436" s="16"/>
      <c r="ID436" s="70"/>
      <c r="IE436" s="16"/>
      <c r="IF436" s="16"/>
      <c r="IG436" s="70"/>
      <c r="IH436" s="16"/>
      <c r="II436" s="16"/>
      <c r="IJ436" s="70"/>
      <c r="IK436" s="16"/>
      <c r="IL436" s="16"/>
      <c r="IM436" s="70"/>
      <c r="IN436" s="16"/>
      <c r="IO436" s="16"/>
      <c r="IP436" s="70"/>
      <c r="IQ436" s="16"/>
      <c r="IR436" s="16"/>
      <c r="IS436" s="16"/>
      <c r="IT436" s="70"/>
      <c r="IU436" s="16"/>
      <c r="IV436" s="16"/>
      <c r="IW436" s="70"/>
      <c r="IX436" s="16"/>
      <c r="IY436" s="16"/>
      <c r="IZ436" s="70"/>
      <c r="JA436" s="16"/>
      <c r="JB436" s="16"/>
      <c r="JC436" s="70"/>
      <c r="JD436" s="16"/>
      <c r="JE436" s="16"/>
      <c r="JF436" s="70"/>
      <c r="JG436" s="16"/>
      <c r="JH436" s="16"/>
      <c r="JI436" s="70"/>
      <c r="JJ436" s="16"/>
      <c r="JK436" s="16"/>
      <c r="JL436" s="70"/>
      <c r="JM436" s="16"/>
      <c r="JN436" s="16"/>
      <c r="JO436" s="70"/>
      <c r="JP436" s="16"/>
      <c r="JQ436" s="16"/>
      <c r="JR436" s="70"/>
      <c r="JS436" s="16"/>
      <c r="JT436" s="16"/>
      <c r="JU436" s="70"/>
      <c r="JV436" s="16"/>
      <c r="JW436" s="16"/>
      <c r="JX436" s="70"/>
      <c r="JY436" s="16"/>
      <c r="JZ436" s="16"/>
      <c r="KA436" s="70"/>
      <c r="KB436" s="16"/>
      <c r="KC436" s="16"/>
      <c r="KD436" s="70"/>
      <c r="KE436" s="16"/>
      <c r="KF436" s="16"/>
      <c r="KG436" s="70"/>
      <c r="KH436" s="16"/>
      <c r="KI436" s="16"/>
      <c r="KJ436" s="70"/>
      <c r="KK436" s="16"/>
      <c r="KL436" s="16"/>
      <c r="KM436" s="70"/>
      <c r="KN436" s="16"/>
      <c r="KO436" s="16"/>
      <c r="KP436" s="70"/>
      <c r="KQ436" s="16"/>
      <c r="KR436" s="16"/>
      <c r="KS436" s="70"/>
      <c r="KT436" s="16"/>
      <c r="KU436" s="16"/>
      <c r="KV436" s="16"/>
      <c r="KW436" s="16"/>
      <c r="KX436" s="16"/>
      <c r="KY436" s="70"/>
      <c r="KZ436" s="16"/>
      <c r="LA436" s="16"/>
      <c r="LB436" s="70"/>
      <c r="LC436" s="16"/>
      <c r="LD436" s="16"/>
      <c r="LE436" s="70"/>
      <c r="LF436" s="16"/>
      <c r="LG436" s="16"/>
      <c r="LH436" s="70"/>
      <c r="LI436" s="16"/>
      <c r="LJ436" s="16"/>
      <c r="LK436" s="70"/>
      <c r="LL436" s="16"/>
      <c r="LM436" s="16"/>
      <c r="LN436" s="70"/>
      <c r="LO436" s="16"/>
      <c r="LP436" s="16"/>
      <c r="LQ436" s="70"/>
      <c r="LR436" s="16"/>
      <c r="LS436" s="16"/>
      <c r="LT436" s="70"/>
      <c r="LU436" s="16"/>
      <c r="LV436" s="16"/>
      <c r="LW436" s="70"/>
      <c r="LX436" s="16"/>
      <c r="LY436" s="16"/>
      <c r="LZ436" s="70"/>
      <c r="MA436" s="16"/>
      <c r="MB436" s="16"/>
      <c r="MC436" s="70"/>
      <c r="MD436" s="16"/>
      <c r="ME436" s="16"/>
      <c r="MF436" s="70"/>
      <c r="MG436" s="21"/>
    </row>
    <row r="437" spans="2:345" s="17" customFormat="1">
      <c r="B437" s="16"/>
      <c r="C437" s="16"/>
      <c r="D437" s="16"/>
      <c r="E437" s="16"/>
      <c r="F437" s="16"/>
      <c r="G437" s="70"/>
      <c r="H437" s="16"/>
      <c r="I437" s="16"/>
      <c r="J437" s="70"/>
      <c r="K437" s="16"/>
      <c r="L437" s="16"/>
      <c r="M437" s="70"/>
      <c r="N437" s="16"/>
      <c r="O437" s="16"/>
      <c r="P437" s="70"/>
      <c r="Q437" s="16"/>
      <c r="R437" s="16"/>
      <c r="S437" s="70"/>
      <c r="T437" s="16"/>
      <c r="U437" s="16"/>
      <c r="V437" s="70"/>
      <c r="W437" s="16"/>
      <c r="X437" s="16"/>
      <c r="Y437" s="70"/>
      <c r="Z437" s="16"/>
      <c r="AA437" s="16"/>
      <c r="AB437" s="70"/>
      <c r="AC437" s="16"/>
      <c r="AD437" s="16"/>
      <c r="AE437" s="70"/>
      <c r="AF437" s="16"/>
      <c r="AG437" s="16"/>
      <c r="AH437" s="70"/>
      <c r="AI437" s="16"/>
      <c r="AJ437" s="16"/>
      <c r="AK437" s="70"/>
      <c r="AL437" s="16"/>
      <c r="AM437" s="16"/>
      <c r="AN437" s="70"/>
      <c r="AO437" s="16"/>
      <c r="AP437" s="16"/>
      <c r="AQ437" s="70"/>
      <c r="AR437" s="16"/>
      <c r="AS437" s="16"/>
      <c r="AT437" s="70"/>
      <c r="AU437" s="16"/>
      <c r="AV437" s="16"/>
      <c r="AW437" s="70"/>
      <c r="AX437" s="16"/>
      <c r="AY437" s="16"/>
      <c r="AZ437" s="70"/>
      <c r="BA437" s="16"/>
      <c r="BB437" s="16"/>
      <c r="BC437" s="70"/>
      <c r="BD437" s="16"/>
      <c r="BE437" s="16"/>
      <c r="BF437" s="70"/>
      <c r="BG437" s="16"/>
      <c r="BH437" s="16"/>
      <c r="BI437" s="70"/>
      <c r="BJ437" s="16"/>
      <c r="BK437" s="16"/>
      <c r="BL437" s="70"/>
      <c r="BM437" s="16"/>
      <c r="BN437" s="16"/>
      <c r="BO437" s="70"/>
      <c r="BP437" s="16"/>
      <c r="BQ437" s="16"/>
      <c r="BR437" s="70"/>
      <c r="BS437" s="16"/>
      <c r="BT437" s="16"/>
      <c r="BU437" s="70"/>
      <c r="BV437" s="16"/>
      <c r="BW437" s="16"/>
      <c r="BX437" s="70"/>
      <c r="BY437" s="16"/>
      <c r="BZ437" s="16"/>
      <c r="CA437" s="70"/>
      <c r="CB437" s="16"/>
      <c r="CC437" s="16"/>
      <c r="CD437" s="70"/>
      <c r="CE437" s="16"/>
      <c r="CF437" s="16"/>
      <c r="CG437" s="70"/>
      <c r="CH437" s="16"/>
      <c r="CI437" s="16"/>
      <c r="CJ437" s="70"/>
      <c r="CK437" s="16"/>
      <c r="CL437" s="16"/>
      <c r="CM437" s="70"/>
      <c r="CN437" s="16"/>
      <c r="CO437" s="16"/>
      <c r="CP437" s="70"/>
      <c r="CQ437" s="16"/>
      <c r="CR437" s="16"/>
      <c r="CS437" s="70"/>
      <c r="CT437" s="16"/>
      <c r="CU437" s="16"/>
      <c r="CV437" s="70"/>
      <c r="CW437" s="16"/>
      <c r="CX437" s="16"/>
      <c r="CY437" s="70"/>
      <c r="CZ437" s="16"/>
      <c r="DA437" s="16"/>
      <c r="DB437" s="70"/>
      <c r="DC437" s="16"/>
      <c r="DD437" s="16"/>
      <c r="DE437" s="70"/>
      <c r="DF437" s="16"/>
      <c r="DG437" s="16"/>
      <c r="DH437" s="70"/>
      <c r="DI437" s="16"/>
      <c r="DJ437" s="16"/>
      <c r="DK437" s="70"/>
      <c r="DL437" s="16"/>
      <c r="DM437" s="16"/>
      <c r="DN437" s="70"/>
      <c r="DO437" s="16"/>
      <c r="DP437" s="16"/>
      <c r="DQ437" s="70"/>
      <c r="DR437" s="16"/>
      <c r="DS437" s="16"/>
      <c r="DT437" s="70"/>
      <c r="DU437" s="16"/>
      <c r="DV437" s="16"/>
      <c r="DW437" s="70"/>
      <c r="DX437" s="16"/>
      <c r="DY437" s="16"/>
      <c r="DZ437" s="70"/>
      <c r="EA437" s="16"/>
      <c r="EB437" s="16"/>
      <c r="EC437" s="70"/>
      <c r="ED437" s="16"/>
      <c r="EE437" s="16"/>
      <c r="EF437" s="70"/>
      <c r="EG437" s="16"/>
      <c r="EH437" s="16"/>
      <c r="EI437" s="70"/>
      <c r="EJ437" s="16"/>
      <c r="EK437" s="16"/>
      <c r="EL437" s="70"/>
      <c r="EM437" s="16"/>
      <c r="EN437" s="16"/>
      <c r="EO437" s="70"/>
      <c r="EP437" s="16"/>
      <c r="EQ437" s="16"/>
      <c r="ER437" s="70"/>
      <c r="ES437" s="16"/>
      <c r="ET437" s="16"/>
      <c r="EU437" s="70"/>
      <c r="EV437" s="16"/>
      <c r="EW437" s="16"/>
      <c r="EX437" s="70"/>
      <c r="EY437" s="16"/>
      <c r="EZ437" s="16"/>
      <c r="FA437" s="70"/>
      <c r="FB437" s="16"/>
      <c r="FC437" s="16"/>
      <c r="FD437" s="70"/>
      <c r="FE437" s="16"/>
      <c r="FF437" s="16"/>
      <c r="FG437" s="70"/>
      <c r="FH437" s="16"/>
      <c r="FI437" s="16"/>
      <c r="FJ437" s="70"/>
      <c r="FK437" s="16"/>
      <c r="FL437" s="16"/>
      <c r="FM437" s="70"/>
      <c r="FN437" s="16"/>
      <c r="FO437" s="16"/>
      <c r="FP437" s="70"/>
      <c r="FQ437" s="16"/>
      <c r="FR437" s="16"/>
      <c r="FS437" s="70"/>
      <c r="FT437" s="16"/>
      <c r="FU437" s="16"/>
      <c r="FV437" s="70"/>
      <c r="FW437" s="16"/>
      <c r="FX437" s="16"/>
      <c r="FY437" s="70"/>
      <c r="FZ437" s="16"/>
      <c r="GA437" s="16"/>
      <c r="GB437" s="70"/>
      <c r="GC437" s="16"/>
      <c r="GD437" s="16"/>
      <c r="GE437" s="70"/>
      <c r="GF437" s="16"/>
      <c r="GG437" s="16"/>
      <c r="GH437" s="71"/>
      <c r="GI437" s="16"/>
      <c r="GJ437" s="16"/>
      <c r="GK437" s="70"/>
      <c r="GL437" s="16"/>
      <c r="GM437" s="16"/>
      <c r="GN437" s="70"/>
      <c r="GO437" s="16"/>
      <c r="GP437" s="16"/>
      <c r="GQ437" s="70"/>
      <c r="GR437" s="16"/>
      <c r="GS437" s="16"/>
      <c r="GT437" s="70"/>
      <c r="GU437" s="16"/>
      <c r="GV437" s="16"/>
      <c r="GW437" s="70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70"/>
      <c r="HJ437" s="16"/>
      <c r="HK437" s="16"/>
      <c r="HL437" s="16"/>
      <c r="HM437" s="16"/>
      <c r="HN437" s="16"/>
      <c r="HO437" s="16"/>
      <c r="HP437" s="16"/>
      <c r="HQ437" s="16"/>
      <c r="HR437" s="70"/>
      <c r="HS437" s="16"/>
      <c r="HT437" s="16"/>
      <c r="HU437" s="70"/>
      <c r="HV437" s="16"/>
      <c r="HW437" s="16"/>
      <c r="HX437" s="70"/>
      <c r="HY437" s="16"/>
      <c r="HZ437" s="16"/>
      <c r="IA437" s="70"/>
      <c r="IB437" s="16"/>
      <c r="IC437" s="16"/>
      <c r="ID437" s="70"/>
      <c r="IE437" s="16"/>
      <c r="IF437" s="16"/>
      <c r="IG437" s="70"/>
      <c r="IH437" s="16"/>
      <c r="II437" s="16"/>
      <c r="IJ437" s="70"/>
      <c r="IK437" s="16"/>
      <c r="IL437" s="16"/>
      <c r="IM437" s="70"/>
      <c r="IN437" s="16"/>
      <c r="IO437" s="16"/>
      <c r="IP437" s="70"/>
      <c r="IQ437" s="16"/>
      <c r="IR437" s="16"/>
      <c r="IS437" s="16"/>
      <c r="IT437" s="70"/>
      <c r="IU437" s="16"/>
      <c r="IV437" s="16"/>
      <c r="IW437" s="70"/>
      <c r="IX437" s="16"/>
      <c r="IY437" s="16"/>
      <c r="IZ437" s="70"/>
      <c r="JA437" s="16"/>
      <c r="JB437" s="16"/>
      <c r="JC437" s="70"/>
      <c r="JD437" s="16"/>
      <c r="JE437" s="16"/>
      <c r="JF437" s="70"/>
      <c r="JG437" s="16"/>
      <c r="JH437" s="16"/>
      <c r="JI437" s="70"/>
      <c r="JJ437" s="16"/>
      <c r="JK437" s="16"/>
      <c r="JL437" s="70"/>
      <c r="JM437" s="16"/>
      <c r="JN437" s="16"/>
      <c r="JO437" s="70"/>
      <c r="JP437" s="16"/>
      <c r="JQ437" s="16"/>
      <c r="JR437" s="70"/>
      <c r="JS437" s="16"/>
      <c r="JT437" s="16"/>
      <c r="JU437" s="70"/>
      <c r="JV437" s="16"/>
      <c r="JW437" s="16"/>
      <c r="JX437" s="70"/>
      <c r="JY437" s="16"/>
      <c r="JZ437" s="16"/>
      <c r="KA437" s="70"/>
      <c r="KB437" s="16"/>
      <c r="KC437" s="16"/>
      <c r="KD437" s="70"/>
      <c r="KE437" s="16"/>
      <c r="KF437" s="16"/>
      <c r="KG437" s="70"/>
      <c r="KH437" s="16"/>
      <c r="KI437" s="16"/>
      <c r="KJ437" s="70"/>
      <c r="KK437" s="16"/>
      <c r="KL437" s="16"/>
      <c r="KM437" s="70"/>
      <c r="KN437" s="16"/>
      <c r="KO437" s="16"/>
      <c r="KP437" s="70"/>
      <c r="KQ437" s="16"/>
      <c r="KR437" s="16"/>
      <c r="KS437" s="70"/>
      <c r="KT437" s="16"/>
      <c r="KU437" s="16"/>
      <c r="KV437" s="16"/>
      <c r="KW437" s="16"/>
      <c r="KX437" s="16"/>
      <c r="KY437" s="70"/>
      <c r="KZ437" s="16"/>
      <c r="LA437" s="16"/>
      <c r="LB437" s="70"/>
      <c r="LC437" s="16"/>
      <c r="LD437" s="16"/>
      <c r="LE437" s="70"/>
      <c r="LF437" s="16"/>
      <c r="LG437" s="16"/>
      <c r="LH437" s="70"/>
      <c r="LI437" s="16"/>
      <c r="LJ437" s="16"/>
      <c r="LK437" s="70"/>
      <c r="LL437" s="16"/>
      <c r="LM437" s="16"/>
      <c r="LN437" s="70"/>
      <c r="LO437" s="16"/>
      <c r="LP437" s="16"/>
      <c r="LQ437" s="70"/>
      <c r="LR437" s="16"/>
      <c r="LS437" s="16"/>
      <c r="LT437" s="70"/>
      <c r="LU437" s="16"/>
      <c r="LV437" s="16"/>
      <c r="LW437" s="70"/>
      <c r="LX437" s="16"/>
      <c r="LY437" s="16"/>
      <c r="LZ437" s="70"/>
      <c r="MA437" s="16"/>
      <c r="MB437" s="16"/>
      <c r="MC437" s="70"/>
      <c r="MD437" s="16"/>
      <c r="ME437" s="16"/>
      <c r="MF437" s="70"/>
      <c r="MG437" s="21"/>
    </row>
    <row r="438" spans="2:345" s="17" customFormat="1" ht="18.75" customHeight="1">
      <c r="B438" s="16"/>
      <c r="C438" s="16"/>
      <c r="D438" s="16"/>
      <c r="E438" s="16"/>
      <c r="F438" s="16"/>
      <c r="G438" s="70"/>
      <c r="H438" s="16"/>
      <c r="I438" s="16"/>
      <c r="J438" s="70"/>
      <c r="K438" s="16"/>
      <c r="L438" s="16"/>
      <c r="M438" s="70"/>
      <c r="N438" s="16"/>
      <c r="O438" s="16"/>
      <c r="P438" s="70"/>
      <c r="Q438" s="16"/>
      <c r="R438" s="16"/>
      <c r="S438" s="70"/>
      <c r="T438" s="16"/>
      <c r="U438" s="16"/>
      <c r="V438" s="70"/>
      <c r="W438" s="16"/>
      <c r="X438" s="16"/>
      <c r="Y438" s="70"/>
      <c r="Z438" s="16"/>
      <c r="AA438" s="16"/>
      <c r="AB438" s="70"/>
      <c r="AC438" s="16"/>
      <c r="AD438" s="16"/>
      <c r="AE438" s="70"/>
      <c r="AF438" s="16"/>
      <c r="AG438" s="16"/>
      <c r="AH438" s="70"/>
      <c r="AI438" s="16"/>
      <c r="AJ438" s="16"/>
      <c r="AK438" s="70"/>
      <c r="AL438" s="16"/>
      <c r="AM438" s="16"/>
      <c r="AN438" s="70"/>
      <c r="AO438" s="16"/>
      <c r="AP438" s="16"/>
      <c r="AQ438" s="70"/>
      <c r="AR438" s="16"/>
      <c r="AS438" s="16"/>
      <c r="AT438" s="70"/>
      <c r="AU438" s="16"/>
      <c r="AV438" s="16"/>
      <c r="AW438" s="70"/>
      <c r="AX438" s="16"/>
      <c r="AY438" s="16"/>
      <c r="AZ438" s="70"/>
      <c r="BA438" s="16"/>
      <c r="BB438" s="16"/>
      <c r="BC438" s="70"/>
      <c r="BD438" s="16"/>
      <c r="BE438" s="16"/>
      <c r="BF438" s="70"/>
      <c r="BG438" s="16"/>
      <c r="BH438" s="16"/>
      <c r="BI438" s="70"/>
      <c r="BJ438" s="16"/>
      <c r="BK438" s="16"/>
      <c r="BL438" s="70"/>
      <c r="BM438" s="16"/>
      <c r="BN438" s="16"/>
      <c r="BO438" s="70"/>
      <c r="BP438" s="16"/>
      <c r="BQ438" s="16"/>
      <c r="BR438" s="70"/>
      <c r="BS438" s="16"/>
      <c r="BT438" s="16"/>
      <c r="BU438" s="70"/>
      <c r="BV438" s="16"/>
      <c r="BW438" s="16"/>
      <c r="BX438" s="70"/>
      <c r="BY438" s="16"/>
      <c r="BZ438" s="16"/>
      <c r="CA438" s="70"/>
      <c r="CB438" s="16"/>
      <c r="CC438" s="16"/>
      <c r="CD438" s="70"/>
      <c r="CE438" s="16"/>
      <c r="CF438" s="16"/>
      <c r="CG438" s="70"/>
      <c r="CH438" s="16"/>
      <c r="CI438" s="16"/>
      <c r="CJ438" s="70"/>
      <c r="CK438" s="16"/>
      <c r="CL438" s="16"/>
      <c r="CM438" s="70"/>
      <c r="CN438" s="16"/>
      <c r="CO438" s="16"/>
      <c r="CP438" s="70"/>
      <c r="CQ438" s="16"/>
      <c r="CR438" s="16"/>
      <c r="CS438" s="70"/>
      <c r="CT438" s="16"/>
      <c r="CU438" s="16"/>
      <c r="CV438" s="70"/>
      <c r="CW438" s="16"/>
      <c r="CX438" s="16"/>
      <c r="CY438" s="70"/>
      <c r="CZ438" s="16"/>
      <c r="DA438" s="16"/>
      <c r="DB438" s="70"/>
      <c r="DC438" s="16"/>
      <c r="DD438" s="16"/>
      <c r="DE438" s="70"/>
      <c r="DF438" s="16"/>
      <c r="DG438" s="16"/>
      <c r="DH438" s="70"/>
      <c r="DI438" s="16"/>
      <c r="DJ438" s="16"/>
      <c r="DK438" s="70"/>
      <c r="DL438" s="16"/>
      <c r="DM438" s="16"/>
      <c r="DN438" s="70"/>
      <c r="DO438" s="16"/>
      <c r="DP438" s="16"/>
      <c r="DQ438" s="70"/>
      <c r="DR438" s="16"/>
      <c r="DS438" s="16"/>
      <c r="DT438" s="70"/>
      <c r="DU438" s="16"/>
      <c r="DV438" s="16"/>
      <c r="DW438" s="70"/>
      <c r="DX438" s="16"/>
      <c r="DY438" s="16"/>
      <c r="DZ438" s="70"/>
      <c r="EA438" s="16"/>
      <c r="EB438" s="16"/>
      <c r="EC438" s="70"/>
      <c r="ED438" s="16"/>
      <c r="EE438" s="16"/>
      <c r="EF438" s="70"/>
      <c r="EG438" s="16"/>
      <c r="EH438" s="16"/>
      <c r="EI438" s="70"/>
      <c r="EJ438" s="16"/>
      <c r="EK438" s="16"/>
      <c r="EL438" s="70"/>
      <c r="EM438" s="16"/>
      <c r="EN438" s="16"/>
      <c r="EO438" s="70"/>
      <c r="EP438" s="16"/>
      <c r="EQ438" s="16"/>
      <c r="ER438" s="70"/>
      <c r="ES438" s="16"/>
      <c r="ET438" s="16"/>
      <c r="EU438" s="70"/>
      <c r="EV438" s="16"/>
      <c r="EW438" s="16"/>
      <c r="EX438" s="70"/>
      <c r="EY438" s="16"/>
      <c r="EZ438" s="16"/>
      <c r="FA438" s="70"/>
      <c r="FB438" s="16"/>
      <c r="FC438" s="16"/>
      <c r="FD438" s="70"/>
      <c r="FE438" s="16"/>
      <c r="FF438" s="16"/>
      <c r="FG438" s="70"/>
      <c r="FH438" s="16"/>
      <c r="FI438" s="16"/>
      <c r="FJ438" s="70"/>
      <c r="FK438" s="16"/>
      <c r="FL438" s="16"/>
      <c r="FM438" s="70"/>
      <c r="FN438" s="16"/>
      <c r="FO438" s="16"/>
      <c r="FP438" s="70"/>
      <c r="FQ438" s="16"/>
      <c r="FR438" s="16"/>
      <c r="FS438" s="70"/>
      <c r="FT438" s="16"/>
      <c r="FU438" s="16"/>
      <c r="FV438" s="70"/>
      <c r="FW438" s="16"/>
      <c r="FX438" s="16"/>
      <c r="FY438" s="70"/>
      <c r="FZ438" s="16"/>
      <c r="GA438" s="16"/>
      <c r="GB438" s="70"/>
      <c r="GC438" s="16"/>
      <c r="GD438" s="16"/>
      <c r="GE438" s="70"/>
      <c r="GF438" s="16"/>
      <c r="GG438" s="16"/>
      <c r="GH438" s="71"/>
      <c r="GI438" s="16"/>
      <c r="GJ438" s="16"/>
      <c r="GK438" s="70"/>
      <c r="GL438" s="16"/>
      <c r="GM438" s="16"/>
      <c r="GN438" s="70"/>
      <c r="GO438" s="16"/>
      <c r="GP438" s="16"/>
      <c r="GQ438" s="70"/>
      <c r="GR438" s="16"/>
      <c r="GS438" s="16"/>
      <c r="GT438" s="70"/>
      <c r="GU438" s="16"/>
      <c r="GV438" s="16"/>
      <c r="GW438" s="70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70"/>
      <c r="HJ438" s="16"/>
      <c r="HK438" s="16"/>
      <c r="HL438" s="16"/>
      <c r="HM438" s="16"/>
      <c r="HN438" s="16"/>
      <c r="HO438" s="16"/>
      <c r="HP438" s="16"/>
      <c r="HQ438" s="16"/>
      <c r="HR438" s="70"/>
      <c r="HS438" s="16"/>
      <c r="HT438" s="16"/>
      <c r="HU438" s="70"/>
      <c r="HV438" s="16"/>
      <c r="HW438" s="16"/>
      <c r="HX438" s="70"/>
      <c r="HY438" s="16"/>
      <c r="HZ438" s="16"/>
      <c r="IA438" s="70"/>
      <c r="IB438" s="16"/>
      <c r="IC438" s="16"/>
      <c r="ID438" s="70"/>
      <c r="IE438" s="16"/>
      <c r="IF438" s="16"/>
      <c r="IG438" s="70"/>
      <c r="IH438" s="16"/>
      <c r="II438" s="16"/>
      <c r="IJ438" s="70"/>
      <c r="IK438" s="16"/>
      <c r="IL438" s="16"/>
      <c r="IM438" s="70"/>
      <c r="IN438" s="16"/>
      <c r="IO438" s="16"/>
      <c r="IP438" s="70"/>
      <c r="IQ438" s="16"/>
      <c r="IR438" s="16"/>
      <c r="IS438" s="16"/>
      <c r="IT438" s="70"/>
      <c r="IU438" s="16"/>
      <c r="IV438" s="16"/>
      <c r="IW438" s="70"/>
      <c r="IX438" s="16"/>
      <c r="IY438" s="16"/>
      <c r="IZ438" s="70"/>
      <c r="JA438" s="16"/>
      <c r="JB438" s="16"/>
      <c r="JC438" s="70"/>
      <c r="JD438" s="16"/>
      <c r="JE438" s="16"/>
      <c r="JF438" s="70"/>
      <c r="JG438" s="16"/>
      <c r="JH438" s="16"/>
      <c r="JI438" s="70"/>
      <c r="JJ438" s="16"/>
      <c r="JK438" s="16"/>
      <c r="JL438" s="70"/>
      <c r="JM438" s="16"/>
      <c r="JN438" s="16"/>
      <c r="JO438" s="70"/>
      <c r="JP438" s="16"/>
      <c r="JQ438" s="16"/>
      <c r="JR438" s="70"/>
      <c r="JS438" s="16"/>
      <c r="JT438" s="16"/>
      <c r="JU438" s="70"/>
      <c r="JV438" s="16"/>
      <c r="JW438" s="16"/>
      <c r="JX438" s="70"/>
      <c r="JY438" s="16"/>
      <c r="JZ438" s="16"/>
      <c r="KA438" s="70"/>
      <c r="KB438" s="16"/>
      <c r="KC438" s="16"/>
      <c r="KD438" s="70"/>
      <c r="KE438" s="16"/>
      <c r="KF438" s="16"/>
      <c r="KG438" s="70"/>
      <c r="KH438" s="16"/>
      <c r="KI438" s="16"/>
      <c r="KJ438" s="70"/>
      <c r="KK438" s="16"/>
      <c r="KL438" s="16"/>
      <c r="KM438" s="70"/>
      <c r="KN438" s="16"/>
      <c r="KO438" s="16"/>
      <c r="KP438" s="70"/>
      <c r="KQ438" s="16"/>
      <c r="KR438" s="16"/>
      <c r="KS438" s="70"/>
      <c r="KT438" s="16"/>
      <c r="KU438" s="16"/>
      <c r="KV438" s="16"/>
      <c r="KW438" s="16"/>
      <c r="KX438" s="16"/>
      <c r="KY438" s="70"/>
      <c r="KZ438" s="16"/>
      <c r="LA438" s="16"/>
      <c r="LB438" s="70"/>
      <c r="LC438" s="16"/>
      <c r="LD438" s="16"/>
      <c r="LE438" s="70"/>
      <c r="LF438" s="16"/>
      <c r="LG438" s="16"/>
      <c r="LH438" s="70"/>
      <c r="LI438" s="16"/>
      <c r="LJ438" s="16"/>
      <c r="LK438" s="70"/>
      <c r="LL438" s="16"/>
      <c r="LM438" s="16"/>
      <c r="LN438" s="70"/>
      <c r="LO438" s="16"/>
      <c r="LP438" s="16"/>
      <c r="LQ438" s="70"/>
      <c r="LR438" s="16"/>
      <c r="LS438" s="16"/>
      <c r="LT438" s="70"/>
      <c r="LU438" s="16"/>
      <c r="LV438" s="16"/>
      <c r="LW438" s="70"/>
      <c r="LX438" s="16"/>
      <c r="LY438" s="16"/>
      <c r="LZ438" s="70"/>
      <c r="MA438" s="16"/>
      <c r="MB438" s="16"/>
      <c r="MC438" s="70"/>
      <c r="MD438" s="16"/>
      <c r="ME438" s="16"/>
      <c r="MF438" s="70"/>
      <c r="MG438" s="21"/>
    </row>
    <row r="439" spans="2:345" s="17" customFormat="1">
      <c r="B439" s="16"/>
      <c r="C439" s="16"/>
      <c r="D439" s="16"/>
      <c r="E439" s="16"/>
      <c r="F439" s="16"/>
      <c r="G439" s="70"/>
      <c r="H439" s="16"/>
      <c r="I439" s="16"/>
      <c r="J439" s="70"/>
      <c r="K439" s="16"/>
      <c r="L439" s="16"/>
      <c r="M439" s="70"/>
      <c r="N439" s="16"/>
      <c r="O439" s="16"/>
      <c r="P439" s="70"/>
      <c r="Q439" s="16"/>
      <c r="R439" s="16"/>
      <c r="S439" s="70"/>
      <c r="T439" s="16"/>
      <c r="U439" s="16"/>
      <c r="V439" s="70"/>
      <c r="W439" s="16"/>
      <c r="X439" s="16"/>
      <c r="Y439" s="70"/>
      <c r="Z439" s="16"/>
      <c r="AA439" s="16"/>
      <c r="AB439" s="70"/>
      <c r="AC439" s="16"/>
      <c r="AD439" s="16"/>
      <c r="AE439" s="70"/>
      <c r="AF439" s="16"/>
      <c r="AG439" s="16"/>
      <c r="AH439" s="70"/>
      <c r="AI439" s="16"/>
      <c r="AJ439" s="16"/>
      <c r="AK439" s="70"/>
      <c r="AL439" s="16"/>
      <c r="AM439" s="16"/>
      <c r="AN439" s="70"/>
      <c r="AO439" s="16"/>
      <c r="AP439" s="16"/>
      <c r="AQ439" s="70"/>
      <c r="AR439" s="16"/>
      <c r="AS439" s="16"/>
      <c r="AT439" s="70"/>
      <c r="AU439" s="16"/>
      <c r="AV439" s="16"/>
      <c r="AW439" s="70"/>
      <c r="AX439" s="16"/>
      <c r="AY439" s="16"/>
      <c r="AZ439" s="70"/>
      <c r="BA439" s="16"/>
      <c r="BB439" s="16"/>
      <c r="BC439" s="70"/>
      <c r="BD439" s="16"/>
      <c r="BE439" s="16"/>
      <c r="BF439" s="70"/>
      <c r="BG439" s="16"/>
      <c r="BH439" s="16"/>
      <c r="BI439" s="70"/>
      <c r="BJ439" s="16"/>
      <c r="BK439" s="16"/>
      <c r="BL439" s="70"/>
      <c r="BM439" s="16"/>
      <c r="BN439" s="16"/>
      <c r="BO439" s="70"/>
      <c r="BP439" s="16"/>
      <c r="BQ439" s="16"/>
      <c r="BR439" s="70"/>
      <c r="BS439" s="16"/>
      <c r="BT439" s="16"/>
      <c r="BU439" s="70"/>
      <c r="BV439" s="16"/>
      <c r="BW439" s="16"/>
      <c r="BX439" s="70"/>
      <c r="BY439" s="16"/>
      <c r="BZ439" s="16"/>
      <c r="CA439" s="70"/>
      <c r="CB439" s="16"/>
      <c r="CC439" s="16"/>
      <c r="CD439" s="70"/>
      <c r="CE439" s="16"/>
      <c r="CF439" s="16"/>
      <c r="CG439" s="70"/>
      <c r="CH439" s="16"/>
      <c r="CI439" s="16"/>
      <c r="CJ439" s="70"/>
      <c r="CK439" s="16"/>
      <c r="CL439" s="16"/>
      <c r="CM439" s="70"/>
      <c r="CN439" s="16"/>
      <c r="CO439" s="16"/>
      <c r="CP439" s="70"/>
      <c r="CQ439" s="16"/>
      <c r="CR439" s="16"/>
      <c r="CS439" s="70"/>
      <c r="CT439" s="16"/>
      <c r="CU439" s="16"/>
      <c r="CV439" s="70"/>
      <c r="CW439" s="16"/>
      <c r="CX439" s="16"/>
      <c r="CY439" s="70"/>
      <c r="CZ439" s="16"/>
      <c r="DA439" s="16"/>
      <c r="DB439" s="70"/>
      <c r="DC439" s="16"/>
      <c r="DD439" s="16"/>
      <c r="DE439" s="70"/>
      <c r="DF439" s="16"/>
      <c r="DG439" s="16"/>
      <c r="DH439" s="70"/>
      <c r="DI439" s="16"/>
      <c r="DJ439" s="16"/>
      <c r="DK439" s="70"/>
      <c r="DL439" s="16"/>
      <c r="DM439" s="16"/>
      <c r="DN439" s="70"/>
      <c r="DO439" s="16"/>
      <c r="DP439" s="16"/>
      <c r="DQ439" s="70"/>
      <c r="DR439" s="16"/>
      <c r="DS439" s="16"/>
      <c r="DT439" s="70"/>
      <c r="DU439" s="16"/>
      <c r="DV439" s="16"/>
      <c r="DW439" s="70"/>
      <c r="DX439" s="16"/>
      <c r="DY439" s="16"/>
      <c r="DZ439" s="70"/>
      <c r="EA439" s="16"/>
      <c r="EB439" s="16"/>
      <c r="EC439" s="70"/>
      <c r="ED439" s="16"/>
      <c r="EE439" s="16"/>
      <c r="EF439" s="70"/>
      <c r="EG439" s="16"/>
      <c r="EH439" s="16"/>
      <c r="EI439" s="70"/>
      <c r="EJ439" s="16"/>
      <c r="EK439" s="16"/>
      <c r="EL439" s="70"/>
      <c r="EM439" s="16"/>
      <c r="EN439" s="16"/>
      <c r="EO439" s="70"/>
      <c r="EP439" s="16"/>
      <c r="EQ439" s="16"/>
      <c r="ER439" s="70"/>
      <c r="ES439" s="16"/>
      <c r="ET439" s="16"/>
      <c r="EU439" s="70"/>
      <c r="EV439" s="16"/>
      <c r="EW439" s="16"/>
      <c r="EX439" s="70"/>
      <c r="EY439" s="16"/>
      <c r="EZ439" s="16"/>
      <c r="FA439" s="70"/>
      <c r="FB439" s="16"/>
      <c r="FC439" s="16"/>
      <c r="FD439" s="70"/>
      <c r="FE439" s="16"/>
      <c r="FF439" s="16"/>
      <c r="FG439" s="70"/>
      <c r="FH439" s="16"/>
      <c r="FI439" s="16"/>
      <c r="FJ439" s="70"/>
      <c r="FK439" s="16"/>
      <c r="FL439" s="16"/>
      <c r="FM439" s="70"/>
      <c r="FN439" s="16"/>
      <c r="FO439" s="16"/>
      <c r="FP439" s="70"/>
      <c r="FQ439" s="16"/>
      <c r="FR439" s="16"/>
      <c r="FS439" s="70"/>
      <c r="FT439" s="16"/>
      <c r="FU439" s="16"/>
      <c r="FV439" s="70"/>
      <c r="FW439" s="16"/>
      <c r="FX439" s="16"/>
      <c r="FY439" s="70"/>
      <c r="FZ439" s="16"/>
      <c r="GA439" s="16"/>
      <c r="GB439" s="70"/>
      <c r="GC439" s="16"/>
      <c r="GD439" s="16"/>
      <c r="GE439" s="70"/>
      <c r="GF439" s="16"/>
      <c r="GG439" s="16"/>
      <c r="GH439" s="71"/>
      <c r="GI439" s="16"/>
      <c r="GJ439" s="16"/>
      <c r="GK439" s="70"/>
      <c r="GL439" s="16"/>
      <c r="GM439" s="16"/>
      <c r="GN439" s="70"/>
      <c r="GO439" s="16"/>
      <c r="GP439" s="16"/>
      <c r="GQ439" s="70"/>
      <c r="GR439" s="16"/>
      <c r="GS439" s="16"/>
      <c r="GT439" s="70"/>
      <c r="GU439" s="16"/>
      <c r="GV439" s="16"/>
      <c r="GW439" s="70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70"/>
      <c r="HJ439" s="16"/>
      <c r="HK439" s="16"/>
      <c r="HL439" s="16"/>
      <c r="HM439" s="16"/>
      <c r="HN439" s="16"/>
      <c r="HO439" s="16"/>
      <c r="HP439" s="16"/>
      <c r="HQ439" s="16"/>
      <c r="HR439" s="70"/>
      <c r="HS439" s="16"/>
      <c r="HT439" s="16"/>
      <c r="HU439" s="70"/>
      <c r="HV439" s="16"/>
      <c r="HW439" s="16"/>
      <c r="HX439" s="70"/>
      <c r="HY439" s="16"/>
      <c r="HZ439" s="16"/>
      <c r="IA439" s="70"/>
      <c r="IB439" s="16"/>
      <c r="IC439" s="16"/>
      <c r="ID439" s="70"/>
      <c r="IE439" s="16"/>
      <c r="IF439" s="16"/>
      <c r="IG439" s="70"/>
      <c r="IH439" s="16"/>
      <c r="II439" s="16"/>
      <c r="IJ439" s="70"/>
      <c r="IK439" s="16"/>
      <c r="IL439" s="16"/>
      <c r="IM439" s="70"/>
      <c r="IN439" s="16"/>
      <c r="IO439" s="16"/>
      <c r="IP439" s="70"/>
      <c r="IQ439" s="16"/>
      <c r="IR439" s="16"/>
      <c r="IS439" s="16"/>
      <c r="IT439" s="70"/>
      <c r="IU439" s="16"/>
      <c r="IV439" s="16"/>
      <c r="IW439" s="70"/>
      <c r="IX439" s="16"/>
      <c r="IY439" s="16"/>
      <c r="IZ439" s="70"/>
      <c r="JA439" s="16"/>
      <c r="JB439" s="16"/>
      <c r="JC439" s="70"/>
      <c r="JD439" s="16"/>
      <c r="JE439" s="16"/>
      <c r="JF439" s="70"/>
      <c r="JG439" s="16"/>
      <c r="JH439" s="16"/>
      <c r="JI439" s="70"/>
      <c r="JJ439" s="16"/>
      <c r="JK439" s="16"/>
      <c r="JL439" s="70"/>
      <c r="JM439" s="16"/>
      <c r="JN439" s="16"/>
      <c r="JO439" s="70"/>
      <c r="JP439" s="16"/>
      <c r="JQ439" s="16"/>
      <c r="JR439" s="70"/>
      <c r="JS439" s="16"/>
      <c r="JT439" s="16"/>
      <c r="JU439" s="70"/>
      <c r="JV439" s="16"/>
      <c r="JW439" s="16"/>
      <c r="JX439" s="70"/>
      <c r="JY439" s="16"/>
      <c r="JZ439" s="16"/>
      <c r="KA439" s="70"/>
      <c r="KB439" s="16"/>
      <c r="KC439" s="16"/>
      <c r="KD439" s="70"/>
      <c r="KE439" s="16"/>
      <c r="KF439" s="16"/>
      <c r="KG439" s="70"/>
      <c r="KH439" s="16"/>
      <c r="KI439" s="16"/>
      <c r="KJ439" s="70"/>
      <c r="KK439" s="16"/>
      <c r="KL439" s="16"/>
      <c r="KM439" s="70"/>
      <c r="KN439" s="16"/>
      <c r="KO439" s="16"/>
      <c r="KP439" s="70"/>
      <c r="KQ439" s="16"/>
      <c r="KR439" s="16"/>
      <c r="KS439" s="70"/>
      <c r="KT439" s="16"/>
      <c r="KU439" s="16"/>
      <c r="KV439" s="16"/>
      <c r="KW439" s="16"/>
      <c r="KX439" s="16"/>
      <c r="KY439" s="70"/>
      <c r="KZ439" s="16"/>
      <c r="LA439" s="16"/>
      <c r="LB439" s="70"/>
      <c r="LC439" s="16"/>
      <c r="LD439" s="16"/>
      <c r="LE439" s="70"/>
      <c r="LF439" s="16"/>
      <c r="LG439" s="16"/>
      <c r="LH439" s="70"/>
      <c r="LI439" s="16"/>
      <c r="LJ439" s="16"/>
      <c r="LK439" s="70"/>
      <c r="LL439" s="16"/>
      <c r="LM439" s="16"/>
      <c r="LN439" s="70"/>
      <c r="LO439" s="16"/>
      <c r="LP439" s="16"/>
      <c r="LQ439" s="70"/>
      <c r="LR439" s="16"/>
      <c r="LS439" s="16"/>
      <c r="LT439" s="70"/>
      <c r="LU439" s="16"/>
      <c r="LV439" s="16"/>
      <c r="LW439" s="70"/>
      <c r="LX439" s="16"/>
      <c r="LY439" s="16"/>
      <c r="LZ439" s="70"/>
      <c r="MA439" s="16"/>
      <c r="MB439" s="16"/>
      <c r="MC439" s="70"/>
      <c r="MD439" s="16"/>
      <c r="ME439" s="16"/>
      <c r="MF439" s="70"/>
      <c r="MG439" s="21"/>
    </row>
    <row r="440" spans="2:345" s="17" customFormat="1" ht="18.75" customHeight="1">
      <c r="B440" s="16"/>
      <c r="C440" s="16"/>
      <c r="D440" s="16"/>
      <c r="E440" s="16"/>
      <c r="F440" s="16"/>
      <c r="G440" s="70"/>
      <c r="H440" s="16"/>
      <c r="I440" s="16"/>
      <c r="J440" s="70"/>
      <c r="K440" s="16"/>
      <c r="L440" s="16"/>
      <c r="M440" s="70"/>
      <c r="N440" s="16"/>
      <c r="O440" s="16"/>
      <c r="P440" s="70"/>
      <c r="Q440" s="16"/>
      <c r="R440" s="16"/>
      <c r="S440" s="70"/>
      <c r="T440" s="16"/>
      <c r="U440" s="16"/>
      <c r="V440" s="70"/>
      <c r="W440" s="16"/>
      <c r="X440" s="16"/>
      <c r="Y440" s="70"/>
      <c r="Z440" s="16"/>
      <c r="AA440" s="16"/>
      <c r="AB440" s="70"/>
      <c r="AC440" s="16"/>
      <c r="AD440" s="16"/>
      <c r="AE440" s="70"/>
      <c r="AF440" s="16"/>
      <c r="AG440" s="16"/>
      <c r="AH440" s="70"/>
      <c r="AI440" s="16"/>
      <c r="AJ440" s="16"/>
      <c r="AK440" s="70"/>
      <c r="AL440" s="16"/>
      <c r="AM440" s="16"/>
      <c r="AN440" s="70"/>
      <c r="AO440" s="16"/>
      <c r="AP440" s="16"/>
      <c r="AQ440" s="70"/>
      <c r="AR440" s="16"/>
      <c r="AS440" s="16"/>
      <c r="AT440" s="70"/>
      <c r="AU440" s="16"/>
      <c r="AV440" s="16"/>
      <c r="AW440" s="70"/>
      <c r="AX440" s="16"/>
      <c r="AY440" s="16"/>
      <c r="AZ440" s="70"/>
      <c r="BA440" s="16"/>
      <c r="BB440" s="16"/>
      <c r="BC440" s="70"/>
      <c r="BD440" s="16"/>
      <c r="BE440" s="16"/>
      <c r="BF440" s="70"/>
      <c r="BG440" s="16"/>
      <c r="BH440" s="16"/>
      <c r="BI440" s="70"/>
      <c r="BJ440" s="16"/>
      <c r="BK440" s="16"/>
      <c r="BL440" s="70"/>
      <c r="BM440" s="16"/>
      <c r="BN440" s="16"/>
      <c r="BO440" s="70"/>
      <c r="BP440" s="16"/>
      <c r="BQ440" s="16"/>
      <c r="BR440" s="70"/>
      <c r="BS440" s="16"/>
      <c r="BT440" s="16"/>
      <c r="BU440" s="70"/>
      <c r="BV440" s="16"/>
      <c r="BW440" s="16"/>
      <c r="BX440" s="70"/>
      <c r="BY440" s="16"/>
      <c r="BZ440" s="16"/>
      <c r="CA440" s="70"/>
      <c r="CB440" s="16"/>
      <c r="CC440" s="16"/>
      <c r="CD440" s="70"/>
      <c r="CE440" s="16"/>
      <c r="CF440" s="16"/>
      <c r="CG440" s="70"/>
      <c r="CH440" s="16"/>
      <c r="CI440" s="16"/>
      <c r="CJ440" s="70"/>
      <c r="CK440" s="16"/>
      <c r="CL440" s="16"/>
      <c r="CM440" s="70"/>
      <c r="CN440" s="16"/>
      <c r="CO440" s="16"/>
      <c r="CP440" s="70"/>
      <c r="CQ440" s="16"/>
      <c r="CR440" s="16"/>
      <c r="CS440" s="70"/>
      <c r="CT440" s="16"/>
      <c r="CU440" s="16"/>
      <c r="CV440" s="70"/>
      <c r="CW440" s="16"/>
      <c r="CX440" s="16"/>
      <c r="CY440" s="70"/>
      <c r="CZ440" s="16"/>
      <c r="DA440" s="16"/>
      <c r="DB440" s="70"/>
      <c r="DC440" s="16"/>
      <c r="DD440" s="16"/>
      <c r="DE440" s="70"/>
      <c r="DF440" s="16"/>
      <c r="DG440" s="16"/>
      <c r="DH440" s="70"/>
      <c r="DI440" s="16"/>
      <c r="DJ440" s="16"/>
      <c r="DK440" s="70"/>
      <c r="DL440" s="16"/>
      <c r="DM440" s="16"/>
      <c r="DN440" s="70"/>
      <c r="DO440" s="16"/>
      <c r="DP440" s="16"/>
      <c r="DQ440" s="70"/>
      <c r="DR440" s="16"/>
      <c r="DS440" s="16"/>
      <c r="DT440" s="70"/>
      <c r="DU440" s="16"/>
      <c r="DV440" s="16"/>
      <c r="DW440" s="70"/>
      <c r="DX440" s="16"/>
      <c r="DY440" s="16"/>
      <c r="DZ440" s="70"/>
      <c r="EA440" s="16"/>
      <c r="EB440" s="16"/>
      <c r="EC440" s="70"/>
      <c r="ED440" s="16"/>
      <c r="EE440" s="16"/>
      <c r="EF440" s="70"/>
      <c r="EG440" s="16"/>
      <c r="EH440" s="16"/>
      <c r="EI440" s="70"/>
      <c r="EJ440" s="16"/>
      <c r="EK440" s="16"/>
      <c r="EL440" s="70"/>
      <c r="EM440" s="16"/>
      <c r="EN440" s="16"/>
      <c r="EO440" s="70"/>
      <c r="EP440" s="16"/>
      <c r="EQ440" s="16"/>
      <c r="ER440" s="70"/>
      <c r="ES440" s="16"/>
      <c r="ET440" s="16"/>
      <c r="EU440" s="70"/>
      <c r="EV440" s="16"/>
      <c r="EW440" s="16"/>
      <c r="EX440" s="70"/>
      <c r="EY440" s="16"/>
      <c r="EZ440" s="16"/>
      <c r="FA440" s="70"/>
      <c r="FB440" s="16"/>
      <c r="FC440" s="16"/>
      <c r="FD440" s="70"/>
      <c r="FE440" s="16"/>
      <c r="FF440" s="16"/>
      <c r="FG440" s="70"/>
      <c r="FH440" s="16"/>
      <c r="FI440" s="16"/>
      <c r="FJ440" s="70"/>
      <c r="FK440" s="16"/>
      <c r="FL440" s="16"/>
      <c r="FM440" s="70"/>
      <c r="FN440" s="16"/>
      <c r="FO440" s="16"/>
      <c r="FP440" s="70"/>
      <c r="FQ440" s="16"/>
      <c r="FR440" s="16"/>
      <c r="FS440" s="70"/>
      <c r="FT440" s="16"/>
      <c r="FU440" s="16"/>
      <c r="FV440" s="70"/>
      <c r="FW440" s="16"/>
      <c r="FX440" s="16"/>
      <c r="FY440" s="70"/>
      <c r="FZ440" s="16"/>
      <c r="GA440" s="16"/>
      <c r="GB440" s="70"/>
      <c r="GC440" s="16"/>
      <c r="GD440" s="16"/>
      <c r="GE440" s="70"/>
      <c r="GF440" s="16"/>
      <c r="GG440" s="16"/>
      <c r="GH440" s="71"/>
      <c r="GI440" s="16"/>
      <c r="GJ440" s="16"/>
      <c r="GK440" s="70"/>
      <c r="GL440" s="16"/>
      <c r="GM440" s="16"/>
      <c r="GN440" s="70"/>
      <c r="GO440" s="16"/>
      <c r="GP440" s="16"/>
      <c r="GQ440" s="70"/>
      <c r="GR440" s="16"/>
      <c r="GS440" s="16"/>
      <c r="GT440" s="70"/>
      <c r="GU440" s="16"/>
      <c r="GV440" s="16"/>
      <c r="GW440" s="70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70"/>
      <c r="HJ440" s="16"/>
      <c r="HK440" s="16"/>
      <c r="HL440" s="16"/>
      <c r="HM440" s="16"/>
      <c r="HN440" s="16"/>
      <c r="HO440" s="16"/>
      <c r="HP440" s="16"/>
      <c r="HQ440" s="16"/>
      <c r="HR440" s="70"/>
      <c r="HS440" s="16"/>
      <c r="HT440" s="16"/>
      <c r="HU440" s="70"/>
      <c r="HV440" s="16"/>
      <c r="HW440" s="16"/>
      <c r="HX440" s="70"/>
      <c r="HY440" s="16"/>
      <c r="HZ440" s="16"/>
      <c r="IA440" s="70"/>
      <c r="IB440" s="16"/>
      <c r="IC440" s="16"/>
      <c r="ID440" s="70"/>
      <c r="IE440" s="16"/>
      <c r="IF440" s="16"/>
      <c r="IG440" s="70"/>
      <c r="IH440" s="16"/>
      <c r="II440" s="16"/>
      <c r="IJ440" s="70"/>
      <c r="IK440" s="16"/>
      <c r="IL440" s="16"/>
      <c r="IM440" s="70"/>
      <c r="IN440" s="16"/>
      <c r="IO440" s="16"/>
      <c r="IP440" s="70"/>
      <c r="IQ440" s="16"/>
      <c r="IR440" s="16"/>
      <c r="IS440" s="16"/>
      <c r="IT440" s="70"/>
      <c r="IU440" s="16"/>
      <c r="IV440" s="16"/>
      <c r="IW440" s="70"/>
      <c r="IX440" s="16"/>
      <c r="IY440" s="16"/>
      <c r="IZ440" s="70"/>
      <c r="JA440" s="16"/>
      <c r="JB440" s="16"/>
      <c r="JC440" s="70"/>
      <c r="JD440" s="16"/>
      <c r="JE440" s="16"/>
      <c r="JF440" s="70"/>
      <c r="JG440" s="16"/>
      <c r="JH440" s="16"/>
      <c r="JI440" s="70"/>
      <c r="JJ440" s="16"/>
      <c r="JK440" s="16"/>
      <c r="JL440" s="70"/>
      <c r="JM440" s="16"/>
      <c r="JN440" s="16"/>
      <c r="JO440" s="70"/>
      <c r="JP440" s="16"/>
      <c r="JQ440" s="16"/>
      <c r="JR440" s="70"/>
      <c r="JS440" s="16"/>
      <c r="JT440" s="16"/>
      <c r="JU440" s="70"/>
      <c r="JV440" s="16"/>
      <c r="JW440" s="16"/>
      <c r="JX440" s="70"/>
      <c r="JY440" s="16"/>
      <c r="JZ440" s="16"/>
      <c r="KA440" s="70"/>
      <c r="KB440" s="16"/>
      <c r="KC440" s="16"/>
      <c r="KD440" s="70"/>
      <c r="KE440" s="16"/>
      <c r="KF440" s="16"/>
      <c r="KG440" s="70"/>
      <c r="KH440" s="16"/>
      <c r="KI440" s="16"/>
      <c r="KJ440" s="70"/>
      <c r="KK440" s="16"/>
      <c r="KL440" s="16"/>
      <c r="KM440" s="70"/>
      <c r="KN440" s="16"/>
      <c r="KO440" s="16"/>
      <c r="KP440" s="70"/>
      <c r="KQ440" s="16"/>
      <c r="KR440" s="16"/>
      <c r="KS440" s="70"/>
      <c r="KT440" s="16"/>
      <c r="KU440" s="16"/>
      <c r="KV440" s="16"/>
      <c r="KW440" s="16"/>
      <c r="KX440" s="16"/>
      <c r="KY440" s="70"/>
      <c r="KZ440" s="16"/>
      <c r="LA440" s="16"/>
      <c r="LB440" s="70"/>
      <c r="LC440" s="16"/>
      <c r="LD440" s="16"/>
      <c r="LE440" s="70"/>
      <c r="LF440" s="16"/>
      <c r="LG440" s="16"/>
      <c r="LH440" s="70"/>
      <c r="LI440" s="16"/>
      <c r="LJ440" s="16"/>
      <c r="LK440" s="70"/>
      <c r="LL440" s="16"/>
      <c r="LM440" s="16"/>
      <c r="LN440" s="70"/>
      <c r="LO440" s="16"/>
      <c r="LP440" s="16"/>
      <c r="LQ440" s="70"/>
      <c r="LR440" s="16"/>
      <c r="LS440" s="16"/>
      <c r="LT440" s="70"/>
      <c r="LU440" s="16"/>
      <c r="LV440" s="16"/>
      <c r="LW440" s="70"/>
      <c r="LX440" s="16"/>
      <c r="LY440" s="16"/>
      <c r="LZ440" s="70"/>
      <c r="MA440" s="16"/>
      <c r="MB440" s="16"/>
      <c r="MC440" s="70"/>
      <c r="MD440" s="16"/>
      <c r="ME440" s="16"/>
      <c r="MF440" s="70"/>
      <c r="MG440" s="21"/>
    </row>
    <row r="441" spans="2:345" s="17" customFormat="1">
      <c r="B441" s="16"/>
      <c r="C441" s="16"/>
      <c r="D441" s="16"/>
      <c r="E441" s="16"/>
      <c r="F441" s="16"/>
      <c r="G441" s="70"/>
      <c r="H441" s="16"/>
      <c r="I441" s="16"/>
      <c r="J441" s="70"/>
      <c r="K441" s="16"/>
      <c r="L441" s="16"/>
      <c r="M441" s="70"/>
      <c r="N441" s="16"/>
      <c r="O441" s="16"/>
      <c r="P441" s="70"/>
      <c r="Q441" s="16"/>
      <c r="R441" s="16"/>
      <c r="S441" s="70"/>
      <c r="T441" s="16"/>
      <c r="U441" s="16"/>
      <c r="V441" s="70"/>
      <c r="W441" s="16"/>
      <c r="X441" s="16"/>
      <c r="Y441" s="70"/>
      <c r="Z441" s="16"/>
      <c r="AA441" s="16"/>
      <c r="AB441" s="70"/>
      <c r="AC441" s="16"/>
      <c r="AD441" s="16"/>
      <c r="AE441" s="70"/>
      <c r="AF441" s="16"/>
      <c r="AG441" s="16"/>
      <c r="AH441" s="70"/>
      <c r="AI441" s="16"/>
      <c r="AJ441" s="16"/>
      <c r="AK441" s="70"/>
      <c r="AL441" s="16"/>
      <c r="AM441" s="16"/>
      <c r="AN441" s="70"/>
      <c r="AO441" s="16"/>
      <c r="AP441" s="16"/>
      <c r="AQ441" s="70"/>
      <c r="AR441" s="16"/>
      <c r="AS441" s="16"/>
      <c r="AT441" s="70"/>
      <c r="AU441" s="16"/>
      <c r="AV441" s="16"/>
      <c r="AW441" s="70"/>
      <c r="AX441" s="16"/>
      <c r="AY441" s="16"/>
      <c r="AZ441" s="70"/>
      <c r="BA441" s="16"/>
      <c r="BB441" s="16"/>
      <c r="BC441" s="70"/>
      <c r="BD441" s="16"/>
      <c r="BE441" s="16"/>
      <c r="BF441" s="70"/>
      <c r="BG441" s="16"/>
      <c r="BH441" s="16"/>
      <c r="BI441" s="70"/>
      <c r="BJ441" s="16"/>
      <c r="BK441" s="16"/>
      <c r="BL441" s="70"/>
      <c r="BM441" s="16"/>
      <c r="BN441" s="16"/>
      <c r="BO441" s="70"/>
      <c r="BP441" s="16"/>
      <c r="BQ441" s="16"/>
      <c r="BR441" s="70"/>
      <c r="BS441" s="16"/>
      <c r="BT441" s="16"/>
      <c r="BU441" s="70"/>
      <c r="BV441" s="16"/>
      <c r="BW441" s="16"/>
      <c r="BX441" s="70"/>
      <c r="BY441" s="16"/>
      <c r="BZ441" s="16"/>
      <c r="CA441" s="70"/>
      <c r="CB441" s="16"/>
      <c r="CC441" s="16"/>
      <c r="CD441" s="70"/>
      <c r="CE441" s="16"/>
      <c r="CF441" s="16"/>
      <c r="CG441" s="70"/>
      <c r="CH441" s="16"/>
      <c r="CI441" s="16"/>
      <c r="CJ441" s="70"/>
      <c r="CK441" s="16"/>
      <c r="CL441" s="16"/>
      <c r="CM441" s="70"/>
      <c r="CN441" s="16"/>
      <c r="CO441" s="16"/>
      <c r="CP441" s="70"/>
      <c r="CQ441" s="16"/>
      <c r="CR441" s="16"/>
      <c r="CS441" s="70"/>
      <c r="CT441" s="16"/>
      <c r="CU441" s="16"/>
      <c r="CV441" s="70"/>
      <c r="CW441" s="16"/>
      <c r="CX441" s="16"/>
      <c r="CY441" s="70"/>
      <c r="CZ441" s="16"/>
      <c r="DA441" s="16"/>
      <c r="DB441" s="70"/>
      <c r="DC441" s="16"/>
      <c r="DD441" s="16"/>
      <c r="DE441" s="70"/>
      <c r="DF441" s="16"/>
      <c r="DG441" s="16"/>
      <c r="DH441" s="70"/>
      <c r="DI441" s="16"/>
      <c r="DJ441" s="16"/>
      <c r="DK441" s="70"/>
      <c r="DL441" s="16"/>
      <c r="DM441" s="16"/>
      <c r="DN441" s="70"/>
      <c r="DO441" s="16"/>
      <c r="DP441" s="16"/>
      <c r="DQ441" s="70"/>
      <c r="DR441" s="16"/>
      <c r="DS441" s="16"/>
      <c r="DT441" s="70"/>
      <c r="DU441" s="16"/>
      <c r="DV441" s="16"/>
      <c r="DW441" s="70"/>
      <c r="DX441" s="16"/>
      <c r="DY441" s="16"/>
      <c r="DZ441" s="70"/>
      <c r="EA441" s="16"/>
      <c r="EB441" s="16"/>
      <c r="EC441" s="70"/>
      <c r="ED441" s="16"/>
      <c r="EE441" s="16"/>
      <c r="EF441" s="70"/>
      <c r="EG441" s="16"/>
      <c r="EH441" s="16"/>
      <c r="EI441" s="70"/>
      <c r="EJ441" s="16"/>
      <c r="EK441" s="16"/>
      <c r="EL441" s="70"/>
      <c r="EM441" s="16"/>
      <c r="EN441" s="16"/>
      <c r="EO441" s="70"/>
      <c r="EP441" s="16"/>
      <c r="EQ441" s="16"/>
      <c r="ER441" s="70"/>
      <c r="ES441" s="16"/>
      <c r="ET441" s="16"/>
      <c r="EU441" s="70"/>
      <c r="EV441" s="16"/>
      <c r="EW441" s="16"/>
      <c r="EX441" s="70"/>
      <c r="EY441" s="16"/>
      <c r="EZ441" s="16"/>
      <c r="FA441" s="70"/>
      <c r="FB441" s="16"/>
      <c r="FC441" s="16"/>
      <c r="FD441" s="70"/>
      <c r="FE441" s="16"/>
      <c r="FF441" s="16"/>
      <c r="FG441" s="70"/>
      <c r="FH441" s="16"/>
      <c r="FI441" s="16"/>
      <c r="FJ441" s="70"/>
      <c r="FK441" s="16"/>
      <c r="FL441" s="16"/>
      <c r="FM441" s="70"/>
      <c r="FN441" s="16"/>
      <c r="FO441" s="16"/>
      <c r="FP441" s="70"/>
      <c r="FQ441" s="16"/>
      <c r="FR441" s="16"/>
      <c r="FS441" s="70"/>
      <c r="FT441" s="16"/>
      <c r="FU441" s="16"/>
      <c r="FV441" s="70"/>
      <c r="FW441" s="16"/>
      <c r="FX441" s="16"/>
      <c r="FY441" s="70"/>
      <c r="FZ441" s="16"/>
      <c r="GA441" s="16"/>
      <c r="GB441" s="70"/>
      <c r="GC441" s="16"/>
      <c r="GD441" s="16"/>
      <c r="GE441" s="70"/>
      <c r="GF441" s="16"/>
      <c r="GG441" s="16"/>
      <c r="GH441" s="71"/>
      <c r="GI441" s="16"/>
      <c r="GJ441" s="16"/>
      <c r="GK441" s="70"/>
      <c r="GL441" s="16"/>
      <c r="GM441" s="16"/>
      <c r="GN441" s="70"/>
      <c r="GO441" s="16"/>
      <c r="GP441" s="16"/>
      <c r="GQ441" s="70"/>
      <c r="GR441" s="16"/>
      <c r="GS441" s="16"/>
      <c r="GT441" s="70"/>
      <c r="GU441" s="16"/>
      <c r="GV441" s="16"/>
      <c r="GW441" s="70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70"/>
      <c r="HJ441" s="16"/>
      <c r="HK441" s="16"/>
      <c r="HL441" s="16"/>
      <c r="HM441" s="16"/>
      <c r="HN441" s="16"/>
      <c r="HO441" s="16"/>
      <c r="HP441" s="16"/>
      <c r="HQ441" s="16"/>
      <c r="HR441" s="70"/>
      <c r="HS441" s="16"/>
      <c r="HT441" s="16"/>
      <c r="HU441" s="70"/>
      <c r="HV441" s="16"/>
      <c r="HW441" s="16"/>
      <c r="HX441" s="70"/>
      <c r="HY441" s="16"/>
      <c r="HZ441" s="16"/>
      <c r="IA441" s="70"/>
      <c r="IB441" s="16"/>
      <c r="IC441" s="16"/>
      <c r="ID441" s="70"/>
      <c r="IE441" s="16"/>
      <c r="IF441" s="16"/>
      <c r="IG441" s="70"/>
      <c r="IH441" s="16"/>
      <c r="II441" s="16"/>
      <c r="IJ441" s="70"/>
      <c r="IK441" s="16"/>
      <c r="IL441" s="16"/>
      <c r="IM441" s="70"/>
      <c r="IN441" s="16"/>
      <c r="IO441" s="16"/>
      <c r="IP441" s="70"/>
      <c r="IQ441" s="16"/>
      <c r="IR441" s="16"/>
      <c r="IS441" s="16"/>
      <c r="IT441" s="70"/>
      <c r="IU441" s="16"/>
      <c r="IV441" s="16"/>
      <c r="IW441" s="70"/>
      <c r="IX441" s="16"/>
      <c r="IY441" s="16"/>
      <c r="IZ441" s="70"/>
      <c r="JA441" s="16"/>
      <c r="JB441" s="16"/>
      <c r="JC441" s="70"/>
      <c r="JD441" s="16"/>
      <c r="JE441" s="16"/>
      <c r="JF441" s="70"/>
      <c r="JG441" s="16"/>
      <c r="JH441" s="16"/>
      <c r="JI441" s="70"/>
      <c r="JJ441" s="16"/>
      <c r="JK441" s="16"/>
      <c r="JL441" s="70"/>
      <c r="JM441" s="16"/>
      <c r="JN441" s="16"/>
      <c r="JO441" s="70"/>
      <c r="JP441" s="16"/>
      <c r="JQ441" s="16"/>
      <c r="JR441" s="70"/>
      <c r="JS441" s="16"/>
      <c r="JT441" s="16"/>
      <c r="JU441" s="70"/>
      <c r="JV441" s="16"/>
      <c r="JW441" s="16"/>
      <c r="JX441" s="70"/>
      <c r="JY441" s="16"/>
      <c r="JZ441" s="16"/>
      <c r="KA441" s="70"/>
      <c r="KB441" s="16"/>
      <c r="KC441" s="16"/>
      <c r="KD441" s="70"/>
      <c r="KE441" s="16"/>
      <c r="KF441" s="16"/>
      <c r="KG441" s="70"/>
      <c r="KH441" s="16"/>
      <c r="KI441" s="16"/>
      <c r="KJ441" s="70"/>
      <c r="KK441" s="16"/>
      <c r="KL441" s="16"/>
      <c r="KM441" s="70"/>
      <c r="KN441" s="16"/>
      <c r="KO441" s="16"/>
      <c r="KP441" s="70"/>
      <c r="KQ441" s="16"/>
      <c r="KR441" s="16"/>
      <c r="KS441" s="70"/>
      <c r="KT441" s="16"/>
      <c r="KU441" s="16"/>
      <c r="KV441" s="16"/>
      <c r="KW441" s="16"/>
      <c r="KX441" s="16"/>
      <c r="KY441" s="70"/>
      <c r="KZ441" s="16"/>
      <c r="LA441" s="16"/>
      <c r="LB441" s="70"/>
      <c r="LC441" s="16"/>
      <c r="LD441" s="16"/>
      <c r="LE441" s="70"/>
      <c r="LF441" s="16"/>
      <c r="LG441" s="16"/>
      <c r="LH441" s="70"/>
      <c r="LI441" s="16"/>
      <c r="LJ441" s="16"/>
      <c r="LK441" s="70"/>
      <c r="LL441" s="16"/>
      <c r="LM441" s="16"/>
      <c r="LN441" s="70"/>
      <c r="LO441" s="16"/>
      <c r="LP441" s="16"/>
      <c r="LQ441" s="70"/>
      <c r="LR441" s="16"/>
      <c r="LS441" s="16"/>
      <c r="LT441" s="70"/>
      <c r="LU441" s="16"/>
      <c r="LV441" s="16"/>
      <c r="LW441" s="70"/>
      <c r="LX441" s="16"/>
      <c r="LY441" s="16"/>
      <c r="LZ441" s="70"/>
      <c r="MA441" s="16"/>
      <c r="MB441" s="16"/>
      <c r="MC441" s="70"/>
      <c r="MD441" s="16"/>
      <c r="ME441" s="16"/>
      <c r="MF441" s="70"/>
      <c r="MG441" s="21"/>
    </row>
    <row r="442" spans="2:345" s="17" customFormat="1" ht="18.75" customHeight="1">
      <c r="B442" s="16"/>
      <c r="C442" s="16"/>
      <c r="D442" s="16"/>
      <c r="E442" s="16"/>
      <c r="F442" s="16"/>
      <c r="G442" s="70"/>
      <c r="H442" s="16"/>
      <c r="I442" s="16"/>
      <c r="J442" s="70"/>
      <c r="K442" s="16"/>
      <c r="L442" s="16"/>
      <c r="M442" s="70"/>
      <c r="N442" s="16"/>
      <c r="O442" s="16"/>
      <c r="P442" s="70"/>
      <c r="Q442" s="16"/>
      <c r="R442" s="16"/>
      <c r="S442" s="70"/>
      <c r="T442" s="16"/>
      <c r="U442" s="16"/>
      <c r="V442" s="70"/>
      <c r="W442" s="16"/>
      <c r="X442" s="16"/>
      <c r="Y442" s="70"/>
      <c r="Z442" s="16"/>
      <c r="AA442" s="16"/>
      <c r="AB442" s="70"/>
      <c r="AC442" s="16"/>
      <c r="AD442" s="16"/>
      <c r="AE442" s="70"/>
      <c r="AF442" s="16"/>
      <c r="AG442" s="16"/>
      <c r="AH442" s="70"/>
      <c r="AI442" s="16"/>
      <c r="AJ442" s="16"/>
      <c r="AK442" s="70"/>
      <c r="AL442" s="16"/>
      <c r="AM442" s="16"/>
      <c r="AN442" s="70"/>
      <c r="AO442" s="16"/>
      <c r="AP442" s="16"/>
      <c r="AQ442" s="70"/>
      <c r="AR442" s="16"/>
      <c r="AS442" s="16"/>
      <c r="AT442" s="70"/>
      <c r="AU442" s="16"/>
      <c r="AV442" s="16"/>
      <c r="AW442" s="70"/>
      <c r="AX442" s="16"/>
      <c r="AY442" s="16"/>
      <c r="AZ442" s="70"/>
      <c r="BA442" s="16"/>
      <c r="BB442" s="16"/>
      <c r="BC442" s="70"/>
      <c r="BD442" s="16"/>
      <c r="BE442" s="16"/>
      <c r="BF442" s="70"/>
      <c r="BG442" s="16"/>
      <c r="BH442" s="16"/>
      <c r="BI442" s="70"/>
      <c r="BJ442" s="16"/>
      <c r="BK442" s="16"/>
      <c r="BL442" s="70"/>
      <c r="BM442" s="16"/>
      <c r="BN442" s="16"/>
      <c r="BO442" s="70"/>
      <c r="BP442" s="16"/>
      <c r="BQ442" s="16"/>
      <c r="BR442" s="70"/>
      <c r="BS442" s="16"/>
      <c r="BT442" s="16"/>
      <c r="BU442" s="70"/>
      <c r="BV442" s="16"/>
      <c r="BW442" s="16"/>
      <c r="BX442" s="70"/>
      <c r="BY442" s="16"/>
      <c r="BZ442" s="16"/>
      <c r="CA442" s="70"/>
      <c r="CB442" s="16"/>
      <c r="CC442" s="16"/>
      <c r="CD442" s="70"/>
      <c r="CE442" s="16"/>
      <c r="CF442" s="16"/>
      <c r="CG442" s="70"/>
      <c r="CH442" s="16"/>
      <c r="CI442" s="16"/>
      <c r="CJ442" s="70"/>
      <c r="CK442" s="16"/>
      <c r="CL442" s="16"/>
      <c r="CM442" s="70"/>
      <c r="CN442" s="16"/>
      <c r="CO442" s="16"/>
      <c r="CP442" s="70"/>
      <c r="CQ442" s="16"/>
      <c r="CR442" s="16"/>
      <c r="CS442" s="70"/>
      <c r="CT442" s="16"/>
      <c r="CU442" s="16"/>
      <c r="CV442" s="70"/>
      <c r="CW442" s="16"/>
      <c r="CX442" s="16"/>
      <c r="CY442" s="70"/>
      <c r="CZ442" s="16"/>
      <c r="DA442" s="16"/>
      <c r="DB442" s="70"/>
      <c r="DC442" s="16"/>
      <c r="DD442" s="16"/>
      <c r="DE442" s="70"/>
      <c r="DF442" s="16"/>
      <c r="DG442" s="16"/>
      <c r="DH442" s="70"/>
      <c r="DI442" s="16"/>
      <c r="DJ442" s="16"/>
      <c r="DK442" s="70"/>
      <c r="DL442" s="16"/>
      <c r="DM442" s="16"/>
      <c r="DN442" s="70"/>
      <c r="DO442" s="16"/>
      <c r="DP442" s="16"/>
      <c r="DQ442" s="70"/>
      <c r="DR442" s="16"/>
      <c r="DS442" s="16"/>
      <c r="DT442" s="70"/>
      <c r="DU442" s="16"/>
      <c r="DV442" s="16"/>
      <c r="DW442" s="70"/>
      <c r="DX442" s="16"/>
      <c r="DY442" s="16"/>
      <c r="DZ442" s="70"/>
      <c r="EA442" s="16"/>
      <c r="EB442" s="16"/>
      <c r="EC442" s="70"/>
      <c r="ED442" s="16"/>
      <c r="EE442" s="16"/>
      <c r="EF442" s="70"/>
      <c r="EG442" s="16"/>
      <c r="EH442" s="16"/>
      <c r="EI442" s="70"/>
      <c r="EJ442" s="16"/>
      <c r="EK442" s="16"/>
      <c r="EL442" s="70"/>
      <c r="EM442" s="16"/>
      <c r="EN442" s="16"/>
      <c r="EO442" s="70"/>
      <c r="EP442" s="16"/>
      <c r="EQ442" s="16"/>
      <c r="ER442" s="70"/>
      <c r="ES442" s="16"/>
      <c r="ET442" s="16"/>
      <c r="EU442" s="70"/>
      <c r="EV442" s="16"/>
      <c r="EW442" s="16"/>
      <c r="EX442" s="70"/>
      <c r="EY442" s="16"/>
      <c r="EZ442" s="16"/>
      <c r="FA442" s="70"/>
      <c r="FB442" s="16"/>
      <c r="FC442" s="16"/>
      <c r="FD442" s="70"/>
      <c r="FE442" s="16"/>
      <c r="FF442" s="16"/>
      <c r="FG442" s="70"/>
      <c r="FH442" s="16"/>
      <c r="FI442" s="16"/>
      <c r="FJ442" s="70"/>
      <c r="FK442" s="16"/>
      <c r="FL442" s="16"/>
      <c r="FM442" s="70"/>
      <c r="FN442" s="16"/>
      <c r="FO442" s="16"/>
      <c r="FP442" s="70"/>
      <c r="FQ442" s="16"/>
      <c r="FR442" s="16"/>
      <c r="FS442" s="70"/>
      <c r="FT442" s="16"/>
      <c r="FU442" s="16"/>
      <c r="FV442" s="70"/>
      <c r="FW442" s="16"/>
      <c r="FX442" s="16"/>
      <c r="FY442" s="70"/>
      <c r="FZ442" s="16"/>
      <c r="GA442" s="16"/>
      <c r="GB442" s="70"/>
      <c r="GC442" s="16"/>
      <c r="GD442" s="16"/>
      <c r="GE442" s="70"/>
      <c r="GF442" s="16"/>
      <c r="GG442" s="16"/>
      <c r="GH442" s="71"/>
      <c r="GI442" s="16"/>
      <c r="GJ442" s="16"/>
      <c r="GK442" s="70"/>
      <c r="GL442" s="16"/>
      <c r="GM442" s="16"/>
      <c r="GN442" s="70"/>
      <c r="GO442" s="16"/>
      <c r="GP442" s="16"/>
      <c r="GQ442" s="70"/>
      <c r="GR442" s="16"/>
      <c r="GS442" s="16"/>
      <c r="GT442" s="70"/>
      <c r="GU442" s="16"/>
      <c r="GV442" s="16"/>
      <c r="GW442" s="70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70"/>
      <c r="HJ442" s="16"/>
      <c r="HK442" s="16"/>
      <c r="HL442" s="16"/>
      <c r="HM442" s="16"/>
      <c r="HN442" s="16"/>
      <c r="HO442" s="16"/>
      <c r="HP442" s="16"/>
      <c r="HQ442" s="16"/>
      <c r="HR442" s="70"/>
      <c r="HS442" s="16"/>
      <c r="HT442" s="16"/>
      <c r="HU442" s="70"/>
      <c r="HV442" s="16"/>
      <c r="HW442" s="16"/>
      <c r="HX442" s="70"/>
      <c r="HY442" s="16"/>
      <c r="HZ442" s="16"/>
      <c r="IA442" s="70"/>
      <c r="IB442" s="16"/>
      <c r="IC442" s="16"/>
      <c r="ID442" s="70"/>
      <c r="IE442" s="16"/>
      <c r="IF442" s="16"/>
      <c r="IG442" s="70"/>
      <c r="IH442" s="16"/>
      <c r="II442" s="16"/>
      <c r="IJ442" s="70"/>
      <c r="IK442" s="16"/>
      <c r="IL442" s="16"/>
      <c r="IM442" s="70"/>
      <c r="IN442" s="16"/>
      <c r="IO442" s="16"/>
      <c r="IP442" s="70"/>
      <c r="IQ442" s="16"/>
      <c r="IR442" s="16"/>
      <c r="IS442" s="16"/>
      <c r="IT442" s="70"/>
      <c r="IU442" s="16"/>
      <c r="IV442" s="16"/>
      <c r="IW442" s="70"/>
      <c r="IX442" s="16"/>
      <c r="IY442" s="16"/>
      <c r="IZ442" s="70"/>
      <c r="JA442" s="16"/>
      <c r="JB442" s="16"/>
      <c r="JC442" s="70"/>
      <c r="JD442" s="16"/>
      <c r="JE442" s="16"/>
      <c r="JF442" s="70"/>
      <c r="JG442" s="16"/>
      <c r="JH442" s="16"/>
      <c r="JI442" s="70"/>
      <c r="JJ442" s="16"/>
      <c r="JK442" s="16"/>
      <c r="JL442" s="70"/>
      <c r="JM442" s="16"/>
      <c r="JN442" s="16"/>
      <c r="JO442" s="70"/>
      <c r="JP442" s="16"/>
      <c r="JQ442" s="16"/>
      <c r="JR442" s="70"/>
      <c r="JS442" s="16"/>
      <c r="JT442" s="16"/>
      <c r="JU442" s="70"/>
      <c r="JV442" s="16"/>
      <c r="JW442" s="16"/>
      <c r="JX442" s="70"/>
      <c r="JY442" s="16"/>
      <c r="JZ442" s="16"/>
      <c r="KA442" s="70"/>
      <c r="KB442" s="16"/>
      <c r="KC442" s="16"/>
      <c r="KD442" s="70"/>
      <c r="KE442" s="16"/>
      <c r="KF442" s="16"/>
      <c r="KG442" s="70"/>
      <c r="KH442" s="16"/>
      <c r="KI442" s="16"/>
      <c r="KJ442" s="70"/>
      <c r="KK442" s="16"/>
      <c r="KL442" s="16"/>
      <c r="KM442" s="70"/>
      <c r="KN442" s="16"/>
      <c r="KO442" s="16"/>
      <c r="KP442" s="70"/>
      <c r="KQ442" s="16"/>
      <c r="KR442" s="16"/>
      <c r="KS442" s="70"/>
      <c r="KT442" s="16"/>
      <c r="KU442" s="16"/>
      <c r="KV442" s="16"/>
      <c r="KW442" s="16"/>
      <c r="KX442" s="16"/>
      <c r="KY442" s="70"/>
      <c r="KZ442" s="16"/>
      <c r="LA442" s="16"/>
      <c r="LB442" s="70"/>
      <c r="LC442" s="16"/>
      <c r="LD442" s="16"/>
      <c r="LE442" s="70"/>
      <c r="LF442" s="16"/>
      <c r="LG442" s="16"/>
      <c r="LH442" s="70"/>
      <c r="LI442" s="16"/>
      <c r="LJ442" s="16"/>
      <c r="LK442" s="70"/>
      <c r="LL442" s="16"/>
      <c r="LM442" s="16"/>
      <c r="LN442" s="70"/>
      <c r="LO442" s="16"/>
      <c r="LP442" s="16"/>
      <c r="LQ442" s="70"/>
      <c r="LR442" s="16"/>
      <c r="LS442" s="16"/>
      <c r="LT442" s="70"/>
      <c r="LU442" s="16"/>
      <c r="LV442" s="16"/>
      <c r="LW442" s="70"/>
      <c r="LX442" s="16"/>
      <c r="LY442" s="16"/>
      <c r="LZ442" s="70"/>
      <c r="MA442" s="16"/>
      <c r="MB442" s="16"/>
      <c r="MC442" s="70"/>
      <c r="MD442" s="16"/>
      <c r="ME442" s="16"/>
      <c r="MF442" s="70"/>
      <c r="MG442" s="21"/>
    </row>
    <row r="443" spans="2:345" s="17" customFormat="1">
      <c r="B443" s="16"/>
      <c r="C443" s="16"/>
      <c r="D443" s="16"/>
      <c r="E443" s="16"/>
      <c r="F443" s="16"/>
      <c r="G443" s="70"/>
      <c r="H443" s="16"/>
      <c r="I443" s="16"/>
      <c r="J443" s="70"/>
      <c r="K443" s="16"/>
      <c r="L443" s="16"/>
      <c r="M443" s="70"/>
      <c r="N443" s="16"/>
      <c r="O443" s="16"/>
      <c r="P443" s="70"/>
      <c r="Q443" s="16"/>
      <c r="R443" s="16"/>
      <c r="S443" s="70"/>
      <c r="T443" s="16"/>
      <c r="U443" s="16"/>
      <c r="V443" s="70"/>
      <c r="W443" s="16"/>
      <c r="X443" s="16"/>
      <c r="Y443" s="70"/>
      <c r="Z443" s="16"/>
      <c r="AA443" s="16"/>
      <c r="AB443" s="70"/>
      <c r="AC443" s="16"/>
      <c r="AD443" s="16"/>
      <c r="AE443" s="70"/>
      <c r="AF443" s="16"/>
      <c r="AG443" s="16"/>
      <c r="AH443" s="70"/>
      <c r="AI443" s="16"/>
      <c r="AJ443" s="16"/>
      <c r="AK443" s="70"/>
      <c r="AL443" s="16"/>
      <c r="AM443" s="16"/>
      <c r="AN443" s="70"/>
      <c r="AO443" s="16"/>
      <c r="AP443" s="16"/>
      <c r="AQ443" s="70"/>
      <c r="AR443" s="16"/>
      <c r="AS443" s="16"/>
      <c r="AT443" s="70"/>
      <c r="AU443" s="16"/>
      <c r="AV443" s="16"/>
      <c r="AW443" s="70"/>
      <c r="AX443" s="16"/>
      <c r="AY443" s="16"/>
      <c r="AZ443" s="70"/>
      <c r="BA443" s="16"/>
      <c r="BB443" s="16"/>
      <c r="BC443" s="70"/>
      <c r="BD443" s="16"/>
      <c r="BE443" s="16"/>
      <c r="BF443" s="70"/>
      <c r="BG443" s="16"/>
      <c r="BH443" s="16"/>
      <c r="BI443" s="70"/>
      <c r="BJ443" s="16"/>
      <c r="BK443" s="16"/>
      <c r="BL443" s="70"/>
      <c r="BM443" s="16"/>
      <c r="BN443" s="16"/>
      <c r="BO443" s="70"/>
      <c r="BP443" s="16"/>
      <c r="BQ443" s="16"/>
      <c r="BR443" s="70"/>
      <c r="BS443" s="16"/>
      <c r="BT443" s="16"/>
      <c r="BU443" s="70"/>
      <c r="BV443" s="16"/>
      <c r="BW443" s="16"/>
      <c r="BX443" s="70"/>
      <c r="BY443" s="16"/>
      <c r="BZ443" s="16"/>
      <c r="CA443" s="70"/>
      <c r="CB443" s="16"/>
      <c r="CC443" s="16"/>
      <c r="CD443" s="70"/>
      <c r="CE443" s="16"/>
      <c r="CF443" s="16"/>
      <c r="CG443" s="70"/>
      <c r="CH443" s="16"/>
      <c r="CI443" s="16"/>
      <c r="CJ443" s="70"/>
      <c r="CK443" s="16"/>
      <c r="CL443" s="16"/>
      <c r="CM443" s="70"/>
      <c r="CN443" s="16"/>
      <c r="CO443" s="16"/>
      <c r="CP443" s="70"/>
      <c r="CQ443" s="16"/>
      <c r="CR443" s="16"/>
      <c r="CS443" s="70"/>
      <c r="CT443" s="16"/>
      <c r="CU443" s="16"/>
      <c r="CV443" s="70"/>
      <c r="CW443" s="16"/>
      <c r="CX443" s="16"/>
      <c r="CY443" s="70"/>
      <c r="CZ443" s="16"/>
      <c r="DA443" s="16"/>
      <c r="DB443" s="70"/>
      <c r="DC443" s="16"/>
      <c r="DD443" s="16"/>
      <c r="DE443" s="70"/>
      <c r="DF443" s="16"/>
      <c r="DG443" s="16"/>
      <c r="DH443" s="70"/>
      <c r="DI443" s="16"/>
      <c r="DJ443" s="16"/>
      <c r="DK443" s="70"/>
      <c r="DL443" s="16"/>
      <c r="DM443" s="16"/>
      <c r="DN443" s="70"/>
      <c r="DO443" s="16"/>
      <c r="DP443" s="16"/>
      <c r="DQ443" s="70"/>
      <c r="DR443" s="16"/>
      <c r="DS443" s="16"/>
      <c r="DT443" s="70"/>
      <c r="DU443" s="16"/>
      <c r="DV443" s="16"/>
      <c r="DW443" s="70"/>
      <c r="DX443" s="16"/>
      <c r="DY443" s="16"/>
      <c r="DZ443" s="70"/>
      <c r="EA443" s="16"/>
      <c r="EB443" s="16"/>
      <c r="EC443" s="70"/>
      <c r="ED443" s="16"/>
      <c r="EE443" s="16"/>
      <c r="EF443" s="70"/>
      <c r="EG443" s="16"/>
      <c r="EH443" s="16"/>
      <c r="EI443" s="70"/>
      <c r="EJ443" s="16"/>
      <c r="EK443" s="16"/>
      <c r="EL443" s="70"/>
      <c r="EM443" s="16"/>
      <c r="EN443" s="16"/>
      <c r="EO443" s="70"/>
      <c r="EP443" s="16"/>
      <c r="EQ443" s="16"/>
      <c r="ER443" s="70"/>
      <c r="ES443" s="16"/>
      <c r="ET443" s="16"/>
      <c r="EU443" s="70"/>
      <c r="EV443" s="16"/>
      <c r="EW443" s="16"/>
      <c r="EX443" s="70"/>
      <c r="EY443" s="16"/>
      <c r="EZ443" s="16"/>
      <c r="FA443" s="70"/>
      <c r="FB443" s="16"/>
      <c r="FC443" s="16"/>
      <c r="FD443" s="70"/>
      <c r="FE443" s="16"/>
      <c r="FF443" s="16"/>
      <c r="FG443" s="70"/>
      <c r="FH443" s="16"/>
      <c r="FI443" s="16"/>
      <c r="FJ443" s="70"/>
      <c r="FK443" s="16"/>
      <c r="FL443" s="16"/>
      <c r="FM443" s="70"/>
      <c r="FN443" s="16"/>
      <c r="FO443" s="16"/>
      <c r="FP443" s="70"/>
      <c r="FQ443" s="16"/>
      <c r="FR443" s="16"/>
      <c r="FS443" s="70"/>
      <c r="FT443" s="16"/>
      <c r="FU443" s="16"/>
      <c r="FV443" s="70"/>
      <c r="FW443" s="16"/>
      <c r="FX443" s="16"/>
      <c r="FY443" s="70"/>
      <c r="FZ443" s="16"/>
      <c r="GA443" s="16"/>
      <c r="GB443" s="70"/>
      <c r="GC443" s="16"/>
      <c r="GD443" s="16"/>
      <c r="GE443" s="70"/>
      <c r="GF443" s="16"/>
      <c r="GG443" s="16"/>
      <c r="GH443" s="71"/>
      <c r="GI443" s="16"/>
      <c r="GJ443" s="16"/>
      <c r="GK443" s="70"/>
      <c r="GL443" s="16"/>
      <c r="GM443" s="16"/>
      <c r="GN443" s="70"/>
      <c r="GO443" s="16"/>
      <c r="GP443" s="16"/>
      <c r="GQ443" s="70"/>
      <c r="GR443" s="16"/>
      <c r="GS443" s="16"/>
      <c r="GT443" s="70"/>
      <c r="GU443" s="16"/>
      <c r="GV443" s="16"/>
      <c r="GW443" s="70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70"/>
      <c r="HJ443" s="16"/>
      <c r="HK443" s="16"/>
      <c r="HL443" s="16"/>
      <c r="HM443" s="16"/>
      <c r="HN443" s="16"/>
      <c r="HO443" s="16"/>
      <c r="HP443" s="16"/>
      <c r="HQ443" s="16"/>
      <c r="HR443" s="70"/>
      <c r="HS443" s="16"/>
      <c r="HT443" s="16"/>
      <c r="HU443" s="70"/>
      <c r="HV443" s="16"/>
      <c r="HW443" s="16"/>
      <c r="HX443" s="70"/>
      <c r="HY443" s="16"/>
      <c r="HZ443" s="16"/>
      <c r="IA443" s="70"/>
      <c r="IB443" s="16"/>
      <c r="IC443" s="16"/>
      <c r="ID443" s="70"/>
      <c r="IE443" s="16"/>
      <c r="IF443" s="16"/>
      <c r="IG443" s="70"/>
      <c r="IH443" s="16"/>
      <c r="II443" s="16"/>
      <c r="IJ443" s="70"/>
      <c r="IK443" s="16"/>
      <c r="IL443" s="16"/>
      <c r="IM443" s="70"/>
      <c r="IN443" s="16"/>
      <c r="IO443" s="16"/>
      <c r="IP443" s="70"/>
      <c r="IQ443" s="16"/>
      <c r="IR443" s="16"/>
      <c r="IS443" s="16"/>
      <c r="IT443" s="70"/>
      <c r="IU443" s="16"/>
      <c r="IV443" s="16"/>
      <c r="IW443" s="70"/>
      <c r="IX443" s="16"/>
      <c r="IY443" s="16"/>
      <c r="IZ443" s="70"/>
      <c r="JA443" s="16"/>
      <c r="JB443" s="16"/>
      <c r="JC443" s="70"/>
      <c r="JD443" s="16"/>
      <c r="JE443" s="16"/>
      <c r="JF443" s="70"/>
      <c r="JG443" s="16"/>
      <c r="JH443" s="16"/>
      <c r="JI443" s="70"/>
      <c r="JJ443" s="16"/>
      <c r="JK443" s="16"/>
      <c r="JL443" s="70"/>
      <c r="JM443" s="16"/>
      <c r="JN443" s="16"/>
      <c r="JO443" s="70"/>
      <c r="JP443" s="16"/>
      <c r="JQ443" s="16"/>
      <c r="JR443" s="70"/>
      <c r="JS443" s="16"/>
      <c r="JT443" s="16"/>
      <c r="JU443" s="70"/>
      <c r="JV443" s="16"/>
      <c r="JW443" s="16"/>
      <c r="JX443" s="70"/>
      <c r="JY443" s="16"/>
      <c r="JZ443" s="16"/>
      <c r="KA443" s="70"/>
      <c r="KB443" s="16"/>
      <c r="KC443" s="16"/>
      <c r="KD443" s="70"/>
      <c r="KE443" s="16"/>
      <c r="KF443" s="16"/>
      <c r="KG443" s="70"/>
      <c r="KH443" s="16"/>
      <c r="KI443" s="16"/>
      <c r="KJ443" s="70"/>
      <c r="KK443" s="16"/>
      <c r="KL443" s="16"/>
      <c r="KM443" s="70"/>
      <c r="KN443" s="16"/>
      <c r="KO443" s="16"/>
      <c r="KP443" s="70"/>
      <c r="KQ443" s="16"/>
      <c r="KR443" s="16"/>
      <c r="KS443" s="70"/>
      <c r="KT443" s="16"/>
      <c r="KU443" s="16"/>
      <c r="KV443" s="16"/>
      <c r="KW443" s="16"/>
      <c r="KX443" s="16"/>
      <c r="KY443" s="70"/>
      <c r="KZ443" s="16"/>
      <c r="LA443" s="16"/>
      <c r="LB443" s="70"/>
      <c r="LC443" s="16"/>
      <c r="LD443" s="16"/>
      <c r="LE443" s="70"/>
      <c r="LF443" s="16"/>
      <c r="LG443" s="16"/>
      <c r="LH443" s="70"/>
      <c r="LI443" s="16"/>
      <c r="LJ443" s="16"/>
      <c r="LK443" s="70"/>
      <c r="LL443" s="16"/>
      <c r="LM443" s="16"/>
      <c r="LN443" s="70"/>
      <c r="LO443" s="16"/>
      <c r="LP443" s="16"/>
      <c r="LQ443" s="70"/>
      <c r="LR443" s="16"/>
      <c r="LS443" s="16"/>
      <c r="LT443" s="70"/>
      <c r="LU443" s="16"/>
      <c r="LV443" s="16"/>
      <c r="LW443" s="70"/>
      <c r="LX443" s="16"/>
      <c r="LY443" s="16"/>
      <c r="LZ443" s="70"/>
      <c r="MA443" s="16"/>
      <c r="MB443" s="16"/>
      <c r="MC443" s="70"/>
      <c r="MD443" s="16"/>
      <c r="ME443" s="16"/>
      <c r="MF443" s="70"/>
      <c r="MG443" s="21"/>
    </row>
    <row r="444" spans="2:345" s="17" customFormat="1" ht="18.75" customHeight="1">
      <c r="B444" s="16"/>
      <c r="C444" s="16"/>
      <c r="D444" s="16"/>
      <c r="E444" s="16"/>
      <c r="F444" s="16"/>
      <c r="G444" s="70"/>
      <c r="H444" s="16"/>
      <c r="I444" s="16"/>
      <c r="J444" s="70"/>
      <c r="K444" s="16"/>
      <c r="L444" s="16"/>
      <c r="M444" s="70"/>
      <c r="N444" s="16"/>
      <c r="O444" s="16"/>
      <c r="P444" s="70"/>
      <c r="Q444" s="16"/>
      <c r="R444" s="16"/>
      <c r="S444" s="70"/>
      <c r="T444" s="16"/>
      <c r="U444" s="16"/>
      <c r="V444" s="70"/>
      <c r="W444" s="16"/>
      <c r="X444" s="16"/>
      <c r="Y444" s="70"/>
      <c r="Z444" s="16"/>
      <c r="AA444" s="16"/>
      <c r="AB444" s="70"/>
      <c r="AC444" s="16"/>
      <c r="AD444" s="16"/>
      <c r="AE444" s="70"/>
      <c r="AF444" s="16"/>
      <c r="AG444" s="16"/>
      <c r="AH444" s="70"/>
      <c r="AI444" s="16"/>
      <c r="AJ444" s="16"/>
      <c r="AK444" s="70"/>
      <c r="AL444" s="16"/>
      <c r="AM444" s="16"/>
      <c r="AN444" s="70"/>
      <c r="AO444" s="16"/>
      <c r="AP444" s="16"/>
      <c r="AQ444" s="70"/>
      <c r="AR444" s="16"/>
      <c r="AS444" s="16"/>
      <c r="AT444" s="70"/>
      <c r="AU444" s="16"/>
      <c r="AV444" s="16"/>
      <c r="AW444" s="70"/>
      <c r="AX444" s="16"/>
      <c r="AY444" s="16"/>
      <c r="AZ444" s="70"/>
      <c r="BA444" s="16"/>
      <c r="BB444" s="16"/>
      <c r="BC444" s="70"/>
      <c r="BD444" s="16"/>
      <c r="BE444" s="16"/>
      <c r="BF444" s="70"/>
      <c r="BG444" s="16"/>
      <c r="BH444" s="16"/>
      <c r="BI444" s="70"/>
      <c r="BJ444" s="16"/>
      <c r="BK444" s="16"/>
      <c r="BL444" s="70"/>
      <c r="BM444" s="16"/>
      <c r="BN444" s="16"/>
      <c r="BO444" s="70"/>
      <c r="BP444" s="16"/>
      <c r="BQ444" s="16"/>
      <c r="BR444" s="70"/>
      <c r="BS444" s="16"/>
      <c r="BT444" s="16"/>
      <c r="BU444" s="70"/>
      <c r="BV444" s="16"/>
      <c r="BW444" s="16"/>
      <c r="BX444" s="70"/>
      <c r="BY444" s="16"/>
      <c r="BZ444" s="16"/>
      <c r="CA444" s="70"/>
      <c r="CB444" s="16"/>
      <c r="CC444" s="16"/>
      <c r="CD444" s="70"/>
      <c r="CE444" s="16"/>
      <c r="CF444" s="16"/>
      <c r="CG444" s="70"/>
      <c r="CH444" s="16"/>
      <c r="CI444" s="16"/>
      <c r="CJ444" s="70"/>
      <c r="CK444" s="16"/>
      <c r="CL444" s="16"/>
      <c r="CM444" s="70"/>
      <c r="CN444" s="16"/>
      <c r="CO444" s="16"/>
      <c r="CP444" s="70"/>
      <c r="CQ444" s="16"/>
      <c r="CR444" s="16"/>
      <c r="CS444" s="70"/>
      <c r="CT444" s="16"/>
      <c r="CU444" s="16"/>
      <c r="CV444" s="70"/>
      <c r="CW444" s="16"/>
      <c r="CX444" s="16"/>
      <c r="CY444" s="70"/>
      <c r="CZ444" s="16"/>
      <c r="DA444" s="16"/>
      <c r="DB444" s="70"/>
      <c r="DC444" s="16"/>
      <c r="DD444" s="16"/>
      <c r="DE444" s="70"/>
      <c r="DF444" s="16"/>
      <c r="DG444" s="16"/>
      <c r="DH444" s="70"/>
      <c r="DI444" s="16"/>
      <c r="DJ444" s="16"/>
      <c r="DK444" s="70"/>
      <c r="DL444" s="16"/>
      <c r="DM444" s="16"/>
      <c r="DN444" s="70"/>
      <c r="DO444" s="16"/>
      <c r="DP444" s="16"/>
      <c r="DQ444" s="70"/>
      <c r="DR444" s="16"/>
      <c r="DS444" s="16"/>
      <c r="DT444" s="70"/>
      <c r="DU444" s="16"/>
      <c r="DV444" s="16"/>
      <c r="DW444" s="70"/>
      <c r="DX444" s="16"/>
      <c r="DY444" s="16"/>
      <c r="DZ444" s="70"/>
      <c r="EA444" s="16"/>
      <c r="EB444" s="16"/>
      <c r="EC444" s="70"/>
      <c r="ED444" s="16"/>
      <c r="EE444" s="16"/>
      <c r="EF444" s="70"/>
      <c r="EG444" s="16"/>
      <c r="EH444" s="16"/>
      <c r="EI444" s="70"/>
      <c r="EJ444" s="16"/>
      <c r="EK444" s="16"/>
      <c r="EL444" s="70"/>
      <c r="EM444" s="16"/>
      <c r="EN444" s="16"/>
      <c r="EO444" s="70"/>
      <c r="EP444" s="16"/>
      <c r="EQ444" s="16"/>
      <c r="ER444" s="70"/>
      <c r="ES444" s="16"/>
      <c r="ET444" s="16"/>
      <c r="EU444" s="70"/>
      <c r="EV444" s="16"/>
      <c r="EW444" s="16"/>
      <c r="EX444" s="70"/>
      <c r="EY444" s="16"/>
      <c r="EZ444" s="16"/>
      <c r="FA444" s="70"/>
      <c r="FB444" s="16"/>
      <c r="FC444" s="16"/>
      <c r="FD444" s="70"/>
      <c r="FE444" s="16"/>
      <c r="FF444" s="16"/>
      <c r="FG444" s="70"/>
      <c r="FH444" s="16"/>
      <c r="FI444" s="16"/>
      <c r="FJ444" s="70"/>
      <c r="FK444" s="16"/>
      <c r="FL444" s="16"/>
      <c r="FM444" s="70"/>
      <c r="FN444" s="16"/>
      <c r="FO444" s="16"/>
      <c r="FP444" s="70"/>
      <c r="FQ444" s="16"/>
      <c r="FR444" s="16"/>
      <c r="FS444" s="70"/>
      <c r="FT444" s="16"/>
      <c r="FU444" s="16"/>
      <c r="FV444" s="70"/>
      <c r="FW444" s="16"/>
      <c r="FX444" s="16"/>
      <c r="FY444" s="70"/>
      <c r="FZ444" s="16"/>
      <c r="GA444" s="16"/>
      <c r="GB444" s="70"/>
      <c r="GC444" s="16"/>
      <c r="GD444" s="16"/>
      <c r="GE444" s="70"/>
      <c r="GF444" s="16"/>
      <c r="GG444" s="16"/>
      <c r="GH444" s="71"/>
      <c r="GI444" s="16"/>
      <c r="GJ444" s="16"/>
      <c r="GK444" s="70"/>
      <c r="GL444" s="16"/>
      <c r="GM444" s="16"/>
      <c r="GN444" s="70"/>
      <c r="GO444" s="16"/>
      <c r="GP444" s="16"/>
      <c r="GQ444" s="70"/>
      <c r="GR444" s="16"/>
      <c r="GS444" s="16"/>
      <c r="GT444" s="70"/>
      <c r="GU444" s="16"/>
      <c r="GV444" s="16"/>
      <c r="GW444" s="70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70"/>
      <c r="HJ444" s="16"/>
      <c r="HK444" s="16"/>
      <c r="HL444" s="16"/>
      <c r="HM444" s="16"/>
      <c r="HN444" s="16"/>
      <c r="HO444" s="16"/>
      <c r="HP444" s="16"/>
      <c r="HQ444" s="16"/>
      <c r="HR444" s="70"/>
      <c r="HS444" s="16"/>
      <c r="HT444" s="16"/>
      <c r="HU444" s="70"/>
      <c r="HV444" s="16"/>
      <c r="HW444" s="16"/>
      <c r="HX444" s="70"/>
      <c r="HY444" s="16"/>
      <c r="HZ444" s="16"/>
      <c r="IA444" s="70"/>
      <c r="IB444" s="16"/>
      <c r="IC444" s="16"/>
      <c r="ID444" s="70"/>
      <c r="IE444" s="16"/>
      <c r="IF444" s="16"/>
      <c r="IG444" s="70"/>
      <c r="IH444" s="16"/>
      <c r="II444" s="16"/>
      <c r="IJ444" s="70"/>
      <c r="IK444" s="16"/>
      <c r="IL444" s="16"/>
      <c r="IM444" s="70"/>
      <c r="IN444" s="16"/>
      <c r="IO444" s="16"/>
      <c r="IP444" s="70"/>
      <c r="IQ444" s="16"/>
      <c r="IR444" s="16"/>
      <c r="IS444" s="16"/>
      <c r="IT444" s="70"/>
      <c r="IU444" s="16"/>
      <c r="IV444" s="16"/>
      <c r="IW444" s="70"/>
      <c r="IX444" s="16"/>
      <c r="IY444" s="16"/>
      <c r="IZ444" s="70"/>
      <c r="JA444" s="16"/>
      <c r="JB444" s="16"/>
      <c r="JC444" s="70"/>
      <c r="JD444" s="16"/>
      <c r="JE444" s="16"/>
      <c r="JF444" s="70"/>
      <c r="JG444" s="16"/>
      <c r="JH444" s="16"/>
      <c r="JI444" s="70"/>
      <c r="JJ444" s="16"/>
      <c r="JK444" s="16"/>
      <c r="JL444" s="70"/>
      <c r="JM444" s="16"/>
      <c r="JN444" s="16"/>
      <c r="JO444" s="70"/>
      <c r="JP444" s="16"/>
      <c r="JQ444" s="16"/>
      <c r="JR444" s="70"/>
      <c r="JS444" s="16"/>
      <c r="JT444" s="16"/>
      <c r="JU444" s="70"/>
      <c r="JV444" s="16"/>
      <c r="JW444" s="16"/>
      <c r="JX444" s="70"/>
      <c r="JY444" s="16"/>
      <c r="JZ444" s="16"/>
      <c r="KA444" s="70"/>
      <c r="KB444" s="16"/>
      <c r="KC444" s="16"/>
      <c r="KD444" s="70"/>
      <c r="KE444" s="16"/>
      <c r="KF444" s="16"/>
      <c r="KG444" s="70"/>
      <c r="KH444" s="16"/>
      <c r="KI444" s="16"/>
      <c r="KJ444" s="70"/>
      <c r="KK444" s="16"/>
      <c r="KL444" s="16"/>
      <c r="KM444" s="70"/>
      <c r="KN444" s="16"/>
      <c r="KO444" s="16"/>
      <c r="KP444" s="70"/>
      <c r="KQ444" s="16"/>
      <c r="KR444" s="16"/>
      <c r="KS444" s="70"/>
      <c r="KT444" s="16"/>
      <c r="KU444" s="16"/>
      <c r="KV444" s="16"/>
      <c r="KW444" s="16"/>
      <c r="KX444" s="16"/>
      <c r="KY444" s="70"/>
      <c r="KZ444" s="16"/>
      <c r="LA444" s="16"/>
      <c r="LB444" s="70"/>
      <c r="LC444" s="16"/>
      <c r="LD444" s="16"/>
      <c r="LE444" s="70"/>
      <c r="LF444" s="16"/>
      <c r="LG444" s="16"/>
      <c r="LH444" s="70"/>
      <c r="LI444" s="16"/>
      <c r="LJ444" s="16"/>
      <c r="LK444" s="70"/>
      <c r="LL444" s="16"/>
      <c r="LM444" s="16"/>
      <c r="LN444" s="70"/>
      <c r="LO444" s="16"/>
      <c r="LP444" s="16"/>
      <c r="LQ444" s="70"/>
      <c r="LR444" s="16"/>
      <c r="LS444" s="16"/>
      <c r="LT444" s="70"/>
      <c r="LU444" s="16"/>
      <c r="LV444" s="16"/>
      <c r="LW444" s="70"/>
      <c r="LX444" s="16"/>
      <c r="LY444" s="16"/>
      <c r="LZ444" s="70"/>
      <c r="MA444" s="16"/>
      <c r="MB444" s="16"/>
      <c r="MC444" s="70"/>
      <c r="MD444" s="16"/>
      <c r="ME444" s="16"/>
      <c r="MF444" s="70"/>
      <c r="MG444" s="21"/>
    </row>
    <row r="445" spans="2:345" s="17" customFormat="1">
      <c r="B445" s="16"/>
      <c r="C445" s="16"/>
      <c r="D445" s="16"/>
      <c r="E445" s="16"/>
      <c r="F445" s="16"/>
      <c r="G445" s="70"/>
      <c r="H445" s="16"/>
      <c r="I445" s="16"/>
      <c r="J445" s="70"/>
      <c r="K445" s="16"/>
      <c r="L445" s="16"/>
      <c r="M445" s="70"/>
      <c r="N445" s="16"/>
      <c r="O445" s="16"/>
      <c r="P445" s="70"/>
      <c r="Q445" s="16"/>
      <c r="R445" s="16"/>
      <c r="S445" s="70"/>
      <c r="T445" s="16"/>
      <c r="U445" s="16"/>
      <c r="V445" s="70"/>
      <c r="W445" s="16"/>
      <c r="X445" s="16"/>
      <c r="Y445" s="70"/>
      <c r="Z445" s="16"/>
      <c r="AA445" s="16"/>
      <c r="AB445" s="70"/>
      <c r="AC445" s="16"/>
      <c r="AD445" s="16"/>
      <c r="AE445" s="70"/>
      <c r="AF445" s="16"/>
      <c r="AG445" s="16"/>
      <c r="AH445" s="70"/>
      <c r="AI445" s="16"/>
      <c r="AJ445" s="16"/>
      <c r="AK445" s="70"/>
      <c r="AL445" s="16"/>
      <c r="AM445" s="16"/>
      <c r="AN445" s="70"/>
      <c r="AO445" s="16"/>
      <c r="AP445" s="16"/>
      <c r="AQ445" s="70"/>
      <c r="AR445" s="16"/>
      <c r="AS445" s="16"/>
      <c r="AT445" s="70"/>
      <c r="AU445" s="16"/>
      <c r="AV445" s="16"/>
      <c r="AW445" s="70"/>
      <c r="AX445" s="16"/>
      <c r="AY445" s="16"/>
      <c r="AZ445" s="70"/>
      <c r="BA445" s="16"/>
      <c r="BB445" s="16"/>
      <c r="BC445" s="70"/>
      <c r="BD445" s="16"/>
      <c r="BE445" s="16"/>
      <c r="BF445" s="70"/>
      <c r="BG445" s="16"/>
      <c r="BH445" s="16"/>
      <c r="BI445" s="70"/>
      <c r="BJ445" s="16"/>
      <c r="BK445" s="16"/>
      <c r="BL445" s="70"/>
      <c r="BM445" s="16"/>
      <c r="BN445" s="16"/>
      <c r="BO445" s="70"/>
      <c r="BP445" s="16"/>
      <c r="BQ445" s="16"/>
      <c r="BR445" s="70"/>
      <c r="BS445" s="16"/>
      <c r="BT445" s="16"/>
      <c r="BU445" s="70"/>
      <c r="BV445" s="16"/>
      <c r="BW445" s="16"/>
      <c r="BX445" s="70"/>
      <c r="BY445" s="16"/>
      <c r="BZ445" s="16"/>
      <c r="CA445" s="70"/>
      <c r="CB445" s="16"/>
      <c r="CC445" s="16"/>
      <c r="CD445" s="70"/>
      <c r="CE445" s="16"/>
      <c r="CF445" s="16"/>
      <c r="CG445" s="70"/>
      <c r="CH445" s="16"/>
      <c r="CI445" s="16"/>
      <c r="CJ445" s="70"/>
      <c r="CK445" s="16"/>
      <c r="CL445" s="16"/>
      <c r="CM445" s="70"/>
      <c r="CN445" s="16"/>
      <c r="CO445" s="16"/>
      <c r="CP445" s="70"/>
      <c r="CQ445" s="16"/>
      <c r="CR445" s="16"/>
      <c r="CS445" s="70"/>
      <c r="CT445" s="16"/>
      <c r="CU445" s="16"/>
      <c r="CV445" s="70"/>
      <c r="CW445" s="16"/>
      <c r="CX445" s="16"/>
      <c r="CY445" s="70"/>
      <c r="CZ445" s="16"/>
      <c r="DA445" s="16"/>
      <c r="DB445" s="70"/>
      <c r="DC445" s="16"/>
      <c r="DD445" s="16"/>
      <c r="DE445" s="70"/>
      <c r="DF445" s="16"/>
      <c r="DG445" s="16"/>
      <c r="DH445" s="70"/>
      <c r="DI445" s="16"/>
      <c r="DJ445" s="16"/>
      <c r="DK445" s="70"/>
      <c r="DL445" s="16"/>
      <c r="DM445" s="16"/>
      <c r="DN445" s="70"/>
      <c r="DO445" s="16"/>
      <c r="DP445" s="16"/>
      <c r="DQ445" s="70"/>
      <c r="DR445" s="16"/>
      <c r="DS445" s="16"/>
      <c r="DT445" s="70"/>
      <c r="DU445" s="16"/>
      <c r="DV445" s="16"/>
      <c r="DW445" s="70"/>
      <c r="DX445" s="16"/>
      <c r="DY445" s="16"/>
      <c r="DZ445" s="70"/>
      <c r="EA445" s="16"/>
      <c r="EB445" s="16"/>
      <c r="EC445" s="70"/>
      <c r="ED445" s="16"/>
      <c r="EE445" s="16"/>
      <c r="EF445" s="70"/>
      <c r="EG445" s="16"/>
      <c r="EH445" s="16"/>
      <c r="EI445" s="70"/>
      <c r="EJ445" s="16"/>
      <c r="EK445" s="16"/>
      <c r="EL445" s="70"/>
      <c r="EM445" s="16"/>
      <c r="EN445" s="16"/>
      <c r="EO445" s="70"/>
      <c r="EP445" s="16"/>
      <c r="EQ445" s="16"/>
      <c r="ER445" s="70"/>
      <c r="ES445" s="16"/>
      <c r="ET445" s="16"/>
      <c r="EU445" s="70"/>
      <c r="EV445" s="16"/>
      <c r="EW445" s="16"/>
      <c r="EX445" s="70"/>
      <c r="EY445" s="16"/>
      <c r="EZ445" s="16"/>
      <c r="FA445" s="70"/>
      <c r="FB445" s="16"/>
      <c r="FC445" s="16"/>
      <c r="FD445" s="70"/>
      <c r="FE445" s="16"/>
      <c r="FF445" s="16"/>
      <c r="FG445" s="70"/>
      <c r="FH445" s="16"/>
      <c r="FI445" s="16"/>
      <c r="FJ445" s="70"/>
      <c r="FK445" s="16"/>
      <c r="FL445" s="16"/>
      <c r="FM445" s="70"/>
      <c r="FN445" s="16"/>
      <c r="FO445" s="16"/>
      <c r="FP445" s="70"/>
      <c r="FQ445" s="16"/>
      <c r="FR445" s="16"/>
      <c r="FS445" s="70"/>
      <c r="FT445" s="16"/>
      <c r="FU445" s="16"/>
      <c r="FV445" s="70"/>
      <c r="FW445" s="16"/>
      <c r="FX445" s="16"/>
      <c r="FY445" s="70"/>
      <c r="FZ445" s="16"/>
      <c r="GA445" s="16"/>
      <c r="GB445" s="70"/>
      <c r="GC445" s="16"/>
      <c r="GD445" s="16"/>
      <c r="GE445" s="70"/>
      <c r="GF445" s="16"/>
      <c r="GG445" s="16"/>
      <c r="GH445" s="71"/>
      <c r="GI445" s="16"/>
      <c r="GJ445" s="16"/>
      <c r="GK445" s="70"/>
      <c r="GL445" s="16"/>
      <c r="GM445" s="16"/>
      <c r="GN445" s="70"/>
      <c r="GO445" s="16"/>
      <c r="GP445" s="16"/>
      <c r="GQ445" s="70"/>
      <c r="GR445" s="16"/>
      <c r="GS445" s="16"/>
      <c r="GT445" s="70"/>
      <c r="GU445" s="16"/>
      <c r="GV445" s="16"/>
      <c r="GW445" s="70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70"/>
      <c r="HJ445" s="16"/>
      <c r="HK445" s="16"/>
      <c r="HL445" s="16"/>
      <c r="HM445" s="16"/>
      <c r="HN445" s="16"/>
      <c r="HO445" s="16"/>
      <c r="HP445" s="16"/>
      <c r="HQ445" s="16"/>
      <c r="HR445" s="70"/>
      <c r="HS445" s="16"/>
      <c r="HT445" s="16"/>
      <c r="HU445" s="70"/>
      <c r="HV445" s="16"/>
      <c r="HW445" s="16"/>
      <c r="HX445" s="70"/>
      <c r="HY445" s="16"/>
      <c r="HZ445" s="16"/>
      <c r="IA445" s="70"/>
      <c r="IB445" s="16"/>
      <c r="IC445" s="16"/>
      <c r="ID445" s="70"/>
      <c r="IE445" s="16"/>
      <c r="IF445" s="16"/>
      <c r="IG445" s="70"/>
      <c r="IH445" s="16"/>
      <c r="II445" s="16"/>
      <c r="IJ445" s="70"/>
      <c r="IK445" s="16"/>
      <c r="IL445" s="16"/>
      <c r="IM445" s="70"/>
      <c r="IN445" s="16"/>
      <c r="IO445" s="16"/>
      <c r="IP445" s="70"/>
      <c r="IQ445" s="16"/>
      <c r="IR445" s="16"/>
      <c r="IS445" s="16"/>
      <c r="IT445" s="70"/>
      <c r="IU445" s="16"/>
      <c r="IV445" s="16"/>
      <c r="IW445" s="70"/>
      <c r="IX445" s="16"/>
      <c r="IY445" s="16"/>
      <c r="IZ445" s="70"/>
      <c r="JA445" s="16"/>
      <c r="JB445" s="16"/>
      <c r="JC445" s="70"/>
      <c r="JD445" s="16"/>
      <c r="JE445" s="16"/>
      <c r="JF445" s="70"/>
      <c r="JG445" s="16"/>
      <c r="JH445" s="16"/>
      <c r="JI445" s="70"/>
      <c r="JJ445" s="16"/>
      <c r="JK445" s="16"/>
      <c r="JL445" s="70"/>
      <c r="JM445" s="16"/>
      <c r="JN445" s="16"/>
      <c r="JO445" s="70"/>
      <c r="JP445" s="16"/>
      <c r="JQ445" s="16"/>
      <c r="JR445" s="70"/>
      <c r="JS445" s="16"/>
      <c r="JT445" s="16"/>
      <c r="JU445" s="70"/>
      <c r="JV445" s="16"/>
      <c r="JW445" s="16"/>
      <c r="JX445" s="70"/>
      <c r="JY445" s="16"/>
      <c r="JZ445" s="16"/>
      <c r="KA445" s="70"/>
      <c r="KB445" s="16"/>
      <c r="KC445" s="16"/>
      <c r="KD445" s="70"/>
      <c r="KE445" s="16"/>
      <c r="KF445" s="16"/>
      <c r="KG445" s="70"/>
      <c r="KH445" s="16"/>
      <c r="KI445" s="16"/>
      <c r="KJ445" s="70"/>
      <c r="KK445" s="16"/>
      <c r="KL445" s="16"/>
      <c r="KM445" s="70"/>
      <c r="KN445" s="16"/>
      <c r="KO445" s="16"/>
      <c r="KP445" s="70"/>
      <c r="KQ445" s="16"/>
      <c r="KR445" s="16"/>
      <c r="KS445" s="70"/>
      <c r="KT445" s="16"/>
      <c r="KU445" s="16"/>
      <c r="KV445" s="16"/>
      <c r="KW445" s="16"/>
      <c r="KX445" s="16"/>
      <c r="KY445" s="70"/>
      <c r="KZ445" s="16"/>
      <c r="LA445" s="16"/>
      <c r="LB445" s="70"/>
      <c r="LC445" s="16"/>
      <c r="LD445" s="16"/>
      <c r="LE445" s="70"/>
      <c r="LF445" s="16"/>
      <c r="LG445" s="16"/>
      <c r="LH445" s="70"/>
      <c r="LI445" s="16"/>
      <c r="LJ445" s="16"/>
      <c r="LK445" s="70"/>
      <c r="LL445" s="16"/>
      <c r="LM445" s="16"/>
      <c r="LN445" s="70"/>
      <c r="LO445" s="16"/>
      <c r="LP445" s="16"/>
      <c r="LQ445" s="70"/>
      <c r="LR445" s="16"/>
      <c r="LS445" s="16"/>
      <c r="LT445" s="70"/>
      <c r="LU445" s="16"/>
      <c r="LV445" s="16"/>
      <c r="LW445" s="70"/>
      <c r="LX445" s="16"/>
      <c r="LY445" s="16"/>
      <c r="LZ445" s="70"/>
      <c r="MA445" s="16"/>
      <c r="MB445" s="16"/>
      <c r="MC445" s="70"/>
      <c r="MD445" s="16"/>
      <c r="ME445" s="16"/>
      <c r="MF445" s="70"/>
      <c r="MG445" s="21"/>
    </row>
    <row r="446" spans="2:345" s="17" customFormat="1" ht="18.75" customHeight="1">
      <c r="B446" s="16"/>
      <c r="C446" s="16"/>
      <c r="D446" s="16"/>
      <c r="E446" s="16"/>
      <c r="F446" s="16"/>
      <c r="G446" s="70"/>
      <c r="H446" s="16"/>
      <c r="I446" s="16"/>
      <c r="J446" s="70"/>
      <c r="K446" s="16"/>
      <c r="L446" s="16"/>
      <c r="M446" s="70"/>
      <c r="N446" s="16"/>
      <c r="O446" s="16"/>
      <c r="P446" s="70"/>
      <c r="Q446" s="16"/>
      <c r="R446" s="16"/>
      <c r="S446" s="70"/>
      <c r="T446" s="16"/>
      <c r="U446" s="16"/>
      <c r="V446" s="70"/>
      <c r="W446" s="16"/>
      <c r="X446" s="16"/>
      <c r="Y446" s="70"/>
      <c r="Z446" s="16"/>
      <c r="AA446" s="16"/>
      <c r="AB446" s="70"/>
      <c r="AC446" s="16"/>
      <c r="AD446" s="16"/>
      <c r="AE446" s="70"/>
      <c r="AF446" s="16"/>
      <c r="AG446" s="16"/>
      <c r="AH446" s="70"/>
      <c r="AI446" s="16"/>
      <c r="AJ446" s="16"/>
      <c r="AK446" s="70"/>
      <c r="AL446" s="16"/>
      <c r="AM446" s="16"/>
      <c r="AN446" s="70"/>
      <c r="AO446" s="16"/>
      <c r="AP446" s="16"/>
      <c r="AQ446" s="70"/>
      <c r="AR446" s="16"/>
      <c r="AS446" s="16"/>
      <c r="AT446" s="70"/>
      <c r="AU446" s="16"/>
      <c r="AV446" s="16"/>
      <c r="AW446" s="70"/>
      <c r="AX446" s="16"/>
      <c r="AY446" s="16"/>
      <c r="AZ446" s="70"/>
      <c r="BA446" s="16"/>
      <c r="BB446" s="16"/>
      <c r="BC446" s="70"/>
      <c r="BD446" s="16"/>
      <c r="BE446" s="16"/>
      <c r="BF446" s="70"/>
      <c r="BG446" s="16"/>
      <c r="BH446" s="16"/>
      <c r="BI446" s="70"/>
      <c r="BJ446" s="16"/>
      <c r="BK446" s="16"/>
      <c r="BL446" s="70"/>
      <c r="BM446" s="16"/>
      <c r="BN446" s="16"/>
      <c r="BO446" s="70"/>
      <c r="BP446" s="16"/>
      <c r="BQ446" s="16"/>
      <c r="BR446" s="70"/>
      <c r="BS446" s="16"/>
      <c r="BT446" s="16"/>
      <c r="BU446" s="70"/>
      <c r="BV446" s="16"/>
      <c r="BW446" s="16"/>
      <c r="BX446" s="70"/>
      <c r="BY446" s="16"/>
      <c r="BZ446" s="16"/>
      <c r="CA446" s="70"/>
      <c r="CB446" s="16"/>
      <c r="CC446" s="16"/>
      <c r="CD446" s="70"/>
      <c r="CE446" s="16"/>
      <c r="CF446" s="16"/>
      <c r="CG446" s="70"/>
      <c r="CH446" s="16"/>
      <c r="CI446" s="16"/>
      <c r="CJ446" s="70"/>
      <c r="CK446" s="16"/>
      <c r="CL446" s="16"/>
      <c r="CM446" s="70"/>
      <c r="CN446" s="16"/>
      <c r="CO446" s="16"/>
      <c r="CP446" s="70"/>
      <c r="CQ446" s="16"/>
      <c r="CR446" s="16"/>
      <c r="CS446" s="70"/>
      <c r="CT446" s="16"/>
      <c r="CU446" s="16"/>
      <c r="CV446" s="70"/>
      <c r="CW446" s="16"/>
      <c r="CX446" s="16"/>
      <c r="CY446" s="70"/>
      <c r="CZ446" s="16"/>
      <c r="DA446" s="16"/>
      <c r="DB446" s="70"/>
      <c r="DC446" s="16"/>
      <c r="DD446" s="16"/>
      <c r="DE446" s="70"/>
      <c r="DF446" s="16"/>
      <c r="DG446" s="16"/>
      <c r="DH446" s="70"/>
      <c r="DI446" s="16"/>
      <c r="DJ446" s="16"/>
      <c r="DK446" s="70"/>
      <c r="DL446" s="16"/>
      <c r="DM446" s="16"/>
      <c r="DN446" s="70"/>
      <c r="DO446" s="16"/>
      <c r="DP446" s="16"/>
      <c r="DQ446" s="70"/>
      <c r="DR446" s="16"/>
      <c r="DS446" s="16"/>
      <c r="DT446" s="70"/>
      <c r="DU446" s="16"/>
      <c r="DV446" s="16"/>
      <c r="DW446" s="70"/>
      <c r="DX446" s="16"/>
      <c r="DY446" s="16"/>
      <c r="DZ446" s="70"/>
      <c r="EA446" s="16"/>
      <c r="EB446" s="16"/>
      <c r="EC446" s="70"/>
      <c r="ED446" s="16"/>
      <c r="EE446" s="16"/>
      <c r="EF446" s="70"/>
      <c r="EG446" s="16"/>
      <c r="EH446" s="16"/>
      <c r="EI446" s="70"/>
      <c r="EJ446" s="16"/>
      <c r="EK446" s="16"/>
      <c r="EL446" s="70"/>
      <c r="EM446" s="16"/>
      <c r="EN446" s="16"/>
      <c r="EO446" s="70"/>
      <c r="EP446" s="16"/>
      <c r="EQ446" s="16"/>
      <c r="ER446" s="70"/>
      <c r="ES446" s="16"/>
      <c r="ET446" s="16"/>
      <c r="EU446" s="70"/>
      <c r="EV446" s="16"/>
      <c r="EW446" s="16"/>
      <c r="EX446" s="70"/>
      <c r="EY446" s="16"/>
      <c r="EZ446" s="16"/>
      <c r="FA446" s="70"/>
      <c r="FB446" s="16"/>
      <c r="FC446" s="16"/>
      <c r="FD446" s="70"/>
      <c r="FE446" s="16"/>
      <c r="FF446" s="16"/>
      <c r="FG446" s="70"/>
      <c r="FH446" s="16"/>
      <c r="FI446" s="16"/>
      <c r="FJ446" s="70"/>
      <c r="FK446" s="16"/>
      <c r="FL446" s="16"/>
      <c r="FM446" s="70"/>
      <c r="FN446" s="16"/>
      <c r="FO446" s="16"/>
      <c r="FP446" s="70"/>
      <c r="FQ446" s="16"/>
      <c r="FR446" s="16"/>
      <c r="FS446" s="70"/>
      <c r="FT446" s="16"/>
      <c r="FU446" s="16"/>
      <c r="FV446" s="70"/>
      <c r="FW446" s="16"/>
      <c r="FX446" s="16"/>
      <c r="FY446" s="70"/>
      <c r="FZ446" s="16"/>
      <c r="GA446" s="16"/>
      <c r="GB446" s="70"/>
      <c r="GC446" s="16"/>
      <c r="GD446" s="16"/>
      <c r="GE446" s="70"/>
      <c r="GF446" s="16"/>
      <c r="GG446" s="16"/>
      <c r="GH446" s="71"/>
      <c r="GI446" s="16"/>
      <c r="GJ446" s="16"/>
      <c r="GK446" s="70"/>
      <c r="GL446" s="16"/>
      <c r="GM446" s="16"/>
      <c r="GN446" s="70"/>
      <c r="GO446" s="16"/>
      <c r="GP446" s="16"/>
      <c r="GQ446" s="70"/>
      <c r="GR446" s="16"/>
      <c r="GS446" s="16"/>
      <c r="GT446" s="70"/>
      <c r="GU446" s="16"/>
      <c r="GV446" s="16"/>
      <c r="GW446" s="70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70"/>
      <c r="HJ446" s="16"/>
      <c r="HK446" s="16"/>
      <c r="HL446" s="16"/>
      <c r="HM446" s="16"/>
      <c r="HN446" s="16"/>
      <c r="HO446" s="16"/>
      <c r="HP446" s="16"/>
      <c r="HQ446" s="16"/>
      <c r="HR446" s="70"/>
      <c r="HS446" s="16"/>
      <c r="HT446" s="16"/>
      <c r="HU446" s="70"/>
      <c r="HV446" s="16"/>
      <c r="HW446" s="16"/>
      <c r="HX446" s="70"/>
      <c r="HY446" s="16"/>
      <c r="HZ446" s="16"/>
      <c r="IA446" s="70"/>
      <c r="IB446" s="16"/>
      <c r="IC446" s="16"/>
      <c r="ID446" s="70"/>
      <c r="IE446" s="16"/>
      <c r="IF446" s="16"/>
      <c r="IG446" s="70"/>
      <c r="IH446" s="16"/>
      <c r="II446" s="16"/>
      <c r="IJ446" s="70"/>
      <c r="IK446" s="16"/>
      <c r="IL446" s="16"/>
      <c r="IM446" s="70"/>
      <c r="IN446" s="16"/>
      <c r="IO446" s="16"/>
      <c r="IP446" s="70"/>
      <c r="IQ446" s="16"/>
      <c r="IR446" s="16"/>
      <c r="IS446" s="16"/>
      <c r="IT446" s="70"/>
      <c r="IU446" s="16"/>
      <c r="IV446" s="16"/>
      <c r="IW446" s="70"/>
      <c r="IX446" s="16"/>
      <c r="IY446" s="16"/>
      <c r="IZ446" s="70"/>
      <c r="JA446" s="16"/>
      <c r="JB446" s="16"/>
      <c r="JC446" s="70"/>
      <c r="JD446" s="16"/>
      <c r="JE446" s="16"/>
      <c r="JF446" s="70"/>
      <c r="JG446" s="16"/>
      <c r="JH446" s="16"/>
      <c r="JI446" s="70"/>
      <c r="JJ446" s="16"/>
      <c r="JK446" s="16"/>
      <c r="JL446" s="70"/>
      <c r="JM446" s="16"/>
      <c r="JN446" s="16"/>
      <c r="JO446" s="70"/>
      <c r="JP446" s="16"/>
      <c r="JQ446" s="16"/>
      <c r="JR446" s="70"/>
      <c r="JS446" s="16"/>
      <c r="JT446" s="16"/>
      <c r="JU446" s="70"/>
      <c r="JV446" s="16"/>
      <c r="JW446" s="16"/>
      <c r="JX446" s="70"/>
      <c r="JY446" s="16"/>
      <c r="JZ446" s="16"/>
      <c r="KA446" s="70"/>
      <c r="KB446" s="16"/>
      <c r="KC446" s="16"/>
      <c r="KD446" s="70"/>
      <c r="KE446" s="16"/>
      <c r="KF446" s="16"/>
      <c r="KG446" s="70"/>
      <c r="KH446" s="16"/>
      <c r="KI446" s="16"/>
      <c r="KJ446" s="70"/>
      <c r="KK446" s="16"/>
      <c r="KL446" s="16"/>
      <c r="KM446" s="70"/>
      <c r="KN446" s="16"/>
      <c r="KO446" s="16"/>
      <c r="KP446" s="70"/>
      <c r="KQ446" s="16"/>
      <c r="KR446" s="16"/>
      <c r="KS446" s="70"/>
      <c r="KT446" s="16"/>
      <c r="KU446" s="16"/>
      <c r="KV446" s="16"/>
      <c r="KW446" s="16"/>
      <c r="KX446" s="16"/>
      <c r="KY446" s="70"/>
      <c r="KZ446" s="16"/>
      <c r="LA446" s="16"/>
      <c r="LB446" s="70"/>
      <c r="LC446" s="16"/>
      <c r="LD446" s="16"/>
      <c r="LE446" s="70"/>
      <c r="LF446" s="16"/>
      <c r="LG446" s="16"/>
      <c r="LH446" s="70"/>
      <c r="LI446" s="16"/>
      <c r="LJ446" s="16"/>
      <c r="LK446" s="70"/>
      <c r="LL446" s="16"/>
      <c r="LM446" s="16"/>
      <c r="LN446" s="70"/>
      <c r="LO446" s="16"/>
      <c r="LP446" s="16"/>
      <c r="LQ446" s="70"/>
      <c r="LR446" s="16"/>
      <c r="LS446" s="16"/>
      <c r="LT446" s="70"/>
      <c r="LU446" s="16"/>
      <c r="LV446" s="16"/>
      <c r="LW446" s="70"/>
      <c r="LX446" s="16"/>
      <c r="LY446" s="16"/>
      <c r="LZ446" s="70"/>
      <c r="MA446" s="16"/>
      <c r="MB446" s="16"/>
      <c r="MC446" s="70"/>
      <c r="MD446" s="16"/>
      <c r="ME446" s="16"/>
      <c r="MF446" s="70"/>
      <c r="MG446" s="21"/>
    </row>
    <row r="447" spans="2:345" s="17" customFormat="1">
      <c r="B447" s="16"/>
      <c r="C447" s="16"/>
      <c r="D447" s="16"/>
      <c r="E447" s="16"/>
      <c r="F447" s="16"/>
      <c r="G447" s="70"/>
      <c r="H447" s="16"/>
      <c r="I447" s="16"/>
      <c r="J447" s="70"/>
      <c r="K447" s="16"/>
      <c r="L447" s="16"/>
      <c r="M447" s="70"/>
      <c r="N447" s="16"/>
      <c r="O447" s="16"/>
      <c r="P447" s="70"/>
      <c r="Q447" s="16"/>
      <c r="R447" s="16"/>
      <c r="S447" s="70"/>
      <c r="T447" s="16"/>
      <c r="U447" s="16"/>
      <c r="V447" s="70"/>
      <c r="W447" s="16"/>
      <c r="X447" s="16"/>
      <c r="Y447" s="70"/>
      <c r="Z447" s="16"/>
      <c r="AA447" s="16"/>
      <c r="AB447" s="70"/>
      <c r="AC447" s="16"/>
      <c r="AD447" s="16"/>
      <c r="AE447" s="70"/>
      <c r="AF447" s="16"/>
      <c r="AG447" s="16"/>
      <c r="AH447" s="70"/>
      <c r="AI447" s="16"/>
      <c r="AJ447" s="16"/>
      <c r="AK447" s="70"/>
      <c r="AL447" s="16"/>
      <c r="AM447" s="16"/>
      <c r="AN447" s="70"/>
      <c r="AO447" s="16"/>
      <c r="AP447" s="16"/>
      <c r="AQ447" s="70"/>
      <c r="AR447" s="16"/>
      <c r="AS447" s="16"/>
      <c r="AT447" s="70"/>
      <c r="AU447" s="16"/>
      <c r="AV447" s="16"/>
      <c r="AW447" s="70"/>
      <c r="AX447" s="16"/>
      <c r="AY447" s="16"/>
      <c r="AZ447" s="70"/>
      <c r="BA447" s="16"/>
      <c r="BB447" s="16"/>
      <c r="BC447" s="70"/>
      <c r="BD447" s="16"/>
      <c r="BE447" s="16"/>
      <c r="BF447" s="70"/>
      <c r="BG447" s="16"/>
      <c r="BH447" s="16"/>
      <c r="BI447" s="70"/>
      <c r="BJ447" s="16"/>
      <c r="BK447" s="16"/>
      <c r="BL447" s="70"/>
      <c r="BM447" s="16"/>
      <c r="BN447" s="16"/>
      <c r="BO447" s="70"/>
      <c r="BP447" s="16"/>
      <c r="BQ447" s="16"/>
      <c r="BR447" s="70"/>
      <c r="BS447" s="16"/>
      <c r="BT447" s="16"/>
      <c r="BU447" s="70"/>
      <c r="BV447" s="16"/>
      <c r="BW447" s="16"/>
      <c r="BX447" s="70"/>
      <c r="BY447" s="16"/>
      <c r="BZ447" s="16"/>
      <c r="CA447" s="70"/>
      <c r="CB447" s="16"/>
      <c r="CC447" s="16"/>
      <c r="CD447" s="70"/>
      <c r="CE447" s="16"/>
      <c r="CF447" s="16"/>
      <c r="CG447" s="70"/>
      <c r="CH447" s="16"/>
      <c r="CI447" s="16"/>
      <c r="CJ447" s="70"/>
      <c r="CK447" s="16"/>
      <c r="CL447" s="16"/>
      <c r="CM447" s="70"/>
      <c r="CN447" s="16"/>
      <c r="CO447" s="16"/>
      <c r="CP447" s="70"/>
      <c r="CQ447" s="16"/>
      <c r="CR447" s="16"/>
      <c r="CS447" s="70"/>
      <c r="CT447" s="16"/>
      <c r="CU447" s="16"/>
      <c r="CV447" s="70"/>
      <c r="CW447" s="16"/>
      <c r="CX447" s="16"/>
      <c r="CY447" s="70"/>
      <c r="CZ447" s="16"/>
      <c r="DA447" s="16"/>
      <c r="DB447" s="70"/>
      <c r="DC447" s="16"/>
      <c r="DD447" s="16"/>
      <c r="DE447" s="70"/>
      <c r="DF447" s="16"/>
      <c r="DG447" s="16"/>
      <c r="DH447" s="70"/>
      <c r="DI447" s="16"/>
      <c r="DJ447" s="16"/>
      <c r="DK447" s="70"/>
      <c r="DL447" s="16"/>
      <c r="DM447" s="16"/>
      <c r="DN447" s="70"/>
      <c r="DO447" s="16"/>
      <c r="DP447" s="16"/>
      <c r="DQ447" s="70"/>
      <c r="DR447" s="16"/>
      <c r="DS447" s="16"/>
      <c r="DT447" s="70"/>
      <c r="DU447" s="16"/>
      <c r="DV447" s="16"/>
      <c r="DW447" s="70"/>
      <c r="DX447" s="16"/>
      <c r="DY447" s="16"/>
      <c r="DZ447" s="70"/>
      <c r="EA447" s="16"/>
      <c r="EB447" s="16"/>
      <c r="EC447" s="70"/>
      <c r="ED447" s="16"/>
      <c r="EE447" s="16"/>
      <c r="EF447" s="70"/>
      <c r="EG447" s="16"/>
      <c r="EH447" s="16"/>
      <c r="EI447" s="70"/>
      <c r="EJ447" s="16"/>
      <c r="EK447" s="16"/>
      <c r="EL447" s="70"/>
      <c r="EM447" s="16"/>
      <c r="EN447" s="16"/>
      <c r="EO447" s="70"/>
      <c r="EP447" s="16"/>
      <c r="EQ447" s="16"/>
      <c r="ER447" s="70"/>
      <c r="ES447" s="16"/>
      <c r="ET447" s="16"/>
      <c r="EU447" s="70"/>
      <c r="EV447" s="16"/>
      <c r="EW447" s="16"/>
      <c r="EX447" s="70"/>
      <c r="EY447" s="16"/>
      <c r="EZ447" s="16"/>
      <c r="FA447" s="70"/>
      <c r="FB447" s="16"/>
      <c r="FC447" s="16"/>
      <c r="FD447" s="70"/>
      <c r="FE447" s="16"/>
      <c r="FF447" s="16"/>
      <c r="FG447" s="70"/>
      <c r="FH447" s="16"/>
      <c r="FI447" s="16"/>
      <c r="FJ447" s="70"/>
      <c r="FK447" s="16"/>
      <c r="FL447" s="16"/>
      <c r="FM447" s="70"/>
      <c r="FN447" s="16"/>
      <c r="FO447" s="16"/>
      <c r="FP447" s="70"/>
      <c r="FQ447" s="16"/>
      <c r="FR447" s="16"/>
      <c r="FS447" s="70"/>
      <c r="FT447" s="16"/>
      <c r="FU447" s="16"/>
      <c r="FV447" s="70"/>
      <c r="FW447" s="16"/>
      <c r="FX447" s="16"/>
      <c r="FY447" s="70"/>
      <c r="FZ447" s="16"/>
      <c r="GA447" s="16"/>
      <c r="GB447" s="70"/>
      <c r="GC447" s="16"/>
      <c r="GD447" s="16"/>
      <c r="GE447" s="70"/>
      <c r="GF447" s="16"/>
      <c r="GG447" s="16"/>
      <c r="GH447" s="71"/>
      <c r="GI447" s="16"/>
      <c r="GJ447" s="16"/>
      <c r="GK447" s="70"/>
      <c r="GL447" s="16"/>
      <c r="GM447" s="16"/>
      <c r="GN447" s="70"/>
      <c r="GO447" s="16"/>
      <c r="GP447" s="16"/>
      <c r="GQ447" s="70"/>
      <c r="GR447" s="16"/>
      <c r="GS447" s="16"/>
      <c r="GT447" s="70"/>
      <c r="GU447" s="16"/>
      <c r="GV447" s="16"/>
      <c r="GW447" s="70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70"/>
      <c r="HJ447" s="16"/>
      <c r="HK447" s="16"/>
      <c r="HL447" s="16"/>
      <c r="HM447" s="16"/>
      <c r="HN447" s="16"/>
      <c r="HO447" s="16"/>
      <c r="HP447" s="16"/>
      <c r="HQ447" s="16"/>
      <c r="HR447" s="70"/>
      <c r="HS447" s="16"/>
      <c r="HT447" s="16"/>
      <c r="HU447" s="70"/>
      <c r="HV447" s="16"/>
      <c r="HW447" s="16"/>
      <c r="HX447" s="70"/>
      <c r="HY447" s="16"/>
      <c r="HZ447" s="16"/>
      <c r="IA447" s="70"/>
      <c r="IB447" s="16"/>
      <c r="IC447" s="16"/>
      <c r="ID447" s="70"/>
      <c r="IE447" s="16"/>
      <c r="IF447" s="16"/>
      <c r="IG447" s="70"/>
      <c r="IH447" s="16"/>
      <c r="II447" s="16"/>
      <c r="IJ447" s="70"/>
      <c r="IK447" s="16"/>
      <c r="IL447" s="16"/>
      <c r="IM447" s="70"/>
      <c r="IN447" s="16"/>
      <c r="IO447" s="16"/>
      <c r="IP447" s="70"/>
      <c r="IQ447" s="16"/>
      <c r="IR447" s="16"/>
      <c r="IS447" s="16"/>
      <c r="IT447" s="70"/>
      <c r="IU447" s="16"/>
      <c r="IV447" s="16"/>
      <c r="IW447" s="70"/>
      <c r="IX447" s="16"/>
      <c r="IY447" s="16"/>
      <c r="IZ447" s="70"/>
      <c r="JA447" s="16"/>
      <c r="JB447" s="16"/>
      <c r="JC447" s="70"/>
      <c r="JD447" s="16"/>
      <c r="JE447" s="16"/>
      <c r="JF447" s="70"/>
      <c r="JG447" s="16"/>
      <c r="JH447" s="16"/>
      <c r="JI447" s="70"/>
      <c r="JJ447" s="16"/>
      <c r="JK447" s="16"/>
      <c r="JL447" s="70"/>
      <c r="JM447" s="16"/>
      <c r="JN447" s="16"/>
      <c r="JO447" s="70"/>
      <c r="JP447" s="16"/>
      <c r="JQ447" s="16"/>
      <c r="JR447" s="70"/>
      <c r="JS447" s="16"/>
      <c r="JT447" s="16"/>
      <c r="JU447" s="70"/>
      <c r="JV447" s="16"/>
      <c r="JW447" s="16"/>
      <c r="JX447" s="70"/>
      <c r="JY447" s="16"/>
      <c r="JZ447" s="16"/>
      <c r="KA447" s="70"/>
      <c r="KB447" s="16"/>
      <c r="KC447" s="16"/>
      <c r="KD447" s="70"/>
      <c r="KE447" s="16"/>
      <c r="KF447" s="16"/>
      <c r="KG447" s="70"/>
      <c r="KH447" s="16"/>
      <c r="KI447" s="16"/>
      <c r="KJ447" s="70"/>
      <c r="KK447" s="16"/>
      <c r="KL447" s="16"/>
      <c r="KM447" s="70"/>
      <c r="KN447" s="16"/>
      <c r="KO447" s="16"/>
      <c r="KP447" s="70"/>
      <c r="KQ447" s="16"/>
      <c r="KR447" s="16"/>
      <c r="KS447" s="70"/>
      <c r="KT447" s="16"/>
      <c r="KU447" s="16"/>
      <c r="KV447" s="16"/>
      <c r="KW447" s="16"/>
      <c r="KX447" s="16"/>
      <c r="KY447" s="70"/>
      <c r="KZ447" s="16"/>
      <c r="LA447" s="16"/>
      <c r="LB447" s="70"/>
      <c r="LC447" s="16"/>
      <c r="LD447" s="16"/>
      <c r="LE447" s="70"/>
      <c r="LF447" s="16"/>
      <c r="LG447" s="16"/>
      <c r="LH447" s="70"/>
      <c r="LI447" s="16"/>
      <c r="LJ447" s="16"/>
      <c r="LK447" s="70"/>
      <c r="LL447" s="16"/>
      <c r="LM447" s="16"/>
      <c r="LN447" s="70"/>
      <c r="LO447" s="16"/>
      <c r="LP447" s="16"/>
      <c r="LQ447" s="70"/>
      <c r="LR447" s="16"/>
      <c r="LS447" s="16"/>
      <c r="LT447" s="70"/>
      <c r="LU447" s="16"/>
      <c r="LV447" s="16"/>
      <c r="LW447" s="70"/>
      <c r="LX447" s="16"/>
      <c r="LY447" s="16"/>
      <c r="LZ447" s="70"/>
      <c r="MA447" s="16"/>
      <c r="MB447" s="16"/>
      <c r="MC447" s="70"/>
      <c r="MD447" s="16"/>
      <c r="ME447" s="16"/>
      <c r="MF447" s="70"/>
      <c r="MG447" s="21"/>
    </row>
    <row r="448" spans="2:345" s="17" customFormat="1" ht="18.75" customHeight="1">
      <c r="B448" s="16"/>
      <c r="C448" s="16"/>
      <c r="D448" s="16"/>
      <c r="E448" s="16"/>
      <c r="F448" s="16"/>
      <c r="G448" s="70"/>
      <c r="H448" s="16"/>
      <c r="I448" s="16"/>
      <c r="J448" s="70"/>
      <c r="K448" s="16"/>
      <c r="L448" s="16"/>
      <c r="M448" s="70"/>
      <c r="N448" s="16"/>
      <c r="O448" s="16"/>
      <c r="P448" s="70"/>
      <c r="Q448" s="16"/>
      <c r="R448" s="16"/>
      <c r="S448" s="70"/>
      <c r="T448" s="16"/>
      <c r="U448" s="16"/>
      <c r="V448" s="70"/>
      <c r="W448" s="16"/>
      <c r="X448" s="16"/>
      <c r="Y448" s="70"/>
      <c r="Z448" s="16"/>
      <c r="AA448" s="16"/>
      <c r="AB448" s="70"/>
      <c r="AC448" s="16"/>
      <c r="AD448" s="16"/>
      <c r="AE448" s="70"/>
      <c r="AF448" s="16"/>
      <c r="AG448" s="16"/>
      <c r="AH448" s="70"/>
      <c r="AI448" s="16"/>
      <c r="AJ448" s="16"/>
      <c r="AK448" s="70"/>
      <c r="AL448" s="16"/>
      <c r="AM448" s="16"/>
      <c r="AN448" s="70"/>
      <c r="AO448" s="16"/>
      <c r="AP448" s="16"/>
      <c r="AQ448" s="70"/>
      <c r="AR448" s="16"/>
      <c r="AS448" s="16"/>
      <c r="AT448" s="70"/>
      <c r="AU448" s="16"/>
      <c r="AV448" s="16"/>
      <c r="AW448" s="70"/>
      <c r="AX448" s="16"/>
      <c r="AY448" s="16"/>
      <c r="AZ448" s="70"/>
      <c r="BA448" s="16"/>
      <c r="BB448" s="16"/>
      <c r="BC448" s="70"/>
      <c r="BD448" s="16"/>
      <c r="BE448" s="16"/>
      <c r="BF448" s="70"/>
      <c r="BG448" s="16"/>
      <c r="BH448" s="16"/>
      <c r="BI448" s="70"/>
      <c r="BJ448" s="16"/>
      <c r="BK448" s="16"/>
      <c r="BL448" s="70"/>
      <c r="BM448" s="16"/>
      <c r="BN448" s="16"/>
      <c r="BO448" s="70"/>
      <c r="BP448" s="16"/>
      <c r="BQ448" s="16"/>
      <c r="BR448" s="70"/>
      <c r="BS448" s="16"/>
      <c r="BT448" s="16"/>
      <c r="BU448" s="70"/>
      <c r="BV448" s="16"/>
      <c r="BW448" s="16"/>
      <c r="BX448" s="70"/>
      <c r="BY448" s="16"/>
      <c r="BZ448" s="16"/>
      <c r="CA448" s="70"/>
      <c r="CB448" s="16"/>
      <c r="CC448" s="16"/>
      <c r="CD448" s="70"/>
      <c r="CE448" s="16"/>
      <c r="CF448" s="16"/>
      <c r="CG448" s="70"/>
      <c r="CH448" s="16"/>
      <c r="CI448" s="16"/>
      <c r="CJ448" s="70"/>
      <c r="CK448" s="16"/>
      <c r="CL448" s="16"/>
      <c r="CM448" s="70"/>
      <c r="CN448" s="16"/>
      <c r="CO448" s="16"/>
      <c r="CP448" s="70"/>
      <c r="CQ448" s="16"/>
      <c r="CR448" s="16"/>
      <c r="CS448" s="70"/>
      <c r="CT448" s="16"/>
      <c r="CU448" s="16"/>
      <c r="CV448" s="70"/>
      <c r="CW448" s="16"/>
      <c r="CX448" s="16"/>
      <c r="CY448" s="70"/>
      <c r="CZ448" s="16"/>
      <c r="DA448" s="16"/>
      <c r="DB448" s="70"/>
      <c r="DC448" s="16"/>
      <c r="DD448" s="16"/>
      <c r="DE448" s="70"/>
      <c r="DF448" s="16"/>
      <c r="DG448" s="16"/>
      <c r="DH448" s="70"/>
      <c r="DI448" s="16"/>
      <c r="DJ448" s="16"/>
      <c r="DK448" s="70"/>
      <c r="DL448" s="16"/>
      <c r="DM448" s="16"/>
      <c r="DN448" s="70"/>
      <c r="DO448" s="16"/>
      <c r="DP448" s="16"/>
      <c r="DQ448" s="70"/>
      <c r="DR448" s="16"/>
      <c r="DS448" s="16"/>
      <c r="DT448" s="70"/>
      <c r="DU448" s="16"/>
      <c r="DV448" s="16"/>
      <c r="DW448" s="70"/>
      <c r="DX448" s="16"/>
      <c r="DY448" s="16"/>
      <c r="DZ448" s="70"/>
      <c r="EA448" s="16"/>
      <c r="EB448" s="16"/>
      <c r="EC448" s="70"/>
      <c r="ED448" s="16"/>
      <c r="EE448" s="16"/>
      <c r="EF448" s="70"/>
      <c r="EG448" s="16"/>
      <c r="EH448" s="16"/>
      <c r="EI448" s="70"/>
      <c r="EJ448" s="16"/>
      <c r="EK448" s="16"/>
      <c r="EL448" s="70"/>
      <c r="EM448" s="16"/>
      <c r="EN448" s="16"/>
      <c r="EO448" s="70"/>
      <c r="EP448" s="16"/>
      <c r="EQ448" s="16"/>
      <c r="ER448" s="70"/>
      <c r="ES448" s="16"/>
      <c r="ET448" s="16"/>
      <c r="EU448" s="70"/>
      <c r="EV448" s="16"/>
      <c r="EW448" s="16"/>
      <c r="EX448" s="70"/>
      <c r="EY448" s="16"/>
      <c r="EZ448" s="16"/>
      <c r="FA448" s="70"/>
      <c r="FB448" s="16"/>
      <c r="FC448" s="16"/>
      <c r="FD448" s="70"/>
      <c r="FE448" s="16"/>
      <c r="FF448" s="16"/>
      <c r="FG448" s="70"/>
      <c r="FH448" s="16"/>
      <c r="FI448" s="16"/>
      <c r="FJ448" s="70"/>
      <c r="FK448" s="16"/>
      <c r="FL448" s="16"/>
      <c r="FM448" s="70"/>
      <c r="FN448" s="16"/>
      <c r="FO448" s="16"/>
      <c r="FP448" s="70"/>
      <c r="FQ448" s="16"/>
      <c r="FR448" s="16"/>
      <c r="FS448" s="70"/>
      <c r="FT448" s="16"/>
      <c r="FU448" s="16"/>
      <c r="FV448" s="70"/>
      <c r="FW448" s="16"/>
      <c r="FX448" s="16"/>
      <c r="FY448" s="70"/>
      <c r="FZ448" s="16"/>
      <c r="GA448" s="16"/>
      <c r="GB448" s="70"/>
      <c r="GC448" s="16"/>
      <c r="GD448" s="16"/>
      <c r="GE448" s="70"/>
      <c r="GF448" s="16"/>
      <c r="GG448" s="16"/>
      <c r="GH448" s="71"/>
      <c r="GI448" s="16"/>
      <c r="GJ448" s="16"/>
      <c r="GK448" s="70"/>
      <c r="GL448" s="16"/>
      <c r="GM448" s="16"/>
      <c r="GN448" s="70"/>
      <c r="GO448" s="16"/>
      <c r="GP448" s="16"/>
      <c r="GQ448" s="70"/>
      <c r="GR448" s="16"/>
      <c r="GS448" s="16"/>
      <c r="GT448" s="70"/>
      <c r="GU448" s="16"/>
      <c r="GV448" s="16"/>
      <c r="GW448" s="70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70"/>
      <c r="HJ448" s="16"/>
      <c r="HK448" s="16"/>
      <c r="HL448" s="16"/>
      <c r="HM448" s="16"/>
      <c r="HN448" s="16"/>
      <c r="HO448" s="16"/>
      <c r="HP448" s="16"/>
      <c r="HQ448" s="16"/>
      <c r="HR448" s="70"/>
      <c r="HS448" s="16"/>
      <c r="HT448" s="16"/>
      <c r="HU448" s="70"/>
      <c r="HV448" s="16"/>
      <c r="HW448" s="16"/>
      <c r="HX448" s="70"/>
      <c r="HY448" s="16"/>
      <c r="HZ448" s="16"/>
      <c r="IA448" s="70"/>
      <c r="IB448" s="16"/>
      <c r="IC448" s="16"/>
      <c r="ID448" s="70"/>
      <c r="IE448" s="16"/>
      <c r="IF448" s="16"/>
      <c r="IG448" s="70"/>
      <c r="IH448" s="16"/>
      <c r="II448" s="16"/>
      <c r="IJ448" s="70"/>
      <c r="IK448" s="16"/>
      <c r="IL448" s="16"/>
      <c r="IM448" s="70"/>
      <c r="IN448" s="16"/>
      <c r="IO448" s="16"/>
      <c r="IP448" s="70"/>
      <c r="IQ448" s="16"/>
      <c r="IR448" s="16"/>
      <c r="IS448" s="16"/>
      <c r="IT448" s="70"/>
      <c r="IU448" s="16"/>
      <c r="IV448" s="16"/>
      <c r="IW448" s="70"/>
      <c r="IX448" s="16"/>
      <c r="IY448" s="16"/>
      <c r="IZ448" s="70"/>
      <c r="JA448" s="16"/>
      <c r="JB448" s="16"/>
      <c r="JC448" s="70"/>
      <c r="JD448" s="16"/>
      <c r="JE448" s="16"/>
      <c r="JF448" s="70"/>
      <c r="JG448" s="16"/>
      <c r="JH448" s="16"/>
      <c r="JI448" s="70"/>
      <c r="JJ448" s="16"/>
      <c r="JK448" s="16"/>
      <c r="JL448" s="70"/>
      <c r="JM448" s="16"/>
      <c r="JN448" s="16"/>
      <c r="JO448" s="70"/>
      <c r="JP448" s="16"/>
      <c r="JQ448" s="16"/>
      <c r="JR448" s="70"/>
      <c r="JS448" s="16"/>
      <c r="JT448" s="16"/>
      <c r="JU448" s="70"/>
      <c r="JV448" s="16"/>
      <c r="JW448" s="16"/>
      <c r="JX448" s="70"/>
      <c r="JY448" s="16"/>
      <c r="JZ448" s="16"/>
      <c r="KA448" s="70"/>
      <c r="KB448" s="16"/>
      <c r="KC448" s="16"/>
      <c r="KD448" s="70"/>
      <c r="KE448" s="16"/>
      <c r="KF448" s="16"/>
      <c r="KG448" s="70"/>
      <c r="KH448" s="16"/>
      <c r="KI448" s="16"/>
      <c r="KJ448" s="70"/>
      <c r="KK448" s="16"/>
      <c r="KL448" s="16"/>
      <c r="KM448" s="70"/>
      <c r="KN448" s="16"/>
      <c r="KO448" s="16"/>
      <c r="KP448" s="70"/>
      <c r="KQ448" s="16"/>
      <c r="KR448" s="16"/>
      <c r="KS448" s="70"/>
      <c r="KT448" s="16"/>
      <c r="KU448" s="16"/>
      <c r="KV448" s="16"/>
      <c r="KW448" s="16"/>
      <c r="KX448" s="16"/>
      <c r="KY448" s="70"/>
      <c r="KZ448" s="16"/>
      <c r="LA448" s="16"/>
      <c r="LB448" s="70"/>
      <c r="LC448" s="16"/>
      <c r="LD448" s="16"/>
      <c r="LE448" s="70"/>
      <c r="LF448" s="16"/>
      <c r="LG448" s="16"/>
      <c r="LH448" s="70"/>
      <c r="LI448" s="16"/>
      <c r="LJ448" s="16"/>
      <c r="LK448" s="70"/>
      <c r="LL448" s="16"/>
      <c r="LM448" s="16"/>
      <c r="LN448" s="70"/>
      <c r="LO448" s="16"/>
      <c r="LP448" s="16"/>
      <c r="LQ448" s="70"/>
      <c r="LR448" s="16"/>
      <c r="LS448" s="16"/>
      <c r="LT448" s="70"/>
      <c r="LU448" s="16"/>
      <c r="LV448" s="16"/>
      <c r="LW448" s="70"/>
      <c r="LX448" s="16"/>
      <c r="LY448" s="16"/>
      <c r="LZ448" s="70"/>
      <c r="MA448" s="16"/>
      <c r="MB448" s="16"/>
      <c r="MC448" s="70"/>
      <c r="MD448" s="16"/>
      <c r="ME448" s="16"/>
      <c r="MF448" s="70"/>
      <c r="MG448" s="21"/>
    </row>
    <row r="449" spans="2:345" s="17" customFormat="1">
      <c r="B449" s="16"/>
      <c r="C449" s="16"/>
      <c r="D449" s="16"/>
      <c r="E449" s="16"/>
      <c r="F449" s="16"/>
      <c r="G449" s="70"/>
      <c r="H449" s="16"/>
      <c r="I449" s="16"/>
      <c r="J449" s="70"/>
      <c r="K449" s="16"/>
      <c r="L449" s="16"/>
      <c r="M449" s="70"/>
      <c r="N449" s="16"/>
      <c r="O449" s="16"/>
      <c r="P449" s="70"/>
      <c r="Q449" s="16"/>
      <c r="R449" s="16"/>
      <c r="S449" s="70"/>
      <c r="T449" s="16"/>
      <c r="U449" s="16"/>
      <c r="V449" s="70"/>
      <c r="W449" s="16"/>
      <c r="X449" s="16"/>
      <c r="Y449" s="70"/>
      <c r="Z449" s="16"/>
      <c r="AA449" s="16"/>
      <c r="AB449" s="70"/>
      <c r="AC449" s="16"/>
      <c r="AD449" s="16"/>
      <c r="AE449" s="70"/>
      <c r="AF449" s="16"/>
      <c r="AG449" s="16"/>
      <c r="AH449" s="70"/>
      <c r="AI449" s="16"/>
      <c r="AJ449" s="16"/>
      <c r="AK449" s="70"/>
      <c r="AL449" s="16"/>
      <c r="AM449" s="16"/>
      <c r="AN449" s="70"/>
      <c r="AO449" s="16"/>
      <c r="AP449" s="16"/>
      <c r="AQ449" s="70"/>
      <c r="AR449" s="16"/>
      <c r="AS449" s="16"/>
      <c r="AT449" s="70"/>
      <c r="AU449" s="16"/>
      <c r="AV449" s="16"/>
      <c r="AW449" s="70"/>
      <c r="AX449" s="16"/>
      <c r="AY449" s="16"/>
      <c r="AZ449" s="70"/>
      <c r="BA449" s="16"/>
      <c r="BB449" s="16"/>
      <c r="BC449" s="70"/>
      <c r="BD449" s="16"/>
      <c r="BE449" s="16"/>
      <c r="BF449" s="70"/>
      <c r="BG449" s="16"/>
      <c r="BH449" s="16"/>
      <c r="BI449" s="70"/>
      <c r="BJ449" s="16"/>
      <c r="BK449" s="16"/>
      <c r="BL449" s="70"/>
      <c r="BM449" s="16"/>
      <c r="BN449" s="16"/>
      <c r="BO449" s="70"/>
      <c r="BP449" s="16"/>
      <c r="BQ449" s="16"/>
      <c r="BR449" s="70"/>
      <c r="BS449" s="16"/>
      <c r="BT449" s="16"/>
      <c r="BU449" s="70"/>
      <c r="BV449" s="16"/>
      <c r="BW449" s="16"/>
      <c r="BX449" s="70"/>
      <c r="BY449" s="16"/>
      <c r="BZ449" s="16"/>
      <c r="CA449" s="70"/>
      <c r="CB449" s="16"/>
      <c r="CC449" s="16"/>
      <c r="CD449" s="70"/>
      <c r="CE449" s="16"/>
      <c r="CF449" s="16"/>
      <c r="CG449" s="70"/>
      <c r="CH449" s="16"/>
      <c r="CI449" s="16"/>
      <c r="CJ449" s="70"/>
      <c r="CK449" s="16"/>
      <c r="CL449" s="16"/>
      <c r="CM449" s="70"/>
      <c r="CN449" s="16"/>
      <c r="CO449" s="16"/>
      <c r="CP449" s="70"/>
      <c r="CQ449" s="16"/>
      <c r="CR449" s="16"/>
      <c r="CS449" s="70"/>
      <c r="CT449" s="16"/>
      <c r="CU449" s="16"/>
      <c r="CV449" s="70"/>
      <c r="CW449" s="16"/>
      <c r="CX449" s="16"/>
      <c r="CY449" s="70"/>
      <c r="CZ449" s="16"/>
      <c r="DA449" s="16"/>
      <c r="DB449" s="70"/>
      <c r="DC449" s="16"/>
      <c r="DD449" s="16"/>
      <c r="DE449" s="70"/>
      <c r="DF449" s="16"/>
      <c r="DG449" s="16"/>
      <c r="DH449" s="70"/>
      <c r="DI449" s="16"/>
      <c r="DJ449" s="16"/>
      <c r="DK449" s="70"/>
      <c r="DL449" s="16"/>
      <c r="DM449" s="16"/>
      <c r="DN449" s="70"/>
      <c r="DO449" s="16"/>
      <c r="DP449" s="16"/>
      <c r="DQ449" s="70"/>
      <c r="DR449" s="16"/>
      <c r="DS449" s="16"/>
      <c r="DT449" s="70"/>
      <c r="DU449" s="16"/>
      <c r="DV449" s="16"/>
      <c r="DW449" s="70"/>
      <c r="DX449" s="16"/>
      <c r="DY449" s="16"/>
      <c r="DZ449" s="70"/>
      <c r="EA449" s="16"/>
      <c r="EB449" s="16"/>
      <c r="EC449" s="70"/>
      <c r="ED449" s="16"/>
      <c r="EE449" s="16"/>
      <c r="EF449" s="70"/>
      <c r="EG449" s="16"/>
      <c r="EH449" s="16"/>
      <c r="EI449" s="70"/>
      <c r="EJ449" s="16"/>
      <c r="EK449" s="16"/>
      <c r="EL449" s="70"/>
      <c r="EM449" s="16"/>
      <c r="EN449" s="16"/>
      <c r="EO449" s="70"/>
      <c r="EP449" s="16"/>
      <c r="EQ449" s="16"/>
      <c r="ER449" s="70"/>
      <c r="ES449" s="16"/>
      <c r="ET449" s="16"/>
      <c r="EU449" s="70"/>
      <c r="EV449" s="16"/>
      <c r="EW449" s="16"/>
      <c r="EX449" s="70"/>
      <c r="EY449" s="16"/>
      <c r="EZ449" s="16"/>
      <c r="FA449" s="70"/>
      <c r="FB449" s="16"/>
      <c r="FC449" s="16"/>
      <c r="FD449" s="70"/>
      <c r="FE449" s="16"/>
      <c r="FF449" s="16"/>
      <c r="FG449" s="70"/>
      <c r="FH449" s="16"/>
      <c r="FI449" s="16"/>
      <c r="FJ449" s="70"/>
      <c r="FK449" s="16"/>
      <c r="FL449" s="16"/>
      <c r="FM449" s="70"/>
      <c r="FN449" s="16"/>
      <c r="FO449" s="16"/>
      <c r="FP449" s="70"/>
      <c r="FQ449" s="16"/>
      <c r="FR449" s="16"/>
      <c r="FS449" s="70"/>
      <c r="FT449" s="16"/>
      <c r="FU449" s="16"/>
      <c r="FV449" s="70"/>
      <c r="FW449" s="16"/>
      <c r="FX449" s="16"/>
      <c r="FY449" s="70"/>
      <c r="FZ449" s="16"/>
      <c r="GA449" s="16"/>
      <c r="GB449" s="70"/>
      <c r="GC449" s="16"/>
      <c r="GD449" s="16"/>
      <c r="GE449" s="70"/>
      <c r="GF449" s="16"/>
      <c r="GG449" s="16"/>
      <c r="GH449" s="71"/>
      <c r="GI449" s="16"/>
      <c r="GJ449" s="16"/>
      <c r="GK449" s="70"/>
      <c r="GL449" s="16"/>
      <c r="GM449" s="16"/>
      <c r="GN449" s="70"/>
      <c r="GO449" s="16"/>
      <c r="GP449" s="16"/>
      <c r="GQ449" s="70"/>
      <c r="GR449" s="16"/>
      <c r="GS449" s="16"/>
      <c r="GT449" s="70"/>
      <c r="GU449" s="16"/>
      <c r="GV449" s="16"/>
      <c r="GW449" s="70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70"/>
      <c r="HJ449" s="16"/>
      <c r="HK449" s="16"/>
      <c r="HL449" s="16"/>
      <c r="HM449" s="16"/>
      <c r="HN449" s="16"/>
      <c r="HO449" s="16"/>
      <c r="HP449" s="16"/>
      <c r="HQ449" s="16"/>
      <c r="HR449" s="70"/>
      <c r="HS449" s="16"/>
      <c r="HT449" s="16"/>
      <c r="HU449" s="70"/>
      <c r="HV449" s="16"/>
      <c r="HW449" s="16"/>
      <c r="HX449" s="70"/>
      <c r="HY449" s="16"/>
      <c r="HZ449" s="16"/>
      <c r="IA449" s="70"/>
      <c r="IB449" s="16"/>
      <c r="IC449" s="16"/>
      <c r="ID449" s="70"/>
      <c r="IE449" s="16"/>
      <c r="IF449" s="16"/>
      <c r="IG449" s="70"/>
      <c r="IH449" s="16"/>
      <c r="II449" s="16"/>
      <c r="IJ449" s="70"/>
      <c r="IK449" s="16"/>
      <c r="IL449" s="16"/>
      <c r="IM449" s="70"/>
      <c r="IN449" s="16"/>
      <c r="IO449" s="16"/>
      <c r="IP449" s="70"/>
      <c r="IQ449" s="16"/>
      <c r="IR449" s="16"/>
      <c r="IS449" s="16"/>
      <c r="IT449" s="70"/>
      <c r="IU449" s="16"/>
      <c r="IV449" s="16"/>
      <c r="IW449" s="70"/>
      <c r="IX449" s="16"/>
      <c r="IY449" s="16"/>
      <c r="IZ449" s="70"/>
      <c r="JA449" s="16"/>
      <c r="JB449" s="16"/>
      <c r="JC449" s="70"/>
      <c r="JD449" s="16"/>
      <c r="JE449" s="16"/>
      <c r="JF449" s="70"/>
      <c r="JG449" s="16"/>
      <c r="JH449" s="16"/>
      <c r="JI449" s="70"/>
      <c r="JJ449" s="16"/>
      <c r="JK449" s="16"/>
      <c r="JL449" s="70"/>
      <c r="JM449" s="16"/>
      <c r="JN449" s="16"/>
      <c r="JO449" s="70"/>
      <c r="JP449" s="16"/>
      <c r="JQ449" s="16"/>
      <c r="JR449" s="70"/>
      <c r="JS449" s="16"/>
      <c r="JT449" s="16"/>
      <c r="JU449" s="70"/>
      <c r="JV449" s="16"/>
      <c r="JW449" s="16"/>
      <c r="JX449" s="70"/>
      <c r="JY449" s="16"/>
      <c r="JZ449" s="16"/>
      <c r="KA449" s="70"/>
      <c r="KB449" s="16"/>
      <c r="KC449" s="16"/>
      <c r="KD449" s="70"/>
      <c r="KE449" s="16"/>
      <c r="KF449" s="16"/>
      <c r="KG449" s="70"/>
      <c r="KH449" s="16"/>
      <c r="KI449" s="16"/>
      <c r="KJ449" s="70"/>
      <c r="KK449" s="16"/>
      <c r="KL449" s="16"/>
      <c r="KM449" s="70"/>
      <c r="KN449" s="16"/>
      <c r="KO449" s="16"/>
      <c r="KP449" s="70"/>
      <c r="KQ449" s="16"/>
      <c r="KR449" s="16"/>
      <c r="KS449" s="70"/>
      <c r="KT449" s="16"/>
      <c r="KU449" s="16"/>
      <c r="KV449" s="16"/>
      <c r="KW449" s="16"/>
      <c r="KX449" s="16"/>
      <c r="KY449" s="70"/>
      <c r="KZ449" s="16"/>
      <c r="LA449" s="16"/>
      <c r="LB449" s="70"/>
      <c r="LC449" s="16"/>
      <c r="LD449" s="16"/>
      <c r="LE449" s="70"/>
      <c r="LF449" s="16"/>
      <c r="LG449" s="16"/>
      <c r="LH449" s="70"/>
      <c r="LI449" s="16"/>
      <c r="LJ449" s="16"/>
      <c r="LK449" s="70"/>
      <c r="LL449" s="16"/>
      <c r="LM449" s="16"/>
      <c r="LN449" s="70"/>
      <c r="LO449" s="16"/>
      <c r="LP449" s="16"/>
      <c r="LQ449" s="70"/>
      <c r="LR449" s="16"/>
      <c r="LS449" s="16"/>
      <c r="LT449" s="70"/>
      <c r="LU449" s="16"/>
      <c r="LV449" s="16"/>
      <c r="LW449" s="70"/>
      <c r="LX449" s="16"/>
      <c r="LY449" s="16"/>
      <c r="LZ449" s="70"/>
      <c r="MA449" s="16"/>
      <c r="MB449" s="16"/>
      <c r="MC449" s="70"/>
      <c r="MD449" s="16"/>
      <c r="ME449" s="16"/>
      <c r="MF449" s="70"/>
      <c r="MG449" s="21"/>
    </row>
    <row r="450" spans="2:345" s="17" customFormat="1" ht="18.75" customHeight="1">
      <c r="B450" s="16"/>
      <c r="C450" s="16"/>
      <c r="D450" s="16"/>
      <c r="E450" s="16"/>
      <c r="F450" s="16"/>
      <c r="G450" s="70"/>
      <c r="H450" s="16"/>
      <c r="I450" s="16"/>
      <c r="J450" s="70"/>
      <c r="K450" s="16"/>
      <c r="L450" s="16"/>
      <c r="M450" s="70"/>
      <c r="N450" s="16"/>
      <c r="O450" s="16"/>
      <c r="P450" s="70"/>
      <c r="Q450" s="16"/>
      <c r="R450" s="16"/>
      <c r="S450" s="70"/>
      <c r="T450" s="16"/>
      <c r="U450" s="16"/>
      <c r="V450" s="70"/>
      <c r="W450" s="16"/>
      <c r="X450" s="16"/>
      <c r="Y450" s="70"/>
      <c r="Z450" s="16"/>
      <c r="AA450" s="16"/>
      <c r="AB450" s="70"/>
      <c r="AC450" s="16"/>
      <c r="AD450" s="16"/>
      <c r="AE450" s="70"/>
      <c r="AF450" s="16"/>
      <c r="AG450" s="16"/>
      <c r="AH450" s="70"/>
      <c r="AI450" s="16"/>
      <c r="AJ450" s="16"/>
      <c r="AK450" s="70"/>
      <c r="AL450" s="16"/>
      <c r="AM450" s="16"/>
      <c r="AN450" s="70"/>
      <c r="AO450" s="16"/>
      <c r="AP450" s="16"/>
      <c r="AQ450" s="70"/>
      <c r="AR450" s="16"/>
      <c r="AS450" s="16"/>
      <c r="AT450" s="70"/>
      <c r="AU450" s="16"/>
      <c r="AV450" s="16"/>
      <c r="AW450" s="70"/>
      <c r="AX450" s="16"/>
      <c r="AY450" s="16"/>
      <c r="AZ450" s="70"/>
      <c r="BA450" s="16"/>
      <c r="BB450" s="16"/>
      <c r="BC450" s="70"/>
      <c r="BD450" s="16"/>
      <c r="BE450" s="16"/>
      <c r="BF450" s="70"/>
      <c r="BG450" s="16"/>
      <c r="BH450" s="16"/>
      <c r="BI450" s="70"/>
      <c r="BJ450" s="16"/>
      <c r="BK450" s="16"/>
      <c r="BL450" s="70"/>
      <c r="BM450" s="16"/>
      <c r="BN450" s="16"/>
      <c r="BO450" s="70"/>
      <c r="BP450" s="16"/>
      <c r="BQ450" s="16"/>
      <c r="BR450" s="70"/>
      <c r="BS450" s="16"/>
      <c r="BT450" s="16"/>
      <c r="BU450" s="70"/>
      <c r="BV450" s="16"/>
      <c r="BW450" s="16"/>
      <c r="BX450" s="70"/>
      <c r="BY450" s="16"/>
      <c r="BZ450" s="16"/>
      <c r="CA450" s="70"/>
      <c r="CB450" s="16"/>
      <c r="CC450" s="16"/>
      <c r="CD450" s="70"/>
      <c r="CE450" s="16"/>
      <c r="CF450" s="16"/>
      <c r="CG450" s="70"/>
      <c r="CH450" s="16"/>
      <c r="CI450" s="16"/>
      <c r="CJ450" s="70"/>
      <c r="CK450" s="16"/>
      <c r="CL450" s="16"/>
      <c r="CM450" s="70"/>
      <c r="CN450" s="16"/>
      <c r="CO450" s="16"/>
      <c r="CP450" s="70"/>
      <c r="CQ450" s="16"/>
      <c r="CR450" s="16"/>
      <c r="CS450" s="70"/>
      <c r="CT450" s="16"/>
      <c r="CU450" s="16"/>
      <c r="CV450" s="70"/>
      <c r="CW450" s="16"/>
      <c r="CX450" s="16"/>
      <c r="CY450" s="70"/>
      <c r="CZ450" s="16"/>
      <c r="DA450" s="16"/>
      <c r="DB450" s="70"/>
      <c r="DC450" s="16"/>
      <c r="DD450" s="16"/>
      <c r="DE450" s="70"/>
      <c r="DF450" s="16"/>
      <c r="DG450" s="16"/>
      <c r="DH450" s="70"/>
      <c r="DI450" s="16"/>
      <c r="DJ450" s="16"/>
      <c r="DK450" s="70"/>
      <c r="DL450" s="16"/>
      <c r="DM450" s="16"/>
      <c r="DN450" s="70"/>
      <c r="DO450" s="16"/>
      <c r="DP450" s="16"/>
      <c r="DQ450" s="70"/>
      <c r="DR450" s="16"/>
      <c r="DS450" s="16"/>
      <c r="DT450" s="70"/>
      <c r="DU450" s="16"/>
      <c r="DV450" s="16"/>
      <c r="DW450" s="70"/>
      <c r="DX450" s="16"/>
      <c r="DY450" s="16"/>
      <c r="DZ450" s="70"/>
      <c r="EA450" s="16"/>
      <c r="EB450" s="16"/>
      <c r="EC450" s="70"/>
      <c r="ED450" s="16"/>
      <c r="EE450" s="16"/>
      <c r="EF450" s="70"/>
      <c r="EG450" s="16"/>
      <c r="EH450" s="16"/>
      <c r="EI450" s="70"/>
      <c r="EJ450" s="16"/>
      <c r="EK450" s="16"/>
      <c r="EL450" s="70"/>
      <c r="EM450" s="16"/>
      <c r="EN450" s="16"/>
      <c r="EO450" s="70"/>
      <c r="EP450" s="16"/>
      <c r="EQ450" s="16"/>
      <c r="ER450" s="70"/>
      <c r="ES450" s="16"/>
      <c r="ET450" s="16"/>
      <c r="EU450" s="70"/>
      <c r="EV450" s="16"/>
      <c r="EW450" s="16"/>
      <c r="EX450" s="70"/>
      <c r="EY450" s="16"/>
      <c r="EZ450" s="16"/>
      <c r="FA450" s="70"/>
      <c r="FB450" s="16"/>
      <c r="FC450" s="16"/>
      <c r="FD450" s="70"/>
      <c r="FE450" s="16"/>
      <c r="FF450" s="16"/>
      <c r="FG450" s="70"/>
      <c r="FH450" s="16"/>
      <c r="FI450" s="16"/>
      <c r="FJ450" s="70"/>
      <c r="FK450" s="16"/>
      <c r="FL450" s="16"/>
      <c r="FM450" s="70"/>
      <c r="FN450" s="16"/>
      <c r="FO450" s="16"/>
      <c r="FP450" s="70"/>
      <c r="FQ450" s="16"/>
      <c r="FR450" s="16"/>
      <c r="FS450" s="70"/>
      <c r="FT450" s="16"/>
      <c r="FU450" s="16"/>
      <c r="FV450" s="70"/>
      <c r="FW450" s="16"/>
      <c r="FX450" s="16"/>
      <c r="FY450" s="70"/>
      <c r="FZ450" s="16"/>
      <c r="GA450" s="16"/>
      <c r="GB450" s="70"/>
      <c r="GC450" s="16"/>
      <c r="GD450" s="16"/>
      <c r="GE450" s="70"/>
      <c r="GF450" s="16"/>
      <c r="GG450" s="16"/>
      <c r="GH450" s="71"/>
      <c r="GI450" s="16"/>
      <c r="GJ450" s="16"/>
      <c r="GK450" s="70"/>
      <c r="GL450" s="16"/>
      <c r="GM450" s="16"/>
      <c r="GN450" s="70"/>
      <c r="GO450" s="16"/>
      <c r="GP450" s="16"/>
      <c r="GQ450" s="70"/>
      <c r="GR450" s="16"/>
      <c r="GS450" s="16"/>
      <c r="GT450" s="70"/>
      <c r="GU450" s="16"/>
      <c r="GV450" s="16"/>
      <c r="GW450" s="70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70"/>
      <c r="HJ450" s="16"/>
      <c r="HK450" s="16"/>
      <c r="HL450" s="16"/>
      <c r="HM450" s="16"/>
      <c r="HN450" s="16"/>
      <c r="HO450" s="16"/>
      <c r="HP450" s="16"/>
      <c r="HQ450" s="16"/>
      <c r="HR450" s="70"/>
      <c r="HS450" s="16"/>
      <c r="HT450" s="16"/>
      <c r="HU450" s="70"/>
      <c r="HV450" s="16"/>
      <c r="HW450" s="16"/>
      <c r="HX450" s="70"/>
      <c r="HY450" s="16"/>
      <c r="HZ450" s="16"/>
      <c r="IA450" s="70"/>
      <c r="IB450" s="16"/>
      <c r="IC450" s="16"/>
      <c r="ID450" s="70"/>
      <c r="IE450" s="16"/>
      <c r="IF450" s="16"/>
      <c r="IG450" s="70"/>
      <c r="IH450" s="16"/>
      <c r="II450" s="16"/>
      <c r="IJ450" s="70"/>
      <c r="IK450" s="16"/>
      <c r="IL450" s="16"/>
      <c r="IM450" s="70"/>
      <c r="IN450" s="16"/>
      <c r="IO450" s="16"/>
      <c r="IP450" s="70"/>
      <c r="IQ450" s="16"/>
      <c r="IR450" s="16"/>
      <c r="IS450" s="16"/>
      <c r="IT450" s="70"/>
      <c r="IU450" s="16"/>
      <c r="IV450" s="16"/>
      <c r="IW450" s="70"/>
      <c r="IX450" s="16"/>
      <c r="IY450" s="16"/>
      <c r="IZ450" s="70"/>
      <c r="JA450" s="16"/>
      <c r="JB450" s="16"/>
      <c r="JC450" s="70"/>
      <c r="JD450" s="16"/>
      <c r="JE450" s="16"/>
      <c r="JF450" s="70"/>
      <c r="JG450" s="16"/>
      <c r="JH450" s="16"/>
      <c r="JI450" s="70"/>
      <c r="JJ450" s="16"/>
      <c r="JK450" s="16"/>
      <c r="JL450" s="70"/>
      <c r="JM450" s="16"/>
      <c r="JN450" s="16"/>
      <c r="JO450" s="70"/>
      <c r="JP450" s="16"/>
      <c r="JQ450" s="16"/>
      <c r="JR450" s="70"/>
      <c r="JS450" s="16"/>
      <c r="JT450" s="16"/>
      <c r="JU450" s="70"/>
      <c r="JV450" s="16"/>
      <c r="JW450" s="16"/>
      <c r="JX450" s="70"/>
      <c r="JY450" s="16"/>
      <c r="JZ450" s="16"/>
      <c r="KA450" s="70"/>
      <c r="KB450" s="16"/>
      <c r="KC450" s="16"/>
      <c r="KD450" s="70"/>
      <c r="KE450" s="16"/>
      <c r="KF450" s="16"/>
      <c r="KG450" s="70"/>
      <c r="KH450" s="16"/>
      <c r="KI450" s="16"/>
      <c r="KJ450" s="70"/>
      <c r="KK450" s="16"/>
      <c r="KL450" s="16"/>
      <c r="KM450" s="70"/>
      <c r="KN450" s="16"/>
      <c r="KO450" s="16"/>
      <c r="KP450" s="70"/>
      <c r="KQ450" s="16"/>
      <c r="KR450" s="16"/>
      <c r="KS450" s="70"/>
      <c r="KT450" s="16"/>
      <c r="KU450" s="16"/>
      <c r="KV450" s="16"/>
      <c r="KW450" s="16"/>
      <c r="KX450" s="16"/>
      <c r="KY450" s="70"/>
      <c r="KZ450" s="16"/>
      <c r="LA450" s="16"/>
      <c r="LB450" s="70"/>
      <c r="LC450" s="16"/>
      <c r="LD450" s="16"/>
      <c r="LE450" s="70"/>
      <c r="LF450" s="16"/>
      <c r="LG450" s="16"/>
      <c r="LH450" s="70"/>
      <c r="LI450" s="16"/>
      <c r="LJ450" s="16"/>
      <c r="LK450" s="70"/>
      <c r="LL450" s="16"/>
      <c r="LM450" s="16"/>
      <c r="LN450" s="70"/>
      <c r="LO450" s="16"/>
      <c r="LP450" s="16"/>
      <c r="LQ450" s="70"/>
      <c r="LR450" s="16"/>
      <c r="LS450" s="16"/>
      <c r="LT450" s="70"/>
      <c r="LU450" s="16"/>
      <c r="LV450" s="16"/>
      <c r="LW450" s="70"/>
      <c r="LX450" s="16"/>
      <c r="LY450" s="16"/>
      <c r="LZ450" s="70"/>
      <c r="MA450" s="16"/>
      <c r="MB450" s="16"/>
      <c r="MC450" s="70"/>
      <c r="MD450" s="16"/>
      <c r="ME450" s="16"/>
      <c r="MF450" s="70"/>
      <c r="MG450" s="21"/>
    </row>
    <row r="451" spans="2:345" s="17" customFormat="1">
      <c r="B451" s="16"/>
      <c r="C451" s="16"/>
      <c r="D451" s="16"/>
      <c r="E451" s="16"/>
      <c r="F451" s="16"/>
      <c r="G451" s="70"/>
      <c r="H451" s="16"/>
      <c r="I451" s="16"/>
      <c r="J451" s="70"/>
      <c r="K451" s="16"/>
      <c r="L451" s="16"/>
      <c r="M451" s="70"/>
      <c r="N451" s="16"/>
      <c r="O451" s="16"/>
      <c r="P451" s="70"/>
      <c r="Q451" s="16"/>
      <c r="R451" s="16"/>
      <c r="S451" s="70"/>
      <c r="T451" s="16"/>
      <c r="U451" s="16"/>
      <c r="V451" s="70"/>
      <c r="W451" s="16"/>
      <c r="X451" s="16"/>
      <c r="Y451" s="70"/>
      <c r="Z451" s="16"/>
      <c r="AA451" s="16"/>
      <c r="AB451" s="70"/>
      <c r="AC451" s="16"/>
      <c r="AD451" s="16"/>
      <c r="AE451" s="70"/>
      <c r="AF451" s="16"/>
      <c r="AG451" s="16"/>
      <c r="AH451" s="70"/>
      <c r="AI451" s="16"/>
      <c r="AJ451" s="16"/>
      <c r="AK451" s="70"/>
      <c r="AL451" s="16"/>
      <c r="AM451" s="16"/>
      <c r="AN451" s="70"/>
      <c r="AO451" s="16"/>
      <c r="AP451" s="16"/>
      <c r="AQ451" s="70"/>
      <c r="AR451" s="16"/>
      <c r="AS451" s="16"/>
      <c r="AT451" s="70"/>
      <c r="AU451" s="16"/>
      <c r="AV451" s="16"/>
      <c r="AW451" s="70"/>
      <c r="AX451" s="16"/>
      <c r="AY451" s="16"/>
      <c r="AZ451" s="70"/>
      <c r="BA451" s="16"/>
      <c r="BB451" s="16"/>
      <c r="BC451" s="70"/>
      <c r="BD451" s="16"/>
      <c r="BE451" s="16"/>
      <c r="BF451" s="70"/>
      <c r="BG451" s="16"/>
      <c r="BH451" s="16"/>
      <c r="BI451" s="70"/>
      <c r="BJ451" s="16"/>
      <c r="BK451" s="16"/>
      <c r="BL451" s="70"/>
      <c r="BM451" s="16"/>
      <c r="BN451" s="16"/>
      <c r="BO451" s="70"/>
      <c r="BP451" s="16"/>
      <c r="BQ451" s="16"/>
      <c r="BR451" s="70"/>
      <c r="BS451" s="16"/>
      <c r="BT451" s="16"/>
      <c r="BU451" s="70"/>
      <c r="BV451" s="16"/>
      <c r="BW451" s="16"/>
      <c r="BX451" s="70"/>
      <c r="BY451" s="16"/>
      <c r="BZ451" s="16"/>
      <c r="CA451" s="70"/>
      <c r="CB451" s="16"/>
      <c r="CC451" s="16"/>
      <c r="CD451" s="70"/>
      <c r="CE451" s="16"/>
      <c r="CF451" s="16"/>
      <c r="CG451" s="70"/>
      <c r="CH451" s="16"/>
      <c r="CI451" s="16"/>
      <c r="CJ451" s="70"/>
      <c r="CK451" s="16"/>
      <c r="CL451" s="16"/>
      <c r="CM451" s="70"/>
      <c r="CN451" s="16"/>
      <c r="CO451" s="16"/>
      <c r="CP451" s="70"/>
      <c r="CQ451" s="16"/>
      <c r="CR451" s="16"/>
      <c r="CS451" s="70"/>
      <c r="CT451" s="16"/>
      <c r="CU451" s="16"/>
      <c r="CV451" s="70"/>
      <c r="CW451" s="16"/>
      <c r="CX451" s="16"/>
      <c r="CY451" s="70"/>
      <c r="CZ451" s="16"/>
      <c r="DA451" s="16"/>
      <c r="DB451" s="70"/>
      <c r="DC451" s="16"/>
      <c r="DD451" s="16"/>
      <c r="DE451" s="70"/>
      <c r="DF451" s="16"/>
      <c r="DG451" s="16"/>
      <c r="DH451" s="70"/>
      <c r="DI451" s="16"/>
      <c r="DJ451" s="16"/>
      <c r="DK451" s="70"/>
      <c r="DL451" s="16"/>
      <c r="DM451" s="16"/>
      <c r="DN451" s="70"/>
      <c r="DO451" s="16"/>
      <c r="DP451" s="16"/>
      <c r="DQ451" s="70"/>
      <c r="DR451" s="16"/>
      <c r="DS451" s="16"/>
      <c r="DT451" s="70"/>
      <c r="DU451" s="16"/>
      <c r="DV451" s="16"/>
      <c r="DW451" s="70"/>
      <c r="DX451" s="16"/>
      <c r="DY451" s="16"/>
      <c r="DZ451" s="70"/>
      <c r="EA451" s="16"/>
      <c r="EB451" s="16"/>
      <c r="EC451" s="70"/>
      <c r="ED451" s="16"/>
      <c r="EE451" s="16"/>
      <c r="EF451" s="70"/>
      <c r="EG451" s="16"/>
      <c r="EH451" s="16"/>
      <c r="EI451" s="70"/>
      <c r="EJ451" s="16"/>
      <c r="EK451" s="16"/>
      <c r="EL451" s="70"/>
      <c r="EM451" s="16"/>
      <c r="EN451" s="16"/>
      <c r="EO451" s="70"/>
      <c r="EP451" s="16"/>
      <c r="EQ451" s="16"/>
      <c r="ER451" s="70"/>
      <c r="ES451" s="16"/>
      <c r="ET451" s="16"/>
      <c r="EU451" s="70"/>
      <c r="EV451" s="16"/>
      <c r="EW451" s="16"/>
      <c r="EX451" s="70"/>
      <c r="EY451" s="16"/>
      <c r="EZ451" s="16"/>
      <c r="FA451" s="70"/>
      <c r="FB451" s="16"/>
      <c r="FC451" s="16"/>
      <c r="FD451" s="70"/>
      <c r="FE451" s="16"/>
      <c r="FF451" s="16"/>
      <c r="FG451" s="70"/>
      <c r="FH451" s="16"/>
      <c r="FI451" s="16"/>
      <c r="FJ451" s="70"/>
      <c r="FK451" s="16"/>
      <c r="FL451" s="16"/>
      <c r="FM451" s="70"/>
      <c r="FN451" s="16"/>
      <c r="FO451" s="16"/>
      <c r="FP451" s="70"/>
      <c r="FQ451" s="16"/>
      <c r="FR451" s="16"/>
      <c r="FS451" s="70"/>
      <c r="FT451" s="16"/>
      <c r="FU451" s="16"/>
      <c r="FV451" s="70"/>
      <c r="FW451" s="16"/>
      <c r="FX451" s="16"/>
      <c r="FY451" s="70"/>
      <c r="FZ451" s="16"/>
      <c r="GA451" s="16"/>
      <c r="GB451" s="70"/>
      <c r="GC451" s="16"/>
      <c r="GD451" s="16"/>
      <c r="GE451" s="70"/>
      <c r="GF451" s="16"/>
      <c r="GG451" s="16"/>
      <c r="GH451" s="71"/>
      <c r="GI451" s="16"/>
      <c r="GJ451" s="16"/>
      <c r="GK451" s="70"/>
      <c r="GL451" s="16"/>
      <c r="GM451" s="16"/>
      <c r="GN451" s="70"/>
      <c r="GO451" s="16"/>
      <c r="GP451" s="16"/>
      <c r="GQ451" s="70"/>
      <c r="GR451" s="16"/>
      <c r="GS451" s="16"/>
      <c r="GT451" s="70"/>
      <c r="GU451" s="16"/>
      <c r="GV451" s="16"/>
      <c r="GW451" s="70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70"/>
      <c r="HJ451" s="16"/>
      <c r="HK451" s="16"/>
      <c r="HL451" s="16"/>
      <c r="HM451" s="16"/>
      <c r="HN451" s="16"/>
      <c r="HO451" s="16"/>
      <c r="HP451" s="16"/>
      <c r="HQ451" s="16"/>
      <c r="HR451" s="70"/>
      <c r="HS451" s="16"/>
      <c r="HT451" s="16"/>
      <c r="HU451" s="70"/>
      <c r="HV451" s="16"/>
      <c r="HW451" s="16"/>
      <c r="HX451" s="70"/>
      <c r="HY451" s="16"/>
      <c r="HZ451" s="16"/>
      <c r="IA451" s="70"/>
      <c r="IB451" s="16"/>
      <c r="IC451" s="16"/>
      <c r="ID451" s="70"/>
      <c r="IE451" s="16"/>
      <c r="IF451" s="16"/>
      <c r="IG451" s="70"/>
      <c r="IH451" s="16"/>
      <c r="II451" s="16"/>
      <c r="IJ451" s="70"/>
      <c r="IK451" s="16"/>
      <c r="IL451" s="16"/>
      <c r="IM451" s="70"/>
      <c r="IN451" s="16"/>
      <c r="IO451" s="16"/>
      <c r="IP451" s="70"/>
      <c r="IQ451" s="16"/>
      <c r="IR451" s="16"/>
      <c r="IS451" s="16"/>
      <c r="IT451" s="70"/>
      <c r="IU451" s="16"/>
      <c r="IV451" s="16"/>
      <c r="IW451" s="70"/>
      <c r="IX451" s="16"/>
      <c r="IY451" s="16"/>
      <c r="IZ451" s="70"/>
      <c r="JA451" s="16"/>
      <c r="JB451" s="16"/>
      <c r="JC451" s="70"/>
      <c r="JD451" s="16"/>
      <c r="JE451" s="16"/>
      <c r="JF451" s="70"/>
      <c r="JG451" s="16"/>
      <c r="JH451" s="16"/>
      <c r="JI451" s="70"/>
      <c r="JJ451" s="16"/>
      <c r="JK451" s="16"/>
      <c r="JL451" s="70"/>
      <c r="JM451" s="16"/>
      <c r="JN451" s="16"/>
      <c r="JO451" s="70"/>
      <c r="JP451" s="16"/>
      <c r="JQ451" s="16"/>
      <c r="JR451" s="70"/>
      <c r="JS451" s="16"/>
      <c r="JT451" s="16"/>
      <c r="JU451" s="70"/>
      <c r="JV451" s="16"/>
      <c r="JW451" s="16"/>
      <c r="JX451" s="70"/>
      <c r="JY451" s="16"/>
      <c r="JZ451" s="16"/>
      <c r="KA451" s="70"/>
      <c r="KB451" s="16"/>
      <c r="KC451" s="16"/>
      <c r="KD451" s="70"/>
      <c r="KE451" s="16"/>
      <c r="KF451" s="16"/>
      <c r="KG451" s="70"/>
      <c r="KH451" s="16"/>
      <c r="KI451" s="16"/>
      <c r="KJ451" s="70"/>
      <c r="KK451" s="16"/>
      <c r="KL451" s="16"/>
      <c r="KM451" s="70"/>
      <c r="KN451" s="16"/>
      <c r="KO451" s="16"/>
      <c r="KP451" s="70"/>
      <c r="KQ451" s="16"/>
      <c r="KR451" s="16"/>
      <c r="KS451" s="70"/>
      <c r="KT451" s="16"/>
      <c r="KU451" s="16"/>
      <c r="KV451" s="16"/>
      <c r="KW451" s="16"/>
      <c r="KX451" s="16"/>
      <c r="KY451" s="70"/>
      <c r="KZ451" s="16"/>
      <c r="LA451" s="16"/>
      <c r="LB451" s="70"/>
      <c r="LC451" s="16"/>
      <c r="LD451" s="16"/>
      <c r="LE451" s="70"/>
      <c r="LF451" s="16"/>
      <c r="LG451" s="16"/>
      <c r="LH451" s="70"/>
      <c r="LI451" s="16"/>
      <c r="LJ451" s="16"/>
      <c r="LK451" s="70"/>
      <c r="LL451" s="16"/>
      <c r="LM451" s="16"/>
      <c r="LN451" s="70"/>
      <c r="LO451" s="16"/>
      <c r="LP451" s="16"/>
      <c r="LQ451" s="70"/>
      <c r="LR451" s="16"/>
      <c r="LS451" s="16"/>
      <c r="LT451" s="70"/>
      <c r="LU451" s="16"/>
      <c r="LV451" s="16"/>
      <c r="LW451" s="70"/>
      <c r="LX451" s="16"/>
      <c r="LY451" s="16"/>
      <c r="LZ451" s="70"/>
      <c r="MA451" s="16"/>
      <c r="MB451" s="16"/>
      <c r="MC451" s="70"/>
      <c r="MD451" s="16"/>
      <c r="ME451" s="16"/>
      <c r="MF451" s="70"/>
      <c r="MG451" s="21"/>
    </row>
    <row r="452" spans="2:345" s="17" customFormat="1" ht="18.75" customHeight="1">
      <c r="B452" s="16"/>
      <c r="C452" s="16"/>
      <c r="D452" s="16"/>
      <c r="E452" s="16"/>
      <c r="F452" s="16"/>
      <c r="G452" s="70"/>
      <c r="H452" s="16"/>
      <c r="I452" s="16"/>
      <c r="J452" s="70"/>
      <c r="K452" s="16"/>
      <c r="L452" s="16"/>
      <c r="M452" s="70"/>
      <c r="N452" s="16"/>
      <c r="O452" s="16"/>
      <c r="P452" s="70"/>
      <c r="Q452" s="16"/>
      <c r="R452" s="16"/>
      <c r="S452" s="70"/>
      <c r="T452" s="16"/>
      <c r="U452" s="16"/>
      <c r="V452" s="70"/>
      <c r="W452" s="16"/>
      <c r="X452" s="16"/>
      <c r="Y452" s="70"/>
      <c r="Z452" s="16"/>
      <c r="AA452" s="16"/>
      <c r="AB452" s="70"/>
      <c r="AC452" s="16"/>
      <c r="AD452" s="16"/>
      <c r="AE452" s="70"/>
      <c r="AF452" s="16"/>
      <c r="AG452" s="16"/>
      <c r="AH452" s="70"/>
      <c r="AI452" s="16"/>
      <c r="AJ452" s="16"/>
      <c r="AK452" s="70"/>
      <c r="AL452" s="16"/>
      <c r="AM452" s="16"/>
      <c r="AN452" s="70"/>
      <c r="AO452" s="16"/>
      <c r="AP452" s="16"/>
      <c r="AQ452" s="70"/>
      <c r="AR452" s="16"/>
      <c r="AS452" s="16"/>
      <c r="AT452" s="70"/>
      <c r="AU452" s="16"/>
      <c r="AV452" s="16"/>
      <c r="AW452" s="70"/>
      <c r="AX452" s="16"/>
      <c r="AY452" s="16"/>
      <c r="AZ452" s="70"/>
      <c r="BA452" s="16"/>
      <c r="BB452" s="16"/>
      <c r="BC452" s="70"/>
      <c r="BD452" s="16"/>
      <c r="BE452" s="16"/>
      <c r="BF452" s="70"/>
      <c r="BG452" s="16"/>
      <c r="BH452" s="16"/>
      <c r="BI452" s="70"/>
      <c r="BJ452" s="16"/>
      <c r="BK452" s="16"/>
      <c r="BL452" s="70"/>
      <c r="BM452" s="16"/>
      <c r="BN452" s="16"/>
      <c r="BO452" s="70"/>
      <c r="BP452" s="16"/>
      <c r="BQ452" s="16"/>
      <c r="BR452" s="70"/>
      <c r="BS452" s="16"/>
      <c r="BT452" s="16"/>
      <c r="BU452" s="70"/>
      <c r="BV452" s="16"/>
      <c r="BW452" s="16"/>
      <c r="BX452" s="70"/>
      <c r="BY452" s="16"/>
      <c r="BZ452" s="16"/>
      <c r="CA452" s="70"/>
      <c r="CB452" s="16"/>
      <c r="CC452" s="16"/>
      <c r="CD452" s="70"/>
      <c r="CE452" s="16"/>
      <c r="CF452" s="16"/>
      <c r="CG452" s="70"/>
      <c r="CH452" s="16"/>
      <c r="CI452" s="16"/>
      <c r="CJ452" s="70"/>
      <c r="CK452" s="16"/>
      <c r="CL452" s="16"/>
      <c r="CM452" s="70"/>
      <c r="CN452" s="16"/>
      <c r="CO452" s="16"/>
      <c r="CP452" s="70"/>
      <c r="CQ452" s="16"/>
      <c r="CR452" s="16"/>
      <c r="CS452" s="70"/>
      <c r="CT452" s="16"/>
      <c r="CU452" s="16"/>
      <c r="CV452" s="70"/>
      <c r="CW452" s="16"/>
      <c r="CX452" s="16"/>
      <c r="CY452" s="70"/>
      <c r="CZ452" s="16"/>
      <c r="DA452" s="16"/>
      <c r="DB452" s="70"/>
      <c r="DC452" s="16"/>
      <c r="DD452" s="16"/>
      <c r="DE452" s="70"/>
      <c r="DF452" s="16"/>
      <c r="DG452" s="16"/>
      <c r="DH452" s="70"/>
      <c r="DI452" s="16"/>
      <c r="DJ452" s="16"/>
      <c r="DK452" s="70"/>
      <c r="DL452" s="16"/>
      <c r="DM452" s="16"/>
      <c r="DN452" s="70"/>
      <c r="DO452" s="16"/>
      <c r="DP452" s="16"/>
      <c r="DQ452" s="70"/>
      <c r="DR452" s="16"/>
      <c r="DS452" s="16"/>
      <c r="DT452" s="70"/>
      <c r="DU452" s="16"/>
      <c r="DV452" s="16"/>
      <c r="DW452" s="70"/>
      <c r="DX452" s="16"/>
      <c r="DY452" s="16"/>
      <c r="DZ452" s="70"/>
      <c r="EA452" s="16"/>
      <c r="EB452" s="16"/>
      <c r="EC452" s="70"/>
      <c r="ED452" s="16"/>
      <c r="EE452" s="16"/>
      <c r="EF452" s="70"/>
      <c r="EG452" s="16"/>
      <c r="EH452" s="16"/>
      <c r="EI452" s="70"/>
      <c r="EJ452" s="16"/>
      <c r="EK452" s="16"/>
      <c r="EL452" s="70"/>
      <c r="EM452" s="16"/>
      <c r="EN452" s="16"/>
      <c r="EO452" s="70"/>
      <c r="EP452" s="16"/>
      <c r="EQ452" s="16"/>
      <c r="ER452" s="70"/>
      <c r="ES452" s="16"/>
      <c r="ET452" s="16"/>
      <c r="EU452" s="70"/>
      <c r="EV452" s="16"/>
      <c r="EW452" s="16"/>
      <c r="EX452" s="70"/>
      <c r="EY452" s="16"/>
      <c r="EZ452" s="16"/>
      <c r="FA452" s="70"/>
      <c r="FB452" s="16"/>
      <c r="FC452" s="16"/>
      <c r="FD452" s="70"/>
      <c r="FE452" s="16"/>
      <c r="FF452" s="16"/>
      <c r="FG452" s="70"/>
      <c r="FH452" s="16"/>
      <c r="FI452" s="16"/>
      <c r="FJ452" s="70"/>
      <c r="FK452" s="16"/>
      <c r="FL452" s="16"/>
      <c r="FM452" s="70"/>
      <c r="FN452" s="16"/>
      <c r="FO452" s="16"/>
      <c r="FP452" s="70"/>
      <c r="FQ452" s="16"/>
      <c r="FR452" s="16"/>
      <c r="FS452" s="70"/>
      <c r="FT452" s="16"/>
      <c r="FU452" s="16"/>
      <c r="FV452" s="70"/>
      <c r="FW452" s="16"/>
      <c r="FX452" s="16"/>
      <c r="FY452" s="70"/>
      <c r="FZ452" s="16"/>
      <c r="GA452" s="16"/>
      <c r="GB452" s="70"/>
      <c r="GC452" s="16"/>
      <c r="GD452" s="16"/>
      <c r="GE452" s="70"/>
      <c r="GF452" s="16"/>
      <c r="GG452" s="16"/>
      <c r="GH452" s="71"/>
      <c r="GI452" s="16"/>
      <c r="GJ452" s="16"/>
      <c r="GK452" s="70"/>
      <c r="GL452" s="16"/>
      <c r="GM452" s="16"/>
      <c r="GN452" s="70"/>
      <c r="GO452" s="16"/>
      <c r="GP452" s="16"/>
      <c r="GQ452" s="70"/>
      <c r="GR452" s="16"/>
      <c r="GS452" s="16"/>
      <c r="GT452" s="70"/>
      <c r="GU452" s="16"/>
      <c r="GV452" s="16"/>
      <c r="GW452" s="70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70"/>
      <c r="HJ452" s="16"/>
      <c r="HK452" s="16"/>
      <c r="HL452" s="16"/>
      <c r="HM452" s="16"/>
      <c r="HN452" s="16"/>
      <c r="HO452" s="16"/>
      <c r="HP452" s="16"/>
      <c r="HQ452" s="16"/>
      <c r="HR452" s="70"/>
      <c r="HS452" s="16"/>
      <c r="HT452" s="16"/>
      <c r="HU452" s="70"/>
      <c r="HV452" s="16"/>
      <c r="HW452" s="16"/>
      <c r="HX452" s="70"/>
      <c r="HY452" s="16"/>
      <c r="HZ452" s="16"/>
      <c r="IA452" s="70"/>
      <c r="IB452" s="16"/>
      <c r="IC452" s="16"/>
      <c r="ID452" s="70"/>
      <c r="IE452" s="16"/>
      <c r="IF452" s="16"/>
      <c r="IG452" s="70"/>
      <c r="IH452" s="16"/>
      <c r="II452" s="16"/>
      <c r="IJ452" s="70"/>
      <c r="IK452" s="16"/>
      <c r="IL452" s="16"/>
      <c r="IM452" s="70"/>
      <c r="IN452" s="16"/>
      <c r="IO452" s="16"/>
      <c r="IP452" s="70"/>
      <c r="IQ452" s="16"/>
      <c r="IR452" s="16"/>
      <c r="IS452" s="16"/>
      <c r="IT452" s="70"/>
      <c r="IU452" s="16"/>
      <c r="IV452" s="16"/>
      <c r="IW452" s="70"/>
      <c r="IX452" s="16"/>
      <c r="IY452" s="16"/>
      <c r="IZ452" s="70"/>
      <c r="JA452" s="16"/>
      <c r="JB452" s="16"/>
      <c r="JC452" s="70"/>
      <c r="JD452" s="16"/>
      <c r="JE452" s="16"/>
      <c r="JF452" s="70"/>
      <c r="JG452" s="16"/>
      <c r="JH452" s="16"/>
      <c r="JI452" s="70"/>
      <c r="JJ452" s="16"/>
      <c r="JK452" s="16"/>
      <c r="JL452" s="70"/>
      <c r="JM452" s="16"/>
      <c r="JN452" s="16"/>
      <c r="JO452" s="70"/>
      <c r="JP452" s="16"/>
      <c r="JQ452" s="16"/>
      <c r="JR452" s="70"/>
      <c r="JS452" s="16"/>
      <c r="JT452" s="16"/>
      <c r="JU452" s="70"/>
      <c r="JV452" s="16"/>
      <c r="JW452" s="16"/>
      <c r="JX452" s="70"/>
      <c r="JY452" s="16"/>
      <c r="JZ452" s="16"/>
      <c r="KA452" s="70"/>
      <c r="KB452" s="16"/>
      <c r="KC452" s="16"/>
      <c r="KD452" s="70"/>
      <c r="KE452" s="16"/>
      <c r="KF452" s="16"/>
      <c r="KG452" s="70"/>
      <c r="KH452" s="16"/>
      <c r="KI452" s="16"/>
      <c r="KJ452" s="70"/>
      <c r="KK452" s="16"/>
      <c r="KL452" s="16"/>
      <c r="KM452" s="70"/>
      <c r="KN452" s="16"/>
      <c r="KO452" s="16"/>
      <c r="KP452" s="70"/>
      <c r="KQ452" s="16"/>
      <c r="KR452" s="16"/>
      <c r="KS452" s="70"/>
      <c r="KT452" s="16"/>
      <c r="KU452" s="16"/>
      <c r="KV452" s="16"/>
      <c r="KW452" s="16"/>
      <c r="KX452" s="16"/>
      <c r="KY452" s="70"/>
      <c r="KZ452" s="16"/>
      <c r="LA452" s="16"/>
      <c r="LB452" s="70"/>
      <c r="LC452" s="16"/>
      <c r="LD452" s="16"/>
      <c r="LE452" s="70"/>
      <c r="LF452" s="16"/>
      <c r="LG452" s="16"/>
      <c r="LH452" s="70"/>
      <c r="LI452" s="16"/>
      <c r="LJ452" s="16"/>
      <c r="LK452" s="70"/>
      <c r="LL452" s="16"/>
      <c r="LM452" s="16"/>
      <c r="LN452" s="70"/>
      <c r="LO452" s="16"/>
      <c r="LP452" s="16"/>
      <c r="LQ452" s="70"/>
      <c r="LR452" s="16"/>
      <c r="LS452" s="16"/>
      <c r="LT452" s="70"/>
      <c r="LU452" s="16"/>
      <c r="LV452" s="16"/>
      <c r="LW452" s="70"/>
      <c r="LX452" s="16"/>
      <c r="LY452" s="16"/>
      <c r="LZ452" s="70"/>
      <c r="MA452" s="16"/>
      <c r="MB452" s="16"/>
      <c r="MC452" s="70"/>
      <c r="MD452" s="16"/>
      <c r="ME452" s="16"/>
      <c r="MF452" s="70"/>
      <c r="MG452" s="21"/>
    </row>
    <row r="453" spans="2:345" s="17" customFormat="1">
      <c r="B453" s="16"/>
      <c r="C453" s="16"/>
      <c r="D453" s="16"/>
      <c r="E453" s="16"/>
      <c r="F453" s="16"/>
      <c r="G453" s="70"/>
      <c r="H453" s="16"/>
      <c r="I453" s="16"/>
      <c r="J453" s="70"/>
      <c r="K453" s="16"/>
      <c r="L453" s="16"/>
      <c r="M453" s="70"/>
      <c r="N453" s="16"/>
      <c r="O453" s="16"/>
      <c r="P453" s="70"/>
      <c r="Q453" s="16"/>
      <c r="R453" s="16"/>
      <c r="S453" s="70"/>
      <c r="T453" s="16"/>
      <c r="U453" s="16"/>
      <c r="V453" s="70"/>
      <c r="W453" s="16"/>
      <c r="X453" s="16"/>
      <c r="Y453" s="70"/>
      <c r="Z453" s="16"/>
      <c r="AA453" s="16"/>
      <c r="AB453" s="70"/>
      <c r="AC453" s="16"/>
      <c r="AD453" s="16"/>
      <c r="AE453" s="70"/>
      <c r="AF453" s="16"/>
      <c r="AG453" s="16"/>
      <c r="AH453" s="70"/>
      <c r="AI453" s="16"/>
      <c r="AJ453" s="16"/>
      <c r="AK453" s="70"/>
      <c r="AL453" s="16"/>
      <c r="AM453" s="16"/>
      <c r="AN453" s="70"/>
      <c r="AO453" s="16"/>
      <c r="AP453" s="16"/>
      <c r="AQ453" s="70"/>
      <c r="AR453" s="16"/>
      <c r="AS453" s="16"/>
      <c r="AT453" s="70"/>
      <c r="AU453" s="16"/>
      <c r="AV453" s="16"/>
      <c r="AW453" s="70"/>
      <c r="AX453" s="16"/>
      <c r="AY453" s="16"/>
      <c r="AZ453" s="70"/>
      <c r="BA453" s="16"/>
      <c r="BB453" s="16"/>
      <c r="BC453" s="70"/>
      <c r="BD453" s="16"/>
      <c r="BE453" s="16"/>
      <c r="BF453" s="70"/>
      <c r="BG453" s="16"/>
      <c r="BH453" s="16"/>
      <c r="BI453" s="70"/>
      <c r="BJ453" s="16"/>
      <c r="BK453" s="16"/>
      <c r="BL453" s="70"/>
      <c r="BM453" s="16"/>
      <c r="BN453" s="16"/>
      <c r="BO453" s="70"/>
      <c r="BP453" s="16"/>
      <c r="BQ453" s="16"/>
      <c r="BR453" s="70"/>
      <c r="BS453" s="16"/>
      <c r="BT453" s="16"/>
      <c r="BU453" s="70"/>
      <c r="BV453" s="16"/>
      <c r="BW453" s="16"/>
      <c r="BX453" s="70"/>
      <c r="BY453" s="16"/>
      <c r="BZ453" s="16"/>
      <c r="CA453" s="70"/>
      <c r="CB453" s="16"/>
      <c r="CC453" s="16"/>
      <c r="CD453" s="70"/>
      <c r="CE453" s="16"/>
      <c r="CF453" s="16"/>
      <c r="CG453" s="70"/>
      <c r="CH453" s="16"/>
      <c r="CI453" s="16"/>
      <c r="CJ453" s="70"/>
      <c r="CK453" s="16"/>
      <c r="CL453" s="16"/>
      <c r="CM453" s="70"/>
      <c r="CN453" s="16"/>
      <c r="CO453" s="16"/>
      <c r="CP453" s="70"/>
      <c r="CQ453" s="16"/>
      <c r="CR453" s="16"/>
      <c r="CS453" s="70"/>
      <c r="CT453" s="16"/>
      <c r="CU453" s="16"/>
      <c r="CV453" s="70"/>
      <c r="CW453" s="16"/>
      <c r="CX453" s="16"/>
      <c r="CY453" s="70"/>
      <c r="CZ453" s="16"/>
      <c r="DA453" s="16"/>
      <c r="DB453" s="70"/>
      <c r="DC453" s="16"/>
      <c r="DD453" s="16"/>
      <c r="DE453" s="70"/>
      <c r="DF453" s="16"/>
      <c r="DG453" s="16"/>
      <c r="DH453" s="70"/>
      <c r="DI453" s="16"/>
      <c r="DJ453" s="16"/>
      <c r="DK453" s="70"/>
      <c r="DL453" s="16"/>
      <c r="DM453" s="16"/>
      <c r="DN453" s="70"/>
      <c r="DO453" s="16"/>
      <c r="DP453" s="16"/>
      <c r="DQ453" s="70"/>
      <c r="DR453" s="16"/>
      <c r="DS453" s="16"/>
      <c r="DT453" s="70"/>
      <c r="DU453" s="16"/>
      <c r="DV453" s="16"/>
      <c r="DW453" s="70"/>
      <c r="DX453" s="16"/>
      <c r="DY453" s="16"/>
      <c r="DZ453" s="70"/>
      <c r="EA453" s="16"/>
      <c r="EB453" s="16"/>
      <c r="EC453" s="70"/>
      <c r="ED453" s="16"/>
      <c r="EE453" s="16"/>
      <c r="EF453" s="70"/>
      <c r="EG453" s="16"/>
      <c r="EH453" s="16"/>
      <c r="EI453" s="70"/>
      <c r="EJ453" s="16"/>
      <c r="EK453" s="16"/>
      <c r="EL453" s="70"/>
      <c r="EM453" s="16"/>
      <c r="EN453" s="16"/>
      <c r="EO453" s="70"/>
      <c r="EP453" s="16"/>
      <c r="EQ453" s="16"/>
      <c r="ER453" s="70"/>
      <c r="ES453" s="16"/>
      <c r="ET453" s="16"/>
      <c r="EU453" s="70"/>
      <c r="EV453" s="16"/>
      <c r="EW453" s="16"/>
      <c r="EX453" s="70"/>
      <c r="EY453" s="16"/>
      <c r="EZ453" s="16"/>
      <c r="FA453" s="70"/>
      <c r="FB453" s="16"/>
      <c r="FC453" s="16"/>
      <c r="FD453" s="70"/>
      <c r="FE453" s="16"/>
      <c r="FF453" s="16"/>
      <c r="FG453" s="70"/>
      <c r="FH453" s="16"/>
      <c r="FI453" s="16"/>
      <c r="FJ453" s="70"/>
      <c r="FK453" s="16"/>
      <c r="FL453" s="16"/>
      <c r="FM453" s="70"/>
      <c r="FN453" s="16"/>
      <c r="FO453" s="16"/>
      <c r="FP453" s="70"/>
      <c r="FQ453" s="16"/>
      <c r="FR453" s="16"/>
      <c r="FS453" s="70"/>
      <c r="FT453" s="16"/>
      <c r="FU453" s="16"/>
      <c r="FV453" s="70"/>
      <c r="FW453" s="16"/>
      <c r="FX453" s="16"/>
      <c r="FY453" s="70"/>
      <c r="FZ453" s="16"/>
      <c r="GA453" s="16"/>
      <c r="GB453" s="70"/>
      <c r="GC453" s="16"/>
      <c r="GD453" s="16"/>
      <c r="GE453" s="70"/>
      <c r="GF453" s="16"/>
      <c r="GG453" s="16"/>
      <c r="GH453" s="71"/>
      <c r="GI453" s="16"/>
      <c r="GJ453" s="16"/>
      <c r="GK453" s="70"/>
      <c r="GL453" s="16"/>
      <c r="GM453" s="16"/>
      <c r="GN453" s="70"/>
      <c r="GO453" s="16"/>
      <c r="GP453" s="16"/>
      <c r="GQ453" s="70"/>
      <c r="GR453" s="16"/>
      <c r="GS453" s="16"/>
      <c r="GT453" s="70"/>
      <c r="GU453" s="16"/>
      <c r="GV453" s="16"/>
      <c r="GW453" s="70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70"/>
      <c r="HJ453" s="16"/>
      <c r="HK453" s="16"/>
      <c r="HL453" s="16"/>
      <c r="HM453" s="16"/>
      <c r="HN453" s="16"/>
      <c r="HO453" s="16"/>
      <c r="HP453" s="16"/>
      <c r="HQ453" s="16"/>
      <c r="HR453" s="70"/>
      <c r="HS453" s="16"/>
      <c r="HT453" s="16"/>
      <c r="HU453" s="70"/>
      <c r="HV453" s="16"/>
      <c r="HW453" s="16"/>
      <c r="HX453" s="70"/>
      <c r="HY453" s="16"/>
      <c r="HZ453" s="16"/>
      <c r="IA453" s="70"/>
      <c r="IB453" s="16"/>
      <c r="IC453" s="16"/>
      <c r="ID453" s="70"/>
      <c r="IE453" s="16"/>
      <c r="IF453" s="16"/>
      <c r="IG453" s="70"/>
      <c r="IH453" s="16"/>
      <c r="II453" s="16"/>
      <c r="IJ453" s="70"/>
      <c r="IK453" s="16"/>
      <c r="IL453" s="16"/>
      <c r="IM453" s="70"/>
      <c r="IN453" s="16"/>
      <c r="IO453" s="16"/>
      <c r="IP453" s="70"/>
      <c r="IQ453" s="16"/>
      <c r="IR453" s="16"/>
      <c r="IS453" s="16"/>
      <c r="IT453" s="70"/>
      <c r="IU453" s="16"/>
      <c r="IV453" s="16"/>
      <c r="IW453" s="70"/>
      <c r="IX453" s="16"/>
      <c r="IY453" s="16"/>
      <c r="IZ453" s="70"/>
      <c r="JA453" s="16"/>
      <c r="JB453" s="16"/>
      <c r="JC453" s="70"/>
      <c r="JD453" s="16"/>
      <c r="JE453" s="16"/>
      <c r="JF453" s="70"/>
      <c r="JG453" s="16"/>
      <c r="JH453" s="16"/>
      <c r="JI453" s="70"/>
      <c r="JJ453" s="16"/>
      <c r="JK453" s="16"/>
      <c r="JL453" s="70"/>
      <c r="JM453" s="16"/>
      <c r="JN453" s="16"/>
      <c r="JO453" s="70"/>
      <c r="JP453" s="16"/>
      <c r="JQ453" s="16"/>
      <c r="JR453" s="70"/>
      <c r="JS453" s="16"/>
      <c r="JT453" s="16"/>
      <c r="JU453" s="70"/>
      <c r="JV453" s="16"/>
      <c r="JW453" s="16"/>
      <c r="JX453" s="70"/>
      <c r="JY453" s="16"/>
      <c r="JZ453" s="16"/>
      <c r="KA453" s="70"/>
      <c r="KB453" s="16"/>
      <c r="KC453" s="16"/>
      <c r="KD453" s="70"/>
      <c r="KE453" s="16"/>
      <c r="KF453" s="16"/>
      <c r="KG453" s="70"/>
      <c r="KH453" s="16"/>
      <c r="KI453" s="16"/>
      <c r="KJ453" s="70"/>
      <c r="KK453" s="16"/>
      <c r="KL453" s="16"/>
      <c r="KM453" s="70"/>
      <c r="KN453" s="16"/>
      <c r="KO453" s="16"/>
      <c r="KP453" s="70"/>
      <c r="KQ453" s="16"/>
      <c r="KR453" s="16"/>
      <c r="KS453" s="70"/>
      <c r="KT453" s="16"/>
      <c r="KU453" s="16"/>
      <c r="KV453" s="16"/>
      <c r="KW453" s="16"/>
      <c r="KX453" s="16"/>
      <c r="KY453" s="70"/>
      <c r="KZ453" s="16"/>
      <c r="LA453" s="16"/>
      <c r="LB453" s="70"/>
      <c r="LC453" s="16"/>
      <c r="LD453" s="16"/>
      <c r="LE453" s="70"/>
      <c r="LF453" s="16"/>
      <c r="LG453" s="16"/>
      <c r="LH453" s="70"/>
      <c r="LI453" s="16"/>
      <c r="LJ453" s="16"/>
      <c r="LK453" s="70"/>
      <c r="LL453" s="16"/>
      <c r="LM453" s="16"/>
      <c r="LN453" s="70"/>
      <c r="LO453" s="16"/>
      <c r="LP453" s="16"/>
      <c r="LQ453" s="70"/>
      <c r="LR453" s="16"/>
      <c r="LS453" s="16"/>
      <c r="LT453" s="70"/>
      <c r="LU453" s="16"/>
      <c r="LV453" s="16"/>
      <c r="LW453" s="70"/>
      <c r="LX453" s="16"/>
      <c r="LY453" s="16"/>
      <c r="LZ453" s="70"/>
      <c r="MA453" s="16"/>
      <c r="MB453" s="16"/>
      <c r="MC453" s="70"/>
      <c r="MD453" s="16"/>
      <c r="ME453" s="16"/>
      <c r="MF453" s="70"/>
      <c r="MG453" s="21"/>
    </row>
    <row r="454" spans="2:345" s="17" customFormat="1" ht="18.75" customHeight="1">
      <c r="B454" s="16"/>
      <c r="C454" s="16"/>
      <c r="D454" s="16"/>
      <c r="E454" s="16"/>
      <c r="F454" s="16"/>
      <c r="G454" s="70"/>
      <c r="H454" s="16"/>
      <c r="I454" s="16"/>
      <c r="J454" s="70"/>
      <c r="K454" s="16"/>
      <c r="L454" s="16"/>
      <c r="M454" s="70"/>
      <c r="N454" s="16"/>
      <c r="O454" s="16"/>
      <c r="P454" s="70"/>
      <c r="Q454" s="16"/>
      <c r="R454" s="16"/>
      <c r="S454" s="70"/>
      <c r="T454" s="16"/>
      <c r="U454" s="16"/>
      <c r="V454" s="70"/>
      <c r="W454" s="16"/>
      <c r="X454" s="16"/>
      <c r="Y454" s="70"/>
      <c r="Z454" s="16"/>
      <c r="AA454" s="16"/>
      <c r="AB454" s="70"/>
      <c r="AC454" s="16"/>
      <c r="AD454" s="16"/>
      <c r="AE454" s="70"/>
      <c r="AF454" s="16"/>
      <c r="AG454" s="16"/>
      <c r="AH454" s="70"/>
      <c r="AI454" s="16"/>
      <c r="AJ454" s="16"/>
      <c r="AK454" s="70"/>
      <c r="AL454" s="16"/>
      <c r="AM454" s="16"/>
      <c r="AN454" s="70"/>
      <c r="AO454" s="16"/>
      <c r="AP454" s="16"/>
      <c r="AQ454" s="70"/>
      <c r="AR454" s="16"/>
      <c r="AS454" s="16"/>
      <c r="AT454" s="70"/>
      <c r="AU454" s="16"/>
      <c r="AV454" s="16"/>
      <c r="AW454" s="70"/>
      <c r="AX454" s="16"/>
      <c r="AY454" s="16"/>
      <c r="AZ454" s="70"/>
      <c r="BA454" s="16"/>
      <c r="BB454" s="16"/>
      <c r="BC454" s="70"/>
      <c r="BD454" s="16"/>
      <c r="BE454" s="16"/>
      <c r="BF454" s="70"/>
      <c r="BG454" s="16"/>
      <c r="BH454" s="16"/>
      <c r="BI454" s="70"/>
      <c r="BJ454" s="16"/>
      <c r="BK454" s="16"/>
      <c r="BL454" s="70"/>
      <c r="BM454" s="16"/>
      <c r="BN454" s="16"/>
      <c r="BO454" s="70"/>
      <c r="BP454" s="16"/>
      <c r="BQ454" s="16"/>
      <c r="BR454" s="70"/>
      <c r="BS454" s="16"/>
      <c r="BT454" s="16"/>
      <c r="BU454" s="70"/>
      <c r="BV454" s="16"/>
      <c r="BW454" s="16"/>
      <c r="BX454" s="70"/>
      <c r="BY454" s="16"/>
      <c r="BZ454" s="16"/>
      <c r="CA454" s="70"/>
      <c r="CB454" s="16"/>
      <c r="CC454" s="16"/>
      <c r="CD454" s="70"/>
      <c r="CE454" s="16"/>
      <c r="CF454" s="16"/>
      <c r="CG454" s="70"/>
      <c r="CH454" s="16"/>
      <c r="CI454" s="16"/>
      <c r="CJ454" s="70"/>
      <c r="CK454" s="16"/>
      <c r="CL454" s="16"/>
      <c r="CM454" s="70"/>
      <c r="CN454" s="16"/>
      <c r="CO454" s="16"/>
      <c r="CP454" s="70"/>
      <c r="CQ454" s="16"/>
      <c r="CR454" s="16"/>
      <c r="CS454" s="70"/>
      <c r="CT454" s="16"/>
      <c r="CU454" s="16"/>
      <c r="CV454" s="70"/>
      <c r="CW454" s="16"/>
      <c r="CX454" s="16"/>
      <c r="CY454" s="70"/>
      <c r="CZ454" s="16"/>
      <c r="DA454" s="16"/>
      <c r="DB454" s="70"/>
      <c r="DC454" s="16"/>
      <c r="DD454" s="16"/>
      <c r="DE454" s="70"/>
      <c r="DF454" s="16"/>
      <c r="DG454" s="16"/>
      <c r="DH454" s="70"/>
      <c r="DI454" s="16"/>
      <c r="DJ454" s="16"/>
      <c r="DK454" s="70"/>
      <c r="DL454" s="16"/>
      <c r="DM454" s="16"/>
      <c r="DN454" s="70"/>
      <c r="DO454" s="16"/>
      <c r="DP454" s="16"/>
      <c r="DQ454" s="70"/>
      <c r="DR454" s="16"/>
      <c r="DS454" s="16"/>
      <c r="DT454" s="70"/>
      <c r="DU454" s="16"/>
      <c r="DV454" s="16"/>
      <c r="DW454" s="70"/>
      <c r="DX454" s="16"/>
      <c r="DY454" s="16"/>
      <c r="DZ454" s="70"/>
      <c r="EA454" s="16"/>
      <c r="EB454" s="16"/>
      <c r="EC454" s="70"/>
      <c r="ED454" s="16"/>
      <c r="EE454" s="16"/>
      <c r="EF454" s="70"/>
      <c r="EG454" s="16"/>
      <c r="EH454" s="16"/>
      <c r="EI454" s="70"/>
      <c r="EJ454" s="16"/>
      <c r="EK454" s="16"/>
      <c r="EL454" s="70"/>
      <c r="EM454" s="16"/>
      <c r="EN454" s="16"/>
      <c r="EO454" s="70"/>
      <c r="EP454" s="16"/>
      <c r="EQ454" s="16"/>
      <c r="ER454" s="70"/>
      <c r="ES454" s="16"/>
      <c r="ET454" s="16"/>
      <c r="EU454" s="70"/>
      <c r="EV454" s="16"/>
      <c r="EW454" s="16"/>
      <c r="EX454" s="70"/>
      <c r="EY454" s="16"/>
      <c r="EZ454" s="16"/>
      <c r="FA454" s="70"/>
      <c r="FB454" s="16"/>
      <c r="FC454" s="16"/>
      <c r="FD454" s="70"/>
      <c r="FE454" s="16"/>
      <c r="FF454" s="16"/>
      <c r="FG454" s="70"/>
      <c r="FH454" s="16"/>
      <c r="FI454" s="16"/>
      <c r="FJ454" s="70"/>
      <c r="FK454" s="16"/>
      <c r="FL454" s="16"/>
      <c r="FM454" s="70"/>
      <c r="FN454" s="16"/>
      <c r="FO454" s="16"/>
      <c r="FP454" s="70"/>
      <c r="FQ454" s="16"/>
      <c r="FR454" s="16"/>
      <c r="FS454" s="70"/>
      <c r="FT454" s="16"/>
      <c r="FU454" s="16"/>
      <c r="FV454" s="70"/>
      <c r="FW454" s="16"/>
      <c r="FX454" s="16"/>
      <c r="FY454" s="70"/>
      <c r="FZ454" s="16"/>
      <c r="GA454" s="16"/>
      <c r="GB454" s="70"/>
      <c r="GC454" s="16"/>
      <c r="GD454" s="16"/>
      <c r="GE454" s="70"/>
      <c r="GF454" s="16"/>
      <c r="GG454" s="16"/>
      <c r="GH454" s="71"/>
      <c r="GI454" s="16"/>
      <c r="GJ454" s="16"/>
      <c r="GK454" s="70"/>
      <c r="GL454" s="16"/>
      <c r="GM454" s="16"/>
      <c r="GN454" s="70"/>
      <c r="GO454" s="16"/>
      <c r="GP454" s="16"/>
      <c r="GQ454" s="70"/>
      <c r="GR454" s="16"/>
      <c r="GS454" s="16"/>
      <c r="GT454" s="70"/>
      <c r="GU454" s="16"/>
      <c r="GV454" s="16"/>
      <c r="GW454" s="70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70"/>
      <c r="HJ454" s="16"/>
      <c r="HK454" s="16"/>
      <c r="HL454" s="16"/>
      <c r="HM454" s="16"/>
      <c r="HN454" s="16"/>
      <c r="HO454" s="16"/>
      <c r="HP454" s="16"/>
      <c r="HQ454" s="16"/>
      <c r="HR454" s="70"/>
      <c r="HS454" s="16"/>
      <c r="HT454" s="16"/>
      <c r="HU454" s="70"/>
      <c r="HV454" s="16"/>
      <c r="HW454" s="16"/>
      <c r="HX454" s="70"/>
      <c r="HY454" s="16"/>
      <c r="HZ454" s="16"/>
      <c r="IA454" s="70"/>
      <c r="IB454" s="16"/>
      <c r="IC454" s="16"/>
      <c r="ID454" s="70"/>
      <c r="IE454" s="16"/>
      <c r="IF454" s="16"/>
      <c r="IG454" s="70"/>
      <c r="IH454" s="16"/>
      <c r="II454" s="16"/>
      <c r="IJ454" s="70"/>
      <c r="IK454" s="16"/>
      <c r="IL454" s="16"/>
      <c r="IM454" s="70"/>
      <c r="IN454" s="16"/>
      <c r="IO454" s="16"/>
      <c r="IP454" s="70"/>
      <c r="IQ454" s="16"/>
      <c r="IR454" s="16"/>
      <c r="IS454" s="16"/>
      <c r="IT454" s="70"/>
      <c r="IU454" s="16"/>
      <c r="IV454" s="16"/>
      <c r="IW454" s="70"/>
      <c r="IX454" s="16"/>
      <c r="IY454" s="16"/>
      <c r="IZ454" s="70"/>
      <c r="JA454" s="16"/>
      <c r="JB454" s="16"/>
      <c r="JC454" s="70"/>
      <c r="JD454" s="16"/>
      <c r="JE454" s="16"/>
      <c r="JF454" s="70"/>
      <c r="JG454" s="16"/>
      <c r="JH454" s="16"/>
      <c r="JI454" s="70"/>
      <c r="JJ454" s="16"/>
      <c r="JK454" s="16"/>
      <c r="JL454" s="70"/>
      <c r="JM454" s="16"/>
      <c r="JN454" s="16"/>
      <c r="JO454" s="70"/>
      <c r="JP454" s="16"/>
      <c r="JQ454" s="16"/>
      <c r="JR454" s="70"/>
      <c r="JS454" s="16"/>
      <c r="JT454" s="16"/>
      <c r="JU454" s="70"/>
      <c r="JV454" s="16"/>
      <c r="JW454" s="16"/>
      <c r="JX454" s="70"/>
      <c r="JY454" s="16"/>
      <c r="JZ454" s="16"/>
      <c r="KA454" s="70"/>
      <c r="KB454" s="16"/>
      <c r="KC454" s="16"/>
      <c r="KD454" s="70"/>
      <c r="KE454" s="16"/>
      <c r="KF454" s="16"/>
      <c r="KG454" s="70"/>
      <c r="KH454" s="16"/>
      <c r="KI454" s="16"/>
      <c r="KJ454" s="70"/>
      <c r="KK454" s="16"/>
      <c r="KL454" s="16"/>
      <c r="KM454" s="70"/>
      <c r="KN454" s="16"/>
      <c r="KO454" s="16"/>
      <c r="KP454" s="70"/>
      <c r="KQ454" s="16"/>
      <c r="KR454" s="16"/>
      <c r="KS454" s="70"/>
      <c r="KT454" s="16"/>
      <c r="KU454" s="16"/>
      <c r="KV454" s="16"/>
      <c r="KW454" s="16"/>
      <c r="KX454" s="16"/>
      <c r="KY454" s="70"/>
      <c r="KZ454" s="16"/>
      <c r="LA454" s="16"/>
      <c r="LB454" s="70"/>
      <c r="LC454" s="16"/>
      <c r="LD454" s="16"/>
      <c r="LE454" s="70"/>
      <c r="LF454" s="16"/>
      <c r="LG454" s="16"/>
      <c r="LH454" s="70"/>
      <c r="LI454" s="16"/>
      <c r="LJ454" s="16"/>
      <c r="LK454" s="70"/>
      <c r="LL454" s="16"/>
      <c r="LM454" s="16"/>
      <c r="LN454" s="70"/>
      <c r="LO454" s="16"/>
      <c r="LP454" s="16"/>
      <c r="LQ454" s="70"/>
      <c r="LR454" s="16"/>
      <c r="LS454" s="16"/>
      <c r="LT454" s="70"/>
      <c r="LU454" s="16"/>
      <c r="LV454" s="16"/>
      <c r="LW454" s="70"/>
      <c r="LX454" s="16"/>
      <c r="LY454" s="16"/>
      <c r="LZ454" s="70"/>
      <c r="MA454" s="16"/>
      <c r="MB454" s="16"/>
      <c r="MC454" s="70"/>
      <c r="MD454" s="16"/>
      <c r="ME454" s="16"/>
      <c r="MF454" s="70"/>
      <c r="MG454" s="21"/>
    </row>
    <row r="455" spans="2:345" s="17" customFormat="1">
      <c r="B455" s="16"/>
      <c r="C455" s="16"/>
      <c r="D455" s="16"/>
      <c r="E455" s="16"/>
      <c r="F455" s="16"/>
      <c r="G455" s="70"/>
      <c r="H455" s="16"/>
      <c r="I455" s="16"/>
      <c r="J455" s="70"/>
      <c r="K455" s="16"/>
      <c r="L455" s="16"/>
      <c r="M455" s="70"/>
      <c r="N455" s="16"/>
      <c r="O455" s="16"/>
      <c r="P455" s="70"/>
      <c r="Q455" s="16"/>
      <c r="R455" s="16"/>
      <c r="S455" s="70"/>
      <c r="T455" s="16"/>
      <c r="U455" s="16"/>
      <c r="V455" s="70"/>
      <c r="W455" s="16"/>
      <c r="X455" s="16"/>
      <c r="Y455" s="70"/>
      <c r="Z455" s="16"/>
      <c r="AA455" s="16"/>
      <c r="AB455" s="70"/>
      <c r="AC455" s="16"/>
      <c r="AD455" s="16"/>
      <c r="AE455" s="70"/>
      <c r="AF455" s="16"/>
      <c r="AG455" s="16"/>
      <c r="AH455" s="70"/>
      <c r="AI455" s="16"/>
      <c r="AJ455" s="16"/>
      <c r="AK455" s="70"/>
      <c r="AL455" s="16"/>
      <c r="AM455" s="16"/>
      <c r="AN455" s="70"/>
      <c r="AO455" s="16"/>
      <c r="AP455" s="16"/>
      <c r="AQ455" s="70"/>
      <c r="AR455" s="16"/>
      <c r="AS455" s="16"/>
      <c r="AT455" s="70"/>
      <c r="AU455" s="16"/>
      <c r="AV455" s="16"/>
      <c r="AW455" s="70"/>
      <c r="AX455" s="16"/>
      <c r="AY455" s="16"/>
      <c r="AZ455" s="70"/>
      <c r="BA455" s="16"/>
      <c r="BB455" s="16"/>
      <c r="BC455" s="70"/>
      <c r="BD455" s="16"/>
      <c r="BE455" s="16"/>
      <c r="BF455" s="70"/>
      <c r="BG455" s="16"/>
      <c r="BH455" s="16"/>
      <c r="BI455" s="70"/>
      <c r="BJ455" s="16"/>
      <c r="BK455" s="16"/>
      <c r="BL455" s="70"/>
      <c r="BM455" s="16"/>
      <c r="BN455" s="16"/>
      <c r="BO455" s="70"/>
      <c r="BP455" s="16"/>
      <c r="BQ455" s="16"/>
      <c r="BR455" s="70"/>
      <c r="BS455" s="16"/>
      <c r="BT455" s="16"/>
      <c r="BU455" s="70"/>
      <c r="BV455" s="16"/>
      <c r="BW455" s="16"/>
      <c r="BX455" s="70"/>
      <c r="BY455" s="16"/>
      <c r="BZ455" s="16"/>
      <c r="CA455" s="70"/>
      <c r="CB455" s="16"/>
      <c r="CC455" s="16"/>
      <c r="CD455" s="70"/>
      <c r="CE455" s="16"/>
      <c r="CF455" s="16"/>
      <c r="CG455" s="70"/>
      <c r="CH455" s="16"/>
      <c r="CI455" s="16"/>
      <c r="CJ455" s="70"/>
      <c r="CK455" s="16"/>
      <c r="CL455" s="16"/>
      <c r="CM455" s="70"/>
      <c r="CN455" s="16"/>
      <c r="CO455" s="16"/>
      <c r="CP455" s="70"/>
      <c r="CQ455" s="16"/>
      <c r="CR455" s="16"/>
      <c r="CS455" s="70"/>
      <c r="CT455" s="16"/>
      <c r="CU455" s="16"/>
      <c r="CV455" s="70"/>
      <c r="CW455" s="16"/>
      <c r="CX455" s="16"/>
      <c r="CY455" s="70"/>
      <c r="CZ455" s="16"/>
      <c r="DA455" s="16"/>
      <c r="DB455" s="70"/>
      <c r="DC455" s="16"/>
      <c r="DD455" s="16"/>
      <c r="DE455" s="70"/>
      <c r="DF455" s="16"/>
      <c r="DG455" s="16"/>
      <c r="DH455" s="70"/>
      <c r="DI455" s="16"/>
      <c r="DJ455" s="16"/>
      <c r="DK455" s="70"/>
      <c r="DL455" s="16"/>
      <c r="DM455" s="16"/>
      <c r="DN455" s="70"/>
      <c r="DO455" s="16"/>
      <c r="DP455" s="16"/>
      <c r="DQ455" s="70"/>
      <c r="DR455" s="16"/>
      <c r="DS455" s="16"/>
      <c r="DT455" s="70"/>
      <c r="DU455" s="16"/>
      <c r="DV455" s="16"/>
      <c r="DW455" s="70"/>
      <c r="DX455" s="16"/>
      <c r="DY455" s="16"/>
      <c r="DZ455" s="70"/>
      <c r="EA455" s="16"/>
      <c r="EB455" s="16"/>
      <c r="EC455" s="70"/>
      <c r="ED455" s="16"/>
      <c r="EE455" s="16"/>
      <c r="EF455" s="70"/>
      <c r="EG455" s="16"/>
      <c r="EH455" s="16"/>
      <c r="EI455" s="70"/>
      <c r="EJ455" s="16"/>
      <c r="EK455" s="16"/>
      <c r="EL455" s="70"/>
      <c r="EM455" s="16"/>
      <c r="EN455" s="16"/>
      <c r="EO455" s="70"/>
      <c r="EP455" s="16"/>
      <c r="EQ455" s="16"/>
      <c r="ER455" s="70"/>
      <c r="ES455" s="16"/>
      <c r="ET455" s="16"/>
      <c r="EU455" s="70"/>
      <c r="EV455" s="16"/>
      <c r="EW455" s="16"/>
      <c r="EX455" s="70"/>
      <c r="EY455" s="16"/>
      <c r="EZ455" s="16"/>
      <c r="FA455" s="70"/>
      <c r="FB455" s="16"/>
      <c r="FC455" s="16"/>
      <c r="FD455" s="70"/>
      <c r="FE455" s="16"/>
      <c r="FF455" s="16"/>
      <c r="FG455" s="70"/>
      <c r="FH455" s="16"/>
      <c r="FI455" s="16"/>
      <c r="FJ455" s="70"/>
      <c r="FK455" s="16"/>
      <c r="FL455" s="16"/>
      <c r="FM455" s="70"/>
      <c r="FN455" s="16"/>
      <c r="FO455" s="16"/>
      <c r="FP455" s="70"/>
      <c r="FQ455" s="16"/>
      <c r="FR455" s="16"/>
      <c r="FS455" s="70"/>
      <c r="FT455" s="16"/>
      <c r="FU455" s="16"/>
      <c r="FV455" s="70"/>
      <c r="FW455" s="16"/>
      <c r="FX455" s="16"/>
      <c r="FY455" s="70"/>
      <c r="FZ455" s="16"/>
      <c r="GA455" s="16"/>
      <c r="GB455" s="70"/>
      <c r="GC455" s="16"/>
      <c r="GD455" s="16"/>
      <c r="GE455" s="70"/>
      <c r="GF455" s="16"/>
      <c r="GG455" s="16"/>
      <c r="GH455" s="71"/>
      <c r="GI455" s="16"/>
      <c r="GJ455" s="16"/>
      <c r="GK455" s="70"/>
      <c r="GL455" s="16"/>
      <c r="GM455" s="16"/>
      <c r="GN455" s="70"/>
      <c r="GO455" s="16"/>
      <c r="GP455" s="16"/>
      <c r="GQ455" s="70"/>
      <c r="GR455" s="16"/>
      <c r="GS455" s="16"/>
      <c r="GT455" s="70"/>
      <c r="GU455" s="16"/>
      <c r="GV455" s="16"/>
      <c r="GW455" s="70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70"/>
      <c r="HJ455" s="16"/>
      <c r="HK455" s="16"/>
      <c r="HL455" s="16"/>
      <c r="HM455" s="16"/>
      <c r="HN455" s="16"/>
      <c r="HO455" s="16"/>
      <c r="HP455" s="16"/>
      <c r="HQ455" s="16"/>
      <c r="HR455" s="70"/>
      <c r="HS455" s="16"/>
      <c r="HT455" s="16"/>
      <c r="HU455" s="70"/>
      <c r="HV455" s="16"/>
      <c r="HW455" s="16"/>
      <c r="HX455" s="70"/>
      <c r="HY455" s="16"/>
      <c r="HZ455" s="16"/>
      <c r="IA455" s="70"/>
      <c r="IB455" s="16"/>
      <c r="IC455" s="16"/>
      <c r="ID455" s="70"/>
      <c r="IE455" s="16"/>
      <c r="IF455" s="16"/>
      <c r="IG455" s="70"/>
      <c r="IH455" s="16"/>
      <c r="II455" s="16"/>
      <c r="IJ455" s="70"/>
      <c r="IK455" s="16"/>
      <c r="IL455" s="16"/>
      <c r="IM455" s="70"/>
      <c r="IN455" s="16"/>
      <c r="IO455" s="16"/>
      <c r="IP455" s="70"/>
      <c r="IQ455" s="16"/>
      <c r="IR455" s="16"/>
      <c r="IS455" s="16"/>
      <c r="IT455" s="70"/>
      <c r="IU455" s="16"/>
      <c r="IV455" s="16"/>
      <c r="IW455" s="70"/>
      <c r="IX455" s="16"/>
      <c r="IY455" s="16"/>
      <c r="IZ455" s="70"/>
      <c r="JA455" s="16"/>
      <c r="JB455" s="16"/>
      <c r="JC455" s="70"/>
      <c r="JD455" s="16"/>
      <c r="JE455" s="16"/>
      <c r="JF455" s="70"/>
      <c r="JG455" s="16"/>
      <c r="JH455" s="16"/>
      <c r="JI455" s="70"/>
      <c r="JJ455" s="16"/>
      <c r="JK455" s="16"/>
      <c r="JL455" s="70"/>
      <c r="JM455" s="16"/>
      <c r="JN455" s="16"/>
      <c r="JO455" s="70"/>
      <c r="JP455" s="16"/>
      <c r="JQ455" s="16"/>
      <c r="JR455" s="70"/>
      <c r="JS455" s="16"/>
      <c r="JT455" s="16"/>
      <c r="JU455" s="70"/>
      <c r="JV455" s="16"/>
      <c r="JW455" s="16"/>
      <c r="JX455" s="70"/>
      <c r="JY455" s="16"/>
      <c r="JZ455" s="16"/>
      <c r="KA455" s="70"/>
      <c r="KB455" s="16"/>
      <c r="KC455" s="16"/>
      <c r="KD455" s="70"/>
      <c r="KE455" s="16"/>
      <c r="KF455" s="16"/>
      <c r="KG455" s="70"/>
      <c r="KH455" s="16"/>
      <c r="KI455" s="16"/>
      <c r="KJ455" s="70"/>
      <c r="KK455" s="16"/>
      <c r="KL455" s="16"/>
      <c r="KM455" s="70"/>
      <c r="KN455" s="16"/>
      <c r="KO455" s="16"/>
      <c r="KP455" s="70"/>
      <c r="KQ455" s="16"/>
      <c r="KR455" s="16"/>
      <c r="KS455" s="70"/>
      <c r="KT455" s="16"/>
      <c r="KU455" s="16"/>
      <c r="KV455" s="16"/>
      <c r="KW455" s="16"/>
      <c r="KX455" s="16"/>
      <c r="KY455" s="70"/>
      <c r="KZ455" s="16"/>
      <c r="LA455" s="16"/>
      <c r="LB455" s="70"/>
      <c r="LC455" s="16"/>
      <c r="LD455" s="16"/>
      <c r="LE455" s="70"/>
      <c r="LF455" s="16"/>
      <c r="LG455" s="16"/>
      <c r="LH455" s="70"/>
      <c r="LI455" s="16"/>
      <c r="LJ455" s="16"/>
      <c r="LK455" s="70"/>
      <c r="LL455" s="16"/>
      <c r="LM455" s="16"/>
      <c r="LN455" s="70"/>
      <c r="LO455" s="16"/>
      <c r="LP455" s="16"/>
      <c r="LQ455" s="70"/>
      <c r="LR455" s="16"/>
      <c r="LS455" s="16"/>
      <c r="LT455" s="70"/>
      <c r="LU455" s="16"/>
      <c r="LV455" s="16"/>
      <c r="LW455" s="70"/>
      <c r="LX455" s="16"/>
      <c r="LY455" s="16"/>
      <c r="LZ455" s="70"/>
      <c r="MA455" s="16"/>
      <c r="MB455" s="16"/>
      <c r="MC455" s="70"/>
      <c r="MD455" s="16"/>
      <c r="ME455" s="16"/>
      <c r="MF455" s="70"/>
      <c r="MG455" s="21"/>
    </row>
    <row r="456" spans="2:345" s="17" customFormat="1" ht="18.75" customHeight="1">
      <c r="B456" s="16"/>
      <c r="C456" s="16"/>
      <c r="D456" s="16"/>
      <c r="E456" s="16"/>
      <c r="F456" s="16"/>
      <c r="G456" s="70"/>
      <c r="H456" s="16"/>
      <c r="I456" s="16"/>
      <c r="J456" s="70"/>
      <c r="K456" s="16"/>
      <c r="L456" s="16"/>
      <c r="M456" s="70"/>
      <c r="N456" s="16"/>
      <c r="O456" s="16"/>
      <c r="P456" s="70"/>
      <c r="Q456" s="16"/>
      <c r="R456" s="16"/>
      <c r="S456" s="70"/>
      <c r="T456" s="16"/>
      <c r="U456" s="16"/>
      <c r="V456" s="70"/>
      <c r="W456" s="16"/>
      <c r="X456" s="16"/>
      <c r="Y456" s="70"/>
      <c r="Z456" s="16"/>
      <c r="AA456" s="16"/>
      <c r="AB456" s="70"/>
      <c r="AC456" s="16"/>
      <c r="AD456" s="16"/>
      <c r="AE456" s="70"/>
      <c r="AF456" s="16"/>
      <c r="AG456" s="16"/>
      <c r="AH456" s="70"/>
      <c r="AI456" s="16"/>
      <c r="AJ456" s="16"/>
      <c r="AK456" s="70"/>
      <c r="AL456" s="16"/>
      <c r="AM456" s="16"/>
      <c r="AN456" s="70"/>
      <c r="AO456" s="16"/>
      <c r="AP456" s="16"/>
      <c r="AQ456" s="70"/>
      <c r="AR456" s="16"/>
      <c r="AS456" s="16"/>
      <c r="AT456" s="70"/>
      <c r="AU456" s="16"/>
      <c r="AV456" s="16"/>
      <c r="AW456" s="70"/>
      <c r="AX456" s="16"/>
      <c r="AY456" s="16"/>
      <c r="AZ456" s="70"/>
      <c r="BA456" s="16"/>
      <c r="BB456" s="16"/>
      <c r="BC456" s="70"/>
      <c r="BD456" s="16"/>
      <c r="BE456" s="16"/>
      <c r="BF456" s="70"/>
      <c r="BG456" s="16"/>
      <c r="BH456" s="16"/>
      <c r="BI456" s="70"/>
      <c r="BJ456" s="16"/>
      <c r="BK456" s="16"/>
      <c r="BL456" s="70"/>
      <c r="BM456" s="16"/>
      <c r="BN456" s="16"/>
      <c r="BO456" s="70"/>
      <c r="BP456" s="16"/>
      <c r="BQ456" s="16"/>
      <c r="BR456" s="70"/>
      <c r="BS456" s="16"/>
      <c r="BT456" s="16"/>
      <c r="BU456" s="70"/>
      <c r="BV456" s="16"/>
      <c r="BW456" s="16"/>
      <c r="BX456" s="70"/>
      <c r="BY456" s="16"/>
      <c r="BZ456" s="16"/>
      <c r="CA456" s="70"/>
      <c r="CB456" s="16"/>
      <c r="CC456" s="16"/>
      <c r="CD456" s="70"/>
      <c r="CE456" s="16"/>
      <c r="CF456" s="16"/>
      <c r="CG456" s="70"/>
      <c r="CH456" s="16"/>
      <c r="CI456" s="16"/>
      <c r="CJ456" s="70"/>
      <c r="CK456" s="16"/>
      <c r="CL456" s="16"/>
      <c r="CM456" s="70"/>
      <c r="CN456" s="16"/>
      <c r="CO456" s="16"/>
      <c r="CP456" s="70"/>
      <c r="CQ456" s="16"/>
      <c r="CR456" s="16"/>
      <c r="CS456" s="70"/>
      <c r="CT456" s="16"/>
      <c r="CU456" s="16"/>
      <c r="CV456" s="70"/>
      <c r="CW456" s="16"/>
      <c r="CX456" s="16"/>
      <c r="CY456" s="70"/>
      <c r="CZ456" s="16"/>
      <c r="DA456" s="16"/>
      <c r="DB456" s="70"/>
      <c r="DC456" s="16"/>
      <c r="DD456" s="16"/>
      <c r="DE456" s="70"/>
      <c r="DF456" s="16"/>
      <c r="DG456" s="16"/>
      <c r="DH456" s="70"/>
      <c r="DI456" s="16"/>
      <c r="DJ456" s="16"/>
      <c r="DK456" s="70"/>
      <c r="DL456" s="16"/>
      <c r="DM456" s="16"/>
      <c r="DN456" s="70"/>
      <c r="DO456" s="16"/>
      <c r="DP456" s="16"/>
      <c r="DQ456" s="70"/>
      <c r="DR456" s="16"/>
      <c r="DS456" s="16"/>
      <c r="DT456" s="70"/>
      <c r="DU456" s="16"/>
      <c r="DV456" s="16"/>
      <c r="DW456" s="70"/>
      <c r="DX456" s="16"/>
      <c r="DY456" s="16"/>
      <c r="DZ456" s="70"/>
      <c r="EA456" s="16"/>
      <c r="EB456" s="16"/>
      <c r="EC456" s="70"/>
      <c r="ED456" s="16"/>
      <c r="EE456" s="16"/>
      <c r="EF456" s="70"/>
      <c r="EG456" s="16"/>
      <c r="EH456" s="16"/>
      <c r="EI456" s="70"/>
      <c r="EJ456" s="16"/>
      <c r="EK456" s="16"/>
      <c r="EL456" s="70"/>
      <c r="EM456" s="16"/>
      <c r="EN456" s="16"/>
      <c r="EO456" s="70"/>
      <c r="EP456" s="16"/>
      <c r="EQ456" s="16"/>
      <c r="ER456" s="70"/>
      <c r="ES456" s="16"/>
      <c r="ET456" s="16"/>
      <c r="EU456" s="70"/>
      <c r="EV456" s="16"/>
      <c r="EW456" s="16"/>
      <c r="EX456" s="70"/>
      <c r="EY456" s="16"/>
      <c r="EZ456" s="16"/>
      <c r="FA456" s="70"/>
      <c r="FB456" s="16"/>
      <c r="FC456" s="16"/>
      <c r="FD456" s="70"/>
      <c r="FE456" s="16"/>
      <c r="FF456" s="16"/>
      <c r="FG456" s="70"/>
      <c r="FH456" s="16"/>
      <c r="FI456" s="16"/>
      <c r="FJ456" s="70"/>
      <c r="FK456" s="16"/>
      <c r="FL456" s="16"/>
      <c r="FM456" s="70"/>
      <c r="FN456" s="16"/>
      <c r="FO456" s="16"/>
      <c r="FP456" s="70"/>
      <c r="FQ456" s="16"/>
      <c r="FR456" s="16"/>
      <c r="FS456" s="70"/>
      <c r="FT456" s="16"/>
      <c r="FU456" s="16"/>
      <c r="FV456" s="70"/>
      <c r="FW456" s="16"/>
      <c r="FX456" s="16"/>
      <c r="FY456" s="70"/>
      <c r="FZ456" s="16"/>
      <c r="GA456" s="16"/>
      <c r="GB456" s="70"/>
      <c r="GC456" s="16"/>
      <c r="GD456" s="16"/>
      <c r="GE456" s="70"/>
      <c r="GF456" s="16"/>
      <c r="GG456" s="16"/>
      <c r="GH456" s="71"/>
      <c r="GI456" s="16"/>
      <c r="GJ456" s="16"/>
      <c r="GK456" s="70"/>
      <c r="GL456" s="16"/>
      <c r="GM456" s="16"/>
      <c r="GN456" s="70"/>
      <c r="GO456" s="16"/>
      <c r="GP456" s="16"/>
      <c r="GQ456" s="70"/>
      <c r="GR456" s="16"/>
      <c r="GS456" s="16"/>
      <c r="GT456" s="70"/>
      <c r="GU456" s="16"/>
      <c r="GV456" s="16"/>
      <c r="GW456" s="70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70"/>
      <c r="HJ456" s="16"/>
      <c r="HK456" s="16"/>
      <c r="HL456" s="16"/>
      <c r="HM456" s="16"/>
      <c r="HN456" s="16"/>
      <c r="HO456" s="16"/>
      <c r="HP456" s="16"/>
      <c r="HQ456" s="16"/>
      <c r="HR456" s="70"/>
      <c r="HS456" s="16"/>
      <c r="HT456" s="16"/>
      <c r="HU456" s="70"/>
      <c r="HV456" s="16"/>
      <c r="HW456" s="16"/>
      <c r="HX456" s="70"/>
      <c r="HY456" s="16"/>
      <c r="HZ456" s="16"/>
      <c r="IA456" s="70"/>
      <c r="IB456" s="16"/>
      <c r="IC456" s="16"/>
      <c r="ID456" s="70"/>
      <c r="IE456" s="16"/>
      <c r="IF456" s="16"/>
      <c r="IG456" s="70"/>
      <c r="IH456" s="16"/>
      <c r="II456" s="16"/>
      <c r="IJ456" s="70"/>
      <c r="IK456" s="16"/>
      <c r="IL456" s="16"/>
      <c r="IM456" s="70"/>
      <c r="IN456" s="16"/>
      <c r="IO456" s="16"/>
      <c r="IP456" s="70"/>
      <c r="IQ456" s="16"/>
      <c r="IR456" s="16"/>
      <c r="IS456" s="16"/>
      <c r="IT456" s="70"/>
      <c r="IU456" s="16"/>
      <c r="IV456" s="16"/>
      <c r="IW456" s="70"/>
      <c r="IX456" s="16"/>
      <c r="IY456" s="16"/>
      <c r="IZ456" s="70"/>
      <c r="JA456" s="16"/>
      <c r="JB456" s="16"/>
      <c r="JC456" s="70"/>
      <c r="JD456" s="16"/>
      <c r="JE456" s="16"/>
      <c r="JF456" s="70"/>
      <c r="JG456" s="16"/>
      <c r="JH456" s="16"/>
      <c r="JI456" s="70"/>
      <c r="JJ456" s="16"/>
      <c r="JK456" s="16"/>
      <c r="JL456" s="70"/>
      <c r="JM456" s="16"/>
      <c r="JN456" s="16"/>
      <c r="JO456" s="70"/>
      <c r="JP456" s="16"/>
      <c r="JQ456" s="16"/>
      <c r="JR456" s="70"/>
      <c r="JS456" s="16"/>
      <c r="JT456" s="16"/>
      <c r="JU456" s="70"/>
      <c r="JV456" s="16"/>
      <c r="JW456" s="16"/>
      <c r="JX456" s="70"/>
      <c r="JY456" s="16"/>
      <c r="JZ456" s="16"/>
      <c r="KA456" s="70"/>
      <c r="KB456" s="16"/>
      <c r="KC456" s="16"/>
      <c r="KD456" s="70"/>
      <c r="KE456" s="16"/>
      <c r="KF456" s="16"/>
      <c r="KG456" s="70"/>
      <c r="KH456" s="16"/>
      <c r="KI456" s="16"/>
      <c r="KJ456" s="70"/>
      <c r="KK456" s="16"/>
      <c r="KL456" s="16"/>
      <c r="KM456" s="70"/>
      <c r="KN456" s="16"/>
      <c r="KO456" s="16"/>
      <c r="KP456" s="70"/>
      <c r="KQ456" s="16"/>
      <c r="KR456" s="16"/>
      <c r="KS456" s="70"/>
      <c r="KT456" s="16"/>
      <c r="KU456" s="16"/>
      <c r="KV456" s="16"/>
      <c r="KW456" s="16"/>
      <c r="KX456" s="16"/>
      <c r="KY456" s="70"/>
      <c r="KZ456" s="16"/>
      <c r="LA456" s="16"/>
      <c r="LB456" s="70"/>
      <c r="LC456" s="16"/>
      <c r="LD456" s="16"/>
      <c r="LE456" s="70"/>
      <c r="LF456" s="16"/>
      <c r="LG456" s="16"/>
      <c r="LH456" s="70"/>
      <c r="LI456" s="16"/>
      <c r="LJ456" s="16"/>
      <c r="LK456" s="70"/>
      <c r="LL456" s="16"/>
      <c r="LM456" s="16"/>
      <c r="LN456" s="70"/>
      <c r="LO456" s="16"/>
      <c r="LP456" s="16"/>
      <c r="LQ456" s="70"/>
      <c r="LR456" s="16"/>
      <c r="LS456" s="16"/>
      <c r="LT456" s="70"/>
      <c r="LU456" s="16"/>
      <c r="LV456" s="16"/>
      <c r="LW456" s="70"/>
      <c r="LX456" s="16"/>
      <c r="LY456" s="16"/>
      <c r="LZ456" s="70"/>
      <c r="MA456" s="16"/>
      <c r="MB456" s="16"/>
      <c r="MC456" s="70"/>
      <c r="MD456" s="16"/>
      <c r="ME456" s="16"/>
      <c r="MF456" s="70"/>
      <c r="MG456" s="21"/>
    </row>
    <row r="457" spans="2:345" s="17" customFormat="1">
      <c r="B457" s="16"/>
      <c r="C457" s="16"/>
      <c r="D457" s="16"/>
      <c r="E457" s="16"/>
      <c r="F457" s="16"/>
      <c r="G457" s="70"/>
      <c r="H457" s="16"/>
      <c r="I457" s="16"/>
      <c r="J457" s="70"/>
      <c r="K457" s="16"/>
      <c r="L457" s="16"/>
      <c r="M457" s="70"/>
      <c r="N457" s="16"/>
      <c r="O457" s="16"/>
      <c r="P457" s="70"/>
      <c r="Q457" s="16"/>
      <c r="R457" s="16"/>
      <c r="S457" s="70"/>
      <c r="T457" s="16"/>
      <c r="U457" s="16"/>
      <c r="V457" s="70"/>
      <c r="W457" s="16"/>
      <c r="X457" s="16"/>
      <c r="Y457" s="70"/>
      <c r="Z457" s="16"/>
      <c r="AA457" s="16"/>
      <c r="AB457" s="70"/>
      <c r="AC457" s="16"/>
      <c r="AD457" s="16"/>
      <c r="AE457" s="70"/>
      <c r="AF457" s="16"/>
      <c r="AG457" s="16"/>
      <c r="AH457" s="70"/>
      <c r="AI457" s="16"/>
      <c r="AJ457" s="16"/>
      <c r="AK457" s="70"/>
      <c r="AL457" s="16"/>
      <c r="AM457" s="16"/>
      <c r="AN457" s="70"/>
      <c r="AO457" s="16"/>
      <c r="AP457" s="16"/>
      <c r="AQ457" s="70"/>
      <c r="AR457" s="16"/>
      <c r="AS457" s="16"/>
      <c r="AT457" s="70"/>
      <c r="AU457" s="16"/>
      <c r="AV457" s="16"/>
      <c r="AW457" s="70"/>
      <c r="AX457" s="16"/>
      <c r="AY457" s="16"/>
      <c r="AZ457" s="70"/>
      <c r="BA457" s="16"/>
      <c r="BB457" s="16"/>
      <c r="BC457" s="70"/>
      <c r="BD457" s="16"/>
      <c r="BE457" s="16"/>
      <c r="BF457" s="70"/>
      <c r="BG457" s="16"/>
      <c r="BH457" s="16"/>
      <c r="BI457" s="70"/>
      <c r="BJ457" s="16"/>
      <c r="BK457" s="16"/>
      <c r="BL457" s="70"/>
      <c r="BM457" s="16"/>
      <c r="BN457" s="16"/>
      <c r="BO457" s="70"/>
      <c r="BP457" s="16"/>
      <c r="BQ457" s="16"/>
      <c r="BR457" s="70"/>
      <c r="BS457" s="16"/>
      <c r="BT457" s="16"/>
      <c r="BU457" s="70"/>
      <c r="BV457" s="16"/>
      <c r="BW457" s="16"/>
      <c r="BX457" s="70"/>
      <c r="BY457" s="16"/>
      <c r="BZ457" s="16"/>
      <c r="CA457" s="70"/>
      <c r="CB457" s="16"/>
      <c r="CC457" s="16"/>
      <c r="CD457" s="70"/>
      <c r="CE457" s="16"/>
      <c r="CF457" s="16"/>
      <c r="CG457" s="70"/>
      <c r="CH457" s="16"/>
      <c r="CI457" s="16"/>
      <c r="CJ457" s="70"/>
      <c r="CK457" s="16"/>
      <c r="CL457" s="16"/>
      <c r="CM457" s="70"/>
      <c r="CN457" s="16"/>
      <c r="CO457" s="16"/>
      <c r="CP457" s="70"/>
      <c r="CQ457" s="16"/>
      <c r="CR457" s="16"/>
      <c r="CS457" s="70"/>
      <c r="CT457" s="16"/>
      <c r="CU457" s="16"/>
      <c r="CV457" s="70"/>
      <c r="CW457" s="16"/>
      <c r="CX457" s="16"/>
      <c r="CY457" s="70"/>
      <c r="CZ457" s="16"/>
      <c r="DA457" s="16"/>
      <c r="DB457" s="70"/>
      <c r="DC457" s="16"/>
      <c r="DD457" s="16"/>
      <c r="DE457" s="70"/>
      <c r="DF457" s="16"/>
      <c r="DG457" s="16"/>
      <c r="DH457" s="70"/>
      <c r="DI457" s="16"/>
      <c r="DJ457" s="16"/>
      <c r="DK457" s="70"/>
      <c r="DL457" s="16"/>
      <c r="DM457" s="16"/>
      <c r="DN457" s="70"/>
      <c r="DO457" s="16"/>
      <c r="DP457" s="16"/>
      <c r="DQ457" s="70"/>
      <c r="DR457" s="16"/>
      <c r="DS457" s="16"/>
      <c r="DT457" s="70"/>
      <c r="DU457" s="16"/>
      <c r="DV457" s="16"/>
      <c r="DW457" s="70"/>
      <c r="DX457" s="16"/>
      <c r="DY457" s="16"/>
      <c r="DZ457" s="70"/>
      <c r="EA457" s="16"/>
      <c r="EB457" s="16"/>
      <c r="EC457" s="70"/>
      <c r="ED457" s="16"/>
      <c r="EE457" s="16"/>
      <c r="EF457" s="70"/>
      <c r="EG457" s="16"/>
      <c r="EH457" s="16"/>
      <c r="EI457" s="70"/>
      <c r="EJ457" s="16"/>
      <c r="EK457" s="16"/>
      <c r="EL457" s="70"/>
      <c r="EM457" s="16"/>
      <c r="EN457" s="16"/>
      <c r="EO457" s="70"/>
      <c r="EP457" s="16"/>
      <c r="EQ457" s="16"/>
      <c r="ER457" s="70"/>
      <c r="ES457" s="16"/>
      <c r="ET457" s="16"/>
      <c r="EU457" s="70"/>
      <c r="EV457" s="16"/>
      <c r="EW457" s="16"/>
      <c r="EX457" s="70"/>
      <c r="EY457" s="16"/>
      <c r="EZ457" s="16"/>
      <c r="FA457" s="70"/>
      <c r="FB457" s="16"/>
      <c r="FC457" s="16"/>
      <c r="FD457" s="70"/>
      <c r="FE457" s="16"/>
      <c r="FF457" s="16"/>
      <c r="FG457" s="70"/>
      <c r="FH457" s="16"/>
      <c r="FI457" s="16"/>
      <c r="FJ457" s="70"/>
      <c r="FK457" s="16"/>
      <c r="FL457" s="16"/>
      <c r="FM457" s="70"/>
      <c r="FN457" s="16"/>
      <c r="FO457" s="16"/>
      <c r="FP457" s="70"/>
      <c r="FQ457" s="16"/>
      <c r="FR457" s="16"/>
      <c r="FS457" s="70"/>
      <c r="FT457" s="16"/>
      <c r="FU457" s="16"/>
      <c r="FV457" s="70"/>
      <c r="FW457" s="16"/>
      <c r="FX457" s="16"/>
      <c r="FY457" s="70"/>
      <c r="FZ457" s="16"/>
      <c r="GA457" s="16"/>
      <c r="GB457" s="70"/>
      <c r="GC457" s="16"/>
      <c r="GD457" s="16"/>
      <c r="GE457" s="70"/>
      <c r="GF457" s="16"/>
      <c r="GG457" s="16"/>
      <c r="GH457" s="71"/>
      <c r="GI457" s="16"/>
      <c r="GJ457" s="16"/>
      <c r="GK457" s="70"/>
      <c r="GL457" s="16"/>
      <c r="GM457" s="16"/>
      <c r="GN457" s="70"/>
      <c r="GO457" s="16"/>
      <c r="GP457" s="16"/>
      <c r="GQ457" s="70"/>
      <c r="GR457" s="16"/>
      <c r="GS457" s="16"/>
      <c r="GT457" s="70"/>
      <c r="GU457" s="16"/>
      <c r="GV457" s="16"/>
      <c r="GW457" s="70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70"/>
      <c r="HJ457" s="16"/>
      <c r="HK457" s="16"/>
      <c r="HL457" s="16"/>
      <c r="HM457" s="16"/>
      <c r="HN457" s="16"/>
      <c r="HO457" s="16"/>
      <c r="HP457" s="16"/>
      <c r="HQ457" s="16"/>
      <c r="HR457" s="70"/>
      <c r="HS457" s="16"/>
      <c r="HT457" s="16"/>
      <c r="HU457" s="70"/>
      <c r="HV457" s="16"/>
      <c r="HW457" s="16"/>
      <c r="HX457" s="70"/>
      <c r="HY457" s="16"/>
      <c r="HZ457" s="16"/>
      <c r="IA457" s="70"/>
      <c r="IB457" s="16"/>
      <c r="IC457" s="16"/>
      <c r="ID457" s="70"/>
      <c r="IE457" s="16"/>
      <c r="IF457" s="16"/>
      <c r="IG457" s="70"/>
      <c r="IH457" s="16"/>
      <c r="II457" s="16"/>
      <c r="IJ457" s="70"/>
      <c r="IK457" s="16"/>
      <c r="IL457" s="16"/>
      <c r="IM457" s="70"/>
      <c r="IN457" s="16"/>
      <c r="IO457" s="16"/>
      <c r="IP457" s="70"/>
      <c r="IQ457" s="16"/>
      <c r="IR457" s="16"/>
      <c r="IS457" s="16"/>
      <c r="IT457" s="70"/>
      <c r="IU457" s="16"/>
      <c r="IV457" s="16"/>
      <c r="IW457" s="70"/>
      <c r="IX457" s="16"/>
      <c r="IY457" s="16"/>
      <c r="IZ457" s="70"/>
      <c r="JA457" s="16"/>
      <c r="JB457" s="16"/>
      <c r="JC457" s="70"/>
      <c r="JD457" s="16"/>
      <c r="JE457" s="16"/>
      <c r="JF457" s="70"/>
      <c r="JG457" s="16"/>
      <c r="JH457" s="16"/>
      <c r="JI457" s="70"/>
      <c r="JJ457" s="16"/>
      <c r="JK457" s="16"/>
      <c r="JL457" s="70"/>
      <c r="JM457" s="16"/>
      <c r="JN457" s="16"/>
      <c r="JO457" s="70"/>
      <c r="JP457" s="16"/>
      <c r="JQ457" s="16"/>
      <c r="JR457" s="70"/>
      <c r="JS457" s="16"/>
      <c r="JT457" s="16"/>
      <c r="JU457" s="70"/>
      <c r="JV457" s="16"/>
      <c r="JW457" s="16"/>
      <c r="JX457" s="70"/>
      <c r="JY457" s="16"/>
      <c r="JZ457" s="16"/>
      <c r="KA457" s="70"/>
      <c r="KB457" s="16"/>
      <c r="KC457" s="16"/>
      <c r="KD457" s="70"/>
      <c r="KE457" s="16"/>
      <c r="KF457" s="16"/>
      <c r="KG457" s="70"/>
      <c r="KH457" s="16"/>
      <c r="KI457" s="16"/>
      <c r="KJ457" s="70"/>
      <c r="KK457" s="16"/>
      <c r="KL457" s="16"/>
      <c r="KM457" s="70"/>
      <c r="KN457" s="16"/>
      <c r="KO457" s="16"/>
      <c r="KP457" s="70"/>
      <c r="KQ457" s="16"/>
      <c r="KR457" s="16"/>
      <c r="KS457" s="70"/>
      <c r="KT457" s="16"/>
      <c r="KU457" s="16"/>
      <c r="KV457" s="16"/>
      <c r="KW457" s="16"/>
      <c r="KX457" s="16"/>
      <c r="KY457" s="70"/>
      <c r="KZ457" s="16"/>
      <c r="LA457" s="16"/>
      <c r="LB457" s="70"/>
      <c r="LC457" s="16"/>
      <c r="LD457" s="16"/>
      <c r="LE457" s="70"/>
      <c r="LF457" s="16"/>
      <c r="LG457" s="16"/>
      <c r="LH457" s="70"/>
      <c r="LI457" s="16"/>
      <c r="LJ457" s="16"/>
      <c r="LK457" s="70"/>
      <c r="LL457" s="16"/>
      <c r="LM457" s="16"/>
      <c r="LN457" s="70"/>
      <c r="LO457" s="16"/>
      <c r="LP457" s="16"/>
      <c r="LQ457" s="70"/>
      <c r="LR457" s="16"/>
      <c r="LS457" s="16"/>
      <c r="LT457" s="70"/>
      <c r="LU457" s="16"/>
      <c r="LV457" s="16"/>
      <c r="LW457" s="70"/>
      <c r="LX457" s="16"/>
      <c r="LY457" s="16"/>
      <c r="LZ457" s="70"/>
      <c r="MA457" s="16"/>
      <c r="MB457" s="16"/>
      <c r="MC457" s="70"/>
      <c r="MD457" s="16"/>
      <c r="ME457" s="16"/>
      <c r="MF457" s="70"/>
      <c r="MG457" s="21"/>
    </row>
    <row r="458" spans="2:345" s="17" customFormat="1" ht="18.75" customHeight="1">
      <c r="B458" s="16"/>
      <c r="C458" s="16"/>
      <c r="D458" s="16"/>
      <c r="E458" s="16"/>
      <c r="F458" s="16"/>
      <c r="G458" s="70"/>
      <c r="H458" s="16"/>
      <c r="I458" s="16"/>
      <c r="J458" s="70"/>
      <c r="K458" s="16"/>
      <c r="L458" s="16"/>
      <c r="M458" s="70"/>
      <c r="N458" s="16"/>
      <c r="O458" s="16"/>
      <c r="P458" s="70"/>
      <c r="Q458" s="16"/>
      <c r="R458" s="16"/>
      <c r="S458" s="70"/>
      <c r="T458" s="16"/>
      <c r="U458" s="16"/>
      <c r="V458" s="70"/>
      <c r="W458" s="16"/>
      <c r="X458" s="16"/>
      <c r="Y458" s="70"/>
      <c r="Z458" s="16"/>
      <c r="AA458" s="16"/>
      <c r="AB458" s="70"/>
      <c r="AC458" s="16"/>
      <c r="AD458" s="16"/>
      <c r="AE458" s="70"/>
      <c r="AF458" s="16"/>
      <c r="AG458" s="16"/>
      <c r="AH458" s="70"/>
      <c r="AI458" s="16"/>
      <c r="AJ458" s="16"/>
      <c r="AK458" s="70"/>
      <c r="AL458" s="16"/>
      <c r="AM458" s="16"/>
      <c r="AN458" s="70"/>
      <c r="AO458" s="16"/>
      <c r="AP458" s="16"/>
      <c r="AQ458" s="70"/>
      <c r="AR458" s="16"/>
      <c r="AS458" s="16"/>
      <c r="AT458" s="70"/>
      <c r="AU458" s="16"/>
      <c r="AV458" s="16"/>
      <c r="AW458" s="70"/>
      <c r="AX458" s="16"/>
      <c r="AY458" s="16"/>
      <c r="AZ458" s="70"/>
      <c r="BA458" s="16"/>
      <c r="BB458" s="16"/>
      <c r="BC458" s="70"/>
      <c r="BD458" s="16"/>
      <c r="BE458" s="16"/>
      <c r="BF458" s="70"/>
      <c r="BG458" s="16"/>
      <c r="BH458" s="16"/>
      <c r="BI458" s="70"/>
      <c r="BJ458" s="16"/>
      <c r="BK458" s="16"/>
      <c r="BL458" s="70"/>
      <c r="BM458" s="16"/>
      <c r="BN458" s="16"/>
      <c r="BO458" s="70"/>
      <c r="BP458" s="16"/>
      <c r="BQ458" s="16"/>
      <c r="BR458" s="70"/>
      <c r="BS458" s="16"/>
      <c r="BT458" s="16"/>
      <c r="BU458" s="70"/>
      <c r="BV458" s="16"/>
      <c r="BW458" s="16"/>
      <c r="BX458" s="70"/>
      <c r="BY458" s="16"/>
      <c r="BZ458" s="16"/>
      <c r="CA458" s="70"/>
      <c r="CB458" s="16"/>
      <c r="CC458" s="16"/>
      <c r="CD458" s="70"/>
      <c r="CE458" s="16"/>
      <c r="CF458" s="16"/>
      <c r="CG458" s="70"/>
      <c r="CH458" s="16"/>
      <c r="CI458" s="16"/>
      <c r="CJ458" s="70"/>
      <c r="CK458" s="16"/>
      <c r="CL458" s="16"/>
      <c r="CM458" s="70"/>
      <c r="CN458" s="16"/>
      <c r="CO458" s="16"/>
      <c r="CP458" s="70"/>
      <c r="CQ458" s="16"/>
      <c r="CR458" s="16"/>
      <c r="CS458" s="70"/>
      <c r="CT458" s="16"/>
      <c r="CU458" s="16"/>
      <c r="CV458" s="70"/>
      <c r="CW458" s="16"/>
      <c r="CX458" s="16"/>
      <c r="CY458" s="70"/>
      <c r="CZ458" s="16"/>
      <c r="DA458" s="16"/>
      <c r="DB458" s="70"/>
      <c r="DC458" s="16"/>
      <c r="DD458" s="16"/>
      <c r="DE458" s="70"/>
      <c r="DF458" s="16"/>
      <c r="DG458" s="16"/>
      <c r="DH458" s="70"/>
      <c r="DI458" s="16"/>
      <c r="DJ458" s="16"/>
      <c r="DK458" s="70"/>
      <c r="DL458" s="16"/>
      <c r="DM458" s="16"/>
      <c r="DN458" s="70"/>
      <c r="DO458" s="16"/>
      <c r="DP458" s="16"/>
      <c r="DQ458" s="70"/>
      <c r="DR458" s="16"/>
      <c r="DS458" s="16"/>
      <c r="DT458" s="70"/>
      <c r="DU458" s="16"/>
      <c r="DV458" s="16"/>
      <c r="DW458" s="70"/>
      <c r="DX458" s="16"/>
      <c r="DY458" s="16"/>
      <c r="DZ458" s="70"/>
      <c r="EA458" s="16"/>
      <c r="EB458" s="16"/>
      <c r="EC458" s="70"/>
      <c r="ED458" s="16"/>
      <c r="EE458" s="16"/>
      <c r="EF458" s="70"/>
      <c r="EG458" s="16"/>
      <c r="EH458" s="16"/>
      <c r="EI458" s="70"/>
      <c r="EJ458" s="16"/>
      <c r="EK458" s="16"/>
      <c r="EL458" s="70"/>
      <c r="EM458" s="16"/>
      <c r="EN458" s="16"/>
      <c r="EO458" s="70"/>
      <c r="EP458" s="16"/>
      <c r="EQ458" s="16"/>
      <c r="ER458" s="70"/>
      <c r="ES458" s="16"/>
      <c r="ET458" s="16"/>
      <c r="EU458" s="70"/>
      <c r="EV458" s="16"/>
      <c r="EW458" s="16"/>
      <c r="EX458" s="70"/>
      <c r="EY458" s="16"/>
      <c r="EZ458" s="16"/>
      <c r="FA458" s="70"/>
      <c r="FB458" s="16"/>
      <c r="FC458" s="16"/>
      <c r="FD458" s="70"/>
      <c r="FE458" s="16"/>
      <c r="FF458" s="16"/>
      <c r="FG458" s="70"/>
      <c r="FH458" s="16"/>
      <c r="FI458" s="16"/>
      <c r="FJ458" s="70"/>
      <c r="FK458" s="16"/>
      <c r="FL458" s="16"/>
      <c r="FM458" s="70"/>
      <c r="FN458" s="16"/>
      <c r="FO458" s="16"/>
      <c r="FP458" s="70"/>
      <c r="FQ458" s="16"/>
      <c r="FR458" s="16"/>
      <c r="FS458" s="70"/>
      <c r="FT458" s="16"/>
      <c r="FU458" s="16"/>
      <c r="FV458" s="70"/>
      <c r="FW458" s="16"/>
      <c r="FX458" s="16"/>
      <c r="FY458" s="70"/>
      <c r="FZ458" s="16"/>
      <c r="GA458" s="16"/>
      <c r="GB458" s="70"/>
      <c r="GC458" s="16"/>
      <c r="GD458" s="16"/>
      <c r="GE458" s="70"/>
      <c r="GF458" s="16"/>
      <c r="GG458" s="16"/>
      <c r="GH458" s="71"/>
      <c r="GI458" s="16"/>
      <c r="GJ458" s="16"/>
      <c r="GK458" s="70"/>
      <c r="GL458" s="16"/>
      <c r="GM458" s="16"/>
      <c r="GN458" s="70"/>
      <c r="GO458" s="16"/>
      <c r="GP458" s="16"/>
      <c r="GQ458" s="70"/>
      <c r="GR458" s="16"/>
      <c r="GS458" s="16"/>
      <c r="GT458" s="70"/>
      <c r="GU458" s="16"/>
      <c r="GV458" s="16"/>
      <c r="GW458" s="70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70"/>
      <c r="HJ458" s="16"/>
      <c r="HK458" s="16"/>
      <c r="HL458" s="16"/>
      <c r="HM458" s="16"/>
      <c r="HN458" s="16"/>
      <c r="HO458" s="16"/>
      <c r="HP458" s="16"/>
      <c r="HQ458" s="16"/>
      <c r="HR458" s="70"/>
      <c r="HS458" s="16"/>
      <c r="HT458" s="16"/>
      <c r="HU458" s="70"/>
      <c r="HV458" s="16"/>
      <c r="HW458" s="16"/>
      <c r="HX458" s="70"/>
      <c r="HY458" s="16"/>
      <c r="HZ458" s="16"/>
      <c r="IA458" s="70"/>
      <c r="IB458" s="16"/>
      <c r="IC458" s="16"/>
      <c r="ID458" s="70"/>
      <c r="IE458" s="16"/>
      <c r="IF458" s="16"/>
      <c r="IG458" s="70"/>
      <c r="IH458" s="16"/>
      <c r="II458" s="16"/>
      <c r="IJ458" s="70"/>
      <c r="IK458" s="16"/>
      <c r="IL458" s="16"/>
      <c r="IM458" s="70"/>
      <c r="IN458" s="16"/>
      <c r="IO458" s="16"/>
      <c r="IP458" s="70"/>
      <c r="IQ458" s="16"/>
      <c r="IR458" s="16"/>
      <c r="IS458" s="16"/>
      <c r="IT458" s="70"/>
      <c r="IU458" s="16"/>
      <c r="IV458" s="16"/>
      <c r="IW458" s="70"/>
      <c r="IX458" s="16"/>
      <c r="IY458" s="16"/>
      <c r="IZ458" s="70"/>
      <c r="JA458" s="16"/>
      <c r="JB458" s="16"/>
      <c r="JC458" s="70"/>
      <c r="JD458" s="16"/>
      <c r="JE458" s="16"/>
      <c r="JF458" s="70"/>
      <c r="JG458" s="16"/>
      <c r="JH458" s="16"/>
      <c r="JI458" s="70"/>
      <c r="JJ458" s="16"/>
      <c r="JK458" s="16"/>
      <c r="JL458" s="70"/>
      <c r="JM458" s="16"/>
      <c r="JN458" s="16"/>
      <c r="JO458" s="70"/>
      <c r="JP458" s="16"/>
      <c r="JQ458" s="16"/>
      <c r="JR458" s="70"/>
      <c r="JS458" s="16"/>
      <c r="JT458" s="16"/>
      <c r="JU458" s="70"/>
      <c r="JV458" s="16"/>
      <c r="JW458" s="16"/>
      <c r="JX458" s="70"/>
      <c r="JY458" s="16"/>
      <c r="JZ458" s="16"/>
      <c r="KA458" s="70"/>
      <c r="KB458" s="16"/>
      <c r="KC458" s="16"/>
      <c r="KD458" s="70"/>
      <c r="KE458" s="16"/>
      <c r="KF458" s="16"/>
      <c r="KG458" s="70"/>
      <c r="KH458" s="16"/>
      <c r="KI458" s="16"/>
      <c r="KJ458" s="70"/>
      <c r="KK458" s="16"/>
      <c r="KL458" s="16"/>
      <c r="KM458" s="70"/>
      <c r="KN458" s="16"/>
      <c r="KO458" s="16"/>
      <c r="KP458" s="70"/>
      <c r="KQ458" s="16"/>
      <c r="KR458" s="16"/>
      <c r="KS458" s="70"/>
      <c r="KT458" s="16"/>
      <c r="KU458" s="16"/>
      <c r="KV458" s="16"/>
      <c r="KW458" s="16"/>
      <c r="KX458" s="16"/>
      <c r="KY458" s="70"/>
      <c r="KZ458" s="16"/>
      <c r="LA458" s="16"/>
      <c r="LB458" s="70"/>
      <c r="LC458" s="16"/>
      <c r="LD458" s="16"/>
      <c r="LE458" s="70"/>
      <c r="LF458" s="16"/>
      <c r="LG458" s="16"/>
      <c r="LH458" s="70"/>
      <c r="LI458" s="16"/>
      <c r="LJ458" s="16"/>
      <c r="LK458" s="70"/>
      <c r="LL458" s="16"/>
      <c r="LM458" s="16"/>
      <c r="LN458" s="70"/>
      <c r="LO458" s="16"/>
      <c r="LP458" s="16"/>
      <c r="LQ458" s="70"/>
      <c r="LR458" s="16"/>
      <c r="LS458" s="16"/>
      <c r="LT458" s="70"/>
      <c r="LU458" s="16"/>
      <c r="LV458" s="16"/>
      <c r="LW458" s="70"/>
      <c r="LX458" s="16"/>
      <c r="LY458" s="16"/>
      <c r="LZ458" s="70"/>
      <c r="MA458" s="16"/>
      <c r="MB458" s="16"/>
      <c r="MC458" s="70"/>
      <c r="MD458" s="16"/>
      <c r="ME458" s="16"/>
      <c r="MF458" s="70"/>
      <c r="MG458" s="21"/>
    </row>
    <row r="459" spans="2:345" s="17" customFormat="1">
      <c r="B459" s="16"/>
      <c r="C459" s="16"/>
      <c r="D459" s="16"/>
      <c r="E459" s="16"/>
      <c r="F459" s="16"/>
      <c r="G459" s="70"/>
      <c r="H459" s="16"/>
      <c r="I459" s="16"/>
      <c r="J459" s="70"/>
      <c r="K459" s="16"/>
      <c r="L459" s="16"/>
      <c r="M459" s="70"/>
      <c r="N459" s="16"/>
      <c r="O459" s="16"/>
      <c r="P459" s="70"/>
      <c r="Q459" s="16"/>
      <c r="R459" s="16"/>
      <c r="S459" s="70"/>
      <c r="T459" s="16"/>
      <c r="U459" s="16"/>
      <c r="V459" s="70"/>
      <c r="W459" s="16"/>
      <c r="X459" s="16"/>
      <c r="Y459" s="70"/>
      <c r="Z459" s="16"/>
      <c r="AA459" s="16"/>
      <c r="AB459" s="70"/>
      <c r="AC459" s="16"/>
      <c r="AD459" s="16"/>
      <c r="AE459" s="70"/>
      <c r="AF459" s="16"/>
      <c r="AG459" s="16"/>
      <c r="AH459" s="70"/>
      <c r="AI459" s="16"/>
      <c r="AJ459" s="16"/>
      <c r="AK459" s="70"/>
      <c r="AL459" s="16"/>
      <c r="AM459" s="16"/>
      <c r="AN459" s="70"/>
      <c r="AO459" s="16"/>
      <c r="AP459" s="16"/>
      <c r="AQ459" s="70"/>
      <c r="AR459" s="16"/>
      <c r="AS459" s="16"/>
      <c r="AT459" s="70"/>
      <c r="AU459" s="16"/>
      <c r="AV459" s="16"/>
      <c r="AW459" s="70"/>
      <c r="AX459" s="16"/>
      <c r="AY459" s="16"/>
      <c r="AZ459" s="70"/>
      <c r="BA459" s="16"/>
      <c r="BB459" s="16"/>
      <c r="BC459" s="70"/>
      <c r="BD459" s="16"/>
      <c r="BE459" s="16"/>
      <c r="BF459" s="70"/>
      <c r="BG459" s="16"/>
      <c r="BH459" s="16"/>
      <c r="BI459" s="70"/>
      <c r="BJ459" s="16"/>
      <c r="BK459" s="16"/>
      <c r="BL459" s="70"/>
      <c r="BM459" s="16"/>
      <c r="BN459" s="16"/>
      <c r="BO459" s="70"/>
      <c r="BP459" s="16"/>
      <c r="BQ459" s="16"/>
      <c r="BR459" s="70"/>
      <c r="BS459" s="16"/>
      <c r="BT459" s="16"/>
      <c r="BU459" s="70"/>
      <c r="BV459" s="16"/>
      <c r="BW459" s="16"/>
      <c r="BX459" s="70"/>
      <c r="BY459" s="16"/>
      <c r="BZ459" s="16"/>
      <c r="CA459" s="70"/>
      <c r="CB459" s="16"/>
      <c r="CC459" s="16"/>
      <c r="CD459" s="70"/>
      <c r="CE459" s="16"/>
      <c r="CF459" s="16"/>
      <c r="CG459" s="70"/>
      <c r="CH459" s="16"/>
      <c r="CI459" s="16"/>
      <c r="CJ459" s="70"/>
      <c r="CK459" s="16"/>
      <c r="CL459" s="16"/>
      <c r="CM459" s="70"/>
      <c r="CN459" s="16"/>
      <c r="CO459" s="16"/>
      <c r="CP459" s="70"/>
      <c r="CQ459" s="16"/>
      <c r="CR459" s="16"/>
      <c r="CS459" s="70"/>
      <c r="CT459" s="16"/>
      <c r="CU459" s="16"/>
      <c r="CV459" s="70"/>
      <c r="CW459" s="16"/>
      <c r="CX459" s="16"/>
      <c r="CY459" s="70"/>
      <c r="CZ459" s="16"/>
      <c r="DA459" s="16"/>
      <c r="DB459" s="70"/>
      <c r="DC459" s="16"/>
      <c r="DD459" s="16"/>
      <c r="DE459" s="70"/>
      <c r="DF459" s="16"/>
      <c r="DG459" s="16"/>
      <c r="DH459" s="70"/>
      <c r="DI459" s="16"/>
      <c r="DJ459" s="16"/>
      <c r="DK459" s="70"/>
      <c r="DL459" s="16"/>
      <c r="DM459" s="16"/>
      <c r="DN459" s="70"/>
      <c r="DO459" s="16"/>
      <c r="DP459" s="16"/>
      <c r="DQ459" s="70"/>
      <c r="DR459" s="16"/>
      <c r="DS459" s="16"/>
      <c r="DT459" s="70"/>
      <c r="DU459" s="16"/>
      <c r="DV459" s="16"/>
      <c r="DW459" s="70"/>
      <c r="DX459" s="16"/>
      <c r="DY459" s="16"/>
      <c r="DZ459" s="70"/>
      <c r="EA459" s="16"/>
      <c r="EB459" s="16"/>
      <c r="EC459" s="70"/>
      <c r="ED459" s="16"/>
      <c r="EE459" s="16"/>
      <c r="EF459" s="70"/>
      <c r="EG459" s="16"/>
      <c r="EH459" s="16"/>
      <c r="EI459" s="70"/>
      <c r="EJ459" s="16"/>
      <c r="EK459" s="16"/>
      <c r="EL459" s="70"/>
      <c r="EM459" s="16"/>
      <c r="EN459" s="16"/>
      <c r="EO459" s="70"/>
      <c r="EP459" s="16"/>
      <c r="EQ459" s="16"/>
      <c r="ER459" s="70"/>
      <c r="ES459" s="16"/>
      <c r="ET459" s="16"/>
      <c r="EU459" s="70"/>
      <c r="EV459" s="16"/>
      <c r="EW459" s="16"/>
      <c r="EX459" s="70"/>
      <c r="EY459" s="16"/>
      <c r="EZ459" s="16"/>
      <c r="FA459" s="70"/>
      <c r="FB459" s="16"/>
      <c r="FC459" s="16"/>
      <c r="FD459" s="70"/>
      <c r="FE459" s="16"/>
      <c r="FF459" s="16"/>
      <c r="FG459" s="70"/>
      <c r="FH459" s="16"/>
      <c r="FI459" s="16"/>
      <c r="FJ459" s="70"/>
      <c r="FK459" s="16"/>
      <c r="FL459" s="16"/>
      <c r="FM459" s="70"/>
      <c r="FN459" s="16"/>
      <c r="FO459" s="16"/>
      <c r="FP459" s="70"/>
      <c r="FQ459" s="16"/>
      <c r="FR459" s="16"/>
      <c r="FS459" s="70"/>
      <c r="FT459" s="16"/>
      <c r="FU459" s="16"/>
      <c r="FV459" s="70"/>
      <c r="FW459" s="16"/>
      <c r="FX459" s="16"/>
      <c r="FY459" s="70"/>
      <c r="FZ459" s="16"/>
      <c r="GA459" s="16"/>
      <c r="GB459" s="70"/>
      <c r="GC459" s="16"/>
      <c r="GD459" s="16"/>
      <c r="GE459" s="70"/>
      <c r="GF459" s="16"/>
      <c r="GG459" s="16"/>
      <c r="GH459" s="71"/>
      <c r="GI459" s="16"/>
      <c r="GJ459" s="16"/>
      <c r="GK459" s="70"/>
      <c r="GL459" s="16"/>
      <c r="GM459" s="16"/>
      <c r="GN459" s="70"/>
      <c r="GO459" s="16"/>
      <c r="GP459" s="16"/>
      <c r="GQ459" s="70"/>
      <c r="GR459" s="16"/>
      <c r="GS459" s="16"/>
      <c r="GT459" s="70"/>
      <c r="GU459" s="16"/>
      <c r="GV459" s="16"/>
      <c r="GW459" s="70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70"/>
      <c r="HJ459" s="16"/>
      <c r="HK459" s="16"/>
      <c r="HL459" s="16"/>
      <c r="HM459" s="16"/>
      <c r="HN459" s="16"/>
      <c r="HO459" s="16"/>
      <c r="HP459" s="16"/>
      <c r="HQ459" s="16"/>
      <c r="HR459" s="70"/>
      <c r="HS459" s="16"/>
      <c r="HT459" s="16"/>
      <c r="HU459" s="70"/>
      <c r="HV459" s="16"/>
      <c r="HW459" s="16"/>
      <c r="HX459" s="70"/>
      <c r="HY459" s="16"/>
      <c r="HZ459" s="16"/>
      <c r="IA459" s="70"/>
      <c r="IB459" s="16"/>
      <c r="IC459" s="16"/>
      <c r="ID459" s="70"/>
      <c r="IE459" s="16"/>
      <c r="IF459" s="16"/>
      <c r="IG459" s="70"/>
      <c r="IH459" s="16"/>
      <c r="II459" s="16"/>
      <c r="IJ459" s="70"/>
      <c r="IK459" s="16"/>
      <c r="IL459" s="16"/>
      <c r="IM459" s="70"/>
      <c r="IN459" s="16"/>
      <c r="IO459" s="16"/>
      <c r="IP459" s="70"/>
      <c r="IQ459" s="16"/>
      <c r="IR459" s="16"/>
      <c r="IS459" s="16"/>
      <c r="IT459" s="70"/>
      <c r="IU459" s="16"/>
      <c r="IV459" s="16"/>
      <c r="IW459" s="70"/>
      <c r="IX459" s="16"/>
      <c r="IY459" s="16"/>
      <c r="IZ459" s="70"/>
      <c r="JA459" s="16"/>
      <c r="JB459" s="16"/>
      <c r="JC459" s="70"/>
      <c r="JD459" s="16"/>
      <c r="JE459" s="16"/>
      <c r="JF459" s="70"/>
      <c r="JG459" s="16"/>
      <c r="JH459" s="16"/>
      <c r="JI459" s="70"/>
      <c r="JJ459" s="16"/>
      <c r="JK459" s="16"/>
      <c r="JL459" s="70"/>
      <c r="JM459" s="16"/>
      <c r="JN459" s="16"/>
      <c r="JO459" s="70"/>
      <c r="JP459" s="16"/>
      <c r="JQ459" s="16"/>
      <c r="JR459" s="70"/>
      <c r="JS459" s="16"/>
      <c r="JT459" s="16"/>
      <c r="JU459" s="70"/>
      <c r="JV459" s="16"/>
      <c r="JW459" s="16"/>
      <c r="JX459" s="70"/>
      <c r="JY459" s="16"/>
      <c r="JZ459" s="16"/>
      <c r="KA459" s="70"/>
      <c r="KB459" s="16"/>
      <c r="KC459" s="16"/>
      <c r="KD459" s="70"/>
      <c r="KE459" s="16"/>
      <c r="KF459" s="16"/>
      <c r="KG459" s="70"/>
      <c r="KH459" s="16"/>
      <c r="KI459" s="16"/>
      <c r="KJ459" s="70"/>
      <c r="KK459" s="16"/>
      <c r="KL459" s="16"/>
      <c r="KM459" s="70"/>
      <c r="KN459" s="16"/>
      <c r="KO459" s="16"/>
      <c r="KP459" s="70"/>
      <c r="KQ459" s="16"/>
      <c r="KR459" s="16"/>
      <c r="KS459" s="70"/>
      <c r="KT459" s="16"/>
      <c r="KU459" s="16"/>
      <c r="KV459" s="16"/>
      <c r="KW459" s="16"/>
      <c r="KX459" s="16"/>
      <c r="KY459" s="70"/>
      <c r="KZ459" s="16"/>
      <c r="LA459" s="16"/>
      <c r="LB459" s="70"/>
      <c r="LC459" s="16"/>
      <c r="LD459" s="16"/>
      <c r="LE459" s="70"/>
      <c r="LF459" s="16"/>
      <c r="LG459" s="16"/>
      <c r="LH459" s="70"/>
      <c r="LI459" s="16"/>
      <c r="LJ459" s="16"/>
      <c r="LK459" s="70"/>
      <c r="LL459" s="16"/>
      <c r="LM459" s="16"/>
      <c r="LN459" s="70"/>
      <c r="LO459" s="16"/>
      <c r="LP459" s="16"/>
      <c r="LQ459" s="70"/>
      <c r="LR459" s="16"/>
      <c r="LS459" s="16"/>
      <c r="LT459" s="70"/>
      <c r="LU459" s="16"/>
      <c r="LV459" s="16"/>
      <c r="LW459" s="70"/>
      <c r="LX459" s="16"/>
      <c r="LY459" s="16"/>
      <c r="LZ459" s="70"/>
      <c r="MA459" s="16"/>
      <c r="MB459" s="16"/>
      <c r="MC459" s="70"/>
      <c r="MD459" s="16"/>
      <c r="ME459" s="16"/>
      <c r="MF459" s="70"/>
      <c r="MG459" s="21"/>
    </row>
    <row r="460" spans="2:345" s="17" customFormat="1" ht="18.75" customHeight="1">
      <c r="B460" s="16"/>
      <c r="C460" s="16"/>
      <c r="D460" s="16"/>
      <c r="E460" s="16"/>
      <c r="F460" s="16"/>
      <c r="G460" s="70"/>
      <c r="H460" s="16"/>
      <c r="I460" s="16"/>
      <c r="J460" s="70"/>
      <c r="K460" s="16"/>
      <c r="L460" s="16"/>
      <c r="M460" s="70"/>
      <c r="N460" s="16"/>
      <c r="O460" s="16"/>
      <c r="P460" s="70"/>
      <c r="Q460" s="16"/>
      <c r="R460" s="16"/>
      <c r="S460" s="70"/>
      <c r="T460" s="16"/>
      <c r="U460" s="16"/>
      <c r="V460" s="70"/>
      <c r="W460" s="16"/>
      <c r="X460" s="16"/>
      <c r="Y460" s="70"/>
      <c r="Z460" s="16"/>
      <c r="AA460" s="16"/>
      <c r="AB460" s="70"/>
      <c r="AC460" s="16"/>
      <c r="AD460" s="16"/>
      <c r="AE460" s="70"/>
      <c r="AF460" s="16"/>
      <c r="AG460" s="16"/>
      <c r="AH460" s="70"/>
      <c r="AI460" s="16"/>
      <c r="AJ460" s="16"/>
      <c r="AK460" s="70"/>
      <c r="AL460" s="16"/>
      <c r="AM460" s="16"/>
      <c r="AN460" s="70"/>
      <c r="AO460" s="16"/>
      <c r="AP460" s="16"/>
      <c r="AQ460" s="70"/>
      <c r="AR460" s="16"/>
      <c r="AS460" s="16"/>
      <c r="AT460" s="70"/>
      <c r="AU460" s="16"/>
      <c r="AV460" s="16"/>
      <c r="AW460" s="70"/>
      <c r="AX460" s="16"/>
      <c r="AY460" s="16"/>
      <c r="AZ460" s="70"/>
      <c r="BA460" s="16"/>
      <c r="BB460" s="16"/>
      <c r="BC460" s="70"/>
      <c r="BD460" s="16"/>
      <c r="BE460" s="16"/>
      <c r="BF460" s="70"/>
      <c r="BG460" s="16"/>
      <c r="BH460" s="16"/>
      <c r="BI460" s="70"/>
      <c r="BJ460" s="16"/>
      <c r="BK460" s="16"/>
      <c r="BL460" s="70"/>
      <c r="BM460" s="16"/>
      <c r="BN460" s="16"/>
      <c r="BO460" s="70"/>
      <c r="BP460" s="16"/>
      <c r="BQ460" s="16"/>
      <c r="BR460" s="70"/>
      <c r="BS460" s="16"/>
      <c r="BT460" s="16"/>
      <c r="BU460" s="70"/>
      <c r="BV460" s="16"/>
      <c r="BW460" s="16"/>
      <c r="BX460" s="70"/>
      <c r="BY460" s="16"/>
      <c r="BZ460" s="16"/>
      <c r="CA460" s="70"/>
      <c r="CB460" s="16"/>
      <c r="CC460" s="16"/>
      <c r="CD460" s="70"/>
      <c r="CE460" s="16"/>
      <c r="CF460" s="16"/>
      <c r="CG460" s="70"/>
      <c r="CH460" s="16"/>
      <c r="CI460" s="16"/>
      <c r="CJ460" s="70"/>
      <c r="CK460" s="16"/>
      <c r="CL460" s="16"/>
      <c r="CM460" s="70"/>
      <c r="CN460" s="16"/>
      <c r="CO460" s="16"/>
      <c r="CP460" s="70"/>
      <c r="CQ460" s="16"/>
      <c r="CR460" s="16"/>
      <c r="CS460" s="70"/>
      <c r="CT460" s="16"/>
      <c r="CU460" s="16"/>
      <c r="CV460" s="70"/>
      <c r="CW460" s="16"/>
      <c r="CX460" s="16"/>
      <c r="CY460" s="70"/>
      <c r="CZ460" s="16"/>
      <c r="DA460" s="16"/>
      <c r="DB460" s="70"/>
      <c r="DC460" s="16"/>
      <c r="DD460" s="16"/>
      <c r="DE460" s="70"/>
      <c r="DF460" s="16"/>
      <c r="DG460" s="16"/>
      <c r="DH460" s="70"/>
      <c r="DI460" s="16"/>
      <c r="DJ460" s="16"/>
      <c r="DK460" s="70"/>
      <c r="DL460" s="16"/>
      <c r="DM460" s="16"/>
      <c r="DN460" s="70"/>
      <c r="DO460" s="16"/>
      <c r="DP460" s="16"/>
      <c r="DQ460" s="70"/>
      <c r="DR460" s="16"/>
      <c r="DS460" s="16"/>
      <c r="DT460" s="70"/>
      <c r="DU460" s="16"/>
      <c r="DV460" s="16"/>
      <c r="DW460" s="70"/>
      <c r="DX460" s="16"/>
      <c r="DY460" s="16"/>
      <c r="DZ460" s="70"/>
      <c r="EA460" s="16"/>
      <c r="EB460" s="16"/>
      <c r="EC460" s="70"/>
      <c r="ED460" s="16"/>
      <c r="EE460" s="16"/>
      <c r="EF460" s="70"/>
      <c r="EG460" s="16"/>
      <c r="EH460" s="16"/>
      <c r="EI460" s="70"/>
      <c r="EJ460" s="16"/>
      <c r="EK460" s="16"/>
      <c r="EL460" s="70"/>
      <c r="EM460" s="16"/>
      <c r="EN460" s="16"/>
      <c r="EO460" s="70"/>
      <c r="EP460" s="16"/>
      <c r="EQ460" s="16"/>
      <c r="ER460" s="70"/>
      <c r="ES460" s="16"/>
      <c r="ET460" s="16"/>
      <c r="EU460" s="70"/>
      <c r="EV460" s="16"/>
      <c r="EW460" s="16"/>
      <c r="EX460" s="70"/>
      <c r="EY460" s="16"/>
      <c r="EZ460" s="16"/>
      <c r="FA460" s="70"/>
      <c r="FB460" s="16"/>
      <c r="FC460" s="16"/>
      <c r="FD460" s="70"/>
      <c r="FE460" s="16"/>
      <c r="FF460" s="16"/>
      <c r="FG460" s="70"/>
      <c r="FH460" s="16"/>
      <c r="FI460" s="16"/>
      <c r="FJ460" s="70"/>
      <c r="FK460" s="16"/>
      <c r="FL460" s="16"/>
      <c r="FM460" s="70"/>
      <c r="FN460" s="16"/>
      <c r="FO460" s="16"/>
      <c r="FP460" s="70"/>
      <c r="FQ460" s="16"/>
      <c r="FR460" s="16"/>
      <c r="FS460" s="70"/>
      <c r="FT460" s="16"/>
      <c r="FU460" s="16"/>
      <c r="FV460" s="70"/>
      <c r="FW460" s="16"/>
      <c r="FX460" s="16"/>
      <c r="FY460" s="70"/>
      <c r="FZ460" s="16"/>
      <c r="GA460" s="16"/>
      <c r="GB460" s="70"/>
      <c r="GC460" s="16"/>
      <c r="GD460" s="16"/>
      <c r="GE460" s="70"/>
      <c r="GF460" s="16"/>
      <c r="GG460" s="16"/>
      <c r="GH460" s="71"/>
      <c r="GI460" s="16"/>
      <c r="GJ460" s="16"/>
      <c r="GK460" s="70"/>
      <c r="GL460" s="16"/>
      <c r="GM460" s="16"/>
      <c r="GN460" s="70"/>
      <c r="GO460" s="16"/>
      <c r="GP460" s="16"/>
      <c r="GQ460" s="70"/>
      <c r="GR460" s="16"/>
      <c r="GS460" s="16"/>
      <c r="GT460" s="70"/>
      <c r="GU460" s="16"/>
      <c r="GV460" s="16"/>
      <c r="GW460" s="70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70"/>
      <c r="HJ460" s="16"/>
      <c r="HK460" s="16"/>
      <c r="HL460" s="16"/>
      <c r="HM460" s="16"/>
      <c r="HN460" s="16"/>
      <c r="HO460" s="16"/>
      <c r="HP460" s="16"/>
      <c r="HQ460" s="16"/>
      <c r="HR460" s="70"/>
      <c r="HS460" s="16"/>
      <c r="HT460" s="16"/>
      <c r="HU460" s="70"/>
      <c r="HV460" s="16"/>
      <c r="HW460" s="16"/>
      <c r="HX460" s="70"/>
      <c r="HY460" s="16"/>
      <c r="HZ460" s="16"/>
      <c r="IA460" s="70"/>
      <c r="IB460" s="16"/>
      <c r="IC460" s="16"/>
      <c r="ID460" s="70"/>
      <c r="IE460" s="16"/>
      <c r="IF460" s="16"/>
      <c r="IG460" s="70"/>
      <c r="IH460" s="16"/>
      <c r="II460" s="16"/>
      <c r="IJ460" s="70"/>
      <c r="IK460" s="16"/>
      <c r="IL460" s="16"/>
      <c r="IM460" s="70"/>
      <c r="IN460" s="16"/>
      <c r="IO460" s="16"/>
      <c r="IP460" s="70"/>
      <c r="IQ460" s="16"/>
      <c r="IR460" s="16"/>
      <c r="IS460" s="16"/>
      <c r="IT460" s="70"/>
      <c r="IU460" s="16"/>
      <c r="IV460" s="16"/>
      <c r="IW460" s="70"/>
      <c r="IX460" s="16"/>
      <c r="IY460" s="16"/>
      <c r="IZ460" s="70"/>
      <c r="JA460" s="16"/>
      <c r="JB460" s="16"/>
      <c r="JC460" s="70"/>
      <c r="JD460" s="16"/>
      <c r="JE460" s="16"/>
      <c r="JF460" s="70"/>
      <c r="JG460" s="16"/>
      <c r="JH460" s="16"/>
      <c r="JI460" s="70"/>
      <c r="JJ460" s="16"/>
      <c r="JK460" s="16"/>
      <c r="JL460" s="70"/>
      <c r="JM460" s="16"/>
      <c r="JN460" s="16"/>
      <c r="JO460" s="70"/>
      <c r="JP460" s="16"/>
      <c r="JQ460" s="16"/>
      <c r="JR460" s="70"/>
      <c r="JS460" s="16"/>
      <c r="JT460" s="16"/>
      <c r="JU460" s="70"/>
      <c r="JV460" s="16"/>
      <c r="JW460" s="16"/>
      <c r="JX460" s="70"/>
      <c r="JY460" s="16"/>
      <c r="JZ460" s="16"/>
      <c r="KA460" s="70"/>
      <c r="KB460" s="16"/>
      <c r="KC460" s="16"/>
      <c r="KD460" s="70"/>
      <c r="KE460" s="16"/>
      <c r="KF460" s="16"/>
      <c r="KG460" s="70"/>
      <c r="KH460" s="16"/>
      <c r="KI460" s="16"/>
      <c r="KJ460" s="70"/>
      <c r="KK460" s="16"/>
      <c r="KL460" s="16"/>
      <c r="KM460" s="70"/>
      <c r="KN460" s="16"/>
      <c r="KO460" s="16"/>
      <c r="KP460" s="70"/>
      <c r="KQ460" s="16"/>
      <c r="KR460" s="16"/>
      <c r="KS460" s="70"/>
      <c r="KT460" s="16"/>
      <c r="KU460" s="16"/>
      <c r="KV460" s="16"/>
      <c r="KW460" s="16"/>
      <c r="KX460" s="16"/>
      <c r="KY460" s="70"/>
      <c r="KZ460" s="16"/>
      <c r="LA460" s="16"/>
      <c r="LB460" s="70"/>
      <c r="LC460" s="16"/>
      <c r="LD460" s="16"/>
      <c r="LE460" s="70"/>
      <c r="LF460" s="16"/>
      <c r="LG460" s="16"/>
      <c r="LH460" s="70"/>
      <c r="LI460" s="16"/>
      <c r="LJ460" s="16"/>
      <c r="LK460" s="70"/>
      <c r="LL460" s="16"/>
      <c r="LM460" s="16"/>
      <c r="LN460" s="70"/>
      <c r="LO460" s="16"/>
      <c r="LP460" s="16"/>
      <c r="LQ460" s="70"/>
      <c r="LR460" s="16"/>
      <c r="LS460" s="16"/>
      <c r="LT460" s="70"/>
      <c r="LU460" s="16"/>
      <c r="LV460" s="16"/>
      <c r="LW460" s="70"/>
      <c r="LX460" s="16"/>
      <c r="LY460" s="16"/>
      <c r="LZ460" s="70"/>
      <c r="MA460" s="16"/>
      <c r="MB460" s="16"/>
      <c r="MC460" s="70"/>
      <c r="MD460" s="16"/>
      <c r="ME460" s="16"/>
      <c r="MF460" s="70"/>
      <c r="MG460" s="21"/>
    </row>
    <row r="461" spans="2:345" s="17" customFormat="1">
      <c r="B461" s="16"/>
      <c r="C461" s="16"/>
      <c r="D461" s="16"/>
      <c r="E461" s="16"/>
      <c r="F461" s="16"/>
      <c r="G461" s="70"/>
      <c r="H461" s="16"/>
      <c r="I461" s="16"/>
      <c r="J461" s="70"/>
      <c r="K461" s="16"/>
      <c r="L461" s="16"/>
      <c r="M461" s="70"/>
      <c r="N461" s="16"/>
      <c r="O461" s="16"/>
      <c r="P461" s="70"/>
      <c r="Q461" s="16"/>
      <c r="R461" s="16"/>
      <c r="S461" s="70"/>
      <c r="T461" s="16"/>
      <c r="U461" s="16"/>
      <c r="V461" s="70"/>
      <c r="W461" s="16"/>
      <c r="X461" s="16"/>
      <c r="Y461" s="70"/>
      <c r="Z461" s="16"/>
      <c r="AA461" s="16"/>
      <c r="AB461" s="70"/>
      <c r="AC461" s="16"/>
      <c r="AD461" s="16"/>
      <c r="AE461" s="70"/>
      <c r="AF461" s="16"/>
      <c r="AG461" s="16"/>
      <c r="AH461" s="70"/>
      <c r="AI461" s="16"/>
      <c r="AJ461" s="16"/>
      <c r="AK461" s="70"/>
      <c r="AL461" s="16"/>
      <c r="AM461" s="16"/>
      <c r="AN461" s="70"/>
      <c r="AO461" s="16"/>
      <c r="AP461" s="16"/>
      <c r="AQ461" s="70"/>
      <c r="AR461" s="16"/>
      <c r="AS461" s="16"/>
      <c r="AT461" s="70"/>
      <c r="AU461" s="16"/>
      <c r="AV461" s="16"/>
      <c r="AW461" s="70"/>
      <c r="AX461" s="16"/>
      <c r="AY461" s="16"/>
      <c r="AZ461" s="70"/>
      <c r="BA461" s="16"/>
      <c r="BB461" s="16"/>
      <c r="BC461" s="70"/>
      <c r="BD461" s="16"/>
      <c r="BE461" s="16"/>
      <c r="BF461" s="70"/>
      <c r="BG461" s="16"/>
      <c r="BH461" s="16"/>
      <c r="BI461" s="70"/>
      <c r="BJ461" s="16"/>
      <c r="BK461" s="16"/>
      <c r="BL461" s="70"/>
      <c r="BM461" s="16"/>
      <c r="BN461" s="16"/>
      <c r="BO461" s="70"/>
      <c r="BP461" s="16"/>
      <c r="BQ461" s="16"/>
      <c r="BR461" s="70"/>
      <c r="BS461" s="16"/>
      <c r="BT461" s="16"/>
      <c r="BU461" s="70"/>
      <c r="BV461" s="16"/>
      <c r="BW461" s="16"/>
      <c r="BX461" s="70"/>
      <c r="BY461" s="16"/>
      <c r="BZ461" s="16"/>
      <c r="CA461" s="70"/>
      <c r="CB461" s="16"/>
      <c r="CC461" s="16"/>
      <c r="CD461" s="70"/>
      <c r="CE461" s="16"/>
      <c r="CF461" s="16"/>
      <c r="CG461" s="70"/>
      <c r="CH461" s="16"/>
      <c r="CI461" s="16"/>
      <c r="CJ461" s="70"/>
      <c r="CK461" s="16"/>
      <c r="CL461" s="16"/>
      <c r="CM461" s="70"/>
      <c r="CN461" s="16"/>
      <c r="CO461" s="16"/>
      <c r="CP461" s="70"/>
      <c r="CQ461" s="16"/>
      <c r="CR461" s="16"/>
      <c r="CS461" s="70"/>
      <c r="CT461" s="16"/>
      <c r="CU461" s="16"/>
      <c r="CV461" s="70"/>
      <c r="CW461" s="16"/>
      <c r="CX461" s="16"/>
      <c r="CY461" s="70"/>
      <c r="CZ461" s="16"/>
      <c r="DA461" s="16"/>
      <c r="DB461" s="70"/>
      <c r="DC461" s="16"/>
      <c r="DD461" s="16"/>
      <c r="DE461" s="70"/>
      <c r="DF461" s="16"/>
      <c r="DG461" s="16"/>
      <c r="DH461" s="70"/>
      <c r="DI461" s="16"/>
      <c r="DJ461" s="16"/>
      <c r="DK461" s="70"/>
      <c r="DL461" s="16"/>
      <c r="DM461" s="16"/>
      <c r="DN461" s="70"/>
      <c r="DO461" s="16"/>
      <c r="DP461" s="16"/>
      <c r="DQ461" s="70"/>
      <c r="DR461" s="16"/>
      <c r="DS461" s="16"/>
      <c r="DT461" s="70"/>
      <c r="DU461" s="16"/>
      <c r="DV461" s="16"/>
      <c r="DW461" s="70"/>
      <c r="DX461" s="16"/>
      <c r="DY461" s="16"/>
      <c r="DZ461" s="70"/>
      <c r="EA461" s="16"/>
      <c r="EB461" s="16"/>
      <c r="EC461" s="70"/>
      <c r="ED461" s="16"/>
      <c r="EE461" s="16"/>
      <c r="EF461" s="70"/>
      <c r="EG461" s="16"/>
      <c r="EH461" s="16"/>
      <c r="EI461" s="70"/>
      <c r="EJ461" s="16"/>
      <c r="EK461" s="16"/>
      <c r="EL461" s="70"/>
      <c r="EM461" s="16"/>
      <c r="EN461" s="16"/>
      <c r="EO461" s="70"/>
      <c r="EP461" s="16"/>
      <c r="EQ461" s="16"/>
      <c r="ER461" s="70"/>
      <c r="ES461" s="16"/>
      <c r="ET461" s="16"/>
      <c r="EU461" s="70"/>
      <c r="EV461" s="16"/>
      <c r="EW461" s="16"/>
      <c r="EX461" s="70"/>
      <c r="EY461" s="16"/>
      <c r="EZ461" s="16"/>
      <c r="FA461" s="70"/>
      <c r="FB461" s="16"/>
      <c r="FC461" s="16"/>
      <c r="FD461" s="70"/>
      <c r="FE461" s="16"/>
      <c r="FF461" s="16"/>
      <c r="FG461" s="70"/>
      <c r="FH461" s="16"/>
      <c r="FI461" s="16"/>
      <c r="FJ461" s="70"/>
      <c r="FK461" s="16"/>
      <c r="FL461" s="16"/>
      <c r="FM461" s="70"/>
      <c r="FN461" s="16"/>
      <c r="FO461" s="16"/>
      <c r="FP461" s="70"/>
      <c r="FQ461" s="16"/>
      <c r="FR461" s="16"/>
      <c r="FS461" s="70"/>
      <c r="FT461" s="16"/>
      <c r="FU461" s="16"/>
      <c r="FV461" s="70"/>
      <c r="FW461" s="16"/>
      <c r="FX461" s="16"/>
      <c r="FY461" s="70"/>
      <c r="FZ461" s="16"/>
      <c r="GA461" s="16"/>
      <c r="GB461" s="70"/>
      <c r="GC461" s="16"/>
      <c r="GD461" s="16"/>
      <c r="GE461" s="70"/>
      <c r="GF461" s="16"/>
      <c r="GG461" s="16"/>
      <c r="GH461" s="71"/>
      <c r="GI461" s="16"/>
      <c r="GJ461" s="16"/>
      <c r="GK461" s="70"/>
      <c r="GL461" s="16"/>
      <c r="GM461" s="16"/>
      <c r="GN461" s="70"/>
      <c r="GO461" s="16"/>
      <c r="GP461" s="16"/>
      <c r="GQ461" s="70"/>
      <c r="GR461" s="16"/>
      <c r="GS461" s="16"/>
      <c r="GT461" s="70"/>
      <c r="GU461" s="16"/>
      <c r="GV461" s="16"/>
      <c r="GW461" s="70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70"/>
      <c r="HJ461" s="16"/>
      <c r="HK461" s="16"/>
      <c r="HL461" s="16"/>
      <c r="HM461" s="16"/>
      <c r="HN461" s="16"/>
      <c r="HO461" s="16"/>
      <c r="HP461" s="16"/>
      <c r="HQ461" s="16"/>
      <c r="HR461" s="70"/>
      <c r="HS461" s="16"/>
      <c r="HT461" s="16"/>
      <c r="HU461" s="70"/>
      <c r="HV461" s="16"/>
      <c r="HW461" s="16"/>
      <c r="HX461" s="70"/>
      <c r="HY461" s="16"/>
      <c r="HZ461" s="16"/>
      <c r="IA461" s="70"/>
      <c r="IB461" s="16"/>
      <c r="IC461" s="16"/>
      <c r="ID461" s="70"/>
      <c r="IE461" s="16"/>
      <c r="IF461" s="16"/>
      <c r="IG461" s="70"/>
      <c r="IH461" s="16"/>
      <c r="II461" s="16"/>
      <c r="IJ461" s="70"/>
      <c r="IK461" s="16"/>
      <c r="IL461" s="16"/>
      <c r="IM461" s="70"/>
      <c r="IN461" s="16"/>
      <c r="IO461" s="16"/>
      <c r="IP461" s="70"/>
      <c r="IQ461" s="16"/>
      <c r="IR461" s="16"/>
      <c r="IS461" s="16"/>
      <c r="IT461" s="70"/>
      <c r="IU461" s="16"/>
      <c r="IV461" s="16"/>
      <c r="IW461" s="70"/>
      <c r="IX461" s="16"/>
      <c r="IY461" s="16"/>
      <c r="IZ461" s="70"/>
      <c r="JA461" s="16"/>
      <c r="JB461" s="16"/>
      <c r="JC461" s="70"/>
      <c r="JD461" s="16"/>
      <c r="JE461" s="16"/>
      <c r="JF461" s="70"/>
      <c r="JG461" s="16"/>
      <c r="JH461" s="16"/>
      <c r="JI461" s="70"/>
      <c r="JJ461" s="16"/>
      <c r="JK461" s="16"/>
      <c r="JL461" s="70"/>
      <c r="JM461" s="16"/>
      <c r="JN461" s="16"/>
      <c r="JO461" s="70"/>
      <c r="JP461" s="16"/>
      <c r="JQ461" s="16"/>
      <c r="JR461" s="70"/>
      <c r="JS461" s="16"/>
      <c r="JT461" s="16"/>
      <c r="JU461" s="70"/>
      <c r="JV461" s="16"/>
      <c r="JW461" s="16"/>
      <c r="JX461" s="70"/>
      <c r="JY461" s="16"/>
      <c r="JZ461" s="16"/>
      <c r="KA461" s="70"/>
      <c r="KB461" s="16"/>
      <c r="KC461" s="16"/>
      <c r="KD461" s="70"/>
      <c r="KE461" s="16"/>
      <c r="KF461" s="16"/>
      <c r="KG461" s="70"/>
      <c r="KH461" s="16"/>
      <c r="KI461" s="16"/>
      <c r="KJ461" s="70"/>
      <c r="KK461" s="16"/>
      <c r="KL461" s="16"/>
      <c r="KM461" s="70"/>
      <c r="KN461" s="16"/>
      <c r="KO461" s="16"/>
      <c r="KP461" s="70"/>
      <c r="KQ461" s="16"/>
      <c r="KR461" s="16"/>
      <c r="KS461" s="70"/>
      <c r="KT461" s="16"/>
      <c r="KU461" s="16"/>
      <c r="KV461" s="16"/>
      <c r="KW461" s="16"/>
      <c r="KX461" s="16"/>
      <c r="KY461" s="70"/>
      <c r="KZ461" s="16"/>
      <c r="LA461" s="16"/>
      <c r="LB461" s="70"/>
      <c r="LC461" s="16"/>
      <c r="LD461" s="16"/>
      <c r="LE461" s="70"/>
      <c r="LF461" s="16"/>
      <c r="LG461" s="16"/>
      <c r="LH461" s="70"/>
      <c r="LI461" s="16"/>
      <c r="LJ461" s="16"/>
      <c r="LK461" s="70"/>
      <c r="LL461" s="16"/>
      <c r="LM461" s="16"/>
      <c r="LN461" s="70"/>
      <c r="LO461" s="16"/>
      <c r="LP461" s="16"/>
      <c r="LQ461" s="70"/>
      <c r="LR461" s="16"/>
      <c r="LS461" s="16"/>
      <c r="LT461" s="70"/>
      <c r="LU461" s="16"/>
      <c r="LV461" s="16"/>
      <c r="LW461" s="70"/>
      <c r="LX461" s="16"/>
      <c r="LY461" s="16"/>
      <c r="LZ461" s="70"/>
      <c r="MA461" s="16"/>
      <c r="MB461" s="16"/>
      <c r="MC461" s="70"/>
      <c r="MD461" s="16"/>
      <c r="ME461" s="16"/>
      <c r="MF461" s="70"/>
      <c r="MG461" s="21"/>
    </row>
    <row r="462" spans="2:345" s="17" customFormat="1" ht="18.75" customHeight="1">
      <c r="B462" s="16"/>
      <c r="C462" s="16"/>
      <c r="D462" s="16"/>
      <c r="E462" s="16"/>
      <c r="F462" s="16"/>
      <c r="G462" s="70"/>
      <c r="H462" s="16"/>
      <c r="I462" s="16"/>
      <c r="J462" s="70"/>
      <c r="K462" s="16"/>
      <c r="L462" s="16"/>
      <c r="M462" s="70"/>
      <c r="N462" s="16"/>
      <c r="O462" s="16"/>
      <c r="P462" s="70"/>
      <c r="Q462" s="16"/>
      <c r="R462" s="16"/>
      <c r="S462" s="70"/>
      <c r="T462" s="16"/>
      <c r="U462" s="16"/>
      <c r="V462" s="70"/>
      <c r="W462" s="16"/>
      <c r="X462" s="16"/>
      <c r="Y462" s="70"/>
      <c r="Z462" s="16"/>
      <c r="AA462" s="16"/>
      <c r="AB462" s="70"/>
      <c r="AC462" s="16"/>
      <c r="AD462" s="16"/>
      <c r="AE462" s="70"/>
      <c r="AF462" s="16"/>
      <c r="AG462" s="16"/>
      <c r="AH462" s="70"/>
      <c r="AI462" s="16"/>
      <c r="AJ462" s="16"/>
      <c r="AK462" s="70"/>
      <c r="AL462" s="16"/>
      <c r="AM462" s="16"/>
      <c r="AN462" s="70"/>
      <c r="AO462" s="16"/>
      <c r="AP462" s="16"/>
      <c r="AQ462" s="70"/>
      <c r="AR462" s="16"/>
      <c r="AS462" s="16"/>
      <c r="AT462" s="70"/>
      <c r="AU462" s="16"/>
      <c r="AV462" s="16"/>
      <c r="AW462" s="70"/>
      <c r="AX462" s="16"/>
      <c r="AY462" s="16"/>
      <c r="AZ462" s="70"/>
      <c r="BA462" s="16"/>
      <c r="BB462" s="16"/>
      <c r="BC462" s="70"/>
      <c r="BD462" s="16"/>
      <c r="BE462" s="16"/>
      <c r="BF462" s="70"/>
      <c r="BG462" s="16"/>
      <c r="BH462" s="16"/>
      <c r="BI462" s="70"/>
      <c r="BJ462" s="16"/>
      <c r="BK462" s="16"/>
      <c r="BL462" s="70"/>
      <c r="BM462" s="16"/>
      <c r="BN462" s="16"/>
      <c r="BO462" s="70"/>
      <c r="BP462" s="16"/>
      <c r="BQ462" s="16"/>
      <c r="BR462" s="70"/>
      <c r="BS462" s="16"/>
      <c r="BT462" s="16"/>
      <c r="BU462" s="70"/>
      <c r="BV462" s="16"/>
      <c r="BW462" s="16"/>
      <c r="BX462" s="70"/>
      <c r="BY462" s="16"/>
      <c r="BZ462" s="16"/>
      <c r="CA462" s="70"/>
      <c r="CB462" s="16"/>
      <c r="CC462" s="16"/>
      <c r="CD462" s="70"/>
      <c r="CE462" s="16"/>
      <c r="CF462" s="16"/>
      <c r="CG462" s="70"/>
      <c r="CH462" s="16"/>
      <c r="CI462" s="16"/>
      <c r="CJ462" s="70"/>
      <c r="CK462" s="16"/>
      <c r="CL462" s="16"/>
      <c r="CM462" s="70"/>
      <c r="CN462" s="16"/>
      <c r="CO462" s="16"/>
      <c r="CP462" s="70"/>
      <c r="CQ462" s="16"/>
      <c r="CR462" s="16"/>
      <c r="CS462" s="70"/>
      <c r="CT462" s="16"/>
      <c r="CU462" s="16"/>
      <c r="CV462" s="70"/>
      <c r="CW462" s="16"/>
      <c r="CX462" s="16"/>
      <c r="CY462" s="70"/>
      <c r="CZ462" s="16"/>
      <c r="DA462" s="16"/>
      <c r="DB462" s="70"/>
      <c r="DC462" s="16"/>
      <c r="DD462" s="16"/>
      <c r="DE462" s="70"/>
      <c r="DF462" s="16"/>
      <c r="DG462" s="16"/>
      <c r="DH462" s="70"/>
      <c r="DI462" s="16"/>
      <c r="DJ462" s="16"/>
      <c r="DK462" s="70"/>
      <c r="DL462" s="16"/>
      <c r="DM462" s="16"/>
      <c r="DN462" s="70"/>
      <c r="DO462" s="16"/>
      <c r="DP462" s="16"/>
      <c r="DQ462" s="70"/>
      <c r="DR462" s="16"/>
      <c r="DS462" s="16"/>
      <c r="DT462" s="70"/>
      <c r="DU462" s="16"/>
      <c r="DV462" s="16"/>
      <c r="DW462" s="70"/>
      <c r="DX462" s="16"/>
      <c r="DY462" s="16"/>
      <c r="DZ462" s="70"/>
      <c r="EA462" s="16"/>
      <c r="EB462" s="16"/>
      <c r="EC462" s="70"/>
      <c r="ED462" s="16"/>
      <c r="EE462" s="16"/>
      <c r="EF462" s="70"/>
      <c r="EG462" s="16"/>
      <c r="EH462" s="16"/>
      <c r="EI462" s="70"/>
      <c r="EJ462" s="16"/>
      <c r="EK462" s="16"/>
      <c r="EL462" s="70"/>
      <c r="EM462" s="16"/>
      <c r="EN462" s="16"/>
      <c r="EO462" s="70"/>
      <c r="EP462" s="16"/>
      <c r="EQ462" s="16"/>
      <c r="ER462" s="70"/>
      <c r="ES462" s="16"/>
      <c r="ET462" s="16"/>
      <c r="EU462" s="70"/>
      <c r="EV462" s="16"/>
      <c r="EW462" s="16"/>
      <c r="EX462" s="70"/>
      <c r="EY462" s="16"/>
      <c r="EZ462" s="16"/>
      <c r="FA462" s="70"/>
      <c r="FB462" s="16"/>
      <c r="FC462" s="16"/>
      <c r="FD462" s="70"/>
      <c r="FE462" s="16"/>
      <c r="FF462" s="16"/>
      <c r="FG462" s="70"/>
      <c r="FH462" s="16"/>
      <c r="FI462" s="16"/>
      <c r="FJ462" s="70"/>
      <c r="FK462" s="16"/>
      <c r="FL462" s="16"/>
      <c r="FM462" s="70"/>
      <c r="FN462" s="16"/>
      <c r="FO462" s="16"/>
      <c r="FP462" s="70"/>
      <c r="FQ462" s="16"/>
      <c r="FR462" s="16"/>
      <c r="FS462" s="70"/>
      <c r="FT462" s="16"/>
      <c r="FU462" s="16"/>
      <c r="FV462" s="70"/>
      <c r="FW462" s="16"/>
      <c r="FX462" s="16"/>
      <c r="FY462" s="70"/>
      <c r="FZ462" s="16"/>
      <c r="GA462" s="16"/>
      <c r="GB462" s="70"/>
      <c r="GC462" s="16"/>
      <c r="GD462" s="16"/>
      <c r="GE462" s="70"/>
      <c r="GF462" s="16"/>
      <c r="GG462" s="16"/>
      <c r="GH462" s="71"/>
      <c r="GI462" s="16"/>
      <c r="GJ462" s="16"/>
      <c r="GK462" s="70"/>
      <c r="GL462" s="16"/>
      <c r="GM462" s="16"/>
      <c r="GN462" s="70"/>
      <c r="GO462" s="16"/>
      <c r="GP462" s="16"/>
      <c r="GQ462" s="70"/>
      <c r="GR462" s="16"/>
      <c r="GS462" s="16"/>
      <c r="GT462" s="70"/>
      <c r="GU462" s="16"/>
      <c r="GV462" s="16"/>
      <c r="GW462" s="70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70"/>
      <c r="HJ462" s="16"/>
      <c r="HK462" s="16"/>
      <c r="HL462" s="16"/>
      <c r="HM462" s="16"/>
      <c r="HN462" s="16"/>
      <c r="HO462" s="16"/>
      <c r="HP462" s="16"/>
      <c r="HQ462" s="16"/>
      <c r="HR462" s="70"/>
      <c r="HS462" s="16"/>
      <c r="HT462" s="16"/>
      <c r="HU462" s="70"/>
      <c r="HV462" s="16"/>
      <c r="HW462" s="16"/>
      <c r="HX462" s="70"/>
      <c r="HY462" s="16"/>
      <c r="HZ462" s="16"/>
      <c r="IA462" s="70"/>
      <c r="IB462" s="16"/>
      <c r="IC462" s="16"/>
      <c r="ID462" s="70"/>
      <c r="IE462" s="16"/>
      <c r="IF462" s="16"/>
      <c r="IG462" s="70"/>
      <c r="IH462" s="16"/>
      <c r="II462" s="16"/>
      <c r="IJ462" s="70"/>
      <c r="IK462" s="16"/>
      <c r="IL462" s="16"/>
      <c r="IM462" s="70"/>
      <c r="IN462" s="16"/>
      <c r="IO462" s="16"/>
      <c r="IP462" s="70"/>
      <c r="IQ462" s="16"/>
      <c r="IR462" s="16"/>
      <c r="IS462" s="16"/>
      <c r="IT462" s="70"/>
      <c r="IU462" s="16"/>
      <c r="IV462" s="16"/>
      <c r="IW462" s="70"/>
      <c r="IX462" s="16"/>
      <c r="IY462" s="16"/>
      <c r="IZ462" s="70"/>
      <c r="JA462" s="16"/>
      <c r="JB462" s="16"/>
      <c r="JC462" s="70"/>
      <c r="JD462" s="16"/>
      <c r="JE462" s="16"/>
      <c r="JF462" s="70"/>
      <c r="JG462" s="16"/>
      <c r="JH462" s="16"/>
      <c r="JI462" s="70"/>
      <c r="JJ462" s="16"/>
      <c r="JK462" s="16"/>
      <c r="JL462" s="70"/>
      <c r="JM462" s="16"/>
      <c r="JN462" s="16"/>
      <c r="JO462" s="70"/>
      <c r="JP462" s="16"/>
      <c r="JQ462" s="16"/>
      <c r="JR462" s="70"/>
      <c r="JS462" s="16"/>
      <c r="JT462" s="16"/>
      <c r="JU462" s="70"/>
      <c r="JV462" s="16"/>
      <c r="JW462" s="16"/>
      <c r="JX462" s="70"/>
      <c r="JY462" s="16"/>
      <c r="JZ462" s="16"/>
      <c r="KA462" s="70"/>
      <c r="KB462" s="16"/>
      <c r="KC462" s="16"/>
      <c r="KD462" s="70"/>
      <c r="KE462" s="16"/>
      <c r="KF462" s="16"/>
      <c r="KG462" s="70"/>
      <c r="KH462" s="16"/>
      <c r="KI462" s="16"/>
      <c r="KJ462" s="70"/>
      <c r="KK462" s="16"/>
      <c r="KL462" s="16"/>
      <c r="KM462" s="70"/>
      <c r="KN462" s="16"/>
      <c r="KO462" s="16"/>
      <c r="KP462" s="70"/>
      <c r="KQ462" s="16"/>
      <c r="KR462" s="16"/>
      <c r="KS462" s="70"/>
      <c r="KT462" s="16"/>
      <c r="KU462" s="16"/>
      <c r="KV462" s="16"/>
      <c r="KW462" s="16"/>
      <c r="KX462" s="16"/>
      <c r="KY462" s="70"/>
      <c r="KZ462" s="16"/>
      <c r="LA462" s="16"/>
      <c r="LB462" s="70"/>
      <c r="LC462" s="16"/>
      <c r="LD462" s="16"/>
      <c r="LE462" s="70"/>
      <c r="LF462" s="16"/>
      <c r="LG462" s="16"/>
      <c r="LH462" s="70"/>
      <c r="LI462" s="16"/>
      <c r="LJ462" s="16"/>
      <c r="LK462" s="70"/>
      <c r="LL462" s="16"/>
      <c r="LM462" s="16"/>
      <c r="LN462" s="70"/>
      <c r="LO462" s="16"/>
      <c r="LP462" s="16"/>
      <c r="LQ462" s="70"/>
      <c r="LR462" s="16"/>
      <c r="LS462" s="16"/>
      <c r="LT462" s="70"/>
      <c r="LU462" s="16"/>
      <c r="LV462" s="16"/>
      <c r="LW462" s="70"/>
      <c r="LX462" s="16"/>
      <c r="LY462" s="16"/>
      <c r="LZ462" s="70"/>
      <c r="MA462" s="16"/>
      <c r="MB462" s="16"/>
      <c r="MC462" s="70"/>
      <c r="MD462" s="16"/>
      <c r="ME462" s="16"/>
      <c r="MF462" s="70"/>
      <c r="MG462" s="21"/>
    </row>
    <row r="463" spans="2:345" s="17" customFormat="1">
      <c r="B463" s="16"/>
      <c r="C463" s="16"/>
      <c r="D463" s="16"/>
      <c r="E463" s="16"/>
      <c r="F463" s="16"/>
      <c r="G463" s="70"/>
      <c r="H463" s="16"/>
      <c r="I463" s="16"/>
      <c r="J463" s="70"/>
      <c r="K463" s="16"/>
      <c r="L463" s="16"/>
      <c r="M463" s="70"/>
      <c r="N463" s="16"/>
      <c r="O463" s="16"/>
      <c r="P463" s="70"/>
      <c r="Q463" s="16"/>
      <c r="R463" s="16"/>
      <c r="S463" s="70"/>
      <c r="T463" s="16"/>
      <c r="U463" s="16"/>
      <c r="V463" s="70"/>
      <c r="W463" s="16"/>
      <c r="X463" s="16"/>
      <c r="Y463" s="70"/>
      <c r="Z463" s="16"/>
      <c r="AA463" s="16"/>
      <c r="AB463" s="70"/>
      <c r="AC463" s="16"/>
      <c r="AD463" s="16"/>
      <c r="AE463" s="70"/>
      <c r="AF463" s="16"/>
      <c r="AG463" s="16"/>
      <c r="AH463" s="70"/>
      <c r="AI463" s="16"/>
      <c r="AJ463" s="16"/>
      <c r="AK463" s="70"/>
      <c r="AL463" s="16"/>
      <c r="AM463" s="16"/>
      <c r="AN463" s="70"/>
      <c r="AO463" s="16"/>
      <c r="AP463" s="16"/>
      <c r="AQ463" s="70"/>
      <c r="AR463" s="16"/>
      <c r="AS463" s="16"/>
      <c r="AT463" s="70"/>
      <c r="AU463" s="16"/>
      <c r="AV463" s="16"/>
      <c r="AW463" s="70"/>
      <c r="AX463" s="16"/>
      <c r="AY463" s="16"/>
      <c r="AZ463" s="70"/>
      <c r="BA463" s="16"/>
      <c r="BB463" s="16"/>
      <c r="BC463" s="70"/>
      <c r="BD463" s="16"/>
      <c r="BE463" s="16"/>
      <c r="BF463" s="70"/>
      <c r="BG463" s="16"/>
      <c r="BH463" s="16"/>
      <c r="BI463" s="70"/>
      <c r="BJ463" s="16"/>
      <c r="BK463" s="16"/>
      <c r="BL463" s="70"/>
      <c r="BM463" s="16"/>
      <c r="BN463" s="16"/>
      <c r="BO463" s="70"/>
      <c r="BP463" s="16"/>
      <c r="BQ463" s="16"/>
      <c r="BR463" s="70"/>
      <c r="BS463" s="16"/>
      <c r="BT463" s="16"/>
      <c r="BU463" s="70"/>
      <c r="BV463" s="16"/>
      <c r="BW463" s="16"/>
      <c r="BX463" s="70"/>
      <c r="BY463" s="16"/>
      <c r="BZ463" s="16"/>
      <c r="CA463" s="70"/>
      <c r="CB463" s="16"/>
      <c r="CC463" s="16"/>
      <c r="CD463" s="70"/>
      <c r="CE463" s="16"/>
      <c r="CF463" s="16"/>
      <c r="CG463" s="70"/>
      <c r="CH463" s="16"/>
      <c r="CI463" s="16"/>
      <c r="CJ463" s="70"/>
      <c r="CK463" s="16"/>
      <c r="CL463" s="16"/>
      <c r="CM463" s="70"/>
      <c r="CN463" s="16"/>
      <c r="CO463" s="16"/>
      <c r="CP463" s="70"/>
      <c r="CQ463" s="16"/>
      <c r="CR463" s="16"/>
      <c r="CS463" s="70"/>
      <c r="CT463" s="16"/>
      <c r="CU463" s="16"/>
      <c r="CV463" s="70"/>
      <c r="CW463" s="16"/>
      <c r="CX463" s="16"/>
      <c r="CY463" s="70"/>
      <c r="CZ463" s="16"/>
      <c r="DA463" s="16"/>
      <c r="DB463" s="70"/>
      <c r="DC463" s="16"/>
      <c r="DD463" s="16"/>
      <c r="DE463" s="70"/>
      <c r="DF463" s="16"/>
      <c r="DG463" s="16"/>
      <c r="DH463" s="70"/>
      <c r="DI463" s="16"/>
      <c r="DJ463" s="16"/>
      <c r="DK463" s="70"/>
      <c r="DL463" s="16"/>
      <c r="DM463" s="16"/>
      <c r="DN463" s="70"/>
      <c r="DO463" s="16"/>
      <c r="DP463" s="16"/>
      <c r="DQ463" s="70"/>
      <c r="DR463" s="16"/>
      <c r="DS463" s="16"/>
      <c r="DT463" s="70"/>
      <c r="DU463" s="16"/>
      <c r="DV463" s="16"/>
      <c r="DW463" s="70"/>
      <c r="DX463" s="16"/>
      <c r="DY463" s="16"/>
      <c r="DZ463" s="70"/>
      <c r="EA463" s="16"/>
      <c r="EB463" s="16"/>
      <c r="EC463" s="70"/>
      <c r="ED463" s="16"/>
      <c r="EE463" s="16"/>
      <c r="EF463" s="70"/>
      <c r="EG463" s="16"/>
      <c r="EH463" s="16"/>
      <c r="EI463" s="70"/>
      <c r="EJ463" s="16"/>
      <c r="EK463" s="16"/>
      <c r="EL463" s="70"/>
      <c r="EM463" s="16"/>
      <c r="EN463" s="16"/>
      <c r="EO463" s="70"/>
      <c r="EP463" s="16"/>
      <c r="EQ463" s="16"/>
      <c r="ER463" s="70"/>
      <c r="ES463" s="16"/>
      <c r="ET463" s="16"/>
      <c r="EU463" s="70"/>
      <c r="EV463" s="16"/>
      <c r="EW463" s="16"/>
      <c r="EX463" s="70"/>
      <c r="EY463" s="16"/>
      <c r="EZ463" s="16"/>
      <c r="FA463" s="70"/>
      <c r="FB463" s="16"/>
      <c r="FC463" s="16"/>
      <c r="FD463" s="70"/>
      <c r="FE463" s="16"/>
      <c r="FF463" s="16"/>
      <c r="FG463" s="70"/>
      <c r="FH463" s="16"/>
      <c r="FI463" s="16"/>
      <c r="FJ463" s="70"/>
      <c r="FK463" s="16"/>
      <c r="FL463" s="16"/>
      <c r="FM463" s="70"/>
      <c r="FN463" s="16"/>
      <c r="FO463" s="16"/>
      <c r="FP463" s="70"/>
      <c r="FQ463" s="16"/>
      <c r="FR463" s="16"/>
      <c r="FS463" s="70"/>
      <c r="FT463" s="16"/>
      <c r="FU463" s="16"/>
      <c r="FV463" s="70"/>
      <c r="FW463" s="16"/>
      <c r="FX463" s="16"/>
      <c r="FY463" s="70"/>
      <c r="FZ463" s="16"/>
      <c r="GA463" s="16"/>
      <c r="GB463" s="70"/>
      <c r="GC463" s="16"/>
      <c r="GD463" s="16"/>
      <c r="GE463" s="70"/>
      <c r="GF463" s="16"/>
      <c r="GG463" s="16"/>
      <c r="GH463" s="71"/>
      <c r="GI463" s="16"/>
      <c r="GJ463" s="16"/>
      <c r="GK463" s="70"/>
      <c r="GL463" s="16"/>
      <c r="GM463" s="16"/>
      <c r="GN463" s="70"/>
      <c r="GO463" s="16"/>
      <c r="GP463" s="16"/>
      <c r="GQ463" s="70"/>
      <c r="GR463" s="16"/>
      <c r="GS463" s="16"/>
      <c r="GT463" s="70"/>
      <c r="GU463" s="16"/>
      <c r="GV463" s="16"/>
      <c r="GW463" s="70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70"/>
      <c r="HJ463" s="16"/>
      <c r="HK463" s="16"/>
      <c r="HL463" s="16"/>
      <c r="HM463" s="16"/>
      <c r="HN463" s="16"/>
      <c r="HO463" s="16"/>
      <c r="HP463" s="16"/>
      <c r="HQ463" s="16"/>
      <c r="HR463" s="70"/>
      <c r="HS463" s="16"/>
      <c r="HT463" s="16"/>
      <c r="HU463" s="70"/>
      <c r="HV463" s="16"/>
      <c r="HW463" s="16"/>
      <c r="HX463" s="70"/>
      <c r="HY463" s="16"/>
      <c r="HZ463" s="16"/>
      <c r="IA463" s="70"/>
      <c r="IB463" s="16"/>
      <c r="IC463" s="16"/>
      <c r="ID463" s="70"/>
      <c r="IE463" s="16"/>
      <c r="IF463" s="16"/>
      <c r="IG463" s="70"/>
      <c r="IH463" s="16"/>
      <c r="II463" s="16"/>
      <c r="IJ463" s="70"/>
      <c r="IK463" s="16"/>
      <c r="IL463" s="16"/>
      <c r="IM463" s="70"/>
      <c r="IN463" s="16"/>
      <c r="IO463" s="16"/>
      <c r="IP463" s="70"/>
      <c r="IQ463" s="16"/>
      <c r="IR463" s="16"/>
      <c r="IS463" s="16"/>
      <c r="IT463" s="70"/>
      <c r="IU463" s="16"/>
      <c r="IV463" s="16"/>
      <c r="IW463" s="70"/>
      <c r="IX463" s="16"/>
      <c r="IY463" s="16"/>
      <c r="IZ463" s="70"/>
      <c r="JA463" s="16"/>
      <c r="JB463" s="16"/>
      <c r="JC463" s="70"/>
      <c r="JD463" s="16"/>
      <c r="JE463" s="16"/>
      <c r="JF463" s="70"/>
      <c r="JG463" s="16"/>
      <c r="JH463" s="16"/>
      <c r="JI463" s="70"/>
      <c r="JJ463" s="16"/>
      <c r="JK463" s="16"/>
      <c r="JL463" s="70"/>
      <c r="JM463" s="16"/>
      <c r="JN463" s="16"/>
      <c r="JO463" s="70"/>
      <c r="JP463" s="16"/>
      <c r="JQ463" s="16"/>
      <c r="JR463" s="70"/>
      <c r="JS463" s="16"/>
      <c r="JT463" s="16"/>
      <c r="JU463" s="70"/>
      <c r="JV463" s="16"/>
      <c r="JW463" s="16"/>
      <c r="JX463" s="70"/>
      <c r="JY463" s="16"/>
      <c r="JZ463" s="16"/>
      <c r="KA463" s="70"/>
      <c r="KB463" s="16"/>
      <c r="KC463" s="16"/>
      <c r="KD463" s="70"/>
      <c r="KE463" s="16"/>
      <c r="KF463" s="16"/>
      <c r="KG463" s="70"/>
      <c r="KH463" s="16"/>
      <c r="KI463" s="16"/>
      <c r="KJ463" s="70"/>
      <c r="KK463" s="16"/>
      <c r="KL463" s="16"/>
      <c r="KM463" s="70"/>
      <c r="KN463" s="16"/>
      <c r="KO463" s="16"/>
      <c r="KP463" s="70"/>
      <c r="KQ463" s="16"/>
      <c r="KR463" s="16"/>
      <c r="KS463" s="70"/>
      <c r="KT463" s="16"/>
      <c r="KU463" s="16"/>
      <c r="KV463" s="16"/>
      <c r="KW463" s="16"/>
      <c r="KX463" s="16"/>
      <c r="KY463" s="70"/>
      <c r="KZ463" s="16"/>
      <c r="LA463" s="16"/>
      <c r="LB463" s="70"/>
      <c r="LC463" s="16"/>
      <c r="LD463" s="16"/>
      <c r="LE463" s="70"/>
      <c r="LF463" s="16"/>
      <c r="LG463" s="16"/>
      <c r="LH463" s="70"/>
      <c r="LI463" s="16"/>
      <c r="LJ463" s="16"/>
      <c r="LK463" s="70"/>
      <c r="LL463" s="16"/>
      <c r="LM463" s="16"/>
      <c r="LN463" s="70"/>
      <c r="LO463" s="16"/>
      <c r="LP463" s="16"/>
      <c r="LQ463" s="70"/>
      <c r="LR463" s="16"/>
      <c r="LS463" s="16"/>
      <c r="LT463" s="70"/>
      <c r="LU463" s="16"/>
      <c r="LV463" s="16"/>
      <c r="LW463" s="70"/>
      <c r="LX463" s="16"/>
      <c r="LY463" s="16"/>
      <c r="LZ463" s="70"/>
      <c r="MA463" s="16"/>
      <c r="MB463" s="16"/>
      <c r="MC463" s="70"/>
      <c r="MD463" s="16"/>
      <c r="ME463" s="16"/>
      <c r="MF463" s="70"/>
      <c r="MG463" s="21"/>
    </row>
    <row r="464" spans="2:345" s="17" customFormat="1" ht="18.75" customHeight="1">
      <c r="B464" s="16"/>
      <c r="C464" s="16"/>
      <c r="D464" s="16"/>
      <c r="E464" s="16"/>
      <c r="F464" s="16"/>
      <c r="G464" s="70"/>
      <c r="H464" s="16"/>
      <c r="I464" s="16"/>
      <c r="J464" s="70"/>
      <c r="K464" s="16"/>
      <c r="L464" s="16"/>
      <c r="M464" s="70"/>
      <c r="N464" s="16"/>
      <c r="O464" s="16"/>
      <c r="P464" s="70"/>
      <c r="Q464" s="16"/>
      <c r="R464" s="16"/>
      <c r="S464" s="70"/>
      <c r="T464" s="16"/>
      <c r="U464" s="16"/>
      <c r="V464" s="70"/>
      <c r="W464" s="16"/>
      <c r="X464" s="16"/>
      <c r="Y464" s="70"/>
      <c r="Z464" s="16"/>
      <c r="AA464" s="16"/>
      <c r="AB464" s="70"/>
      <c r="AC464" s="16"/>
      <c r="AD464" s="16"/>
      <c r="AE464" s="70"/>
      <c r="AF464" s="16"/>
      <c r="AG464" s="16"/>
      <c r="AH464" s="70"/>
      <c r="AI464" s="16"/>
      <c r="AJ464" s="16"/>
      <c r="AK464" s="70"/>
      <c r="AL464" s="16"/>
      <c r="AM464" s="16"/>
      <c r="AN464" s="70"/>
      <c r="AO464" s="16"/>
      <c r="AP464" s="16"/>
      <c r="AQ464" s="70"/>
      <c r="AR464" s="16"/>
      <c r="AS464" s="16"/>
      <c r="AT464" s="70"/>
      <c r="AU464" s="16"/>
      <c r="AV464" s="16"/>
      <c r="AW464" s="70"/>
      <c r="AX464" s="16"/>
      <c r="AY464" s="16"/>
      <c r="AZ464" s="70"/>
      <c r="BA464" s="16"/>
      <c r="BB464" s="16"/>
      <c r="BC464" s="70"/>
      <c r="BD464" s="16"/>
      <c r="BE464" s="16"/>
      <c r="BF464" s="70"/>
      <c r="BG464" s="16"/>
      <c r="BH464" s="16"/>
      <c r="BI464" s="70"/>
      <c r="BJ464" s="16"/>
      <c r="BK464" s="16"/>
      <c r="BL464" s="70"/>
      <c r="BM464" s="16"/>
      <c r="BN464" s="16"/>
      <c r="BO464" s="70"/>
      <c r="BP464" s="16"/>
      <c r="BQ464" s="16"/>
      <c r="BR464" s="70"/>
      <c r="BS464" s="16"/>
      <c r="BT464" s="16"/>
      <c r="BU464" s="70"/>
      <c r="BV464" s="16"/>
      <c r="BW464" s="16"/>
      <c r="BX464" s="70"/>
      <c r="BY464" s="16"/>
      <c r="BZ464" s="16"/>
      <c r="CA464" s="70"/>
      <c r="CB464" s="16"/>
      <c r="CC464" s="16"/>
      <c r="CD464" s="70"/>
      <c r="CE464" s="16"/>
      <c r="CF464" s="16"/>
      <c r="CG464" s="70"/>
      <c r="CH464" s="16"/>
      <c r="CI464" s="16"/>
      <c r="CJ464" s="70"/>
      <c r="CK464" s="16"/>
      <c r="CL464" s="16"/>
      <c r="CM464" s="70"/>
      <c r="CN464" s="16"/>
      <c r="CO464" s="16"/>
      <c r="CP464" s="70"/>
      <c r="CQ464" s="16"/>
      <c r="CR464" s="16"/>
      <c r="CS464" s="70"/>
      <c r="CT464" s="16"/>
      <c r="CU464" s="16"/>
      <c r="CV464" s="70"/>
      <c r="CW464" s="16"/>
      <c r="CX464" s="16"/>
      <c r="CY464" s="70"/>
      <c r="CZ464" s="16"/>
      <c r="DA464" s="16"/>
      <c r="DB464" s="70"/>
      <c r="DC464" s="16"/>
      <c r="DD464" s="16"/>
      <c r="DE464" s="70"/>
      <c r="DF464" s="16"/>
      <c r="DG464" s="16"/>
      <c r="DH464" s="70"/>
      <c r="DI464" s="16"/>
      <c r="DJ464" s="16"/>
      <c r="DK464" s="70"/>
      <c r="DL464" s="16"/>
      <c r="DM464" s="16"/>
      <c r="DN464" s="70"/>
      <c r="DO464" s="16"/>
      <c r="DP464" s="16"/>
      <c r="DQ464" s="70"/>
      <c r="DR464" s="16"/>
      <c r="DS464" s="16"/>
      <c r="DT464" s="70"/>
      <c r="DU464" s="16"/>
      <c r="DV464" s="16"/>
      <c r="DW464" s="70"/>
      <c r="DX464" s="16"/>
      <c r="DY464" s="16"/>
      <c r="DZ464" s="70"/>
      <c r="EA464" s="16"/>
      <c r="EB464" s="16"/>
      <c r="EC464" s="70"/>
      <c r="ED464" s="16"/>
      <c r="EE464" s="16"/>
      <c r="EF464" s="70"/>
      <c r="EG464" s="16"/>
      <c r="EH464" s="16"/>
      <c r="EI464" s="70"/>
      <c r="EJ464" s="16"/>
      <c r="EK464" s="16"/>
      <c r="EL464" s="70"/>
      <c r="EM464" s="16"/>
      <c r="EN464" s="16"/>
      <c r="EO464" s="70"/>
      <c r="EP464" s="16"/>
      <c r="EQ464" s="16"/>
      <c r="ER464" s="70"/>
      <c r="ES464" s="16"/>
      <c r="ET464" s="16"/>
      <c r="EU464" s="70"/>
      <c r="EV464" s="16"/>
      <c r="EW464" s="16"/>
      <c r="EX464" s="70"/>
      <c r="EY464" s="16"/>
      <c r="EZ464" s="16"/>
      <c r="FA464" s="70"/>
      <c r="FB464" s="16"/>
      <c r="FC464" s="16"/>
      <c r="FD464" s="70"/>
      <c r="FE464" s="16"/>
      <c r="FF464" s="16"/>
      <c r="FG464" s="70"/>
      <c r="FH464" s="16"/>
      <c r="FI464" s="16"/>
      <c r="FJ464" s="70"/>
      <c r="FK464" s="16"/>
      <c r="FL464" s="16"/>
      <c r="FM464" s="70"/>
      <c r="FN464" s="16"/>
      <c r="FO464" s="16"/>
      <c r="FP464" s="70"/>
      <c r="FQ464" s="16"/>
      <c r="FR464" s="16"/>
      <c r="FS464" s="70"/>
      <c r="FT464" s="16"/>
      <c r="FU464" s="16"/>
      <c r="FV464" s="70"/>
      <c r="FW464" s="16"/>
      <c r="FX464" s="16"/>
      <c r="FY464" s="70"/>
      <c r="FZ464" s="16"/>
      <c r="GA464" s="16"/>
      <c r="GB464" s="70"/>
      <c r="GC464" s="16"/>
      <c r="GD464" s="16"/>
      <c r="GE464" s="70"/>
      <c r="GF464" s="16"/>
      <c r="GG464" s="16"/>
      <c r="GH464" s="71"/>
      <c r="GI464" s="16"/>
      <c r="GJ464" s="16"/>
      <c r="GK464" s="70"/>
      <c r="GL464" s="16"/>
      <c r="GM464" s="16"/>
      <c r="GN464" s="70"/>
      <c r="GO464" s="16"/>
      <c r="GP464" s="16"/>
      <c r="GQ464" s="70"/>
      <c r="GR464" s="16"/>
      <c r="GS464" s="16"/>
      <c r="GT464" s="70"/>
      <c r="GU464" s="16"/>
      <c r="GV464" s="16"/>
      <c r="GW464" s="70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70"/>
      <c r="HJ464" s="16"/>
      <c r="HK464" s="16"/>
      <c r="HL464" s="16"/>
      <c r="HM464" s="16"/>
      <c r="HN464" s="16"/>
      <c r="HO464" s="16"/>
      <c r="HP464" s="16"/>
      <c r="HQ464" s="16"/>
      <c r="HR464" s="70"/>
      <c r="HS464" s="16"/>
      <c r="HT464" s="16"/>
      <c r="HU464" s="70"/>
      <c r="HV464" s="16"/>
      <c r="HW464" s="16"/>
      <c r="HX464" s="70"/>
      <c r="HY464" s="16"/>
      <c r="HZ464" s="16"/>
      <c r="IA464" s="70"/>
      <c r="IB464" s="16"/>
      <c r="IC464" s="16"/>
      <c r="ID464" s="70"/>
      <c r="IE464" s="16"/>
      <c r="IF464" s="16"/>
      <c r="IG464" s="70"/>
      <c r="IH464" s="16"/>
      <c r="II464" s="16"/>
      <c r="IJ464" s="70"/>
      <c r="IK464" s="16"/>
      <c r="IL464" s="16"/>
      <c r="IM464" s="70"/>
      <c r="IN464" s="16"/>
      <c r="IO464" s="16"/>
      <c r="IP464" s="70"/>
      <c r="IQ464" s="16"/>
      <c r="IR464" s="16"/>
      <c r="IS464" s="16"/>
      <c r="IT464" s="70"/>
      <c r="IU464" s="16"/>
      <c r="IV464" s="16"/>
      <c r="IW464" s="70"/>
      <c r="IX464" s="16"/>
      <c r="IY464" s="16"/>
      <c r="IZ464" s="70"/>
      <c r="JA464" s="16"/>
      <c r="JB464" s="16"/>
      <c r="JC464" s="70"/>
      <c r="JD464" s="16"/>
      <c r="JE464" s="16"/>
      <c r="JF464" s="70"/>
      <c r="JG464" s="16"/>
      <c r="JH464" s="16"/>
      <c r="JI464" s="70"/>
      <c r="JJ464" s="16"/>
      <c r="JK464" s="16"/>
      <c r="JL464" s="70"/>
      <c r="JM464" s="16"/>
      <c r="JN464" s="16"/>
      <c r="JO464" s="70"/>
      <c r="JP464" s="16"/>
      <c r="JQ464" s="16"/>
      <c r="JR464" s="70"/>
      <c r="JS464" s="16"/>
      <c r="JT464" s="16"/>
      <c r="JU464" s="70"/>
      <c r="JV464" s="16"/>
      <c r="JW464" s="16"/>
      <c r="JX464" s="70"/>
      <c r="JY464" s="16"/>
      <c r="JZ464" s="16"/>
      <c r="KA464" s="70"/>
      <c r="KB464" s="16"/>
      <c r="KC464" s="16"/>
      <c r="KD464" s="70"/>
      <c r="KE464" s="16"/>
      <c r="KF464" s="16"/>
      <c r="KG464" s="70"/>
      <c r="KH464" s="16"/>
      <c r="KI464" s="16"/>
      <c r="KJ464" s="70"/>
      <c r="KK464" s="16"/>
      <c r="KL464" s="16"/>
      <c r="KM464" s="70"/>
      <c r="KN464" s="16"/>
      <c r="KO464" s="16"/>
      <c r="KP464" s="70"/>
      <c r="KQ464" s="16"/>
      <c r="KR464" s="16"/>
      <c r="KS464" s="70"/>
      <c r="KT464" s="16"/>
      <c r="KU464" s="16"/>
      <c r="KV464" s="16"/>
      <c r="KW464" s="16"/>
      <c r="KX464" s="16"/>
      <c r="KY464" s="70"/>
      <c r="KZ464" s="16"/>
      <c r="LA464" s="16"/>
      <c r="LB464" s="70"/>
      <c r="LC464" s="16"/>
      <c r="LD464" s="16"/>
      <c r="LE464" s="70"/>
      <c r="LF464" s="16"/>
      <c r="LG464" s="16"/>
      <c r="LH464" s="70"/>
      <c r="LI464" s="16"/>
      <c r="LJ464" s="16"/>
      <c r="LK464" s="70"/>
      <c r="LL464" s="16"/>
      <c r="LM464" s="16"/>
      <c r="LN464" s="70"/>
      <c r="LO464" s="16"/>
      <c r="LP464" s="16"/>
      <c r="LQ464" s="70"/>
      <c r="LR464" s="16"/>
      <c r="LS464" s="16"/>
      <c r="LT464" s="70"/>
      <c r="LU464" s="16"/>
      <c r="LV464" s="16"/>
      <c r="LW464" s="70"/>
      <c r="LX464" s="16"/>
      <c r="LY464" s="16"/>
      <c r="LZ464" s="70"/>
      <c r="MA464" s="16"/>
      <c r="MB464" s="16"/>
      <c r="MC464" s="70"/>
      <c r="MD464" s="16"/>
      <c r="ME464" s="16"/>
      <c r="MF464" s="70"/>
      <c r="MG464" s="21"/>
    </row>
    <row r="465" spans="2:345" s="17" customFormat="1">
      <c r="B465" s="16"/>
      <c r="C465" s="16"/>
      <c r="D465" s="16"/>
      <c r="E465" s="16"/>
      <c r="F465" s="16"/>
      <c r="G465" s="70"/>
      <c r="H465" s="16"/>
      <c r="I465" s="16"/>
      <c r="J465" s="70"/>
      <c r="K465" s="16"/>
      <c r="L465" s="16"/>
      <c r="M465" s="70"/>
      <c r="N465" s="16"/>
      <c r="O465" s="16"/>
      <c r="P465" s="70"/>
      <c r="Q465" s="16"/>
      <c r="R465" s="16"/>
      <c r="S465" s="70"/>
      <c r="T465" s="16"/>
      <c r="U465" s="16"/>
      <c r="V465" s="70"/>
      <c r="W465" s="16"/>
      <c r="X465" s="16"/>
      <c r="Y465" s="70"/>
      <c r="Z465" s="16"/>
      <c r="AA465" s="16"/>
      <c r="AB465" s="70"/>
      <c r="AC465" s="16"/>
      <c r="AD465" s="16"/>
      <c r="AE465" s="70"/>
      <c r="AF465" s="16"/>
      <c r="AG465" s="16"/>
      <c r="AH465" s="70"/>
      <c r="AI465" s="16"/>
      <c r="AJ465" s="16"/>
      <c r="AK465" s="70"/>
      <c r="AL465" s="16"/>
      <c r="AM465" s="16"/>
      <c r="AN465" s="70"/>
      <c r="AO465" s="16"/>
      <c r="AP465" s="16"/>
      <c r="AQ465" s="70"/>
      <c r="AR465" s="16"/>
      <c r="AS465" s="16"/>
      <c r="AT465" s="70"/>
      <c r="AU465" s="16"/>
      <c r="AV465" s="16"/>
      <c r="AW465" s="70"/>
      <c r="AX465" s="16"/>
      <c r="AY465" s="16"/>
      <c r="AZ465" s="70"/>
      <c r="BA465" s="16"/>
      <c r="BB465" s="16"/>
      <c r="BC465" s="70"/>
      <c r="BD465" s="16"/>
      <c r="BE465" s="16"/>
      <c r="BF465" s="70"/>
      <c r="BG465" s="16"/>
      <c r="BH465" s="16"/>
      <c r="BI465" s="70"/>
      <c r="BJ465" s="16"/>
      <c r="BK465" s="16"/>
      <c r="BL465" s="70"/>
      <c r="BM465" s="16"/>
      <c r="BN465" s="16"/>
      <c r="BO465" s="70"/>
      <c r="BP465" s="16"/>
      <c r="BQ465" s="16"/>
      <c r="BR465" s="70"/>
      <c r="BS465" s="16"/>
      <c r="BT465" s="16"/>
      <c r="BU465" s="70"/>
      <c r="BV465" s="16"/>
      <c r="BW465" s="16"/>
      <c r="BX465" s="70"/>
      <c r="BY465" s="16"/>
      <c r="BZ465" s="16"/>
      <c r="CA465" s="70"/>
      <c r="CB465" s="16"/>
      <c r="CC465" s="16"/>
      <c r="CD465" s="70"/>
      <c r="CE465" s="16"/>
      <c r="CF465" s="16"/>
      <c r="CG465" s="70"/>
      <c r="CH465" s="16"/>
      <c r="CI465" s="16"/>
      <c r="CJ465" s="70"/>
      <c r="CK465" s="16"/>
      <c r="CL465" s="16"/>
      <c r="CM465" s="70"/>
      <c r="CN465" s="16"/>
      <c r="CO465" s="16"/>
      <c r="CP465" s="70"/>
      <c r="CQ465" s="16"/>
      <c r="CR465" s="16"/>
      <c r="CS465" s="70"/>
      <c r="CT465" s="16"/>
      <c r="CU465" s="16"/>
      <c r="CV465" s="70"/>
      <c r="CW465" s="16"/>
      <c r="CX465" s="16"/>
      <c r="CY465" s="70"/>
      <c r="CZ465" s="16"/>
      <c r="DA465" s="16"/>
      <c r="DB465" s="70"/>
      <c r="DC465" s="16"/>
      <c r="DD465" s="16"/>
      <c r="DE465" s="70"/>
      <c r="DF465" s="16"/>
      <c r="DG465" s="16"/>
      <c r="DH465" s="70"/>
      <c r="DI465" s="16"/>
      <c r="DJ465" s="16"/>
      <c r="DK465" s="70"/>
      <c r="DL465" s="16"/>
      <c r="DM465" s="16"/>
      <c r="DN465" s="70"/>
      <c r="DO465" s="16"/>
      <c r="DP465" s="16"/>
      <c r="DQ465" s="70"/>
      <c r="DR465" s="16"/>
      <c r="DS465" s="16"/>
      <c r="DT465" s="70"/>
      <c r="DU465" s="16"/>
      <c r="DV465" s="16"/>
      <c r="DW465" s="70"/>
      <c r="DX465" s="16"/>
      <c r="DY465" s="16"/>
      <c r="DZ465" s="70"/>
      <c r="EA465" s="16"/>
      <c r="EB465" s="16"/>
      <c r="EC465" s="70"/>
      <c r="ED465" s="16"/>
      <c r="EE465" s="16"/>
      <c r="EF465" s="70"/>
      <c r="EG465" s="16"/>
      <c r="EH465" s="16"/>
      <c r="EI465" s="70"/>
      <c r="EJ465" s="16"/>
      <c r="EK465" s="16"/>
      <c r="EL465" s="70"/>
      <c r="EM465" s="16"/>
      <c r="EN465" s="16"/>
      <c r="EO465" s="70"/>
      <c r="EP465" s="16"/>
      <c r="EQ465" s="16"/>
      <c r="ER465" s="70"/>
      <c r="ES465" s="16"/>
      <c r="ET465" s="16"/>
      <c r="EU465" s="70"/>
      <c r="EV465" s="16"/>
      <c r="EW465" s="16"/>
      <c r="EX465" s="70"/>
      <c r="EY465" s="16"/>
      <c r="EZ465" s="16"/>
      <c r="FA465" s="70"/>
      <c r="FB465" s="16"/>
      <c r="FC465" s="16"/>
      <c r="FD465" s="70"/>
      <c r="FE465" s="16"/>
      <c r="FF465" s="16"/>
      <c r="FG465" s="70"/>
      <c r="FH465" s="16"/>
      <c r="FI465" s="16"/>
      <c r="FJ465" s="70"/>
      <c r="FK465" s="16"/>
      <c r="FL465" s="16"/>
      <c r="FM465" s="70"/>
      <c r="FN465" s="16"/>
      <c r="FO465" s="16"/>
      <c r="FP465" s="70"/>
      <c r="FQ465" s="16"/>
      <c r="FR465" s="16"/>
      <c r="FS465" s="70"/>
      <c r="FT465" s="16"/>
      <c r="FU465" s="16"/>
      <c r="FV465" s="70"/>
      <c r="FW465" s="16"/>
      <c r="FX465" s="16"/>
      <c r="FY465" s="70"/>
      <c r="FZ465" s="16"/>
      <c r="GA465" s="16"/>
      <c r="GB465" s="70"/>
      <c r="GC465" s="16"/>
      <c r="GD465" s="16"/>
      <c r="GE465" s="70"/>
      <c r="GF465" s="16"/>
      <c r="GG465" s="16"/>
      <c r="GH465" s="71"/>
      <c r="GI465" s="16"/>
      <c r="GJ465" s="16"/>
      <c r="GK465" s="70"/>
      <c r="GL465" s="16"/>
      <c r="GM465" s="16"/>
      <c r="GN465" s="70"/>
      <c r="GO465" s="16"/>
      <c r="GP465" s="16"/>
      <c r="GQ465" s="70"/>
      <c r="GR465" s="16"/>
      <c r="GS465" s="16"/>
      <c r="GT465" s="70"/>
      <c r="GU465" s="16"/>
      <c r="GV465" s="16"/>
      <c r="GW465" s="70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70"/>
      <c r="HJ465" s="16"/>
      <c r="HK465" s="16"/>
      <c r="HL465" s="16"/>
      <c r="HM465" s="16"/>
      <c r="HN465" s="16"/>
      <c r="HO465" s="16"/>
      <c r="HP465" s="16"/>
      <c r="HQ465" s="16"/>
      <c r="HR465" s="70"/>
      <c r="HS465" s="16"/>
      <c r="HT465" s="16"/>
      <c r="HU465" s="70"/>
      <c r="HV465" s="16"/>
      <c r="HW465" s="16"/>
      <c r="HX465" s="70"/>
      <c r="HY465" s="16"/>
      <c r="HZ465" s="16"/>
      <c r="IA465" s="70"/>
      <c r="IB465" s="16"/>
      <c r="IC465" s="16"/>
      <c r="ID465" s="70"/>
      <c r="IE465" s="16"/>
      <c r="IF465" s="16"/>
      <c r="IG465" s="70"/>
      <c r="IH465" s="16"/>
      <c r="II465" s="16"/>
      <c r="IJ465" s="70"/>
      <c r="IK465" s="16"/>
      <c r="IL465" s="16"/>
      <c r="IM465" s="70"/>
      <c r="IN465" s="16"/>
      <c r="IO465" s="16"/>
      <c r="IP465" s="70"/>
      <c r="IQ465" s="16"/>
      <c r="IR465" s="16"/>
      <c r="IS465" s="16"/>
      <c r="IT465" s="70"/>
      <c r="IU465" s="16"/>
      <c r="IV465" s="16"/>
      <c r="IW465" s="70"/>
      <c r="IX465" s="16"/>
      <c r="IY465" s="16"/>
      <c r="IZ465" s="70"/>
      <c r="JA465" s="16"/>
      <c r="JB465" s="16"/>
      <c r="JC465" s="70"/>
      <c r="JD465" s="16"/>
      <c r="JE465" s="16"/>
      <c r="JF465" s="70"/>
      <c r="JG465" s="16"/>
      <c r="JH465" s="16"/>
      <c r="JI465" s="70"/>
      <c r="JJ465" s="16"/>
      <c r="JK465" s="16"/>
      <c r="JL465" s="70"/>
      <c r="JM465" s="16"/>
      <c r="JN465" s="16"/>
      <c r="JO465" s="70"/>
      <c r="JP465" s="16"/>
      <c r="JQ465" s="16"/>
      <c r="JR465" s="70"/>
      <c r="JS465" s="16"/>
      <c r="JT465" s="16"/>
      <c r="JU465" s="70"/>
      <c r="JV465" s="16"/>
      <c r="JW465" s="16"/>
      <c r="JX465" s="70"/>
      <c r="JY465" s="16"/>
      <c r="JZ465" s="16"/>
      <c r="KA465" s="70"/>
      <c r="KB465" s="16"/>
      <c r="KC465" s="16"/>
      <c r="KD465" s="70"/>
      <c r="KE465" s="16"/>
      <c r="KF465" s="16"/>
      <c r="KG465" s="70"/>
      <c r="KH465" s="16"/>
      <c r="KI465" s="16"/>
      <c r="KJ465" s="70"/>
      <c r="KK465" s="16"/>
      <c r="KL465" s="16"/>
      <c r="KM465" s="70"/>
      <c r="KN465" s="16"/>
      <c r="KO465" s="16"/>
      <c r="KP465" s="70"/>
      <c r="KQ465" s="16"/>
      <c r="KR465" s="16"/>
      <c r="KS465" s="70"/>
      <c r="KT465" s="16"/>
      <c r="KU465" s="16"/>
      <c r="KV465" s="16"/>
      <c r="KW465" s="16"/>
      <c r="KX465" s="16"/>
      <c r="KY465" s="70"/>
      <c r="KZ465" s="16"/>
      <c r="LA465" s="16"/>
      <c r="LB465" s="70"/>
      <c r="LC465" s="16"/>
      <c r="LD465" s="16"/>
      <c r="LE465" s="70"/>
      <c r="LF465" s="16"/>
      <c r="LG465" s="16"/>
      <c r="LH465" s="70"/>
      <c r="LI465" s="16"/>
      <c r="LJ465" s="16"/>
      <c r="LK465" s="70"/>
      <c r="LL465" s="16"/>
      <c r="LM465" s="16"/>
      <c r="LN465" s="70"/>
      <c r="LO465" s="16"/>
      <c r="LP465" s="16"/>
      <c r="LQ465" s="70"/>
      <c r="LR465" s="16"/>
      <c r="LS465" s="16"/>
      <c r="LT465" s="70"/>
      <c r="LU465" s="16"/>
      <c r="LV465" s="16"/>
      <c r="LW465" s="70"/>
      <c r="LX465" s="16"/>
      <c r="LY465" s="16"/>
      <c r="LZ465" s="70"/>
      <c r="MA465" s="16"/>
      <c r="MB465" s="16"/>
      <c r="MC465" s="70"/>
      <c r="MD465" s="16"/>
      <c r="ME465" s="16"/>
      <c r="MF465" s="70"/>
      <c r="MG465" s="21"/>
    </row>
    <row r="466" spans="2:345" s="17" customFormat="1" ht="18.75" customHeight="1">
      <c r="B466" s="16"/>
      <c r="C466" s="16"/>
      <c r="D466" s="16"/>
      <c r="E466" s="16"/>
      <c r="F466" s="16"/>
      <c r="G466" s="70"/>
      <c r="H466" s="16"/>
      <c r="I466" s="16"/>
      <c r="J466" s="70"/>
      <c r="K466" s="16"/>
      <c r="L466" s="16"/>
      <c r="M466" s="70"/>
      <c r="N466" s="16"/>
      <c r="O466" s="16"/>
      <c r="P466" s="70"/>
      <c r="Q466" s="16"/>
      <c r="R466" s="16"/>
      <c r="S466" s="70"/>
      <c r="T466" s="16"/>
      <c r="U466" s="16"/>
      <c r="V466" s="70"/>
      <c r="W466" s="16"/>
      <c r="X466" s="16"/>
      <c r="Y466" s="70"/>
      <c r="Z466" s="16"/>
      <c r="AA466" s="16"/>
      <c r="AB466" s="70"/>
      <c r="AC466" s="16"/>
      <c r="AD466" s="16"/>
      <c r="AE466" s="70"/>
      <c r="AF466" s="16"/>
      <c r="AG466" s="16"/>
      <c r="AH466" s="70"/>
      <c r="AI466" s="16"/>
      <c r="AJ466" s="16"/>
      <c r="AK466" s="70"/>
      <c r="AL466" s="16"/>
      <c r="AM466" s="16"/>
      <c r="AN466" s="70"/>
      <c r="AO466" s="16"/>
      <c r="AP466" s="16"/>
      <c r="AQ466" s="70"/>
      <c r="AR466" s="16"/>
      <c r="AS466" s="16"/>
      <c r="AT466" s="70"/>
      <c r="AU466" s="16"/>
      <c r="AV466" s="16"/>
      <c r="AW466" s="70"/>
      <c r="AX466" s="16"/>
      <c r="AY466" s="16"/>
      <c r="AZ466" s="70"/>
      <c r="BA466" s="16"/>
      <c r="BB466" s="16"/>
      <c r="BC466" s="70"/>
      <c r="BD466" s="16"/>
      <c r="BE466" s="16"/>
      <c r="BF466" s="70"/>
      <c r="BG466" s="16"/>
      <c r="BH466" s="16"/>
      <c r="BI466" s="70"/>
      <c r="BJ466" s="16"/>
      <c r="BK466" s="16"/>
      <c r="BL466" s="70"/>
      <c r="BM466" s="16"/>
      <c r="BN466" s="16"/>
      <c r="BO466" s="70"/>
      <c r="BP466" s="16"/>
      <c r="BQ466" s="16"/>
      <c r="BR466" s="70"/>
      <c r="BS466" s="16"/>
      <c r="BT466" s="16"/>
      <c r="BU466" s="70"/>
      <c r="BV466" s="16"/>
      <c r="BW466" s="16"/>
      <c r="BX466" s="70"/>
      <c r="BY466" s="16"/>
      <c r="BZ466" s="16"/>
      <c r="CA466" s="70"/>
      <c r="CB466" s="16"/>
      <c r="CC466" s="16"/>
      <c r="CD466" s="70"/>
      <c r="CE466" s="16"/>
      <c r="CF466" s="16"/>
      <c r="CG466" s="70"/>
      <c r="CH466" s="16"/>
      <c r="CI466" s="16"/>
      <c r="CJ466" s="70"/>
      <c r="CK466" s="16"/>
      <c r="CL466" s="16"/>
      <c r="CM466" s="70"/>
      <c r="CN466" s="16"/>
      <c r="CO466" s="16"/>
      <c r="CP466" s="70"/>
      <c r="CQ466" s="16"/>
      <c r="CR466" s="16"/>
      <c r="CS466" s="70"/>
      <c r="CT466" s="16"/>
      <c r="CU466" s="16"/>
      <c r="CV466" s="70"/>
      <c r="CW466" s="16"/>
      <c r="CX466" s="16"/>
      <c r="CY466" s="70"/>
      <c r="CZ466" s="16"/>
      <c r="DA466" s="16"/>
      <c r="DB466" s="70"/>
      <c r="DC466" s="16"/>
      <c r="DD466" s="16"/>
      <c r="DE466" s="70"/>
      <c r="DF466" s="16"/>
      <c r="DG466" s="16"/>
      <c r="DH466" s="70"/>
      <c r="DI466" s="16"/>
      <c r="DJ466" s="16"/>
      <c r="DK466" s="70"/>
      <c r="DL466" s="16"/>
      <c r="DM466" s="16"/>
      <c r="DN466" s="70"/>
      <c r="DO466" s="16"/>
      <c r="DP466" s="16"/>
      <c r="DQ466" s="70"/>
      <c r="DR466" s="16"/>
      <c r="DS466" s="16"/>
      <c r="DT466" s="70"/>
      <c r="DU466" s="16"/>
      <c r="DV466" s="16"/>
      <c r="DW466" s="70"/>
      <c r="DX466" s="16"/>
      <c r="DY466" s="16"/>
      <c r="DZ466" s="70"/>
      <c r="EA466" s="16"/>
      <c r="EB466" s="16"/>
      <c r="EC466" s="70"/>
      <c r="ED466" s="16"/>
      <c r="EE466" s="16"/>
      <c r="EF466" s="70"/>
      <c r="EG466" s="16"/>
      <c r="EH466" s="16"/>
      <c r="EI466" s="70"/>
      <c r="EJ466" s="16"/>
      <c r="EK466" s="16"/>
      <c r="EL466" s="70"/>
      <c r="EM466" s="16"/>
      <c r="EN466" s="16"/>
      <c r="EO466" s="70"/>
      <c r="EP466" s="16"/>
      <c r="EQ466" s="16"/>
      <c r="ER466" s="70"/>
      <c r="ES466" s="16"/>
      <c r="ET466" s="16"/>
      <c r="EU466" s="70"/>
      <c r="EV466" s="16"/>
      <c r="EW466" s="16"/>
      <c r="EX466" s="70"/>
      <c r="EY466" s="16"/>
      <c r="EZ466" s="16"/>
      <c r="FA466" s="70"/>
      <c r="FB466" s="16"/>
      <c r="FC466" s="16"/>
      <c r="FD466" s="70"/>
      <c r="FE466" s="16"/>
      <c r="FF466" s="16"/>
      <c r="FG466" s="70"/>
      <c r="FH466" s="16"/>
      <c r="FI466" s="16"/>
      <c r="FJ466" s="70"/>
      <c r="FK466" s="16"/>
      <c r="FL466" s="16"/>
      <c r="FM466" s="70"/>
      <c r="FN466" s="16"/>
      <c r="FO466" s="16"/>
      <c r="FP466" s="70"/>
      <c r="FQ466" s="16"/>
      <c r="FR466" s="16"/>
      <c r="FS466" s="70"/>
      <c r="FT466" s="16"/>
      <c r="FU466" s="16"/>
      <c r="FV466" s="70"/>
      <c r="FW466" s="16"/>
      <c r="FX466" s="16"/>
      <c r="FY466" s="70"/>
      <c r="FZ466" s="16"/>
      <c r="GA466" s="16"/>
      <c r="GB466" s="70"/>
      <c r="GC466" s="16"/>
      <c r="GD466" s="16"/>
      <c r="GE466" s="70"/>
      <c r="GF466" s="16"/>
      <c r="GG466" s="16"/>
      <c r="GH466" s="71"/>
      <c r="GI466" s="16"/>
      <c r="GJ466" s="16"/>
      <c r="GK466" s="70"/>
      <c r="GL466" s="16"/>
      <c r="GM466" s="16"/>
      <c r="GN466" s="70"/>
      <c r="GO466" s="16"/>
      <c r="GP466" s="16"/>
      <c r="GQ466" s="70"/>
      <c r="GR466" s="16"/>
      <c r="GS466" s="16"/>
      <c r="GT466" s="70"/>
      <c r="GU466" s="16"/>
      <c r="GV466" s="16"/>
      <c r="GW466" s="70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70"/>
      <c r="HJ466" s="16"/>
      <c r="HK466" s="16"/>
      <c r="HL466" s="16"/>
      <c r="HM466" s="16"/>
      <c r="HN466" s="16"/>
      <c r="HO466" s="16"/>
      <c r="HP466" s="16"/>
      <c r="HQ466" s="16"/>
      <c r="HR466" s="70"/>
      <c r="HS466" s="16"/>
      <c r="HT466" s="16"/>
      <c r="HU466" s="70"/>
      <c r="HV466" s="16"/>
      <c r="HW466" s="16"/>
      <c r="HX466" s="70"/>
      <c r="HY466" s="16"/>
      <c r="HZ466" s="16"/>
      <c r="IA466" s="70"/>
      <c r="IB466" s="16"/>
      <c r="IC466" s="16"/>
      <c r="ID466" s="70"/>
      <c r="IE466" s="16"/>
      <c r="IF466" s="16"/>
      <c r="IG466" s="70"/>
      <c r="IH466" s="16"/>
      <c r="II466" s="16"/>
      <c r="IJ466" s="70"/>
      <c r="IK466" s="16"/>
      <c r="IL466" s="16"/>
      <c r="IM466" s="70"/>
      <c r="IN466" s="16"/>
      <c r="IO466" s="16"/>
      <c r="IP466" s="70"/>
      <c r="IQ466" s="16"/>
      <c r="IR466" s="16"/>
      <c r="IS466" s="16"/>
      <c r="IT466" s="70"/>
      <c r="IU466" s="16"/>
      <c r="IV466" s="16"/>
      <c r="IW466" s="70"/>
      <c r="IX466" s="16"/>
      <c r="IY466" s="16"/>
      <c r="IZ466" s="70"/>
      <c r="JA466" s="16"/>
      <c r="JB466" s="16"/>
      <c r="JC466" s="70"/>
      <c r="JD466" s="16"/>
      <c r="JE466" s="16"/>
      <c r="JF466" s="70"/>
      <c r="JG466" s="16"/>
      <c r="JH466" s="16"/>
      <c r="JI466" s="70"/>
      <c r="JJ466" s="16"/>
      <c r="JK466" s="16"/>
      <c r="JL466" s="70"/>
      <c r="JM466" s="16"/>
      <c r="JN466" s="16"/>
      <c r="JO466" s="70"/>
      <c r="JP466" s="16"/>
      <c r="JQ466" s="16"/>
      <c r="JR466" s="70"/>
      <c r="JS466" s="16"/>
      <c r="JT466" s="16"/>
      <c r="JU466" s="70"/>
      <c r="JV466" s="16"/>
      <c r="JW466" s="16"/>
      <c r="JX466" s="70"/>
      <c r="JY466" s="16"/>
      <c r="JZ466" s="16"/>
      <c r="KA466" s="70"/>
      <c r="KB466" s="16"/>
      <c r="KC466" s="16"/>
      <c r="KD466" s="70"/>
      <c r="KE466" s="16"/>
      <c r="KF466" s="16"/>
      <c r="KG466" s="70"/>
      <c r="KH466" s="16"/>
      <c r="KI466" s="16"/>
      <c r="KJ466" s="70"/>
      <c r="KK466" s="16"/>
      <c r="KL466" s="16"/>
      <c r="KM466" s="70"/>
      <c r="KN466" s="16"/>
      <c r="KO466" s="16"/>
      <c r="KP466" s="70"/>
      <c r="KQ466" s="16"/>
      <c r="KR466" s="16"/>
      <c r="KS466" s="70"/>
      <c r="KT466" s="16"/>
      <c r="KU466" s="16"/>
      <c r="KV466" s="16"/>
      <c r="KW466" s="16"/>
      <c r="KX466" s="16"/>
      <c r="KY466" s="70"/>
      <c r="KZ466" s="16"/>
      <c r="LA466" s="16"/>
      <c r="LB466" s="70"/>
      <c r="LC466" s="16"/>
      <c r="LD466" s="16"/>
      <c r="LE466" s="70"/>
      <c r="LF466" s="16"/>
      <c r="LG466" s="16"/>
      <c r="LH466" s="70"/>
      <c r="LI466" s="16"/>
      <c r="LJ466" s="16"/>
      <c r="LK466" s="70"/>
      <c r="LL466" s="16"/>
      <c r="LM466" s="16"/>
      <c r="LN466" s="70"/>
      <c r="LO466" s="16"/>
      <c r="LP466" s="16"/>
      <c r="LQ466" s="70"/>
      <c r="LR466" s="16"/>
      <c r="LS466" s="16"/>
      <c r="LT466" s="70"/>
      <c r="LU466" s="16"/>
      <c r="LV466" s="16"/>
      <c r="LW466" s="70"/>
      <c r="LX466" s="16"/>
      <c r="LY466" s="16"/>
      <c r="LZ466" s="70"/>
      <c r="MA466" s="16"/>
      <c r="MB466" s="16"/>
      <c r="MC466" s="70"/>
      <c r="MD466" s="16"/>
      <c r="ME466" s="16"/>
      <c r="MF466" s="70"/>
      <c r="MG466" s="21"/>
    </row>
    <row r="467" spans="2:345" s="17" customFormat="1">
      <c r="B467" s="16"/>
      <c r="C467" s="16"/>
      <c r="D467" s="16"/>
      <c r="E467" s="16"/>
      <c r="F467" s="16"/>
      <c r="G467" s="70"/>
      <c r="H467" s="16"/>
      <c r="I467" s="16"/>
      <c r="J467" s="70"/>
      <c r="K467" s="16"/>
      <c r="L467" s="16"/>
      <c r="M467" s="70"/>
      <c r="N467" s="16"/>
      <c r="O467" s="16"/>
      <c r="P467" s="70"/>
      <c r="Q467" s="16"/>
      <c r="R467" s="16"/>
      <c r="S467" s="70"/>
      <c r="T467" s="16"/>
      <c r="U467" s="16"/>
      <c r="V467" s="70"/>
      <c r="W467" s="16"/>
      <c r="X467" s="16"/>
      <c r="Y467" s="70"/>
      <c r="Z467" s="16"/>
      <c r="AA467" s="16"/>
      <c r="AB467" s="70"/>
      <c r="AC467" s="16"/>
      <c r="AD467" s="16"/>
      <c r="AE467" s="70"/>
      <c r="AF467" s="16"/>
      <c r="AG467" s="16"/>
      <c r="AH467" s="70"/>
      <c r="AI467" s="16"/>
      <c r="AJ467" s="16"/>
      <c r="AK467" s="70"/>
      <c r="AL467" s="16"/>
      <c r="AM467" s="16"/>
      <c r="AN467" s="70"/>
      <c r="AO467" s="16"/>
      <c r="AP467" s="16"/>
      <c r="AQ467" s="70"/>
      <c r="AR467" s="16"/>
      <c r="AS467" s="16"/>
      <c r="AT467" s="70"/>
      <c r="AU467" s="16"/>
      <c r="AV467" s="16"/>
      <c r="AW467" s="70"/>
      <c r="AX467" s="16"/>
      <c r="AY467" s="16"/>
      <c r="AZ467" s="70"/>
      <c r="BA467" s="16"/>
      <c r="BB467" s="16"/>
      <c r="BC467" s="70"/>
      <c r="BD467" s="16"/>
      <c r="BE467" s="16"/>
      <c r="BF467" s="70"/>
      <c r="BG467" s="16"/>
      <c r="BH467" s="16"/>
      <c r="BI467" s="70"/>
      <c r="BJ467" s="16"/>
      <c r="BK467" s="16"/>
      <c r="BL467" s="70"/>
      <c r="BM467" s="16"/>
      <c r="BN467" s="16"/>
      <c r="BO467" s="70"/>
      <c r="BP467" s="16"/>
      <c r="BQ467" s="16"/>
      <c r="BR467" s="70"/>
      <c r="BS467" s="16"/>
      <c r="BT467" s="16"/>
      <c r="BU467" s="70"/>
      <c r="BV467" s="16"/>
      <c r="BW467" s="16"/>
      <c r="BX467" s="70"/>
      <c r="BY467" s="16"/>
      <c r="BZ467" s="16"/>
      <c r="CA467" s="70"/>
      <c r="CB467" s="16"/>
      <c r="CC467" s="16"/>
      <c r="CD467" s="70"/>
      <c r="CE467" s="16"/>
      <c r="CF467" s="16"/>
      <c r="CG467" s="70"/>
      <c r="CH467" s="16"/>
      <c r="CI467" s="16"/>
      <c r="CJ467" s="70"/>
      <c r="CK467" s="16"/>
      <c r="CL467" s="16"/>
      <c r="CM467" s="70"/>
      <c r="CN467" s="16"/>
      <c r="CO467" s="16"/>
      <c r="CP467" s="70"/>
      <c r="CQ467" s="16"/>
      <c r="CR467" s="16"/>
      <c r="CS467" s="70"/>
      <c r="CT467" s="16"/>
      <c r="CU467" s="16"/>
      <c r="CV467" s="70"/>
      <c r="CW467" s="16"/>
      <c r="CX467" s="16"/>
      <c r="CY467" s="70"/>
      <c r="CZ467" s="16"/>
      <c r="DA467" s="16"/>
      <c r="DB467" s="70"/>
      <c r="DC467" s="16"/>
      <c r="DD467" s="16"/>
      <c r="DE467" s="70"/>
      <c r="DF467" s="16"/>
      <c r="DG467" s="16"/>
      <c r="DH467" s="70"/>
      <c r="DI467" s="16"/>
      <c r="DJ467" s="16"/>
      <c r="DK467" s="70"/>
      <c r="DL467" s="16"/>
      <c r="DM467" s="16"/>
      <c r="DN467" s="70"/>
      <c r="DO467" s="16"/>
      <c r="DP467" s="16"/>
      <c r="DQ467" s="70"/>
      <c r="DR467" s="16"/>
      <c r="DS467" s="16"/>
      <c r="DT467" s="70"/>
      <c r="DU467" s="16"/>
      <c r="DV467" s="16"/>
      <c r="DW467" s="70"/>
      <c r="DX467" s="16"/>
      <c r="DY467" s="16"/>
      <c r="DZ467" s="70"/>
      <c r="EA467" s="16"/>
      <c r="EB467" s="16"/>
      <c r="EC467" s="70"/>
      <c r="ED467" s="16"/>
      <c r="EE467" s="16"/>
      <c r="EF467" s="70"/>
      <c r="EG467" s="16"/>
      <c r="EH467" s="16"/>
      <c r="EI467" s="70"/>
      <c r="EJ467" s="16"/>
      <c r="EK467" s="16"/>
      <c r="EL467" s="70"/>
      <c r="EM467" s="16"/>
      <c r="EN467" s="16"/>
      <c r="EO467" s="70"/>
      <c r="EP467" s="16"/>
      <c r="EQ467" s="16"/>
      <c r="ER467" s="70"/>
      <c r="ES467" s="16"/>
      <c r="ET467" s="16"/>
      <c r="EU467" s="70"/>
      <c r="EV467" s="16"/>
      <c r="EW467" s="16"/>
      <c r="EX467" s="70"/>
      <c r="EY467" s="16"/>
      <c r="EZ467" s="16"/>
      <c r="FA467" s="70"/>
      <c r="FB467" s="16"/>
      <c r="FC467" s="16"/>
      <c r="FD467" s="70"/>
      <c r="FE467" s="16"/>
      <c r="FF467" s="16"/>
      <c r="FG467" s="70"/>
      <c r="FH467" s="16"/>
      <c r="FI467" s="16"/>
      <c r="FJ467" s="70"/>
      <c r="FK467" s="16"/>
      <c r="FL467" s="16"/>
      <c r="FM467" s="70"/>
      <c r="FN467" s="16"/>
      <c r="FO467" s="16"/>
      <c r="FP467" s="70"/>
      <c r="FQ467" s="16"/>
      <c r="FR467" s="16"/>
      <c r="FS467" s="70"/>
      <c r="FT467" s="16"/>
      <c r="FU467" s="16"/>
      <c r="FV467" s="70"/>
      <c r="FW467" s="16"/>
      <c r="FX467" s="16"/>
      <c r="FY467" s="70"/>
      <c r="FZ467" s="16"/>
      <c r="GA467" s="16"/>
      <c r="GB467" s="70"/>
      <c r="GC467" s="16"/>
      <c r="GD467" s="16"/>
      <c r="GE467" s="70"/>
      <c r="GF467" s="16"/>
      <c r="GG467" s="16"/>
      <c r="GH467" s="71"/>
      <c r="GI467" s="16"/>
      <c r="GJ467" s="16"/>
      <c r="GK467" s="70"/>
      <c r="GL467" s="16"/>
      <c r="GM467" s="16"/>
      <c r="GN467" s="70"/>
      <c r="GO467" s="16"/>
      <c r="GP467" s="16"/>
      <c r="GQ467" s="70"/>
      <c r="GR467" s="16"/>
      <c r="GS467" s="16"/>
      <c r="GT467" s="70"/>
      <c r="GU467" s="16"/>
      <c r="GV467" s="16"/>
      <c r="GW467" s="70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70"/>
      <c r="HJ467" s="16"/>
      <c r="HK467" s="16"/>
      <c r="HL467" s="16"/>
      <c r="HM467" s="16"/>
      <c r="HN467" s="16"/>
      <c r="HO467" s="16"/>
      <c r="HP467" s="16"/>
      <c r="HQ467" s="16"/>
      <c r="HR467" s="70"/>
      <c r="HS467" s="16"/>
      <c r="HT467" s="16"/>
      <c r="HU467" s="70"/>
      <c r="HV467" s="16"/>
      <c r="HW467" s="16"/>
      <c r="HX467" s="70"/>
      <c r="HY467" s="16"/>
      <c r="HZ467" s="16"/>
      <c r="IA467" s="70"/>
      <c r="IB467" s="16"/>
      <c r="IC467" s="16"/>
      <c r="ID467" s="70"/>
      <c r="IE467" s="16"/>
      <c r="IF467" s="16"/>
      <c r="IG467" s="70"/>
      <c r="IH467" s="16"/>
      <c r="II467" s="16"/>
      <c r="IJ467" s="70"/>
      <c r="IK467" s="16"/>
      <c r="IL467" s="16"/>
      <c r="IM467" s="70"/>
      <c r="IN467" s="16"/>
      <c r="IO467" s="16"/>
      <c r="IP467" s="70"/>
      <c r="IQ467" s="16"/>
      <c r="IR467" s="16"/>
      <c r="IS467" s="16"/>
      <c r="IT467" s="70"/>
      <c r="IU467" s="16"/>
      <c r="IV467" s="16"/>
      <c r="IW467" s="70"/>
      <c r="IX467" s="16"/>
      <c r="IY467" s="16"/>
      <c r="IZ467" s="70"/>
      <c r="JA467" s="16"/>
      <c r="JB467" s="16"/>
      <c r="JC467" s="70"/>
      <c r="JD467" s="16"/>
      <c r="JE467" s="16"/>
      <c r="JF467" s="70"/>
      <c r="JG467" s="16"/>
      <c r="JH467" s="16"/>
      <c r="JI467" s="70"/>
      <c r="JJ467" s="16"/>
      <c r="JK467" s="16"/>
      <c r="JL467" s="70"/>
      <c r="JM467" s="16"/>
      <c r="JN467" s="16"/>
      <c r="JO467" s="70"/>
      <c r="JP467" s="16"/>
      <c r="JQ467" s="16"/>
      <c r="JR467" s="70"/>
      <c r="JS467" s="16"/>
      <c r="JT467" s="16"/>
      <c r="JU467" s="70"/>
      <c r="JV467" s="16"/>
      <c r="JW467" s="16"/>
      <c r="JX467" s="70"/>
      <c r="JY467" s="16"/>
      <c r="JZ467" s="16"/>
      <c r="KA467" s="70"/>
      <c r="KB467" s="16"/>
      <c r="KC467" s="16"/>
      <c r="KD467" s="70"/>
      <c r="KE467" s="16"/>
      <c r="KF467" s="16"/>
      <c r="KG467" s="70"/>
      <c r="KH467" s="16"/>
      <c r="KI467" s="16"/>
      <c r="KJ467" s="70"/>
      <c r="KK467" s="16"/>
      <c r="KL467" s="16"/>
      <c r="KM467" s="70"/>
      <c r="KN467" s="16"/>
      <c r="KO467" s="16"/>
      <c r="KP467" s="70"/>
      <c r="KQ467" s="16"/>
      <c r="KR467" s="16"/>
      <c r="KS467" s="70"/>
      <c r="KT467" s="16"/>
      <c r="KU467" s="16"/>
      <c r="KV467" s="16"/>
      <c r="KW467" s="16"/>
      <c r="KX467" s="16"/>
      <c r="KY467" s="70"/>
      <c r="KZ467" s="16"/>
      <c r="LA467" s="16"/>
      <c r="LB467" s="70"/>
      <c r="LC467" s="16"/>
      <c r="LD467" s="16"/>
      <c r="LE467" s="70"/>
      <c r="LF467" s="16"/>
      <c r="LG467" s="16"/>
      <c r="LH467" s="70"/>
      <c r="LI467" s="16"/>
      <c r="LJ467" s="16"/>
      <c r="LK467" s="70"/>
      <c r="LL467" s="16"/>
      <c r="LM467" s="16"/>
      <c r="LN467" s="70"/>
      <c r="LO467" s="16"/>
      <c r="LP467" s="16"/>
      <c r="LQ467" s="70"/>
      <c r="LR467" s="16"/>
      <c r="LS467" s="16"/>
      <c r="LT467" s="70"/>
      <c r="LU467" s="16"/>
      <c r="LV467" s="16"/>
      <c r="LW467" s="70"/>
      <c r="LX467" s="16"/>
      <c r="LY467" s="16"/>
      <c r="LZ467" s="70"/>
      <c r="MA467" s="16"/>
      <c r="MB467" s="16"/>
      <c r="MC467" s="70"/>
      <c r="MD467" s="16"/>
      <c r="ME467" s="16"/>
      <c r="MF467" s="70"/>
      <c r="MG467" s="21"/>
    </row>
    <row r="468" spans="2:345" s="17" customFormat="1" ht="18.75" customHeight="1">
      <c r="B468" s="16"/>
      <c r="C468" s="16"/>
      <c r="D468" s="16"/>
      <c r="E468" s="16"/>
      <c r="F468" s="16"/>
      <c r="G468" s="70"/>
      <c r="H468" s="16"/>
      <c r="I468" s="16"/>
      <c r="J468" s="70"/>
      <c r="K468" s="16"/>
      <c r="L468" s="16"/>
      <c r="M468" s="70"/>
      <c r="N468" s="16"/>
      <c r="O468" s="16"/>
      <c r="P468" s="70"/>
      <c r="Q468" s="16"/>
      <c r="R468" s="16"/>
      <c r="S468" s="70"/>
      <c r="T468" s="16"/>
      <c r="U468" s="16"/>
      <c r="V468" s="70"/>
      <c r="W468" s="16"/>
      <c r="X468" s="16"/>
      <c r="Y468" s="70"/>
      <c r="Z468" s="16"/>
      <c r="AA468" s="16"/>
      <c r="AB468" s="70"/>
      <c r="AC468" s="16"/>
      <c r="AD468" s="16"/>
      <c r="AE468" s="70"/>
      <c r="AF468" s="16"/>
      <c r="AG468" s="16"/>
      <c r="AH468" s="70"/>
      <c r="AI468" s="16"/>
      <c r="AJ468" s="16"/>
      <c r="AK468" s="70"/>
      <c r="AL468" s="16"/>
      <c r="AM468" s="16"/>
      <c r="AN468" s="70"/>
      <c r="AO468" s="16"/>
      <c r="AP468" s="16"/>
      <c r="AQ468" s="70"/>
      <c r="AR468" s="16"/>
      <c r="AS468" s="16"/>
      <c r="AT468" s="70"/>
      <c r="AU468" s="16"/>
      <c r="AV468" s="16"/>
      <c r="AW468" s="70"/>
      <c r="AX468" s="16"/>
      <c r="AY468" s="16"/>
      <c r="AZ468" s="70"/>
      <c r="BA468" s="16"/>
      <c r="BB468" s="16"/>
      <c r="BC468" s="70"/>
      <c r="BD468" s="16"/>
      <c r="BE468" s="16"/>
      <c r="BF468" s="70"/>
      <c r="BG468" s="16"/>
      <c r="BH468" s="16"/>
      <c r="BI468" s="70"/>
      <c r="BJ468" s="16"/>
      <c r="BK468" s="16"/>
      <c r="BL468" s="70"/>
      <c r="BM468" s="16"/>
      <c r="BN468" s="16"/>
      <c r="BO468" s="70"/>
      <c r="BP468" s="16"/>
      <c r="BQ468" s="16"/>
      <c r="BR468" s="70"/>
      <c r="BS468" s="16"/>
      <c r="BT468" s="16"/>
      <c r="BU468" s="70"/>
      <c r="BV468" s="16"/>
      <c r="BW468" s="16"/>
      <c r="BX468" s="70"/>
      <c r="BY468" s="16"/>
      <c r="BZ468" s="16"/>
      <c r="CA468" s="70"/>
      <c r="CB468" s="16"/>
      <c r="CC468" s="16"/>
      <c r="CD468" s="70"/>
      <c r="CE468" s="16"/>
      <c r="CF468" s="16"/>
      <c r="CG468" s="70"/>
      <c r="CH468" s="16"/>
      <c r="CI468" s="16"/>
      <c r="CJ468" s="70"/>
      <c r="CK468" s="16"/>
      <c r="CL468" s="16"/>
      <c r="CM468" s="70"/>
      <c r="CN468" s="16"/>
      <c r="CO468" s="16"/>
      <c r="CP468" s="70"/>
      <c r="CQ468" s="16"/>
      <c r="CR468" s="16"/>
      <c r="CS468" s="70"/>
      <c r="CT468" s="16"/>
      <c r="CU468" s="16"/>
      <c r="CV468" s="70"/>
      <c r="CW468" s="16"/>
      <c r="CX468" s="16"/>
      <c r="CY468" s="70"/>
      <c r="CZ468" s="16"/>
      <c r="DA468" s="16"/>
      <c r="DB468" s="70"/>
      <c r="DC468" s="16"/>
      <c r="DD468" s="16"/>
      <c r="DE468" s="70"/>
      <c r="DF468" s="16"/>
      <c r="DG468" s="16"/>
      <c r="DH468" s="70"/>
      <c r="DI468" s="16"/>
      <c r="DJ468" s="16"/>
      <c r="DK468" s="70"/>
      <c r="DL468" s="16"/>
      <c r="DM468" s="16"/>
      <c r="DN468" s="70"/>
      <c r="DO468" s="16"/>
      <c r="DP468" s="16"/>
      <c r="DQ468" s="70"/>
      <c r="DR468" s="16"/>
      <c r="DS468" s="16"/>
      <c r="DT468" s="70"/>
      <c r="DU468" s="16"/>
      <c r="DV468" s="16"/>
      <c r="DW468" s="70"/>
      <c r="DX468" s="16"/>
      <c r="DY468" s="16"/>
      <c r="DZ468" s="70"/>
      <c r="EA468" s="16"/>
      <c r="EB468" s="16"/>
      <c r="EC468" s="70"/>
      <c r="ED468" s="16"/>
      <c r="EE468" s="16"/>
      <c r="EF468" s="70"/>
      <c r="EG468" s="16"/>
      <c r="EH468" s="16"/>
      <c r="EI468" s="70"/>
      <c r="EJ468" s="16"/>
      <c r="EK468" s="16"/>
      <c r="EL468" s="70"/>
      <c r="EM468" s="16"/>
      <c r="EN468" s="16"/>
      <c r="EO468" s="70"/>
      <c r="EP468" s="16"/>
      <c r="EQ468" s="16"/>
      <c r="ER468" s="70"/>
      <c r="ES468" s="16"/>
      <c r="ET468" s="16"/>
      <c r="EU468" s="70"/>
      <c r="EV468" s="16"/>
      <c r="EW468" s="16"/>
      <c r="EX468" s="70"/>
      <c r="EY468" s="16"/>
      <c r="EZ468" s="16"/>
      <c r="FA468" s="70"/>
      <c r="FB468" s="16"/>
      <c r="FC468" s="16"/>
      <c r="FD468" s="70"/>
      <c r="FE468" s="16"/>
      <c r="FF468" s="16"/>
      <c r="FG468" s="70"/>
      <c r="FH468" s="16"/>
      <c r="FI468" s="16"/>
      <c r="FJ468" s="70"/>
      <c r="FK468" s="16"/>
      <c r="FL468" s="16"/>
      <c r="FM468" s="70"/>
      <c r="FN468" s="16"/>
      <c r="FO468" s="16"/>
      <c r="FP468" s="70"/>
      <c r="FQ468" s="16"/>
      <c r="FR468" s="16"/>
      <c r="FS468" s="70"/>
      <c r="FT468" s="16"/>
      <c r="FU468" s="16"/>
      <c r="FV468" s="70"/>
      <c r="FW468" s="16"/>
      <c r="FX468" s="16"/>
      <c r="FY468" s="70"/>
      <c r="FZ468" s="16"/>
      <c r="GA468" s="16"/>
      <c r="GB468" s="70"/>
      <c r="GC468" s="16"/>
      <c r="GD468" s="16"/>
      <c r="GE468" s="70"/>
      <c r="GF468" s="16"/>
      <c r="GG468" s="16"/>
      <c r="GH468" s="71"/>
      <c r="GI468" s="16"/>
      <c r="GJ468" s="16"/>
      <c r="GK468" s="70"/>
      <c r="GL468" s="16"/>
      <c r="GM468" s="16"/>
      <c r="GN468" s="70"/>
      <c r="GO468" s="16"/>
      <c r="GP468" s="16"/>
      <c r="GQ468" s="70"/>
      <c r="GR468" s="16"/>
      <c r="GS468" s="16"/>
      <c r="GT468" s="70"/>
      <c r="GU468" s="16"/>
      <c r="GV468" s="16"/>
      <c r="GW468" s="70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70"/>
      <c r="HJ468" s="16"/>
      <c r="HK468" s="16"/>
      <c r="HL468" s="16"/>
      <c r="HM468" s="16"/>
      <c r="HN468" s="16"/>
      <c r="HO468" s="16"/>
      <c r="HP468" s="16"/>
      <c r="HQ468" s="16"/>
      <c r="HR468" s="70"/>
      <c r="HS468" s="16"/>
      <c r="HT468" s="16"/>
      <c r="HU468" s="70"/>
      <c r="HV468" s="16"/>
      <c r="HW468" s="16"/>
      <c r="HX468" s="70"/>
      <c r="HY468" s="16"/>
      <c r="HZ468" s="16"/>
      <c r="IA468" s="70"/>
      <c r="IB468" s="16"/>
      <c r="IC468" s="16"/>
      <c r="ID468" s="70"/>
      <c r="IE468" s="16"/>
      <c r="IF468" s="16"/>
      <c r="IG468" s="70"/>
      <c r="IH468" s="16"/>
      <c r="II468" s="16"/>
      <c r="IJ468" s="70"/>
      <c r="IK468" s="16"/>
      <c r="IL468" s="16"/>
      <c r="IM468" s="70"/>
      <c r="IN468" s="16"/>
      <c r="IO468" s="16"/>
      <c r="IP468" s="70"/>
      <c r="IQ468" s="16"/>
      <c r="IR468" s="16"/>
      <c r="IS468" s="16"/>
      <c r="IT468" s="70"/>
      <c r="IU468" s="16"/>
      <c r="IV468" s="16"/>
      <c r="IW468" s="70"/>
      <c r="IX468" s="16"/>
      <c r="IY468" s="16"/>
      <c r="IZ468" s="70"/>
      <c r="JA468" s="16"/>
      <c r="JB468" s="16"/>
      <c r="JC468" s="70"/>
      <c r="JD468" s="16"/>
      <c r="JE468" s="16"/>
      <c r="JF468" s="70"/>
      <c r="JG468" s="16"/>
      <c r="JH468" s="16"/>
      <c r="JI468" s="70"/>
      <c r="JJ468" s="16"/>
      <c r="JK468" s="16"/>
      <c r="JL468" s="70"/>
      <c r="JM468" s="16"/>
      <c r="JN468" s="16"/>
      <c r="JO468" s="70"/>
      <c r="JP468" s="16"/>
      <c r="JQ468" s="16"/>
      <c r="JR468" s="70"/>
      <c r="JS468" s="16"/>
      <c r="JT468" s="16"/>
      <c r="JU468" s="70"/>
      <c r="JV468" s="16"/>
      <c r="JW468" s="16"/>
      <c r="JX468" s="70"/>
      <c r="JY468" s="16"/>
      <c r="JZ468" s="16"/>
      <c r="KA468" s="70"/>
      <c r="KB468" s="16"/>
      <c r="KC468" s="16"/>
      <c r="KD468" s="70"/>
      <c r="KE468" s="16"/>
      <c r="KF468" s="16"/>
      <c r="KG468" s="70"/>
      <c r="KH468" s="16"/>
      <c r="KI468" s="16"/>
      <c r="KJ468" s="70"/>
      <c r="KK468" s="16"/>
      <c r="KL468" s="16"/>
      <c r="KM468" s="70"/>
      <c r="KN468" s="16"/>
      <c r="KO468" s="16"/>
      <c r="KP468" s="70"/>
      <c r="KQ468" s="16"/>
      <c r="KR468" s="16"/>
      <c r="KS468" s="70"/>
      <c r="KT468" s="16"/>
      <c r="KU468" s="16"/>
      <c r="KV468" s="16"/>
      <c r="KW468" s="16"/>
      <c r="KX468" s="16"/>
      <c r="KY468" s="70"/>
      <c r="KZ468" s="16"/>
      <c r="LA468" s="16"/>
      <c r="LB468" s="70"/>
      <c r="LC468" s="16"/>
      <c r="LD468" s="16"/>
      <c r="LE468" s="70"/>
      <c r="LF468" s="16"/>
      <c r="LG468" s="16"/>
      <c r="LH468" s="70"/>
      <c r="LI468" s="16"/>
      <c r="LJ468" s="16"/>
      <c r="LK468" s="70"/>
      <c r="LL468" s="16"/>
      <c r="LM468" s="16"/>
      <c r="LN468" s="70"/>
      <c r="LO468" s="16"/>
      <c r="LP468" s="16"/>
      <c r="LQ468" s="70"/>
      <c r="LR468" s="16"/>
      <c r="LS468" s="16"/>
      <c r="LT468" s="70"/>
      <c r="LU468" s="16"/>
      <c r="LV468" s="16"/>
      <c r="LW468" s="70"/>
      <c r="LX468" s="16"/>
      <c r="LY468" s="16"/>
      <c r="LZ468" s="70"/>
      <c r="MA468" s="16"/>
      <c r="MB468" s="16"/>
      <c r="MC468" s="70"/>
      <c r="MD468" s="16"/>
      <c r="ME468" s="16"/>
      <c r="MF468" s="70"/>
      <c r="MG468" s="21"/>
    </row>
    <row r="469" spans="2:345" s="17" customFormat="1">
      <c r="B469" s="16"/>
      <c r="C469" s="16"/>
      <c r="D469" s="16"/>
      <c r="E469" s="16"/>
      <c r="F469" s="16"/>
      <c r="G469" s="70"/>
      <c r="H469" s="16"/>
      <c r="I469" s="16"/>
      <c r="J469" s="70"/>
      <c r="K469" s="16"/>
      <c r="L469" s="16"/>
      <c r="M469" s="70"/>
      <c r="N469" s="16"/>
      <c r="O469" s="16"/>
      <c r="P469" s="70"/>
      <c r="Q469" s="16"/>
      <c r="R469" s="16"/>
      <c r="S469" s="70"/>
      <c r="T469" s="16"/>
      <c r="U469" s="16"/>
      <c r="V469" s="70"/>
      <c r="W469" s="16"/>
      <c r="X469" s="16"/>
      <c r="Y469" s="70"/>
      <c r="Z469" s="16"/>
      <c r="AA469" s="16"/>
      <c r="AB469" s="70"/>
      <c r="AC469" s="16"/>
      <c r="AD469" s="16"/>
      <c r="AE469" s="70"/>
      <c r="AF469" s="16"/>
      <c r="AG469" s="16"/>
      <c r="AH469" s="70"/>
      <c r="AI469" s="16"/>
      <c r="AJ469" s="16"/>
      <c r="AK469" s="70"/>
      <c r="AL469" s="16"/>
      <c r="AM469" s="16"/>
      <c r="AN469" s="70"/>
      <c r="AO469" s="16"/>
      <c r="AP469" s="16"/>
      <c r="AQ469" s="70"/>
      <c r="AR469" s="16"/>
      <c r="AS469" s="16"/>
      <c r="AT469" s="70"/>
      <c r="AU469" s="16"/>
      <c r="AV469" s="16"/>
      <c r="AW469" s="70"/>
      <c r="AX469" s="16"/>
      <c r="AY469" s="16"/>
      <c r="AZ469" s="70"/>
      <c r="BA469" s="16"/>
      <c r="BB469" s="16"/>
      <c r="BC469" s="70"/>
      <c r="BD469" s="16"/>
      <c r="BE469" s="16"/>
      <c r="BF469" s="70"/>
      <c r="BG469" s="16"/>
      <c r="BH469" s="16"/>
      <c r="BI469" s="70"/>
      <c r="BJ469" s="16"/>
      <c r="BK469" s="16"/>
      <c r="BL469" s="70"/>
      <c r="BM469" s="16"/>
      <c r="BN469" s="16"/>
      <c r="BO469" s="70"/>
      <c r="BP469" s="16"/>
      <c r="BQ469" s="16"/>
      <c r="BR469" s="70"/>
      <c r="BS469" s="16"/>
      <c r="BT469" s="16"/>
      <c r="BU469" s="70"/>
      <c r="BV469" s="16"/>
      <c r="BW469" s="16"/>
      <c r="BX469" s="70"/>
      <c r="BY469" s="16"/>
      <c r="BZ469" s="16"/>
      <c r="CA469" s="70"/>
      <c r="CB469" s="16"/>
      <c r="CC469" s="16"/>
      <c r="CD469" s="70"/>
      <c r="CE469" s="16"/>
      <c r="CF469" s="16"/>
      <c r="CG469" s="70"/>
      <c r="CH469" s="16"/>
      <c r="CI469" s="16"/>
      <c r="CJ469" s="70"/>
      <c r="CK469" s="16"/>
      <c r="CL469" s="16"/>
      <c r="CM469" s="70"/>
      <c r="CN469" s="16"/>
      <c r="CO469" s="16"/>
      <c r="CP469" s="70"/>
      <c r="CQ469" s="16"/>
      <c r="CR469" s="16"/>
      <c r="CS469" s="70"/>
      <c r="CT469" s="16"/>
      <c r="CU469" s="16"/>
      <c r="CV469" s="70"/>
      <c r="CW469" s="16"/>
      <c r="CX469" s="16"/>
      <c r="CY469" s="70"/>
      <c r="CZ469" s="16"/>
      <c r="DA469" s="16"/>
      <c r="DB469" s="70"/>
      <c r="DC469" s="16"/>
      <c r="DD469" s="16"/>
      <c r="DE469" s="70"/>
      <c r="DF469" s="16"/>
      <c r="DG469" s="16"/>
      <c r="DH469" s="70"/>
      <c r="DI469" s="16"/>
      <c r="DJ469" s="16"/>
      <c r="DK469" s="70"/>
      <c r="DL469" s="16"/>
      <c r="DM469" s="16"/>
      <c r="DN469" s="70"/>
      <c r="DO469" s="16"/>
      <c r="DP469" s="16"/>
      <c r="DQ469" s="70"/>
      <c r="DR469" s="16"/>
      <c r="DS469" s="16"/>
      <c r="DT469" s="70"/>
      <c r="DU469" s="16"/>
      <c r="DV469" s="16"/>
      <c r="DW469" s="70"/>
      <c r="DX469" s="16"/>
      <c r="DY469" s="16"/>
      <c r="DZ469" s="70"/>
      <c r="EA469" s="16"/>
      <c r="EB469" s="16"/>
      <c r="EC469" s="70"/>
      <c r="ED469" s="16"/>
      <c r="EE469" s="16"/>
      <c r="EF469" s="70"/>
      <c r="EG469" s="16"/>
      <c r="EH469" s="16"/>
      <c r="EI469" s="70"/>
      <c r="EJ469" s="16"/>
      <c r="EK469" s="16"/>
      <c r="EL469" s="70"/>
      <c r="EM469" s="16"/>
      <c r="EN469" s="16"/>
      <c r="EO469" s="70"/>
      <c r="EP469" s="16"/>
      <c r="EQ469" s="16"/>
      <c r="ER469" s="70"/>
      <c r="ES469" s="16"/>
      <c r="ET469" s="16"/>
      <c r="EU469" s="70"/>
      <c r="EV469" s="16"/>
      <c r="EW469" s="16"/>
      <c r="EX469" s="70"/>
      <c r="EY469" s="16"/>
      <c r="EZ469" s="16"/>
      <c r="FA469" s="70"/>
      <c r="FB469" s="16"/>
      <c r="FC469" s="16"/>
      <c r="FD469" s="70"/>
      <c r="FE469" s="16"/>
      <c r="FF469" s="16"/>
      <c r="FG469" s="70"/>
      <c r="FH469" s="16"/>
      <c r="FI469" s="16"/>
      <c r="FJ469" s="70"/>
      <c r="FK469" s="16"/>
      <c r="FL469" s="16"/>
      <c r="FM469" s="70"/>
      <c r="FN469" s="16"/>
      <c r="FO469" s="16"/>
      <c r="FP469" s="70"/>
      <c r="FQ469" s="16"/>
      <c r="FR469" s="16"/>
      <c r="FS469" s="70"/>
      <c r="FT469" s="16"/>
      <c r="FU469" s="16"/>
      <c r="FV469" s="70"/>
      <c r="FW469" s="16"/>
      <c r="FX469" s="16"/>
      <c r="FY469" s="70"/>
      <c r="FZ469" s="16"/>
      <c r="GA469" s="16"/>
      <c r="GB469" s="70"/>
      <c r="GC469" s="16"/>
      <c r="GD469" s="16"/>
      <c r="GE469" s="70"/>
      <c r="GF469" s="16"/>
      <c r="GG469" s="16"/>
      <c r="GH469" s="71"/>
      <c r="GI469" s="16"/>
      <c r="GJ469" s="16"/>
      <c r="GK469" s="70"/>
      <c r="GL469" s="16"/>
      <c r="GM469" s="16"/>
      <c r="GN469" s="70"/>
      <c r="GO469" s="16"/>
      <c r="GP469" s="16"/>
      <c r="GQ469" s="70"/>
      <c r="GR469" s="16"/>
      <c r="GS469" s="16"/>
      <c r="GT469" s="70"/>
      <c r="GU469" s="16"/>
      <c r="GV469" s="16"/>
      <c r="GW469" s="70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70"/>
      <c r="HJ469" s="16"/>
      <c r="HK469" s="16"/>
      <c r="HL469" s="16"/>
      <c r="HM469" s="16"/>
      <c r="HN469" s="16"/>
      <c r="HO469" s="16"/>
      <c r="HP469" s="16"/>
      <c r="HQ469" s="16"/>
      <c r="HR469" s="70"/>
      <c r="HS469" s="16"/>
      <c r="HT469" s="16"/>
      <c r="HU469" s="70"/>
      <c r="HV469" s="16"/>
      <c r="HW469" s="16"/>
      <c r="HX469" s="70"/>
      <c r="HY469" s="16"/>
      <c r="HZ469" s="16"/>
      <c r="IA469" s="70"/>
      <c r="IB469" s="16"/>
      <c r="IC469" s="16"/>
      <c r="ID469" s="70"/>
      <c r="IE469" s="16"/>
      <c r="IF469" s="16"/>
      <c r="IG469" s="70"/>
      <c r="IH469" s="16"/>
      <c r="II469" s="16"/>
      <c r="IJ469" s="70"/>
      <c r="IK469" s="16"/>
      <c r="IL469" s="16"/>
      <c r="IM469" s="70"/>
      <c r="IN469" s="16"/>
      <c r="IO469" s="16"/>
      <c r="IP469" s="70"/>
      <c r="IQ469" s="16"/>
      <c r="IR469" s="16"/>
      <c r="IS469" s="16"/>
      <c r="IT469" s="70"/>
      <c r="IU469" s="16"/>
      <c r="IV469" s="16"/>
      <c r="IW469" s="70"/>
      <c r="IX469" s="16"/>
      <c r="IY469" s="16"/>
      <c r="IZ469" s="70"/>
      <c r="JA469" s="16"/>
      <c r="JB469" s="16"/>
      <c r="JC469" s="70"/>
      <c r="JD469" s="16"/>
      <c r="JE469" s="16"/>
      <c r="JF469" s="70"/>
      <c r="JG469" s="16"/>
      <c r="JH469" s="16"/>
      <c r="JI469" s="70"/>
      <c r="JJ469" s="16"/>
      <c r="JK469" s="16"/>
      <c r="JL469" s="70"/>
      <c r="JM469" s="16"/>
      <c r="JN469" s="16"/>
      <c r="JO469" s="70"/>
      <c r="JP469" s="16"/>
      <c r="JQ469" s="16"/>
      <c r="JR469" s="70"/>
      <c r="JS469" s="16"/>
      <c r="JT469" s="16"/>
      <c r="JU469" s="70"/>
      <c r="JV469" s="16"/>
      <c r="JW469" s="16"/>
      <c r="JX469" s="70"/>
      <c r="JY469" s="16"/>
      <c r="JZ469" s="16"/>
      <c r="KA469" s="70"/>
      <c r="KB469" s="16"/>
      <c r="KC469" s="16"/>
      <c r="KD469" s="70"/>
      <c r="KE469" s="16"/>
      <c r="KF469" s="16"/>
      <c r="KG469" s="70"/>
      <c r="KH469" s="16"/>
      <c r="KI469" s="16"/>
      <c r="KJ469" s="70"/>
      <c r="KK469" s="16"/>
      <c r="KL469" s="16"/>
      <c r="KM469" s="70"/>
      <c r="KN469" s="16"/>
      <c r="KO469" s="16"/>
      <c r="KP469" s="70"/>
      <c r="KQ469" s="16"/>
      <c r="KR469" s="16"/>
      <c r="KS469" s="70"/>
      <c r="KT469" s="16"/>
      <c r="KU469" s="16"/>
      <c r="KV469" s="16"/>
      <c r="KW469" s="16"/>
      <c r="KX469" s="16"/>
      <c r="KY469" s="70"/>
      <c r="KZ469" s="16"/>
      <c r="LA469" s="16"/>
      <c r="LB469" s="70"/>
      <c r="LC469" s="16"/>
      <c r="LD469" s="16"/>
      <c r="LE469" s="70"/>
      <c r="LF469" s="16"/>
      <c r="LG469" s="16"/>
      <c r="LH469" s="70"/>
      <c r="LI469" s="16"/>
      <c r="LJ469" s="16"/>
      <c r="LK469" s="70"/>
      <c r="LL469" s="16"/>
      <c r="LM469" s="16"/>
      <c r="LN469" s="70"/>
      <c r="LO469" s="16"/>
      <c r="LP469" s="16"/>
      <c r="LQ469" s="70"/>
      <c r="LR469" s="16"/>
      <c r="LS469" s="16"/>
      <c r="LT469" s="70"/>
      <c r="LU469" s="16"/>
      <c r="LV469" s="16"/>
      <c r="LW469" s="70"/>
      <c r="LX469" s="16"/>
      <c r="LY469" s="16"/>
      <c r="LZ469" s="70"/>
      <c r="MA469" s="16"/>
      <c r="MB469" s="16"/>
      <c r="MC469" s="70"/>
      <c r="MD469" s="16"/>
      <c r="ME469" s="16"/>
      <c r="MF469" s="70"/>
      <c r="MG469" s="21"/>
    </row>
    <row r="470" spans="2:345" s="17" customFormat="1" ht="18.75" customHeight="1">
      <c r="B470" s="16"/>
      <c r="C470" s="16"/>
      <c r="D470" s="16"/>
      <c r="E470" s="16"/>
      <c r="F470" s="16"/>
      <c r="G470" s="70"/>
      <c r="H470" s="16"/>
      <c r="I470" s="16"/>
      <c r="J470" s="70"/>
      <c r="K470" s="16"/>
      <c r="L470" s="16"/>
      <c r="M470" s="70"/>
      <c r="N470" s="16"/>
      <c r="O470" s="16"/>
      <c r="P470" s="70"/>
      <c r="Q470" s="16"/>
      <c r="R470" s="16"/>
      <c r="S470" s="70"/>
      <c r="T470" s="16"/>
      <c r="U470" s="16"/>
      <c r="V470" s="70"/>
      <c r="W470" s="16"/>
      <c r="X470" s="16"/>
      <c r="Y470" s="70"/>
      <c r="Z470" s="16"/>
      <c r="AA470" s="16"/>
      <c r="AB470" s="70"/>
      <c r="AC470" s="16"/>
      <c r="AD470" s="16"/>
      <c r="AE470" s="70"/>
      <c r="AF470" s="16"/>
      <c r="AG470" s="16"/>
      <c r="AH470" s="70"/>
      <c r="AI470" s="16"/>
      <c r="AJ470" s="16"/>
      <c r="AK470" s="70"/>
      <c r="AL470" s="16"/>
      <c r="AM470" s="16"/>
      <c r="AN470" s="70"/>
      <c r="AO470" s="16"/>
      <c r="AP470" s="16"/>
      <c r="AQ470" s="70"/>
      <c r="AR470" s="16"/>
      <c r="AS470" s="16"/>
      <c r="AT470" s="70"/>
      <c r="AU470" s="16"/>
      <c r="AV470" s="16"/>
      <c r="AW470" s="70"/>
      <c r="AX470" s="16"/>
      <c r="AY470" s="16"/>
      <c r="AZ470" s="70"/>
      <c r="BA470" s="16"/>
      <c r="BB470" s="16"/>
      <c r="BC470" s="70"/>
      <c r="BD470" s="16"/>
      <c r="BE470" s="16"/>
      <c r="BF470" s="70"/>
      <c r="BG470" s="16"/>
      <c r="BH470" s="16"/>
      <c r="BI470" s="70"/>
      <c r="BJ470" s="16"/>
      <c r="BK470" s="16"/>
      <c r="BL470" s="70"/>
      <c r="BM470" s="16"/>
      <c r="BN470" s="16"/>
      <c r="BO470" s="70"/>
      <c r="BP470" s="16"/>
      <c r="BQ470" s="16"/>
      <c r="BR470" s="70"/>
      <c r="BS470" s="16"/>
      <c r="BT470" s="16"/>
      <c r="BU470" s="70"/>
      <c r="BV470" s="16"/>
      <c r="BW470" s="16"/>
      <c r="BX470" s="70"/>
      <c r="BY470" s="16"/>
      <c r="BZ470" s="16"/>
      <c r="CA470" s="70"/>
      <c r="CB470" s="16"/>
      <c r="CC470" s="16"/>
      <c r="CD470" s="70"/>
      <c r="CE470" s="16"/>
      <c r="CF470" s="16"/>
      <c r="CG470" s="70"/>
      <c r="CH470" s="16"/>
      <c r="CI470" s="16"/>
      <c r="CJ470" s="70"/>
      <c r="CK470" s="16"/>
      <c r="CL470" s="16"/>
      <c r="CM470" s="70"/>
      <c r="CN470" s="16"/>
      <c r="CO470" s="16"/>
      <c r="CP470" s="70"/>
      <c r="CQ470" s="16"/>
      <c r="CR470" s="16"/>
      <c r="CS470" s="70"/>
      <c r="CT470" s="16"/>
      <c r="CU470" s="16"/>
      <c r="CV470" s="70"/>
      <c r="CW470" s="16"/>
      <c r="CX470" s="16"/>
      <c r="CY470" s="70"/>
      <c r="CZ470" s="16"/>
      <c r="DA470" s="16"/>
      <c r="DB470" s="70"/>
      <c r="DC470" s="16"/>
      <c r="DD470" s="16"/>
      <c r="DE470" s="70"/>
      <c r="DF470" s="16"/>
      <c r="DG470" s="16"/>
      <c r="DH470" s="70"/>
      <c r="DI470" s="16"/>
      <c r="DJ470" s="16"/>
      <c r="DK470" s="70"/>
      <c r="DL470" s="16"/>
      <c r="DM470" s="16"/>
      <c r="DN470" s="70"/>
      <c r="DO470" s="16"/>
      <c r="DP470" s="16"/>
      <c r="DQ470" s="70"/>
      <c r="DR470" s="16"/>
      <c r="DS470" s="16"/>
      <c r="DT470" s="70"/>
      <c r="DU470" s="16"/>
      <c r="DV470" s="16"/>
      <c r="DW470" s="70"/>
      <c r="DX470" s="16"/>
      <c r="DY470" s="16"/>
      <c r="DZ470" s="70"/>
      <c r="EA470" s="16"/>
      <c r="EB470" s="16"/>
      <c r="EC470" s="70"/>
      <c r="ED470" s="16"/>
      <c r="EE470" s="16"/>
      <c r="EF470" s="70"/>
      <c r="EG470" s="16"/>
      <c r="EH470" s="16"/>
      <c r="EI470" s="70"/>
      <c r="EJ470" s="16"/>
      <c r="EK470" s="16"/>
      <c r="EL470" s="70"/>
      <c r="EM470" s="16"/>
      <c r="EN470" s="16"/>
      <c r="EO470" s="70"/>
      <c r="EP470" s="16"/>
      <c r="EQ470" s="16"/>
      <c r="ER470" s="70"/>
      <c r="ES470" s="16"/>
      <c r="ET470" s="16"/>
      <c r="EU470" s="70"/>
      <c r="EV470" s="16"/>
      <c r="EW470" s="16"/>
      <c r="EX470" s="70"/>
      <c r="EY470" s="16"/>
      <c r="EZ470" s="16"/>
      <c r="FA470" s="70"/>
      <c r="FB470" s="16"/>
      <c r="FC470" s="16"/>
      <c r="FD470" s="70"/>
      <c r="FE470" s="16"/>
      <c r="FF470" s="16"/>
      <c r="FG470" s="70"/>
      <c r="FH470" s="16"/>
      <c r="FI470" s="16"/>
      <c r="FJ470" s="70"/>
      <c r="FK470" s="16"/>
      <c r="FL470" s="16"/>
      <c r="FM470" s="70"/>
      <c r="FN470" s="16"/>
      <c r="FO470" s="16"/>
      <c r="FP470" s="70"/>
      <c r="FQ470" s="16"/>
      <c r="FR470" s="16"/>
      <c r="FS470" s="70"/>
      <c r="FT470" s="16"/>
      <c r="FU470" s="16"/>
      <c r="FV470" s="70"/>
      <c r="FW470" s="16"/>
      <c r="FX470" s="16"/>
      <c r="FY470" s="70"/>
      <c r="FZ470" s="16"/>
      <c r="GA470" s="16"/>
      <c r="GB470" s="70"/>
      <c r="GC470" s="16"/>
      <c r="GD470" s="16"/>
      <c r="GE470" s="70"/>
      <c r="GF470" s="16"/>
      <c r="GG470" s="16"/>
      <c r="GH470" s="71"/>
      <c r="GI470" s="16"/>
      <c r="GJ470" s="16"/>
      <c r="GK470" s="70"/>
      <c r="GL470" s="16"/>
      <c r="GM470" s="16"/>
      <c r="GN470" s="70"/>
      <c r="GO470" s="16"/>
      <c r="GP470" s="16"/>
      <c r="GQ470" s="70"/>
      <c r="GR470" s="16"/>
      <c r="GS470" s="16"/>
      <c r="GT470" s="70"/>
      <c r="GU470" s="16"/>
      <c r="GV470" s="16"/>
      <c r="GW470" s="70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70"/>
      <c r="HJ470" s="16"/>
      <c r="HK470" s="16"/>
      <c r="HL470" s="16"/>
      <c r="HM470" s="16"/>
      <c r="HN470" s="16"/>
      <c r="HO470" s="16"/>
      <c r="HP470" s="16"/>
      <c r="HQ470" s="16"/>
      <c r="HR470" s="70"/>
      <c r="HS470" s="16"/>
      <c r="HT470" s="16"/>
      <c r="HU470" s="70"/>
      <c r="HV470" s="16"/>
      <c r="HW470" s="16"/>
      <c r="HX470" s="70"/>
      <c r="HY470" s="16"/>
      <c r="HZ470" s="16"/>
      <c r="IA470" s="70"/>
      <c r="IB470" s="16"/>
      <c r="IC470" s="16"/>
      <c r="ID470" s="70"/>
      <c r="IE470" s="16"/>
      <c r="IF470" s="16"/>
      <c r="IG470" s="70"/>
      <c r="IH470" s="16"/>
      <c r="II470" s="16"/>
      <c r="IJ470" s="70"/>
      <c r="IK470" s="16"/>
      <c r="IL470" s="16"/>
      <c r="IM470" s="70"/>
      <c r="IN470" s="16"/>
      <c r="IO470" s="16"/>
      <c r="IP470" s="70"/>
      <c r="IQ470" s="16"/>
      <c r="IR470" s="16"/>
      <c r="IS470" s="16"/>
      <c r="IT470" s="70"/>
      <c r="IU470" s="16"/>
      <c r="IV470" s="16"/>
      <c r="IW470" s="70"/>
      <c r="IX470" s="16"/>
      <c r="IY470" s="16"/>
      <c r="IZ470" s="70"/>
      <c r="JA470" s="16"/>
      <c r="JB470" s="16"/>
      <c r="JC470" s="70"/>
      <c r="JD470" s="16"/>
      <c r="JE470" s="16"/>
      <c r="JF470" s="70"/>
      <c r="JG470" s="16"/>
      <c r="JH470" s="16"/>
      <c r="JI470" s="70"/>
      <c r="JJ470" s="16"/>
      <c r="JK470" s="16"/>
      <c r="JL470" s="70"/>
      <c r="JM470" s="16"/>
      <c r="JN470" s="16"/>
      <c r="JO470" s="70"/>
      <c r="JP470" s="16"/>
      <c r="JQ470" s="16"/>
      <c r="JR470" s="70"/>
      <c r="JS470" s="16"/>
      <c r="JT470" s="16"/>
      <c r="JU470" s="70"/>
      <c r="JV470" s="16"/>
      <c r="JW470" s="16"/>
      <c r="JX470" s="70"/>
      <c r="JY470" s="16"/>
      <c r="JZ470" s="16"/>
      <c r="KA470" s="70"/>
      <c r="KB470" s="16"/>
      <c r="KC470" s="16"/>
      <c r="KD470" s="70"/>
      <c r="KE470" s="16"/>
      <c r="KF470" s="16"/>
      <c r="KG470" s="70"/>
      <c r="KH470" s="16"/>
      <c r="KI470" s="16"/>
      <c r="KJ470" s="70"/>
      <c r="KK470" s="16"/>
      <c r="KL470" s="16"/>
      <c r="KM470" s="70"/>
      <c r="KN470" s="16"/>
      <c r="KO470" s="16"/>
      <c r="KP470" s="70"/>
      <c r="KQ470" s="16"/>
      <c r="KR470" s="16"/>
      <c r="KS470" s="70"/>
      <c r="KT470" s="16"/>
      <c r="KU470" s="16"/>
      <c r="KV470" s="16"/>
      <c r="KW470" s="16"/>
      <c r="KX470" s="16"/>
      <c r="KY470" s="70"/>
      <c r="KZ470" s="16"/>
      <c r="LA470" s="16"/>
      <c r="LB470" s="70"/>
      <c r="LC470" s="16"/>
      <c r="LD470" s="16"/>
      <c r="LE470" s="70"/>
      <c r="LF470" s="16"/>
      <c r="LG470" s="16"/>
      <c r="LH470" s="70"/>
      <c r="LI470" s="16"/>
      <c r="LJ470" s="16"/>
      <c r="LK470" s="70"/>
      <c r="LL470" s="16"/>
      <c r="LM470" s="16"/>
      <c r="LN470" s="70"/>
      <c r="LO470" s="16"/>
      <c r="LP470" s="16"/>
      <c r="LQ470" s="70"/>
      <c r="LR470" s="16"/>
      <c r="LS470" s="16"/>
      <c r="LT470" s="70"/>
      <c r="LU470" s="16"/>
      <c r="LV470" s="16"/>
      <c r="LW470" s="70"/>
      <c r="LX470" s="16"/>
      <c r="LY470" s="16"/>
      <c r="LZ470" s="70"/>
      <c r="MA470" s="16"/>
      <c r="MB470" s="16"/>
      <c r="MC470" s="70"/>
      <c r="MD470" s="16"/>
      <c r="ME470" s="16"/>
      <c r="MF470" s="70"/>
      <c r="MG470" s="21"/>
    </row>
    <row r="471" spans="2:345" s="17" customFormat="1">
      <c r="B471" s="16"/>
      <c r="C471" s="16"/>
      <c r="D471" s="16"/>
      <c r="E471" s="16"/>
      <c r="F471" s="16"/>
      <c r="G471" s="70"/>
      <c r="H471" s="16"/>
      <c r="I471" s="16"/>
      <c r="J471" s="70"/>
      <c r="K471" s="16"/>
      <c r="L471" s="16"/>
      <c r="M471" s="70"/>
      <c r="N471" s="16"/>
      <c r="O471" s="16"/>
      <c r="P471" s="70"/>
      <c r="Q471" s="16"/>
      <c r="R471" s="16"/>
      <c r="S471" s="70"/>
      <c r="T471" s="16"/>
      <c r="U471" s="16"/>
      <c r="V471" s="70"/>
      <c r="W471" s="16"/>
      <c r="X471" s="16"/>
      <c r="Y471" s="70"/>
      <c r="Z471" s="16"/>
      <c r="AA471" s="16"/>
      <c r="AB471" s="70"/>
      <c r="AC471" s="16"/>
      <c r="AD471" s="16"/>
      <c r="AE471" s="70"/>
      <c r="AF471" s="16"/>
      <c r="AG471" s="16"/>
      <c r="AH471" s="70"/>
      <c r="AI471" s="16"/>
      <c r="AJ471" s="16"/>
      <c r="AK471" s="70"/>
      <c r="AL471" s="16"/>
      <c r="AM471" s="16"/>
      <c r="AN471" s="70"/>
      <c r="AO471" s="16"/>
      <c r="AP471" s="16"/>
      <c r="AQ471" s="70"/>
      <c r="AR471" s="16"/>
      <c r="AS471" s="16"/>
      <c r="AT471" s="70"/>
      <c r="AU471" s="16"/>
      <c r="AV471" s="16"/>
      <c r="AW471" s="70"/>
      <c r="AX471" s="16"/>
      <c r="AY471" s="16"/>
      <c r="AZ471" s="70"/>
      <c r="BA471" s="16"/>
      <c r="BB471" s="16"/>
      <c r="BC471" s="70"/>
      <c r="BD471" s="16"/>
      <c r="BE471" s="16"/>
      <c r="BF471" s="70"/>
      <c r="BG471" s="16"/>
      <c r="BH471" s="16"/>
      <c r="BI471" s="70"/>
      <c r="BJ471" s="16"/>
      <c r="BK471" s="16"/>
      <c r="BL471" s="70"/>
      <c r="BM471" s="16"/>
      <c r="BN471" s="16"/>
      <c r="BO471" s="70"/>
      <c r="BP471" s="16"/>
      <c r="BQ471" s="16"/>
      <c r="BR471" s="70"/>
      <c r="BS471" s="16"/>
      <c r="BT471" s="16"/>
      <c r="BU471" s="70"/>
      <c r="BV471" s="16"/>
      <c r="BW471" s="16"/>
      <c r="BX471" s="70"/>
      <c r="BY471" s="16"/>
      <c r="BZ471" s="16"/>
      <c r="CA471" s="70"/>
      <c r="CB471" s="16"/>
      <c r="CC471" s="16"/>
      <c r="CD471" s="70"/>
      <c r="CE471" s="16"/>
      <c r="CF471" s="16"/>
      <c r="CG471" s="70"/>
      <c r="CH471" s="16"/>
      <c r="CI471" s="16"/>
      <c r="CJ471" s="70"/>
      <c r="CK471" s="16"/>
      <c r="CL471" s="16"/>
      <c r="CM471" s="70"/>
      <c r="CN471" s="16"/>
      <c r="CO471" s="16"/>
      <c r="CP471" s="70"/>
      <c r="CQ471" s="16"/>
      <c r="CR471" s="16"/>
      <c r="CS471" s="70"/>
      <c r="CT471" s="16"/>
      <c r="CU471" s="16"/>
      <c r="CV471" s="70"/>
      <c r="CW471" s="16"/>
      <c r="CX471" s="16"/>
      <c r="CY471" s="70"/>
      <c r="CZ471" s="16"/>
      <c r="DA471" s="16"/>
      <c r="DB471" s="70"/>
      <c r="DC471" s="16"/>
      <c r="DD471" s="16"/>
      <c r="DE471" s="70"/>
      <c r="DF471" s="16"/>
      <c r="DG471" s="16"/>
      <c r="DH471" s="70"/>
      <c r="DI471" s="16"/>
      <c r="DJ471" s="16"/>
      <c r="DK471" s="70"/>
      <c r="DL471" s="16"/>
      <c r="DM471" s="16"/>
      <c r="DN471" s="70"/>
      <c r="DO471" s="16"/>
      <c r="DP471" s="16"/>
      <c r="DQ471" s="70"/>
      <c r="DR471" s="16"/>
      <c r="DS471" s="16"/>
      <c r="DT471" s="70"/>
      <c r="DU471" s="16"/>
      <c r="DV471" s="16"/>
      <c r="DW471" s="70"/>
      <c r="DX471" s="16"/>
      <c r="DY471" s="16"/>
      <c r="DZ471" s="70"/>
      <c r="EA471" s="16"/>
      <c r="EB471" s="16"/>
      <c r="EC471" s="70"/>
      <c r="ED471" s="16"/>
      <c r="EE471" s="16"/>
      <c r="EF471" s="70"/>
      <c r="EG471" s="16"/>
      <c r="EH471" s="16"/>
      <c r="EI471" s="70"/>
      <c r="EJ471" s="16"/>
      <c r="EK471" s="16"/>
      <c r="EL471" s="70"/>
      <c r="EM471" s="16"/>
      <c r="EN471" s="16"/>
      <c r="EO471" s="70"/>
      <c r="EP471" s="16"/>
      <c r="EQ471" s="16"/>
      <c r="ER471" s="70"/>
      <c r="ES471" s="16"/>
      <c r="ET471" s="16"/>
      <c r="EU471" s="70"/>
      <c r="EV471" s="16"/>
      <c r="EW471" s="16"/>
      <c r="EX471" s="70"/>
      <c r="EY471" s="16"/>
      <c r="EZ471" s="16"/>
      <c r="FA471" s="70"/>
      <c r="FB471" s="16"/>
      <c r="FC471" s="16"/>
      <c r="FD471" s="70"/>
      <c r="FE471" s="16"/>
      <c r="FF471" s="16"/>
      <c r="FG471" s="70"/>
      <c r="FH471" s="16"/>
      <c r="FI471" s="16"/>
      <c r="FJ471" s="70"/>
      <c r="FK471" s="16"/>
      <c r="FL471" s="16"/>
      <c r="FM471" s="70"/>
      <c r="FN471" s="16"/>
      <c r="FO471" s="16"/>
      <c r="FP471" s="70"/>
      <c r="FQ471" s="16"/>
      <c r="FR471" s="16"/>
      <c r="FS471" s="70"/>
      <c r="FT471" s="16"/>
      <c r="FU471" s="16"/>
      <c r="FV471" s="70"/>
      <c r="FW471" s="16"/>
      <c r="FX471" s="16"/>
      <c r="FY471" s="70"/>
      <c r="FZ471" s="16"/>
      <c r="GA471" s="16"/>
      <c r="GB471" s="70"/>
      <c r="GC471" s="16"/>
      <c r="GD471" s="16"/>
      <c r="GE471" s="70"/>
      <c r="GF471" s="16"/>
      <c r="GG471" s="16"/>
      <c r="GH471" s="71"/>
      <c r="GI471" s="16"/>
      <c r="GJ471" s="16"/>
      <c r="GK471" s="70"/>
      <c r="GL471" s="16"/>
      <c r="GM471" s="16"/>
      <c r="GN471" s="70"/>
      <c r="GO471" s="16"/>
      <c r="GP471" s="16"/>
      <c r="GQ471" s="70"/>
      <c r="GR471" s="16"/>
      <c r="GS471" s="16"/>
      <c r="GT471" s="70"/>
      <c r="GU471" s="16"/>
      <c r="GV471" s="16"/>
      <c r="GW471" s="70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70"/>
      <c r="HJ471" s="16"/>
      <c r="HK471" s="16"/>
      <c r="HL471" s="16"/>
      <c r="HM471" s="16"/>
      <c r="HN471" s="16"/>
      <c r="HO471" s="16"/>
      <c r="HP471" s="16"/>
      <c r="HQ471" s="16"/>
      <c r="HR471" s="70"/>
      <c r="HS471" s="16"/>
      <c r="HT471" s="16"/>
      <c r="HU471" s="70"/>
      <c r="HV471" s="16"/>
      <c r="HW471" s="16"/>
      <c r="HX471" s="70"/>
      <c r="HY471" s="16"/>
      <c r="HZ471" s="16"/>
      <c r="IA471" s="70"/>
      <c r="IB471" s="16"/>
      <c r="IC471" s="16"/>
      <c r="ID471" s="70"/>
      <c r="IE471" s="16"/>
      <c r="IF471" s="16"/>
      <c r="IG471" s="70"/>
      <c r="IH471" s="16"/>
      <c r="II471" s="16"/>
      <c r="IJ471" s="70"/>
      <c r="IK471" s="16"/>
      <c r="IL471" s="16"/>
      <c r="IM471" s="70"/>
      <c r="IN471" s="16"/>
      <c r="IO471" s="16"/>
      <c r="IP471" s="70"/>
      <c r="IQ471" s="16"/>
      <c r="IR471" s="16"/>
      <c r="IS471" s="16"/>
      <c r="IT471" s="70"/>
      <c r="IU471" s="16"/>
      <c r="IV471" s="16"/>
      <c r="IW471" s="70"/>
      <c r="IX471" s="16"/>
      <c r="IY471" s="16"/>
      <c r="IZ471" s="70"/>
      <c r="JA471" s="16"/>
      <c r="JB471" s="16"/>
      <c r="JC471" s="70"/>
      <c r="JD471" s="16"/>
      <c r="JE471" s="16"/>
      <c r="JF471" s="70"/>
      <c r="JG471" s="16"/>
      <c r="JH471" s="16"/>
      <c r="JI471" s="70"/>
      <c r="JJ471" s="16"/>
      <c r="JK471" s="16"/>
      <c r="JL471" s="70"/>
      <c r="JM471" s="16"/>
      <c r="JN471" s="16"/>
      <c r="JO471" s="70"/>
      <c r="JP471" s="16"/>
      <c r="JQ471" s="16"/>
      <c r="JR471" s="70"/>
      <c r="JS471" s="16"/>
      <c r="JT471" s="16"/>
      <c r="JU471" s="70"/>
      <c r="JV471" s="16"/>
      <c r="JW471" s="16"/>
      <c r="JX471" s="70"/>
      <c r="JY471" s="16"/>
      <c r="JZ471" s="16"/>
      <c r="KA471" s="70"/>
      <c r="KB471" s="16"/>
      <c r="KC471" s="16"/>
      <c r="KD471" s="70"/>
      <c r="KE471" s="16"/>
      <c r="KF471" s="16"/>
      <c r="KG471" s="70"/>
      <c r="KH471" s="16"/>
      <c r="KI471" s="16"/>
      <c r="KJ471" s="70"/>
      <c r="KK471" s="16"/>
      <c r="KL471" s="16"/>
      <c r="KM471" s="70"/>
      <c r="KN471" s="16"/>
      <c r="KO471" s="16"/>
      <c r="KP471" s="70"/>
      <c r="KQ471" s="16"/>
      <c r="KR471" s="16"/>
      <c r="KS471" s="70"/>
      <c r="KT471" s="16"/>
      <c r="KU471" s="16"/>
      <c r="KV471" s="16"/>
      <c r="KW471" s="16"/>
      <c r="KX471" s="16"/>
      <c r="KY471" s="70"/>
      <c r="KZ471" s="16"/>
      <c r="LA471" s="16"/>
      <c r="LB471" s="70"/>
      <c r="LC471" s="16"/>
      <c r="LD471" s="16"/>
      <c r="LE471" s="70"/>
      <c r="LF471" s="16"/>
      <c r="LG471" s="16"/>
      <c r="LH471" s="70"/>
      <c r="LI471" s="16"/>
      <c r="LJ471" s="16"/>
      <c r="LK471" s="70"/>
      <c r="LL471" s="16"/>
      <c r="LM471" s="16"/>
      <c r="LN471" s="70"/>
      <c r="LO471" s="16"/>
      <c r="LP471" s="16"/>
      <c r="LQ471" s="70"/>
      <c r="LR471" s="16"/>
      <c r="LS471" s="16"/>
      <c r="LT471" s="70"/>
      <c r="LU471" s="16"/>
      <c r="LV471" s="16"/>
      <c r="LW471" s="70"/>
      <c r="LX471" s="16"/>
      <c r="LY471" s="16"/>
      <c r="LZ471" s="70"/>
      <c r="MA471" s="16"/>
      <c r="MB471" s="16"/>
      <c r="MC471" s="70"/>
      <c r="MD471" s="16"/>
      <c r="ME471" s="16"/>
      <c r="MF471" s="70"/>
      <c r="MG471" s="21"/>
    </row>
    <row r="472" spans="2:345" s="17" customFormat="1" ht="18.75" customHeight="1">
      <c r="B472" s="16"/>
      <c r="C472" s="16"/>
      <c r="D472" s="16"/>
      <c r="E472" s="16"/>
      <c r="F472" s="16"/>
      <c r="G472" s="70"/>
      <c r="H472" s="16"/>
      <c r="I472" s="16"/>
      <c r="J472" s="70"/>
      <c r="K472" s="16"/>
      <c r="L472" s="16"/>
      <c r="M472" s="70"/>
      <c r="N472" s="16"/>
      <c r="O472" s="16"/>
      <c r="P472" s="70"/>
      <c r="Q472" s="16"/>
      <c r="R472" s="16"/>
      <c r="S472" s="70"/>
      <c r="T472" s="16"/>
      <c r="U472" s="16"/>
      <c r="V472" s="70"/>
      <c r="W472" s="16"/>
      <c r="X472" s="16"/>
      <c r="Y472" s="70"/>
      <c r="Z472" s="16"/>
      <c r="AA472" s="16"/>
      <c r="AB472" s="70"/>
      <c r="AC472" s="16"/>
      <c r="AD472" s="16"/>
      <c r="AE472" s="70"/>
      <c r="AF472" s="16"/>
      <c r="AG472" s="16"/>
      <c r="AH472" s="70"/>
      <c r="AI472" s="16"/>
      <c r="AJ472" s="16"/>
      <c r="AK472" s="70"/>
      <c r="AL472" s="16"/>
      <c r="AM472" s="16"/>
      <c r="AN472" s="70"/>
      <c r="AO472" s="16"/>
      <c r="AP472" s="16"/>
      <c r="AQ472" s="70"/>
      <c r="AR472" s="16"/>
      <c r="AS472" s="16"/>
      <c r="AT472" s="70"/>
      <c r="AU472" s="16"/>
      <c r="AV472" s="16"/>
      <c r="AW472" s="70"/>
      <c r="AX472" s="16"/>
      <c r="AY472" s="16"/>
      <c r="AZ472" s="70"/>
      <c r="BA472" s="16"/>
      <c r="BB472" s="16"/>
      <c r="BC472" s="70"/>
      <c r="BD472" s="16"/>
      <c r="BE472" s="16"/>
      <c r="BF472" s="70"/>
      <c r="BG472" s="16"/>
      <c r="BH472" s="16"/>
      <c r="BI472" s="70"/>
      <c r="BJ472" s="16"/>
      <c r="BK472" s="16"/>
      <c r="BL472" s="70"/>
      <c r="BM472" s="16"/>
      <c r="BN472" s="16"/>
      <c r="BO472" s="70"/>
      <c r="BP472" s="16"/>
      <c r="BQ472" s="16"/>
      <c r="BR472" s="70"/>
      <c r="BS472" s="16"/>
      <c r="BT472" s="16"/>
      <c r="BU472" s="70"/>
      <c r="BV472" s="16"/>
      <c r="BW472" s="16"/>
      <c r="BX472" s="70"/>
      <c r="BY472" s="16"/>
      <c r="BZ472" s="16"/>
      <c r="CA472" s="70"/>
      <c r="CB472" s="16"/>
      <c r="CC472" s="16"/>
      <c r="CD472" s="70"/>
      <c r="CE472" s="16"/>
      <c r="CF472" s="16"/>
      <c r="CG472" s="70"/>
      <c r="CH472" s="16"/>
      <c r="CI472" s="16"/>
      <c r="CJ472" s="70"/>
      <c r="CK472" s="16"/>
      <c r="CL472" s="16"/>
      <c r="CM472" s="70"/>
      <c r="CN472" s="16"/>
      <c r="CO472" s="16"/>
      <c r="CP472" s="70"/>
      <c r="CQ472" s="16"/>
      <c r="CR472" s="16"/>
      <c r="CS472" s="70"/>
      <c r="CT472" s="16"/>
      <c r="CU472" s="16"/>
      <c r="CV472" s="70"/>
      <c r="CW472" s="16"/>
      <c r="CX472" s="16"/>
      <c r="CY472" s="70"/>
      <c r="CZ472" s="16"/>
      <c r="DA472" s="16"/>
      <c r="DB472" s="70"/>
      <c r="DC472" s="16"/>
      <c r="DD472" s="16"/>
      <c r="DE472" s="70"/>
      <c r="DF472" s="16"/>
      <c r="DG472" s="16"/>
      <c r="DH472" s="70"/>
      <c r="DI472" s="16"/>
      <c r="DJ472" s="16"/>
      <c r="DK472" s="70"/>
      <c r="DL472" s="16"/>
      <c r="DM472" s="16"/>
      <c r="DN472" s="70"/>
      <c r="DO472" s="16"/>
      <c r="DP472" s="16"/>
      <c r="DQ472" s="70"/>
      <c r="DR472" s="16"/>
      <c r="DS472" s="16"/>
      <c r="DT472" s="70"/>
      <c r="DU472" s="16"/>
      <c r="DV472" s="16"/>
      <c r="DW472" s="70"/>
      <c r="DX472" s="16"/>
      <c r="DY472" s="16"/>
      <c r="DZ472" s="70"/>
      <c r="EA472" s="16"/>
      <c r="EB472" s="16"/>
      <c r="EC472" s="70"/>
      <c r="ED472" s="16"/>
      <c r="EE472" s="16"/>
      <c r="EF472" s="70"/>
      <c r="EG472" s="16"/>
      <c r="EH472" s="16"/>
      <c r="EI472" s="70"/>
      <c r="EJ472" s="16"/>
      <c r="EK472" s="16"/>
      <c r="EL472" s="70"/>
      <c r="EM472" s="16"/>
      <c r="EN472" s="16"/>
      <c r="EO472" s="70"/>
      <c r="EP472" s="16"/>
      <c r="EQ472" s="16"/>
      <c r="ER472" s="70"/>
      <c r="ES472" s="16"/>
      <c r="ET472" s="16"/>
      <c r="EU472" s="70"/>
      <c r="EV472" s="16"/>
      <c r="EW472" s="16"/>
      <c r="EX472" s="70"/>
      <c r="EY472" s="16"/>
      <c r="EZ472" s="16"/>
      <c r="FA472" s="70"/>
      <c r="FB472" s="16"/>
      <c r="FC472" s="16"/>
      <c r="FD472" s="70"/>
      <c r="FE472" s="16"/>
      <c r="FF472" s="16"/>
      <c r="FG472" s="70"/>
      <c r="FH472" s="16"/>
      <c r="FI472" s="16"/>
      <c r="FJ472" s="70"/>
      <c r="FK472" s="16"/>
      <c r="FL472" s="16"/>
      <c r="FM472" s="70"/>
      <c r="FN472" s="16"/>
      <c r="FO472" s="16"/>
      <c r="FP472" s="70"/>
      <c r="FQ472" s="16"/>
      <c r="FR472" s="16"/>
      <c r="FS472" s="70"/>
      <c r="FT472" s="16"/>
      <c r="FU472" s="16"/>
      <c r="FV472" s="70"/>
      <c r="FW472" s="16"/>
      <c r="FX472" s="16"/>
      <c r="FY472" s="70"/>
      <c r="FZ472" s="16"/>
      <c r="GA472" s="16"/>
      <c r="GB472" s="70"/>
      <c r="GC472" s="16"/>
      <c r="GD472" s="16"/>
      <c r="GE472" s="70"/>
      <c r="GF472" s="16"/>
      <c r="GG472" s="16"/>
      <c r="GH472" s="71"/>
      <c r="GI472" s="16"/>
      <c r="GJ472" s="16"/>
      <c r="GK472" s="70"/>
      <c r="GL472" s="16"/>
      <c r="GM472" s="16"/>
      <c r="GN472" s="70"/>
      <c r="GO472" s="16"/>
      <c r="GP472" s="16"/>
      <c r="GQ472" s="70"/>
      <c r="GR472" s="16"/>
      <c r="GS472" s="16"/>
      <c r="GT472" s="70"/>
      <c r="GU472" s="16"/>
      <c r="GV472" s="16"/>
      <c r="GW472" s="70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70"/>
      <c r="HJ472" s="16"/>
      <c r="HK472" s="16"/>
      <c r="HL472" s="16"/>
      <c r="HM472" s="16"/>
      <c r="HN472" s="16"/>
      <c r="HO472" s="16"/>
      <c r="HP472" s="16"/>
      <c r="HQ472" s="16"/>
      <c r="HR472" s="70"/>
      <c r="HS472" s="16"/>
      <c r="HT472" s="16"/>
      <c r="HU472" s="70"/>
      <c r="HV472" s="16"/>
      <c r="HW472" s="16"/>
      <c r="HX472" s="70"/>
      <c r="HY472" s="16"/>
      <c r="HZ472" s="16"/>
      <c r="IA472" s="70"/>
      <c r="IB472" s="16"/>
      <c r="IC472" s="16"/>
      <c r="ID472" s="70"/>
      <c r="IE472" s="16"/>
      <c r="IF472" s="16"/>
      <c r="IG472" s="70"/>
      <c r="IH472" s="16"/>
      <c r="II472" s="16"/>
      <c r="IJ472" s="70"/>
      <c r="IK472" s="16"/>
      <c r="IL472" s="16"/>
      <c r="IM472" s="70"/>
      <c r="IN472" s="16"/>
      <c r="IO472" s="16"/>
      <c r="IP472" s="70"/>
      <c r="IQ472" s="16"/>
      <c r="IR472" s="16"/>
      <c r="IS472" s="16"/>
      <c r="IT472" s="70"/>
      <c r="IU472" s="16"/>
      <c r="IV472" s="16"/>
      <c r="IW472" s="70"/>
      <c r="IX472" s="16"/>
      <c r="IY472" s="16"/>
      <c r="IZ472" s="70"/>
      <c r="JA472" s="16"/>
      <c r="JB472" s="16"/>
      <c r="JC472" s="70"/>
      <c r="JD472" s="16"/>
      <c r="JE472" s="16"/>
      <c r="JF472" s="70"/>
      <c r="JG472" s="16"/>
      <c r="JH472" s="16"/>
      <c r="JI472" s="70"/>
      <c r="JJ472" s="16"/>
      <c r="JK472" s="16"/>
      <c r="JL472" s="70"/>
      <c r="JM472" s="16"/>
      <c r="JN472" s="16"/>
      <c r="JO472" s="70"/>
      <c r="JP472" s="16"/>
      <c r="JQ472" s="16"/>
      <c r="JR472" s="70"/>
      <c r="JS472" s="16"/>
      <c r="JT472" s="16"/>
      <c r="JU472" s="70"/>
      <c r="JV472" s="16"/>
      <c r="JW472" s="16"/>
      <c r="JX472" s="70"/>
      <c r="JY472" s="16"/>
      <c r="JZ472" s="16"/>
      <c r="KA472" s="70"/>
      <c r="KB472" s="16"/>
      <c r="KC472" s="16"/>
      <c r="KD472" s="70"/>
      <c r="KE472" s="16"/>
      <c r="KF472" s="16"/>
      <c r="KG472" s="70"/>
      <c r="KH472" s="16"/>
      <c r="KI472" s="16"/>
      <c r="KJ472" s="70"/>
      <c r="KK472" s="16"/>
      <c r="KL472" s="16"/>
      <c r="KM472" s="70"/>
      <c r="KN472" s="16"/>
      <c r="KO472" s="16"/>
      <c r="KP472" s="70"/>
      <c r="KQ472" s="16"/>
      <c r="KR472" s="16"/>
      <c r="KS472" s="70"/>
      <c r="KT472" s="16"/>
      <c r="KU472" s="16"/>
      <c r="KV472" s="16"/>
      <c r="KW472" s="16"/>
      <c r="KX472" s="16"/>
      <c r="KY472" s="70"/>
      <c r="KZ472" s="16"/>
      <c r="LA472" s="16"/>
      <c r="LB472" s="70"/>
      <c r="LC472" s="16"/>
      <c r="LD472" s="16"/>
      <c r="LE472" s="70"/>
      <c r="LF472" s="16"/>
      <c r="LG472" s="16"/>
      <c r="LH472" s="70"/>
      <c r="LI472" s="16"/>
      <c r="LJ472" s="16"/>
      <c r="LK472" s="70"/>
      <c r="LL472" s="16"/>
      <c r="LM472" s="16"/>
      <c r="LN472" s="70"/>
      <c r="LO472" s="16"/>
      <c r="LP472" s="16"/>
      <c r="LQ472" s="70"/>
      <c r="LR472" s="16"/>
      <c r="LS472" s="16"/>
      <c r="LT472" s="70"/>
      <c r="LU472" s="16"/>
      <c r="LV472" s="16"/>
      <c r="LW472" s="70"/>
      <c r="LX472" s="16"/>
      <c r="LY472" s="16"/>
      <c r="LZ472" s="70"/>
      <c r="MA472" s="16"/>
      <c r="MB472" s="16"/>
      <c r="MC472" s="70"/>
      <c r="MD472" s="16"/>
      <c r="ME472" s="16"/>
      <c r="MF472" s="70"/>
      <c r="MG472" s="21"/>
    </row>
    <row r="473" spans="2:345" s="17" customFormat="1">
      <c r="B473" s="16"/>
      <c r="C473" s="16"/>
      <c r="D473" s="16"/>
      <c r="E473" s="16"/>
      <c r="F473" s="16"/>
      <c r="G473" s="70"/>
      <c r="H473" s="16"/>
      <c r="I473" s="16"/>
      <c r="J473" s="70"/>
      <c r="K473" s="16"/>
      <c r="L473" s="16"/>
      <c r="M473" s="70"/>
      <c r="N473" s="16"/>
      <c r="O473" s="16"/>
      <c r="P473" s="70"/>
      <c r="Q473" s="16"/>
      <c r="R473" s="16"/>
      <c r="S473" s="70"/>
      <c r="T473" s="16"/>
      <c r="U473" s="16"/>
      <c r="V473" s="70"/>
      <c r="W473" s="16"/>
      <c r="X473" s="16"/>
      <c r="Y473" s="70"/>
      <c r="Z473" s="16"/>
      <c r="AA473" s="16"/>
      <c r="AB473" s="70"/>
      <c r="AC473" s="16"/>
      <c r="AD473" s="16"/>
      <c r="AE473" s="70"/>
      <c r="AF473" s="16"/>
      <c r="AG473" s="16"/>
      <c r="AH473" s="70"/>
      <c r="AI473" s="16"/>
      <c r="AJ473" s="16"/>
      <c r="AK473" s="70"/>
      <c r="AL473" s="16"/>
      <c r="AM473" s="16"/>
      <c r="AN473" s="70"/>
      <c r="AO473" s="16"/>
      <c r="AP473" s="16"/>
      <c r="AQ473" s="70"/>
      <c r="AR473" s="16"/>
      <c r="AS473" s="16"/>
      <c r="AT473" s="70"/>
      <c r="AU473" s="16"/>
      <c r="AV473" s="16"/>
      <c r="AW473" s="70"/>
      <c r="AX473" s="16"/>
      <c r="AY473" s="16"/>
      <c r="AZ473" s="70"/>
      <c r="BA473" s="16"/>
      <c r="BB473" s="16"/>
      <c r="BC473" s="70"/>
      <c r="BD473" s="16"/>
      <c r="BE473" s="16"/>
      <c r="BF473" s="70"/>
      <c r="BG473" s="16"/>
      <c r="BH473" s="16"/>
      <c r="BI473" s="70"/>
      <c r="BJ473" s="16"/>
      <c r="BK473" s="16"/>
      <c r="BL473" s="70"/>
      <c r="BM473" s="16"/>
      <c r="BN473" s="16"/>
      <c r="BO473" s="70"/>
      <c r="BP473" s="16"/>
      <c r="BQ473" s="16"/>
      <c r="BR473" s="70"/>
      <c r="BS473" s="16"/>
      <c r="BT473" s="16"/>
      <c r="BU473" s="70"/>
      <c r="BV473" s="16"/>
      <c r="BW473" s="16"/>
      <c r="BX473" s="70"/>
      <c r="BY473" s="16"/>
      <c r="BZ473" s="16"/>
      <c r="CA473" s="70"/>
      <c r="CB473" s="16"/>
      <c r="CC473" s="16"/>
      <c r="CD473" s="70"/>
      <c r="CE473" s="16"/>
      <c r="CF473" s="16"/>
      <c r="CG473" s="70"/>
      <c r="CH473" s="16"/>
      <c r="CI473" s="16"/>
      <c r="CJ473" s="70"/>
      <c r="CK473" s="16"/>
      <c r="CL473" s="16"/>
      <c r="CM473" s="70"/>
      <c r="CN473" s="16"/>
      <c r="CO473" s="16"/>
      <c r="CP473" s="70"/>
      <c r="CQ473" s="16"/>
      <c r="CR473" s="16"/>
      <c r="CS473" s="70"/>
      <c r="CT473" s="16"/>
      <c r="CU473" s="16"/>
      <c r="CV473" s="70"/>
      <c r="CW473" s="16"/>
      <c r="CX473" s="16"/>
      <c r="CY473" s="70"/>
      <c r="CZ473" s="16"/>
      <c r="DA473" s="16"/>
      <c r="DB473" s="70"/>
      <c r="DC473" s="16"/>
      <c r="DD473" s="16"/>
      <c r="DE473" s="70"/>
      <c r="DF473" s="16"/>
      <c r="DG473" s="16"/>
      <c r="DH473" s="70"/>
      <c r="DI473" s="16"/>
      <c r="DJ473" s="16"/>
      <c r="DK473" s="70"/>
      <c r="DL473" s="16"/>
      <c r="DM473" s="16"/>
      <c r="DN473" s="70"/>
      <c r="DO473" s="16"/>
      <c r="DP473" s="16"/>
      <c r="DQ473" s="70"/>
      <c r="DR473" s="16"/>
      <c r="DS473" s="16"/>
      <c r="DT473" s="70"/>
      <c r="DU473" s="16"/>
      <c r="DV473" s="16"/>
      <c r="DW473" s="70"/>
      <c r="DX473" s="16"/>
      <c r="DY473" s="16"/>
      <c r="DZ473" s="70"/>
      <c r="EA473" s="16"/>
      <c r="EB473" s="16"/>
      <c r="EC473" s="70"/>
      <c r="ED473" s="16"/>
      <c r="EE473" s="16"/>
      <c r="EF473" s="70"/>
      <c r="EG473" s="16"/>
      <c r="EH473" s="16"/>
      <c r="EI473" s="70"/>
      <c r="EJ473" s="16"/>
      <c r="EK473" s="16"/>
      <c r="EL473" s="70"/>
      <c r="EM473" s="16"/>
      <c r="EN473" s="16"/>
      <c r="EO473" s="70"/>
      <c r="EP473" s="16"/>
      <c r="EQ473" s="16"/>
      <c r="ER473" s="70"/>
      <c r="ES473" s="16"/>
      <c r="ET473" s="16"/>
      <c r="EU473" s="70"/>
      <c r="EV473" s="16"/>
      <c r="EW473" s="16"/>
      <c r="EX473" s="70"/>
      <c r="EY473" s="16"/>
      <c r="EZ473" s="16"/>
      <c r="FA473" s="70"/>
      <c r="FB473" s="16"/>
      <c r="FC473" s="16"/>
      <c r="FD473" s="70"/>
      <c r="FE473" s="16"/>
      <c r="FF473" s="16"/>
      <c r="FG473" s="70"/>
      <c r="FH473" s="16"/>
      <c r="FI473" s="16"/>
      <c r="FJ473" s="70"/>
      <c r="FK473" s="16"/>
      <c r="FL473" s="16"/>
      <c r="FM473" s="70"/>
      <c r="FN473" s="16"/>
      <c r="FO473" s="16"/>
      <c r="FP473" s="70"/>
      <c r="FQ473" s="16"/>
      <c r="FR473" s="16"/>
      <c r="FS473" s="70"/>
      <c r="FT473" s="16"/>
      <c r="FU473" s="16"/>
      <c r="FV473" s="70"/>
      <c r="FW473" s="16"/>
      <c r="FX473" s="16"/>
      <c r="FY473" s="70"/>
      <c r="FZ473" s="16"/>
      <c r="GA473" s="16"/>
      <c r="GB473" s="70"/>
      <c r="GC473" s="16"/>
      <c r="GD473" s="16"/>
      <c r="GE473" s="70"/>
      <c r="GF473" s="16"/>
      <c r="GG473" s="16"/>
      <c r="GH473" s="71"/>
      <c r="GI473" s="16"/>
      <c r="GJ473" s="16"/>
      <c r="GK473" s="70"/>
      <c r="GL473" s="16"/>
      <c r="GM473" s="16"/>
      <c r="GN473" s="70"/>
      <c r="GO473" s="16"/>
      <c r="GP473" s="16"/>
      <c r="GQ473" s="70"/>
      <c r="GR473" s="16"/>
      <c r="GS473" s="16"/>
      <c r="GT473" s="70"/>
      <c r="GU473" s="16"/>
      <c r="GV473" s="16"/>
      <c r="GW473" s="70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70"/>
      <c r="HJ473" s="16"/>
      <c r="HK473" s="16"/>
      <c r="HL473" s="16"/>
      <c r="HM473" s="16"/>
      <c r="HN473" s="16"/>
      <c r="HO473" s="16"/>
      <c r="HP473" s="16"/>
      <c r="HQ473" s="16"/>
      <c r="HR473" s="70"/>
      <c r="HS473" s="16"/>
      <c r="HT473" s="16"/>
      <c r="HU473" s="70"/>
      <c r="HV473" s="16"/>
      <c r="HW473" s="16"/>
      <c r="HX473" s="70"/>
      <c r="HY473" s="16"/>
      <c r="HZ473" s="16"/>
      <c r="IA473" s="70"/>
      <c r="IB473" s="16"/>
      <c r="IC473" s="16"/>
      <c r="ID473" s="70"/>
      <c r="IE473" s="16"/>
      <c r="IF473" s="16"/>
      <c r="IG473" s="70"/>
      <c r="IH473" s="16"/>
      <c r="II473" s="16"/>
      <c r="IJ473" s="70"/>
      <c r="IK473" s="16"/>
      <c r="IL473" s="16"/>
      <c r="IM473" s="70"/>
      <c r="IN473" s="16"/>
      <c r="IO473" s="16"/>
      <c r="IP473" s="70"/>
      <c r="IQ473" s="16"/>
      <c r="IR473" s="16"/>
      <c r="IS473" s="16"/>
      <c r="IT473" s="70"/>
      <c r="IU473" s="16"/>
      <c r="IV473" s="16"/>
      <c r="IW473" s="70"/>
      <c r="IX473" s="16"/>
      <c r="IY473" s="16"/>
      <c r="IZ473" s="70"/>
      <c r="JA473" s="16"/>
      <c r="JB473" s="16"/>
      <c r="JC473" s="70"/>
      <c r="JD473" s="16"/>
      <c r="JE473" s="16"/>
      <c r="JF473" s="70"/>
      <c r="JG473" s="16"/>
      <c r="JH473" s="16"/>
      <c r="JI473" s="70"/>
      <c r="JJ473" s="16"/>
      <c r="JK473" s="16"/>
      <c r="JL473" s="70"/>
      <c r="JM473" s="16"/>
      <c r="JN473" s="16"/>
      <c r="JO473" s="70"/>
      <c r="JP473" s="16"/>
      <c r="JQ473" s="16"/>
      <c r="JR473" s="70"/>
      <c r="JS473" s="16"/>
      <c r="JT473" s="16"/>
      <c r="JU473" s="70"/>
      <c r="JV473" s="16"/>
      <c r="JW473" s="16"/>
      <c r="JX473" s="70"/>
      <c r="JY473" s="16"/>
      <c r="JZ473" s="16"/>
      <c r="KA473" s="70"/>
      <c r="KB473" s="16"/>
      <c r="KC473" s="16"/>
      <c r="KD473" s="70"/>
      <c r="KE473" s="16"/>
      <c r="KF473" s="16"/>
      <c r="KG473" s="70"/>
      <c r="KH473" s="16"/>
      <c r="KI473" s="16"/>
      <c r="KJ473" s="70"/>
      <c r="KK473" s="16"/>
      <c r="KL473" s="16"/>
      <c r="KM473" s="70"/>
      <c r="KN473" s="16"/>
      <c r="KO473" s="16"/>
      <c r="KP473" s="70"/>
      <c r="KQ473" s="16"/>
      <c r="KR473" s="16"/>
      <c r="KS473" s="70"/>
      <c r="KT473" s="16"/>
      <c r="KU473" s="16"/>
      <c r="KV473" s="16"/>
      <c r="KW473" s="16"/>
      <c r="KX473" s="16"/>
      <c r="KY473" s="70"/>
      <c r="KZ473" s="16"/>
      <c r="LA473" s="16"/>
      <c r="LB473" s="70"/>
      <c r="LC473" s="16"/>
      <c r="LD473" s="16"/>
      <c r="LE473" s="70"/>
      <c r="LF473" s="16"/>
      <c r="LG473" s="16"/>
      <c r="LH473" s="70"/>
      <c r="LI473" s="16"/>
      <c r="LJ473" s="16"/>
      <c r="LK473" s="70"/>
      <c r="LL473" s="16"/>
      <c r="LM473" s="16"/>
      <c r="LN473" s="70"/>
      <c r="LO473" s="16"/>
      <c r="LP473" s="16"/>
      <c r="LQ473" s="70"/>
      <c r="LR473" s="16"/>
      <c r="LS473" s="16"/>
      <c r="LT473" s="70"/>
      <c r="LU473" s="16"/>
      <c r="LV473" s="16"/>
      <c r="LW473" s="70"/>
      <c r="LX473" s="16"/>
      <c r="LY473" s="16"/>
      <c r="LZ473" s="70"/>
      <c r="MA473" s="16"/>
      <c r="MB473" s="16"/>
      <c r="MC473" s="70"/>
      <c r="MD473" s="16"/>
      <c r="ME473" s="16"/>
      <c r="MF473" s="70"/>
      <c r="MG473" s="21"/>
    </row>
    <row r="474" spans="2:345" s="17" customFormat="1" ht="18.75" customHeight="1">
      <c r="B474" s="16"/>
      <c r="C474" s="16"/>
      <c r="D474" s="16"/>
      <c r="E474" s="16"/>
      <c r="F474" s="16"/>
      <c r="G474" s="70"/>
      <c r="H474" s="16"/>
      <c r="I474" s="16"/>
      <c r="J474" s="70"/>
      <c r="K474" s="16"/>
      <c r="L474" s="16"/>
      <c r="M474" s="70"/>
      <c r="N474" s="16"/>
      <c r="O474" s="16"/>
      <c r="P474" s="70"/>
      <c r="Q474" s="16"/>
      <c r="R474" s="16"/>
      <c r="S474" s="70"/>
      <c r="T474" s="16"/>
      <c r="U474" s="16"/>
      <c r="V474" s="70"/>
      <c r="W474" s="16"/>
      <c r="X474" s="16"/>
      <c r="Y474" s="70"/>
      <c r="Z474" s="16"/>
      <c r="AA474" s="16"/>
      <c r="AB474" s="70"/>
      <c r="AC474" s="16"/>
      <c r="AD474" s="16"/>
      <c r="AE474" s="70"/>
      <c r="AF474" s="16"/>
      <c r="AG474" s="16"/>
      <c r="AH474" s="70"/>
      <c r="AI474" s="16"/>
      <c r="AJ474" s="16"/>
      <c r="AK474" s="70"/>
      <c r="AL474" s="16"/>
      <c r="AM474" s="16"/>
      <c r="AN474" s="70"/>
      <c r="AO474" s="16"/>
      <c r="AP474" s="16"/>
      <c r="AQ474" s="70"/>
      <c r="AR474" s="16"/>
      <c r="AS474" s="16"/>
      <c r="AT474" s="70"/>
      <c r="AU474" s="16"/>
      <c r="AV474" s="16"/>
      <c r="AW474" s="70"/>
      <c r="AX474" s="16"/>
      <c r="AY474" s="16"/>
      <c r="AZ474" s="70"/>
      <c r="BA474" s="16"/>
      <c r="BB474" s="16"/>
      <c r="BC474" s="70"/>
      <c r="BD474" s="16"/>
      <c r="BE474" s="16"/>
      <c r="BF474" s="70"/>
      <c r="BG474" s="16"/>
      <c r="BH474" s="16"/>
      <c r="BI474" s="70"/>
      <c r="BJ474" s="16"/>
      <c r="BK474" s="16"/>
      <c r="BL474" s="70"/>
      <c r="BM474" s="16"/>
      <c r="BN474" s="16"/>
      <c r="BO474" s="70"/>
      <c r="BP474" s="16"/>
      <c r="BQ474" s="16"/>
      <c r="BR474" s="70"/>
      <c r="BS474" s="16"/>
      <c r="BT474" s="16"/>
      <c r="BU474" s="70"/>
      <c r="BV474" s="16"/>
      <c r="BW474" s="16"/>
      <c r="BX474" s="70"/>
      <c r="BY474" s="16"/>
      <c r="BZ474" s="16"/>
      <c r="CA474" s="70"/>
      <c r="CB474" s="16"/>
      <c r="CC474" s="16"/>
      <c r="CD474" s="70"/>
      <c r="CE474" s="16"/>
      <c r="CF474" s="16"/>
      <c r="CG474" s="70"/>
      <c r="CH474" s="16"/>
      <c r="CI474" s="16"/>
      <c r="CJ474" s="70"/>
      <c r="CK474" s="16"/>
      <c r="CL474" s="16"/>
      <c r="CM474" s="70"/>
      <c r="CN474" s="16"/>
      <c r="CO474" s="16"/>
      <c r="CP474" s="70"/>
      <c r="CQ474" s="16"/>
      <c r="CR474" s="16"/>
      <c r="CS474" s="70"/>
      <c r="CT474" s="16"/>
      <c r="CU474" s="16"/>
      <c r="CV474" s="70"/>
      <c r="CW474" s="16"/>
      <c r="CX474" s="16"/>
      <c r="CY474" s="70"/>
      <c r="CZ474" s="16"/>
      <c r="DA474" s="16"/>
      <c r="DB474" s="70"/>
      <c r="DC474" s="16"/>
      <c r="DD474" s="16"/>
      <c r="DE474" s="70"/>
      <c r="DF474" s="16"/>
      <c r="DG474" s="16"/>
      <c r="DH474" s="70"/>
      <c r="DI474" s="16"/>
      <c r="DJ474" s="16"/>
      <c r="DK474" s="70"/>
      <c r="DL474" s="16"/>
      <c r="DM474" s="16"/>
      <c r="DN474" s="70"/>
      <c r="DO474" s="16"/>
      <c r="DP474" s="16"/>
      <c r="DQ474" s="70"/>
      <c r="DR474" s="16"/>
      <c r="DS474" s="16"/>
      <c r="DT474" s="70"/>
      <c r="DU474" s="16"/>
      <c r="DV474" s="16"/>
      <c r="DW474" s="70"/>
      <c r="DX474" s="16"/>
      <c r="DY474" s="16"/>
      <c r="DZ474" s="70"/>
      <c r="EA474" s="16"/>
      <c r="EB474" s="16"/>
      <c r="EC474" s="70"/>
      <c r="ED474" s="16"/>
      <c r="EE474" s="16"/>
      <c r="EF474" s="70"/>
      <c r="EG474" s="16"/>
      <c r="EH474" s="16"/>
      <c r="EI474" s="70"/>
      <c r="EJ474" s="16"/>
      <c r="EK474" s="16"/>
      <c r="EL474" s="70"/>
      <c r="EM474" s="16"/>
      <c r="EN474" s="16"/>
      <c r="EO474" s="70"/>
      <c r="EP474" s="16"/>
      <c r="EQ474" s="16"/>
      <c r="ER474" s="70"/>
      <c r="ES474" s="16"/>
      <c r="ET474" s="16"/>
      <c r="EU474" s="70"/>
      <c r="EV474" s="16"/>
      <c r="EW474" s="16"/>
      <c r="EX474" s="70"/>
      <c r="EY474" s="16"/>
      <c r="EZ474" s="16"/>
      <c r="FA474" s="70"/>
      <c r="FB474" s="16"/>
      <c r="FC474" s="16"/>
      <c r="FD474" s="70"/>
      <c r="FE474" s="16"/>
      <c r="FF474" s="16"/>
      <c r="FG474" s="70"/>
      <c r="FH474" s="16"/>
      <c r="FI474" s="16"/>
      <c r="FJ474" s="70"/>
      <c r="FK474" s="16"/>
      <c r="FL474" s="16"/>
      <c r="FM474" s="70"/>
      <c r="FN474" s="16"/>
      <c r="FO474" s="16"/>
      <c r="FP474" s="70"/>
      <c r="FQ474" s="16"/>
      <c r="FR474" s="16"/>
      <c r="FS474" s="70"/>
      <c r="FT474" s="16"/>
      <c r="FU474" s="16"/>
      <c r="FV474" s="70"/>
      <c r="FW474" s="16"/>
      <c r="FX474" s="16"/>
      <c r="FY474" s="70"/>
      <c r="FZ474" s="16"/>
      <c r="GA474" s="16"/>
      <c r="GB474" s="70"/>
      <c r="GC474" s="16"/>
      <c r="GD474" s="16"/>
      <c r="GE474" s="70"/>
      <c r="GF474" s="16"/>
      <c r="GG474" s="16"/>
      <c r="GH474" s="71"/>
      <c r="GI474" s="16"/>
      <c r="GJ474" s="16"/>
      <c r="GK474" s="70"/>
      <c r="GL474" s="16"/>
      <c r="GM474" s="16"/>
      <c r="GN474" s="70"/>
      <c r="GO474" s="16"/>
      <c r="GP474" s="16"/>
      <c r="GQ474" s="70"/>
      <c r="GR474" s="16"/>
      <c r="GS474" s="16"/>
      <c r="GT474" s="70"/>
      <c r="GU474" s="16"/>
      <c r="GV474" s="16"/>
      <c r="GW474" s="70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70"/>
      <c r="HJ474" s="16"/>
      <c r="HK474" s="16"/>
      <c r="HL474" s="16"/>
      <c r="HM474" s="16"/>
      <c r="HN474" s="16"/>
      <c r="HO474" s="16"/>
      <c r="HP474" s="16"/>
      <c r="HQ474" s="16"/>
      <c r="HR474" s="70"/>
      <c r="HS474" s="16"/>
      <c r="HT474" s="16"/>
      <c r="HU474" s="70"/>
      <c r="HV474" s="16"/>
      <c r="HW474" s="16"/>
      <c r="HX474" s="70"/>
      <c r="HY474" s="16"/>
      <c r="HZ474" s="16"/>
      <c r="IA474" s="70"/>
      <c r="IB474" s="16"/>
      <c r="IC474" s="16"/>
      <c r="ID474" s="70"/>
      <c r="IE474" s="16"/>
      <c r="IF474" s="16"/>
      <c r="IG474" s="70"/>
      <c r="IH474" s="16"/>
      <c r="II474" s="16"/>
      <c r="IJ474" s="70"/>
      <c r="IK474" s="16"/>
      <c r="IL474" s="16"/>
      <c r="IM474" s="70"/>
      <c r="IN474" s="16"/>
      <c r="IO474" s="16"/>
      <c r="IP474" s="70"/>
      <c r="IQ474" s="16"/>
      <c r="IR474" s="16"/>
      <c r="IS474" s="16"/>
      <c r="IT474" s="70"/>
      <c r="IU474" s="16"/>
      <c r="IV474" s="16"/>
      <c r="IW474" s="70"/>
      <c r="IX474" s="16"/>
      <c r="IY474" s="16"/>
      <c r="IZ474" s="70"/>
      <c r="JA474" s="16"/>
      <c r="JB474" s="16"/>
      <c r="JC474" s="70"/>
      <c r="JD474" s="16"/>
      <c r="JE474" s="16"/>
      <c r="JF474" s="70"/>
      <c r="JG474" s="16"/>
      <c r="JH474" s="16"/>
      <c r="JI474" s="70"/>
      <c r="JJ474" s="16"/>
      <c r="JK474" s="16"/>
      <c r="JL474" s="70"/>
      <c r="JM474" s="16"/>
      <c r="JN474" s="16"/>
      <c r="JO474" s="70"/>
      <c r="JP474" s="16"/>
      <c r="JQ474" s="16"/>
      <c r="JR474" s="70"/>
      <c r="JS474" s="16"/>
      <c r="JT474" s="16"/>
      <c r="JU474" s="70"/>
      <c r="JV474" s="16"/>
      <c r="JW474" s="16"/>
      <c r="JX474" s="70"/>
      <c r="JY474" s="16"/>
      <c r="JZ474" s="16"/>
      <c r="KA474" s="70"/>
      <c r="KB474" s="16"/>
      <c r="KC474" s="16"/>
      <c r="KD474" s="70"/>
      <c r="KE474" s="16"/>
      <c r="KF474" s="16"/>
      <c r="KG474" s="70"/>
      <c r="KH474" s="16"/>
      <c r="KI474" s="16"/>
      <c r="KJ474" s="70"/>
      <c r="KK474" s="16"/>
      <c r="KL474" s="16"/>
      <c r="KM474" s="70"/>
      <c r="KN474" s="16"/>
      <c r="KO474" s="16"/>
      <c r="KP474" s="70"/>
      <c r="KQ474" s="16"/>
      <c r="KR474" s="16"/>
      <c r="KS474" s="70"/>
      <c r="KT474" s="16"/>
      <c r="KU474" s="16"/>
      <c r="KV474" s="16"/>
      <c r="KW474" s="16"/>
      <c r="KX474" s="16"/>
      <c r="KY474" s="70"/>
      <c r="KZ474" s="16"/>
      <c r="LA474" s="16"/>
      <c r="LB474" s="70"/>
      <c r="LC474" s="16"/>
      <c r="LD474" s="16"/>
      <c r="LE474" s="70"/>
      <c r="LF474" s="16"/>
      <c r="LG474" s="16"/>
      <c r="LH474" s="70"/>
      <c r="LI474" s="16"/>
      <c r="LJ474" s="16"/>
      <c r="LK474" s="70"/>
      <c r="LL474" s="16"/>
      <c r="LM474" s="16"/>
      <c r="LN474" s="70"/>
      <c r="LO474" s="16"/>
      <c r="LP474" s="16"/>
      <c r="LQ474" s="70"/>
      <c r="LR474" s="16"/>
      <c r="LS474" s="16"/>
      <c r="LT474" s="70"/>
      <c r="LU474" s="16"/>
      <c r="LV474" s="16"/>
      <c r="LW474" s="70"/>
      <c r="LX474" s="16"/>
      <c r="LY474" s="16"/>
      <c r="LZ474" s="70"/>
      <c r="MA474" s="16"/>
      <c r="MB474" s="16"/>
      <c r="MC474" s="70"/>
      <c r="MD474" s="16"/>
      <c r="ME474" s="16"/>
      <c r="MF474" s="70"/>
      <c r="MG474" s="21"/>
    </row>
    <row r="475" spans="2:345" s="17" customFormat="1">
      <c r="B475" s="16"/>
      <c r="C475" s="16"/>
      <c r="D475" s="16"/>
      <c r="E475" s="16"/>
      <c r="F475" s="16"/>
      <c r="G475" s="70"/>
      <c r="H475" s="16"/>
      <c r="I475" s="16"/>
      <c r="J475" s="70"/>
      <c r="K475" s="16"/>
      <c r="L475" s="16"/>
      <c r="M475" s="70"/>
      <c r="N475" s="16"/>
      <c r="O475" s="16"/>
      <c r="P475" s="70"/>
      <c r="Q475" s="16"/>
      <c r="R475" s="16"/>
      <c r="S475" s="70"/>
      <c r="T475" s="16"/>
      <c r="U475" s="16"/>
      <c r="V475" s="70"/>
      <c r="W475" s="16"/>
      <c r="X475" s="16"/>
      <c r="Y475" s="70"/>
      <c r="Z475" s="16"/>
      <c r="AA475" s="16"/>
      <c r="AB475" s="70"/>
      <c r="AC475" s="16"/>
      <c r="AD475" s="16"/>
      <c r="AE475" s="70"/>
      <c r="AF475" s="16"/>
      <c r="AG475" s="16"/>
      <c r="AH475" s="70"/>
      <c r="AI475" s="16"/>
      <c r="AJ475" s="16"/>
      <c r="AK475" s="70"/>
      <c r="AL475" s="16"/>
      <c r="AM475" s="16"/>
      <c r="AN475" s="70"/>
      <c r="AO475" s="16"/>
      <c r="AP475" s="16"/>
      <c r="AQ475" s="70"/>
      <c r="AR475" s="16"/>
      <c r="AS475" s="16"/>
      <c r="AT475" s="70"/>
      <c r="AU475" s="16"/>
      <c r="AV475" s="16"/>
      <c r="AW475" s="70"/>
      <c r="AX475" s="16"/>
      <c r="AY475" s="16"/>
      <c r="AZ475" s="70"/>
      <c r="BA475" s="16"/>
      <c r="BB475" s="16"/>
      <c r="BC475" s="70"/>
      <c r="BD475" s="16"/>
      <c r="BE475" s="16"/>
      <c r="BF475" s="70"/>
      <c r="BG475" s="16"/>
      <c r="BH475" s="16"/>
      <c r="BI475" s="70"/>
      <c r="BJ475" s="16"/>
      <c r="BK475" s="16"/>
      <c r="BL475" s="70"/>
      <c r="BM475" s="16"/>
      <c r="BN475" s="16"/>
      <c r="BO475" s="70"/>
      <c r="BP475" s="16"/>
      <c r="BQ475" s="16"/>
      <c r="BR475" s="70"/>
      <c r="BS475" s="16"/>
      <c r="BT475" s="16"/>
      <c r="BU475" s="70"/>
      <c r="BV475" s="16"/>
      <c r="BW475" s="16"/>
      <c r="BX475" s="70"/>
      <c r="BY475" s="16"/>
      <c r="BZ475" s="16"/>
      <c r="CA475" s="70"/>
      <c r="CB475" s="16"/>
      <c r="CC475" s="16"/>
      <c r="CD475" s="70"/>
      <c r="CE475" s="16"/>
      <c r="CF475" s="16"/>
      <c r="CG475" s="70"/>
      <c r="CH475" s="16"/>
      <c r="CI475" s="16"/>
      <c r="CJ475" s="70"/>
      <c r="CK475" s="16"/>
      <c r="CL475" s="16"/>
      <c r="CM475" s="70"/>
      <c r="CN475" s="16"/>
      <c r="CO475" s="16"/>
      <c r="CP475" s="70"/>
      <c r="CQ475" s="16"/>
      <c r="CR475" s="16"/>
      <c r="CS475" s="70"/>
      <c r="CT475" s="16"/>
      <c r="CU475" s="16"/>
      <c r="CV475" s="70"/>
      <c r="CW475" s="16"/>
      <c r="CX475" s="16"/>
      <c r="CY475" s="70"/>
      <c r="CZ475" s="16"/>
      <c r="DA475" s="16"/>
      <c r="DB475" s="70"/>
      <c r="DC475" s="16"/>
      <c r="DD475" s="16"/>
      <c r="DE475" s="70"/>
      <c r="DF475" s="16"/>
      <c r="DG475" s="16"/>
      <c r="DH475" s="70"/>
      <c r="DI475" s="16"/>
      <c r="DJ475" s="16"/>
      <c r="DK475" s="70"/>
      <c r="DL475" s="16"/>
      <c r="DM475" s="16"/>
      <c r="DN475" s="70"/>
      <c r="DO475" s="16"/>
      <c r="DP475" s="16"/>
      <c r="DQ475" s="70"/>
      <c r="DR475" s="16"/>
      <c r="DS475" s="16"/>
      <c r="DT475" s="70"/>
      <c r="DU475" s="16"/>
      <c r="DV475" s="16"/>
      <c r="DW475" s="70"/>
      <c r="DX475" s="16"/>
      <c r="DY475" s="16"/>
      <c r="DZ475" s="70"/>
      <c r="EA475" s="16"/>
      <c r="EB475" s="16"/>
      <c r="EC475" s="70"/>
      <c r="ED475" s="16"/>
      <c r="EE475" s="16"/>
      <c r="EF475" s="70"/>
      <c r="EG475" s="16"/>
      <c r="EH475" s="16"/>
      <c r="EI475" s="70"/>
      <c r="EJ475" s="16"/>
      <c r="EK475" s="16"/>
      <c r="EL475" s="70"/>
      <c r="EM475" s="16"/>
      <c r="EN475" s="16"/>
      <c r="EO475" s="70"/>
      <c r="EP475" s="16"/>
      <c r="EQ475" s="16"/>
      <c r="ER475" s="70"/>
      <c r="ES475" s="16"/>
      <c r="ET475" s="16"/>
      <c r="EU475" s="70"/>
      <c r="EV475" s="16"/>
      <c r="EW475" s="16"/>
      <c r="EX475" s="70"/>
      <c r="EY475" s="16"/>
      <c r="EZ475" s="16"/>
      <c r="FA475" s="70"/>
      <c r="FB475" s="16"/>
      <c r="FC475" s="16"/>
      <c r="FD475" s="70"/>
      <c r="FE475" s="16"/>
      <c r="FF475" s="16"/>
      <c r="FG475" s="70"/>
      <c r="FH475" s="16"/>
      <c r="FI475" s="16"/>
      <c r="FJ475" s="70"/>
      <c r="FK475" s="16"/>
      <c r="FL475" s="16"/>
      <c r="FM475" s="70"/>
      <c r="FN475" s="16"/>
      <c r="FO475" s="16"/>
      <c r="FP475" s="70"/>
      <c r="FQ475" s="16"/>
      <c r="FR475" s="16"/>
      <c r="FS475" s="70"/>
      <c r="FT475" s="16"/>
      <c r="FU475" s="16"/>
      <c r="FV475" s="70"/>
      <c r="FW475" s="16"/>
      <c r="FX475" s="16"/>
      <c r="FY475" s="70"/>
      <c r="FZ475" s="16"/>
      <c r="GA475" s="16"/>
      <c r="GB475" s="70"/>
      <c r="GC475" s="16"/>
      <c r="GD475" s="16"/>
      <c r="GE475" s="70"/>
      <c r="GF475" s="16"/>
      <c r="GG475" s="16"/>
      <c r="GH475" s="71"/>
      <c r="GI475" s="16"/>
      <c r="GJ475" s="16"/>
      <c r="GK475" s="70"/>
      <c r="GL475" s="16"/>
      <c r="GM475" s="16"/>
      <c r="GN475" s="70"/>
      <c r="GO475" s="16"/>
      <c r="GP475" s="16"/>
      <c r="GQ475" s="70"/>
      <c r="GR475" s="16"/>
      <c r="GS475" s="16"/>
      <c r="GT475" s="70"/>
      <c r="GU475" s="16"/>
      <c r="GV475" s="16"/>
      <c r="GW475" s="70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70"/>
      <c r="HJ475" s="16"/>
      <c r="HK475" s="16"/>
      <c r="HL475" s="16"/>
      <c r="HM475" s="16"/>
      <c r="HN475" s="16"/>
      <c r="HO475" s="16"/>
      <c r="HP475" s="16"/>
      <c r="HQ475" s="16"/>
      <c r="HR475" s="70"/>
      <c r="HS475" s="16"/>
      <c r="HT475" s="16"/>
      <c r="HU475" s="70"/>
      <c r="HV475" s="16"/>
      <c r="HW475" s="16"/>
      <c r="HX475" s="70"/>
      <c r="HY475" s="16"/>
      <c r="HZ475" s="16"/>
      <c r="IA475" s="70"/>
      <c r="IB475" s="16"/>
      <c r="IC475" s="16"/>
      <c r="ID475" s="70"/>
      <c r="IE475" s="16"/>
      <c r="IF475" s="16"/>
      <c r="IG475" s="70"/>
      <c r="IH475" s="16"/>
      <c r="II475" s="16"/>
      <c r="IJ475" s="70"/>
      <c r="IK475" s="16"/>
      <c r="IL475" s="16"/>
      <c r="IM475" s="70"/>
      <c r="IN475" s="16"/>
      <c r="IO475" s="16"/>
      <c r="IP475" s="70"/>
      <c r="IQ475" s="16"/>
      <c r="IR475" s="16"/>
      <c r="IS475" s="16"/>
      <c r="IT475" s="70"/>
      <c r="IU475" s="16"/>
      <c r="IV475" s="16"/>
      <c r="IW475" s="70"/>
      <c r="IX475" s="16"/>
      <c r="IY475" s="16"/>
      <c r="IZ475" s="70"/>
      <c r="JA475" s="16"/>
      <c r="JB475" s="16"/>
      <c r="JC475" s="70"/>
      <c r="JD475" s="16"/>
      <c r="JE475" s="16"/>
      <c r="JF475" s="70"/>
      <c r="JG475" s="16"/>
      <c r="JH475" s="16"/>
      <c r="JI475" s="70"/>
      <c r="JJ475" s="16"/>
      <c r="JK475" s="16"/>
      <c r="JL475" s="70"/>
      <c r="JM475" s="16"/>
      <c r="JN475" s="16"/>
      <c r="JO475" s="70"/>
      <c r="JP475" s="16"/>
      <c r="JQ475" s="16"/>
      <c r="JR475" s="70"/>
      <c r="JS475" s="16"/>
      <c r="JT475" s="16"/>
      <c r="JU475" s="70"/>
      <c r="JV475" s="16"/>
      <c r="JW475" s="16"/>
      <c r="JX475" s="70"/>
      <c r="JY475" s="16"/>
      <c r="JZ475" s="16"/>
      <c r="KA475" s="70"/>
      <c r="KB475" s="16"/>
      <c r="KC475" s="16"/>
      <c r="KD475" s="70"/>
      <c r="KE475" s="16"/>
      <c r="KF475" s="16"/>
      <c r="KG475" s="70"/>
      <c r="KH475" s="16"/>
      <c r="KI475" s="16"/>
      <c r="KJ475" s="70"/>
      <c r="KK475" s="16"/>
      <c r="KL475" s="16"/>
      <c r="KM475" s="70"/>
      <c r="KN475" s="16"/>
      <c r="KO475" s="16"/>
      <c r="KP475" s="70"/>
      <c r="KQ475" s="16"/>
      <c r="KR475" s="16"/>
      <c r="KS475" s="70"/>
      <c r="KT475" s="16"/>
      <c r="KU475" s="16"/>
      <c r="KV475" s="16"/>
      <c r="KW475" s="16"/>
      <c r="KX475" s="16"/>
      <c r="KY475" s="70"/>
      <c r="KZ475" s="16"/>
      <c r="LA475" s="16"/>
      <c r="LB475" s="70"/>
      <c r="LC475" s="16"/>
      <c r="LD475" s="16"/>
      <c r="LE475" s="70"/>
      <c r="LF475" s="16"/>
      <c r="LG475" s="16"/>
      <c r="LH475" s="70"/>
      <c r="LI475" s="16"/>
      <c r="LJ475" s="16"/>
      <c r="LK475" s="70"/>
      <c r="LL475" s="16"/>
      <c r="LM475" s="16"/>
      <c r="LN475" s="70"/>
      <c r="LO475" s="16"/>
      <c r="LP475" s="16"/>
      <c r="LQ475" s="70"/>
      <c r="LR475" s="16"/>
      <c r="LS475" s="16"/>
      <c r="LT475" s="70"/>
      <c r="LU475" s="16"/>
      <c r="LV475" s="16"/>
      <c r="LW475" s="70"/>
      <c r="LX475" s="16"/>
      <c r="LY475" s="16"/>
      <c r="LZ475" s="70"/>
      <c r="MA475" s="16"/>
      <c r="MB475" s="16"/>
      <c r="MC475" s="70"/>
      <c r="MD475" s="16"/>
      <c r="ME475" s="16"/>
      <c r="MF475" s="70"/>
      <c r="MG475" s="21"/>
    </row>
    <row r="476" spans="2:345" s="17" customFormat="1" ht="18.75" customHeight="1">
      <c r="B476" s="16"/>
      <c r="C476" s="16"/>
      <c r="D476" s="16"/>
      <c r="E476" s="16"/>
      <c r="F476" s="16"/>
      <c r="G476" s="70"/>
      <c r="H476" s="16"/>
      <c r="I476" s="16"/>
      <c r="J476" s="70"/>
      <c r="K476" s="16"/>
      <c r="L476" s="16"/>
      <c r="M476" s="70"/>
      <c r="N476" s="16"/>
      <c r="O476" s="16"/>
      <c r="P476" s="70"/>
      <c r="Q476" s="16"/>
      <c r="R476" s="16"/>
      <c r="S476" s="70"/>
      <c r="T476" s="16"/>
      <c r="U476" s="16"/>
      <c r="V476" s="70"/>
      <c r="W476" s="16"/>
      <c r="X476" s="16"/>
      <c r="Y476" s="70"/>
      <c r="Z476" s="16"/>
      <c r="AA476" s="16"/>
      <c r="AB476" s="70"/>
      <c r="AC476" s="16"/>
      <c r="AD476" s="16"/>
      <c r="AE476" s="70"/>
      <c r="AF476" s="16"/>
      <c r="AG476" s="16"/>
      <c r="AH476" s="70"/>
      <c r="AI476" s="16"/>
      <c r="AJ476" s="16"/>
      <c r="AK476" s="70"/>
      <c r="AL476" s="16"/>
      <c r="AM476" s="16"/>
      <c r="AN476" s="70"/>
      <c r="AO476" s="16"/>
      <c r="AP476" s="16"/>
      <c r="AQ476" s="70"/>
      <c r="AR476" s="16"/>
      <c r="AS476" s="16"/>
      <c r="AT476" s="70"/>
      <c r="AU476" s="16"/>
      <c r="AV476" s="16"/>
      <c r="AW476" s="70"/>
      <c r="AX476" s="16"/>
      <c r="AY476" s="16"/>
      <c r="AZ476" s="70"/>
      <c r="BA476" s="16"/>
      <c r="BB476" s="16"/>
      <c r="BC476" s="70"/>
      <c r="BD476" s="16"/>
      <c r="BE476" s="16"/>
      <c r="BF476" s="70"/>
      <c r="BG476" s="16"/>
      <c r="BH476" s="16"/>
      <c r="BI476" s="70"/>
      <c r="BJ476" s="16"/>
      <c r="BK476" s="16"/>
      <c r="BL476" s="70"/>
      <c r="BM476" s="16"/>
      <c r="BN476" s="16"/>
      <c r="BO476" s="70"/>
      <c r="BP476" s="16"/>
      <c r="BQ476" s="16"/>
      <c r="BR476" s="70"/>
      <c r="BS476" s="16"/>
      <c r="BT476" s="16"/>
      <c r="BU476" s="70"/>
      <c r="BV476" s="16"/>
      <c r="BW476" s="16"/>
      <c r="BX476" s="70"/>
      <c r="BY476" s="16"/>
      <c r="BZ476" s="16"/>
      <c r="CA476" s="70"/>
      <c r="CB476" s="16"/>
      <c r="CC476" s="16"/>
      <c r="CD476" s="70"/>
      <c r="CE476" s="16"/>
      <c r="CF476" s="16"/>
      <c r="CG476" s="70"/>
      <c r="CH476" s="16"/>
      <c r="CI476" s="16"/>
      <c r="CJ476" s="70"/>
      <c r="CK476" s="16"/>
      <c r="CL476" s="16"/>
      <c r="CM476" s="70"/>
      <c r="CN476" s="16"/>
      <c r="CO476" s="16"/>
      <c r="CP476" s="70"/>
      <c r="CQ476" s="16"/>
      <c r="CR476" s="16"/>
      <c r="CS476" s="70"/>
      <c r="CT476" s="16"/>
      <c r="CU476" s="16"/>
      <c r="CV476" s="70"/>
      <c r="CW476" s="16"/>
      <c r="CX476" s="16"/>
      <c r="CY476" s="70"/>
      <c r="CZ476" s="16"/>
      <c r="DA476" s="16"/>
      <c r="DB476" s="70"/>
      <c r="DC476" s="16"/>
      <c r="DD476" s="16"/>
      <c r="DE476" s="70"/>
      <c r="DF476" s="16"/>
      <c r="DG476" s="16"/>
      <c r="DH476" s="70"/>
      <c r="DI476" s="16"/>
      <c r="DJ476" s="16"/>
      <c r="DK476" s="70"/>
      <c r="DL476" s="16"/>
      <c r="DM476" s="16"/>
      <c r="DN476" s="70"/>
      <c r="DO476" s="16"/>
      <c r="DP476" s="16"/>
      <c r="DQ476" s="70"/>
      <c r="DR476" s="16"/>
      <c r="DS476" s="16"/>
      <c r="DT476" s="70"/>
      <c r="DU476" s="16"/>
      <c r="DV476" s="16"/>
      <c r="DW476" s="70"/>
      <c r="DX476" s="16"/>
      <c r="DY476" s="16"/>
      <c r="DZ476" s="70"/>
      <c r="EA476" s="16"/>
      <c r="EB476" s="16"/>
      <c r="EC476" s="70"/>
      <c r="ED476" s="16"/>
      <c r="EE476" s="16"/>
      <c r="EF476" s="70"/>
      <c r="EG476" s="16"/>
      <c r="EH476" s="16"/>
      <c r="EI476" s="70"/>
      <c r="EJ476" s="16"/>
      <c r="EK476" s="16"/>
      <c r="EL476" s="70"/>
      <c r="EM476" s="16"/>
      <c r="EN476" s="16"/>
      <c r="EO476" s="70"/>
      <c r="EP476" s="16"/>
      <c r="EQ476" s="16"/>
      <c r="ER476" s="70"/>
      <c r="ES476" s="16"/>
      <c r="ET476" s="16"/>
      <c r="EU476" s="70"/>
      <c r="EV476" s="16"/>
      <c r="EW476" s="16"/>
      <c r="EX476" s="70"/>
      <c r="EY476" s="16"/>
      <c r="EZ476" s="16"/>
      <c r="FA476" s="70"/>
      <c r="FB476" s="16"/>
      <c r="FC476" s="16"/>
      <c r="FD476" s="70"/>
      <c r="FE476" s="16"/>
      <c r="FF476" s="16"/>
      <c r="FG476" s="70"/>
      <c r="FH476" s="16"/>
      <c r="FI476" s="16"/>
      <c r="FJ476" s="70"/>
      <c r="FK476" s="16"/>
      <c r="FL476" s="16"/>
      <c r="FM476" s="70"/>
      <c r="FN476" s="16"/>
      <c r="FO476" s="16"/>
      <c r="FP476" s="70"/>
      <c r="FQ476" s="16"/>
      <c r="FR476" s="16"/>
      <c r="FS476" s="70"/>
      <c r="FT476" s="16"/>
      <c r="FU476" s="16"/>
      <c r="FV476" s="70"/>
      <c r="FW476" s="16"/>
      <c r="FX476" s="16"/>
      <c r="FY476" s="70"/>
      <c r="FZ476" s="16"/>
      <c r="GA476" s="16"/>
      <c r="GB476" s="70"/>
      <c r="GC476" s="16"/>
      <c r="GD476" s="16"/>
      <c r="GE476" s="70"/>
      <c r="GF476" s="16"/>
      <c r="GG476" s="16"/>
      <c r="GH476" s="71"/>
      <c r="GI476" s="16"/>
      <c r="GJ476" s="16"/>
      <c r="GK476" s="70"/>
      <c r="GL476" s="16"/>
      <c r="GM476" s="16"/>
      <c r="GN476" s="70"/>
      <c r="GO476" s="16"/>
      <c r="GP476" s="16"/>
      <c r="GQ476" s="70"/>
      <c r="GR476" s="16"/>
      <c r="GS476" s="16"/>
      <c r="GT476" s="70"/>
      <c r="GU476" s="16"/>
      <c r="GV476" s="16"/>
      <c r="GW476" s="70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70"/>
      <c r="HJ476" s="16"/>
      <c r="HK476" s="16"/>
      <c r="HL476" s="16"/>
      <c r="HM476" s="16"/>
      <c r="HN476" s="16"/>
      <c r="HO476" s="16"/>
      <c r="HP476" s="16"/>
      <c r="HQ476" s="16"/>
      <c r="HR476" s="70"/>
      <c r="HS476" s="16"/>
      <c r="HT476" s="16"/>
      <c r="HU476" s="70"/>
      <c r="HV476" s="16"/>
      <c r="HW476" s="16"/>
      <c r="HX476" s="70"/>
      <c r="HY476" s="16"/>
      <c r="HZ476" s="16"/>
      <c r="IA476" s="70"/>
      <c r="IB476" s="16"/>
      <c r="IC476" s="16"/>
      <c r="ID476" s="70"/>
      <c r="IE476" s="16"/>
      <c r="IF476" s="16"/>
      <c r="IG476" s="70"/>
      <c r="IH476" s="16"/>
      <c r="II476" s="16"/>
      <c r="IJ476" s="70"/>
      <c r="IK476" s="16"/>
      <c r="IL476" s="16"/>
      <c r="IM476" s="70"/>
      <c r="IN476" s="16"/>
      <c r="IO476" s="16"/>
      <c r="IP476" s="70"/>
      <c r="IQ476" s="16"/>
      <c r="IR476" s="16"/>
      <c r="IS476" s="16"/>
      <c r="IT476" s="70"/>
      <c r="IU476" s="16"/>
      <c r="IV476" s="16"/>
      <c r="IW476" s="70"/>
      <c r="IX476" s="16"/>
      <c r="IY476" s="16"/>
      <c r="IZ476" s="70"/>
      <c r="JA476" s="16"/>
      <c r="JB476" s="16"/>
      <c r="JC476" s="70"/>
      <c r="JD476" s="16"/>
      <c r="JE476" s="16"/>
      <c r="JF476" s="70"/>
      <c r="JG476" s="16"/>
      <c r="JH476" s="16"/>
      <c r="JI476" s="70"/>
      <c r="JJ476" s="16"/>
      <c r="JK476" s="16"/>
      <c r="JL476" s="70"/>
      <c r="JM476" s="16"/>
      <c r="JN476" s="16"/>
      <c r="JO476" s="70"/>
      <c r="JP476" s="16"/>
      <c r="JQ476" s="16"/>
      <c r="JR476" s="70"/>
      <c r="JS476" s="16"/>
      <c r="JT476" s="16"/>
      <c r="JU476" s="70"/>
      <c r="JV476" s="16"/>
      <c r="JW476" s="16"/>
      <c r="JX476" s="70"/>
      <c r="JY476" s="16"/>
      <c r="JZ476" s="16"/>
      <c r="KA476" s="70"/>
      <c r="KB476" s="16"/>
      <c r="KC476" s="16"/>
      <c r="KD476" s="70"/>
      <c r="KE476" s="16"/>
      <c r="KF476" s="16"/>
      <c r="KG476" s="70"/>
      <c r="KH476" s="16"/>
      <c r="KI476" s="16"/>
      <c r="KJ476" s="70"/>
      <c r="KK476" s="16"/>
      <c r="KL476" s="16"/>
      <c r="KM476" s="70"/>
      <c r="KN476" s="16"/>
      <c r="KO476" s="16"/>
      <c r="KP476" s="70"/>
      <c r="KQ476" s="16"/>
      <c r="KR476" s="16"/>
      <c r="KS476" s="70"/>
      <c r="KT476" s="16"/>
      <c r="KU476" s="16"/>
      <c r="KV476" s="16"/>
      <c r="KW476" s="16"/>
      <c r="KX476" s="16"/>
      <c r="KY476" s="70"/>
      <c r="KZ476" s="16"/>
      <c r="LA476" s="16"/>
      <c r="LB476" s="70"/>
      <c r="LC476" s="16"/>
      <c r="LD476" s="16"/>
      <c r="LE476" s="70"/>
      <c r="LF476" s="16"/>
      <c r="LG476" s="16"/>
      <c r="LH476" s="70"/>
      <c r="LI476" s="16"/>
      <c r="LJ476" s="16"/>
      <c r="LK476" s="70"/>
      <c r="LL476" s="16"/>
      <c r="LM476" s="16"/>
      <c r="LN476" s="70"/>
      <c r="LO476" s="16"/>
      <c r="LP476" s="16"/>
      <c r="LQ476" s="70"/>
      <c r="LR476" s="16"/>
      <c r="LS476" s="16"/>
      <c r="LT476" s="70"/>
      <c r="LU476" s="16"/>
      <c r="LV476" s="16"/>
      <c r="LW476" s="70"/>
      <c r="LX476" s="16"/>
      <c r="LY476" s="16"/>
      <c r="LZ476" s="70"/>
      <c r="MA476" s="16"/>
      <c r="MB476" s="16"/>
      <c r="MC476" s="70"/>
      <c r="MD476" s="16"/>
      <c r="ME476" s="16"/>
      <c r="MF476" s="70"/>
      <c r="MG476" s="21"/>
    </row>
    <row r="477" spans="2:345" s="17" customFormat="1">
      <c r="B477" s="16"/>
      <c r="C477" s="16"/>
      <c r="D477" s="16"/>
      <c r="E477" s="16"/>
      <c r="F477" s="16"/>
      <c r="G477" s="70"/>
      <c r="H477" s="16"/>
      <c r="I477" s="16"/>
      <c r="J477" s="70"/>
      <c r="K477" s="16"/>
      <c r="L477" s="16"/>
      <c r="M477" s="70"/>
      <c r="N477" s="16"/>
      <c r="O477" s="16"/>
      <c r="P477" s="70"/>
      <c r="Q477" s="16"/>
      <c r="R477" s="16"/>
      <c r="S477" s="70"/>
      <c r="T477" s="16"/>
      <c r="U477" s="16"/>
      <c r="V477" s="70"/>
      <c r="W477" s="16"/>
      <c r="X477" s="16"/>
      <c r="Y477" s="70"/>
      <c r="Z477" s="16"/>
      <c r="AA477" s="16"/>
      <c r="AB477" s="70"/>
      <c r="AC477" s="16"/>
      <c r="AD477" s="16"/>
      <c r="AE477" s="70"/>
      <c r="AF477" s="16"/>
      <c r="AG477" s="16"/>
      <c r="AH477" s="70"/>
      <c r="AI477" s="16"/>
      <c r="AJ477" s="16"/>
      <c r="AK477" s="70"/>
      <c r="AL477" s="16"/>
      <c r="AM477" s="16"/>
      <c r="AN477" s="70"/>
      <c r="AO477" s="16"/>
      <c r="AP477" s="16"/>
      <c r="AQ477" s="70"/>
      <c r="AR477" s="16"/>
      <c r="AS477" s="16"/>
      <c r="AT477" s="70"/>
      <c r="AU477" s="16"/>
      <c r="AV477" s="16"/>
      <c r="AW477" s="70"/>
      <c r="AX477" s="16"/>
      <c r="AY477" s="16"/>
      <c r="AZ477" s="70"/>
      <c r="BA477" s="16"/>
      <c r="BB477" s="16"/>
      <c r="BC477" s="70"/>
      <c r="BD477" s="16"/>
      <c r="BE477" s="16"/>
      <c r="BF477" s="70"/>
      <c r="BG477" s="16"/>
      <c r="BH477" s="16"/>
      <c r="BI477" s="70"/>
      <c r="BJ477" s="16"/>
      <c r="BK477" s="16"/>
      <c r="BL477" s="70"/>
      <c r="BM477" s="16"/>
      <c r="BN477" s="16"/>
      <c r="BO477" s="70"/>
      <c r="BP477" s="16"/>
      <c r="BQ477" s="16"/>
      <c r="BR477" s="70"/>
      <c r="BS477" s="16"/>
      <c r="BT477" s="16"/>
      <c r="BU477" s="70"/>
      <c r="BV477" s="16"/>
      <c r="BW477" s="16"/>
      <c r="BX477" s="70"/>
      <c r="BY477" s="16"/>
      <c r="BZ477" s="16"/>
      <c r="CA477" s="70"/>
      <c r="CB477" s="16"/>
      <c r="CC477" s="16"/>
      <c r="CD477" s="70"/>
      <c r="CE477" s="16"/>
      <c r="CF477" s="16"/>
      <c r="CG477" s="70"/>
      <c r="CH477" s="16"/>
      <c r="CI477" s="16"/>
      <c r="CJ477" s="70"/>
      <c r="CK477" s="16"/>
      <c r="CL477" s="16"/>
      <c r="CM477" s="70"/>
      <c r="CN477" s="16"/>
      <c r="CO477" s="16"/>
      <c r="CP477" s="70"/>
      <c r="CQ477" s="16"/>
      <c r="CR477" s="16"/>
      <c r="CS477" s="70"/>
      <c r="CT477" s="16"/>
      <c r="CU477" s="16"/>
      <c r="CV477" s="70"/>
      <c r="CW477" s="16"/>
      <c r="CX477" s="16"/>
      <c r="CY477" s="70"/>
      <c r="CZ477" s="16"/>
      <c r="DA477" s="16"/>
      <c r="DB477" s="70"/>
      <c r="DC477" s="16"/>
      <c r="DD477" s="16"/>
      <c r="DE477" s="70"/>
      <c r="DF477" s="16"/>
      <c r="DG477" s="16"/>
      <c r="DH477" s="70"/>
      <c r="DI477" s="16"/>
      <c r="DJ477" s="16"/>
      <c r="DK477" s="70"/>
      <c r="DL477" s="16"/>
      <c r="DM477" s="16"/>
      <c r="DN477" s="70"/>
      <c r="DO477" s="16"/>
      <c r="DP477" s="16"/>
      <c r="DQ477" s="70"/>
      <c r="DR477" s="16"/>
      <c r="DS477" s="16"/>
      <c r="DT477" s="70"/>
      <c r="DU477" s="16"/>
      <c r="DV477" s="16"/>
      <c r="DW477" s="70"/>
      <c r="DX477" s="16"/>
      <c r="DY477" s="16"/>
      <c r="DZ477" s="70"/>
      <c r="EA477" s="16"/>
      <c r="EB477" s="16"/>
      <c r="EC477" s="70"/>
      <c r="ED477" s="16"/>
      <c r="EE477" s="16"/>
      <c r="EF477" s="70"/>
      <c r="EG477" s="16"/>
      <c r="EH477" s="16"/>
      <c r="EI477" s="70"/>
      <c r="EJ477" s="16"/>
      <c r="EK477" s="16"/>
      <c r="EL477" s="70"/>
      <c r="EM477" s="16"/>
      <c r="EN477" s="16"/>
      <c r="EO477" s="70"/>
      <c r="EP477" s="16"/>
      <c r="EQ477" s="16"/>
      <c r="ER477" s="70"/>
      <c r="ES477" s="16"/>
      <c r="ET477" s="16"/>
      <c r="EU477" s="70"/>
      <c r="EV477" s="16"/>
      <c r="EW477" s="16"/>
      <c r="EX477" s="70"/>
      <c r="EY477" s="16"/>
      <c r="EZ477" s="16"/>
      <c r="FA477" s="70"/>
      <c r="FB477" s="16"/>
      <c r="FC477" s="16"/>
      <c r="FD477" s="70"/>
      <c r="FE477" s="16"/>
      <c r="FF477" s="16"/>
      <c r="FG477" s="70"/>
      <c r="FH477" s="16"/>
      <c r="FI477" s="16"/>
      <c r="FJ477" s="70"/>
      <c r="FK477" s="16"/>
      <c r="FL477" s="16"/>
      <c r="FM477" s="70"/>
      <c r="FN477" s="16"/>
      <c r="FO477" s="16"/>
      <c r="FP477" s="70"/>
      <c r="FQ477" s="16"/>
      <c r="FR477" s="16"/>
      <c r="FS477" s="70"/>
      <c r="FT477" s="16"/>
      <c r="FU477" s="16"/>
      <c r="FV477" s="70"/>
      <c r="FW477" s="16"/>
      <c r="FX477" s="16"/>
      <c r="FY477" s="70"/>
      <c r="FZ477" s="16"/>
      <c r="GA477" s="16"/>
      <c r="GB477" s="70"/>
      <c r="GC477" s="16"/>
      <c r="GD477" s="16"/>
      <c r="GE477" s="70"/>
      <c r="GF477" s="16"/>
      <c r="GG477" s="16"/>
      <c r="GH477" s="71"/>
      <c r="GI477" s="16"/>
      <c r="GJ477" s="16"/>
      <c r="GK477" s="70"/>
      <c r="GL477" s="16"/>
      <c r="GM477" s="16"/>
      <c r="GN477" s="70"/>
      <c r="GO477" s="16"/>
      <c r="GP477" s="16"/>
      <c r="GQ477" s="70"/>
      <c r="GR477" s="16"/>
      <c r="GS477" s="16"/>
      <c r="GT477" s="70"/>
      <c r="GU477" s="16"/>
      <c r="GV477" s="16"/>
      <c r="GW477" s="70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70"/>
      <c r="HJ477" s="16"/>
      <c r="HK477" s="16"/>
      <c r="HL477" s="16"/>
      <c r="HM477" s="16"/>
      <c r="HN477" s="16"/>
      <c r="HO477" s="16"/>
      <c r="HP477" s="16"/>
      <c r="HQ477" s="16"/>
      <c r="HR477" s="70"/>
      <c r="HS477" s="16"/>
      <c r="HT477" s="16"/>
      <c r="HU477" s="70"/>
      <c r="HV477" s="16"/>
      <c r="HW477" s="16"/>
      <c r="HX477" s="70"/>
      <c r="HY477" s="16"/>
      <c r="HZ477" s="16"/>
      <c r="IA477" s="70"/>
      <c r="IB477" s="16"/>
      <c r="IC477" s="16"/>
      <c r="ID477" s="70"/>
      <c r="IE477" s="16"/>
      <c r="IF477" s="16"/>
      <c r="IG477" s="70"/>
      <c r="IH477" s="16"/>
      <c r="II477" s="16"/>
      <c r="IJ477" s="70"/>
      <c r="IK477" s="16"/>
      <c r="IL477" s="16"/>
      <c r="IM477" s="70"/>
      <c r="IN477" s="16"/>
      <c r="IO477" s="16"/>
      <c r="IP477" s="70"/>
      <c r="IQ477" s="16"/>
      <c r="IR477" s="16"/>
      <c r="IS477" s="16"/>
      <c r="IT477" s="70"/>
      <c r="IU477" s="16"/>
      <c r="IV477" s="16"/>
      <c r="IW477" s="70"/>
      <c r="IX477" s="16"/>
      <c r="IY477" s="16"/>
      <c r="IZ477" s="70"/>
      <c r="JA477" s="16"/>
      <c r="JB477" s="16"/>
      <c r="JC477" s="70"/>
      <c r="JD477" s="16"/>
      <c r="JE477" s="16"/>
      <c r="JF477" s="70"/>
      <c r="JG477" s="16"/>
      <c r="JH477" s="16"/>
      <c r="JI477" s="70"/>
      <c r="JJ477" s="16"/>
      <c r="JK477" s="16"/>
      <c r="JL477" s="70"/>
      <c r="JM477" s="16"/>
      <c r="JN477" s="16"/>
      <c r="JO477" s="70"/>
      <c r="JP477" s="16"/>
      <c r="JQ477" s="16"/>
      <c r="JR477" s="70"/>
      <c r="JS477" s="16"/>
      <c r="JT477" s="16"/>
      <c r="JU477" s="70"/>
      <c r="JV477" s="16"/>
      <c r="JW477" s="16"/>
      <c r="JX477" s="70"/>
      <c r="JY477" s="16"/>
      <c r="JZ477" s="16"/>
      <c r="KA477" s="70"/>
      <c r="KB477" s="16"/>
      <c r="KC477" s="16"/>
      <c r="KD477" s="70"/>
      <c r="KE477" s="16"/>
      <c r="KF477" s="16"/>
      <c r="KG477" s="70"/>
      <c r="KH477" s="16"/>
      <c r="KI477" s="16"/>
      <c r="KJ477" s="70"/>
      <c r="KK477" s="16"/>
      <c r="KL477" s="16"/>
      <c r="KM477" s="70"/>
      <c r="KN477" s="16"/>
      <c r="KO477" s="16"/>
      <c r="KP477" s="70"/>
      <c r="KQ477" s="16"/>
      <c r="KR477" s="16"/>
      <c r="KS477" s="70"/>
      <c r="KT477" s="16"/>
      <c r="KU477" s="16"/>
      <c r="KV477" s="16"/>
      <c r="KW477" s="16"/>
      <c r="KX477" s="16"/>
      <c r="KY477" s="70"/>
      <c r="KZ477" s="16"/>
      <c r="LA477" s="16"/>
      <c r="LB477" s="70"/>
      <c r="LC477" s="16"/>
      <c r="LD477" s="16"/>
      <c r="LE477" s="70"/>
      <c r="LF477" s="16"/>
      <c r="LG477" s="16"/>
      <c r="LH477" s="70"/>
      <c r="LI477" s="16"/>
      <c r="LJ477" s="16"/>
      <c r="LK477" s="70"/>
      <c r="LL477" s="16"/>
      <c r="LM477" s="16"/>
      <c r="LN477" s="70"/>
      <c r="LO477" s="16"/>
      <c r="LP477" s="16"/>
      <c r="LQ477" s="70"/>
      <c r="LR477" s="16"/>
      <c r="LS477" s="16"/>
      <c r="LT477" s="70"/>
      <c r="LU477" s="16"/>
      <c r="LV477" s="16"/>
      <c r="LW477" s="70"/>
      <c r="LX477" s="16"/>
      <c r="LY477" s="16"/>
      <c r="LZ477" s="70"/>
      <c r="MA477" s="16"/>
      <c r="MB477" s="16"/>
      <c r="MC477" s="70"/>
      <c r="MD477" s="16"/>
      <c r="ME477" s="16"/>
      <c r="MF477" s="70"/>
      <c r="MG477" s="21"/>
    </row>
    <row r="478" spans="2:345" s="17" customFormat="1" ht="18.75" customHeight="1">
      <c r="B478" s="16"/>
      <c r="C478" s="16"/>
      <c r="D478" s="16"/>
      <c r="E478" s="16"/>
      <c r="F478" s="16"/>
      <c r="G478" s="70"/>
      <c r="H478" s="16"/>
      <c r="I478" s="16"/>
      <c r="J478" s="70"/>
      <c r="K478" s="16"/>
      <c r="L478" s="16"/>
      <c r="M478" s="70"/>
      <c r="N478" s="16"/>
      <c r="O478" s="16"/>
      <c r="P478" s="70"/>
      <c r="Q478" s="16"/>
      <c r="R478" s="16"/>
      <c r="S478" s="70"/>
      <c r="T478" s="16"/>
      <c r="U478" s="16"/>
      <c r="V478" s="70"/>
      <c r="W478" s="16"/>
      <c r="X478" s="16"/>
      <c r="Y478" s="70"/>
      <c r="Z478" s="16"/>
      <c r="AA478" s="16"/>
      <c r="AB478" s="70"/>
      <c r="AC478" s="16"/>
      <c r="AD478" s="16"/>
      <c r="AE478" s="70"/>
      <c r="AF478" s="16"/>
      <c r="AG478" s="16"/>
      <c r="AH478" s="70"/>
      <c r="AI478" s="16"/>
      <c r="AJ478" s="16"/>
      <c r="AK478" s="70"/>
      <c r="AL478" s="16"/>
      <c r="AM478" s="16"/>
      <c r="AN478" s="70"/>
      <c r="AO478" s="16"/>
      <c r="AP478" s="16"/>
      <c r="AQ478" s="70"/>
      <c r="AR478" s="16"/>
      <c r="AS478" s="16"/>
      <c r="AT478" s="70"/>
      <c r="AU478" s="16"/>
      <c r="AV478" s="16"/>
      <c r="AW478" s="70"/>
      <c r="AX478" s="16"/>
      <c r="AY478" s="16"/>
      <c r="AZ478" s="70"/>
      <c r="BA478" s="16"/>
      <c r="BB478" s="16"/>
      <c r="BC478" s="70"/>
      <c r="BD478" s="16"/>
      <c r="BE478" s="16"/>
      <c r="BF478" s="70"/>
      <c r="BG478" s="16"/>
      <c r="BH478" s="16"/>
      <c r="BI478" s="70"/>
      <c r="BJ478" s="16"/>
      <c r="BK478" s="16"/>
      <c r="BL478" s="70"/>
      <c r="BM478" s="16"/>
      <c r="BN478" s="16"/>
      <c r="BO478" s="70"/>
      <c r="BP478" s="16"/>
      <c r="BQ478" s="16"/>
      <c r="BR478" s="70"/>
      <c r="BS478" s="16"/>
      <c r="BT478" s="16"/>
      <c r="BU478" s="70"/>
      <c r="BV478" s="16"/>
      <c r="BW478" s="16"/>
      <c r="BX478" s="70"/>
      <c r="BY478" s="16"/>
      <c r="BZ478" s="16"/>
      <c r="CA478" s="70"/>
      <c r="CB478" s="16"/>
      <c r="CC478" s="16"/>
      <c r="CD478" s="70"/>
      <c r="CE478" s="16"/>
      <c r="CF478" s="16"/>
      <c r="CG478" s="70"/>
      <c r="CH478" s="16"/>
      <c r="CI478" s="16"/>
      <c r="CJ478" s="70"/>
      <c r="CK478" s="16"/>
      <c r="CL478" s="16"/>
      <c r="CM478" s="70"/>
      <c r="CN478" s="16"/>
      <c r="CO478" s="16"/>
      <c r="CP478" s="70"/>
      <c r="CQ478" s="16"/>
      <c r="CR478" s="16"/>
      <c r="CS478" s="70"/>
      <c r="CT478" s="16"/>
      <c r="CU478" s="16"/>
      <c r="CV478" s="70"/>
      <c r="CW478" s="16"/>
      <c r="CX478" s="16"/>
      <c r="CY478" s="70"/>
      <c r="CZ478" s="16"/>
      <c r="DA478" s="16"/>
      <c r="DB478" s="70"/>
      <c r="DC478" s="16"/>
      <c r="DD478" s="16"/>
      <c r="DE478" s="70"/>
      <c r="DF478" s="16"/>
      <c r="DG478" s="16"/>
      <c r="DH478" s="70"/>
      <c r="DI478" s="16"/>
      <c r="DJ478" s="16"/>
      <c r="DK478" s="70"/>
      <c r="DL478" s="16"/>
      <c r="DM478" s="16"/>
      <c r="DN478" s="70"/>
      <c r="DO478" s="16"/>
      <c r="DP478" s="16"/>
      <c r="DQ478" s="70"/>
      <c r="DR478" s="16"/>
      <c r="DS478" s="16"/>
      <c r="DT478" s="70"/>
      <c r="DU478" s="16"/>
      <c r="DV478" s="16"/>
      <c r="DW478" s="70"/>
      <c r="DX478" s="16"/>
      <c r="DY478" s="16"/>
      <c r="DZ478" s="70"/>
      <c r="EA478" s="16"/>
      <c r="EB478" s="16"/>
      <c r="EC478" s="70"/>
      <c r="ED478" s="16"/>
      <c r="EE478" s="16"/>
      <c r="EF478" s="70"/>
      <c r="EG478" s="16"/>
      <c r="EH478" s="16"/>
      <c r="EI478" s="70"/>
      <c r="EJ478" s="16"/>
      <c r="EK478" s="16"/>
      <c r="EL478" s="70"/>
      <c r="EM478" s="16"/>
      <c r="EN478" s="16"/>
      <c r="EO478" s="70"/>
      <c r="EP478" s="16"/>
      <c r="EQ478" s="16"/>
      <c r="ER478" s="70"/>
      <c r="ES478" s="16"/>
      <c r="ET478" s="16"/>
      <c r="EU478" s="70"/>
      <c r="EV478" s="16"/>
      <c r="EW478" s="16"/>
      <c r="EX478" s="70"/>
      <c r="EY478" s="16"/>
      <c r="EZ478" s="16"/>
      <c r="FA478" s="70"/>
      <c r="FB478" s="16"/>
      <c r="FC478" s="16"/>
      <c r="FD478" s="70"/>
      <c r="FE478" s="16"/>
      <c r="FF478" s="16"/>
      <c r="FG478" s="70"/>
      <c r="FH478" s="16"/>
      <c r="FI478" s="16"/>
      <c r="FJ478" s="70"/>
      <c r="FK478" s="16"/>
      <c r="FL478" s="16"/>
      <c r="FM478" s="70"/>
      <c r="FN478" s="16"/>
      <c r="FO478" s="16"/>
      <c r="FP478" s="70"/>
      <c r="FQ478" s="16"/>
      <c r="FR478" s="16"/>
      <c r="FS478" s="70"/>
      <c r="FT478" s="16"/>
      <c r="FU478" s="16"/>
      <c r="FV478" s="70"/>
      <c r="FW478" s="16"/>
      <c r="FX478" s="16"/>
      <c r="FY478" s="70"/>
      <c r="FZ478" s="16"/>
      <c r="GA478" s="16"/>
      <c r="GB478" s="70"/>
      <c r="GC478" s="16"/>
      <c r="GD478" s="16"/>
      <c r="GE478" s="70"/>
      <c r="GF478" s="16"/>
      <c r="GG478" s="16"/>
      <c r="GH478" s="71"/>
      <c r="GI478" s="16"/>
      <c r="GJ478" s="16"/>
      <c r="GK478" s="70"/>
      <c r="GL478" s="16"/>
      <c r="GM478" s="16"/>
      <c r="GN478" s="70"/>
      <c r="GO478" s="16"/>
      <c r="GP478" s="16"/>
      <c r="GQ478" s="70"/>
      <c r="GR478" s="16"/>
      <c r="GS478" s="16"/>
      <c r="GT478" s="70"/>
      <c r="GU478" s="16"/>
      <c r="GV478" s="16"/>
      <c r="GW478" s="70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70"/>
      <c r="HJ478" s="16"/>
      <c r="HK478" s="16"/>
      <c r="HL478" s="16"/>
      <c r="HM478" s="16"/>
      <c r="HN478" s="16"/>
      <c r="HO478" s="16"/>
      <c r="HP478" s="16"/>
      <c r="HQ478" s="16"/>
      <c r="HR478" s="70"/>
      <c r="HS478" s="16"/>
      <c r="HT478" s="16"/>
      <c r="HU478" s="70"/>
      <c r="HV478" s="16"/>
      <c r="HW478" s="16"/>
      <c r="HX478" s="70"/>
      <c r="HY478" s="16"/>
      <c r="HZ478" s="16"/>
      <c r="IA478" s="70"/>
      <c r="IB478" s="16"/>
      <c r="IC478" s="16"/>
      <c r="ID478" s="70"/>
      <c r="IE478" s="16"/>
      <c r="IF478" s="16"/>
      <c r="IG478" s="70"/>
      <c r="IH478" s="16"/>
      <c r="II478" s="16"/>
      <c r="IJ478" s="70"/>
      <c r="IK478" s="16"/>
      <c r="IL478" s="16"/>
      <c r="IM478" s="70"/>
      <c r="IN478" s="16"/>
      <c r="IO478" s="16"/>
      <c r="IP478" s="70"/>
      <c r="IQ478" s="16"/>
      <c r="IR478" s="16"/>
      <c r="IS478" s="16"/>
      <c r="IT478" s="70"/>
      <c r="IU478" s="16"/>
      <c r="IV478" s="16"/>
      <c r="IW478" s="70"/>
      <c r="IX478" s="16"/>
      <c r="IY478" s="16"/>
      <c r="IZ478" s="70"/>
      <c r="JA478" s="16"/>
      <c r="JB478" s="16"/>
      <c r="JC478" s="70"/>
      <c r="JD478" s="16"/>
      <c r="JE478" s="16"/>
      <c r="JF478" s="70"/>
      <c r="JG478" s="16"/>
      <c r="JH478" s="16"/>
      <c r="JI478" s="70"/>
      <c r="JJ478" s="16"/>
      <c r="JK478" s="16"/>
      <c r="JL478" s="70"/>
      <c r="JM478" s="16"/>
      <c r="JN478" s="16"/>
      <c r="JO478" s="70"/>
      <c r="JP478" s="16"/>
      <c r="JQ478" s="16"/>
      <c r="JR478" s="70"/>
      <c r="JS478" s="16"/>
      <c r="JT478" s="16"/>
      <c r="JU478" s="70"/>
      <c r="JV478" s="16"/>
      <c r="JW478" s="16"/>
      <c r="JX478" s="70"/>
      <c r="JY478" s="16"/>
      <c r="JZ478" s="16"/>
      <c r="KA478" s="70"/>
      <c r="KB478" s="16"/>
      <c r="KC478" s="16"/>
      <c r="KD478" s="70"/>
      <c r="KE478" s="16"/>
      <c r="KF478" s="16"/>
      <c r="KG478" s="70"/>
      <c r="KH478" s="16"/>
      <c r="KI478" s="16"/>
      <c r="KJ478" s="70"/>
      <c r="KK478" s="16"/>
      <c r="KL478" s="16"/>
      <c r="KM478" s="70"/>
      <c r="KN478" s="16"/>
      <c r="KO478" s="16"/>
      <c r="KP478" s="70"/>
      <c r="KQ478" s="16"/>
      <c r="KR478" s="16"/>
      <c r="KS478" s="70"/>
      <c r="KT478" s="16"/>
      <c r="KU478" s="16"/>
      <c r="KV478" s="16"/>
      <c r="KW478" s="16"/>
      <c r="KX478" s="16"/>
      <c r="KY478" s="70"/>
      <c r="KZ478" s="16"/>
      <c r="LA478" s="16"/>
      <c r="LB478" s="70"/>
      <c r="LC478" s="16"/>
      <c r="LD478" s="16"/>
      <c r="LE478" s="70"/>
      <c r="LF478" s="16"/>
      <c r="LG478" s="16"/>
      <c r="LH478" s="70"/>
      <c r="LI478" s="16"/>
      <c r="LJ478" s="16"/>
      <c r="LK478" s="70"/>
      <c r="LL478" s="16"/>
      <c r="LM478" s="16"/>
      <c r="LN478" s="70"/>
      <c r="LO478" s="16"/>
      <c r="LP478" s="16"/>
      <c r="LQ478" s="70"/>
      <c r="LR478" s="16"/>
      <c r="LS478" s="16"/>
      <c r="LT478" s="70"/>
      <c r="LU478" s="16"/>
      <c r="LV478" s="16"/>
      <c r="LW478" s="70"/>
      <c r="LX478" s="16"/>
      <c r="LY478" s="16"/>
      <c r="LZ478" s="70"/>
      <c r="MA478" s="16"/>
      <c r="MB478" s="16"/>
      <c r="MC478" s="70"/>
      <c r="MD478" s="16"/>
      <c r="ME478" s="16"/>
      <c r="MF478" s="70"/>
      <c r="MG478" s="21"/>
    </row>
    <row r="479" spans="2:345" s="17" customFormat="1">
      <c r="B479" s="16"/>
      <c r="C479" s="16"/>
      <c r="D479" s="16"/>
      <c r="E479" s="16"/>
      <c r="F479" s="16"/>
      <c r="G479" s="70"/>
      <c r="H479" s="16"/>
      <c r="I479" s="16"/>
      <c r="J479" s="70"/>
      <c r="K479" s="16"/>
      <c r="L479" s="16"/>
      <c r="M479" s="70"/>
      <c r="N479" s="16"/>
      <c r="O479" s="16"/>
      <c r="P479" s="70"/>
      <c r="Q479" s="16"/>
      <c r="R479" s="16"/>
      <c r="S479" s="70"/>
      <c r="T479" s="16"/>
      <c r="U479" s="16"/>
      <c r="V479" s="70"/>
      <c r="W479" s="16"/>
      <c r="X479" s="16"/>
      <c r="Y479" s="70"/>
      <c r="Z479" s="16"/>
      <c r="AA479" s="16"/>
      <c r="AB479" s="70"/>
      <c r="AC479" s="16"/>
      <c r="AD479" s="16"/>
      <c r="AE479" s="70"/>
      <c r="AF479" s="16"/>
      <c r="AG479" s="16"/>
      <c r="AH479" s="70"/>
      <c r="AI479" s="16"/>
      <c r="AJ479" s="16"/>
      <c r="AK479" s="70"/>
      <c r="AL479" s="16"/>
      <c r="AM479" s="16"/>
      <c r="AN479" s="70"/>
      <c r="AO479" s="16"/>
      <c r="AP479" s="16"/>
      <c r="AQ479" s="70"/>
      <c r="AR479" s="16"/>
      <c r="AS479" s="16"/>
      <c r="AT479" s="70"/>
      <c r="AU479" s="16"/>
      <c r="AV479" s="16"/>
      <c r="AW479" s="70"/>
      <c r="AX479" s="16"/>
      <c r="AY479" s="16"/>
      <c r="AZ479" s="70"/>
      <c r="BA479" s="16"/>
      <c r="BB479" s="16"/>
      <c r="BC479" s="70"/>
      <c r="BD479" s="16"/>
      <c r="BE479" s="16"/>
      <c r="BF479" s="70"/>
      <c r="BG479" s="16"/>
      <c r="BH479" s="16"/>
      <c r="BI479" s="70"/>
      <c r="BJ479" s="16"/>
      <c r="BK479" s="16"/>
      <c r="BL479" s="70"/>
      <c r="BM479" s="16"/>
      <c r="BN479" s="16"/>
      <c r="BO479" s="70"/>
      <c r="BP479" s="16"/>
      <c r="BQ479" s="16"/>
      <c r="BR479" s="70"/>
      <c r="BS479" s="16"/>
      <c r="BT479" s="16"/>
      <c r="BU479" s="70"/>
      <c r="BV479" s="16"/>
      <c r="BW479" s="16"/>
      <c r="BX479" s="70"/>
      <c r="BY479" s="16"/>
      <c r="BZ479" s="16"/>
      <c r="CA479" s="70"/>
      <c r="CB479" s="16"/>
      <c r="CC479" s="16"/>
      <c r="CD479" s="70"/>
      <c r="CE479" s="16"/>
      <c r="CF479" s="16"/>
      <c r="CG479" s="70"/>
      <c r="CH479" s="16"/>
      <c r="CI479" s="16"/>
      <c r="CJ479" s="70"/>
      <c r="CK479" s="16"/>
      <c r="CL479" s="16"/>
      <c r="CM479" s="70"/>
      <c r="CN479" s="16"/>
      <c r="CO479" s="16"/>
      <c r="CP479" s="70"/>
      <c r="CQ479" s="16"/>
      <c r="CR479" s="16"/>
      <c r="CS479" s="70"/>
      <c r="CT479" s="16"/>
      <c r="CU479" s="16"/>
      <c r="CV479" s="70"/>
      <c r="CW479" s="16"/>
      <c r="CX479" s="16"/>
      <c r="CY479" s="70"/>
      <c r="CZ479" s="16"/>
      <c r="DA479" s="16"/>
      <c r="DB479" s="70"/>
      <c r="DC479" s="16"/>
      <c r="DD479" s="16"/>
      <c r="DE479" s="70"/>
      <c r="DF479" s="16"/>
      <c r="DG479" s="16"/>
      <c r="DH479" s="70"/>
      <c r="DI479" s="16"/>
      <c r="DJ479" s="16"/>
      <c r="DK479" s="70"/>
      <c r="DL479" s="16"/>
      <c r="DM479" s="16"/>
      <c r="DN479" s="70"/>
      <c r="DO479" s="16"/>
      <c r="DP479" s="16"/>
      <c r="DQ479" s="70"/>
      <c r="DR479" s="16"/>
      <c r="DS479" s="16"/>
      <c r="DT479" s="70"/>
      <c r="DU479" s="16"/>
      <c r="DV479" s="16"/>
      <c r="DW479" s="70"/>
      <c r="DX479" s="16"/>
      <c r="DY479" s="16"/>
      <c r="DZ479" s="70"/>
      <c r="EA479" s="16"/>
      <c r="EB479" s="16"/>
      <c r="EC479" s="70"/>
      <c r="ED479" s="16"/>
      <c r="EE479" s="16"/>
      <c r="EF479" s="70"/>
      <c r="EG479" s="16"/>
      <c r="EH479" s="16"/>
      <c r="EI479" s="70"/>
      <c r="EJ479" s="16"/>
      <c r="EK479" s="16"/>
      <c r="EL479" s="70"/>
      <c r="EM479" s="16"/>
      <c r="EN479" s="16"/>
      <c r="EO479" s="70"/>
      <c r="EP479" s="16"/>
      <c r="EQ479" s="16"/>
      <c r="ER479" s="70"/>
      <c r="ES479" s="16"/>
      <c r="ET479" s="16"/>
      <c r="EU479" s="70"/>
      <c r="EV479" s="16"/>
      <c r="EW479" s="16"/>
      <c r="EX479" s="70"/>
      <c r="EY479" s="16"/>
      <c r="EZ479" s="16"/>
      <c r="FA479" s="70"/>
      <c r="FB479" s="16"/>
      <c r="FC479" s="16"/>
      <c r="FD479" s="70"/>
      <c r="FE479" s="16"/>
      <c r="FF479" s="16"/>
      <c r="FG479" s="70"/>
      <c r="FH479" s="16"/>
      <c r="FI479" s="16"/>
      <c r="FJ479" s="70"/>
      <c r="FK479" s="16"/>
      <c r="FL479" s="16"/>
      <c r="FM479" s="70"/>
      <c r="FN479" s="16"/>
      <c r="FO479" s="16"/>
      <c r="FP479" s="70"/>
      <c r="FQ479" s="16"/>
      <c r="FR479" s="16"/>
      <c r="FS479" s="70"/>
      <c r="FT479" s="16"/>
      <c r="FU479" s="16"/>
      <c r="FV479" s="70"/>
      <c r="FW479" s="16"/>
      <c r="FX479" s="16"/>
      <c r="FY479" s="70"/>
      <c r="FZ479" s="16"/>
      <c r="GA479" s="16"/>
      <c r="GB479" s="70"/>
      <c r="GC479" s="16"/>
      <c r="GD479" s="16"/>
      <c r="GE479" s="70"/>
      <c r="GF479" s="16"/>
      <c r="GG479" s="16"/>
      <c r="GH479" s="71"/>
      <c r="GI479" s="16"/>
      <c r="GJ479" s="16"/>
      <c r="GK479" s="70"/>
      <c r="GL479" s="16"/>
      <c r="GM479" s="16"/>
      <c r="GN479" s="70"/>
      <c r="GO479" s="16"/>
      <c r="GP479" s="16"/>
      <c r="GQ479" s="70"/>
      <c r="GR479" s="16"/>
      <c r="GS479" s="16"/>
      <c r="GT479" s="70"/>
      <c r="GU479" s="16"/>
      <c r="GV479" s="16"/>
      <c r="GW479" s="70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70"/>
      <c r="HJ479" s="16"/>
      <c r="HK479" s="16"/>
      <c r="HL479" s="16"/>
      <c r="HM479" s="16"/>
      <c r="HN479" s="16"/>
      <c r="HO479" s="16"/>
      <c r="HP479" s="16"/>
      <c r="HQ479" s="16"/>
      <c r="HR479" s="70"/>
      <c r="HS479" s="16"/>
      <c r="HT479" s="16"/>
      <c r="HU479" s="70"/>
      <c r="HV479" s="16"/>
      <c r="HW479" s="16"/>
      <c r="HX479" s="70"/>
      <c r="HY479" s="16"/>
      <c r="HZ479" s="16"/>
      <c r="IA479" s="70"/>
      <c r="IB479" s="16"/>
      <c r="IC479" s="16"/>
      <c r="ID479" s="70"/>
      <c r="IE479" s="16"/>
      <c r="IF479" s="16"/>
      <c r="IG479" s="70"/>
      <c r="IH479" s="16"/>
      <c r="II479" s="16"/>
      <c r="IJ479" s="70"/>
      <c r="IK479" s="16"/>
      <c r="IL479" s="16"/>
      <c r="IM479" s="70"/>
      <c r="IN479" s="16"/>
      <c r="IO479" s="16"/>
      <c r="IP479" s="70"/>
      <c r="IQ479" s="16"/>
      <c r="IR479" s="16"/>
      <c r="IS479" s="16"/>
      <c r="IT479" s="70"/>
      <c r="IU479" s="16"/>
      <c r="IV479" s="16"/>
      <c r="IW479" s="70"/>
      <c r="IX479" s="16"/>
      <c r="IY479" s="16"/>
      <c r="IZ479" s="70"/>
      <c r="JA479" s="16"/>
      <c r="JB479" s="16"/>
      <c r="JC479" s="70"/>
      <c r="JD479" s="16"/>
      <c r="JE479" s="16"/>
      <c r="JF479" s="70"/>
      <c r="JG479" s="16"/>
      <c r="JH479" s="16"/>
      <c r="JI479" s="70"/>
      <c r="JJ479" s="16"/>
      <c r="JK479" s="16"/>
      <c r="JL479" s="70"/>
      <c r="JM479" s="16"/>
      <c r="JN479" s="16"/>
      <c r="JO479" s="70"/>
      <c r="JP479" s="16"/>
      <c r="JQ479" s="16"/>
      <c r="JR479" s="70"/>
      <c r="JS479" s="16"/>
      <c r="JT479" s="16"/>
      <c r="JU479" s="70"/>
      <c r="JV479" s="16"/>
      <c r="JW479" s="16"/>
      <c r="JX479" s="70"/>
      <c r="JY479" s="16"/>
      <c r="JZ479" s="16"/>
      <c r="KA479" s="70"/>
      <c r="KB479" s="16"/>
      <c r="KC479" s="16"/>
      <c r="KD479" s="70"/>
      <c r="KE479" s="16"/>
      <c r="KF479" s="16"/>
      <c r="KG479" s="70"/>
      <c r="KH479" s="16"/>
      <c r="KI479" s="16"/>
      <c r="KJ479" s="70"/>
      <c r="KK479" s="16"/>
      <c r="KL479" s="16"/>
      <c r="KM479" s="70"/>
      <c r="KN479" s="16"/>
      <c r="KO479" s="16"/>
      <c r="KP479" s="70"/>
      <c r="KQ479" s="16"/>
      <c r="KR479" s="16"/>
      <c r="KS479" s="70"/>
      <c r="KT479" s="16"/>
      <c r="KU479" s="16"/>
      <c r="KV479" s="16"/>
      <c r="KW479" s="16"/>
      <c r="KX479" s="16"/>
      <c r="KY479" s="70"/>
      <c r="KZ479" s="16"/>
      <c r="LA479" s="16"/>
      <c r="LB479" s="70"/>
      <c r="LC479" s="16"/>
      <c r="LD479" s="16"/>
      <c r="LE479" s="70"/>
      <c r="LF479" s="16"/>
      <c r="LG479" s="16"/>
      <c r="LH479" s="70"/>
      <c r="LI479" s="16"/>
      <c r="LJ479" s="16"/>
      <c r="LK479" s="70"/>
      <c r="LL479" s="16"/>
      <c r="LM479" s="16"/>
      <c r="LN479" s="70"/>
      <c r="LO479" s="16"/>
      <c r="LP479" s="16"/>
      <c r="LQ479" s="70"/>
      <c r="LR479" s="16"/>
      <c r="LS479" s="16"/>
      <c r="LT479" s="70"/>
      <c r="LU479" s="16"/>
      <c r="LV479" s="16"/>
      <c r="LW479" s="70"/>
      <c r="LX479" s="16"/>
      <c r="LY479" s="16"/>
      <c r="LZ479" s="70"/>
      <c r="MA479" s="16"/>
      <c r="MB479" s="16"/>
      <c r="MC479" s="70"/>
      <c r="MD479" s="16"/>
      <c r="ME479" s="16"/>
      <c r="MF479" s="70"/>
      <c r="MG479" s="21"/>
    </row>
    <row r="480" spans="2:345" s="17" customFormat="1" ht="18.75" customHeight="1">
      <c r="B480" s="16"/>
      <c r="C480" s="16"/>
      <c r="D480" s="16"/>
      <c r="E480" s="16"/>
      <c r="F480" s="16"/>
      <c r="G480" s="70"/>
      <c r="H480" s="16"/>
      <c r="I480" s="16"/>
      <c r="J480" s="70"/>
      <c r="K480" s="16"/>
      <c r="L480" s="16"/>
      <c r="M480" s="70"/>
      <c r="N480" s="16"/>
      <c r="O480" s="16"/>
      <c r="P480" s="70"/>
      <c r="Q480" s="16"/>
      <c r="R480" s="16"/>
      <c r="S480" s="70"/>
      <c r="T480" s="16"/>
      <c r="U480" s="16"/>
      <c r="V480" s="70"/>
      <c r="W480" s="16"/>
      <c r="X480" s="16"/>
      <c r="Y480" s="70"/>
      <c r="Z480" s="16"/>
      <c r="AA480" s="16"/>
      <c r="AB480" s="70"/>
      <c r="AC480" s="16"/>
      <c r="AD480" s="16"/>
      <c r="AE480" s="70"/>
      <c r="AF480" s="16"/>
      <c r="AG480" s="16"/>
      <c r="AH480" s="70"/>
      <c r="AI480" s="16"/>
      <c r="AJ480" s="16"/>
      <c r="AK480" s="70"/>
      <c r="AL480" s="16"/>
      <c r="AM480" s="16"/>
      <c r="AN480" s="70"/>
      <c r="AO480" s="16"/>
      <c r="AP480" s="16"/>
      <c r="AQ480" s="70"/>
      <c r="AR480" s="16"/>
      <c r="AS480" s="16"/>
      <c r="AT480" s="70"/>
      <c r="AU480" s="16"/>
      <c r="AV480" s="16"/>
      <c r="AW480" s="70"/>
      <c r="AX480" s="16"/>
      <c r="AY480" s="16"/>
      <c r="AZ480" s="70"/>
      <c r="BA480" s="16"/>
      <c r="BB480" s="16"/>
      <c r="BC480" s="70"/>
      <c r="BD480" s="16"/>
      <c r="BE480" s="16"/>
      <c r="BF480" s="70"/>
      <c r="BG480" s="16"/>
      <c r="BH480" s="16"/>
      <c r="BI480" s="70"/>
      <c r="BJ480" s="16"/>
      <c r="BK480" s="16"/>
      <c r="BL480" s="70"/>
      <c r="BM480" s="16"/>
      <c r="BN480" s="16"/>
      <c r="BO480" s="70"/>
      <c r="BP480" s="16"/>
      <c r="BQ480" s="16"/>
      <c r="BR480" s="70"/>
      <c r="BS480" s="16"/>
      <c r="BT480" s="16"/>
      <c r="BU480" s="70"/>
      <c r="BV480" s="16"/>
      <c r="BW480" s="16"/>
      <c r="BX480" s="70"/>
      <c r="BY480" s="16"/>
      <c r="BZ480" s="16"/>
      <c r="CA480" s="70"/>
      <c r="CB480" s="16"/>
      <c r="CC480" s="16"/>
      <c r="CD480" s="70"/>
      <c r="CE480" s="16"/>
      <c r="CF480" s="16"/>
      <c r="CG480" s="70"/>
      <c r="CH480" s="16"/>
      <c r="CI480" s="16"/>
      <c r="CJ480" s="70"/>
      <c r="CK480" s="16"/>
      <c r="CL480" s="16"/>
      <c r="CM480" s="70"/>
      <c r="CN480" s="16"/>
      <c r="CO480" s="16"/>
      <c r="CP480" s="70"/>
      <c r="CQ480" s="16"/>
      <c r="CR480" s="16"/>
      <c r="CS480" s="70"/>
      <c r="CT480" s="16"/>
      <c r="CU480" s="16"/>
      <c r="CV480" s="70"/>
      <c r="CW480" s="16"/>
      <c r="CX480" s="16"/>
      <c r="CY480" s="70"/>
      <c r="CZ480" s="16"/>
      <c r="DA480" s="16"/>
      <c r="DB480" s="70"/>
      <c r="DC480" s="16"/>
      <c r="DD480" s="16"/>
      <c r="DE480" s="70"/>
      <c r="DF480" s="16"/>
      <c r="DG480" s="16"/>
      <c r="DH480" s="70"/>
      <c r="DI480" s="16"/>
      <c r="DJ480" s="16"/>
      <c r="DK480" s="70"/>
      <c r="DL480" s="16"/>
      <c r="DM480" s="16"/>
      <c r="DN480" s="70"/>
      <c r="DO480" s="16"/>
      <c r="DP480" s="16"/>
      <c r="DQ480" s="70"/>
      <c r="DR480" s="16"/>
      <c r="DS480" s="16"/>
      <c r="DT480" s="70"/>
      <c r="DU480" s="16"/>
      <c r="DV480" s="16"/>
      <c r="DW480" s="70"/>
      <c r="DX480" s="16"/>
      <c r="DY480" s="16"/>
      <c r="DZ480" s="70"/>
      <c r="EA480" s="16"/>
      <c r="EB480" s="16"/>
      <c r="EC480" s="70"/>
      <c r="ED480" s="16"/>
      <c r="EE480" s="16"/>
      <c r="EF480" s="70"/>
      <c r="EG480" s="16"/>
      <c r="EH480" s="16"/>
      <c r="EI480" s="70"/>
      <c r="EJ480" s="16"/>
      <c r="EK480" s="16"/>
      <c r="EL480" s="70"/>
      <c r="EM480" s="16"/>
      <c r="EN480" s="16"/>
      <c r="EO480" s="70"/>
      <c r="EP480" s="16"/>
      <c r="EQ480" s="16"/>
      <c r="ER480" s="70"/>
      <c r="ES480" s="16"/>
      <c r="ET480" s="16"/>
      <c r="EU480" s="70"/>
      <c r="EV480" s="16"/>
      <c r="EW480" s="16"/>
      <c r="EX480" s="70"/>
      <c r="EY480" s="16"/>
      <c r="EZ480" s="16"/>
      <c r="FA480" s="70"/>
      <c r="FB480" s="16"/>
      <c r="FC480" s="16"/>
      <c r="FD480" s="70"/>
      <c r="FE480" s="16"/>
      <c r="FF480" s="16"/>
      <c r="FG480" s="70"/>
      <c r="FH480" s="16"/>
      <c r="FI480" s="16"/>
      <c r="FJ480" s="70"/>
      <c r="FK480" s="16"/>
      <c r="FL480" s="16"/>
      <c r="FM480" s="70"/>
      <c r="FN480" s="16"/>
      <c r="FO480" s="16"/>
      <c r="FP480" s="70"/>
      <c r="FQ480" s="16"/>
      <c r="FR480" s="16"/>
      <c r="FS480" s="70"/>
      <c r="FT480" s="16"/>
      <c r="FU480" s="16"/>
      <c r="FV480" s="70"/>
      <c r="FW480" s="16"/>
      <c r="FX480" s="16"/>
      <c r="FY480" s="70"/>
      <c r="FZ480" s="16"/>
      <c r="GA480" s="16"/>
      <c r="GB480" s="70"/>
      <c r="GC480" s="16"/>
      <c r="GD480" s="16"/>
      <c r="GE480" s="70"/>
      <c r="GF480" s="16"/>
      <c r="GG480" s="16"/>
      <c r="GH480" s="71"/>
      <c r="GI480" s="16"/>
      <c r="GJ480" s="16"/>
      <c r="GK480" s="70"/>
      <c r="GL480" s="16"/>
      <c r="GM480" s="16"/>
      <c r="GN480" s="70"/>
      <c r="GO480" s="16"/>
      <c r="GP480" s="16"/>
      <c r="GQ480" s="70"/>
      <c r="GR480" s="16"/>
      <c r="GS480" s="16"/>
      <c r="GT480" s="70"/>
      <c r="GU480" s="16"/>
      <c r="GV480" s="16"/>
      <c r="GW480" s="70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70"/>
      <c r="HJ480" s="16"/>
      <c r="HK480" s="16"/>
      <c r="HL480" s="16"/>
      <c r="HM480" s="16"/>
      <c r="HN480" s="16"/>
      <c r="HO480" s="16"/>
      <c r="HP480" s="16"/>
      <c r="HQ480" s="16"/>
      <c r="HR480" s="70"/>
      <c r="HS480" s="16"/>
      <c r="HT480" s="16"/>
      <c r="HU480" s="70"/>
      <c r="HV480" s="16"/>
      <c r="HW480" s="16"/>
      <c r="HX480" s="70"/>
      <c r="HY480" s="16"/>
      <c r="HZ480" s="16"/>
      <c r="IA480" s="70"/>
      <c r="IB480" s="16"/>
      <c r="IC480" s="16"/>
      <c r="ID480" s="70"/>
      <c r="IE480" s="16"/>
      <c r="IF480" s="16"/>
      <c r="IG480" s="70"/>
      <c r="IH480" s="16"/>
      <c r="II480" s="16"/>
      <c r="IJ480" s="70"/>
      <c r="IK480" s="16"/>
      <c r="IL480" s="16"/>
      <c r="IM480" s="70"/>
      <c r="IN480" s="16"/>
      <c r="IO480" s="16"/>
      <c r="IP480" s="70"/>
      <c r="IQ480" s="16"/>
      <c r="IR480" s="16"/>
      <c r="IS480" s="16"/>
      <c r="IT480" s="70"/>
      <c r="IU480" s="16"/>
      <c r="IV480" s="16"/>
      <c r="IW480" s="70"/>
      <c r="IX480" s="16"/>
      <c r="IY480" s="16"/>
      <c r="IZ480" s="70"/>
      <c r="JA480" s="16"/>
      <c r="JB480" s="16"/>
      <c r="JC480" s="70"/>
      <c r="JD480" s="16"/>
      <c r="JE480" s="16"/>
      <c r="JF480" s="70"/>
      <c r="JG480" s="16"/>
      <c r="JH480" s="16"/>
      <c r="JI480" s="70"/>
      <c r="JJ480" s="16"/>
      <c r="JK480" s="16"/>
      <c r="JL480" s="70"/>
      <c r="JM480" s="16"/>
      <c r="JN480" s="16"/>
      <c r="JO480" s="70"/>
      <c r="JP480" s="16"/>
      <c r="JQ480" s="16"/>
      <c r="JR480" s="70"/>
      <c r="JS480" s="16"/>
      <c r="JT480" s="16"/>
      <c r="JU480" s="70"/>
      <c r="JV480" s="16"/>
      <c r="JW480" s="16"/>
      <c r="JX480" s="70"/>
      <c r="JY480" s="16"/>
      <c r="JZ480" s="16"/>
      <c r="KA480" s="70"/>
      <c r="KB480" s="16"/>
      <c r="KC480" s="16"/>
      <c r="KD480" s="70"/>
      <c r="KE480" s="16"/>
      <c r="KF480" s="16"/>
      <c r="KG480" s="70"/>
      <c r="KH480" s="16"/>
      <c r="KI480" s="16"/>
      <c r="KJ480" s="70"/>
      <c r="KK480" s="16"/>
      <c r="KL480" s="16"/>
      <c r="KM480" s="70"/>
      <c r="KN480" s="16"/>
      <c r="KO480" s="16"/>
      <c r="KP480" s="70"/>
      <c r="KQ480" s="16"/>
      <c r="KR480" s="16"/>
      <c r="KS480" s="70"/>
      <c r="KT480" s="16"/>
      <c r="KU480" s="16"/>
      <c r="KV480" s="16"/>
      <c r="KW480" s="16"/>
      <c r="KX480" s="16"/>
      <c r="KY480" s="70"/>
      <c r="KZ480" s="16"/>
      <c r="LA480" s="16"/>
      <c r="LB480" s="70"/>
      <c r="LC480" s="16"/>
      <c r="LD480" s="16"/>
      <c r="LE480" s="70"/>
      <c r="LF480" s="16"/>
      <c r="LG480" s="16"/>
      <c r="LH480" s="70"/>
      <c r="LI480" s="16"/>
      <c r="LJ480" s="16"/>
      <c r="LK480" s="70"/>
      <c r="LL480" s="16"/>
      <c r="LM480" s="16"/>
      <c r="LN480" s="70"/>
      <c r="LO480" s="16"/>
      <c r="LP480" s="16"/>
      <c r="LQ480" s="70"/>
      <c r="LR480" s="16"/>
      <c r="LS480" s="16"/>
      <c r="LT480" s="70"/>
      <c r="LU480" s="16"/>
      <c r="LV480" s="16"/>
      <c r="LW480" s="70"/>
      <c r="LX480" s="16"/>
      <c r="LY480" s="16"/>
      <c r="LZ480" s="70"/>
      <c r="MA480" s="16"/>
      <c r="MB480" s="16"/>
      <c r="MC480" s="70"/>
      <c r="MD480" s="16"/>
      <c r="ME480" s="16"/>
      <c r="MF480" s="70"/>
      <c r="MG480" s="21"/>
    </row>
    <row r="481" spans="2:345" s="17" customFormat="1">
      <c r="B481" s="16"/>
      <c r="C481" s="16"/>
      <c r="D481" s="16"/>
      <c r="E481" s="16"/>
      <c r="F481" s="16"/>
      <c r="G481" s="70"/>
      <c r="H481" s="16"/>
      <c r="I481" s="16"/>
      <c r="J481" s="70"/>
      <c r="K481" s="16"/>
      <c r="L481" s="16"/>
      <c r="M481" s="70"/>
      <c r="N481" s="16"/>
      <c r="O481" s="16"/>
      <c r="P481" s="70"/>
      <c r="Q481" s="16"/>
      <c r="R481" s="16"/>
      <c r="S481" s="70"/>
      <c r="T481" s="16"/>
      <c r="U481" s="16"/>
      <c r="V481" s="70"/>
      <c r="W481" s="16"/>
      <c r="X481" s="16"/>
      <c r="Y481" s="70"/>
      <c r="Z481" s="16"/>
      <c r="AA481" s="16"/>
      <c r="AB481" s="70"/>
      <c r="AC481" s="16"/>
      <c r="AD481" s="16"/>
      <c r="AE481" s="70"/>
      <c r="AF481" s="16"/>
      <c r="AG481" s="16"/>
      <c r="AH481" s="70"/>
      <c r="AI481" s="16"/>
      <c r="AJ481" s="16"/>
      <c r="AK481" s="70"/>
      <c r="AL481" s="16"/>
      <c r="AM481" s="16"/>
      <c r="AN481" s="70"/>
      <c r="AO481" s="16"/>
      <c r="AP481" s="16"/>
      <c r="AQ481" s="70"/>
      <c r="AR481" s="16"/>
      <c r="AS481" s="16"/>
      <c r="AT481" s="70"/>
      <c r="AU481" s="16"/>
      <c r="AV481" s="16"/>
      <c r="AW481" s="70"/>
      <c r="AX481" s="16"/>
      <c r="AY481" s="16"/>
      <c r="AZ481" s="70"/>
      <c r="BA481" s="16"/>
      <c r="BB481" s="16"/>
      <c r="BC481" s="70"/>
      <c r="BD481" s="16"/>
      <c r="BE481" s="16"/>
      <c r="BF481" s="70"/>
      <c r="BG481" s="16"/>
      <c r="BH481" s="16"/>
      <c r="BI481" s="70"/>
      <c r="BJ481" s="16"/>
      <c r="BK481" s="16"/>
      <c r="BL481" s="70"/>
      <c r="BM481" s="16"/>
      <c r="BN481" s="16"/>
      <c r="BO481" s="70"/>
      <c r="BP481" s="16"/>
      <c r="BQ481" s="16"/>
      <c r="BR481" s="70"/>
      <c r="BS481" s="16"/>
      <c r="BT481" s="16"/>
      <c r="BU481" s="70"/>
      <c r="BV481" s="16"/>
      <c r="BW481" s="16"/>
      <c r="BX481" s="70"/>
      <c r="BY481" s="16"/>
      <c r="BZ481" s="16"/>
      <c r="CA481" s="70"/>
      <c r="CB481" s="16"/>
      <c r="CC481" s="16"/>
      <c r="CD481" s="70"/>
      <c r="CE481" s="16"/>
      <c r="CF481" s="16"/>
      <c r="CG481" s="70"/>
      <c r="CH481" s="16"/>
      <c r="CI481" s="16"/>
      <c r="CJ481" s="70"/>
      <c r="CK481" s="16"/>
      <c r="CL481" s="16"/>
      <c r="CM481" s="70"/>
      <c r="CN481" s="16"/>
      <c r="CO481" s="16"/>
      <c r="CP481" s="70"/>
      <c r="CQ481" s="16"/>
      <c r="CR481" s="16"/>
      <c r="CS481" s="70"/>
      <c r="CT481" s="16"/>
      <c r="CU481" s="16"/>
      <c r="CV481" s="70"/>
      <c r="CW481" s="16"/>
      <c r="CX481" s="16"/>
      <c r="CY481" s="70"/>
      <c r="CZ481" s="16"/>
      <c r="DA481" s="16"/>
      <c r="DB481" s="70"/>
      <c r="DC481" s="16"/>
      <c r="DD481" s="16"/>
      <c r="DE481" s="70"/>
      <c r="DF481" s="16"/>
      <c r="DG481" s="16"/>
      <c r="DH481" s="70"/>
      <c r="DI481" s="16"/>
      <c r="DJ481" s="16"/>
      <c r="DK481" s="70"/>
      <c r="DL481" s="16"/>
      <c r="DM481" s="16"/>
      <c r="DN481" s="70"/>
      <c r="DO481" s="16"/>
      <c r="DP481" s="16"/>
      <c r="DQ481" s="70"/>
      <c r="DR481" s="16"/>
      <c r="DS481" s="16"/>
      <c r="DT481" s="70"/>
      <c r="DU481" s="16"/>
      <c r="DV481" s="16"/>
      <c r="DW481" s="70"/>
      <c r="DX481" s="16"/>
      <c r="DY481" s="16"/>
      <c r="DZ481" s="70"/>
      <c r="EA481" s="16"/>
      <c r="EB481" s="16"/>
      <c r="EC481" s="70"/>
      <c r="ED481" s="16"/>
      <c r="EE481" s="16"/>
      <c r="EF481" s="70"/>
      <c r="EG481" s="16"/>
      <c r="EH481" s="16"/>
      <c r="EI481" s="70"/>
      <c r="EJ481" s="16"/>
      <c r="EK481" s="16"/>
      <c r="EL481" s="70"/>
      <c r="EM481" s="16"/>
      <c r="EN481" s="16"/>
      <c r="EO481" s="70"/>
      <c r="EP481" s="16"/>
      <c r="EQ481" s="16"/>
      <c r="ER481" s="70"/>
      <c r="ES481" s="16"/>
      <c r="ET481" s="16"/>
      <c r="EU481" s="70"/>
      <c r="EV481" s="16"/>
      <c r="EW481" s="16"/>
      <c r="EX481" s="70"/>
      <c r="EY481" s="16"/>
      <c r="EZ481" s="16"/>
      <c r="FA481" s="70"/>
      <c r="FB481" s="16"/>
      <c r="FC481" s="16"/>
      <c r="FD481" s="70"/>
      <c r="FE481" s="16"/>
      <c r="FF481" s="16"/>
      <c r="FG481" s="70"/>
      <c r="FH481" s="16"/>
      <c r="FI481" s="16"/>
      <c r="FJ481" s="70"/>
      <c r="FK481" s="16"/>
      <c r="FL481" s="16"/>
      <c r="FM481" s="70"/>
      <c r="FN481" s="16"/>
      <c r="FO481" s="16"/>
      <c r="FP481" s="70"/>
      <c r="FQ481" s="16"/>
      <c r="FR481" s="16"/>
      <c r="FS481" s="70"/>
      <c r="FT481" s="16"/>
      <c r="FU481" s="16"/>
      <c r="FV481" s="70"/>
      <c r="FW481" s="16"/>
      <c r="FX481" s="16"/>
      <c r="FY481" s="70"/>
      <c r="FZ481" s="16"/>
      <c r="GA481" s="16"/>
      <c r="GB481" s="70"/>
      <c r="GC481" s="16"/>
      <c r="GD481" s="16"/>
      <c r="GE481" s="70"/>
      <c r="GF481" s="16"/>
      <c r="GG481" s="16"/>
      <c r="GH481" s="71"/>
      <c r="GI481" s="16"/>
      <c r="GJ481" s="16"/>
      <c r="GK481" s="70"/>
      <c r="GL481" s="16"/>
      <c r="GM481" s="16"/>
      <c r="GN481" s="70"/>
      <c r="GO481" s="16"/>
      <c r="GP481" s="16"/>
      <c r="GQ481" s="70"/>
      <c r="GR481" s="16"/>
      <c r="GS481" s="16"/>
      <c r="GT481" s="70"/>
      <c r="GU481" s="16"/>
      <c r="GV481" s="16"/>
      <c r="GW481" s="70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70"/>
      <c r="HJ481" s="16"/>
      <c r="HK481" s="16"/>
      <c r="HL481" s="16"/>
      <c r="HM481" s="16"/>
      <c r="HN481" s="16"/>
      <c r="HO481" s="16"/>
      <c r="HP481" s="16"/>
      <c r="HQ481" s="16"/>
      <c r="HR481" s="70"/>
      <c r="HS481" s="16"/>
      <c r="HT481" s="16"/>
      <c r="HU481" s="70"/>
      <c r="HV481" s="16"/>
      <c r="HW481" s="16"/>
      <c r="HX481" s="70"/>
      <c r="HY481" s="16"/>
      <c r="HZ481" s="16"/>
      <c r="IA481" s="70"/>
      <c r="IB481" s="16"/>
      <c r="IC481" s="16"/>
      <c r="ID481" s="70"/>
      <c r="IE481" s="16"/>
      <c r="IF481" s="16"/>
      <c r="IG481" s="70"/>
      <c r="IH481" s="16"/>
      <c r="II481" s="16"/>
      <c r="IJ481" s="70"/>
      <c r="IK481" s="16"/>
      <c r="IL481" s="16"/>
      <c r="IM481" s="70"/>
      <c r="IN481" s="16"/>
      <c r="IO481" s="16"/>
      <c r="IP481" s="70"/>
      <c r="IQ481" s="16"/>
      <c r="IR481" s="16"/>
      <c r="IS481" s="16"/>
      <c r="IT481" s="70"/>
      <c r="IU481" s="16"/>
      <c r="IV481" s="16"/>
      <c r="IW481" s="70"/>
      <c r="IX481" s="16"/>
      <c r="IY481" s="16"/>
      <c r="IZ481" s="70"/>
      <c r="JA481" s="16"/>
      <c r="JB481" s="16"/>
      <c r="JC481" s="70"/>
      <c r="JD481" s="16"/>
      <c r="JE481" s="16"/>
      <c r="JF481" s="70"/>
      <c r="JG481" s="16"/>
      <c r="JH481" s="16"/>
      <c r="JI481" s="70"/>
      <c r="JJ481" s="16"/>
      <c r="JK481" s="16"/>
      <c r="JL481" s="70"/>
      <c r="JM481" s="16"/>
      <c r="JN481" s="16"/>
      <c r="JO481" s="70"/>
      <c r="JP481" s="16"/>
      <c r="JQ481" s="16"/>
      <c r="JR481" s="70"/>
      <c r="JS481" s="16"/>
      <c r="JT481" s="16"/>
      <c r="JU481" s="70"/>
      <c r="JV481" s="16"/>
      <c r="JW481" s="16"/>
      <c r="JX481" s="70"/>
      <c r="JY481" s="16"/>
      <c r="JZ481" s="16"/>
      <c r="KA481" s="70"/>
      <c r="KB481" s="16"/>
      <c r="KC481" s="16"/>
      <c r="KD481" s="70"/>
      <c r="KE481" s="16"/>
      <c r="KF481" s="16"/>
      <c r="KG481" s="70"/>
      <c r="KH481" s="16"/>
      <c r="KI481" s="16"/>
      <c r="KJ481" s="70"/>
      <c r="KK481" s="16"/>
      <c r="KL481" s="16"/>
      <c r="KM481" s="70"/>
      <c r="KN481" s="16"/>
      <c r="KO481" s="16"/>
      <c r="KP481" s="70"/>
      <c r="KQ481" s="16"/>
      <c r="KR481" s="16"/>
      <c r="KS481" s="70"/>
      <c r="KT481" s="16"/>
      <c r="KU481" s="16"/>
      <c r="KV481" s="16"/>
      <c r="KW481" s="16"/>
      <c r="KX481" s="16"/>
      <c r="KY481" s="70"/>
      <c r="KZ481" s="16"/>
      <c r="LA481" s="16"/>
      <c r="LB481" s="70"/>
      <c r="LC481" s="16"/>
      <c r="LD481" s="16"/>
      <c r="LE481" s="70"/>
      <c r="LF481" s="16"/>
      <c r="LG481" s="16"/>
      <c r="LH481" s="70"/>
      <c r="LI481" s="16"/>
      <c r="LJ481" s="16"/>
      <c r="LK481" s="70"/>
      <c r="LL481" s="16"/>
      <c r="LM481" s="16"/>
      <c r="LN481" s="70"/>
      <c r="LO481" s="16"/>
      <c r="LP481" s="16"/>
      <c r="LQ481" s="70"/>
      <c r="LR481" s="16"/>
      <c r="LS481" s="16"/>
      <c r="LT481" s="70"/>
      <c r="LU481" s="16"/>
      <c r="LV481" s="16"/>
      <c r="LW481" s="70"/>
      <c r="LX481" s="16"/>
      <c r="LY481" s="16"/>
      <c r="LZ481" s="70"/>
      <c r="MA481" s="16"/>
      <c r="MB481" s="16"/>
      <c r="MC481" s="70"/>
      <c r="MD481" s="16"/>
      <c r="ME481" s="16"/>
      <c r="MF481" s="70"/>
      <c r="MG481" s="21"/>
    </row>
    <row r="482" spans="2:345" s="17" customFormat="1" ht="18.75" customHeight="1">
      <c r="B482" s="16"/>
      <c r="C482" s="16"/>
      <c r="D482" s="16"/>
      <c r="E482" s="16"/>
      <c r="F482" s="16"/>
      <c r="G482" s="70"/>
      <c r="H482" s="16"/>
      <c r="I482" s="16"/>
      <c r="J482" s="70"/>
      <c r="K482" s="16"/>
      <c r="L482" s="16"/>
      <c r="M482" s="70"/>
      <c r="N482" s="16"/>
      <c r="O482" s="16"/>
      <c r="P482" s="70"/>
      <c r="Q482" s="16"/>
      <c r="R482" s="16"/>
      <c r="S482" s="70"/>
      <c r="T482" s="16"/>
      <c r="U482" s="16"/>
      <c r="V482" s="70"/>
      <c r="W482" s="16"/>
      <c r="X482" s="16"/>
      <c r="Y482" s="70"/>
      <c r="Z482" s="16"/>
      <c r="AA482" s="16"/>
      <c r="AB482" s="70"/>
      <c r="AC482" s="16"/>
      <c r="AD482" s="16"/>
      <c r="AE482" s="70"/>
      <c r="AF482" s="16"/>
      <c r="AG482" s="16"/>
      <c r="AH482" s="70"/>
      <c r="AI482" s="16"/>
      <c r="AJ482" s="16"/>
      <c r="AK482" s="70"/>
      <c r="AL482" s="16"/>
      <c r="AM482" s="16"/>
      <c r="AN482" s="70"/>
      <c r="AO482" s="16"/>
      <c r="AP482" s="16"/>
      <c r="AQ482" s="70"/>
      <c r="AR482" s="16"/>
      <c r="AS482" s="16"/>
      <c r="AT482" s="70"/>
      <c r="AU482" s="16"/>
      <c r="AV482" s="16"/>
      <c r="AW482" s="70"/>
      <c r="AX482" s="16"/>
      <c r="AY482" s="16"/>
      <c r="AZ482" s="70"/>
      <c r="BA482" s="16"/>
      <c r="BB482" s="16"/>
      <c r="BC482" s="70"/>
      <c r="BD482" s="16"/>
      <c r="BE482" s="16"/>
      <c r="BF482" s="70"/>
      <c r="BG482" s="16"/>
      <c r="BH482" s="16"/>
      <c r="BI482" s="70"/>
      <c r="BJ482" s="16"/>
      <c r="BK482" s="16"/>
      <c r="BL482" s="70"/>
      <c r="BM482" s="16"/>
      <c r="BN482" s="16"/>
      <c r="BO482" s="70"/>
      <c r="BP482" s="16"/>
      <c r="BQ482" s="16"/>
      <c r="BR482" s="70"/>
      <c r="BS482" s="16"/>
      <c r="BT482" s="16"/>
      <c r="BU482" s="70"/>
      <c r="BV482" s="16"/>
      <c r="BW482" s="16"/>
      <c r="BX482" s="70"/>
      <c r="BY482" s="16"/>
      <c r="BZ482" s="16"/>
      <c r="CA482" s="70"/>
      <c r="CB482" s="16"/>
      <c r="CC482" s="16"/>
      <c r="CD482" s="70"/>
      <c r="CE482" s="16"/>
      <c r="CF482" s="16"/>
      <c r="CG482" s="70"/>
      <c r="CH482" s="16"/>
      <c r="CI482" s="16"/>
      <c r="CJ482" s="70"/>
      <c r="CK482" s="16"/>
      <c r="CL482" s="16"/>
      <c r="CM482" s="70"/>
      <c r="CN482" s="16"/>
      <c r="CO482" s="16"/>
      <c r="CP482" s="70"/>
      <c r="CQ482" s="16"/>
      <c r="CR482" s="16"/>
      <c r="CS482" s="70"/>
      <c r="CT482" s="16"/>
      <c r="CU482" s="16"/>
      <c r="CV482" s="70"/>
      <c r="CW482" s="16"/>
      <c r="CX482" s="16"/>
      <c r="CY482" s="70"/>
      <c r="CZ482" s="16"/>
      <c r="DA482" s="16"/>
      <c r="DB482" s="70"/>
      <c r="DC482" s="16"/>
      <c r="DD482" s="16"/>
      <c r="DE482" s="70"/>
      <c r="DF482" s="16"/>
      <c r="DG482" s="16"/>
      <c r="DH482" s="70"/>
      <c r="DI482" s="16"/>
      <c r="DJ482" s="16"/>
      <c r="DK482" s="70"/>
      <c r="DL482" s="16"/>
      <c r="DM482" s="16"/>
      <c r="DN482" s="70"/>
      <c r="DO482" s="16"/>
      <c r="DP482" s="16"/>
      <c r="DQ482" s="70"/>
      <c r="DR482" s="16"/>
      <c r="DS482" s="16"/>
      <c r="DT482" s="70"/>
      <c r="DU482" s="16"/>
      <c r="DV482" s="16"/>
      <c r="DW482" s="70"/>
      <c r="DX482" s="16"/>
      <c r="DY482" s="16"/>
      <c r="DZ482" s="70"/>
      <c r="EA482" s="16"/>
      <c r="EB482" s="16"/>
      <c r="EC482" s="70"/>
      <c r="ED482" s="16"/>
      <c r="EE482" s="16"/>
      <c r="EF482" s="70"/>
      <c r="EG482" s="16"/>
      <c r="EH482" s="16"/>
      <c r="EI482" s="70"/>
      <c r="EJ482" s="16"/>
      <c r="EK482" s="16"/>
      <c r="EL482" s="70"/>
      <c r="EM482" s="16"/>
      <c r="EN482" s="16"/>
      <c r="EO482" s="70"/>
      <c r="EP482" s="16"/>
      <c r="EQ482" s="16"/>
      <c r="ER482" s="70"/>
      <c r="ES482" s="16"/>
      <c r="ET482" s="16"/>
      <c r="EU482" s="70"/>
      <c r="EV482" s="16"/>
      <c r="EW482" s="16"/>
      <c r="EX482" s="70"/>
      <c r="EY482" s="16"/>
      <c r="EZ482" s="16"/>
      <c r="FA482" s="70"/>
      <c r="FB482" s="16"/>
      <c r="FC482" s="16"/>
      <c r="FD482" s="70"/>
      <c r="FE482" s="16"/>
      <c r="FF482" s="16"/>
      <c r="FG482" s="70"/>
      <c r="FH482" s="16"/>
      <c r="FI482" s="16"/>
      <c r="FJ482" s="70"/>
      <c r="FK482" s="16"/>
      <c r="FL482" s="16"/>
      <c r="FM482" s="70"/>
      <c r="FN482" s="16"/>
      <c r="FO482" s="16"/>
      <c r="FP482" s="70"/>
      <c r="FQ482" s="16"/>
      <c r="FR482" s="16"/>
      <c r="FS482" s="70"/>
      <c r="FT482" s="16"/>
      <c r="FU482" s="16"/>
      <c r="FV482" s="70"/>
      <c r="FW482" s="16"/>
      <c r="FX482" s="16"/>
      <c r="FY482" s="70"/>
      <c r="FZ482" s="16"/>
      <c r="GA482" s="16"/>
      <c r="GB482" s="70"/>
      <c r="GC482" s="16"/>
      <c r="GD482" s="16"/>
      <c r="GE482" s="70"/>
      <c r="GF482" s="16"/>
      <c r="GG482" s="16"/>
      <c r="GH482" s="71"/>
      <c r="GI482" s="16"/>
      <c r="GJ482" s="16"/>
      <c r="GK482" s="70"/>
      <c r="GL482" s="16"/>
      <c r="GM482" s="16"/>
      <c r="GN482" s="70"/>
      <c r="GO482" s="16"/>
      <c r="GP482" s="16"/>
      <c r="GQ482" s="70"/>
      <c r="GR482" s="16"/>
      <c r="GS482" s="16"/>
      <c r="GT482" s="70"/>
      <c r="GU482" s="16"/>
      <c r="GV482" s="16"/>
      <c r="GW482" s="70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70"/>
      <c r="HJ482" s="16"/>
      <c r="HK482" s="16"/>
      <c r="HL482" s="16"/>
      <c r="HM482" s="16"/>
      <c r="HN482" s="16"/>
      <c r="HO482" s="16"/>
      <c r="HP482" s="16"/>
      <c r="HQ482" s="16"/>
      <c r="HR482" s="70"/>
      <c r="HS482" s="16"/>
      <c r="HT482" s="16"/>
      <c r="HU482" s="70"/>
      <c r="HV482" s="16"/>
      <c r="HW482" s="16"/>
      <c r="HX482" s="70"/>
      <c r="HY482" s="16"/>
      <c r="HZ482" s="16"/>
      <c r="IA482" s="70"/>
      <c r="IB482" s="16"/>
      <c r="IC482" s="16"/>
      <c r="ID482" s="70"/>
      <c r="IE482" s="16"/>
      <c r="IF482" s="16"/>
      <c r="IG482" s="70"/>
      <c r="IH482" s="16"/>
      <c r="II482" s="16"/>
      <c r="IJ482" s="70"/>
      <c r="IK482" s="16"/>
      <c r="IL482" s="16"/>
      <c r="IM482" s="70"/>
      <c r="IN482" s="16"/>
      <c r="IO482" s="16"/>
      <c r="IP482" s="70"/>
      <c r="IQ482" s="16"/>
      <c r="IR482" s="16"/>
      <c r="IS482" s="16"/>
      <c r="IT482" s="70"/>
      <c r="IU482" s="16"/>
      <c r="IV482" s="16"/>
      <c r="IW482" s="70"/>
      <c r="IX482" s="16"/>
      <c r="IY482" s="16"/>
      <c r="IZ482" s="70"/>
      <c r="JA482" s="16"/>
      <c r="JB482" s="16"/>
      <c r="JC482" s="70"/>
      <c r="JD482" s="16"/>
      <c r="JE482" s="16"/>
      <c r="JF482" s="70"/>
      <c r="JG482" s="16"/>
      <c r="JH482" s="16"/>
      <c r="JI482" s="70"/>
      <c r="JJ482" s="16"/>
      <c r="JK482" s="16"/>
      <c r="JL482" s="70"/>
      <c r="JM482" s="16"/>
      <c r="JN482" s="16"/>
      <c r="JO482" s="70"/>
      <c r="JP482" s="16"/>
      <c r="JQ482" s="16"/>
      <c r="JR482" s="70"/>
      <c r="JS482" s="16"/>
      <c r="JT482" s="16"/>
      <c r="JU482" s="70"/>
      <c r="JV482" s="16"/>
      <c r="JW482" s="16"/>
      <c r="JX482" s="70"/>
      <c r="JY482" s="16"/>
      <c r="JZ482" s="16"/>
      <c r="KA482" s="70"/>
      <c r="KB482" s="16"/>
      <c r="KC482" s="16"/>
      <c r="KD482" s="70"/>
      <c r="KE482" s="16"/>
      <c r="KF482" s="16"/>
      <c r="KG482" s="70"/>
      <c r="KH482" s="16"/>
      <c r="KI482" s="16"/>
      <c r="KJ482" s="70"/>
      <c r="KK482" s="16"/>
      <c r="KL482" s="16"/>
      <c r="KM482" s="70"/>
      <c r="KN482" s="16"/>
      <c r="KO482" s="16"/>
      <c r="KP482" s="70"/>
      <c r="KQ482" s="16"/>
      <c r="KR482" s="16"/>
      <c r="KS482" s="70"/>
      <c r="KT482" s="16"/>
      <c r="KU482" s="16"/>
      <c r="KV482" s="16"/>
      <c r="KW482" s="16"/>
      <c r="KX482" s="16"/>
      <c r="KY482" s="70"/>
      <c r="KZ482" s="16"/>
      <c r="LA482" s="16"/>
      <c r="LB482" s="70"/>
      <c r="LC482" s="16"/>
      <c r="LD482" s="16"/>
      <c r="LE482" s="70"/>
      <c r="LF482" s="16"/>
      <c r="LG482" s="16"/>
      <c r="LH482" s="70"/>
      <c r="LI482" s="16"/>
      <c r="LJ482" s="16"/>
      <c r="LK482" s="70"/>
      <c r="LL482" s="16"/>
      <c r="LM482" s="16"/>
      <c r="LN482" s="70"/>
      <c r="LO482" s="16"/>
      <c r="LP482" s="16"/>
      <c r="LQ482" s="70"/>
      <c r="LR482" s="16"/>
      <c r="LS482" s="16"/>
      <c r="LT482" s="70"/>
      <c r="LU482" s="16"/>
      <c r="LV482" s="16"/>
      <c r="LW482" s="70"/>
      <c r="LX482" s="16"/>
      <c r="LY482" s="16"/>
      <c r="LZ482" s="70"/>
      <c r="MA482" s="16"/>
      <c r="MB482" s="16"/>
      <c r="MC482" s="70"/>
      <c r="MD482" s="16"/>
      <c r="ME482" s="16"/>
      <c r="MF482" s="70"/>
      <c r="MG482" s="21"/>
    </row>
    <row r="483" spans="2:345" s="17" customFormat="1">
      <c r="B483" s="16"/>
      <c r="C483" s="16"/>
      <c r="D483" s="16"/>
      <c r="E483" s="16"/>
      <c r="F483" s="16"/>
      <c r="G483" s="70"/>
      <c r="H483" s="16"/>
      <c r="I483" s="16"/>
      <c r="J483" s="70"/>
      <c r="K483" s="16"/>
      <c r="L483" s="16"/>
      <c r="M483" s="70"/>
      <c r="N483" s="16"/>
      <c r="O483" s="16"/>
      <c r="P483" s="70"/>
      <c r="Q483" s="16"/>
      <c r="R483" s="16"/>
      <c r="S483" s="70"/>
      <c r="T483" s="16"/>
      <c r="U483" s="16"/>
      <c r="V483" s="70"/>
      <c r="W483" s="16"/>
      <c r="X483" s="16"/>
      <c r="Y483" s="70"/>
      <c r="Z483" s="16"/>
      <c r="AA483" s="16"/>
      <c r="AB483" s="70"/>
      <c r="AC483" s="16"/>
      <c r="AD483" s="16"/>
      <c r="AE483" s="70"/>
      <c r="AF483" s="16"/>
      <c r="AG483" s="16"/>
      <c r="AH483" s="70"/>
      <c r="AI483" s="16"/>
      <c r="AJ483" s="16"/>
      <c r="AK483" s="70"/>
      <c r="AL483" s="16"/>
      <c r="AM483" s="16"/>
      <c r="AN483" s="70"/>
      <c r="AO483" s="16"/>
      <c r="AP483" s="16"/>
      <c r="AQ483" s="70"/>
      <c r="AR483" s="16"/>
      <c r="AS483" s="16"/>
      <c r="AT483" s="70"/>
      <c r="AU483" s="16"/>
      <c r="AV483" s="16"/>
      <c r="AW483" s="70"/>
      <c r="AX483" s="16"/>
      <c r="AY483" s="16"/>
      <c r="AZ483" s="70"/>
      <c r="BA483" s="16"/>
      <c r="BB483" s="16"/>
      <c r="BC483" s="70"/>
      <c r="BD483" s="16"/>
      <c r="BE483" s="16"/>
      <c r="BF483" s="70"/>
      <c r="BG483" s="16"/>
      <c r="BH483" s="16"/>
      <c r="BI483" s="70"/>
      <c r="BJ483" s="16"/>
      <c r="BK483" s="16"/>
      <c r="BL483" s="70"/>
      <c r="BM483" s="16"/>
      <c r="BN483" s="16"/>
      <c r="BO483" s="70"/>
      <c r="BP483" s="16"/>
      <c r="BQ483" s="16"/>
      <c r="BR483" s="70"/>
      <c r="BS483" s="16"/>
      <c r="BT483" s="16"/>
      <c r="BU483" s="70"/>
      <c r="BV483" s="16"/>
      <c r="BW483" s="16"/>
      <c r="BX483" s="70"/>
      <c r="BY483" s="16"/>
      <c r="BZ483" s="16"/>
      <c r="CA483" s="70"/>
      <c r="CB483" s="16"/>
      <c r="CC483" s="16"/>
      <c r="CD483" s="70"/>
      <c r="CE483" s="16"/>
      <c r="CF483" s="16"/>
      <c r="CG483" s="70"/>
      <c r="CH483" s="16"/>
      <c r="CI483" s="16"/>
      <c r="CJ483" s="70"/>
      <c r="CK483" s="16"/>
      <c r="CL483" s="16"/>
      <c r="CM483" s="70"/>
      <c r="CN483" s="16"/>
      <c r="CO483" s="16"/>
      <c r="CP483" s="70"/>
      <c r="CQ483" s="16"/>
      <c r="CR483" s="16"/>
      <c r="CS483" s="70"/>
      <c r="CT483" s="16"/>
      <c r="CU483" s="16"/>
      <c r="CV483" s="70"/>
      <c r="CW483" s="16"/>
      <c r="CX483" s="16"/>
      <c r="CY483" s="70"/>
      <c r="CZ483" s="16"/>
      <c r="DA483" s="16"/>
      <c r="DB483" s="70"/>
      <c r="DC483" s="16"/>
      <c r="DD483" s="16"/>
      <c r="DE483" s="70"/>
      <c r="DF483" s="16"/>
      <c r="DG483" s="16"/>
      <c r="DH483" s="70"/>
      <c r="DI483" s="16"/>
      <c r="DJ483" s="16"/>
      <c r="DK483" s="70"/>
      <c r="DL483" s="16"/>
      <c r="DM483" s="16"/>
      <c r="DN483" s="70"/>
      <c r="DO483" s="16"/>
      <c r="DP483" s="16"/>
      <c r="DQ483" s="70"/>
      <c r="DR483" s="16"/>
      <c r="DS483" s="16"/>
      <c r="DT483" s="70"/>
      <c r="DU483" s="16"/>
      <c r="DV483" s="16"/>
      <c r="DW483" s="70"/>
      <c r="DX483" s="16"/>
      <c r="DY483" s="16"/>
      <c r="DZ483" s="70"/>
      <c r="EA483" s="16"/>
      <c r="EB483" s="16"/>
      <c r="EC483" s="70"/>
      <c r="ED483" s="16"/>
      <c r="EE483" s="16"/>
      <c r="EF483" s="70"/>
      <c r="EG483" s="16"/>
      <c r="EH483" s="16"/>
      <c r="EI483" s="70"/>
      <c r="EJ483" s="16"/>
      <c r="EK483" s="16"/>
      <c r="EL483" s="70"/>
      <c r="EM483" s="16"/>
      <c r="EN483" s="16"/>
      <c r="EO483" s="70"/>
      <c r="EP483" s="16"/>
      <c r="EQ483" s="16"/>
      <c r="ER483" s="70"/>
      <c r="ES483" s="16"/>
      <c r="ET483" s="16"/>
      <c r="EU483" s="70"/>
      <c r="EV483" s="16"/>
      <c r="EW483" s="16"/>
      <c r="EX483" s="70"/>
      <c r="EY483" s="16"/>
      <c r="EZ483" s="16"/>
      <c r="FA483" s="70"/>
      <c r="FB483" s="16"/>
      <c r="FC483" s="16"/>
      <c r="FD483" s="70"/>
      <c r="FE483" s="16"/>
      <c r="FF483" s="16"/>
      <c r="FG483" s="70"/>
      <c r="FH483" s="16"/>
      <c r="FI483" s="16"/>
      <c r="FJ483" s="70"/>
      <c r="FK483" s="16"/>
      <c r="FL483" s="16"/>
      <c r="FM483" s="70"/>
      <c r="FN483" s="16"/>
      <c r="FO483" s="16"/>
      <c r="FP483" s="70"/>
      <c r="FQ483" s="16"/>
      <c r="FR483" s="16"/>
      <c r="FS483" s="70"/>
      <c r="FT483" s="16"/>
      <c r="FU483" s="16"/>
      <c r="FV483" s="70"/>
      <c r="FW483" s="16"/>
      <c r="FX483" s="16"/>
      <c r="FY483" s="70"/>
      <c r="FZ483" s="16"/>
      <c r="GA483" s="16"/>
      <c r="GB483" s="70"/>
      <c r="GC483" s="16"/>
      <c r="GD483" s="16"/>
      <c r="GE483" s="70"/>
      <c r="GF483" s="16"/>
      <c r="GG483" s="16"/>
      <c r="GH483" s="71"/>
      <c r="GI483" s="16"/>
      <c r="GJ483" s="16"/>
      <c r="GK483" s="70"/>
      <c r="GL483" s="16"/>
      <c r="GM483" s="16"/>
      <c r="GN483" s="70"/>
      <c r="GO483" s="16"/>
      <c r="GP483" s="16"/>
      <c r="GQ483" s="70"/>
      <c r="GR483" s="16"/>
      <c r="GS483" s="16"/>
      <c r="GT483" s="70"/>
      <c r="GU483" s="16"/>
      <c r="GV483" s="16"/>
      <c r="GW483" s="70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70"/>
      <c r="HJ483" s="16"/>
      <c r="HK483" s="16"/>
      <c r="HL483" s="16"/>
      <c r="HM483" s="16"/>
      <c r="HN483" s="16"/>
      <c r="HO483" s="16"/>
      <c r="HP483" s="16"/>
      <c r="HQ483" s="16"/>
      <c r="HR483" s="70"/>
      <c r="HS483" s="16"/>
      <c r="HT483" s="16"/>
      <c r="HU483" s="70"/>
      <c r="HV483" s="16"/>
      <c r="HW483" s="16"/>
      <c r="HX483" s="70"/>
      <c r="HY483" s="16"/>
      <c r="HZ483" s="16"/>
      <c r="IA483" s="70"/>
      <c r="IB483" s="16"/>
      <c r="IC483" s="16"/>
      <c r="ID483" s="70"/>
      <c r="IE483" s="16"/>
      <c r="IF483" s="16"/>
      <c r="IG483" s="70"/>
      <c r="IH483" s="16"/>
      <c r="II483" s="16"/>
      <c r="IJ483" s="70"/>
      <c r="IK483" s="16"/>
      <c r="IL483" s="16"/>
      <c r="IM483" s="70"/>
      <c r="IN483" s="16"/>
      <c r="IO483" s="16"/>
      <c r="IP483" s="70"/>
      <c r="IQ483" s="16"/>
      <c r="IR483" s="16"/>
      <c r="IS483" s="16"/>
      <c r="IT483" s="70"/>
      <c r="IU483" s="16"/>
      <c r="IV483" s="16"/>
      <c r="IW483" s="70"/>
      <c r="IX483" s="16"/>
      <c r="IY483" s="16"/>
      <c r="IZ483" s="70"/>
      <c r="JA483" s="16"/>
      <c r="JB483" s="16"/>
      <c r="JC483" s="70"/>
      <c r="JD483" s="16"/>
      <c r="JE483" s="16"/>
      <c r="JF483" s="70"/>
      <c r="JG483" s="16"/>
      <c r="JH483" s="16"/>
      <c r="JI483" s="70"/>
      <c r="JJ483" s="16"/>
      <c r="JK483" s="16"/>
      <c r="JL483" s="70"/>
      <c r="JM483" s="16"/>
      <c r="JN483" s="16"/>
      <c r="JO483" s="70"/>
      <c r="JP483" s="16"/>
      <c r="JQ483" s="16"/>
      <c r="JR483" s="70"/>
      <c r="JS483" s="16"/>
      <c r="JT483" s="16"/>
      <c r="JU483" s="70"/>
      <c r="JV483" s="16"/>
      <c r="JW483" s="16"/>
      <c r="JX483" s="70"/>
      <c r="JY483" s="16"/>
      <c r="JZ483" s="16"/>
      <c r="KA483" s="70"/>
      <c r="KB483" s="16"/>
      <c r="KC483" s="16"/>
      <c r="KD483" s="70"/>
      <c r="KE483" s="16"/>
      <c r="KF483" s="16"/>
      <c r="KG483" s="70"/>
      <c r="KH483" s="16"/>
      <c r="KI483" s="16"/>
      <c r="KJ483" s="70"/>
      <c r="KK483" s="16"/>
      <c r="KL483" s="16"/>
      <c r="KM483" s="70"/>
      <c r="KN483" s="16"/>
      <c r="KO483" s="16"/>
      <c r="KP483" s="70"/>
      <c r="KQ483" s="16"/>
      <c r="KR483" s="16"/>
      <c r="KS483" s="70"/>
      <c r="KT483" s="16"/>
      <c r="KU483" s="16"/>
      <c r="KV483" s="16"/>
      <c r="KW483" s="16"/>
      <c r="KX483" s="16"/>
      <c r="KY483" s="70"/>
      <c r="KZ483" s="16"/>
      <c r="LA483" s="16"/>
      <c r="LB483" s="70"/>
      <c r="LC483" s="16"/>
      <c r="LD483" s="16"/>
      <c r="LE483" s="70"/>
      <c r="LF483" s="16"/>
      <c r="LG483" s="16"/>
      <c r="LH483" s="70"/>
      <c r="LI483" s="16"/>
      <c r="LJ483" s="16"/>
      <c r="LK483" s="70"/>
      <c r="LL483" s="16"/>
      <c r="LM483" s="16"/>
      <c r="LN483" s="70"/>
      <c r="LO483" s="16"/>
      <c r="LP483" s="16"/>
      <c r="LQ483" s="70"/>
      <c r="LR483" s="16"/>
      <c r="LS483" s="16"/>
      <c r="LT483" s="70"/>
      <c r="LU483" s="16"/>
      <c r="LV483" s="16"/>
      <c r="LW483" s="70"/>
      <c r="LX483" s="16"/>
      <c r="LY483" s="16"/>
      <c r="LZ483" s="70"/>
      <c r="MA483" s="16"/>
      <c r="MB483" s="16"/>
      <c r="MC483" s="70"/>
      <c r="MD483" s="16"/>
      <c r="ME483" s="16"/>
      <c r="MF483" s="70"/>
      <c r="MG483" s="21"/>
    </row>
    <row r="484" spans="2:345" s="17" customFormat="1" ht="18.75" customHeight="1">
      <c r="B484" s="16"/>
      <c r="C484" s="16"/>
      <c r="D484" s="16"/>
      <c r="E484" s="16"/>
      <c r="F484" s="16"/>
      <c r="G484" s="70"/>
      <c r="H484" s="16"/>
      <c r="I484" s="16"/>
      <c r="J484" s="70"/>
      <c r="K484" s="16"/>
      <c r="L484" s="16"/>
      <c r="M484" s="70"/>
      <c r="N484" s="16"/>
      <c r="O484" s="16"/>
      <c r="P484" s="70"/>
      <c r="Q484" s="16"/>
      <c r="R484" s="16"/>
      <c r="S484" s="70"/>
      <c r="T484" s="16"/>
      <c r="U484" s="16"/>
      <c r="V484" s="70"/>
      <c r="W484" s="16"/>
      <c r="X484" s="16"/>
      <c r="Y484" s="70"/>
      <c r="Z484" s="16"/>
      <c r="AA484" s="16"/>
      <c r="AB484" s="70"/>
      <c r="AC484" s="16"/>
      <c r="AD484" s="16"/>
      <c r="AE484" s="70"/>
      <c r="AF484" s="16"/>
      <c r="AG484" s="16"/>
      <c r="AH484" s="70"/>
      <c r="AI484" s="16"/>
      <c r="AJ484" s="16"/>
      <c r="AK484" s="70"/>
      <c r="AL484" s="16"/>
      <c r="AM484" s="16"/>
      <c r="AN484" s="70"/>
      <c r="AO484" s="16"/>
      <c r="AP484" s="16"/>
      <c r="AQ484" s="70"/>
      <c r="AR484" s="16"/>
      <c r="AS484" s="16"/>
      <c r="AT484" s="70"/>
      <c r="AU484" s="16"/>
      <c r="AV484" s="16"/>
      <c r="AW484" s="70"/>
      <c r="AX484" s="16"/>
      <c r="AY484" s="16"/>
      <c r="AZ484" s="70"/>
      <c r="BA484" s="16"/>
      <c r="BB484" s="16"/>
      <c r="BC484" s="70"/>
      <c r="BD484" s="16"/>
      <c r="BE484" s="16"/>
      <c r="BF484" s="70"/>
      <c r="BG484" s="16"/>
      <c r="BH484" s="16"/>
      <c r="BI484" s="70"/>
      <c r="BJ484" s="16"/>
      <c r="BK484" s="16"/>
      <c r="BL484" s="70"/>
      <c r="BM484" s="16"/>
      <c r="BN484" s="16"/>
      <c r="BO484" s="70"/>
      <c r="BP484" s="16"/>
      <c r="BQ484" s="16"/>
      <c r="BR484" s="70"/>
      <c r="BS484" s="16"/>
      <c r="BT484" s="16"/>
      <c r="BU484" s="70"/>
      <c r="BV484" s="16"/>
      <c r="BW484" s="16"/>
      <c r="BX484" s="70"/>
      <c r="BY484" s="16"/>
      <c r="BZ484" s="16"/>
      <c r="CA484" s="70"/>
      <c r="CB484" s="16"/>
      <c r="CC484" s="16"/>
      <c r="CD484" s="70"/>
      <c r="CE484" s="16"/>
      <c r="CF484" s="16"/>
      <c r="CG484" s="70"/>
      <c r="CH484" s="16"/>
      <c r="CI484" s="16"/>
      <c r="CJ484" s="70"/>
      <c r="CK484" s="16"/>
      <c r="CL484" s="16"/>
      <c r="CM484" s="70"/>
      <c r="CN484" s="16"/>
      <c r="CO484" s="16"/>
      <c r="CP484" s="70"/>
      <c r="CQ484" s="16"/>
      <c r="CR484" s="16"/>
      <c r="CS484" s="70"/>
      <c r="CT484" s="16"/>
      <c r="CU484" s="16"/>
      <c r="CV484" s="70"/>
      <c r="CW484" s="16"/>
      <c r="CX484" s="16"/>
      <c r="CY484" s="70"/>
      <c r="CZ484" s="16"/>
      <c r="DA484" s="16"/>
      <c r="DB484" s="70"/>
      <c r="DC484" s="16"/>
      <c r="DD484" s="16"/>
      <c r="DE484" s="70"/>
      <c r="DF484" s="16"/>
      <c r="DG484" s="16"/>
      <c r="DH484" s="70"/>
      <c r="DI484" s="16"/>
      <c r="DJ484" s="16"/>
      <c r="DK484" s="70"/>
      <c r="DL484" s="16"/>
      <c r="DM484" s="16"/>
      <c r="DN484" s="70"/>
      <c r="DO484" s="16"/>
      <c r="DP484" s="16"/>
      <c r="DQ484" s="70"/>
      <c r="DR484" s="16"/>
      <c r="DS484" s="16"/>
      <c r="DT484" s="70"/>
      <c r="DU484" s="16"/>
      <c r="DV484" s="16"/>
      <c r="DW484" s="70"/>
      <c r="DX484" s="16"/>
      <c r="DY484" s="16"/>
      <c r="DZ484" s="70"/>
      <c r="EA484" s="16"/>
      <c r="EB484" s="16"/>
      <c r="EC484" s="70"/>
      <c r="ED484" s="16"/>
      <c r="EE484" s="16"/>
      <c r="EF484" s="70"/>
      <c r="EG484" s="16"/>
      <c r="EH484" s="16"/>
      <c r="EI484" s="70"/>
      <c r="EJ484" s="16"/>
      <c r="EK484" s="16"/>
      <c r="EL484" s="70"/>
      <c r="EM484" s="16"/>
      <c r="EN484" s="16"/>
      <c r="EO484" s="70"/>
      <c r="EP484" s="16"/>
      <c r="EQ484" s="16"/>
      <c r="ER484" s="70"/>
      <c r="ES484" s="16"/>
      <c r="ET484" s="16"/>
      <c r="EU484" s="70"/>
      <c r="EV484" s="16"/>
      <c r="EW484" s="16"/>
      <c r="EX484" s="70"/>
      <c r="EY484" s="16"/>
      <c r="EZ484" s="16"/>
      <c r="FA484" s="70"/>
      <c r="FB484" s="16"/>
      <c r="FC484" s="16"/>
      <c r="FD484" s="70"/>
      <c r="FE484" s="16"/>
      <c r="FF484" s="16"/>
      <c r="FG484" s="70"/>
      <c r="FH484" s="16"/>
      <c r="FI484" s="16"/>
      <c r="FJ484" s="70"/>
      <c r="FK484" s="16"/>
      <c r="FL484" s="16"/>
      <c r="FM484" s="70"/>
      <c r="FN484" s="16"/>
      <c r="FO484" s="16"/>
      <c r="FP484" s="70"/>
      <c r="FQ484" s="16"/>
      <c r="FR484" s="16"/>
      <c r="FS484" s="70"/>
      <c r="FT484" s="16"/>
      <c r="FU484" s="16"/>
      <c r="FV484" s="70"/>
      <c r="FW484" s="16"/>
      <c r="FX484" s="16"/>
      <c r="FY484" s="70"/>
      <c r="FZ484" s="16"/>
      <c r="GA484" s="16"/>
      <c r="GB484" s="70"/>
      <c r="GC484" s="16"/>
      <c r="GD484" s="16"/>
      <c r="GE484" s="70"/>
      <c r="GF484" s="16"/>
      <c r="GG484" s="16"/>
      <c r="GH484" s="71"/>
      <c r="GI484" s="16"/>
      <c r="GJ484" s="16"/>
      <c r="GK484" s="70"/>
      <c r="GL484" s="16"/>
      <c r="GM484" s="16"/>
      <c r="GN484" s="70"/>
      <c r="GO484" s="16"/>
      <c r="GP484" s="16"/>
      <c r="GQ484" s="70"/>
      <c r="GR484" s="16"/>
      <c r="GS484" s="16"/>
      <c r="GT484" s="70"/>
      <c r="GU484" s="16"/>
      <c r="GV484" s="16"/>
      <c r="GW484" s="70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70"/>
      <c r="HJ484" s="16"/>
      <c r="HK484" s="16"/>
      <c r="HL484" s="16"/>
      <c r="HM484" s="16"/>
      <c r="HN484" s="16"/>
      <c r="HO484" s="16"/>
      <c r="HP484" s="16"/>
      <c r="HQ484" s="16"/>
      <c r="HR484" s="70"/>
      <c r="HS484" s="16"/>
      <c r="HT484" s="16"/>
      <c r="HU484" s="70"/>
      <c r="HV484" s="16"/>
      <c r="HW484" s="16"/>
      <c r="HX484" s="70"/>
      <c r="HY484" s="16"/>
      <c r="HZ484" s="16"/>
      <c r="IA484" s="70"/>
      <c r="IB484" s="16"/>
      <c r="IC484" s="16"/>
      <c r="ID484" s="70"/>
      <c r="IE484" s="16"/>
      <c r="IF484" s="16"/>
      <c r="IG484" s="70"/>
      <c r="IH484" s="16"/>
      <c r="II484" s="16"/>
      <c r="IJ484" s="70"/>
      <c r="IK484" s="16"/>
      <c r="IL484" s="16"/>
      <c r="IM484" s="70"/>
      <c r="IN484" s="16"/>
      <c r="IO484" s="16"/>
      <c r="IP484" s="70"/>
      <c r="IQ484" s="16"/>
      <c r="IR484" s="16"/>
      <c r="IS484" s="16"/>
      <c r="IT484" s="70"/>
      <c r="IU484" s="16"/>
      <c r="IV484" s="16"/>
      <c r="IW484" s="70"/>
      <c r="IX484" s="16"/>
      <c r="IY484" s="16"/>
      <c r="IZ484" s="70"/>
      <c r="JA484" s="16"/>
      <c r="JB484" s="16"/>
      <c r="JC484" s="70"/>
      <c r="JD484" s="16"/>
      <c r="JE484" s="16"/>
      <c r="JF484" s="70"/>
      <c r="JG484" s="16"/>
      <c r="JH484" s="16"/>
      <c r="JI484" s="70"/>
      <c r="JJ484" s="16"/>
      <c r="JK484" s="16"/>
      <c r="JL484" s="70"/>
      <c r="JM484" s="16"/>
      <c r="JN484" s="16"/>
      <c r="JO484" s="70"/>
      <c r="JP484" s="16"/>
      <c r="JQ484" s="16"/>
      <c r="JR484" s="70"/>
      <c r="JS484" s="16"/>
      <c r="JT484" s="16"/>
      <c r="JU484" s="70"/>
      <c r="JV484" s="16"/>
      <c r="JW484" s="16"/>
      <c r="JX484" s="70"/>
      <c r="JY484" s="16"/>
      <c r="JZ484" s="16"/>
      <c r="KA484" s="70"/>
      <c r="KB484" s="16"/>
      <c r="KC484" s="16"/>
      <c r="KD484" s="70"/>
      <c r="KE484" s="16"/>
      <c r="KF484" s="16"/>
      <c r="KG484" s="70"/>
      <c r="KH484" s="16"/>
      <c r="KI484" s="16"/>
      <c r="KJ484" s="70"/>
      <c r="KK484" s="16"/>
      <c r="KL484" s="16"/>
      <c r="KM484" s="70"/>
      <c r="KN484" s="16"/>
      <c r="KO484" s="16"/>
      <c r="KP484" s="70"/>
      <c r="KQ484" s="16"/>
      <c r="KR484" s="16"/>
      <c r="KS484" s="70"/>
      <c r="KT484" s="16"/>
      <c r="KU484" s="16"/>
      <c r="KV484" s="16"/>
      <c r="KW484" s="16"/>
      <c r="KX484" s="16"/>
      <c r="KY484" s="70"/>
      <c r="KZ484" s="16"/>
      <c r="LA484" s="16"/>
      <c r="LB484" s="70"/>
      <c r="LC484" s="16"/>
      <c r="LD484" s="16"/>
      <c r="LE484" s="70"/>
      <c r="LF484" s="16"/>
      <c r="LG484" s="16"/>
      <c r="LH484" s="70"/>
      <c r="LI484" s="16"/>
      <c r="LJ484" s="16"/>
      <c r="LK484" s="70"/>
      <c r="LL484" s="16"/>
      <c r="LM484" s="16"/>
      <c r="LN484" s="70"/>
      <c r="LO484" s="16"/>
      <c r="LP484" s="16"/>
      <c r="LQ484" s="70"/>
      <c r="LR484" s="16"/>
      <c r="LS484" s="16"/>
      <c r="LT484" s="70"/>
      <c r="LU484" s="16"/>
      <c r="LV484" s="16"/>
      <c r="LW484" s="70"/>
      <c r="LX484" s="16"/>
      <c r="LY484" s="16"/>
      <c r="LZ484" s="70"/>
      <c r="MA484" s="16"/>
      <c r="MB484" s="16"/>
      <c r="MC484" s="70"/>
      <c r="MD484" s="16"/>
      <c r="ME484" s="16"/>
      <c r="MF484" s="70"/>
      <c r="MG484" s="21"/>
    </row>
    <row r="485" spans="2:345" s="17" customFormat="1">
      <c r="B485" s="16"/>
      <c r="C485" s="16"/>
      <c r="D485" s="16"/>
      <c r="E485" s="16"/>
      <c r="F485" s="16"/>
      <c r="G485" s="70"/>
      <c r="H485" s="16"/>
      <c r="I485" s="16"/>
      <c r="J485" s="70"/>
      <c r="K485" s="16"/>
      <c r="L485" s="16"/>
      <c r="M485" s="70"/>
      <c r="N485" s="16"/>
      <c r="O485" s="16"/>
      <c r="P485" s="70"/>
      <c r="Q485" s="16"/>
      <c r="R485" s="16"/>
      <c r="S485" s="70"/>
      <c r="T485" s="16"/>
      <c r="U485" s="16"/>
      <c r="V485" s="70"/>
      <c r="W485" s="16"/>
      <c r="X485" s="16"/>
      <c r="Y485" s="70"/>
      <c r="Z485" s="16"/>
      <c r="AA485" s="16"/>
      <c r="AB485" s="70"/>
      <c r="AC485" s="16"/>
      <c r="AD485" s="16"/>
      <c r="AE485" s="70"/>
      <c r="AF485" s="16"/>
      <c r="AG485" s="16"/>
      <c r="AH485" s="70"/>
      <c r="AI485" s="16"/>
      <c r="AJ485" s="16"/>
      <c r="AK485" s="70"/>
      <c r="AL485" s="16"/>
      <c r="AM485" s="16"/>
      <c r="AN485" s="70"/>
      <c r="AO485" s="16"/>
      <c r="AP485" s="16"/>
      <c r="AQ485" s="70"/>
      <c r="AR485" s="16"/>
      <c r="AS485" s="16"/>
      <c r="AT485" s="70"/>
      <c r="AU485" s="16"/>
      <c r="AV485" s="16"/>
      <c r="AW485" s="70"/>
      <c r="AX485" s="16"/>
      <c r="AY485" s="16"/>
      <c r="AZ485" s="70"/>
      <c r="BA485" s="16"/>
      <c r="BB485" s="16"/>
      <c r="BC485" s="70"/>
      <c r="BD485" s="16"/>
      <c r="BE485" s="16"/>
      <c r="BF485" s="70"/>
      <c r="BG485" s="16"/>
      <c r="BH485" s="16"/>
      <c r="BI485" s="70"/>
      <c r="BJ485" s="16"/>
      <c r="BK485" s="16"/>
      <c r="BL485" s="70"/>
      <c r="BM485" s="16"/>
      <c r="BN485" s="16"/>
      <c r="BO485" s="70"/>
      <c r="BP485" s="16"/>
      <c r="BQ485" s="16"/>
      <c r="BR485" s="70"/>
      <c r="BS485" s="16"/>
      <c r="BT485" s="16"/>
      <c r="BU485" s="70"/>
      <c r="BV485" s="16"/>
      <c r="BW485" s="16"/>
      <c r="BX485" s="70"/>
      <c r="BY485" s="16"/>
      <c r="BZ485" s="16"/>
      <c r="CA485" s="70"/>
      <c r="CB485" s="16"/>
      <c r="CC485" s="16"/>
      <c r="CD485" s="70"/>
      <c r="CE485" s="16"/>
      <c r="CF485" s="16"/>
      <c r="CG485" s="70"/>
      <c r="CH485" s="16"/>
      <c r="CI485" s="16"/>
      <c r="CJ485" s="70"/>
      <c r="CK485" s="16"/>
      <c r="CL485" s="16"/>
      <c r="CM485" s="70"/>
      <c r="CN485" s="16"/>
      <c r="CO485" s="16"/>
      <c r="CP485" s="70"/>
      <c r="CQ485" s="16"/>
      <c r="CR485" s="16"/>
      <c r="CS485" s="70"/>
      <c r="CT485" s="16"/>
      <c r="CU485" s="16"/>
      <c r="CV485" s="70"/>
      <c r="CW485" s="16"/>
      <c r="CX485" s="16"/>
      <c r="CY485" s="70"/>
      <c r="CZ485" s="16"/>
      <c r="DA485" s="16"/>
      <c r="DB485" s="70"/>
      <c r="DC485" s="16"/>
      <c r="DD485" s="16"/>
      <c r="DE485" s="70"/>
      <c r="DF485" s="16"/>
      <c r="DG485" s="16"/>
      <c r="DH485" s="70"/>
      <c r="DI485" s="16"/>
      <c r="DJ485" s="16"/>
      <c r="DK485" s="70"/>
      <c r="DL485" s="16"/>
      <c r="DM485" s="16"/>
      <c r="DN485" s="70"/>
      <c r="DO485" s="16"/>
      <c r="DP485" s="16"/>
      <c r="DQ485" s="70"/>
      <c r="DR485" s="16"/>
      <c r="DS485" s="16"/>
      <c r="DT485" s="70"/>
      <c r="DU485" s="16"/>
      <c r="DV485" s="16"/>
      <c r="DW485" s="70"/>
      <c r="DX485" s="16"/>
      <c r="DY485" s="16"/>
      <c r="DZ485" s="70"/>
      <c r="EA485" s="16"/>
      <c r="EB485" s="16"/>
      <c r="EC485" s="70"/>
      <c r="ED485" s="16"/>
      <c r="EE485" s="16"/>
      <c r="EF485" s="70"/>
      <c r="EG485" s="16"/>
      <c r="EH485" s="16"/>
      <c r="EI485" s="70"/>
      <c r="EJ485" s="16"/>
      <c r="EK485" s="16"/>
      <c r="EL485" s="70"/>
      <c r="EM485" s="16"/>
      <c r="EN485" s="16"/>
      <c r="EO485" s="70"/>
      <c r="EP485" s="16"/>
      <c r="EQ485" s="16"/>
      <c r="ER485" s="70"/>
      <c r="ES485" s="16"/>
      <c r="ET485" s="16"/>
      <c r="EU485" s="70"/>
      <c r="EV485" s="16"/>
      <c r="EW485" s="16"/>
      <c r="EX485" s="70"/>
      <c r="EY485" s="16"/>
      <c r="EZ485" s="16"/>
      <c r="FA485" s="70"/>
      <c r="FB485" s="16"/>
      <c r="FC485" s="16"/>
      <c r="FD485" s="70"/>
      <c r="FE485" s="16"/>
      <c r="FF485" s="16"/>
      <c r="FG485" s="70"/>
      <c r="FH485" s="16"/>
      <c r="FI485" s="16"/>
      <c r="FJ485" s="70"/>
      <c r="FK485" s="16"/>
      <c r="FL485" s="16"/>
      <c r="FM485" s="70"/>
      <c r="FN485" s="16"/>
      <c r="FO485" s="16"/>
      <c r="FP485" s="70"/>
      <c r="FQ485" s="16"/>
      <c r="FR485" s="16"/>
      <c r="FS485" s="70"/>
      <c r="FT485" s="16"/>
      <c r="FU485" s="16"/>
      <c r="FV485" s="70"/>
      <c r="FW485" s="16"/>
      <c r="FX485" s="16"/>
      <c r="FY485" s="70"/>
      <c r="FZ485" s="16"/>
      <c r="GA485" s="16"/>
      <c r="GB485" s="70"/>
      <c r="GC485" s="16"/>
      <c r="GD485" s="16"/>
      <c r="GE485" s="70"/>
      <c r="GF485" s="16"/>
      <c r="GG485" s="16"/>
      <c r="GH485" s="71"/>
      <c r="GI485" s="16"/>
      <c r="GJ485" s="16"/>
      <c r="GK485" s="70"/>
      <c r="GL485" s="16"/>
      <c r="GM485" s="16"/>
      <c r="GN485" s="70"/>
      <c r="GO485" s="16"/>
      <c r="GP485" s="16"/>
      <c r="GQ485" s="70"/>
      <c r="GR485" s="16"/>
      <c r="GS485" s="16"/>
      <c r="GT485" s="70"/>
      <c r="GU485" s="16"/>
      <c r="GV485" s="16"/>
      <c r="GW485" s="70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70"/>
      <c r="HJ485" s="16"/>
      <c r="HK485" s="16"/>
      <c r="HL485" s="16"/>
      <c r="HM485" s="16"/>
      <c r="HN485" s="16"/>
      <c r="HO485" s="16"/>
      <c r="HP485" s="16"/>
      <c r="HQ485" s="16"/>
      <c r="HR485" s="70"/>
      <c r="HS485" s="16"/>
      <c r="HT485" s="16"/>
      <c r="HU485" s="70"/>
      <c r="HV485" s="16"/>
      <c r="HW485" s="16"/>
      <c r="HX485" s="70"/>
      <c r="HY485" s="16"/>
      <c r="HZ485" s="16"/>
      <c r="IA485" s="70"/>
      <c r="IB485" s="16"/>
      <c r="IC485" s="16"/>
      <c r="ID485" s="70"/>
      <c r="IE485" s="16"/>
      <c r="IF485" s="16"/>
      <c r="IG485" s="70"/>
      <c r="IH485" s="16"/>
      <c r="II485" s="16"/>
      <c r="IJ485" s="70"/>
      <c r="IK485" s="16"/>
      <c r="IL485" s="16"/>
      <c r="IM485" s="70"/>
      <c r="IN485" s="16"/>
      <c r="IO485" s="16"/>
      <c r="IP485" s="70"/>
      <c r="IQ485" s="16"/>
      <c r="IR485" s="16"/>
      <c r="IS485" s="16"/>
      <c r="IT485" s="70"/>
      <c r="IU485" s="16"/>
      <c r="IV485" s="16"/>
      <c r="IW485" s="70"/>
      <c r="IX485" s="16"/>
      <c r="IY485" s="16"/>
      <c r="IZ485" s="70"/>
      <c r="JA485" s="16"/>
      <c r="JB485" s="16"/>
      <c r="JC485" s="70"/>
      <c r="JD485" s="16"/>
      <c r="JE485" s="16"/>
      <c r="JF485" s="70"/>
      <c r="JG485" s="16"/>
      <c r="JH485" s="16"/>
      <c r="JI485" s="70"/>
      <c r="JJ485" s="16"/>
      <c r="JK485" s="16"/>
      <c r="JL485" s="70"/>
      <c r="JM485" s="16"/>
      <c r="JN485" s="16"/>
      <c r="JO485" s="70"/>
      <c r="JP485" s="16"/>
      <c r="JQ485" s="16"/>
      <c r="JR485" s="70"/>
      <c r="JS485" s="16"/>
      <c r="JT485" s="16"/>
      <c r="JU485" s="70"/>
      <c r="JV485" s="16"/>
      <c r="JW485" s="16"/>
      <c r="JX485" s="70"/>
      <c r="JY485" s="16"/>
      <c r="JZ485" s="16"/>
      <c r="KA485" s="70"/>
      <c r="KB485" s="16"/>
      <c r="KC485" s="16"/>
      <c r="KD485" s="70"/>
      <c r="KE485" s="16"/>
      <c r="KF485" s="16"/>
      <c r="KG485" s="70"/>
      <c r="KH485" s="16"/>
      <c r="KI485" s="16"/>
      <c r="KJ485" s="70"/>
      <c r="KK485" s="16"/>
      <c r="KL485" s="16"/>
      <c r="KM485" s="70"/>
      <c r="KN485" s="16"/>
      <c r="KO485" s="16"/>
      <c r="KP485" s="70"/>
      <c r="KQ485" s="16"/>
      <c r="KR485" s="16"/>
      <c r="KS485" s="70"/>
      <c r="KT485" s="16"/>
      <c r="KU485" s="16"/>
      <c r="KV485" s="16"/>
      <c r="KW485" s="16"/>
      <c r="KX485" s="16"/>
      <c r="KY485" s="70"/>
      <c r="KZ485" s="16"/>
      <c r="LA485" s="16"/>
      <c r="LB485" s="70"/>
      <c r="LC485" s="16"/>
      <c r="LD485" s="16"/>
      <c r="LE485" s="70"/>
      <c r="LF485" s="16"/>
      <c r="LG485" s="16"/>
      <c r="LH485" s="70"/>
      <c r="LI485" s="16"/>
      <c r="LJ485" s="16"/>
      <c r="LK485" s="70"/>
      <c r="LL485" s="16"/>
      <c r="LM485" s="16"/>
      <c r="LN485" s="70"/>
      <c r="LO485" s="16"/>
      <c r="LP485" s="16"/>
      <c r="LQ485" s="70"/>
      <c r="LR485" s="16"/>
      <c r="LS485" s="16"/>
      <c r="LT485" s="70"/>
      <c r="LU485" s="16"/>
      <c r="LV485" s="16"/>
      <c r="LW485" s="70"/>
      <c r="LX485" s="16"/>
      <c r="LY485" s="16"/>
      <c r="LZ485" s="70"/>
      <c r="MA485" s="16"/>
      <c r="MB485" s="16"/>
      <c r="MC485" s="70"/>
      <c r="MD485" s="16"/>
      <c r="ME485" s="16"/>
      <c r="MF485" s="70"/>
      <c r="MG485" s="21"/>
    </row>
    <row r="486" spans="2:345" s="17" customFormat="1" ht="18.75" customHeight="1">
      <c r="B486" s="16"/>
      <c r="C486" s="16"/>
      <c r="D486" s="16"/>
      <c r="E486" s="16"/>
      <c r="F486" s="16"/>
      <c r="G486" s="70"/>
      <c r="H486" s="16"/>
      <c r="I486" s="16"/>
      <c r="J486" s="70"/>
      <c r="K486" s="16"/>
      <c r="L486" s="16"/>
      <c r="M486" s="70"/>
      <c r="N486" s="16"/>
      <c r="O486" s="16"/>
      <c r="P486" s="70"/>
      <c r="Q486" s="16"/>
      <c r="R486" s="16"/>
      <c r="S486" s="70"/>
      <c r="T486" s="16"/>
      <c r="U486" s="16"/>
      <c r="V486" s="70"/>
      <c r="W486" s="16"/>
      <c r="X486" s="16"/>
      <c r="Y486" s="70"/>
      <c r="Z486" s="16"/>
      <c r="AA486" s="16"/>
      <c r="AB486" s="70"/>
      <c r="AC486" s="16"/>
      <c r="AD486" s="16"/>
      <c r="AE486" s="70"/>
      <c r="AF486" s="16"/>
      <c r="AG486" s="16"/>
      <c r="AH486" s="70"/>
      <c r="AI486" s="16"/>
      <c r="AJ486" s="16"/>
      <c r="AK486" s="70"/>
      <c r="AL486" s="16"/>
      <c r="AM486" s="16"/>
      <c r="AN486" s="70"/>
      <c r="AO486" s="16"/>
      <c r="AP486" s="16"/>
      <c r="AQ486" s="70"/>
      <c r="AR486" s="16"/>
      <c r="AS486" s="16"/>
      <c r="AT486" s="70"/>
      <c r="AU486" s="16"/>
      <c r="AV486" s="16"/>
      <c r="AW486" s="70"/>
      <c r="AX486" s="16"/>
      <c r="AY486" s="16"/>
      <c r="AZ486" s="70"/>
      <c r="BA486" s="16"/>
      <c r="BB486" s="16"/>
      <c r="BC486" s="70"/>
      <c r="BD486" s="16"/>
      <c r="BE486" s="16"/>
      <c r="BF486" s="70"/>
      <c r="BG486" s="16"/>
      <c r="BH486" s="16"/>
      <c r="BI486" s="70"/>
      <c r="BJ486" s="16"/>
      <c r="BK486" s="16"/>
      <c r="BL486" s="70"/>
      <c r="BM486" s="16"/>
      <c r="BN486" s="16"/>
      <c r="BO486" s="70"/>
      <c r="BP486" s="16"/>
      <c r="BQ486" s="16"/>
      <c r="BR486" s="70"/>
      <c r="BS486" s="16"/>
      <c r="BT486" s="16"/>
      <c r="BU486" s="70"/>
      <c r="BV486" s="16"/>
      <c r="BW486" s="16"/>
      <c r="BX486" s="70"/>
      <c r="BY486" s="16"/>
      <c r="BZ486" s="16"/>
      <c r="CA486" s="70"/>
      <c r="CB486" s="16"/>
      <c r="CC486" s="16"/>
      <c r="CD486" s="70"/>
      <c r="CE486" s="16"/>
      <c r="CF486" s="16"/>
      <c r="CG486" s="70"/>
      <c r="CH486" s="16"/>
      <c r="CI486" s="16"/>
      <c r="CJ486" s="70"/>
      <c r="CK486" s="16"/>
      <c r="CL486" s="16"/>
      <c r="CM486" s="70"/>
      <c r="CN486" s="16"/>
      <c r="CO486" s="16"/>
      <c r="CP486" s="70"/>
      <c r="CQ486" s="16"/>
      <c r="CR486" s="16"/>
      <c r="CS486" s="70"/>
      <c r="CT486" s="16"/>
      <c r="CU486" s="16"/>
      <c r="CV486" s="70"/>
      <c r="CW486" s="16"/>
      <c r="CX486" s="16"/>
      <c r="CY486" s="70"/>
      <c r="CZ486" s="16"/>
      <c r="DA486" s="16"/>
      <c r="DB486" s="70"/>
      <c r="DC486" s="16"/>
      <c r="DD486" s="16"/>
      <c r="DE486" s="70"/>
      <c r="DF486" s="16"/>
      <c r="DG486" s="16"/>
      <c r="DH486" s="70"/>
      <c r="DI486" s="16"/>
      <c r="DJ486" s="16"/>
      <c r="DK486" s="70"/>
      <c r="DL486" s="16"/>
      <c r="DM486" s="16"/>
      <c r="DN486" s="70"/>
      <c r="DO486" s="16"/>
      <c r="DP486" s="16"/>
      <c r="DQ486" s="70"/>
      <c r="DR486" s="16"/>
      <c r="DS486" s="16"/>
      <c r="DT486" s="70"/>
      <c r="DU486" s="16"/>
      <c r="DV486" s="16"/>
      <c r="DW486" s="70"/>
      <c r="DX486" s="16"/>
      <c r="DY486" s="16"/>
      <c r="DZ486" s="70"/>
      <c r="EA486" s="16"/>
      <c r="EB486" s="16"/>
      <c r="EC486" s="70"/>
      <c r="ED486" s="16"/>
      <c r="EE486" s="16"/>
      <c r="EF486" s="70"/>
      <c r="EG486" s="16"/>
      <c r="EH486" s="16"/>
      <c r="EI486" s="70"/>
      <c r="EJ486" s="16"/>
      <c r="EK486" s="16"/>
      <c r="EL486" s="70"/>
      <c r="EM486" s="16"/>
      <c r="EN486" s="16"/>
      <c r="EO486" s="70"/>
      <c r="EP486" s="16"/>
      <c r="EQ486" s="16"/>
      <c r="ER486" s="70"/>
      <c r="ES486" s="16"/>
      <c r="ET486" s="16"/>
      <c r="EU486" s="70"/>
      <c r="EV486" s="16"/>
      <c r="EW486" s="16"/>
      <c r="EX486" s="70"/>
      <c r="EY486" s="16"/>
      <c r="EZ486" s="16"/>
      <c r="FA486" s="70"/>
      <c r="FB486" s="16"/>
      <c r="FC486" s="16"/>
      <c r="FD486" s="70"/>
      <c r="FE486" s="16"/>
      <c r="FF486" s="16"/>
      <c r="FG486" s="70"/>
      <c r="FH486" s="16"/>
      <c r="FI486" s="16"/>
      <c r="FJ486" s="70"/>
      <c r="FK486" s="16"/>
      <c r="FL486" s="16"/>
      <c r="FM486" s="70"/>
      <c r="FN486" s="16"/>
      <c r="FO486" s="16"/>
      <c r="FP486" s="70"/>
      <c r="FQ486" s="16"/>
      <c r="FR486" s="16"/>
      <c r="FS486" s="70"/>
      <c r="FT486" s="16"/>
      <c r="FU486" s="16"/>
      <c r="FV486" s="70"/>
      <c r="FW486" s="16"/>
      <c r="FX486" s="16"/>
      <c r="FY486" s="70"/>
      <c r="FZ486" s="16"/>
      <c r="GA486" s="16"/>
      <c r="GB486" s="70"/>
      <c r="GC486" s="16"/>
      <c r="GD486" s="16"/>
      <c r="GE486" s="70"/>
      <c r="GF486" s="16"/>
      <c r="GG486" s="16"/>
      <c r="GH486" s="71"/>
      <c r="GI486" s="16"/>
      <c r="GJ486" s="16"/>
      <c r="GK486" s="70"/>
      <c r="GL486" s="16"/>
      <c r="GM486" s="16"/>
      <c r="GN486" s="70"/>
      <c r="GO486" s="16"/>
      <c r="GP486" s="16"/>
      <c r="GQ486" s="70"/>
      <c r="GR486" s="16"/>
      <c r="GS486" s="16"/>
      <c r="GT486" s="70"/>
      <c r="GU486" s="16"/>
      <c r="GV486" s="16"/>
      <c r="GW486" s="70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70"/>
      <c r="HJ486" s="16"/>
      <c r="HK486" s="16"/>
      <c r="HL486" s="16"/>
      <c r="HM486" s="16"/>
      <c r="HN486" s="16"/>
      <c r="HO486" s="16"/>
      <c r="HP486" s="16"/>
      <c r="HQ486" s="16"/>
      <c r="HR486" s="70"/>
      <c r="HS486" s="16"/>
      <c r="HT486" s="16"/>
      <c r="HU486" s="70"/>
      <c r="HV486" s="16"/>
      <c r="HW486" s="16"/>
      <c r="HX486" s="70"/>
      <c r="HY486" s="16"/>
      <c r="HZ486" s="16"/>
      <c r="IA486" s="70"/>
      <c r="IB486" s="16"/>
      <c r="IC486" s="16"/>
      <c r="ID486" s="70"/>
      <c r="IE486" s="16"/>
      <c r="IF486" s="16"/>
      <c r="IG486" s="70"/>
      <c r="IH486" s="16"/>
      <c r="II486" s="16"/>
      <c r="IJ486" s="70"/>
      <c r="IK486" s="16"/>
      <c r="IL486" s="16"/>
      <c r="IM486" s="70"/>
      <c r="IN486" s="16"/>
      <c r="IO486" s="16"/>
      <c r="IP486" s="70"/>
      <c r="IQ486" s="16"/>
      <c r="IR486" s="16"/>
      <c r="IS486" s="16"/>
      <c r="IT486" s="70"/>
      <c r="IU486" s="16"/>
      <c r="IV486" s="16"/>
      <c r="IW486" s="70"/>
      <c r="IX486" s="16"/>
      <c r="IY486" s="16"/>
      <c r="IZ486" s="70"/>
      <c r="JA486" s="16"/>
      <c r="JB486" s="16"/>
      <c r="JC486" s="70"/>
      <c r="JD486" s="16"/>
      <c r="JE486" s="16"/>
      <c r="JF486" s="70"/>
      <c r="JG486" s="16"/>
      <c r="JH486" s="16"/>
      <c r="JI486" s="70"/>
      <c r="JJ486" s="16"/>
      <c r="JK486" s="16"/>
      <c r="JL486" s="70"/>
      <c r="JM486" s="16"/>
      <c r="JN486" s="16"/>
      <c r="JO486" s="70"/>
      <c r="JP486" s="16"/>
      <c r="JQ486" s="16"/>
      <c r="JR486" s="70"/>
      <c r="JS486" s="16"/>
      <c r="JT486" s="16"/>
      <c r="JU486" s="70"/>
      <c r="JV486" s="16"/>
      <c r="JW486" s="16"/>
      <c r="JX486" s="70"/>
      <c r="JY486" s="16"/>
      <c r="JZ486" s="16"/>
      <c r="KA486" s="70"/>
      <c r="KB486" s="16"/>
      <c r="KC486" s="16"/>
      <c r="KD486" s="70"/>
      <c r="KE486" s="16"/>
      <c r="KF486" s="16"/>
      <c r="KG486" s="70"/>
      <c r="KH486" s="16"/>
      <c r="KI486" s="16"/>
      <c r="KJ486" s="70"/>
      <c r="KK486" s="16"/>
      <c r="KL486" s="16"/>
      <c r="KM486" s="70"/>
      <c r="KN486" s="16"/>
      <c r="KO486" s="16"/>
      <c r="KP486" s="70"/>
      <c r="KQ486" s="16"/>
      <c r="KR486" s="16"/>
      <c r="KS486" s="70"/>
      <c r="KT486" s="16"/>
      <c r="KU486" s="16"/>
      <c r="KV486" s="16"/>
      <c r="KW486" s="16"/>
      <c r="KX486" s="16"/>
      <c r="KY486" s="70"/>
      <c r="KZ486" s="16"/>
      <c r="LA486" s="16"/>
      <c r="LB486" s="70"/>
      <c r="LC486" s="16"/>
      <c r="LD486" s="16"/>
      <c r="LE486" s="70"/>
      <c r="LF486" s="16"/>
      <c r="LG486" s="16"/>
      <c r="LH486" s="70"/>
      <c r="LI486" s="16"/>
      <c r="LJ486" s="16"/>
      <c r="LK486" s="70"/>
      <c r="LL486" s="16"/>
      <c r="LM486" s="16"/>
      <c r="LN486" s="70"/>
      <c r="LO486" s="16"/>
      <c r="LP486" s="16"/>
      <c r="LQ486" s="70"/>
      <c r="LR486" s="16"/>
      <c r="LS486" s="16"/>
      <c r="LT486" s="70"/>
      <c r="LU486" s="16"/>
      <c r="LV486" s="16"/>
      <c r="LW486" s="70"/>
      <c r="LX486" s="16"/>
      <c r="LY486" s="16"/>
      <c r="LZ486" s="70"/>
      <c r="MA486" s="16"/>
      <c r="MB486" s="16"/>
      <c r="MC486" s="70"/>
      <c r="MD486" s="16"/>
      <c r="ME486" s="16"/>
      <c r="MF486" s="70"/>
      <c r="MG486" s="21"/>
    </row>
    <row r="487" spans="2:345" s="17" customFormat="1">
      <c r="B487" s="16"/>
      <c r="C487" s="16"/>
      <c r="D487" s="16"/>
      <c r="E487" s="16"/>
      <c r="F487" s="16"/>
      <c r="G487" s="70"/>
      <c r="H487" s="16"/>
      <c r="I487" s="16"/>
      <c r="J487" s="70"/>
      <c r="K487" s="16"/>
      <c r="L487" s="16"/>
      <c r="M487" s="70"/>
      <c r="N487" s="16"/>
      <c r="O487" s="16"/>
      <c r="P487" s="70"/>
      <c r="Q487" s="16"/>
      <c r="R487" s="16"/>
      <c r="S487" s="70"/>
      <c r="T487" s="16"/>
      <c r="U487" s="16"/>
      <c r="V487" s="70"/>
      <c r="W487" s="16"/>
      <c r="X487" s="16"/>
      <c r="Y487" s="70"/>
      <c r="Z487" s="16"/>
      <c r="AA487" s="16"/>
      <c r="AB487" s="70"/>
      <c r="AC487" s="16"/>
      <c r="AD487" s="16"/>
      <c r="AE487" s="70"/>
      <c r="AF487" s="16"/>
      <c r="AG487" s="16"/>
      <c r="AH487" s="70"/>
      <c r="AI487" s="16"/>
      <c r="AJ487" s="16"/>
      <c r="AK487" s="70"/>
      <c r="AL487" s="16"/>
      <c r="AM487" s="16"/>
      <c r="AN487" s="70"/>
      <c r="AO487" s="16"/>
      <c r="AP487" s="16"/>
      <c r="AQ487" s="70"/>
      <c r="AR487" s="16"/>
      <c r="AS487" s="16"/>
      <c r="AT487" s="70"/>
      <c r="AU487" s="16"/>
      <c r="AV487" s="16"/>
      <c r="AW487" s="70"/>
      <c r="AX487" s="16"/>
      <c r="AY487" s="16"/>
      <c r="AZ487" s="70"/>
      <c r="BA487" s="16"/>
      <c r="BB487" s="16"/>
      <c r="BC487" s="70"/>
      <c r="BD487" s="16"/>
      <c r="BE487" s="16"/>
      <c r="BF487" s="70"/>
      <c r="BG487" s="16"/>
      <c r="BH487" s="16"/>
      <c r="BI487" s="70"/>
      <c r="BJ487" s="16"/>
      <c r="BK487" s="16"/>
      <c r="BL487" s="70"/>
      <c r="BM487" s="16"/>
      <c r="BN487" s="16"/>
      <c r="BO487" s="70"/>
      <c r="BP487" s="16"/>
      <c r="BQ487" s="16"/>
      <c r="BR487" s="70"/>
      <c r="BS487" s="16"/>
      <c r="BT487" s="16"/>
      <c r="BU487" s="70"/>
      <c r="BV487" s="16"/>
      <c r="BW487" s="16"/>
      <c r="BX487" s="70"/>
      <c r="BY487" s="16"/>
      <c r="BZ487" s="16"/>
      <c r="CA487" s="70"/>
      <c r="CB487" s="16"/>
      <c r="CC487" s="16"/>
      <c r="CD487" s="70"/>
      <c r="CE487" s="16"/>
      <c r="CF487" s="16"/>
      <c r="CG487" s="70"/>
      <c r="CH487" s="16"/>
      <c r="CI487" s="16"/>
      <c r="CJ487" s="70"/>
      <c r="CK487" s="16"/>
      <c r="CL487" s="16"/>
      <c r="CM487" s="70"/>
      <c r="CN487" s="16"/>
      <c r="CO487" s="16"/>
      <c r="CP487" s="70"/>
      <c r="CQ487" s="16"/>
      <c r="CR487" s="16"/>
      <c r="CS487" s="70"/>
      <c r="CT487" s="16"/>
      <c r="CU487" s="16"/>
      <c r="CV487" s="70"/>
      <c r="CW487" s="16"/>
      <c r="CX487" s="16"/>
      <c r="CY487" s="70"/>
      <c r="CZ487" s="16"/>
      <c r="DA487" s="16"/>
      <c r="DB487" s="70"/>
      <c r="DC487" s="16"/>
      <c r="DD487" s="16"/>
      <c r="DE487" s="70"/>
      <c r="DF487" s="16"/>
      <c r="DG487" s="16"/>
      <c r="DH487" s="70"/>
      <c r="DI487" s="16"/>
      <c r="DJ487" s="16"/>
      <c r="DK487" s="70"/>
      <c r="DL487" s="16"/>
      <c r="DM487" s="16"/>
      <c r="DN487" s="70"/>
      <c r="DO487" s="16"/>
      <c r="DP487" s="16"/>
      <c r="DQ487" s="70"/>
      <c r="DR487" s="16"/>
      <c r="DS487" s="16"/>
      <c r="DT487" s="70"/>
      <c r="DU487" s="16"/>
      <c r="DV487" s="16"/>
      <c r="DW487" s="70"/>
      <c r="DX487" s="16"/>
      <c r="DY487" s="16"/>
      <c r="DZ487" s="70"/>
      <c r="EA487" s="16"/>
      <c r="EB487" s="16"/>
      <c r="EC487" s="70"/>
      <c r="ED487" s="16"/>
      <c r="EE487" s="16"/>
      <c r="EF487" s="70"/>
      <c r="EG487" s="16"/>
      <c r="EH487" s="16"/>
      <c r="EI487" s="70"/>
      <c r="EJ487" s="16"/>
      <c r="EK487" s="16"/>
      <c r="EL487" s="70"/>
      <c r="EM487" s="16"/>
      <c r="EN487" s="16"/>
      <c r="EO487" s="70"/>
      <c r="EP487" s="16"/>
      <c r="EQ487" s="16"/>
      <c r="ER487" s="70"/>
      <c r="ES487" s="16"/>
      <c r="ET487" s="16"/>
      <c r="EU487" s="70"/>
      <c r="EV487" s="16"/>
      <c r="EW487" s="16"/>
      <c r="EX487" s="70"/>
      <c r="EY487" s="16"/>
      <c r="EZ487" s="16"/>
      <c r="FA487" s="70"/>
      <c r="FB487" s="16"/>
      <c r="FC487" s="16"/>
      <c r="FD487" s="70"/>
      <c r="FE487" s="16"/>
      <c r="FF487" s="16"/>
      <c r="FG487" s="70"/>
      <c r="FH487" s="16"/>
      <c r="FI487" s="16"/>
      <c r="FJ487" s="70"/>
      <c r="FK487" s="16"/>
      <c r="FL487" s="16"/>
      <c r="FM487" s="70"/>
      <c r="FN487" s="16"/>
      <c r="FO487" s="16"/>
      <c r="FP487" s="70"/>
      <c r="FQ487" s="16"/>
      <c r="FR487" s="16"/>
      <c r="FS487" s="70"/>
      <c r="FT487" s="16"/>
      <c r="FU487" s="16"/>
      <c r="FV487" s="70"/>
      <c r="FW487" s="16"/>
      <c r="FX487" s="16"/>
      <c r="FY487" s="70"/>
      <c r="FZ487" s="16"/>
      <c r="GA487" s="16"/>
      <c r="GB487" s="70"/>
      <c r="GC487" s="16"/>
      <c r="GD487" s="16"/>
      <c r="GE487" s="70"/>
      <c r="GF487" s="16"/>
      <c r="GG487" s="16"/>
      <c r="GH487" s="71"/>
      <c r="GI487" s="16"/>
      <c r="GJ487" s="16"/>
      <c r="GK487" s="70"/>
      <c r="GL487" s="16"/>
      <c r="GM487" s="16"/>
      <c r="GN487" s="70"/>
      <c r="GO487" s="16"/>
      <c r="GP487" s="16"/>
      <c r="GQ487" s="70"/>
      <c r="GR487" s="16"/>
      <c r="GS487" s="16"/>
      <c r="GT487" s="70"/>
      <c r="GU487" s="16"/>
      <c r="GV487" s="16"/>
      <c r="GW487" s="70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70"/>
      <c r="HJ487" s="16"/>
      <c r="HK487" s="16"/>
      <c r="HL487" s="16"/>
      <c r="HM487" s="16"/>
      <c r="HN487" s="16"/>
      <c r="HO487" s="16"/>
      <c r="HP487" s="16"/>
      <c r="HQ487" s="16"/>
      <c r="HR487" s="70"/>
      <c r="HS487" s="16"/>
      <c r="HT487" s="16"/>
      <c r="HU487" s="70"/>
      <c r="HV487" s="16"/>
      <c r="HW487" s="16"/>
      <c r="HX487" s="70"/>
      <c r="HY487" s="16"/>
      <c r="HZ487" s="16"/>
      <c r="IA487" s="70"/>
      <c r="IB487" s="16"/>
      <c r="IC487" s="16"/>
      <c r="ID487" s="70"/>
      <c r="IE487" s="16"/>
      <c r="IF487" s="16"/>
      <c r="IG487" s="70"/>
      <c r="IH487" s="16"/>
      <c r="II487" s="16"/>
      <c r="IJ487" s="70"/>
      <c r="IK487" s="16"/>
      <c r="IL487" s="16"/>
      <c r="IM487" s="70"/>
      <c r="IN487" s="16"/>
      <c r="IO487" s="16"/>
      <c r="IP487" s="70"/>
      <c r="IQ487" s="16"/>
      <c r="IR487" s="16"/>
      <c r="IS487" s="16"/>
      <c r="IT487" s="70"/>
      <c r="IU487" s="16"/>
      <c r="IV487" s="16"/>
      <c r="IW487" s="70"/>
      <c r="IX487" s="16"/>
      <c r="IY487" s="16"/>
      <c r="IZ487" s="70"/>
      <c r="JA487" s="16"/>
      <c r="JB487" s="16"/>
      <c r="JC487" s="70"/>
      <c r="JD487" s="16"/>
      <c r="JE487" s="16"/>
      <c r="JF487" s="70"/>
      <c r="JG487" s="16"/>
      <c r="JH487" s="16"/>
      <c r="JI487" s="70"/>
      <c r="JJ487" s="16"/>
      <c r="JK487" s="16"/>
      <c r="JL487" s="70"/>
      <c r="JM487" s="16"/>
      <c r="JN487" s="16"/>
      <c r="JO487" s="70"/>
      <c r="JP487" s="16"/>
      <c r="JQ487" s="16"/>
      <c r="JR487" s="70"/>
      <c r="JS487" s="16"/>
      <c r="JT487" s="16"/>
      <c r="JU487" s="70"/>
      <c r="JV487" s="16"/>
      <c r="JW487" s="16"/>
      <c r="JX487" s="70"/>
      <c r="JY487" s="16"/>
      <c r="JZ487" s="16"/>
      <c r="KA487" s="70"/>
      <c r="KB487" s="16"/>
      <c r="KC487" s="16"/>
      <c r="KD487" s="70"/>
      <c r="KE487" s="16"/>
      <c r="KF487" s="16"/>
      <c r="KG487" s="70"/>
      <c r="KH487" s="16"/>
      <c r="KI487" s="16"/>
      <c r="KJ487" s="70"/>
      <c r="KK487" s="16"/>
      <c r="KL487" s="16"/>
      <c r="KM487" s="70"/>
      <c r="KN487" s="16"/>
      <c r="KO487" s="16"/>
      <c r="KP487" s="70"/>
      <c r="KQ487" s="16"/>
      <c r="KR487" s="16"/>
      <c r="KS487" s="70"/>
      <c r="KT487" s="16"/>
      <c r="KU487" s="16"/>
      <c r="KV487" s="16"/>
      <c r="KW487" s="16"/>
      <c r="KX487" s="16"/>
      <c r="KY487" s="70"/>
      <c r="KZ487" s="16"/>
      <c r="LA487" s="16"/>
      <c r="LB487" s="70"/>
      <c r="LC487" s="16"/>
      <c r="LD487" s="16"/>
      <c r="LE487" s="70"/>
      <c r="LF487" s="16"/>
      <c r="LG487" s="16"/>
      <c r="LH487" s="70"/>
      <c r="LI487" s="16"/>
      <c r="LJ487" s="16"/>
      <c r="LK487" s="70"/>
      <c r="LL487" s="16"/>
      <c r="LM487" s="16"/>
      <c r="LN487" s="70"/>
      <c r="LO487" s="16"/>
      <c r="LP487" s="16"/>
      <c r="LQ487" s="70"/>
      <c r="LR487" s="16"/>
      <c r="LS487" s="16"/>
      <c r="LT487" s="70"/>
      <c r="LU487" s="16"/>
      <c r="LV487" s="16"/>
      <c r="LW487" s="70"/>
      <c r="LX487" s="16"/>
      <c r="LY487" s="16"/>
      <c r="LZ487" s="70"/>
      <c r="MA487" s="16"/>
      <c r="MB487" s="16"/>
      <c r="MC487" s="70"/>
      <c r="MD487" s="16"/>
      <c r="ME487" s="16"/>
      <c r="MF487" s="70"/>
      <c r="MG487" s="21"/>
    </row>
    <row r="488" spans="2:345" s="17" customFormat="1" ht="18.75" customHeight="1">
      <c r="B488" s="16"/>
      <c r="C488" s="16"/>
      <c r="D488" s="16"/>
      <c r="E488" s="16"/>
      <c r="F488" s="16"/>
      <c r="G488" s="70"/>
      <c r="H488" s="16"/>
      <c r="I488" s="16"/>
      <c r="J488" s="70"/>
      <c r="K488" s="16"/>
      <c r="L488" s="16"/>
      <c r="M488" s="70"/>
      <c r="N488" s="16"/>
      <c r="O488" s="16"/>
      <c r="P488" s="70"/>
      <c r="Q488" s="16"/>
      <c r="R488" s="16"/>
      <c r="S488" s="70"/>
      <c r="T488" s="16"/>
      <c r="U488" s="16"/>
      <c r="V488" s="70"/>
      <c r="W488" s="16"/>
      <c r="X488" s="16"/>
      <c r="Y488" s="70"/>
      <c r="Z488" s="16"/>
      <c r="AA488" s="16"/>
      <c r="AB488" s="70"/>
      <c r="AC488" s="16"/>
      <c r="AD488" s="16"/>
      <c r="AE488" s="70"/>
      <c r="AF488" s="16"/>
      <c r="AG488" s="16"/>
      <c r="AH488" s="70"/>
      <c r="AI488" s="16"/>
      <c r="AJ488" s="16"/>
      <c r="AK488" s="70"/>
      <c r="AL488" s="16"/>
      <c r="AM488" s="16"/>
      <c r="AN488" s="70"/>
      <c r="AO488" s="16"/>
      <c r="AP488" s="16"/>
      <c r="AQ488" s="70"/>
      <c r="AR488" s="16"/>
      <c r="AS488" s="16"/>
      <c r="AT488" s="70"/>
      <c r="AU488" s="16"/>
      <c r="AV488" s="16"/>
      <c r="AW488" s="70"/>
      <c r="AX488" s="16"/>
      <c r="AY488" s="16"/>
      <c r="AZ488" s="70"/>
      <c r="BA488" s="16"/>
      <c r="BB488" s="16"/>
      <c r="BC488" s="70"/>
      <c r="BD488" s="16"/>
      <c r="BE488" s="16"/>
      <c r="BF488" s="70"/>
      <c r="BG488" s="16"/>
      <c r="BH488" s="16"/>
      <c r="BI488" s="70"/>
      <c r="BJ488" s="16"/>
      <c r="BK488" s="16"/>
      <c r="BL488" s="70"/>
      <c r="BM488" s="16"/>
      <c r="BN488" s="16"/>
      <c r="BO488" s="70"/>
      <c r="BP488" s="16"/>
      <c r="BQ488" s="16"/>
      <c r="BR488" s="70"/>
      <c r="BS488" s="16"/>
      <c r="BT488" s="16"/>
      <c r="BU488" s="70"/>
      <c r="BV488" s="16"/>
      <c r="BW488" s="16"/>
      <c r="BX488" s="70"/>
      <c r="BY488" s="16"/>
      <c r="BZ488" s="16"/>
      <c r="CA488" s="70"/>
      <c r="CB488" s="16"/>
      <c r="CC488" s="16"/>
      <c r="CD488" s="70"/>
      <c r="CE488" s="16"/>
      <c r="CF488" s="16"/>
      <c r="CG488" s="70"/>
      <c r="CH488" s="16"/>
      <c r="CI488" s="16"/>
      <c r="CJ488" s="70"/>
      <c r="CK488" s="16"/>
      <c r="CL488" s="16"/>
      <c r="CM488" s="70"/>
      <c r="CN488" s="16"/>
      <c r="CO488" s="16"/>
      <c r="CP488" s="70"/>
      <c r="CQ488" s="16"/>
      <c r="CR488" s="16"/>
      <c r="CS488" s="70"/>
      <c r="CT488" s="16"/>
      <c r="CU488" s="16"/>
      <c r="CV488" s="70"/>
      <c r="CW488" s="16"/>
      <c r="CX488" s="16"/>
      <c r="CY488" s="70"/>
      <c r="CZ488" s="16"/>
      <c r="DA488" s="16"/>
      <c r="DB488" s="70"/>
      <c r="DC488" s="16"/>
      <c r="DD488" s="16"/>
      <c r="DE488" s="70"/>
      <c r="DF488" s="16"/>
      <c r="DG488" s="16"/>
      <c r="DH488" s="70"/>
      <c r="DI488" s="16"/>
      <c r="DJ488" s="16"/>
      <c r="DK488" s="70"/>
      <c r="DL488" s="16"/>
      <c r="DM488" s="16"/>
      <c r="DN488" s="70"/>
      <c r="DO488" s="16"/>
      <c r="DP488" s="16"/>
      <c r="DQ488" s="70"/>
      <c r="DR488" s="16"/>
      <c r="DS488" s="16"/>
      <c r="DT488" s="70"/>
      <c r="DU488" s="16"/>
      <c r="DV488" s="16"/>
      <c r="DW488" s="70"/>
      <c r="DX488" s="16"/>
      <c r="DY488" s="16"/>
      <c r="DZ488" s="70"/>
      <c r="EA488" s="16"/>
      <c r="EB488" s="16"/>
      <c r="EC488" s="70"/>
      <c r="ED488" s="16"/>
      <c r="EE488" s="16"/>
      <c r="EF488" s="70"/>
      <c r="EG488" s="16"/>
      <c r="EH488" s="16"/>
      <c r="EI488" s="70"/>
      <c r="EJ488" s="16"/>
      <c r="EK488" s="16"/>
      <c r="EL488" s="70"/>
      <c r="EM488" s="16"/>
      <c r="EN488" s="16"/>
      <c r="EO488" s="70"/>
      <c r="EP488" s="16"/>
      <c r="EQ488" s="16"/>
      <c r="ER488" s="70"/>
      <c r="ES488" s="16"/>
      <c r="ET488" s="16"/>
      <c r="EU488" s="70"/>
      <c r="EV488" s="16"/>
      <c r="EW488" s="16"/>
      <c r="EX488" s="70"/>
      <c r="EY488" s="16"/>
      <c r="EZ488" s="16"/>
      <c r="FA488" s="70"/>
      <c r="FB488" s="16"/>
      <c r="FC488" s="16"/>
      <c r="FD488" s="70"/>
      <c r="FE488" s="16"/>
      <c r="FF488" s="16"/>
      <c r="FG488" s="70"/>
      <c r="FH488" s="16"/>
      <c r="FI488" s="16"/>
      <c r="FJ488" s="70"/>
      <c r="FK488" s="16"/>
      <c r="FL488" s="16"/>
      <c r="FM488" s="70"/>
      <c r="FN488" s="16"/>
      <c r="FO488" s="16"/>
      <c r="FP488" s="70"/>
      <c r="FQ488" s="16"/>
      <c r="FR488" s="16"/>
      <c r="FS488" s="70"/>
      <c r="FT488" s="16"/>
      <c r="FU488" s="16"/>
      <c r="FV488" s="70"/>
      <c r="FW488" s="16"/>
      <c r="FX488" s="16"/>
      <c r="FY488" s="70"/>
      <c r="FZ488" s="16"/>
      <c r="GA488" s="16"/>
      <c r="GB488" s="70"/>
      <c r="GC488" s="16"/>
      <c r="GD488" s="16"/>
      <c r="GE488" s="70"/>
      <c r="GF488" s="16"/>
      <c r="GG488" s="16"/>
      <c r="GH488" s="71"/>
      <c r="GI488" s="16"/>
      <c r="GJ488" s="16"/>
      <c r="GK488" s="70"/>
      <c r="GL488" s="16"/>
      <c r="GM488" s="16"/>
      <c r="GN488" s="70"/>
      <c r="GO488" s="16"/>
      <c r="GP488" s="16"/>
      <c r="GQ488" s="70"/>
      <c r="GR488" s="16"/>
      <c r="GS488" s="16"/>
      <c r="GT488" s="70"/>
      <c r="GU488" s="16"/>
      <c r="GV488" s="16"/>
      <c r="GW488" s="70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70"/>
      <c r="HJ488" s="16"/>
      <c r="HK488" s="16"/>
      <c r="HL488" s="16"/>
      <c r="HM488" s="16"/>
      <c r="HN488" s="16"/>
      <c r="HO488" s="16"/>
      <c r="HP488" s="16"/>
      <c r="HQ488" s="16"/>
      <c r="HR488" s="70"/>
      <c r="HS488" s="16"/>
      <c r="HT488" s="16"/>
      <c r="HU488" s="70"/>
      <c r="HV488" s="16"/>
      <c r="HW488" s="16"/>
      <c r="HX488" s="70"/>
      <c r="HY488" s="16"/>
      <c r="HZ488" s="16"/>
      <c r="IA488" s="70"/>
      <c r="IB488" s="16"/>
      <c r="IC488" s="16"/>
      <c r="ID488" s="70"/>
      <c r="IE488" s="16"/>
      <c r="IF488" s="16"/>
      <c r="IG488" s="70"/>
      <c r="IH488" s="16"/>
      <c r="II488" s="16"/>
      <c r="IJ488" s="70"/>
      <c r="IK488" s="16"/>
      <c r="IL488" s="16"/>
      <c r="IM488" s="70"/>
      <c r="IN488" s="16"/>
      <c r="IO488" s="16"/>
      <c r="IP488" s="70"/>
      <c r="IQ488" s="16"/>
      <c r="IR488" s="16"/>
      <c r="IS488" s="16"/>
      <c r="IT488" s="70"/>
      <c r="IU488" s="16"/>
      <c r="IV488" s="16"/>
      <c r="IW488" s="70"/>
      <c r="IX488" s="16"/>
      <c r="IY488" s="16"/>
      <c r="IZ488" s="70"/>
      <c r="JA488" s="16"/>
      <c r="JB488" s="16"/>
      <c r="JC488" s="70"/>
      <c r="JD488" s="16"/>
      <c r="JE488" s="16"/>
      <c r="JF488" s="70"/>
      <c r="JG488" s="16"/>
      <c r="JH488" s="16"/>
      <c r="JI488" s="70"/>
      <c r="JJ488" s="16"/>
      <c r="JK488" s="16"/>
      <c r="JL488" s="70"/>
      <c r="JM488" s="16"/>
      <c r="JN488" s="16"/>
      <c r="JO488" s="70"/>
      <c r="JP488" s="16"/>
      <c r="JQ488" s="16"/>
      <c r="JR488" s="70"/>
      <c r="JS488" s="16"/>
      <c r="JT488" s="16"/>
      <c r="JU488" s="70"/>
      <c r="JV488" s="16"/>
      <c r="JW488" s="16"/>
      <c r="JX488" s="70"/>
      <c r="JY488" s="16"/>
      <c r="JZ488" s="16"/>
      <c r="KA488" s="70"/>
      <c r="KB488" s="16"/>
      <c r="KC488" s="16"/>
      <c r="KD488" s="70"/>
      <c r="KE488" s="16"/>
      <c r="KF488" s="16"/>
      <c r="KG488" s="70"/>
      <c r="KH488" s="16"/>
      <c r="KI488" s="16"/>
      <c r="KJ488" s="70"/>
      <c r="KK488" s="16"/>
      <c r="KL488" s="16"/>
      <c r="KM488" s="70"/>
      <c r="KN488" s="16"/>
      <c r="KO488" s="16"/>
      <c r="KP488" s="70"/>
      <c r="KQ488" s="16"/>
      <c r="KR488" s="16"/>
      <c r="KS488" s="70"/>
      <c r="KT488" s="16"/>
      <c r="KU488" s="16"/>
      <c r="KV488" s="16"/>
      <c r="KW488" s="16"/>
      <c r="KX488" s="16"/>
      <c r="KY488" s="70"/>
      <c r="KZ488" s="16"/>
      <c r="LA488" s="16"/>
      <c r="LB488" s="70"/>
      <c r="LC488" s="16"/>
      <c r="LD488" s="16"/>
      <c r="LE488" s="70"/>
      <c r="LF488" s="16"/>
      <c r="LG488" s="16"/>
      <c r="LH488" s="70"/>
      <c r="LI488" s="16"/>
      <c r="LJ488" s="16"/>
      <c r="LK488" s="70"/>
      <c r="LL488" s="16"/>
      <c r="LM488" s="16"/>
      <c r="LN488" s="70"/>
      <c r="LO488" s="16"/>
      <c r="LP488" s="16"/>
      <c r="LQ488" s="70"/>
      <c r="LR488" s="16"/>
      <c r="LS488" s="16"/>
      <c r="LT488" s="70"/>
      <c r="LU488" s="16"/>
      <c r="LV488" s="16"/>
      <c r="LW488" s="70"/>
      <c r="LX488" s="16"/>
      <c r="LY488" s="16"/>
      <c r="LZ488" s="70"/>
      <c r="MA488" s="16"/>
      <c r="MB488" s="16"/>
      <c r="MC488" s="70"/>
      <c r="MD488" s="16"/>
      <c r="ME488" s="16"/>
      <c r="MF488" s="70"/>
      <c r="MG488" s="21"/>
    </row>
    <row r="489" spans="2:345" s="17" customFormat="1">
      <c r="B489" s="16"/>
      <c r="C489" s="16"/>
      <c r="D489" s="16"/>
      <c r="E489" s="16"/>
      <c r="F489" s="16"/>
      <c r="G489" s="70"/>
      <c r="H489" s="16"/>
      <c r="I489" s="16"/>
      <c r="J489" s="70"/>
      <c r="K489" s="16"/>
      <c r="L489" s="16"/>
      <c r="M489" s="70"/>
      <c r="N489" s="16"/>
      <c r="O489" s="16"/>
      <c r="P489" s="70"/>
      <c r="Q489" s="16"/>
      <c r="R489" s="16"/>
      <c r="S489" s="70"/>
      <c r="T489" s="16"/>
      <c r="U489" s="16"/>
      <c r="V489" s="70"/>
      <c r="W489" s="16"/>
      <c r="X489" s="16"/>
      <c r="Y489" s="70"/>
      <c r="Z489" s="16"/>
      <c r="AA489" s="16"/>
      <c r="AB489" s="70"/>
      <c r="AC489" s="16"/>
      <c r="AD489" s="16"/>
      <c r="AE489" s="70"/>
      <c r="AF489" s="16"/>
      <c r="AG489" s="16"/>
      <c r="AH489" s="70"/>
      <c r="AI489" s="16"/>
      <c r="AJ489" s="16"/>
      <c r="AK489" s="70"/>
      <c r="AL489" s="16"/>
      <c r="AM489" s="16"/>
      <c r="AN489" s="70"/>
      <c r="AO489" s="16"/>
      <c r="AP489" s="16"/>
      <c r="AQ489" s="70"/>
      <c r="AR489" s="16"/>
      <c r="AS489" s="16"/>
      <c r="AT489" s="70"/>
      <c r="AU489" s="16"/>
      <c r="AV489" s="16"/>
      <c r="AW489" s="70"/>
      <c r="AX489" s="16"/>
      <c r="AY489" s="16"/>
      <c r="AZ489" s="70"/>
      <c r="BA489" s="16"/>
      <c r="BB489" s="16"/>
      <c r="BC489" s="70"/>
      <c r="BD489" s="16"/>
      <c r="BE489" s="16"/>
      <c r="BF489" s="70"/>
      <c r="BG489" s="16"/>
      <c r="BH489" s="16"/>
      <c r="BI489" s="70"/>
      <c r="BJ489" s="16"/>
      <c r="BK489" s="16"/>
      <c r="BL489" s="70"/>
      <c r="BM489" s="16"/>
      <c r="BN489" s="16"/>
      <c r="BO489" s="70"/>
      <c r="BP489" s="16"/>
      <c r="BQ489" s="16"/>
      <c r="BR489" s="70"/>
      <c r="BS489" s="16"/>
      <c r="BT489" s="16"/>
      <c r="BU489" s="70"/>
      <c r="BV489" s="16"/>
      <c r="BW489" s="16"/>
      <c r="BX489" s="70"/>
      <c r="BY489" s="16"/>
      <c r="BZ489" s="16"/>
      <c r="CA489" s="70"/>
      <c r="CB489" s="16"/>
      <c r="CC489" s="16"/>
      <c r="CD489" s="70"/>
      <c r="CE489" s="16"/>
      <c r="CF489" s="16"/>
      <c r="CG489" s="70"/>
      <c r="CH489" s="16"/>
      <c r="CI489" s="16"/>
      <c r="CJ489" s="70"/>
      <c r="CK489" s="16"/>
      <c r="CL489" s="16"/>
      <c r="CM489" s="70"/>
      <c r="CN489" s="16"/>
      <c r="CO489" s="16"/>
      <c r="CP489" s="70"/>
      <c r="CQ489" s="16"/>
      <c r="CR489" s="16"/>
      <c r="CS489" s="70"/>
      <c r="CT489" s="16"/>
      <c r="CU489" s="16"/>
      <c r="CV489" s="70"/>
      <c r="CW489" s="16"/>
      <c r="CX489" s="16"/>
      <c r="CY489" s="70"/>
      <c r="CZ489" s="16"/>
      <c r="DA489" s="16"/>
      <c r="DB489" s="70"/>
      <c r="DC489" s="16"/>
      <c r="DD489" s="16"/>
      <c r="DE489" s="70"/>
      <c r="DF489" s="16"/>
      <c r="DG489" s="16"/>
      <c r="DH489" s="70"/>
      <c r="DI489" s="16"/>
      <c r="DJ489" s="16"/>
      <c r="DK489" s="70"/>
      <c r="DL489" s="16"/>
      <c r="DM489" s="16"/>
      <c r="DN489" s="70"/>
      <c r="DO489" s="16"/>
      <c r="DP489" s="16"/>
      <c r="DQ489" s="70"/>
      <c r="DR489" s="16"/>
      <c r="DS489" s="16"/>
      <c r="DT489" s="70"/>
      <c r="DU489" s="16"/>
      <c r="DV489" s="16"/>
      <c r="DW489" s="70"/>
      <c r="DX489" s="16"/>
      <c r="DY489" s="16"/>
      <c r="DZ489" s="70"/>
      <c r="EA489" s="16"/>
      <c r="EB489" s="16"/>
      <c r="EC489" s="70"/>
      <c r="ED489" s="16"/>
      <c r="EE489" s="16"/>
      <c r="EF489" s="70"/>
      <c r="EG489" s="16"/>
      <c r="EH489" s="16"/>
      <c r="EI489" s="70"/>
      <c r="EJ489" s="16"/>
      <c r="EK489" s="16"/>
      <c r="EL489" s="70"/>
      <c r="EM489" s="16"/>
      <c r="EN489" s="16"/>
      <c r="EO489" s="70"/>
      <c r="EP489" s="16"/>
      <c r="EQ489" s="16"/>
      <c r="ER489" s="70"/>
      <c r="ES489" s="16"/>
      <c r="ET489" s="16"/>
      <c r="EU489" s="70"/>
      <c r="EV489" s="16"/>
      <c r="EW489" s="16"/>
      <c r="EX489" s="70"/>
      <c r="EY489" s="16"/>
      <c r="EZ489" s="16"/>
      <c r="FA489" s="70"/>
      <c r="FB489" s="16"/>
      <c r="FC489" s="16"/>
      <c r="FD489" s="70"/>
      <c r="FE489" s="16"/>
      <c r="FF489" s="16"/>
      <c r="FG489" s="70"/>
      <c r="FH489" s="16"/>
      <c r="FI489" s="16"/>
      <c r="FJ489" s="70"/>
      <c r="FK489" s="16"/>
      <c r="FL489" s="16"/>
      <c r="FM489" s="70"/>
      <c r="FN489" s="16"/>
      <c r="FO489" s="16"/>
      <c r="FP489" s="70"/>
      <c r="FQ489" s="16"/>
      <c r="FR489" s="16"/>
      <c r="FS489" s="70"/>
      <c r="FT489" s="16"/>
      <c r="FU489" s="16"/>
      <c r="FV489" s="70"/>
      <c r="FW489" s="16"/>
      <c r="FX489" s="16"/>
      <c r="FY489" s="70"/>
      <c r="FZ489" s="16"/>
      <c r="GA489" s="16"/>
      <c r="GB489" s="70"/>
      <c r="GC489" s="16"/>
      <c r="GD489" s="16"/>
      <c r="GE489" s="70"/>
      <c r="GF489" s="16"/>
      <c r="GG489" s="16"/>
      <c r="GH489" s="71"/>
      <c r="GI489" s="16"/>
      <c r="GJ489" s="16"/>
      <c r="GK489" s="70"/>
      <c r="GL489" s="16"/>
      <c r="GM489" s="16"/>
      <c r="GN489" s="70"/>
      <c r="GO489" s="16"/>
      <c r="GP489" s="16"/>
      <c r="GQ489" s="70"/>
      <c r="GR489" s="16"/>
      <c r="GS489" s="16"/>
      <c r="GT489" s="70"/>
      <c r="GU489" s="16"/>
      <c r="GV489" s="16"/>
      <c r="GW489" s="70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70"/>
      <c r="HJ489" s="16"/>
      <c r="HK489" s="16"/>
      <c r="HL489" s="16"/>
      <c r="HM489" s="16"/>
      <c r="HN489" s="16"/>
      <c r="HO489" s="16"/>
      <c r="HP489" s="16"/>
      <c r="HQ489" s="16"/>
      <c r="HR489" s="70"/>
      <c r="HS489" s="16"/>
      <c r="HT489" s="16"/>
      <c r="HU489" s="70"/>
      <c r="HV489" s="16"/>
      <c r="HW489" s="16"/>
      <c r="HX489" s="70"/>
      <c r="HY489" s="16"/>
      <c r="HZ489" s="16"/>
      <c r="IA489" s="70"/>
      <c r="IB489" s="16"/>
      <c r="IC489" s="16"/>
      <c r="ID489" s="70"/>
      <c r="IE489" s="16"/>
      <c r="IF489" s="16"/>
      <c r="IG489" s="70"/>
      <c r="IH489" s="16"/>
      <c r="II489" s="16"/>
      <c r="IJ489" s="70"/>
      <c r="IK489" s="16"/>
      <c r="IL489" s="16"/>
      <c r="IM489" s="70"/>
      <c r="IN489" s="16"/>
      <c r="IO489" s="16"/>
      <c r="IP489" s="70"/>
      <c r="IQ489" s="16"/>
      <c r="IR489" s="16"/>
      <c r="IS489" s="16"/>
      <c r="IT489" s="70"/>
      <c r="IU489" s="16"/>
      <c r="IV489" s="16"/>
      <c r="IW489" s="70"/>
      <c r="IX489" s="16"/>
      <c r="IY489" s="16"/>
      <c r="IZ489" s="70"/>
      <c r="JA489" s="16"/>
      <c r="JB489" s="16"/>
      <c r="JC489" s="70"/>
      <c r="JD489" s="16"/>
      <c r="JE489" s="16"/>
      <c r="JF489" s="70"/>
      <c r="JG489" s="16"/>
      <c r="JH489" s="16"/>
      <c r="JI489" s="70"/>
      <c r="JJ489" s="16"/>
      <c r="JK489" s="16"/>
      <c r="JL489" s="70"/>
      <c r="JM489" s="16"/>
      <c r="JN489" s="16"/>
      <c r="JO489" s="70"/>
      <c r="JP489" s="16"/>
      <c r="JQ489" s="16"/>
      <c r="JR489" s="70"/>
      <c r="JS489" s="16"/>
      <c r="JT489" s="16"/>
      <c r="JU489" s="70"/>
      <c r="JV489" s="16"/>
      <c r="JW489" s="16"/>
      <c r="JX489" s="70"/>
      <c r="JY489" s="16"/>
      <c r="JZ489" s="16"/>
      <c r="KA489" s="70"/>
      <c r="KB489" s="16"/>
      <c r="KC489" s="16"/>
      <c r="KD489" s="70"/>
      <c r="KE489" s="16"/>
      <c r="KF489" s="16"/>
      <c r="KG489" s="70"/>
      <c r="KH489" s="16"/>
      <c r="KI489" s="16"/>
      <c r="KJ489" s="70"/>
      <c r="KK489" s="16"/>
      <c r="KL489" s="16"/>
      <c r="KM489" s="70"/>
      <c r="KN489" s="16"/>
      <c r="KO489" s="16"/>
      <c r="KP489" s="70"/>
      <c r="KQ489" s="16"/>
      <c r="KR489" s="16"/>
      <c r="KS489" s="70"/>
      <c r="KT489" s="16"/>
      <c r="KU489" s="16"/>
      <c r="KV489" s="16"/>
      <c r="KW489" s="16"/>
      <c r="KX489" s="16"/>
      <c r="KY489" s="70"/>
      <c r="KZ489" s="16"/>
      <c r="LA489" s="16"/>
      <c r="LB489" s="70"/>
      <c r="LC489" s="16"/>
      <c r="LD489" s="16"/>
      <c r="LE489" s="70"/>
      <c r="LF489" s="16"/>
      <c r="LG489" s="16"/>
      <c r="LH489" s="70"/>
      <c r="LI489" s="16"/>
      <c r="LJ489" s="16"/>
      <c r="LK489" s="70"/>
      <c r="LL489" s="16"/>
      <c r="LM489" s="16"/>
      <c r="LN489" s="70"/>
      <c r="LO489" s="16"/>
      <c r="LP489" s="16"/>
      <c r="LQ489" s="70"/>
      <c r="LR489" s="16"/>
      <c r="LS489" s="16"/>
      <c r="LT489" s="70"/>
      <c r="LU489" s="16"/>
      <c r="LV489" s="16"/>
      <c r="LW489" s="70"/>
      <c r="LX489" s="16"/>
      <c r="LY489" s="16"/>
      <c r="LZ489" s="70"/>
      <c r="MA489" s="16"/>
      <c r="MB489" s="16"/>
      <c r="MC489" s="70"/>
      <c r="MD489" s="16"/>
      <c r="ME489" s="16"/>
      <c r="MF489" s="70"/>
      <c r="MG489" s="21"/>
    </row>
    <row r="490" spans="2:345" s="17" customFormat="1" ht="18.75" customHeight="1">
      <c r="B490" s="16"/>
      <c r="C490" s="16"/>
      <c r="D490" s="16"/>
      <c r="E490" s="16"/>
      <c r="F490" s="16"/>
      <c r="G490" s="70"/>
      <c r="H490" s="16"/>
      <c r="I490" s="16"/>
      <c r="J490" s="70"/>
      <c r="K490" s="16"/>
      <c r="L490" s="16"/>
      <c r="M490" s="70"/>
      <c r="N490" s="16"/>
      <c r="O490" s="16"/>
      <c r="P490" s="70"/>
      <c r="Q490" s="16"/>
      <c r="R490" s="16"/>
      <c r="S490" s="70"/>
      <c r="T490" s="16"/>
      <c r="U490" s="16"/>
      <c r="V490" s="70"/>
      <c r="W490" s="16"/>
      <c r="X490" s="16"/>
      <c r="Y490" s="70"/>
      <c r="Z490" s="16"/>
      <c r="AA490" s="16"/>
      <c r="AB490" s="70"/>
      <c r="AC490" s="16"/>
      <c r="AD490" s="16"/>
      <c r="AE490" s="70"/>
      <c r="AF490" s="16"/>
      <c r="AG490" s="16"/>
      <c r="AH490" s="70"/>
      <c r="AI490" s="16"/>
      <c r="AJ490" s="16"/>
      <c r="AK490" s="70"/>
      <c r="AL490" s="16"/>
      <c r="AM490" s="16"/>
      <c r="AN490" s="70"/>
      <c r="AO490" s="16"/>
      <c r="AP490" s="16"/>
      <c r="AQ490" s="70"/>
      <c r="AR490" s="16"/>
      <c r="AS490" s="16"/>
      <c r="AT490" s="70"/>
      <c r="AU490" s="16"/>
      <c r="AV490" s="16"/>
      <c r="AW490" s="70"/>
      <c r="AX490" s="16"/>
      <c r="AY490" s="16"/>
      <c r="AZ490" s="70"/>
      <c r="BA490" s="16"/>
      <c r="BB490" s="16"/>
      <c r="BC490" s="70"/>
      <c r="BD490" s="16"/>
      <c r="BE490" s="16"/>
      <c r="BF490" s="70"/>
      <c r="BG490" s="16"/>
      <c r="BH490" s="16"/>
      <c r="BI490" s="70"/>
      <c r="BJ490" s="16"/>
      <c r="BK490" s="16"/>
      <c r="BL490" s="70"/>
      <c r="BM490" s="16"/>
      <c r="BN490" s="16"/>
      <c r="BO490" s="70"/>
      <c r="BP490" s="16"/>
      <c r="BQ490" s="16"/>
      <c r="BR490" s="70"/>
      <c r="BS490" s="16"/>
      <c r="BT490" s="16"/>
      <c r="BU490" s="70"/>
      <c r="BV490" s="16"/>
      <c r="BW490" s="16"/>
      <c r="BX490" s="70"/>
      <c r="BY490" s="16"/>
      <c r="BZ490" s="16"/>
      <c r="CA490" s="70"/>
      <c r="CB490" s="16"/>
      <c r="CC490" s="16"/>
      <c r="CD490" s="70"/>
      <c r="CE490" s="16"/>
      <c r="CF490" s="16"/>
      <c r="CG490" s="70"/>
      <c r="CH490" s="16"/>
      <c r="CI490" s="16"/>
      <c r="CJ490" s="70"/>
      <c r="CK490" s="16"/>
      <c r="CL490" s="16"/>
      <c r="CM490" s="70"/>
      <c r="CN490" s="16"/>
      <c r="CO490" s="16"/>
      <c r="CP490" s="70"/>
      <c r="CQ490" s="16"/>
      <c r="CR490" s="16"/>
      <c r="CS490" s="70"/>
      <c r="CT490" s="16"/>
      <c r="CU490" s="16"/>
      <c r="CV490" s="70"/>
      <c r="CW490" s="16"/>
      <c r="CX490" s="16"/>
      <c r="CY490" s="70"/>
      <c r="CZ490" s="16"/>
      <c r="DA490" s="16"/>
      <c r="DB490" s="70"/>
      <c r="DC490" s="16"/>
      <c r="DD490" s="16"/>
      <c r="DE490" s="70"/>
      <c r="DF490" s="16"/>
      <c r="DG490" s="16"/>
      <c r="DH490" s="70"/>
      <c r="DI490" s="16"/>
      <c r="DJ490" s="16"/>
      <c r="DK490" s="70"/>
      <c r="DL490" s="16"/>
      <c r="DM490" s="16"/>
      <c r="DN490" s="70"/>
      <c r="DO490" s="16"/>
      <c r="DP490" s="16"/>
      <c r="DQ490" s="70"/>
      <c r="DR490" s="16"/>
      <c r="DS490" s="16"/>
      <c r="DT490" s="70"/>
      <c r="DU490" s="16"/>
      <c r="DV490" s="16"/>
      <c r="DW490" s="70"/>
      <c r="DX490" s="16"/>
      <c r="DY490" s="16"/>
      <c r="DZ490" s="70"/>
      <c r="EA490" s="16"/>
      <c r="EB490" s="16"/>
      <c r="EC490" s="70"/>
      <c r="ED490" s="16"/>
      <c r="EE490" s="16"/>
      <c r="EF490" s="70"/>
      <c r="EG490" s="16"/>
      <c r="EH490" s="16"/>
      <c r="EI490" s="70"/>
      <c r="EJ490" s="16"/>
      <c r="EK490" s="16"/>
      <c r="EL490" s="70"/>
      <c r="EM490" s="16"/>
      <c r="EN490" s="16"/>
      <c r="EO490" s="70"/>
      <c r="EP490" s="16"/>
      <c r="EQ490" s="16"/>
      <c r="ER490" s="70"/>
      <c r="ES490" s="16"/>
      <c r="ET490" s="16"/>
      <c r="EU490" s="70"/>
      <c r="EV490" s="16"/>
      <c r="EW490" s="16"/>
      <c r="EX490" s="70"/>
      <c r="EY490" s="16"/>
      <c r="EZ490" s="16"/>
      <c r="FA490" s="70"/>
      <c r="FB490" s="16"/>
      <c r="FC490" s="16"/>
      <c r="FD490" s="70"/>
      <c r="FE490" s="16"/>
      <c r="FF490" s="16"/>
      <c r="FG490" s="70"/>
      <c r="FH490" s="16"/>
      <c r="FI490" s="16"/>
      <c r="FJ490" s="70"/>
      <c r="FK490" s="16"/>
      <c r="FL490" s="16"/>
      <c r="FM490" s="70"/>
      <c r="FN490" s="16"/>
      <c r="FO490" s="16"/>
      <c r="FP490" s="70"/>
      <c r="FQ490" s="16"/>
      <c r="FR490" s="16"/>
      <c r="FS490" s="70"/>
      <c r="FT490" s="16"/>
      <c r="FU490" s="16"/>
      <c r="FV490" s="70"/>
      <c r="FW490" s="16"/>
      <c r="FX490" s="16"/>
      <c r="FY490" s="70"/>
      <c r="FZ490" s="16"/>
      <c r="GA490" s="16"/>
      <c r="GB490" s="70"/>
      <c r="GC490" s="16"/>
      <c r="GD490" s="16"/>
      <c r="GE490" s="70"/>
      <c r="GF490" s="16"/>
      <c r="GG490" s="16"/>
      <c r="GH490" s="71"/>
      <c r="GI490" s="16"/>
      <c r="GJ490" s="16"/>
      <c r="GK490" s="70"/>
      <c r="GL490" s="16"/>
      <c r="GM490" s="16"/>
      <c r="GN490" s="70"/>
      <c r="GO490" s="16"/>
      <c r="GP490" s="16"/>
      <c r="GQ490" s="70"/>
      <c r="GR490" s="16"/>
      <c r="GS490" s="16"/>
      <c r="GT490" s="70"/>
      <c r="GU490" s="16"/>
      <c r="GV490" s="16"/>
      <c r="GW490" s="70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70"/>
      <c r="HJ490" s="16"/>
      <c r="HK490" s="16"/>
      <c r="HL490" s="16"/>
      <c r="HM490" s="16"/>
      <c r="HN490" s="16"/>
      <c r="HO490" s="16"/>
      <c r="HP490" s="16"/>
      <c r="HQ490" s="16"/>
      <c r="HR490" s="70"/>
      <c r="HS490" s="16"/>
      <c r="HT490" s="16"/>
      <c r="HU490" s="70"/>
      <c r="HV490" s="16"/>
      <c r="HW490" s="16"/>
      <c r="HX490" s="70"/>
      <c r="HY490" s="16"/>
      <c r="HZ490" s="16"/>
      <c r="IA490" s="70"/>
      <c r="IB490" s="16"/>
      <c r="IC490" s="16"/>
      <c r="ID490" s="70"/>
      <c r="IE490" s="16"/>
      <c r="IF490" s="16"/>
      <c r="IG490" s="70"/>
      <c r="IH490" s="16"/>
      <c r="II490" s="16"/>
      <c r="IJ490" s="70"/>
      <c r="IK490" s="16"/>
      <c r="IL490" s="16"/>
      <c r="IM490" s="70"/>
      <c r="IN490" s="16"/>
      <c r="IO490" s="16"/>
      <c r="IP490" s="70"/>
      <c r="IQ490" s="16"/>
      <c r="IR490" s="16"/>
      <c r="IS490" s="16"/>
      <c r="IT490" s="70"/>
      <c r="IU490" s="16"/>
      <c r="IV490" s="16"/>
      <c r="IW490" s="70"/>
      <c r="IX490" s="16"/>
      <c r="IY490" s="16"/>
      <c r="IZ490" s="70"/>
      <c r="JA490" s="16"/>
      <c r="JB490" s="16"/>
      <c r="JC490" s="70"/>
      <c r="JD490" s="16"/>
      <c r="JE490" s="16"/>
      <c r="JF490" s="70"/>
      <c r="JG490" s="16"/>
      <c r="JH490" s="16"/>
      <c r="JI490" s="70"/>
      <c r="JJ490" s="16"/>
      <c r="JK490" s="16"/>
      <c r="JL490" s="70"/>
      <c r="JM490" s="16"/>
      <c r="JN490" s="16"/>
      <c r="JO490" s="70"/>
      <c r="JP490" s="16"/>
      <c r="JQ490" s="16"/>
      <c r="JR490" s="70"/>
      <c r="JS490" s="16"/>
      <c r="JT490" s="16"/>
      <c r="JU490" s="70"/>
      <c r="JV490" s="16"/>
      <c r="JW490" s="16"/>
      <c r="JX490" s="70"/>
      <c r="JY490" s="16"/>
      <c r="JZ490" s="16"/>
      <c r="KA490" s="70"/>
      <c r="KB490" s="16"/>
      <c r="KC490" s="16"/>
      <c r="KD490" s="70"/>
      <c r="KE490" s="16"/>
      <c r="KF490" s="16"/>
      <c r="KG490" s="70"/>
      <c r="KH490" s="16"/>
      <c r="KI490" s="16"/>
      <c r="KJ490" s="70"/>
      <c r="KK490" s="16"/>
      <c r="KL490" s="16"/>
      <c r="KM490" s="70"/>
      <c r="KN490" s="16"/>
      <c r="KO490" s="16"/>
      <c r="KP490" s="70"/>
      <c r="KQ490" s="16"/>
      <c r="KR490" s="16"/>
      <c r="KS490" s="70"/>
      <c r="KT490" s="16"/>
      <c r="KU490" s="16"/>
      <c r="KV490" s="16"/>
      <c r="KW490" s="16"/>
      <c r="KX490" s="16"/>
      <c r="KY490" s="70"/>
      <c r="KZ490" s="16"/>
      <c r="LA490" s="16"/>
      <c r="LB490" s="70"/>
      <c r="LC490" s="16"/>
      <c r="LD490" s="16"/>
      <c r="LE490" s="70"/>
      <c r="LF490" s="16"/>
      <c r="LG490" s="16"/>
      <c r="LH490" s="70"/>
      <c r="LI490" s="16"/>
      <c r="LJ490" s="16"/>
      <c r="LK490" s="70"/>
      <c r="LL490" s="16"/>
      <c r="LM490" s="16"/>
      <c r="LN490" s="70"/>
      <c r="LO490" s="16"/>
      <c r="LP490" s="16"/>
      <c r="LQ490" s="70"/>
      <c r="LR490" s="16"/>
      <c r="LS490" s="16"/>
      <c r="LT490" s="70"/>
      <c r="LU490" s="16"/>
      <c r="LV490" s="16"/>
      <c r="LW490" s="70"/>
      <c r="LX490" s="16"/>
      <c r="LY490" s="16"/>
      <c r="LZ490" s="70"/>
      <c r="MA490" s="16"/>
      <c r="MB490" s="16"/>
      <c r="MC490" s="70"/>
      <c r="MD490" s="16"/>
      <c r="ME490" s="16"/>
      <c r="MF490" s="70"/>
      <c r="MG490" s="21"/>
    </row>
    <row r="491" spans="2:345" s="17" customFormat="1">
      <c r="B491" s="16"/>
      <c r="C491" s="16"/>
      <c r="D491" s="16"/>
      <c r="E491" s="16"/>
      <c r="F491" s="16"/>
      <c r="G491" s="70"/>
      <c r="H491" s="16"/>
      <c r="I491" s="16"/>
      <c r="J491" s="70"/>
      <c r="K491" s="16"/>
      <c r="L491" s="16"/>
      <c r="M491" s="70"/>
      <c r="N491" s="16"/>
      <c r="O491" s="16"/>
      <c r="P491" s="70"/>
      <c r="Q491" s="16"/>
      <c r="R491" s="16"/>
      <c r="S491" s="70"/>
      <c r="T491" s="16"/>
      <c r="U491" s="16"/>
      <c r="V491" s="70"/>
      <c r="W491" s="16"/>
      <c r="X491" s="16"/>
      <c r="Y491" s="70"/>
      <c r="Z491" s="16"/>
      <c r="AA491" s="16"/>
      <c r="AB491" s="70"/>
      <c r="AC491" s="16"/>
      <c r="AD491" s="16"/>
      <c r="AE491" s="70"/>
      <c r="AF491" s="16"/>
      <c r="AG491" s="16"/>
      <c r="AH491" s="70"/>
      <c r="AI491" s="16"/>
      <c r="AJ491" s="16"/>
      <c r="AK491" s="70"/>
      <c r="AL491" s="16"/>
      <c r="AM491" s="16"/>
      <c r="AN491" s="70"/>
      <c r="AO491" s="16"/>
      <c r="AP491" s="16"/>
      <c r="AQ491" s="70"/>
      <c r="AR491" s="16"/>
      <c r="AS491" s="16"/>
      <c r="AT491" s="70"/>
      <c r="AU491" s="16"/>
      <c r="AV491" s="16"/>
      <c r="AW491" s="70"/>
      <c r="AX491" s="16"/>
      <c r="AY491" s="16"/>
      <c r="AZ491" s="70"/>
      <c r="BA491" s="16"/>
      <c r="BB491" s="16"/>
      <c r="BC491" s="70"/>
      <c r="BD491" s="16"/>
      <c r="BE491" s="16"/>
      <c r="BF491" s="70"/>
      <c r="BG491" s="16"/>
      <c r="BH491" s="16"/>
      <c r="BI491" s="70"/>
      <c r="BJ491" s="16"/>
      <c r="BK491" s="16"/>
      <c r="BL491" s="70"/>
      <c r="BM491" s="16"/>
      <c r="BN491" s="16"/>
      <c r="BO491" s="70"/>
      <c r="BP491" s="16"/>
      <c r="BQ491" s="16"/>
      <c r="BR491" s="70"/>
      <c r="BS491" s="16"/>
      <c r="BT491" s="16"/>
      <c r="BU491" s="70"/>
      <c r="BV491" s="16"/>
      <c r="BW491" s="16"/>
      <c r="BX491" s="70"/>
      <c r="BY491" s="16"/>
      <c r="BZ491" s="16"/>
      <c r="CA491" s="70"/>
      <c r="CB491" s="16"/>
      <c r="CC491" s="16"/>
      <c r="CD491" s="70"/>
      <c r="CE491" s="16"/>
      <c r="CF491" s="16"/>
      <c r="CG491" s="70"/>
      <c r="CH491" s="16"/>
      <c r="CI491" s="16"/>
      <c r="CJ491" s="70"/>
      <c r="CK491" s="16"/>
      <c r="CL491" s="16"/>
      <c r="CM491" s="70"/>
      <c r="CN491" s="16"/>
      <c r="CO491" s="16"/>
      <c r="CP491" s="70"/>
      <c r="CQ491" s="16"/>
      <c r="CR491" s="16"/>
      <c r="CS491" s="70"/>
      <c r="CT491" s="16"/>
      <c r="CU491" s="16"/>
      <c r="CV491" s="70"/>
      <c r="CW491" s="16"/>
      <c r="CX491" s="16"/>
      <c r="CY491" s="70"/>
      <c r="CZ491" s="16"/>
      <c r="DA491" s="16"/>
      <c r="DB491" s="70"/>
      <c r="DC491" s="16"/>
      <c r="DD491" s="16"/>
      <c r="DE491" s="70"/>
      <c r="DF491" s="16"/>
      <c r="DG491" s="16"/>
      <c r="DH491" s="70"/>
      <c r="DI491" s="16"/>
      <c r="DJ491" s="16"/>
      <c r="DK491" s="70"/>
      <c r="DL491" s="16"/>
      <c r="DM491" s="16"/>
      <c r="DN491" s="70"/>
      <c r="DO491" s="16"/>
      <c r="DP491" s="16"/>
      <c r="DQ491" s="70"/>
      <c r="DR491" s="16"/>
      <c r="DS491" s="16"/>
      <c r="DT491" s="70"/>
      <c r="DU491" s="16"/>
      <c r="DV491" s="16"/>
      <c r="DW491" s="70"/>
      <c r="DX491" s="16"/>
      <c r="DY491" s="16"/>
      <c r="DZ491" s="70"/>
      <c r="EA491" s="16"/>
      <c r="EB491" s="16"/>
      <c r="EC491" s="70"/>
      <c r="ED491" s="16"/>
      <c r="EE491" s="16"/>
      <c r="EF491" s="70"/>
      <c r="EG491" s="16"/>
      <c r="EH491" s="16"/>
      <c r="EI491" s="70"/>
      <c r="EJ491" s="16"/>
      <c r="EK491" s="16"/>
      <c r="EL491" s="70"/>
      <c r="EM491" s="16"/>
      <c r="EN491" s="16"/>
      <c r="EO491" s="70"/>
      <c r="EP491" s="16"/>
      <c r="EQ491" s="16"/>
      <c r="ER491" s="70"/>
      <c r="ES491" s="16"/>
      <c r="ET491" s="16"/>
      <c r="EU491" s="70"/>
      <c r="EV491" s="16"/>
      <c r="EW491" s="16"/>
      <c r="EX491" s="70"/>
      <c r="EY491" s="16"/>
      <c r="EZ491" s="16"/>
      <c r="FA491" s="70"/>
      <c r="FB491" s="16"/>
      <c r="FC491" s="16"/>
      <c r="FD491" s="70"/>
      <c r="FE491" s="16"/>
      <c r="FF491" s="16"/>
      <c r="FG491" s="70"/>
      <c r="FH491" s="16"/>
      <c r="FI491" s="16"/>
      <c r="FJ491" s="70"/>
      <c r="FK491" s="16"/>
      <c r="FL491" s="16"/>
      <c r="FM491" s="70"/>
      <c r="FN491" s="16"/>
      <c r="FO491" s="16"/>
      <c r="FP491" s="70"/>
      <c r="FQ491" s="16"/>
      <c r="FR491" s="16"/>
      <c r="FS491" s="70"/>
      <c r="FT491" s="16"/>
      <c r="FU491" s="16"/>
      <c r="FV491" s="70"/>
      <c r="FW491" s="16"/>
      <c r="FX491" s="16"/>
      <c r="FY491" s="70"/>
      <c r="FZ491" s="16"/>
      <c r="GA491" s="16"/>
      <c r="GB491" s="70"/>
      <c r="GC491" s="16"/>
      <c r="GD491" s="16"/>
      <c r="GE491" s="70"/>
      <c r="GF491" s="16"/>
      <c r="GG491" s="16"/>
      <c r="GH491" s="71"/>
      <c r="GI491" s="16"/>
      <c r="GJ491" s="16"/>
      <c r="GK491" s="70"/>
      <c r="GL491" s="16"/>
      <c r="GM491" s="16"/>
      <c r="GN491" s="70"/>
      <c r="GO491" s="16"/>
      <c r="GP491" s="16"/>
      <c r="GQ491" s="70"/>
      <c r="GR491" s="16"/>
      <c r="GS491" s="16"/>
      <c r="GT491" s="70"/>
      <c r="GU491" s="16"/>
      <c r="GV491" s="16"/>
      <c r="GW491" s="70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70"/>
      <c r="HJ491" s="16"/>
      <c r="HK491" s="16"/>
      <c r="HL491" s="16"/>
      <c r="HM491" s="16"/>
      <c r="HN491" s="16"/>
      <c r="HO491" s="16"/>
      <c r="HP491" s="16"/>
      <c r="HQ491" s="16"/>
      <c r="HR491" s="70"/>
      <c r="HS491" s="16"/>
      <c r="HT491" s="16"/>
      <c r="HU491" s="70"/>
      <c r="HV491" s="16"/>
      <c r="HW491" s="16"/>
      <c r="HX491" s="70"/>
      <c r="HY491" s="16"/>
      <c r="HZ491" s="16"/>
      <c r="IA491" s="70"/>
      <c r="IB491" s="16"/>
      <c r="IC491" s="16"/>
      <c r="ID491" s="70"/>
      <c r="IE491" s="16"/>
      <c r="IF491" s="16"/>
      <c r="IG491" s="70"/>
      <c r="IH491" s="16"/>
      <c r="II491" s="16"/>
      <c r="IJ491" s="70"/>
      <c r="IK491" s="16"/>
      <c r="IL491" s="16"/>
      <c r="IM491" s="70"/>
      <c r="IN491" s="16"/>
      <c r="IO491" s="16"/>
      <c r="IP491" s="70"/>
      <c r="IQ491" s="16"/>
      <c r="IR491" s="16"/>
      <c r="IS491" s="16"/>
      <c r="IT491" s="70"/>
      <c r="IU491" s="16"/>
      <c r="IV491" s="16"/>
      <c r="IW491" s="70"/>
      <c r="IX491" s="16"/>
      <c r="IY491" s="16"/>
      <c r="IZ491" s="70"/>
      <c r="JA491" s="16"/>
      <c r="JB491" s="16"/>
      <c r="JC491" s="70"/>
      <c r="JD491" s="16"/>
      <c r="JE491" s="16"/>
      <c r="JF491" s="70"/>
      <c r="JG491" s="16"/>
      <c r="JH491" s="16"/>
      <c r="JI491" s="70"/>
      <c r="JJ491" s="16"/>
      <c r="JK491" s="16"/>
      <c r="JL491" s="70"/>
      <c r="JM491" s="16"/>
      <c r="JN491" s="16"/>
      <c r="JO491" s="70"/>
      <c r="JP491" s="16"/>
      <c r="JQ491" s="16"/>
      <c r="JR491" s="70"/>
      <c r="JS491" s="16"/>
      <c r="JT491" s="16"/>
      <c r="JU491" s="70"/>
      <c r="JV491" s="16"/>
      <c r="JW491" s="16"/>
      <c r="JX491" s="70"/>
      <c r="JY491" s="16"/>
      <c r="JZ491" s="35"/>
      <c r="KA491" s="32"/>
      <c r="KB491" s="16"/>
      <c r="KC491" s="16"/>
      <c r="KD491" s="70"/>
      <c r="KE491" s="16"/>
      <c r="KF491" s="16"/>
      <c r="KG491" s="70"/>
      <c r="KH491" s="16"/>
      <c r="KI491" s="16"/>
      <c r="KJ491" s="70"/>
      <c r="KK491" s="16"/>
      <c r="KL491" s="16"/>
      <c r="KM491" s="70"/>
      <c r="KN491" s="16"/>
      <c r="KO491" s="16"/>
      <c r="KP491" s="70"/>
      <c r="KQ491" s="16"/>
      <c r="KR491" s="16"/>
      <c r="KS491" s="70"/>
      <c r="KT491" s="16"/>
      <c r="KU491" s="16"/>
      <c r="KV491" s="16"/>
      <c r="KW491" s="16"/>
      <c r="KX491" s="16"/>
      <c r="KY491" s="70"/>
      <c r="KZ491" s="16"/>
      <c r="LA491" s="16"/>
      <c r="LB491" s="70"/>
      <c r="LC491" s="16"/>
      <c r="LD491" s="16"/>
      <c r="LE491" s="70"/>
      <c r="LF491" s="35"/>
      <c r="LG491" s="35"/>
      <c r="LH491" s="31"/>
      <c r="LI491" s="16"/>
      <c r="LJ491" s="16"/>
      <c r="LK491" s="70"/>
      <c r="LL491" s="16"/>
      <c r="LM491" s="16"/>
      <c r="LN491" s="70"/>
      <c r="LO491" s="16"/>
      <c r="LP491" s="16"/>
      <c r="LQ491" s="70"/>
      <c r="LR491" s="16"/>
      <c r="LS491" s="16"/>
      <c r="LT491" s="70"/>
      <c r="LU491" s="16"/>
      <c r="LV491" s="16"/>
      <c r="LW491" s="70"/>
      <c r="LX491" s="16"/>
      <c r="LY491" s="16"/>
      <c r="LZ491" s="70"/>
      <c r="MA491" s="16"/>
      <c r="MB491" s="16"/>
      <c r="MC491" s="70"/>
      <c r="MD491" s="16"/>
      <c r="ME491" s="16"/>
      <c r="MF491" s="70"/>
      <c r="MG491" s="21"/>
    </row>
    <row r="492" spans="2:345" s="17" customFormat="1" ht="18.75" customHeight="1">
      <c r="B492" s="16"/>
      <c r="C492" s="16"/>
      <c r="D492" s="16"/>
      <c r="E492" s="16"/>
      <c r="F492" s="16"/>
      <c r="G492" s="70"/>
      <c r="H492" s="16"/>
      <c r="I492" s="16"/>
      <c r="J492" s="70"/>
      <c r="K492" s="16"/>
      <c r="L492" s="16"/>
      <c r="M492" s="70"/>
      <c r="N492" s="16"/>
      <c r="O492" s="16"/>
      <c r="P492" s="70"/>
      <c r="Q492" s="16"/>
      <c r="R492" s="16"/>
      <c r="S492" s="70"/>
      <c r="T492" s="16"/>
      <c r="U492" s="16"/>
      <c r="V492" s="70"/>
      <c r="W492" s="16"/>
      <c r="X492" s="16"/>
      <c r="Y492" s="70"/>
      <c r="Z492" s="16"/>
      <c r="AA492" s="16"/>
      <c r="AB492" s="70"/>
      <c r="AC492" s="16"/>
      <c r="AD492" s="16"/>
      <c r="AE492" s="70"/>
      <c r="AF492" s="16"/>
      <c r="AG492" s="16"/>
      <c r="AH492" s="70"/>
      <c r="AI492" s="16"/>
      <c r="AJ492" s="16"/>
      <c r="AK492" s="70"/>
      <c r="AL492" s="16"/>
      <c r="AM492" s="16"/>
      <c r="AN492" s="70"/>
      <c r="AO492" s="16"/>
      <c r="AP492" s="16"/>
      <c r="AQ492" s="70"/>
      <c r="AR492" s="16"/>
      <c r="AS492" s="16"/>
      <c r="AT492" s="70"/>
      <c r="AU492" s="16"/>
      <c r="AV492" s="16"/>
      <c r="AW492" s="70"/>
      <c r="AX492" s="16"/>
      <c r="AY492" s="16"/>
      <c r="AZ492" s="70"/>
      <c r="BA492" s="16"/>
      <c r="BB492" s="16"/>
      <c r="BC492" s="70"/>
      <c r="BD492" s="16"/>
      <c r="BE492" s="16"/>
      <c r="BF492" s="70"/>
      <c r="BG492" s="16"/>
      <c r="BH492" s="16"/>
      <c r="BI492" s="70"/>
      <c r="BJ492" s="16"/>
      <c r="BK492" s="16"/>
      <c r="BL492" s="70"/>
      <c r="BM492" s="16"/>
      <c r="BN492" s="16"/>
      <c r="BO492" s="70"/>
      <c r="BP492" s="16"/>
      <c r="BQ492" s="16"/>
      <c r="BR492" s="70"/>
      <c r="BS492" s="16"/>
      <c r="BT492" s="16"/>
      <c r="BU492" s="70"/>
      <c r="BV492" s="16"/>
      <c r="BW492" s="16"/>
      <c r="BX492" s="70"/>
      <c r="BY492" s="16"/>
      <c r="BZ492" s="16"/>
      <c r="CA492" s="70"/>
      <c r="CB492" s="16"/>
      <c r="CC492" s="16"/>
      <c r="CD492" s="70"/>
      <c r="CE492" s="16"/>
      <c r="CF492" s="16"/>
      <c r="CG492" s="70"/>
      <c r="CH492" s="16"/>
      <c r="CI492" s="16"/>
      <c r="CJ492" s="70"/>
      <c r="CK492" s="16"/>
      <c r="CL492" s="16"/>
      <c r="CM492" s="70"/>
      <c r="CN492" s="16"/>
      <c r="CO492" s="16"/>
      <c r="CP492" s="70"/>
      <c r="CQ492" s="16"/>
      <c r="CR492" s="16"/>
      <c r="CS492" s="70"/>
      <c r="CT492" s="16"/>
      <c r="CU492" s="16"/>
      <c r="CV492" s="70"/>
      <c r="CW492" s="16"/>
      <c r="CX492" s="16"/>
      <c r="CY492" s="70"/>
      <c r="CZ492" s="16"/>
      <c r="DA492" s="16"/>
      <c r="DB492" s="70"/>
      <c r="DC492" s="16"/>
      <c r="DD492" s="16"/>
      <c r="DE492" s="70"/>
      <c r="DF492" s="16"/>
      <c r="DG492" s="16"/>
      <c r="DH492" s="70"/>
      <c r="DI492" s="16"/>
      <c r="DJ492" s="16"/>
      <c r="DK492" s="70"/>
      <c r="DL492" s="16"/>
      <c r="DM492" s="16"/>
      <c r="DN492" s="70"/>
      <c r="DO492" s="16"/>
      <c r="DP492" s="16"/>
      <c r="DQ492" s="70"/>
      <c r="DR492" s="16"/>
      <c r="DS492" s="16"/>
      <c r="DT492" s="70"/>
      <c r="DU492" s="16"/>
      <c r="DV492" s="16"/>
      <c r="DW492" s="70"/>
      <c r="DX492" s="16"/>
      <c r="DY492" s="16"/>
      <c r="DZ492" s="70"/>
      <c r="EA492" s="16"/>
      <c r="EB492" s="16"/>
      <c r="EC492" s="70"/>
      <c r="ED492" s="16"/>
      <c r="EE492" s="16"/>
      <c r="EF492" s="70"/>
      <c r="EG492" s="16"/>
      <c r="EH492" s="16"/>
      <c r="EI492" s="70"/>
      <c r="EJ492" s="16"/>
      <c r="EK492" s="16"/>
      <c r="EL492" s="70"/>
      <c r="EM492" s="16"/>
      <c r="EN492" s="16"/>
      <c r="EO492" s="70"/>
      <c r="EP492" s="16"/>
      <c r="EQ492" s="16"/>
      <c r="ER492" s="70"/>
      <c r="ES492" s="16"/>
      <c r="ET492" s="16"/>
      <c r="EU492" s="70"/>
      <c r="EV492" s="16"/>
      <c r="EW492" s="16"/>
      <c r="EX492" s="70"/>
      <c r="EY492" s="16"/>
      <c r="EZ492" s="16"/>
      <c r="FA492" s="70"/>
      <c r="FB492" s="16"/>
      <c r="FC492" s="16"/>
      <c r="FD492" s="70"/>
      <c r="FE492" s="16"/>
      <c r="FF492" s="16"/>
      <c r="FG492" s="70"/>
      <c r="FH492" s="16"/>
      <c r="FI492" s="16"/>
      <c r="FJ492" s="70"/>
      <c r="FK492" s="16"/>
      <c r="FL492" s="16"/>
      <c r="FM492" s="70"/>
      <c r="FN492" s="16"/>
      <c r="FO492" s="16"/>
      <c r="FP492" s="70"/>
      <c r="FQ492" s="16"/>
      <c r="FR492" s="16"/>
      <c r="FS492" s="70"/>
      <c r="FT492" s="16"/>
      <c r="FU492" s="16"/>
      <c r="FV492" s="70"/>
      <c r="FW492" s="16"/>
      <c r="FX492" s="16"/>
      <c r="FY492" s="70"/>
      <c r="FZ492" s="16"/>
      <c r="GA492" s="16"/>
      <c r="GB492" s="70"/>
      <c r="GC492" s="16"/>
      <c r="GD492" s="16"/>
      <c r="GE492" s="70"/>
      <c r="GF492" s="16"/>
      <c r="GG492" s="16"/>
      <c r="GH492" s="71"/>
      <c r="GI492" s="16"/>
      <c r="GJ492" s="16"/>
      <c r="GK492" s="70"/>
      <c r="GL492" s="16"/>
      <c r="GM492" s="16"/>
      <c r="GN492" s="70"/>
      <c r="GO492" s="16"/>
      <c r="GP492" s="16"/>
      <c r="GQ492" s="70"/>
      <c r="GR492" s="16"/>
      <c r="GS492" s="16"/>
      <c r="GT492" s="70"/>
      <c r="GU492" s="16"/>
      <c r="GV492" s="16"/>
      <c r="GW492" s="70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70"/>
      <c r="HJ492" s="16"/>
      <c r="HK492" s="16"/>
      <c r="HL492" s="16"/>
      <c r="HM492" s="16"/>
      <c r="HN492" s="16"/>
      <c r="HO492" s="16"/>
      <c r="HP492" s="16"/>
      <c r="HQ492" s="16"/>
      <c r="HR492" s="70"/>
      <c r="HS492" s="16"/>
      <c r="HT492" s="16"/>
      <c r="HU492" s="70"/>
      <c r="HV492" s="16"/>
      <c r="HW492" s="16"/>
      <c r="HX492" s="70"/>
      <c r="HY492" s="16"/>
      <c r="HZ492" s="16"/>
      <c r="IA492" s="70"/>
      <c r="IB492" s="16"/>
      <c r="IC492" s="16"/>
      <c r="ID492" s="70"/>
      <c r="IE492" s="16"/>
      <c r="IF492" s="16"/>
      <c r="IG492" s="70"/>
      <c r="IH492" s="16"/>
      <c r="II492" s="16"/>
      <c r="IJ492" s="70"/>
      <c r="IK492" s="16"/>
      <c r="IL492" s="16"/>
      <c r="IM492" s="70"/>
      <c r="IN492" s="16"/>
      <c r="IO492" s="16"/>
      <c r="IP492" s="70"/>
      <c r="IQ492" s="16"/>
      <c r="IR492" s="16"/>
      <c r="IS492" s="16"/>
      <c r="IT492" s="70"/>
      <c r="IU492" s="16"/>
      <c r="IV492" s="16"/>
      <c r="IW492" s="70"/>
      <c r="IX492" s="16"/>
      <c r="IY492" s="16"/>
      <c r="IZ492" s="70"/>
      <c r="JA492" s="16"/>
      <c r="JB492" s="16"/>
      <c r="JC492" s="70"/>
      <c r="JD492" s="16"/>
      <c r="JE492" s="16"/>
      <c r="JF492" s="70"/>
      <c r="JG492" s="16"/>
      <c r="JH492" s="16"/>
      <c r="JI492" s="70"/>
      <c r="JJ492" s="35"/>
      <c r="JK492" s="35"/>
      <c r="JL492" s="32"/>
      <c r="JM492" s="35"/>
      <c r="JN492" s="35"/>
      <c r="JO492" s="32"/>
      <c r="JP492" s="35"/>
      <c r="JQ492" s="35"/>
      <c r="JR492" s="32"/>
      <c r="JS492" s="16"/>
      <c r="JT492" s="16"/>
      <c r="JU492" s="70"/>
      <c r="JV492" s="16"/>
      <c r="JW492" s="16"/>
      <c r="JX492" s="70"/>
      <c r="JY492" s="16"/>
      <c r="JZ492" s="35"/>
      <c r="KA492" s="32"/>
      <c r="KB492" s="16"/>
      <c r="KC492" s="16"/>
      <c r="KD492" s="70"/>
      <c r="KE492" s="16"/>
      <c r="KF492" s="16"/>
      <c r="KG492" s="70"/>
      <c r="KH492" s="16"/>
      <c r="KI492" s="16"/>
      <c r="KJ492" s="70"/>
      <c r="KK492" s="16"/>
      <c r="KL492" s="16"/>
      <c r="KM492" s="70"/>
      <c r="KN492" s="16"/>
      <c r="KO492" s="16"/>
      <c r="KP492" s="70"/>
      <c r="KQ492" s="16"/>
      <c r="KR492" s="16"/>
      <c r="KS492" s="70"/>
      <c r="KT492" s="16"/>
      <c r="KU492" s="16"/>
      <c r="KV492" s="16"/>
      <c r="KW492" s="16"/>
      <c r="KX492" s="16"/>
      <c r="KY492" s="70"/>
      <c r="KZ492" s="16"/>
      <c r="LA492" s="16"/>
      <c r="LB492" s="70"/>
      <c r="LC492" s="16"/>
      <c r="LD492" s="16"/>
      <c r="LE492" s="70"/>
      <c r="LF492" s="35"/>
      <c r="LG492" s="35"/>
      <c r="LH492" s="31"/>
      <c r="LI492" s="16"/>
      <c r="LJ492" s="16"/>
      <c r="LK492" s="70"/>
      <c r="LL492" s="16"/>
      <c r="LM492" s="16"/>
      <c r="LN492" s="70"/>
      <c r="LO492" s="16"/>
      <c r="LP492" s="16"/>
      <c r="LQ492" s="70"/>
      <c r="LR492" s="16"/>
      <c r="LS492" s="16"/>
      <c r="LT492" s="70"/>
      <c r="LU492" s="16"/>
      <c r="LV492" s="16"/>
      <c r="LW492" s="70"/>
      <c r="LX492" s="16"/>
      <c r="LY492" s="16"/>
      <c r="LZ492" s="70"/>
      <c r="MA492" s="16"/>
      <c r="MB492" s="16"/>
      <c r="MC492" s="70"/>
      <c r="MD492" s="16"/>
      <c r="ME492" s="16"/>
      <c r="MF492" s="70"/>
      <c r="MG492" s="21"/>
    </row>
    <row r="493" spans="2:345" s="17" customFormat="1">
      <c r="B493" s="16"/>
      <c r="C493" s="16"/>
      <c r="D493" s="16"/>
      <c r="E493" s="16"/>
      <c r="F493" s="16"/>
      <c r="G493" s="70"/>
      <c r="H493" s="16"/>
      <c r="I493" s="16"/>
      <c r="J493" s="70"/>
      <c r="K493" s="16"/>
      <c r="L493" s="16"/>
      <c r="M493" s="70"/>
      <c r="N493" s="16"/>
      <c r="O493" s="16"/>
      <c r="P493" s="70"/>
      <c r="Q493" s="16"/>
      <c r="R493" s="16"/>
      <c r="S493" s="70"/>
      <c r="T493" s="16"/>
      <c r="U493" s="16"/>
      <c r="V493" s="70"/>
      <c r="W493" s="16"/>
      <c r="X493" s="16"/>
      <c r="Y493" s="70"/>
      <c r="Z493" s="16"/>
      <c r="AA493" s="16"/>
      <c r="AB493" s="70"/>
      <c r="AC493" s="16"/>
      <c r="AD493" s="16"/>
      <c r="AE493" s="70"/>
      <c r="AF493" s="16"/>
      <c r="AG493" s="16"/>
      <c r="AH493" s="70"/>
      <c r="AI493" s="16"/>
      <c r="AJ493" s="16"/>
      <c r="AK493" s="70"/>
      <c r="AL493" s="16"/>
      <c r="AM493" s="16"/>
      <c r="AN493" s="70"/>
      <c r="AO493" s="16"/>
      <c r="AP493" s="16"/>
      <c r="AQ493" s="70"/>
      <c r="AR493" s="16"/>
      <c r="AS493" s="16"/>
      <c r="AT493" s="70"/>
      <c r="AU493" s="16"/>
      <c r="AV493" s="16"/>
      <c r="AW493" s="70"/>
      <c r="AX493" s="16"/>
      <c r="AY493" s="16"/>
      <c r="AZ493" s="70"/>
      <c r="BA493" s="16"/>
      <c r="BB493" s="16"/>
      <c r="BC493" s="70"/>
      <c r="BD493" s="16"/>
      <c r="BE493" s="16"/>
      <c r="BF493" s="70"/>
      <c r="BG493" s="16"/>
      <c r="BH493" s="16"/>
      <c r="BI493" s="70"/>
      <c r="BJ493" s="16"/>
      <c r="BK493" s="16"/>
      <c r="BL493" s="70"/>
      <c r="BM493" s="16"/>
      <c r="BN493" s="16"/>
      <c r="BO493" s="70"/>
      <c r="BP493" s="16"/>
      <c r="BQ493" s="16"/>
      <c r="BR493" s="70"/>
      <c r="BS493" s="16"/>
      <c r="BT493" s="16"/>
      <c r="BU493" s="70"/>
      <c r="BV493" s="16"/>
      <c r="BW493" s="16"/>
      <c r="BX493" s="70"/>
      <c r="BY493" s="16"/>
      <c r="BZ493" s="16"/>
      <c r="CA493" s="70"/>
      <c r="CB493" s="16"/>
      <c r="CC493" s="16"/>
      <c r="CD493" s="70"/>
      <c r="CE493" s="16"/>
      <c r="CF493" s="16"/>
      <c r="CG493" s="70"/>
      <c r="CH493" s="16"/>
      <c r="CI493" s="16"/>
      <c r="CJ493" s="70"/>
      <c r="CK493" s="16"/>
      <c r="CL493" s="16"/>
      <c r="CM493" s="70"/>
      <c r="CN493" s="16"/>
      <c r="CO493" s="16"/>
      <c r="CP493" s="70"/>
      <c r="CQ493" s="16"/>
      <c r="CR493" s="16"/>
      <c r="CS493" s="70"/>
      <c r="CT493" s="16"/>
      <c r="CU493" s="16"/>
      <c r="CV493" s="70"/>
      <c r="CW493" s="16"/>
      <c r="CX493" s="16"/>
      <c r="CY493" s="70"/>
      <c r="CZ493" s="16"/>
      <c r="DA493" s="16"/>
      <c r="DB493" s="70"/>
      <c r="DC493" s="16"/>
      <c r="DD493" s="16"/>
      <c r="DE493" s="70"/>
      <c r="DF493" s="16"/>
      <c r="DG493" s="16"/>
      <c r="DH493" s="70"/>
      <c r="DI493" s="16"/>
      <c r="DJ493" s="16"/>
      <c r="DK493" s="70"/>
      <c r="DL493" s="16"/>
      <c r="DM493" s="16"/>
      <c r="DN493" s="70"/>
      <c r="DO493" s="16"/>
      <c r="DP493" s="16"/>
      <c r="DQ493" s="70"/>
      <c r="DR493" s="16"/>
      <c r="DS493" s="16"/>
      <c r="DT493" s="70"/>
      <c r="DU493" s="16"/>
      <c r="DV493" s="16"/>
      <c r="DW493" s="70"/>
      <c r="DX493" s="16"/>
      <c r="DY493" s="16"/>
      <c r="DZ493" s="70"/>
      <c r="EA493" s="16"/>
      <c r="EB493" s="16"/>
      <c r="EC493" s="70"/>
      <c r="ED493" s="16"/>
      <c r="EE493" s="16"/>
      <c r="EF493" s="70"/>
      <c r="EG493" s="16"/>
      <c r="EH493" s="16"/>
      <c r="EI493" s="70"/>
      <c r="EJ493" s="16"/>
      <c r="EK493" s="16"/>
      <c r="EL493" s="70"/>
      <c r="EM493" s="16"/>
      <c r="EN493" s="16"/>
      <c r="EO493" s="70"/>
      <c r="EP493" s="16"/>
      <c r="EQ493" s="16"/>
      <c r="ER493" s="70"/>
      <c r="ES493" s="16"/>
      <c r="ET493" s="16"/>
      <c r="EU493" s="70"/>
      <c r="EV493" s="16"/>
      <c r="EW493" s="16"/>
      <c r="EX493" s="70"/>
      <c r="EY493" s="16"/>
      <c r="EZ493" s="16"/>
      <c r="FA493" s="70"/>
      <c r="FB493" s="16"/>
      <c r="FC493" s="16"/>
      <c r="FD493" s="70"/>
      <c r="FE493" s="16"/>
      <c r="FF493" s="16"/>
      <c r="FG493" s="70"/>
      <c r="FH493" s="16"/>
      <c r="FI493" s="16"/>
      <c r="FJ493" s="70"/>
      <c r="FK493" s="16"/>
      <c r="FL493" s="16"/>
      <c r="FM493" s="70"/>
      <c r="FN493" s="16"/>
      <c r="FO493" s="16"/>
      <c r="FP493" s="70"/>
      <c r="FQ493" s="16"/>
      <c r="FR493" s="16"/>
      <c r="FS493" s="70"/>
      <c r="FT493" s="16"/>
      <c r="FU493" s="16"/>
      <c r="FV493" s="70"/>
      <c r="FW493" s="16"/>
      <c r="FX493" s="16"/>
      <c r="FY493" s="70"/>
      <c r="FZ493" s="16"/>
      <c r="GA493" s="16"/>
      <c r="GB493" s="70"/>
      <c r="GC493" s="16"/>
      <c r="GD493" s="16"/>
      <c r="GE493" s="70"/>
      <c r="GF493" s="16"/>
      <c r="GG493" s="16"/>
      <c r="GH493" s="71"/>
      <c r="GI493" s="16"/>
      <c r="GJ493" s="16"/>
      <c r="GK493" s="70"/>
      <c r="GL493" s="16"/>
      <c r="GM493" s="16"/>
      <c r="GN493" s="70"/>
      <c r="GO493" s="16"/>
      <c r="GP493" s="16"/>
      <c r="GQ493" s="70"/>
      <c r="GR493" s="16"/>
      <c r="GS493" s="16"/>
      <c r="GT493" s="70"/>
      <c r="GU493" s="16"/>
      <c r="GV493" s="16"/>
      <c r="GW493" s="70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70"/>
      <c r="HJ493" s="16"/>
      <c r="HK493" s="16"/>
      <c r="HL493" s="16"/>
      <c r="HM493" s="16"/>
      <c r="HN493" s="16"/>
      <c r="HO493" s="16"/>
      <c r="HP493" s="16"/>
      <c r="HQ493" s="16"/>
      <c r="HR493" s="70"/>
      <c r="HS493" s="16"/>
      <c r="HT493" s="16"/>
      <c r="HU493" s="70"/>
      <c r="HV493" s="16"/>
      <c r="HW493" s="16"/>
      <c r="HX493" s="70"/>
      <c r="HY493" s="16"/>
      <c r="HZ493" s="16"/>
      <c r="IA493" s="70"/>
      <c r="IB493" s="16"/>
      <c r="IC493" s="16"/>
      <c r="ID493" s="70"/>
      <c r="IE493" s="16"/>
      <c r="IF493" s="16"/>
      <c r="IG493" s="70"/>
      <c r="IH493" s="16"/>
      <c r="II493" s="16"/>
      <c r="IJ493" s="70"/>
      <c r="IK493" s="16"/>
      <c r="IL493" s="16"/>
      <c r="IM493" s="70"/>
      <c r="IN493" s="16"/>
      <c r="IO493" s="16"/>
      <c r="IP493" s="70"/>
      <c r="IQ493" s="16"/>
      <c r="IR493" s="16"/>
      <c r="IS493" s="16"/>
      <c r="IT493" s="70"/>
      <c r="IU493" s="16"/>
      <c r="IV493" s="16"/>
      <c r="IW493" s="70"/>
      <c r="IX493" s="16"/>
      <c r="IY493" s="16"/>
      <c r="IZ493" s="70"/>
      <c r="JA493" s="16"/>
      <c r="JB493" s="16"/>
      <c r="JC493" s="70"/>
      <c r="JD493" s="16"/>
      <c r="JE493" s="16"/>
      <c r="JF493" s="70"/>
      <c r="JG493" s="16"/>
      <c r="JH493" s="16"/>
      <c r="JI493" s="70"/>
      <c r="JJ493" s="35"/>
      <c r="JK493" s="35"/>
      <c r="JL493" s="32"/>
      <c r="JM493" s="35"/>
      <c r="JN493" s="35"/>
      <c r="JO493" s="32"/>
      <c r="JP493" s="35"/>
      <c r="JQ493" s="35"/>
      <c r="JR493" s="32"/>
      <c r="JS493" s="16"/>
      <c r="JT493" s="16"/>
      <c r="JU493" s="70"/>
      <c r="JV493" s="16"/>
      <c r="JW493" s="16"/>
      <c r="JX493" s="70"/>
      <c r="JY493" s="16"/>
      <c r="JZ493" s="35"/>
      <c r="KA493" s="32"/>
      <c r="KB493" s="16"/>
      <c r="KC493" s="16"/>
      <c r="KD493" s="70"/>
      <c r="KE493" s="16"/>
      <c r="KF493" s="16"/>
      <c r="KG493" s="70"/>
      <c r="KH493" s="16"/>
      <c r="KI493" s="16"/>
      <c r="KJ493" s="70"/>
      <c r="KK493" s="16"/>
      <c r="KL493" s="16"/>
      <c r="KM493" s="70"/>
      <c r="KN493" s="16"/>
      <c r="KO493" s="16"/>
      <c r="KP493" s="70"/>
      <c r="KQ493" s="16"/>
      <c r="KR493" s="16"/>
      <c r="KS493" s="70"/>
      <c r="KT493" s="16"/>
      <c r="KU493" s="16"/>
      <c r="KV493" s="16"/>
      <c r="KW493" s="16"/>
      <c r="KX493" s="16"/>
      <c r="KY493" s="70"/>
      <c r="KZ493" s="16"/>
      <c r="LA493" s="16"/>
      <c r="LB493" s="70"/>
      <c r="LC493" s="16"/>
      <c r="LD493" s="16"/>
      <c r="LE493" s="70"/>
      <c r="LF493" s="35"/>
      <c r="LG493" s="35"/>
      <c r="LH493" s="31"/>
      <c r="LI493" s="16"/>
      <c r="LJ493" s="16"/>
      <c r="LK493" s="70"/>
      <c r="LL493" s="16"/>
      <c r="LM493" s="16"/>
      <c r="LN493" s="70"/>
      <c r="LO493" s="16"/>
      <c r="LP493" s="16"/>
      <c r="LQ493" s="70"/>
      <c r="LR493" s="16"/>
      <c r="LS493" s="16"/>
      <c r="LT493" s="70"/>
      <c r="LU493" s="16"/>
      <c r="LV493" s="16"/>
      <c r="LW493" s="70"/>
      <c r="LX493" s="16"/>
      <c r="LY493" s="16"/>
      <c r="LZ493" s="70"/>
      <c r="MA493" s="16"/>
      <c r="MB493" s="16"/>
      <c r="MC493" s="70"/>
      <c r="MD493" s="16"/>
      <c r="ME493" s="16"/>
      <c r="MF493" s="70"/>
      <c r="MG493" s="21"/>
    </row>
    <row r="494" spans="2:345" s="17" customFormat="1" ht="18.75" customHeight="1">
      <c r="B494" s="16"/>
      <c r="C494" s="16"/>
      <c r="D494" s="16"/>
      <c r="E494" s="16"/>
      <c r="F494" s="16"/>
      <c r="G494" s="70"/>
      <c r="H494" s="16"/>
      <c r="I494" s="16"/>
      <c r="J494" s="70"/>
      <c r="K494" s="16"/>
      <c r="L494" s="16"/>
      <c r="M494" s="70"/>
      <c r="N494" s="16"/>
      <c r="O494" s="16"/>
      <c r="P494" s="70"/>
      <c r="Q494" s="16"/>
      <c r="R494" s="16"/>
      <c r="S494" s="70"/>
      <c r="T494" s="16"/>
      <c r="U494" s="16"/>
      <c r="V494" s="70"/>
      <c r="W494" s="16"/>
      <c r="X494" s="16"/>
      <c r="Y494" s="70"/>
      <c r="Z494" s="16"/>
      <c r="AA494" s="16"/>
      <c r="AB494" s="70"/>
      <c r="AC494" s="16"/>
      <c r="AD494" s="16"/>
      <c r="AE494" s="70"/>
      <c r="AF494" s="16"/>
      <c r="AG494" s="16"/>
      <c r="AH494" s="70"/>
      <c r="AI494" s="16"/>
      <c r="AJ494" s="16"/>
      <c r="AK494" s="70"/>
      <c r="AL494" s="16"/>
      <c r="AM494" s="16"/>
      <c r="AN494" s="70"/>
      <c r="AO494" s="16"/>
      <c r="AP494" s="16"/>
      <c r="AQ494" s="70"/>
      <c r="AR494" s="16"/>
      <c r="AS494" s="16"/>
      <c r="AT494" s="70"/>
      <c r="AU494" s="16"/>
      <c r="AV494" s="16"/>
      <c r="AW494" s="70"/>
      <c r="AX494" s="16"/>
      <c r="AY494" s="16"/>
      <c r="AZ494" s="70"/>
      <c r="BA494" s="16"/>
      <c r="BB494" s="16"/>
      <c r="BC494" s="70"/>
      <c r="BD494" s="16"/>
      <c r="BE494" s="16"/>
      <c r="BF494" s="70"/>
      <c r="BG494" s="16"/>
      <c r="BH494" s="16"/>
      <c r="BI494" s="70"/>
      <c r="BJ494" s="16"/>
      <c r="BK494" s="16"/>
      <c r="BL494" s="70"/>
      <c r="BM494" s="16"/>
      <c r="BN494" s="16"/>
      <c r="BO494" s="70"/>
      <c r="BP494" s="16"/>
      <c r="BQ494" s="16"/>
      <c r="BR494" s="70"/>
      <c r="BS494" s="16"/>
      <c r="BT494" s="16"/>
      <c r="BU494" s="70"/>
      <c r="BV494" s="16"/>
      <c r="BW494" s="16"/>
      <c r="BX494" s="70"/>
      <c r="BY494" s="16"/>
      <c r="BZ494" s="16"/>
      <c r="CA494" s="70"/>
      <c r="CB494" s="16"/>
      <c r="CC494" s="16"/>
      <c r="CD494" s="70"/>
      <c r="CE494" s="16"/>
      <c r="CF494" s="16"/>
      <c r="CG494" s="70"/>
      <c r="CH494" s="16"/>
      <c r="CI494" s="16"/>
      <c r="CJ494" s="70"/>
      <c r="CK494" s="16"/>
      <c r="CL494" s="16"/>
      <c r="CM494" s="70"/>
      <c r="CN494" s="16"/>
      <c r="CO494" s="16"/>
      <c r="CP494" s="70"/>
      <c r="CQ494" s="16"/>
      <c r="CR494" s="16"/>
      <c r="CS494" s="70"/>
      <c r="CT494" s="16"/>
      <c r="CU494" s="16"/>
      <c r="CV494" s="70"/>
      <c r="CW494" s="16"/>
      <c r="CX494" s="16"/>
      <c r="CY494" s="70"/>
      <c r="CZ494" s="16"/>
      <c r="DA494" s="16"/>
      <c r="DB494" s="70"/>
      <c r="DC494" s="16"/>
      <c r="DD494" s="16"/>
      <c r="DE494" s="70"/>
      <c r="DF494" s="16"/>
      <c r="DG494" s="16"/>
      <c r="DH494" s="70"/>
      <c r="DI494" s="16"/>
      <c r="DJ494" s="16"/>
      <c r="DK494" s="70"/>
      <c r="DL494" s="16"/>
      <c r="DM494" s="16"/>
      <c r="DN494" s="70"/>
      <c r="DO494" s="16"/>
      <c r="DP494" s="16"/>
      <c r="DQ494" s="70"/>
      <c r="DR494" s="16"/>
      <c r="DS494" s="16"/>
      <c r="DT494" s="70"/>
      <c r="DU494" s="16"/>
      <c r="DV494" s="16"/>
      <c r="DW494" s="70"/>
      <c r="DX494" s="16"/>
      <c r="DY494" s="16"/>
      <c r="DZ494" s="70"/>
      <c r="EA494" s="16"/>
      <c r="EB494" s="16"/>
      <c r="EC494" s="70"/>
      <c r="ED494" s="16"/>
      <c r="EE494" s="16"/>
      <c r="EF494" s="70"/>
      <c r="EG494" s="16"/>
      <c r="EH494" s="16"/>
      <c r="EI494" s="70"/>
      <c r="EJ494" s="16"/>
      <c r="EK494" s="16"/>
      <c r="EL494" s="70"/>
      <c r="EM494" s="16"/>
      <c r="EN494" s="16"/>
      <c r="EO494" s="70"/>
      <c r="EP494" s="16"/>
      <c r="EQ494" s="16"/>
      <c r="ER494" s="70"/>
      <c r="ES494" s="16"/>
      <c r="ET494" s="16"/>
      <c r="EU494" s="70"/>
      <c r="EV494" s="16"/>
      <c r="EW494" s="16"/>
      <c r="EX494" s="70"/>
      <c r="EY494" s="16"/>
      <c r="EZ494" s="16"/>
      <c r="FA494" s="70"/>
      <c r="FB494" s="16"/>
      <c r="FC494" s="16"/>
      <c r="FD494" s="70"/>
      <c r="FE494" s="16"/>
      <c r="FF494" s="16"/>
      <c r="FG494" s="70"/>
      <c r="FH494" s="16"/>
      <c r="FI494" s="16"/>
      <c r="FJ494" s="70"/>
      <c r="FK494" s="16"/>
      <c r="FL494" s="16"/>
      <c r="FM494" s="70"/>
      <c r="FN494" s="16"/>
      <c r="FO494" s="16"/>
      <c r="FP494" s="70"/>
      <c r="FQ494" s="16"/>
      <c r="FR494" s="16"/>
      <c r="FS494" s="70"/>
      <c r="FT494" s="16"/>
      <c r="FU494" s="16"/>
      <c r="FV494" s="70"/>
      <c r="FW494" s="16"/>
      <c r="FX494" s="16"/>
      <c r="FY494" s="70"/>
      <c r="FZ494" s="16"/>
      <c r="GA494" s="16"/>
      <c r="GB494" s="70"/>
      <c r="GC494" s="16"/>
      <c r="GD494" s="16"/>
      <c r="GE494" s="70"/>
      <c r="GF494" s="16"/>
      <c r="GG494" s="16"/>
      <c r="GH494" s="71"/>
      <c r="GI494" s="16"/>
      <c r="GJ494" s="16"/>
      <c r="GK494" s="70"/>
      <c r="GL494" s="16"/>
      <c r="GM494" s="16"/>
      <c r="GN494" s="70"/>
      <c r="GO494" s="16"/>
      <c r="GP494" s="16"/>
      <c r="GQ494" s="70"/>
      <c r="GR494" s="16"/>
      <c r="GS494" s="16"/>
      <c r="GT494" s="70"/>
      <c r="GU494" s="16"/>
      <c r="GV494" s="16"/>
      <c r="GW494" s="70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70"/>
      <c r="HJ494" s="16"/>
      <c r="HK494" s="16"/>
      <c r="HL494" s="16"/>
      <c r="HM494" s="16"/>
      <c r="HN494" s="16"/>
      <c r="HO494" s="16"/>
      <c r="HP494" s="16"/>
      <c r="HQ494" s="16"/>
      <c r="HR494" s="70"/>
      <c r="HS494" s="16"/>
      <c r="HT494" s="16"/>
      <c r="HU494" s="70"/>
      <c r="HV494" s="16"/>
      <c r="HW494" s="16"/>
      <c r="HX494" s="70"/>
      <c r="HY494" s="16"/>
      <c r="HZ494" s="16"/>
      <c r="IA494" s="70"/>
      <c r="IB494" s="16"/>
      <c r="IC494" s="16"/>
      <c r="ID494" s="70"/>
      <c r="IE494" s="16"/>
      <c r="IF494" s="16"/>
      <c r="IG494" s="70"/>
      <c r="IH494" s="16"/>
      <c r="II494" s="16"/>
      <c r="IJ494" s="70"/>
      <c r="IK494" s="16"/>
      <c r="IL494" s="16"/>
      <c r="IM494" s="70"/>
      <c r="IN494" s="16"/>
      <c r="IO494" s="16"/>
      <c r="IP494" s="70"/>
      <c r="IQ494" s="16"/>
      <c r="IR494" s="16"/>
      <c r="IS494" s="16"/>
      <c r="IT494" s="70"/>
      <c r="IU494" s="16"/>
      <c r="IV494" s="16"/>
      <c r="IW494" s="70"/>
      <c r="IX494" s="16"/>
      <c r="IY494" s="16"/>
      <c r="IZ494" s="70"/>
      <c r="JA494" s="16"/>
      <c r="JB494" s="16"/>
      <c r="JC494" s="70"/>
      <c r="JD494" s="16"/>
      <c r="JE494" s="16"/>
      <c r="JF494" s="70"/>
      <c r="JG494" s="16"/>
      <c r="JH494" s="16"/>
      <c r="JI494" s="70"/>
      <c r="JJ494" s="35"/>
      <c r="JK494" s="35"/>
      <c r="JL494" s="32"/>
      <c r="JM494" s="35"/>
      <c r="JN494" s="35"/>
      <c r="JO494" s="32"/>
      <c r="JP494" s="35"/>
      <c r="JQ494" s="35"/>
      <c r="JR494" s="32"/>
      <c r="JS494" s="35"/>
      <c r="JT494" s="35"/>
      <c r="JU494" s="32"/>
      <c r="JV494" s="35"/>
      <c r="JW494" s="35"/>
      <c r="JX494" s="32"/>
      <c r="JY494" s="35"/>
      <c r="JZ494" s="35"/>
      <c r="KA494" s="32"/>
      <c r="KB494" s="16"/>
      <c r="KC494" s="16"/>
      <c r="KD494" s="70"/>
      <c r="KE494" s="16"/>
      <c r="KF494" s="16"/>
      <c r="KG494" s="70"/>
      <c r="KH494" s="16"/>
      <c r="KI494" s="16"/>
      <c r="KJ494" s="70"/>
      <c r="KK494" s="16"/>
      <c r="KL494" s="16"/>
      <c r="KM494" s="70"/>
      <c r="KN494" s="16"/>
      <c r="KO494" s="16"/>
      <c r="KP494" s="70"/>
      <c r="KQ494" s="16"/>
      <c r="KR494" s="16"/>
      <c r="KS494" s="70"/>
      <c r="KT494" s="16"/>
      <c r="KU494" s="16"/>
      <c r="KV494" s="16"/>
      <c r="KW494" s="16"/>
      <c r="KX494" s="16"/>
      <c r="KY494" s="70"/>
      <c r="KZ494" s="16"/>
      <c r="LA494" s="16"/>
      <c r="LB494" s="70"/>
      <c r="LC494" s="16"/>
      <c r="LD494" s="16"/>
      <c r="LE494" s="70"/>
      <c r="LF494" s="35"/>
      <c r="LG494" s="35"/>
      <c r="LH494" s="31"/>
      <c r="LI494" s="16"/>
      <c r="LJ494" s="16"/>
      <c r="LK494" s="70"/>
      <c r="LL494" s="16"/>
      <c r="LM494" s="16"/>
      <c r="LN494" s="70"/>
      <c r="LO494" s="16"/>
      <c r="LP494" s="16"/>
      <c r="LQ494" s="70"/>
      <c r="LR494" s="16"/>
      <c r="LS494" s="16"/>
      <c r="LT494" s="70"/>
      <c r="LU494" s="16"/>
      <c r="LV494" s="16"/>
      <c r="LW494" s="70"/>
      <c r="LX494" s="16"/>
      <c r="LY494" s="16"/>
      <c r="LZ494" s="70"/>
      <c r="MA494" s="16"/>
      <c r="MB494" s="16"/>
      <c r="MC494" s="70"/>
      <c r="MD494" s="16"/>
      <c r="ME494" s="16"/>
      <c r="MF494" s="70"/>
      <c r="MG494" s="21"/>
    </row>
    <row r="495" spans="2:345" s="17" customFormat="1">
      <c r="B495" s="16"/>
      <c r="C495" s="16"/>
      <c r="D495" s="16"/>
      <c r="E495" s="16"/>
      <c r="F495" s="16"/>
      <c r="G495" s="70"/>
      <c r="H495" s="16"/>
      <c r="I495" s="16"/>
      <c r="J495" s="70"/>
      <c r="K495" s="16"/>
      <c r="L495" s="16"/>
      <c r="M495" s="70"/>
      <c r="N495" s="16"/>
      <c r="O495" s="16"/>
      <c r="P495" s="70"/>
      <c r="Q495" s="16"/>
      <c r="R495" s="16"/>
      <c r="S495" s="70"/>
      <c r="T495" s="16"/>
      <c r="U495" s="16"/>
      <c r="V495" s="70"/>
      <c r="W495" s="16"/>
      <c r="X495" s="16"/>
      <c r="Y495" s="70"/>
      <c r="Z495" s="16"/>
      <c r="AA495" s="16"/>
      <c r="AB495" s="70"/>
      <c r="AC495" s="16"/>
      <c r="AD495" s="16"/>
      <c r="AE495" s="70"/>
      <c r="AF495" s="16"/>
      <c r="AG495" s="16"/>
      <c r="AH495" s="70"/>
      <c r="AI495" s="16"/>
      <c r="AJ495" s="16"/>
      <c r="AK495" s="70"/>
      <c r="AL495" s="16"/>
      <c r="AM495" s="16"/>
      <c r="AN495" s="70"/>
      <c r="AO495" s="16"/>
      <c r="AP495" s="16"/>
      <c r="AQ495" s="70"/>
      <c r="AR495" s="16"/>
      <c r="AS495" s="16"/>
      <c r="AT495" s="70"/>
      <c r="AU495" s="16"/>
      <c r="AV495" s="16"/>
      <c r="AW495" s="70"/>
      <c r="AX495" s="16"/>
      <c r="AY495" s="16"/>
      <c r="AZ495" s="70"/>
      <c r="BA495" s="16"/>
      <c r="BB495" s="16"/>
      <c r="BC495" s="70"/>
      <c r="BD495" s="16"/>
      <c r="BE495" s="16"/>
      <c r="BF495" s="70"/>
      <c r="BG495" s="16"/>
      <c r="BH495" s="16"/>
      <c r="BI495" s="70"/>
      <c r="BJ495" s="16"/>
      <c r="BK495" s="16"/>
      <c r="BL495" s="70"/>
      <c r="BM495" s="16"/>
      <c r="BN495" s="16"/>
      <c r="BO495" s="70"/>
      <c r="BP495" s="16"/>
      <c r="BQ495" s="16"/>
      <c r="BR495" s="70"/>
      <c r="BS495" s="16"/>
      <c r="BT495" s="16"/>
      <c r="BU495" s="70"/>
      <c r="BV495" s="16"/>
      <c r="BW495" s="16"/>
      <c r="BX495" s="70"/>
      <c r="BY495" s="16"/>
      <c r="BZ495" s="16"/>
      <c r="CA495" s="70"/>
      <c r="CB495" s="16"/>
      <c r="CC495" s="16"/>
      <c r="CD495" s="70"/>
      <c r="CE495" s="16"/>
      <c r="CF495" s="16"/>
      <c r="CG495" s="70"/>
      <c r="CH495" s="16"/>
      <c r="CI495" s="16"/>
      <c r="CJ495" s="70"/>
      <c r="CK495" s="16"/>
      <c r="CL495" s="16"/>
      <c r="CM495" s="70"/>
      <c r="CN495" s="16"/>
      <c r="CO495" s="16"/>
      <c r="CP495" s="70"/>
      <c r="CQ495" s="16"/>
      <c r="CR495" s="16"/>
      <c r="CS495" s="70"/>
      <c r="CT495" s="16"/>
      <c r="CU495" s="16"/>
      <c r="CV495" s="70"/>
      <c r="CW495" s="16"/>
      <c r="CX495" s="16"/>
      <c r="CY495" s="70"/>
      <c r="CZ495" s="16"/>
      <c r="DA495" s="16"/>
      <c r="DB495" s="70"/>
      <c r="DC495" s="16"/>
      <c r="DD495" s="16"/>
      <c r="DE495" s="70"/>
      <c r="DF495" s="16"/>
      <c r="DG495" s="16"/>
      <c r="DH495" s="70"/>
      <c r="DI495" s="16"/>
      <c r="DJ495" s="16"/>
      <c r="DK495" s="70"/>
      <c r="DL495" s="16"/>
      <c r="DM495" s="16"/>
      <c r="DN495" s="70"/>
      <c r="DO495" s="16"/>
      <c r="DP495" s="16"/>
      <c r="DQ495" s="70"/>
      <c r="DR495" s="16"/>
      <c r="DS495" s="16"/>
      <c r="DT495" s="70"/>
      <c r="DU495" s="16"/>
      <c r="DV495" s="16"/>
      <c r="DW495" s="70"/>
      <c r="DX495" s="16"/>
      <c r="DY495" s="16"/>
      <c r="DZ495" s="70"/>
      <c r="EA495" s="16"/>
      <c r="EB495" s="16"/>
      <c r="EC495" s="70"/>
      <c r="ED495" s="16"/>
      <c r="EE495" s="16"/>
      <c r="EF495" s="70"/>
      <c r="EG495" s="16"/>
      <c r="EH495" s="16"/>
      <c r="EI495" s="70"/>
      <c r="EJ495" s="16"/>
      <c r="EK495" s="16"/>
      <c r="EL495" s="70"/>
      <c r="EM495" s="16"/>
      <c r="EN495" s="16"/>
      <c r="EO495" s="70"/>
      <c r="EP495" s="16"/>
      <c r="EQ495" s="16"/>
      <c r="ER495" s="70"/>
      <c r="ES495" s="16"/>
      <c r="ET495" s="16"/>
      <c r="EU495" s="70"/>
      <c r="EV495" s="16"/>
      <c r="EW495" s="16"/>
      <c r="EX495" s="70"/>
      <c r="EY495" s="16"/>
      <c r="EZ495" s="16"/>
      <c r="FA495" s="70"/>
      <c r="FB495" s="16"/>
      <c r="FC495" s="16"/>
      <c r="FD495" s="70"/>
      <c r="FE495" s="16"/>
      <c r="FF495" s="16"/>
      <c r="FG495" s="70"/>
      <c r="FH495" s="16"/>
      <c r="FI495" s="16"/>
      <c r="FJ495" s="70"/>
      <c r="FK495" s="16"/>
      <c r="FL495" s="16"/>
      <c r="FM495" s="70"/>
      <c r="FN495" s="16"/>
      <c r="FO495" s="16"/>
      <c r="FP495" s="70"/>
      <c r="FQ495" s="16"/>
      <c r="FR495" s="16"/>
      <c r="FS495" s="70"/>
      <c r="FT495" s="16"/>
      <c r="FU495" s="16"/>
      <c r="FV495" s="70"/>
      <c r="FW495" s="16"/>
      <c r="FX495" s="16"/>
      <c r="FY495" s="70"/>
      <c r="FZ495" s="16"/>
      <c r="GA495" s="16"/>
      <c r="GB495" s="70"/>
      <c r="GC495" s="16"/>
      <c r="GD495" s="16"/>
      <c r="GE495" s="70"/>
      <c r="GF495" s="16"/>
      <c r="GG495" s="16"/>
      <c r="GH495" s="71"/>
      <c r="GI495" s="16"/>
      <c r="GJ495" s="16"/>
      <c r="GK495" s="70"/>
      <c r="GL495" s="16"/>
      <c r="GM495" s="16"/>
      <c r="GN495" s="70"/>
      <c r="GO495" s="16"/>
      <c r="GP495" s="16"/>
      <c r="GQ495" s="70"/>
      <c r="GR495" s="16"/>
      <c r="GS495" s="16"/>
      <c r="GT495" s="70"/>
      <c r="GU495" s="16"/>
      <c r="GV495" s="16"/>
      <c r="GW495" s="70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70"/>
      <c r="HJ495" s="16"/>
      <c r="HK495" s="16"/>
      <c r="HL495" s="16"/>
      <c r="HM495" s="16"/>
      <c r="HN495" s="16"/>
      <c r="HO495" s="16"/>
      <c r="HP495" s="35"/>
      <c r="HQ495" s="35"/>
      <c r="HR495" s="32"/>
      <c r="HS495" s="35"/>
      <c r="HT495" s="35"/>
      <c r="HU495" s="32"/>
      <c r="HV495" s="35"/>
      <c r="HW495" s="35"/>
      <c r="HX495" s="32"/>
      <c r="HY495" s="16"/>
      <c r="HZ495" s="16"/>
      <c r="IA495" s="70"/>
      <c r="IB495" s="16"/>
      <c r="IC495" s="16"/>
      <c r="ID495" s="70"/>
      <c r="IE495" s="16"/>
      <c r="IF495" s="16"/>
      <c r="IG495" s="70"/>
      <c r="IH495" s="16"/>
      <c r="II495" s="16"/>
      <c r="IJ495" s="70"/>
      <c r="IK495" s="16"/>
      <c r="IL495" s="16"/>
      <c r="IM495" s="70"/>
      <c r="IN495" s="16"/>
      <c r="IO495" s="16"/>
      <c r="IP495" s="70"/>
      <c r="IQ495" s="16"/>
      <c r="IR495" s="16"/>
      <c r="IS495" s="16"/>
      <c r="IT495" s="70"/>
      <c r="IU495" s="16"/>
      <c r="IV495" s="16"/>
      <c r="IW495" s="70"/>
      <c r="IX495" s="16"/>
      <c r="IY495" s="16"/>
      <c r="IZ495" s="70"/>
      <c r="JA495" s="16"/>
      <c r="JB495" s="16"/>
      <c r="JC495" s="70"/>
      <c r="JD495" s="16"/>
      <c r="JE495" s="16"/>
      <c r="JF495" s="70"/>
      <c r="JG495" s="16"/>
      <c r="JH495" s="16"/>
      <c r="JI495" s="70"/>
      <c r="JJ495" s="35"/>
      <c r="JK495" s="35"/>
      <c r="JL495" s="32"/>
      <c r="JM495" s="35"/>
      <c r="JN495" s="35"/>
      <c r="JO495" s="32"/>
      <c r="JP495" s="35"/>
      <c r="JQ495" s="35"/>
      <c r="JR495" s="32"/>
      <c r="JS495" s="35"/>
      <c r="JT495" s="35"/>
      <c r="JU495" s="32"/>
      <c r="JV495" s="35"/>
      <c r="JW495" s="35"/>
      <c r="JX495" s="32"/>
      <c r="JY495" s="35"/>
      <c r="JZ495" s="35"/>
      <c r="KA495" s="32"/>
      <c r="KB495" s="35"/>
      <c r="KC495" s="35"/>
      <c r="KD495" s="31"/>
      <c r="KE495" s="35"/>
      <c r="KF495" s="35"/>
      <c r="KG495" s="32"/>
      <c r="KH495" s="35"/>
      <c r="KI495" s="35"/>
      <c r="KJ495" s="32"/>
      <c r="KK495" s="16"/>
      <c r="KL495" s="16"/>
      <c r="KM495" s="70"/>
      <c r="KN495" s="16"/>
      <c r="KO495" s="16"/>
      <c r="KP495" s="70"/>
      <c r="KQ495" s="16"/>
      <c r="KR495" s="16"/>
      <c r="KS495" s="70"/>
      <c r="KT495" s="16"/>
      <c r="KU495" s="16"/>
      <c r="KV495" s="16"/>
      <c r="KW495" s="16"/>
      <c r="KX495" s="16"/>
      <c r="KY495" s="70"/>
      <c r="KZ495" s="16"/>
      <c r="LA495" s="16"/>
      <c r="LB495" s="70"/>
      <c r="LC495" s="16"/>
      <c r="LD495" s="16"/>
      <c r="LE495" s="70"/>
      <c r="LF495" s="35"/>
      <c r="LG495" s="35"/>
      <c r="LH495" s="31"/>
      <c r="LI495" s="16"/>
      <c r="LJ495" s="16"/>
      <c r="LK495" s="70"/>
      <c r="LL495" s="16"/>
      <c r="LM495" s="16"/>
      <c r="LN495" s="70"/>
      <c r="LO495" s="16"/>
      <c r="LP495" s="16"/>
      <c r="LQ495" s="70"/>
      <c r="LR495" s="16"/>
      <c r="LS495" s="16"/>
      <c r="LT495" s="70"/>
      <c r="LU495" s="16"/>
      <c r="LV495" s="16"/>
      <c r="LW495" s="70"/>
      <c r="LX495" s="16"/>
      <c r="LY495" s="16"/>
      <c r="LZ495" s="70"/>
      <c r="MA495" s="16"/>
      <c r="MB495" s="16"/>
      <c r="MC495" s="70"/>
      <c r="MD495" s="16"/>
      <c r="ME495" s="16"/>
      <c r="MF495" s="70"/>
      <c r="MG495" s="21"/>
    </row>
    <row r="496" spans="2:345" s="17" customFormat="1" ht="18.75" customHeight="1">
      <c r="B496" s="16"/>
      <c r="C496" s="16"/>
      <c r="D496" s="16"/>
      <c r="E496" s="16"/>
      <c r="F496" s="16"/>
      <c r="G496" s="70"/>
      <c r="H496" s="16"/>
      <c r="I496" s="16"/>
      <c r="J496" s="70"/>
      <c r="K496" s="16"/>
      <c r="L496" s="16"/>
      <c r="M496" s="70"/>
      <c r="N496" s="16"/>
      <c r="O496" s="16"/>
      <c r="P496" s="70"/>
      <c r="Q496" s="16"/>
      <c r="R496" s="16"/>
      <c r="S496" s="70"/>
      <c r="T496" s="16"/>
      <c r="U496" s="16"/>
      <c r="V496" s="70"/>
      <c r="W496" s="16"/>
      <c r="X496" s="16"/>
      <c r="Y496" s="70"/>
      <c r="Z496" s="16"/>
      <c r="AA496" s="16"/>
      <c r="AB496" s="70"/>
      <c r="AC496" s="16"/>
      <c r="AD496" s="16"/>
      <c r="AE496" s="70"/>
      <c r="AF496" s="16"/>
      <c r="AG496" s="16"/>
      <c r="AH496" s="70"/>
      <c r="AI496" s="16"/>
      <c r="AJ496" s="16"/>
      <c r="AK496" s="70"/>
      <c r="AL496" s="16"/>
      <c r="AM496" s="16"/>
      <c r="AN496" s="70"/>
      <c r="AO496" s="16"/>
      <c r="AP496" s="16"/>
      <c r="AQ496" s="70"/>
      <c r="AR496" s="16"/>
      <c r="AS496" s="16"/>
      <c r="AT496" s="70"/>
      <c r="AU496" s="16"/>
      <c r="AV496" s="16"/>
      <c r="AW496" s="70"/>
      <c r="AX496" s="16"/>
      <c r="AY496" s="16"/>
      <c r="AZ496" s="70"/>
      <c r="BA496" s="16"/>
      <c r="BB496" s="16"/>
      <c r="BC496" s="70"/>
      <c r="BD496" s="16"/>
      <c r="BE496" s="16"/>
      <c r="BF496" s="70"/>
      <c r="BG496" s="16"/>
      <c r="BH496" s="16"/>
      <c r="BI496" s="70"/>
      <c r="BJ496" s="16"/>
      <c r="BK496" s="16"/>
      <c r="BL496" s="70"/>
      <c r="BM496" s="16"/>
      <c r="BN496" s="16"/>
      <c r="BO496" s="70"/>
      <c r="BP496" s="16"/>
      <c r="BQ496" s="16"/>
      <c r="BR496" s="70"/>
      <c r="BS496" s="16"/>
      <c r="BT496" s="16"/>
      <c r="BU496" s="70"/>
      <c r="BV496" s="16"/>
      <c r="BW496" s="16"/>
      <c r="BX496" s="70"/>
      <c r="BY496" s="16"/>
      <c r="BZ496" s="16"/>
      <c r="CA496" s="70"/>
      <c r="CB496" s="16"/>
      <c r="CC496" s="16"/>
      <c r="CD496" s="70"/>
      <c r="CE496" s="16"/>
      <c r="CF496" s="16"/>
      <c r="CG496" s="70"/>
      <c r="CH496" s="16"/>
      <c r="CI496" s="16"/>
      <c r="CJ496" s="70"/>
      <c r="CK496" s="16"/>
      <c r="CL496" s="16"/>
      <c r="CM496" s="70"/>
      <c r="CN496" s="16"/>
      <c r="CO496" s="16"/>
      <c r="CP496" s="70"/>
      <c r="CQ496" s="16"/>
      <c r="CR496" s="16"/>
      <c r="CS496" s="70"/>
      <c r="CT496" s="16"/>
      <c r="CU496" s="16"/>
      <c r="CV496" s="70"/>
      <c r="CW496" s="16"/>
      <c r="CX496" s="16"/>
      <c r="CY496" s="70"/>
      <c r="CZ496" s="16"/>
      <c r="DA496" s="16"/>
      <c r="DB496" s="70"/>
      <c r="DC496" s="16"/>
      <c r="DD496" s="16"/>
      <c r="DE496" s="70"/>
      <c r="DF496" s="16"/>
      <c r="DG496" s="16"/>
      <c r="DH496" s="70"/>
      <c r="DI496" s="16"/>
      <c r="DJ496" s="16"/>
      <c r="DK496" s="70"/>
      <c r="DL496" s="16"/>
      <c r="DM496" s="16"/>
      <c r="DN496" s="70"/>
      <c r="DO496" s="16"/>
      <c r="DP496" s="16"/>
      <c r="DQ496" s="70"/>
      <c r="DR496" s="16"/>
      <c r="DS496" s="16"/>
      <c r="DT496" s="70"/>
      <c r="DU496" s="16"/>
      <c r="DV496" s="16"/>
      <c r="DW496" s="70"/>
      <c r="DX496" s="16"/>
      <c r="DY496" s="16"/>
      <c r="DZ496" s="70"/>
      <c r="EA496" s="16"/>
      <c r="EB496" s="16"/>
      <c r="EC496" s="70"/>
      <c r="ED496" s="16"/>
      <c r="EE496" s="16"/>
      <c r="EF496" s="70"/>
      <c r="EG496" s="16"/>
      <c r="EH496" s="16"/>
      <c r="EI496" s="70"/>
      <c r="EJ496" s="16"/>
      <c r="EK496" s="16"/>
      <c r="EL496" s="70"/>
      <c r="EM496" s="16"/>
      <c r="EN496" s="16"/>
      <c r="EO496" s="70"/>
      <c r="EP496" s="16"/>
      <c r="EQ496" s="16"/>
      <c r="ER496" s="70"/>
      <c r="ES496" s="16"/>
      <c r="ET496" s="16"/>
      <c r="EU496" s="70"/>
      <c r="EV496" s="16"/>
      <c r="EW496" s="16"/>
      <c r="EX496" s="70"/>
      <c r="EY496" s="16"/>
      <c r="EZ496" s="16"/>
      <c r="FA496" s="70"/>
      <c r="FB496" s="16"/>
      <c r="FC496" s="16"/>
      <c r="FD496" s="70"/>
      <c r="FE496" s="16"/>
      <c r="FF496" s="16"/>
      <c r="FG496" s="70"/>
      <c r="FH496" s="16"/>
      <c r="FI496" s="16"/>
      <c r="FJ496" s="70"/>
      <c r="FK496" s="16"/>
      <c r="FL496" s="16"/>
      <c r="FM496" s="70"/>
      <c r="FN496" s="16"/>
      <c r="FO496" s="16"/>
      <c r="FP496" s="70"/>
      <c r="FQ496" s="16"/>
      <c r="FR496" s="16"/>
      <c r="FS496" s="70"/>
      <c r="FT496" s="16"/>
      <c r="FU496" s="16"/>
      <c r="FV496" s="70"/>
      <c r="FW496" s="16"/>
      <c r="FX496" s="16"/>
      <c r="FY496" s="70"/>
      <c r="FZ496" s="16"/>
      <c r="GA496" s="16"/>
      <c r="GB496" s="70"/>
      <c r="GC496" s="16"/>
      <c r="GD496" s="16"/>
      <c r="GE496" s="70"/>
      <c r="GF496" s="16"/>
      <c r="GG496" s="16"/>
      <c r="GH496" s="71"/>
      <c r="GI496" s="16"/>
      <c r="GJ496" s="16"/>
      <c r="GK496" s="70"/>
      <c r="GL496" s="16"/>
      <c r="GM496" s="16"/>
      <c r="GN496" s="70"/>
      <c r="GO496" s="16"/>
      <c r="GP496" s="16"/>
      <c r="GQ496" s="70"/>
      <c r="GR496" s="16"/>
      <c r="GS496" s="16"/>
      <c r="GT496" s="70"/>
      <c r="GU496" s="16"/>
      <c r="GV496" s="16"/>
      <c r="GW496" s="70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70"/>
      <c r="HJ496" s="16"/>
      <c r="HK496" s="16"/>
      <c r="HL496" s="16"/>
      <c r="HM496" s="16"/>
      <c r="HN496" s="16"/>
      <c r="HO496" s="16"/>
      <c r="HP496" s="35"/>
      <c r="HQ496" s="35"/>
      <c r="HR496" s="32"/>
      <c r="HS496" s="35"/>
      <c r="HT496" s="35"/>
      <c r="HU496" s="32"/>
      <c r="HV496" s="35"/>
      <c r="HW496" s="35"/>
      <c r="HX496" s="32"/>
      <c r="HY496" s="16"/>
      <c r="HZ496" s="16"/>
      <c r="IA496" s="70"/>
      <c r="IB496" s="16"/>
      <c r="IC496" s="16"/>
      <c r="ID496" s="70"/>
      <c r="IE496" s="16"/>
      <c r="IF496" s="16"/>
      <c r="IG496" s="70"/>
      <c r="IH496" s="16"/>
      <c r="II496" s="16"/>
      <c r="IJ496" s="70"/>
      <c r="IK496" s="16"/>
      <c r="IL496" s="16"/>
      <c r="IM496" s="70"/>
      <c r="IN496" s="16"/>
      <c r="IO496" s="16"/>
      <c r="IP496" s="70"/>
      <c r="IQ496" s="16"/>
      <c r="IR496" s="16"/>
      <c r="IS496" s="16"/>
      <c r="IT496" s="70"/>
      <c r="IU496" s="16"/>
      <c r="IV496" s="16"/>
      <c r="IW496" s="70"/>
      <c r="IX496" s="16"/>
      <c r="IY496" s="16"/>
      <c r="IZ496" s="70"/>
      <c r="JA496" s="16"/>
      <c r="JB496" s="16"/>
      <c r="JC496" s="70"/>
      <c r="JD496" s="16"/>
      <c r="JE496" s="16"/>
      <c r="JF496" s="70"/>
      <c r="JG496" s="16"/>
      <c r="JH496" s="16"/>
      <c r="JI496" s="70"/>
      <c r="JJ496" s="35"/>
      <c r="JK496" s="35"/>
      <c r="JL496" s="32"/>
      <c r="JM496" s="35"/>
      <c r="JN496" s="35"/>
      <c r="JO496" s="32"/>
      <c r="JP496" s="35"/>
      <c r="JQ496" s="35"/>
      <c r="JR496" s="32"/>
      <c r="JS496" s="35"/>
      <c r="JT496" s="35"/>
      <c r="JU496" s="32"/>
      <c r="JV496" s="35"/>
      <c r="JW496" s="35"/>
      <c r="JX496" s="32"/>
      <c r="JY496" s="35"/>
      <c r="JZ496" s="35"/>
      <c r="KA496" s="32"/>
      <c r="KB496" s="35"/>
      <c r="KC496" s="35"/>
      <c r="KD496" s="31"/>
      <c r="KE496" s="35"/>
      <c r="KF496" s="35"/>
      <c r="KG496" s="32"/>
      <c r="KH496" s="35"/>
      <c r="KI496" s="35"/>
      <c r="KJ496" s="32"/>
      <c r="KK496" s="16"/>
      <c r="KL496" s="16"/>
      <c r="KM496" s="70"/>
      <c r="KN496" s="16"/>
      <c r="KO496" s="16"/>
      <c r="KP496" s="70"/>
      <c r="KQ496" s="16"/>
      <c r="KR496" s="16"/>
      <c r="KS496" s="70"/>
      <c r="KT496" s="16"/>
      <c r="KU496" s="16"/>
      <c r="KV496" s="16"/>
      <c r="KW496" s="16"/>
      <c r="KX496" s="16"/>
      <c r="KY496" s="70"/>
      <c r="KZ496" s="16"/>
      <c r="LA496" s="16"/>
      <c r="LB496" s="70"/>
      <c r="LC496" s="16"/>
      <c r="LD496" s="16"/>
      <c r="LE496" s="70"/>
      <c r="LF496" s="35"/>
      <c r="LG496" s="35"/>
      <c r="LH496" s="31"/>
      <c r="LI496" s="16"/>
      <c r="LJ496" s="16"/>
      <c r="LK496" s="70"/>
      <c r="LL496" s="16"/>
      <c r="LM496" s="16"/>
      <c r="LN496" s="70"/>
      <c r="LO496" s="16"/>
      <c r="LP496" s="16"/>
      <c r="LQ496" s="70"/>
      <c r="LR496" s="16"/>
      <c r="LS496" s="16"/>
      <c r="LT496" s="70"/>
      <c r="LU496" s="16"/>
      <c r="LV496" s="16"/>
      <c r="LW496" s="70"/>
      <c r="LX496" s="16"/>
      <c r="LY496" s="16"/>
      <c r="LZ496" s="70"/>
      <c r="MA496" s="16"/>
      <c r="MB496" s="16"/>
      <c r="MC496" s="70"/>
      <c r="MD496" s="16"/>
      <c r="ME496" s="16"/>
      <c r="MF496" s="70"/>
      <c r="MG496" s="21"/>
    </row>
    <row r="497" spans="2:345" s="17" customFormat="1">
      <c r="B497" s="16"/>
      <c r="C497" s="16"/>
      <c r="D497" s="16"/>
      <c r="E497" s="16"/>
      <c r="F497" s="16"/>
      <c r="G497" s="70"/>
      <c r="H497" s="16"/>
      <c r="I497" s="16"/>
      <c r="J497" s="70"/>
      <c r="K497" s="16"/>
      <c r="L497" s="16"/>
      <c r="M497" s="70"/>
      <c r="N497" s="16"/>
      <c r="O497" s="16"/>
      <c r="P497" s="70"/>
      <c r="Q497" s="16"/>
      <c r="R497" s="16"/>
      <c r="S497" s="70"/>
      <c r="T497" s="16"/>
      <c r="U497" s="16"/>
      <c r="V497" s="70"/>
      <c r="W497" s="16"/>
      <c r="X497" s="16"/>
      <c r="Y497" s="70"/>
      <c r="Z497" s="16"/>
      <c r="AA497" s="16"/>
      <c r="AB497" s="70"/>
      <c r="AC497" s="16"/>
      <c r="AD497" s="16"/>
      <c r="AE497" s="70"/>
      <c r="AF497" s="16"/>
      <c r="AG497" s="16"/>
      <c r="AH497" s="70"/>
      <c r="AI497" s="16"/>
      <c r="AJ497" s="16"/>
      <c r="AK497" s="70"/>
      <c r="AL497" s="16"/>
      <c r="AM497" s="16"/>
      <c r="AN497" s="70"/>
      <c r="AO497" s="16"/>
      <c r="AP497" s="16"/>
      <c r="AQ497" s="70"/>
      <c r="AR497" s="16"/>
      <c r="AS497" s="16"/>
      <c r="AT497" s="70"/>
      <c r="AU497" s="16"/>
      <c r="AV497" s="16"/>
      <c r="AW497" s="70"/>
      <c r="AX497" s="16"/>
      <c r="AY497" s="16"/>
      <c r="AZ497" s="70"/>
      <c r="BA497" s="16"/>
      <c r="BB497" s="16"/>
      <c r="BC497" s="70"/>
      <c r="BD497" s="16"/>
      <c r="BE497" s="16"/>
      <c r="BF497" s="70"/>
      <c r="BG497" s="16"/>
      <c r="BH497" s="16"/>
      <c r="BI497" s="70"/>
      <c r="BJ497" s="16"/>
      <c r="BK497" s="16"/>
      <c r="BL497" s="70"/>
      <c r="BM497" s="16"/>
      <c r="BN497" s="16"/>
      <c r="BO497" s="70"/>
      <c r="BP497" s="16"/>
      <c r="BQ497" s="16"/>
      <c r="BR497" s="70"/>
      <c r="BS497" s="16"/>
      <c r="BT497" s="16"/>
      <c r="BU497" s="70"/>
      <c r="BV497" s="16"/>
      <c r="BW497" s="16"/>
      <c r="BX497" s="70"/>
      <c r="BY497" s="16"/>
      <c r="BZ497" s="16"/>
      <c r="CA497" s="70"/>
      <c r="CB497" s="16"/>
      <c r="CC497" s="16"/>
      <c r="CD497" s="70"/>
      <c r="CE497" s="16"/>
      <c r="CF497" s="16"/>
      <c r="CG497" s="70"/>
      <c r="CH497" s="16"/>
      <c r="CI497" s="16"/>
      <c r="CJ497" s="70"/>
      <c r="CK497" s="16"/>
      <c r="CL497" s="16"/>
      <c r="CM497" s="70"/>
      <c r="CN497" s="16"/>
      <c r="CO497" s="16"/>
      <c r="CP497" s="70"/>
      <c r="CQ497" s="16"/>
      <c r="CR497" s="16"/>
      <c r="CS497" s="70"/>
      <c r="CT497" s="16"/>
      <c r="CU497" s="16"/>
      <c r="CV497" s="70"/>
      <c r="CW497" s="16"/>
      <c r="CX497" s="16"/>
      <c r="CY497" s="70"/>
      <c r="CZ497" s="16"/>
      <c r="DA497" s="16"/>
      <c r="DB497" s="70"/>
      <c r="DC497" s="16"/>
      <c r="DD497" s="16"/>
      <c r="DE497" s="70"/>
      <c r="DF497" s="16"/>
      <c r="DG497" s="16"/>
      <c r="DH497" s="70"/>
      <c r="DI497" s="16"/>
      <c r="DJ497" s="16"/>
      <c r="DK497" s="70"/>
      <c r="DL497" s="16"/>
      <c r="DM497" s="16"/>
      <c r="DN497" s="70"/>
      <c r="DO497" s="16"/>
      <c r="DP497" s="16"/>
      <c r="DQ497" s="70"/>
      <c r="DR497" s="16"/>
      <c r="DS497" s="16"/>
      <c r="DT497" s="70"/>
      <c r="DU497" s="16"/>
      <c r="DV497" s="16"/>
      <c r="DW497" s="70"/>
      <c r="DX497" s="16"/>
      <c r="DY497" s="16"/>
      <c r="DZ497" s="70"/>
      <c r="EA497" s="16"/>
      <c r="EB497" s="16"/>
      <c r="EC497" s="70"/>
      <c r="ED497" s="16"/>
      <c r="EE497" s="16"/>
      <c r="EF497" s="70"/>
      <c r="EG497" s="16"/>
      <c r="EH497" s="16"/>
      <c r="EI497" s="70"/>
      <c r="EJ497" s="16"/>
      <c r="EK497" s="16"/>
      <c r="EL497" s="70"/>
      <c r="EM497" s="16"/>
      <c r="EN497" s="16"/>
      <c r="EO497" s="70"/>
      <c r="EP497" s="16"/>
      <c r="EQ497" s="16"/>
      <c r="ER497" s="70"/>
      <c r="ES497" s="16"/>
      <c r="ET497" s="16"/>
      <c r="EU497" s="70"/>
      <c r="EV497" s="16"/>
      <c r="EW497" s="16"/>
      <c r="EX497" s="70"/>
      <c r="EY497" s="16"/>
      <c r="EZ497" s="16"/>
      <c r="FA497" s="70"/>
      <c r="FB497" s="16"/>
      <c r="FC497" s="16"/>
      <c r="FD497" s="70"/>
      <c r="FE497" s="16"/>
      <c r="FF497" s="16"/>
      <c r="FG497" s="70"/>
      <c r="FH497" s="16"/>
      <c r="FI497" s="16"/>
      <c r="FJ497" s="70"/>
      <c r="FK497" s="16"/>
      <c r="FL497" s="16"/>
      <c r="FM497" s="70"/>
      <c r="FN497" s="16"/>
      <c r="FO497" s="16"/>
      <c r="FP497" s="70"/>
      <c r="FQ497" s="16"/>
      <c r="FR497" s="16"/>
      <c r="FS497" s="70"/>
      <c r="FT497" s="16"/>
      <c r="FU497" s="16"/>
      <c r="FV497" s="70"/>
      <c r="FW497" s="16"/>
      <c r="FX497" s="16"/>
      <c r="FY497" s="70"/>
      <c r="FZ497" s="16"/>
      <c r="GA497" s="16"/>
      <c r="GB497" s="70"/>
      <c r="GC497" s="16"/>
      <c r="GD497" s="16"/>
      <c r="GE497" s="70"/>
      <c r="GF497" s="16"/>
      <c r="GG497" s="16"/>
      <c r="GH497" s="71"/>
      <c r="GI497" s="16"/>
      <c r="GJ497" s="16"/>
      <c r="GK497" s="70"/>
      <c r="GL497" s="16"/>
      <c r="GM497" s="16"/>
      <c r="GN497" s="70"/>
      <c r="GO497" s="16"/>
      <c r="GP497" s="16"/>
      <c r="GQ497" s="70"/>
      <c r="GR497" s="16"/>
      <c r="GS497" s="16"/>
      <c r="GT497" s="70"/>
      <c r="GU497" s="16"/>
      <c r="GV497" s="16"/>
      <c r="GW497" s="70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70"/>
      <c r="HJ497" s="16"/>
      <c r="HK497" s="16"/>
      <c r="HL497" s="16"/>
      <c r="HM497" s="16"/>
      <c r="HN497" s="16"/>
      <c r="HO497" s="16"/>
      <c r="HP497" s="35"/>
      <c r="HQ497" s="35"/>
      <c r="HR497" s="32"/>
      <c r="HS497" s="35"/>
      <c r="HT497" s="35"/>
      <c r="HU497" s="32"/>
      <c r="HV497" s="35"/>
      <c r="HW497" s="35"/>
      <c r="HX497" s="32"/>
      <c r="HY497" s="16"/>
      <c r="HZ497" s="16"/>
      <c r="IA497" s="70"/>
      <c r="IB497" s="16"/>
      <c r="IC497" s="16"/>
      <c r="ID497" s="70"/>
      <c r="IE497" s="16"/>
      <c r="IF497" s="16"/>
      <c r="IG497" s="70"/>
      <c r="IH497" s="16"/>
      <c r="II497" s="16"/>
      <c r="IJ497" s="70"/>
      <c r="IK497" s="16"/>
      <c r="IL497" s="16"/>
      <c r="IM497" s="70"/>
      <c r="IN497" s="16"/>
      <c r="IO497" s="16"/>
      <c r="IP497" s="70"/>
      <c r="IQ497" s="16"/>
      <c r="IR497" s="16"/>
      <c r="IS497" s="16"/>
      <c r="IT497" s="70"/>
      <c r="IU497" s="16"/>
      <c r="IV497" s="16"/>
      <c r="IW497" s="70"/>
      <c r="IX497" s="16"/>
      <c r="IY497" s="16"/>
      <c r="IZ497" s="70"/>
      <c r="JA497" s="16"/>
      <c r="JB497" s="16"/>
      <c r="JC497" s="70"/>
      <c r="JD497" s="16"/>
      <c r="JE497" s="16"/>
      <c r="JF497" s="70"/>
      <c r="JG497" s="16"/>
      <c r="JH497" s="16"/>
      <c r="JI497" s="70"/>
      <c r="JJ497" s="35"/>
      <c r="JK497" s="35"/>
      <c r="JL497" s="32"/>
      <c r="JM497" s="35"/>
      <c r="JN497" s="35"/>
      <c r="JO497" s="32"/>
      <c r="JP497" s="35"/>
      <c r="JQ497" s="35"/>
      <c r="JR497" s="32"/>
      <c r="JS497" s="35"/>
      <c r="JT497" s="35"/>
      <c r="JU497" s="32"/>
      <c r="JV497" s="35"/>
      <c r="JW497" s="35"/>
      <c r="JX497" s="32"/>
      <c r="JY497" s="35"/>
      <c r="JZ497" s="35"/>
      <c r="KA497" s="32"/>
      <c r="KB497" s="35"/>
      <c r="KC497" s="35"/>
      <c r="KD497" s="31"/>
      <c r="KE497" s="35"/>
      <c r="KF497" s="35"/>
      <c r="KG497" s="32"/>
      <c r="KH497" s="35"/>
      <c r="KI497" s="35"/>
      <c r="KJ497" s="32"/>
      <c r="KK497" s="16"/>
      <c r="KL497" s="16"/>
      <c r="KM497" s="70"/>
      <c r="KN497" s="16"/>
      <c r="KO497" s="16"/>
      <c r="KP497" s="70"/>
      <c r="KQ497" s="16"/>
      <c r="KR497" s="16"/>
      <c r="KS497" s="70"/>
      <c r="KT497" s="16"/>
      <c r="KU497" s="16"/>
      <c r="KV497" s="16"/>
      <c r="KW497" s="16"/>
      <c r="KX497" s="16"/>
      <c r="KY497" s="70"/>
      <c r="KZ497" s="16"/>
      <c r="LA497" s="16"/>
      <c r="LB497" s="70"/>
      <c r="LC497" s="16"/>
      <c r="LD497" s="16"/>
      <c r="LE497" s="70"/>
      <c r="LF497" s="35"/>
      <c r="LG497" s="35"/>
      <c r="LH497" s="31"/>
      <c r="LI497" s="16"/>
      <c r="LJ497" s="16"/>
      <c r="LK497" s="70"/>
      <c r="LL497" s="16"/>
      <c r="LM497" s="16"/>
      <c r="LN497" s="70"/>
      <c r="LO497" s="16"/>
      <c r="LP497" s="16"/>
      <c r="LQ497" s="70"/>
      <c r="LR497" s="16"/>
      <c r="LS497" s="16"/>
      <c r="LT497" s="70"/>
      <c r="LU497" s="16"/>
      <c r="LV497" s="16"/>
      <c r="LW497" s="70"/>
      <c r="LX497" s="16"/>
      <c r="LY497" s="16"/>
      <c r="LZ497" s="70"/>
      <c r="MA497" s="16"/>
      <c r="MB497" s="16"/>
      <c r="MC497" s="70"/>
      <c r="MD497" s="16"/>
      <c r="ME497" s="16"/>
      <c r="MF497" s="70"/>
      <c r="MG497" s="21"/>
    </row>
  </sheetData>
  <customSheetViews>
    <customSheetView guid="{C8322F89-87C6-45E7-889E-2904A1FABC31}" scale="80" showAutoFilter="1" hiddenRows="1">
      <pane xSplit="4" ySplit="8" topLeftCell="E75" activePane="bottomRight" state="frozen"/>
      <selection pane="bottomRight" activeCell="F79" sqref="F79:NA98"/>
      <pageMargins left="0.19685039370078741" right="0.19685039370078741" top="0.59055118110236227" bottom="0.39370078740157483" header="0.35433070866141736" footer="0.39370078740157483"/>
      <pageSetup paperSize="9" scale="90" orientation="landscape" r:id="rId1"/>
      <headerFooter alignWithMargins="0"/>
      <autoFilter ref="A11:OD178"/>
    </customSheetView>
    <customSheetView guid="{E2495AD0-B87A-4C01-9209-9BB683D27353}" scale="80" showAutoFilter="1" hiddenRows="1">
      <pane xSplit="4" ySplit="8" topLeftCell="E51" activePane="bottomRight" state="frozen"/>
      <selection pane="bottomRight" activeCell="F58" sqref="F58:NA68"/>
      <pageMargins left="0.19685039370078741" right="0.19685039370078741" top="0.59055118110236227" bottom="0.39370078740157483" header="0.35433070866141736" footer="0.39370078740157483"/>
      <pageSetup paperSize="9" scale="90" orientation="landscape" r:id="rId2"/>
      <headerFooter alignWithMargins="0"/>
      <autoFilter ref="A11:OD178"/>
    </customSheetView>
    <customSheetView guid="{F005480A-D133-4FA5-B5A6-C8C7D1CE1272}" scale="80" showAutoFilter="1" hiddenRows="1">
      <pane xSplit="4" ySplit="8" topLeftCell="E165" activePane="bottomRight" state="frozen"/>
      <selection pane="bottomRight" activeCell="B176" sqref="B176"/>
      <pageMargins left="0.19685039370078741" right="0.19685039370078741" top="0.59055118110236227" bottom="0.39370078740157483" header="0.35433070866141736" footer="0.39370078740157483"/>
      <pageSetup paperSize="9" scale="90" orientation="landscape" r:id="rId3"/>
      <headerFooter alignWithMargins="0"/>
      <autoFilter ref="A11:OD178"/>
    </customSheetView>
    <customSheetView guid="{3556436A-C311-4B70-B0DA-7F2536446A45}" scale="80" showPageBreaks="1" showAutoFilter="1" hiddenRows="1">
      <pane xSplit="4" ySplit="8" topLeftCell="NH156" activePane="bottomRight" state="frozen"/>
      <selection pane="bottomRight" activeCell="C181" sqref="C181"/>
      <pageMargins left="0.19685039370078741" right="0.19685039370078741" top="0.59055118110236227" bottom="0.39370078740157483" header="0.35433070866141736" footer="0.39370078740157483"/>
      <pageSetup paperSize="9" scale="90" orientation="landscape" r:id="rId4"/>
      <headerFooter alignWithMargins="0"/>
      <autoFilter ref="A11:OD178"/>
    </customSheetView>
    <customSheetView guid="{23AA7850-0BCA-44C6-A8DB-6750B6FCE36A}" scale="80" showPageBreaks="1" showAutoFilter="1" hiddenRows="1">
      <pane xSplit="4" ySplit="8" topLeftCell="E75" activePane="bottomRight" state="frozen"/>
      <selection pane="bottomRight" activeCell="F79" sqref="F79:NA98"/>
      <pageMargins left="0.19685039370078741" right="0.19685039370078741" top="0.59055118110236227" bottom="0.39370078740157483" header="0.35433070866141736" footer="0.39370078740157483"/>
      <pageSetup paperSize="9" scale="90" orientation="landscape" r:id="rId5"/>
      <headerFooter alignWithMargins="0"/>
      <autoFilter ref="A11:OD178"/>
    </customSheetView>
  </customSheetViews>
  <mergeCells count="377">
    <mergeCell ref="AL5:AN5"/>
    <mergeCell ref="AO5:AQ5"/>
    <mergeCell ref="AR5:AT5"/>
    <mergeCell ref="MA1:MC2"/>
    <mergeCell ref="MA4:MC4"/>
    <mergeCell ref="MA5:MC5"/>
    <mergeCell ref="MD1:MF2"/>
    <mergeCell ref="MD4:MF4"/>
    <mergeCell ref="MD5:MF5"/>
    <mergeCell ref="LU1:LW2"/>
    <mergeCell ref="LU4:LW4"/>
    <mergeCell ref="LU5:LW5"/>
    <mergeCell ref="LX1:LZ2"/>
    <mergeCell ref="LX4:LZ4"/>
    <mergeCell ref="LX5:LZ5"/>
    <mergeCell ref="KZ4:LB4"/>
    <mergeCell ref="LC4:LE4"/>
    <mergeCell ref="KZ5:LB5"/>
    <mergeCell ref="LC5:LE5"/>
    <mergeCell ref="DF2:DH2"/>
    <mergeCell ref="DI2:DK2"/>
    <mergeCell ref="DF4:DH4"/>
    <mergeCell ref="DI4:DK4"/>
    <mergeCell ref="DF5:DH5"/>
    <mergeCell ref="DI5:DK5"/>
    <mergeCell ref="KE1:KJ1"/>
    <mergeCell ref="KE2:KG2"/>
    <mergeCell ref="KH2:KJ2"/>
    <mergeCell ref="KE4:KG4"/>
    <mergeCell ref="KH4:KJ4"/>
    <mergeCell ref="KE5:KG5"/>
    <mergeCell ref="KH5:KJ5"/>
    <mergeCell ref="IQ1:IQ2"/>
    <mergeCell ref="IU1:IZ1"/>
    <mergeCell ref="IU2:IW2"/>
    <mergeCell ref="IX2:IZ2"/>
    <mergeCell ref="IU4:IW4"/>
    <mergeCell ref="IX4:IZ4"/>
    <mergeCell ref="IU5:IW5"/>
    <mergeCell ref="IX5:IZ5"/>
    <mergeCell ref="IH4:IJ4"/>
    <mergeCell ref="IH5:IJ5"/>
    <mergeCell ref="HG4:HI4"/>
    <mergeCell ref="HG5:HI5"/>
    <mergeCell ref="HP1:HR2"/>
    <mergeCell ref="HP4:HR4"/>
    <mergeCell ref="IK5:IM5"/>
    <mergeCell ref="IN5:IP5"/>
    <mergeCell ref="KN5:KP5"/>
    <mergeCell ref="KQ5:KS5"/>
    <mergeCell ref="JV1:KA1"/>
    <mergeCell ref="JV2:JX2"/>
    <mergeCell ref="JY2:KA2"/>
    <mergeCell ref="JV4:JX4"/>
    <mergeCell ref="JY4:KA4"/>
    <mergeCell ref="JV5:JX5"/>
    <mergeCell ref="JY5:KA5"/>
    <mergeCell ref="IH1:IJ2"/>
    <mergeCell ref="HJ5:HL5"/>
    <mergeCell ref="HM5:HO5"/>
    <mergeCell ref="HS1:HX1"/>
    <mergeCell ref="JM5:JO5"/>
    <mergeCell ref="JP5:JR5"/>
    <mergeCell ref="KT1:KV2"/>
    <mergeCell ref="KT4:KV4"/>
    <mergeCell ref="KT5:KV5"/>
    <mergeCell ref="JM2:JO2"/>
    <mergeCell ref="JP2:JR2"/>
    <mergeCell ref="JM4:JO4"/>
    <mergeCell ref="JP4:JR4"/>
    <mergeCell ref="HY5:IA5"/>
    <mergeCell ref="HP5:HR5"/>
    <mergeCell ref="IR1:IT2"/>
    <mergeCell ref="IR4:IT4"/>
    <mergeCell ref="IB1:IG1"/>
    <mergeCell ref="IB2:ID2"/>
    <mergeCell ref="IE2:IG2"/>
    <mergeCell ref="IB4:ID4"/>
    <mergeCell ref="IE4:IG4"/>
    <mergeCell ref="IB5:ID5"/>
    <mergeCell ref="IE5:IG5"/>
    <mergeCell ref="IK1:IP1"/>
    <mergeCell ref="IK2:IM2"/>
    <mergeCell ref="IN2:IP2"/>
    <mergeCell ref="IK4:IM4"/>
    <mergeCell ref="IN4:IP4"/>
    <mergeCell ref="LO1:LT1"/>
    <mergeCell ref="LO2:LQ2"/>
    <mergeCell ref="LR2:LT2"/>
    <mergeCell ref="LO4:LQ4"/>
    <mergeCell ref="LR4:LT4"/>
    <mergeCell ref="KZ1:LE1"/>
    <mergeCell ref="KZ2:LB2"/>
    <mergeCell ref="LC2:LE2"/>
    <mergeCell ref="JA4:JC4"/>
    <mergeCell ref="KW4:KY4"/>
    <mergeCell ref="KW1:KY2"/>
    <mergeCell ref="KN1:KS1"/>
    <mergeCell ref="KN2:KP2"/>
    <mergeCell ref="KQ2:KS2"/>
    <mergeCell ref="KN4:KP4"/>
    <mergeCell ref="KQ4:KS4"/>
    <mergeCell ref="LO5:LQ5"/>
    <mergeCell ref="LR5:LT5"/>
    <mergeCell ref="LF1:LH2"/>
    <mergeCell ref="LF4:LH4"/>
    <mergeCell ref="LF5:LH5"/>
    <mergeCell ref="LI1:LK2"/>
    <mergeCell ref="LI4:LK4"/>
    <mergeCell ref="LI5:LK5"/>
    <mergeCell ref="LL1:LN2"/>
    <mergeCell ref="LL4:LN4"/>
    <mergeCell ref="LL5:LN5"/>
    <mergeCell ref="JA5:JC5"/>
    <mergeCell ref="JJ1:JL2"/>
    <mergeCell ref="JJ4:JL4"/>
    <mergeCell ref="JJ5:JL5"/>
    <mergeCell ref="JS1:JU2"/>
    <mergeCell ref="JS4:JU4"/>
    <mergeCell ref="JS5:JU5"/>
    <mergeCell ref="KK1:KM2"/>
    <mergeCell ref="KK4:KM4"/>
    <mergeCell ref="KK5:KM5"/>
    <mergeCell ref="JD1:JI1"/>
    <mergeCell ref="JD2:JF2"/>
    <mergeCell ref="JG2:JI2"/>
    <mergeCell ref="JD4:JF4"/>
    <mergeCell ref="JG4:JI4"/>
    <mergeCell ref="JD5:JF5"/>
    <mergeCell ref="JG5:JI5"/>
    <mergeCell ref="JM1:JR1"/>
    <mergeCell ref="KB1:KD2"/>
    <mergeCell ref="KB4:KD4"/>
    <mergeCell ref="KB5:KD5"/>
    <mergeCell ref="JA1:JC2"/>
    <mergeCell ref="IR5:IT5"/>
    <mergeCell ref="ES1:EX1"/>
    <mergeCell ref="ES2:EU2"/>
    <mergeCell ref="EV2:EX2"/>
    <mergeCell ref="ES4:EU4"/>
    <mergeCell ref="EV4:EX4"/>
    <mergeCell ref="ES5:EU5"/>
    <mergeCell ref="EV5:EX5"/>
    <mergeCell ref="FZ1:GE1"/>
    <mergeCell ref="FZ2:GB2"/>
    <mergeCell ref="GC2:GE2"/>
    <mergeCell ref="FZ4:GB4"/>
    <mergeCell ref="GC4:GE4"/>
    <mergeCell ref="FZ5:GB5"/>
    <mergeCell ref="GC5:GE5"/>
    <mergeCell ref="GX1:GZ2"/>
    <mergeCell ref="GX4:GZ4"/>
    <mergeCell ref="GX5:GZ5"/>
    <mergeCell ref="GI1:GN1"/>
    <mergeCell ref="GI2:GK2"/>
    <mergeCell ref="GL2:GN2"/>
    <mergeCell ref="GI4:GK4"/>
    <mergeCell ref="GL4:GN4"/>
    <mergeCell ref="GI5:GK5"/>
    <mergeCell ref="HV2:HX2"/>
    <mergeCell ref="HS4:HU4"/>
    <mergeCell ref="HV4:HX4"/>
    <mergeCell ref="FW1:FY2"/>
    <mergeCell ref="FW4:FY4"/>
    <mergeCell ref="FW5:FY5"/>
    <mergeCell ref="GF1:GH2"/>
    <mergeCell ref="GF4:GH4"/>
    <mergeCell ref="GF5:GH5"/>
    <mergeCell ref="GO1:GQ2"/>
    <mergeCell ref="GO4:GQ4"/>
    <mergeCell ref="GO5:GQ5"/>
    <mergeCell ref="CT1:CV2"/>
    <mergeCell ref="CN1:CS1"/>
    <mergeCell ref="CN2:CP2"/>
    <mergeCell ref="CQ2:CS2"/>
    <mergeCell ref="DF1:DK1"/>
    <mergeCell ref="HS5:HU5"/>
    <mergeCell ref="HV5:HX5"/>
    <mergeCell ref="HG1:HI2"/>
    <mergeCell ref="FK1:FM2"/>
    <mergeCell ref="EM4:EO4"/>
    <mergeCell ref="EG4:EI4"/>
    <mergeCell ref="FK4:FM4"/>
    <mergeCell ref="FK5:FM5"/>
    <mergeCell ref="FB1:FD2"/>
    <mergeCell ref="FN1:FP2"/>
    <mergeCell ref="FQ1:FV1"/>
    <mergeCell ref="FQ2:FS2"/>
    <mergeCell ref="FT2:FV2"/>
    <mergeCell ref="FN4:FP4"/>
    <mergeCell ref="FQ4:FS4"/>
    <mergeCell ref="FT4:FV4"/>
    <mergeCell ref="FN5:FP5"/>
    <mergeCell ref="FQ5:FS5"/>
    <mergeCell ref="FT5:FV5"/>
    <mergeCell ref="CZ2:DB2"/>
    <mergeCell ref="DX2:DZ2"/>
    <mergeCell ref="EA2:EC2"/>
    <mergeCell ref="DU1:DW2"/>
    <mergeCell ref="CW1:DB1"/>
    <mergeCell ref="CW2:CY2"/>
    <mergeCell ref="DC1:DE2"/>
    <mergeCell ref="DR2:DT2"/>
    <mergeCell ref="DL1:DN2"/>
    <mergeCell ref="DO1:DT1"/>
    <mergeCell ref="DO2:DQ2"/>
    <mergeCell ref="A4:A5"/>
    <mergeCell ref="B4:D5"/>
    <mergeCell ref="E4:G4"/>
    <mergeCell ref="H4:J4"/>
    <mergeCell ref="K4:M4"/>
    <mergeCell ref="A1:A3"/>
    <mergeCell ref="B1:D2"/>
    <mergeCell ref="E1:G2"/>
    <mergeCell ref="H1:M1"/>
    <mergeCell ref="H2:J2"/>
    <mergeCell ref="K2:M2"/>
    <mergeCell ref="E5:G5"/>
    <mergeCell ref="H5:J5"/>
    <mergeCell ref="K5:M5"/>
    <mergeCell ref="Q1:S2"/>
    <mergeCell ref="T1:V2"/>
    <mergeCell ref="N4:P4"/>
    <mergeCell ref="Q4:S4"/>
    <mergeCell ref="T4:V4"/>
    <mergeCell ref="W2:Y2"/>
    <mergeCell ref="AU1:AW2"/>
    <mergeCell ref="AC1:AE2"/>
    <mergeCell ref="AF1:AK1"/>
    <mergeCell ref="N1:P2"/>
    <mergeCell ref="AC4:AE4"/>
    <mergeCell ref="AL1:AN2"/>
    <mergeCell ref="AO1:AT1"/>
    <mergeCell ref="AO2:AQ2"/>
    <mergeCell ref="AR2:AT2"/>
    <mergeCell ref="AL4:AN4"/>
    <mergeCell ref="AO4:AQ4"/>
    <mergeCell ref="AR4:AT4"/>
    <mergeCell ref="BD4:BF4"/>
    <mergeCell ref="BG4:BI4"/>
    <mergeCell ref="AI4:AK4"/>
    <mergeCell ref="BJ4:BL4"/>
    <mergeCell ref="CE4:CG4"/>
    <mergeCell ref="CB4:CD4"/>
    <mergeCell ref="Z2:AB2"/>
    <mergeCell ref="W1:AB1"/>
    <mergeCell ref="AF2:AH2"/>
    <mergeCell ref="AI2:AK2"/>
    <mergeCell ref="BA1:BF1"/>
    <mergeCell ref="BS1:BU2"/>
    <mergeCell ref="BV1:CA1"/>
    <mergeCell ref="CB1:CD2"/>
    <mergeCell ref="AX1:AZ2"/>
    <mergeCell ref="BP1:BR2"/>
    <mergeCell ref="BV2:BX2"/>
    <mergeCell ref="BY2:CA2"/>
    <mergeCell ref="BJ2:BL2"/>
    <mergeCell ref="BM2:BO2"/>
    <mergeCell ref="BA2:BC2"/>
    <mergeCell ref="BD2:BF2"/>
    <mergeCell ref="BJ1:BO1"/>
    <mergeCell ref="BG1:BI2"/>
    <mergeCell ref="DC4:DE4"/>
    <mergeCell ref="BS4:BU4"/>
    <mergeCell ref="EY5:FA5"/>
    <mergeCell ref="ED4:EF4"/>
    <mergeCell ref="EP4:ER4"/>
    <mergeCell ref="EP5:ER5"/>
    <mergeCell ref="EM5:EO5"/>
    <mergeCell ref="DC5:DE5"/>
    <mergeCell ref="CW5:CY5"/>
    <mergeCell ref="DX4:DZ4"/>
    <mergeCell ref="CK4:CM4"/>
    <mergeCell ref="CW4:CY4"/>
    <mergeCell ref="CZ4:DB4"/>
    <mergeCell ref="DL4:DN4"/>
    <mergeCell ref="CZ5:DB5"/>
    <mergeCell ref="CE5:CG5"/>
    <mergeCell ref="CH5:CJ5"/>
    <mergeCell ref="CK5:CM5"/>
    <mergeCell ref="ED5:EF5"/>
    <mergeCell ref="CT4:CV4"/>
    <mergeCell ref="CT5:CV5"/>
    <mergeCell ref="CB5:CD5"/>
    <mergeCell ref="BS5:BU5"/>
    <mergeCell ref="CN4:CP4"/>
    <mergeCell ref="CN5:CP5"/>
    <mergeCell ref="CQ4:CS4"/>
    <mergeCell ref="BV4:BX4"/>
    <mergeCell ref="BY4:CA4"/>
    <mergeCell ref="BV5:BX5"/>
    <mergeCell ref="BY5:CA5"/>
    <mergeCell ref="CQ5:CS5"/>
    <mergeCell ref="CH2:CJ2"/>
    <mergeCell ref="CH4:CJ4"/>
    <mergeCell ref="CE2:CG2"/>
    <mergeCell ref="CK1:CM2"/>
    <mergeCell ref="CE1:CJ1"/>
    <mergeCell ref="AC5:AE5"/>
    <mergeCell ref="BD5:BF5"/>
    <mergeCell ref="N5:P5"/>
    <mergeCell ref="Q5:S5"/>
    <mergeCell ref="T5:V5"/>
    <mergeCell ref="W5:Y5"/>
    <mergeCell ref="Z5:AB5"/>
    <mergeCell ref="BP4:BR4"/>
    <mergeCell ref="BP5:BR5"/>
    <mergeCell ref="W4:Y4"/>
    <mergeCell ref="Z4:AB4"/>
    <mergeCell ref="BG5:BI5"/>
    <mergeCell ref="AU5:AW5"/>
    <mergeCell ref="AX5:AZ5"/>
    <mergeCell ref="BJ5:BL5"/>
    <mergeCell ref="BM5:BO5"/>
    <mergeCell ref="BM4:BO4"/>
    <mergeCell ref="AF5:AH5"/>
    <mergeCell ref="AI5:AK5"/>
    <mergeCell ref="BA5:BC5"/>
    <mergeCell ref="AF4:AH4"/>
    <mergeCell ref="AX4:AZ4"/>
    <mergeCell ref="AU4:AW4"/>
    <mergeCell ref="BA4:BC4"/>
    <mergeCell ref="DO4:DQ4"/>
    <mergeCell ref="DO5:DQ5"/>
    <mergeCell ref="DR4:DT4"/>
    <mergeCell ref="DR5:DT5"/>
    <mergeCell ref="DL5:DN5"/>
    <mergeCell ref="DU5:DW5"/>
    <mergeCell ref="DX5:DZ5"/>
    <mergeCell ref="EA5:EC5"/>
    <mergeCell ref="DU4:DW4"/>
    <mergeCell ref="EA4:EC4"/>
    <mergeCell ref="FB5:FD5"/>
    <mergeCell ref="FB4:FD4"/>
    <mergeCell ref="DX1:EC1"/>
    <mergeCell ref="EG2:EI2"/>
    <mergeCell ref="EJ2:EL2"/>
    <mergeCell ref="EM1:EO2"/>
    <mergeCell ref="EG1:EL1"/>
    <mergeCell ref="FE1:FJ1"/>
    <mergeCell ref="EP1:ER2"/>
    <mergeCell ref="EY1:FA2"/>
    <mergeCell ref="EJ4:EL4"/>
    <mergeCell ref="EG5:EI5"/>
    <mergeCell ref="EJ5:EL5"/>
    <mergeCell ref="ED1:EF2"/>
    <mergeCell ref="EY4:FA4"/>
    <mergeCell ref="FH2:FJ2"/>
    <mergeCell ref="FE4:FG4"/>
    <mergeCell ref="FE5:FG5"/>
    <mergeCell ref="FH4:FJ4"/>
    <mergeCell ref="FH5:FJ5"/>
    <mergeCell ref="FE2:FG2"/>
    <mergeCell ref="KW5:KY5"/>
    <mergeCell ref="HY1:IA2"/>
    <mergeCell ref="HY4:IA4"/>
    <mergeCell ref="HA1:HF1"/>
    <mergeCell ref="HA2:HC2"/>
    <mergeCell ref="GL5:GN5"/>
    <mergeCell ref="GR1:GW1"/>
    <mergeCell ref="GR2:GT2"/>
    <mergeCell ref="GU2:GW2"/>
    <mergeCell ref="GR4:GT4"/>
    <mergeCell ref="GU4:GW4"/>
    <mergeCell ref="GR5:GT5"/>
    <mergeCell ref="GU5:GW5"/>
    <mergeCell ref="HD2:HF2"/>
    <mergeCell ref="HA4:HC4"/>
    <mergeCell ref="HD4:HF4"/>
    <mergeCell ref="HA5:HC5"/>
    <mergeCell ref="HD5:HF5"/>
    <mergeCell ref="HJ1:HO1"/>
    <mergeCell ref="HJ2:HL2"/>
    <mergeCell ref="HM2:HO2"/>
    <mergeCell ref="HJ4:HL4"/>
    <mergeCell ref="HM4:HO4"/>
    <mergeCell ref="HS2:HU2"/>
  </mergeCells>
  <pageMargins left="0.19685039370078741" right="0.19685039370078741" top="0.59055118110236227" bottom="0.39370078740157483" header="0.35433070866141736" footer="0.39370078740157483"/>
  <pageSetup paperSize="9" scale="90" orientation="landscape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CS169"/>
  <sheetViews>
    <sheetView zoomScale="65" zoomScaleNormal="6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M175" sqref="M175"/>
    </sheetView>
  </sheetViews>
  <sheetFormatPr defaultColWidth="9.140625" defaultRowHeight="15.75" customHeight="1"/>
  <cols>
    <col min="1" max="1" width="23.5703125" style="35" customWidth="1"/>
    <col min="2" max="3" width="14.140625" style="35" customWidth="1"/>
    <col min="4" max="4" width="14.140625" style="32" customWidth="1"/>
    <col min="5" max="9" width="14.140625" style="35" customWidth="1"/>
    <col min="10" max="10" width="14.140625" style="13" customWidth="1"/>
    <col min="11" max="12" width="14.140625" style="35" customWidth="1"/>
    <col min="13" max="13" width="14.140625" style="13" customWidth="1"/>
    <col min="14" max="15" width="14.140625" style="35" customWidth="1"/>
    <col min="16" max="16" width="14.140625" style="13" customWidth="1"/>
    <col min="17" max="18" width="14.140625" style="35" customWidth="1"/>
    <col min="19" max="19" width="14.140625" style="34" customWidth="1"/>
    <col min="20" max="21" width="14.140625" style="35" customWidth="1"/>
    <col min="22" max="22" width="14.140625" style="34" customWidth="1"/>
    <col min="23" max="24" width="14.140625" style="35" customWidth="1"/>
    <col min="25" max="25" width="14.140625" style="32" customWidth="1"/>
    <col min="26" max="27" width="14.140625" style="35" customWidth="1"/>
    <col min="28" max="28" width="14.140625" style="32" customWidth="1"/>
    <col min="29" max="30" width="14.140625" style="35" customWidth="1"/>
    <col min="31" max="31" width="14.140625" style="32" customWidth="1"/>
    <col min="32" max="33" width="14.140625" style="35" customWidth="1"/>
    <col min="34" max="34" width="14.140625" style="34" customWidth="1"/>
    <col min="35" max="36" width="14.140625" style="35" customWidth="1"/>
    <col min="37" max="37" width="14.140625" style="34" customWidth="1"/>
    <col min="38" max="39" width="14.140625" style="35" customWidth="1"/>
    <col min="40" max="40" width="14.140625" style="34" customWidth="1"/>
    <col min="41" max="42" width="14.140625" style="35" customWidth="1"/>
    <col min="43" max="43" width="14.140625" style="34" customWidth="1"/>
    <col min="44" max="45" width="14.140625" style="35" customWidth="1"/>
    <col min="46" max="46" width="14.140625" style="34" customWidth="1"/>
    <col min="47" max="48" width="14.140625" style="35" customWidth="1"/>
    <col min="49" max="49" width="14.140625" style="34" customWidth="1"/>
    <col min="50" max="51" width="14.140625" style="35" customWidth="1"/>
    <col min="52" max="52" width="14.140625" style="34" customWidth="1"/>
    <col min="53" max="54" width="14.140625" style="35" customWidth="1"/>
    <col min="55" max="55" width="14.140625" style="34" customWidth="1"/>
    <col min="56" max="57" width="14.140625" style="35" customWidth="1"/>
    <col min="58" max="58" width="14.140625" style="34" customWidth="1"/>
    <col min="59" max="60" width="14.140625" style="35" customWidth="1"/>
    <col min="61" max="61" width="14.140625" style="34" customWidth="1"/>
    <col min="62" max="63" width="14.140625" style="35" customWidth="1"/>
    <col min="64" max="64" width="14.140625" style="34" customWidth="1"/>
    <col min="65" max="66" width="14.140625" style="35" customWidth="1"/>
    <col min="67" max="67" width="14.140625" style="34" customWidth="1"/>
    <col min="68" max="69" width="14.140625" style="35" customWidth="1"/>
    <col min="70" max="70" width="14.140625" style="34" customWidth="1"/>
    <col min="71" max="72" width="14.140625" style="35" customWidth="1"/>
    <col min="73" max="73" width="14.140625" style="34" customWidth="1"/>
    <col min="74" max="75" width="14.140625" style="35" customWidth="1"/>
    <col min="76" max="76" width="14.140625" style="34" customWidth="1"/>
    <col min="77" max="78" width="14.140625" style="35" customWidth="1"/>
    <col min="79" max="79" width="14.140625" style="34" customWidth="1"/>
    <col min="80" max="81" width="14.140625" style="35" customWidth="1"/>
    <col min="82" max="82" width="14.140625" style="34" customWidth="1"/>
    <col min="83" max="84" width="14.140625" style="35" customWidth="1"/>
    <col min="85" max="85" width="14.140625" style="34" customWidth="1"/>
    <col min="86" max="87" width="14.140625" style="35" customWidth="1"/>
    <col min="88" max="88" width="14.140625" style="34" customWidth="1"/>
    <col min="89" max="90" width="14.140625" style="35" customWidth="1"/>
    <col min="91" max="91" width="14.140625" style="34" customWidth="1"/>
    <col min="92" max="93" width="14.140625" style="35" customWidth="1"/>
    <col min="94" max="94" width="14.140625" style="34" customWidth="1"/>
    <col min="95" max="96" width="14.140625" style="9" customWidth="1"/>
    <col min="97" max="97" width="14.140625" style="25" customWidth="1"/>
    <col min="98" max="116" width="9.140625" style="35"/>
    <col min="117" max="117" width="9.28515625" style="35" bestFit="1" customWidth="1"/>
    <col min="118" max="137" width="9.140625" style="35"/>
    <col min="138" max="138" width="9.28515625" style="35" bestFit="1" customWidth="1"/>
    <col min="139" max="150" width="9.140625" style="35"/>
    <col min="151" max="151" width="9.28515625" style="35" bestFit="1" customWidth="1"/>
    <col min="152" max="16384" width="9.140625" style="35"/>
  </cols>
  <sheetData>
    <row r="1" spans="1:97" s="4" customFormat="1" ht="30" customHeight="1">
      <c r="A1" s="96"/>
      <c r="B1" s="96" t="s">
        <v>224</v>
      </c>
      <c r="C1" s="96"/>
      <c r="D1" s="96"/>
      <c r="E1" s="96" t="s">
        <v>225</v>
      </c>
      <c r="F1" s="96"/>
      <c r="G1" s="96"/>
      <c r="H1" s="96" t="s">
        <v>407</v>
      </c>
      <c r="I1" s="96"/>
      <c r="J1" s="96"/>
      <c r="K1" s="96" t="s">
        <v>304</v>
      </c>
      <c r="L1" s="96"/>
      <c r="M1" s="96"/>
      <c r="N1" s="96" t="s">
        <v>426</v>
      </c>
      <c r="O1" s="96"/>
      <c r="P1" s="96"/>
      <c r="Q1" s="96" t="s">
        <v>236</v>
      </c>
      <c r="R1" s="96"/>
      <c r="S1" s="96"/>
      <c r="T1" s="96" t="s">
        <v>425</v>
      </c>
      <c r="U1" s="96"/>
      <c r="V1" s="96"/>
      <c r="W1" s="96" t="s">
        <v>424</v>
      </c>
      <c r="X1" s="96"/>
      <c r="Y1" s="96"/>
      <c r="Z1" s="96" t="s">
        <v>233</v>
      </c>
      <c r="AA1" s="96"/>
      <c r="AB1" s="96"/>
      <c r="AC1" s="96" t="s">
        <v>234</v>
      </c>
      <c r="AD1" s="96"/>
      <c r="AE1" s="96"/>
      <c r="AF1" s="96" t="s">
        <v>235</v>
      </c>
      <c r="AG1" s="96"/>
      <c r="AH1" s="96"/>
      <c r="AI1" s="96" t="s">
        <v>423</v>
      </c>
      <c r="AJ1" s="96"/>
      <c r="AK1" s="96"/>
      <c r="AL1" s="96" t="s">
        <v>422</v>
      </c>
      <c r="AM1" s="96"/>
      <c r="AN1" s="96"/>
      <c r="AO1" s="96" t="s">
        <v>226</v>
      </c>
      <c r="AP1" s="96"/>
      <c r="AQ1" s="96"/>
      <c r="AR1" s="96" t="s">
        <v>421</v>
      </c>
      <c r="AS1" s="96"/>
      <c r="AT1" s="96"/>
      <c r="AU1" s="96" t="s">
        <v>420</v>
      </c>
      <c r="AV1" s="96"/>
      <c r="AW1" s="96"/>
      <c r="AX1" s="96" t="s">
        <v>419</v>
      </c>
      <c r="AY1" s="96"/>
      <c r="AZ1" s="96"/>
      <c r="BA1" s="96" t="s">
        <v>227</v>
      </c>
      <c r="BB1" s="96"/>
      <c r="BC1" s="96"/>
      <c r="BD1" s="96" t="s">
        <v>228</v>
      </c>
      <c r="BE1" s="96"/>
      <c r="BF1" s="96"/>
      <c r="BG1" s="96" t="s">
        <v>220</v>
      </c>
      <c r="BH1" s="96"/>
      <c r="BI1" s="96"/>
      <c r="BJ1" s="96" t="s">
        <v>408</v>
      </c>
      <c r="BK1" s="96"/>
      <c r="BL1" s="96"/>
      <c r="BM1" s="108" t="s">
        <v>413</v>
      </c>
      <c r="BN1" s="108"/>
      <c r="BO1" s="108"/>
      <c r="BP1" s="96" t="s">
        <v>229</v>
      </c>
      <c r="BQ1" s="96"/>
      <c r="BR1" s="96"/>
      <c r="BS1" s="96" t="s">
        <v>230</v>
      </c>
      <c r="BT1" s="96"/>
      <c r="BU1" s="96"/>
      <c r="BV1" s="96" t="s">
        <v>342</v>
      </c>
      <c r="BW1" s="96"/>
      <c r="BX1" s="96"/>
      <c r="BY1" s="96" t="s">
        <v>344</v>
      </c>
      <c r="BZ1" s="96"/>
      <c r="CA1" s="96"/>
      <c r="CB1" s="96" t="s">
        <v>7</v>
      </c>
      <c r="CC1" s="96"/>
      <c r="CD1" s="96"/>
      <c r="CE1" s="96"/>
      <c r="CF1" s="96"/>
      <c r="CG1" s="96"/>
      <c r="CH1" s="96" t="s">
        <v>390</v>
      </c>
      <c r="CI1" s="96"/>
      <c r="CJ1" s="96"/>
      <c r="CK1" s="96" t="s">
        <v>414</v>
      </c>
      <c r="CL1" s="96"/>
      <c r="CM1" s="96"/>
      <c r="CN1" s="96" t="s">
        <v>415</v>
      </c>
      <c r="CO1" s="96"/>
      <c r="CP1" s="96"/>
      <c r="CQ1" s="103" t="s">
        <v>416</v>
      </c>
      <c r="CR1" s="103"/>
      <c r="CS1" s="103"/>
    </row>
    <row r="2" spans="1:97" s="4" customFormat="1" ht="173.25" customHeight="1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108"/>
      <c r="BN2" s="108"/>
      <c r="BO2" s="108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 t="s">
        <v>310</v>
      </c>
      <c r="CC2" s="96"/>
      <c r="CD2" s="96"/>
      <c r="CE2" s="96" t="s">
        <v>311</v>
      </c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103"/>
      <c r="CR2" s="103"/>
      <c r="CS2" s="103"/>
    </row>
    <row r="3" spans="1:97" s="4" customFormat="1" ht="30" customHeight="1">
      <c r="A3" s="96"/>
      <c r="B3" s="40" t="s">
        <v>8</v>
      </c>
      <c r="C3" s="40" t="s">
        <v>216</v>
      </c>
      <c r="D3" s="30" t="s">
        <v>219</v>
      </c>
      <c r="E3" s="40" t="s">
        <v>8</v>
      </c>
      <c r="F3" s="40" t="s">
        <v>216</v>
      </c>
      <c r="G3" s="40" t="s">
        <v>219</v>
      </c>
      <c r="H3" s="40" t="s">
        <v>8</v>
      </c>
      <c r="I3" s="40" t="s">
        <v>216</v>
      </c>
      <c r="J3" s="12" t="s">
        <v>219</v>
      </c>
      <c r="K3" s="40" t="s">
        <v>8</v>
      </c>
      <c r="L3" s="40" t="s">
        <v>216</v>
      </c>
      <c r="M3" s="12" t="s">
        <v>219</v>
      </c>
      <c r="N3" s="40" t="s">
        <v>8</v>
      </c>
      <c r="O3" s="40" t="s">
        <v>216</v>
      </c>
      <c r="P3" s="12" t="s">
        <v>219</v>
      </c>
      <c r="Q3" s="40" t="s">
        <v>8</v>
      </c>
      <c r="R3" s="40" t="s">
        <v>216</v>
      </c>
      <c r="S3" s="33" t="s">
        <v>219</v>
      </c>
      <c r="T3" s="40" t="s">
        <v>8</v>
      </c>
      <c r="U3" s="40" t="s">
        <v>216</v>
      </c>
      <c r="V3" s="33" t="s">
        <v>219</v>
      </c>
      <c r="W3" s="40" t="s">
        <v>8</v>
      </c>
      <c r="X3" s="40" t="s">
        <v>216</v>
      </c>
      <c r="Y3" s="30" t="s">
        <v>219</v>
      </c>
      <c r="Z3" s="40" t="s">
        <v>8</v>
      </c>
      <c r="AA3" s="40" t="s">
        <v>216</v>
      </c>
      <c r="AB3" s="30" t="s">
        <v>219</v>
      </c>
      <c r="AC3" s="40" t="s">
        <v>8</v>
      </c>
      <c r="AD3" s="40" t="s">
        <v>216</v>
      </c>
      <c r="AE3" s="30" t="s">
        <v>219</v>
      </c>
      <c r="AF3" s="40" t="s">
        <v>8</v>
      </c>
      <c r="AG3" s="40" t="s">
        <v>216</v>
      </c>
      <c r="AH3" s="33" t="s">
        <v>219</v>
      </c>
      <c r="AI3" s="40" t="s">
        <v>8</v>
      </c>
      <c r="AJ3" s="40" t="s">
        <v>216</v>
      </c>
      <c r="AK3" s="33" t="s">
        <v>219</v>
      </c>
      <c r="AL3" s="40" t="s">
        <v>8</v>
      </c>
      <c r="AM3" s="40" t="s">
        <v>216</v>
      </c>
      <c r="AN3" s="33" t="s">
        <v>219</v>
      </c>
      <c r="AO3" s="40" t="s">
        <v>8</v>
      </c>
      <c r="AP3" s="40" t="s">
        <v>216</v>
      </c>
      <c r="AQ3" s="33" t="s">
        <v>219</v>
      </c>
      <c r="AR3" s="40" t="s">
        <v>8</v>
      </c>
      <c r="AS3" s="40" t="s">
        <v>216</v>
      </c>
      <c r="AT3" s="33" t="s">
        <v>219</v>
      </c>
      <c r="AU3" s="40" t="s">
        <v>8</v>
      </c>
      <c r="AV3" s="40" t="s">
        <v>216</v>
      </c>
      <c r="AW3" s="33" t="s">
        <v>219</v>
      </c>
      <c r="AX3" s="40" t="s">
        <v>8</v>
      </c>
      <c r="AY3" s="40" t="s">
        <v>216</v>
      </c>
      <c r="AZ3" s="33" t="s">
        <v>219</v>
      </c>
      <c r="BA3" s="40" t="s">
        <v>8</v>
      </c>
      <c r="BB3" s="40" t="s">
        <v>216</v>
      </c>
      <c r="BC3" s="33" t="s">
        <v>219</v>
      </c>
      <c r="BD3" s="40" t="s">
        <v>8</v>
      </c>
      <c r="BE3" s="40" t="s">
        <v>216</v>
      </c>
      <c r="BF3" s="33" t="s">
        <v>219</v>
      </c>
      <c r="BG3" s="40" t="s">
        <v>8</v>
      </c>
      <c r="BH3" s="40" t="s">
        <v>216</v>
      </c>
      <c r="BI3" s="33" t="s">
        <v>219</v>
      </c>
      <c r="BJ3" s="40" t="s">
        <v>8</v>
      </c>
      <c r="BK3" s="40" t="s">
        <v>216</v>
      </c>
      <c r="BL3" s="30" t="s">
        <v>219</v>
      </c>
      <c r="BM3" s="40" t="s">
        <v>8</v>
      </c>
      <c r="BN3" s="40" t="s">
        <v>216</v>
      </c>
      <c r="BO3" s="30" t="s">
        <v>219</v>
      </c>
      <c r="BP3" s="40" t="s">
        <v>8</v>
      </c>
      <c r="BQ3" s="40" t="s">
        <v>216</v>
      </c>
      <c r="BR3" s="33" t="s">
        <v>219</v>
      </c>
      <c r="BS3" s="40" t="s">
        <v>8</v>
      </c>
      <c r="BT3" s="40" t="s">
        <v>216</v>
      </c>
      <c r="BU3" s="33" t="s">
        <v>219</v>
      </c>
      <c r="BV3" s="40" t="s">
        <v>8</v>
      </c>
      <c r="BW3" s="40" t="s">
        <v>216</v>
      </c>
      <c r="BX3" s="33" t="s">
        <v>219</v>
      </c>
      <c r="BY3" s="40" t="s">
        <v>8</v>
      </c>
      <c r="BZ3" s="40" t="s">
        <v>216</v>
      </c>
      <c r="CA3" s="33" t="s">
        <v>219</v>
      </c>
      <c r="CB3" s="40" t="s">
        <v>8</v>
      </c>
      <c r="CC3" s="40" t="s">
        <v>216</v>
      </c>
      <c r="CD3" s="33" t="s">
        <v>219</v>
      </c>
      <c r="CE3" s="40" t="s">
        <v>8</v>
      </c>
      <c r="CF3" s="40" t="s">
        <v>216</v>
      </c>
      <c r="CG3" s="33" t="s">
        <v>219</v>
      </c>
      <c r="CH3" s="40" t="s">
        <v>8</v>
      </c>
      <c r="CI3" s="40" t="s">
        <v>216</v>
      </c>
      <c r="CJ3" s="33" t="s">
        <v>219</v>
      </c>
      <c r="CK3" s="40" t="s">
        <v>8</v>
      </c>
      <c r="CL3" s="40" t="s">
        <v>216</v>
      </c>
      <c r="CM3" s="33" t="s">
        <v>219</v>
      </c>
      <c r="CN3" s="40" t="s">
        <v>8</v>
      </c>
      <c r="CO3" s="40" t="s">
        <v>216</v>
      </c>
      <c r="CP3" s="33" t="s">
        <v>219</v>
      </c>
      <c r="CQ3" s="44" t="s">
        <v>215</v>
      </c>
      <c r="CR3" s="44" t="s">
        <v>216</v>
      </c>
      <c r="CS3" s="29" t="s">
        <v>219</v>
      </c>
    </row>
    <row r="4" spans="1:97" s="4" customFormat="1" ht="30" customHeight="1">
      <c r="A4" s="96"/>
      <c r="B4" s="96" t="s">
        <v>350</v>
      </c>
      <c r="C4" s="96"/>
      <c r="D4" s="96"/>
      <c r="E4" s="96" t="s">
        <v>278</v>
      </c>
      <c r="F4" s="96"/>
      <c r="G4" s="96"/>
      <c r="H4" s="96" t="s">
        <v>279</v>
      </c>
      <c r="I4" s="96"/>
      <c r="J4" s="96"/>
      <c r="K4" s="96" t="s">
        <v>280</v>
      </c>
      <c r="L4" s="96"/>
      <c r="M4" s="96"/>
      <c r="N4" s="96" t="s">
        <v>281</v>
      </c>
      <c r="O4" s="96"/>
      <c r="P4" s="96"/>
      <c r="Q4" s="96" t="s">
        <v>282</v>
      </c>
      <c r="R4" s="96"/>
      <c r="S4" s="96"/>
      <c r="T4" s="96" t="s">
        <v>283</v>
      </c>
      <c r="U4" s="96"/>
      <c r="V4" s="96"/>
      <c r="W4" s="96" t="s">
        <v>284</v>
      </c>
      <c r="X4" s="96"/>
      <c r="Y4" s="96"/>
      <c r="Z4" s="96" t="s">
        <v>285</v>
      </c>
      <c r="AA4" s="96"/>
      <c r="AB4" s="96"/>
      <c r="AC4" s="96" t="s">
        <v>286</v>
      </c>
      <c r="AD4" s="96"/>
      <c r="AE4" s="96"/>
      <c r="AF4" s="96" t="s">
        <v>287</v>
      </c>
      <c r="AG4" s="96"/>
      <c r="AH4" s="96"/>
      <c r="AI4" s="96" t="s">
        <v>288</v>
      </c>
      <c r="AJ4" s="96"/>
      <c r="AK4" s="96"/>
      <c r="AL4" s="96" t="s">
        <v>289</v>
      </c>
      <c r="AM4" s="96"/>
      <c r="AN4" s="96"/>
      <c r="AO4" s="96" t="s">
        <v>290</v>
      </c>
      <c r="AP4" s="96"/>
      <c r="AQ4" s="96"/>
      <c r="AR4" s="96" t="s">
        <v>291</v>
      </c>
      <c r="AS4" s="96"/>
      <c r="AT4" s="96"/>
      <c r="AU4" s="96" t="s">
        <v>292</v>
      </c>
      <c r="AV4" s="96"/>
      <c r="AW4" s="96"/>
      <c r="AX4" s="96" t="s">
        <v>293</v>
      </c>
      <c r="AY4" s="96"/>
      <c r="AZ4" s="96"/>
      <c r="BA4" s="96" t="s">
        <v>294</v>
      </c>
      <c r="BB4" s="96"/>
      <c r="BC4" s="96"/>
      <c r="BD4" s="96" t="s">
        <v>295</v>
      </c>
      <c r="BE4" s="96"/>
      <c r="BF4" s="96"/>
      <c r="BG4" s="96" t="s">
        <v>296</v>
      </c>
      <c r="BH4" s="96"/>
      <c r="BI4" s="96"/>
      <c r="BJ4" s="96" t="s">
        <v>297</v>
      </c>
      <c r="BK4" s="96"/>
      <c r="BL4" s="96"/>
      <c r="BM4" s="96" t="s">
        <v>298</v>
      </c>
      <c r="BN4" s="96"/>
      <c r="BO4" s="96"/>
      <c r="BP4" s="96" t="s">
        <v>299</v>
      </c>
      <c r="BQ4" s="96"/>
      <c r="BR4" s="96"/>
      <c r="BS4" s="96" t="s">
        <v>300</v>
      </c>
      <c r="BT4" s="96"/>
      <c r="BU4" s="96"/>
      <c r="BV4" s="96" t="s">
        <v>301</v>
      </c>
      <c r="BW4" s="96"/>
      <c r="BX4" s="96"/>
      <c r="BY4" s="96" t="s">
        <v>302</v>
      </c>
      <c r="BZ4" s="96"/>
      <c r="CA4" s="96"/>
      <c r="CB4" s="96" t="s">
        <v>302</v>
      </c>
      <c r="CC4" s="96"/>
      <c r="CD4" s="96"/>
      <c r="CE4" s="96" t="s">
        <v>302</v>
      </c>
      <c r="CF4" s="96"/>
      <c r="CG4" s="96"/>
      <c r="CH4" s="96" t="s">
        <v>316</v>
      </c>
      <c r="CI4" s="96"/>
      <c r="CJ4" s="96"/>
      <c r="CK4" s="96" t="s">
        <v>320</v>
      </c>
      <c r="CL4" s="96"/>
      <c r="CM4" s="96"/>
      <c r="CN4" s="96" t="s">
        <v>354</v>
      </c>
      <c r="CO4" s="96"/>
      <c r="CP4" s="96"/>
      <c r="CQ4" s="103" t="s">
        <v>385</v>
      </c>
      <c r="CR4" s="103"/>
      <c r="CS4" s="103"/>
    </row>
    <row r="5" spans="1:97" s="4" customFormat="1" ht="23.25" customHeight="1">
      <c r="A5" s="96"/>
      <c r="B5" s="96"/>
      <c r="C5" s="96"/>
      <c r="D5" s="96"/>
      <c r="E5" s="96" t="s">
        <v>352</v>
      </c>
      <c r="F5" s="96"/>
      <c r="G5" s="96"/>
      <c r="H5" s="96" t="s">
        <v>339</v>
      </c>
      <c r="I5" s="96"/>
      <c r="J5" s="96"/>
      <c r="K5" s="96" t="s">
        <v>340</v>
      </c>
      <c r="L5" s="96"/>
      <c r="M5" s="96"/>
      <c r="N5" s="96" t="s">
        <v>12</v>
      </c>
      <c r="O5" s="96"/>
      <c r="P5" s="96"/>
      <c r="Q5" s="96" t="s">
        <v>13</v>
      </c>
      <c r="R5" s="96"/>
      <c r="S5" s="96"/>
      <c r="T5" s="96" t="s">
        <v>14</v>
      </c>
      <c r="U5" s="96"/>
      <c r="V5" s="96"/>
      <c r="W5" s="96" t="s">
        <v>15</v>
      </c>
      <c r="X5" s="96"/>
      <c r="Y5" s="96"/>
      <c r="Z5" s="96" t="s">
        <v>16</v>
      </c>
      <c r="AA5" s="96"/>
      <c r="AB5" s="96"/>
      <c r="AC5" s="96" t="s">
        <v>29</v>
      </c>
      <c r="AD5" s="96"/>
      <c r="AE5" s="96"/>
      <c r="AF5" s="96" t="s">
        <v>17</v>
      </c>
      <c r="AG5" s="96"/>
      <c r="AH5" s="96"/>
      <c r="AI5" s="96" t="s">
        <v>18</v>
      </c>
      <c r="AJ5" s="96"/>
      <c r="AK5" s="96"/>
      <c r="AL5" s="96" t="s">
        <v>19</v>
      </c>
      <c r="AM5" s="96"/>
      <c r="AN5" s="96"/>
      <c r="AO5" s="96" t="s">
        <v>20</v>
      </c>
      <c r="AP5" s="96"/>
      <c r="AQ5" s="96"/>
      <c r="AR5" s="96" t="s">
        <v>21</v>
      </c>
      <c r="AS5" s="96"/>
      <c r="AT5" s="96"/>
      <c r="AU5" s="96" t="s">
        <v>327</v>
      </c>
      <c r="AV5" s="96"/>
      <c r="AW5" s="96"/>
      <c r="AX5" s="96" t="s">
        <v>23</v>
      </c>
      <c r="AY5" s="96"/>
      <c r="AZ5" s="96"/>
      <c r="BA5" s="96" t="s">
        <v>24</v>
      </c>
      <c r="BB5" s="96"/>
      <c r="BC5" s="96"/>
      <c r="BD5" s="96" t="s">
        <v>341</v>
      </c>
      <c r="BE5" s="96"/>
      <c r="BF5" s="96"/>
      <c r="BG5" s="96" t="s">
        <v>25</v>
      </c>
      <c r="BH5" s="96"/>
      <c r="BI5" s="96"/>
      <c r="BJ5" s="96" t="s">
        <v>26</v>
      </c>
      <c r="BK5" s="96"/>
      <c r="BL5" s="96"/>
      <c r="BM5" s="96" t="s">
        <v>328</v>
      </c>
      <c r="BN5" s="96"/>
      <c r="BO5" s="96"/>
      <c r="BP5" s="96" t="s">
        <v>22</v>
      </c>
      <c r="BQ5" s="96"/>
      <c r="BR5" s="96"/>
      <c r="BS5" s="96" t="s">
        <v>395</v>
      </c>
      <c r="BT5" s="96"/>
      <c r="BU5" s="96"/>
      <c r="BV5" s="96" t="s">
        <v>343</v>
      </c>
      <c r="BW5" s="96"/>
      <c r="BX5" s="96"/>
      <c r="BY5" s="96" t="s">
        <v>30</v>
      </c>
      <c r="BZ5" s="96"/>
      <c r="CA5" s="96"/>
      <c r="CB5" s="96" t="s">
        <v>30</v>
      </c>
      <c r="CC5" s="96"/>
      <c r="CD5" s="96"/>
      <c r="CE5" s="96" t="s">
        <v>30</v>
      </c>
      <c r="CF5" s="96"/>
      <c r="CG5" s="96"/>
      <c r="CH5" s="109" t="s">
        <v>329</v>
      </c>
      <c r="CI5" s="109"/>
      <c r="CJ5" s="109"/>
      <c r="CK5" s="103" t="s">
        <v>345</v>
      </c>
      <c r="CL5" s="103"/>
      <c r="CM5" s="103"/>
      <c r="CN5" s="110" t="s">
        <v>353</v>
      </c>
      <c r="CO5" s="110"/>
      <c r="CP5" s="110"/>
      <c r="CQ5" s="110" t="s">
        <v>405</v>
      </c>
      <c r="CR5" s="110"/>
      <c r="CS5" s="110"/>
    </row>
    <row r="6" spans="1:97" ht="15.75" customHeight="1">
      <c r="A6" s="1"/>
      <c r="B6" s="1"/>
      <c r="C6" s="1"/>
      <c r="D6" s="31"/>
      <c r="E6" s="1"/>
      <c r="F6" s="1"/>
      <c r="G6" s="1"/>
      <c r="H6" s="1"/>
      <c r="I6" s="1"/>
      <c r="J6" s="5"/>
      <c r="K6" s="1"/>
      <c r="L6" s="1"/>
      <c r="M6" s="5"/>
      <c r="N6" s="1"/>
      <c r="O6" s="1"/>
      <c r="P6" s="5"/>
      <c r="Q6" s="1"/>
      <c r="R6" s="1"/>
      <c r="S6" s="28"/>
      <c r="T6" s="1"/>
      <c r="U6" s="1"/>
      <c r="V6" s="28"/>
      <c r="W6" s="1"/>
      <c r="X6" s="1"/>
      <c r="Y6" s="31"/>
      <c r="Z6" s="1"/>
      <c r="AA6" s="1"/>
      <c r="AB6" s="31"/>
      <c r="AC6" s="1"/>
      <c r="AD6" s="1"/>
      <c r="AE6" s="31"/>
      <c r="AF6" s="1"/>
      <c r="AG6" s="1"/>
      <c r="AH6" s="28"/>
      <c r="AI6" s="1"/>
      <c r="AJ6" s="1"/>
      <c r="AK6" s="28"/>
      <c r="AL6" s="1"/>
      <c r="AM6" s="1"/>
      <c r="AN6" s="28"/>
      <c r="AO6" s="1"/>
      <c r="AP6" s="1"/>
      <c r="AQ6" s="28"/>
      <c r="AR6" s="1"/>
      <c r="AS6" s="1"/>
      <c r="AT6" s="28"/>
      <c r="AU6" s="1"/>
      <c r="AV6" s="1"/>
      <c r="AW6" s="28"/>
      <c r="AX6" s="1"/>
      <c r="AY6" s="1"/>
      <c r="AZ6" s="28"/>
      <c r="BA6" s="1"/>
      <c r="BB6" s="1"/>
      <c r="BC6" s="28"/>
      <c r="BD6" s="1"/>
      <c r="BE6" s="1"/>
      <c r="BF6" s="28"/>
      <c r="BG6" s="1"/>
      <c r="BH6" s="1"/>
      <c r="BI6" s="28"/>
      <c r="BJ6" s="1"/>
      <c r="BK6" s="1"/>
      <c r="BL6" s="28"/>
      <c r="BM6" s="1"/>
      <c r="BN6" s="1"/>
      <c r="BO6" s="28"/>
      <c r="BP6" s="1"/>
      <c r="BQ6" s="1"/>
      <c r="BR6" s="28"/>
      <c r="BS6" s="1"/>
      <c r="BT6" s="1"/>
      <c r="BU6" s="28"/>
      <c r="BV6" s="1"/>
      <c r="BW6" s="1"/>
      <c r="BX6" s="28"/>
      <c r="BY6" s="1"/>
      <c r="BZ6" s="1"/>
      <c r="CA6" s="28"/>
      <c r="CB6" s="1"/>
      <c r="CC6" s="1"/>
      <c r="CD6" s="28"/>
      <c r="CE6" s="1"/>
      <c r="CF6" s="1"/>
      <c r="CG6" s="28"/>
      <c r="CH6" s="1"/>
      <c r="CI6" s="1"/>
      <c r="CJ6" s="28"/>
      <c r="CK6" s="1"/>
      <c r="CL6" s="1"/>
      <c r="CM6" s="28"/>
      <c r="CN6" s="1"/>
      <c r="CO6" s="1"/>
      <c r="CP6" s="28"/>
      <c r="CQ6" s="44"/>
      <c r="CR6" s="44"/>
      <c r="CS6" s="29"/>
    </row>
    <row r="7" spans="1:97" s="6" customFormat="1" ht="15.75" customHeight="1">
      <c r="A7" s="2" t="s">
        <v>190</v>
      </c>
      <c r="B7" s="74">
        <f>B8+B9</f>
        <v>4672050.8124500001</v>
      </c>
      <c r="C7" s="74">
        <f t="shared" ref="C7:BK7" si="0">C8+C9</f>
        <v>4649768.1585600004</v>
      </c>
      <c r="D7" s="74">
        <f t="shared" ref="D7:D71" si="1">C7/B7*100</f>
        <v>99.523064821328106</v>
      </c>
      <c r="E7" s="74">
        <f t="shared" si="0"/>
        <v>16660</v>
      </c>
      <c r="F7" s="74">
        <f t="shared" si="0"/>
        <v>16660</v>
      </c>
      <c r="G7" s="58">
        <f>F7/E7*100</f>
        <v>100</v>
      </c>
      <c r="H7" s="74">
        <f t="shared" si="0"/>
        <v>949.77400000000011</v>
      </c>
      <c r="I7" s="74">
        <f t="shared" si="0"/>
        <v>949.77400000000011</v>
      </c>
      <c r="J7" s="58">
        <f>I7/H7*100</f>
        <v>100</v>
      </c>
      <c r="K7" s="74">
        <f t="shared" si="0"/>
        <v>20886.199999999997</v>
      </c>
      <c r="L7" s="74">
        <f t="shared" si="0"/>
        <v>20886.199999999997</v>
      </c>
      <c r="M7" s="58">
        <f>L7/K7*100</f>
        <v>100</v>
      </c>
      <c r="N7" s="74">
        <f t="shared" si="0"/>
        <v>2219219.6</v>
      </c>
      <c r="O7" s="74">
        <f t="shared" si="0"/>
        <v>2219219.6</v>
      </c>
      <c r="P7" s="58">
        <f>O7/N7*100</f>
        <v>100</v>
      </c>
      <c r="Q7" s="74">
        <f t="shared" si="0"/>
        <v>845755.8</v>
      </c>
      <c r="R7" s="74">
        <f t="shared" si="0"/>
        <v>845755.8</v>
      </c>
      <c r="S7" s="58">
        <f>R7/Q7*100</f>
        <v>100</v>
      </c>
      <c r="T7" s="74">
        <f t="shared" si="0"/>
        <v>452.65584000000001</v>
      </c>
      <c r="U7" s="74">
        <f t="shared" si="0"/>
        <v>452.65584000000001</v>
      </c>
      <c r="V7" s="58">
        <f>U7/T7*100</f>
        <v>100</v>
      </c>
      <c r="W7" s="74">
        <f t="shared" si="0"/>
        <v>2100.3999999999996</v>
      </c>
      <c r="X7" s="74">
        <f t="shared" si="0"/>
        <v>2048.7921899999997</v>
      </c>
      <c r="Y7" s="74">
        <f>X7/W7*100</f>
        <v>97.542953247000568</v>
      </c>
      <c r="Z7" s="74">
        <f t="shared" si="0"/>
        <v>262946.49999999994</v>
      </c>
      <c r="AA7" s="74">
        <f t="shared" si="0"/>
        <v>262713.53019999998</v>
      </c>
      <c r="AB7" s="74">
        <f>AA7/Z7*100</f>
        <v>99.911400303864113</v>
      </c>
      <c r="AC7" s="74">
        <f t="shared" si="0"/>
        <v>114017.13799999999</v>
      </c>
      <c r="AD7" s="74">
        <f t="shared" si="0"/>
        <v>113526.436</v>
      </c>
      <c r="AE7" s="74">
        <f>AD7/AC7*100</f>
        <v>99.569624348929025</v>
      </c>
      <c r="AF7" s="74">
        <f t="shared" si="0"/>
        <v>585523.14000000013</v>
      </c>
      <c r="AG7" s="74">
        <f t="shared" si="0"/>
        <v>570173.77003000001</v>
      </c>
      <c r="AH7" s="58">
        <f>AG7/AF7*100</f>
        <v>97.378520348486973</v>
      </c>
      <c r="AI7" s="74">
        <f t="shared" si="0"/>
        <v>2489.5220000000004</v>
      </c>
      <c r="AJ7" s="74">
        <f t="shared" si="0"/>
        <v>2010.24271</v>
      </c>
      <c r="AK7" s="58">
        <f>AJ7/AI7*100</f>
        <v>80.748140004386372</v>
      </c>
      <c r="AL7" s="74">
        <f t="shared" si="0"/>
        <v>80</v>
      </c>
      <c r="AM7" s="74">
        <f t="shared" si="0"/>
        <v>52.924410000000002</v>
      </c>
      <c r="AN7" s="58">
        <f>AM7/AL7*100</f>
        <v>66.1555125</v>
      </c>
      <c r="AO7" s="74">
        <f t="shared" si="0"/>
        <v>7799</v>
      </c>
      <c r="AP7" s="74">
        <f t="shared" si="0"/>
        <v>7791.5818199999994</v>
      </c>
      <c r="AQ7" s="58">
        <f>AP7/AO7*100</f>
        <v>99.904882933709445</v>
      </c>
      <c r="AR7" s="74">
        <f t="shared" si="0"/>
        <v>525</v>
      </c>
      <c r="AS7" s="74">
        <f t="shared" si="0"/>
        <v>525</v>
      </c>
      <c r="AT7" s="58">
        <f>AS7/AR7*100</f>
        <v>100</v>
      </c>
      <c r="AU7" s="74">
        <f t="shared" si="0"/>
        <v>6059.1</v>
      </c>
      <c r="AV7" s="74">
        <f t="shared" si="0"/>
        <v>6059.1</v>
      </c>
      <c r="AW7" s="58">
        <f>AV7/AU7*100</f>
        <v>100</v>
      </c>
      <c r="AX7" s="46">
        <f t="shared" si="0"/>
        <v>8964</v>
      </c>
      <c r="AY7" s="74">
        <f t="shared" si="0"/>
        <v>8824.5742499999997</v>
      </c>
      <c r="AZ7" s="58">
        <f>AY7/AX7*100</f>
        <v>98.444603413654619</v>
      </c>
      <c r="BA7" s="74">
        <f t="shared" si="0"/>
        <v>339</v>
      </c>
      <c r="BB7" s="74">
        <f t="shared" si="0"/>
        <v>339</v>
      </c>
      <c r="BC7" s="58">
        <f>BB7/BA7*100</f>
        <v>100</v>
      </c>
      <c r="BD7" s="74">
        <f t="shared" si="0"/>
        <v>1246.135</v>
      </c>
      <c r="BE7" s="74">
        <f t="shared" si="0"/>
        <v>1246.13462</v>
      </c>
      <c r="BF7" s="58">
        <f>BE7/BD7*100</f>
        <v>99.999969505711661</v>
      </c>
      <c r="BG7" s="74">
        <f t="shared" si="0"/>
        <v>5132</v>
      </c>
      <c r="BH7" s="74">
        <f t="shared" si="0"/>
        <v>5118.5780199999999</v>
      </c>
      <c r="BI7" s="58">
        <f>BH7/BG7*100</f>
        <v>99.738464925954801</v>
      </c>
      <c r="BJ7" s="74">
        <f t="shared" si="0"/>
        <v>1.66</v>
      </c>
      <c r="BK7" s="74">
        <f t="shared" si="0"/>
        <v>1.66</v>
      </c>
      <c r="BL7" s="58">
        <f>BK7/BJ7*100</f>
        <v>100</v>
      </c>
      <c r="BM7" s="74">
        <f t="shared" ref="BM7:CF7" si="2">BM8+BM9</f>
        <v>206969.40000000002</v>
      </c>
      <c r="BN7" s="74">
        <f t="shared" si="2"/>
        <v>206326.17465999996</v>
      </c>
      <c r="BO7" s="58">
        <f>BN7/BM7*100</f>
        <v>99.689217178964583</v>
      </c>
      <c r="BP7" s="74">
        <f t="shared" si="2"/>
        <v>575.80000000000007</v>
      </c>
      <c r="BQ7" s="74">
        <f t="shared" si="2"/>
        <v>227.7</v>
      </c>
      <c r="BR7" s="58">
        <f>BQ7/BP7*100</f>
        <v>39.544980896144487</v>
      </c>
      <c r="BS7" s="74">
        <f t="shared" si="2"/>
        <v>0</v>
      </c>
      <c r="BT7" s="74">
        <f t="shared" si="2"/>
        <v>0</v>
      </c>
      <c r="BU7" s="58"/>
      <c r="BV7" s="74">
        <f t="shared" si="2"/>
        <v>150782.52986000001</v>
      </c>
      <c r="BW7" s="74">
        <f t="shared" si="2"/>
        <v>150413.78534999999</v>
      </c>
      <c r="BX7" s="58">
        <f>BW7/BV7*100</f>
        <v>99.755446131363897</v>
      </c>
      <c r="BY7" s="74">
        <f t="shared" si="2"/>
        <v>25889.127969999998</v>
      </c>
      <c r="BZ7" s="74">
        <f t="shared" si="2"/>
        <v>25881.048929999997</v>
      </c>
      <c r="CA7" s="58">
        <f>BZ7/BY7*100</f>
        <v>99.968793695912197</v>
      </c>
      <c r="CB7" s="74">
        <f t="shared" si="2"/>
        <v>25630.236649999999</v>
      </c>
      <c r="CC7" s="74">
        <f t="shared" si="2"/>
        <v>25622.238409999998</v>
      </c>
      <c r="CD7" s="58">
        <f>CC7/CB7*100</f>
        <v>99.96879373331889</v>
      </c>
      <c r="CE7" s="74">
        <f t="shared" si="2"/>
        <v>258.89132000000001</v>
      </c>
      <c r="CF7" s="74">
        <f t="shared" si="2"/>
        <v>258.81052</v>
      </c>
      <c r="CG7" s="58">
        <f>CF7/CE7*100</f>
        <v>99.968789992650201</v>
      </c>
      <c r="CH7" s="74">
        <f>CH8+CH9</f>
        <v>724.00000000000011</v>
      </c>
      <c r="CI7" s="74">
        <f>CI8+CI9</f>
        <v>44.15108</v>
      </c>
      <c r="CJ7" s="58">
        <f>CI7/CH7*100</f>
        <v>6.0982154696132582</v>
      </c>
      <c r="CK7" s="74">
        <f>CK8+CK9</f>
        <v>169163.90000000002</v>
      </c>
      <c r="CL7" s="74">
        <f>CL8+CL9</f>
        <v>168048.86306000003</v>
      </c>
      <c r="CM7" s="58">
        <f>CL7/CK7*100</f>
        <v>99.340854082933774</v>
      </c>
      <c r="CN7" s="74">
        <f>CN8+CN9</f>
        <v>4032.0297800000003</v>
      </c>
      <c r="CO7" s="74">
        <f>CO8+CO9</f>
        <v>4032.0297599999999</v>
      </c>
      <c r="CP7" s="58">
        <f>CO7/CN7*100</f>
        <v>99.999999503971907</v>
      </c>
      <c r="CQ7" s="74">
        <f>CQ8+CQ9</f>
        <v>12767.4</v>
      </c>
      <c r="CR7" s="74">
        <f>CR8+CR9</f>
        <v>10439.051629999998</v>
      </c>
      <c r="CS7" s="58">
        <f>CR7/CQ7*100</f>
        <v>81.763331845168153</v>
      </c>
    </row>
    <row r="8" spans="1:97" s="6" customFormat="1" ht="15.75" customHeight="1">
      <c r="A8" s="2" t="s">
        <v>192</v>
      </c>
      <c r="B8" s="74">
        <f>B12+B23+B36+B48+B60+B71+B79+B99+B111+B118+B124+B136+B147+B157</f>
        <v>4651164.6124499999</v>
      </c>
      <c r="C8" s="74">
        <f>C12+C23+C36+C48+C60+C71+C79+C99+C111+C118+C124+C136+C147+C157</f>
        <v>4628881.9585600002</v>
      </c>
      <c r="D8" s="74">
        <f t="shared" si="1"/>
        <v>99.520923129008281</v>
      </c>
      <c r="E8" s="74">
        <f>E12+E23+E36+E48+E60+E71+E79+E99+E111+E118+E124+E136+E147+E157</f>
        <v>16660</v>
      </c>
      <c r="F8" s="74">
        <f>F12+F23+F36+F48+F60+F71+F79+F99+F111+F118+F124+F136+F147+F157</f>
        <v>16660</v>
      </c>
      <c r="G8" s="58">
        <f>F8/E8*100</f>
        <v>100</v>
      </c>
      <c r="H8" s="74">
        <f>H12+H23+H36+H48+H60+H71+H79+H99+H111+H118+H124+H136+H147+H157</f>
        <v>949.77400000000011</v>
      </c>
      <c r="I8" s="74">
        <f>I12+I23+I36+I48+I60+I71+I79+I99+I111+I118+I124+I136+I147+I157</f>
        <v>949.77400000000011</v>
      </c>
      <c r="J8" s="58">
        <f>I8/H8*100</f>
        <v>100</v>
      </c>
      <c r="K8" s="74">
        <f>K12+K23+K36+K48+K60+K71+K79+K99+K111+K118+K124+K136+K147+K157</f>
        <v>0</v>
      </c>
      <c r="L8" s="74">
        <f>L12+L23+L36+L48+L60+L71+L79+L99+L111+L118+L124+L136+L147+L157</f>
        <v>0</v>
      </c>
      <c r="M8" s="58"/>
      <c r="N8" s="74">
        <f>N12+N23+N36+N48+N60+N71+N79+N99+N111+N118+N124+N136+N147+N157</f>
        <v>2219219.6</v>
      </c>
      <c r="O8" s="74">
        <f>O12+O23+O36+O48+O60+O71+O79+O99+O111+O118+O124+O136+O147+O157</f>
        <v>2219219.6</v>
      </c>
      <c r="P8" s="58">
        <f>O8/N8*100</f>
        <v>100</v>
      </c>
      <c r="Q8" s="74">
        <f>Q12+Q23+Q36+Q48+Q60+Q71+Q79+Q99+Q111+Q118+Q124+Q136+Q147+Q157</f>
        <v>845755.8</v>
      </c>
      <c r="R8" s="74">
        <f>R12+R23+R36+R48+R60+R71+R79+R99+R111+R118+R124+R136+R147+R157</f>
        <v>845755.8</v>
      </c>
      <c r="S8" s="58">
        <f>R8/Q8*100</f>
        <v>100</v>
      </c>
      <c r="T8" s="74">
        <f>T12+T23+T36+T48+T60+T71+T79+T99+T111+T118+T124+T136+T147+T157</f>
        <v>452.65584000000001</v>
      </c>
      <c r="U8" s="74">
        <f>U12+U23+U36+U48+U60+U71+U79+U99+U111+U118+U124+U136+U147+U157</f>
        <v>452.65584000000001</v>
      </c>
      <c r="V8" s="58">
        <f>U8/T8*100</f>
        <v>100</v>
      </c>
      <c r="W8" s="74">
        <f>W12+W23+W36+W48+W60+W71+W79+W99+W111+W118+W124+W136+W147+W157</f>
        <v>2100.3999999999996</v>
      </c>
      <c r="X8" s="74">
        <f>X12+X23+X36+X48+X60+X71+X79+X99+X111+X118+X124+X136+X147+X157</f>
        <v>2048.7921899999997</v>
      </c>
      <c r="Y8" s="74">
        <f>X8/W8*100</f>
        <v>97.542953247000568</v>
      </c>
      <c r="Z8" s="74">
        <f>Z12+Z23+Z36+Z48+Z60+Z71+Z79+Z99+Z111+Z118+Z124+Z136+Z147+Z157</f>
        <v>262946.49999999994</v>
      </c>
      <c r="AA8" s="74">
        <f>AA12+AA23+AA36+AA48+AA60+AA71+AA79+AA99+AA111+AA118+AA124+AA136+AA147+AA157</f>
        <v>262713.53019999998</v>
      </c>
      <c r="AB8" s="74">
        <f>AA8/Z8*100</f>
        <v>99.911400303864113</v>
      </c>
      <c r="AC8" s="74">
        <f>AC12+AC23+AC36+AC48+AC60+AC71+AC79+AC99+AC111+AC118+AC124+AC136+AC147+AC157</f>
        <v>114017.13799999999</v>
      </c>
      <c r="AD8" s="74">
        <f>AD12+AD23+AD36+AD48+AD60+AD71+AD79+AD99+AD111+AD118+AD124+AD136+AD147+AD157</f>
        <v>113526.436</v>
      </c>
      <c r="AE8" s="74">
        <f>AD8/AC8*100</f>
        <v>99.569624348929025</v>
      </c>
      <c r="AF8" s="74">
        <f>AF12+AF23+AF36+AF48+AF60+AF71+AF79+AF99+AF111+AF118+AF124+AF136+AF147+AF157</f>
        <v>585523.14000000013</v>
      </c>
      <c r="AG8" s="74">
        <f>AG12+AG23+AG36+AG48+AG60+AG71+AG79+AG99+AG111+AG118+AG124+AG136+AG147+AG157</f>
        <v>570173.77003000001</v>
      </c>
      <c r="AH8" s="58">
        <f>AG8/AF8*100</f>
        <v>97.378520348486973</v>
      </c>
      <c r="AI8" s="74">
        <f>AI12+AI23+AI36+AI48+AI60+AI71+AI79+AI99+AI111+AI118+AI124+AI136+AI147+AI157</f>
        <v>2489.5220000000004</v>
      </c>
      <c r="AJ8" s="74">
        <f>AJ12+AJ23+AJ36+AJ48+AJ60+AJ71+AJ79+AJ99+AJ111+AJ118+AJ124+AJ136+AJ147+AJ157</f>
        <v>2010.24271</v>
      </c>
      <c r="AK8" s="58">
        <f>AJ8/AI8*100</f>
        <v>80.748140004386372</v>
      </c>
      <c r="AL8" s="74">
        <f>AL12+AL23+AL36+AL48+AL60+AL71+AL79+AL99+AL111+AL118+AL124+AL136+AL147+AL157</f>
        <v>80</v>
      </c>
      <c r="AM8" s="74">
        <f>AM12+AM23+AM36+AM48+AM60+AM71+AM79+AM99+AM111+AM118+AM124+AM136+AM147+AM157</f>
        <v>52.924410000000002</v>
      </c>
      <c r="AN8" s="58">
        <f>AM8/AL8*100</f>
        <v>66.1555125</v>
      </c>
      <c r="AO8" s="74">
        <f>AO12+AO23+AO36+AO48+AO60+AO71+AO79+AO99+AO111+AO118+AO124+AO136+AO147+AO157</f>
        <v>7799</v>
      </c>
      <c r="AP8" s="74">
        <f>AP12+AP23+AP36+AP48+AP60+AP71+AP79+AP99+AP111+AP118+AP124+AP136+AP147+AP157</f>
        <v>7791.5818199999994</v>
      </c>
      <c r="AQ8" s="58">
        <f>AP8/AO8*100</f>
        <v>99.904882933709445</v>
      </c>
      <c r="AR8" s="74">
        <f>AR12+AR23+AR36+AR48+AR60+AR71+AR79+AR99+AR111+AR118+AR124+AR136+AR147+AR157</f>
        <v>525</v>
      </c>
      <c r="AS8" s="74">
        <f>AS12+AS23+AS36+AS48+AS60+AS71+AS79+AS99+AS111+AS118+AS124+AS136+AS147+AS157</f>
        <v>525</v>
      </c>
      <c r="AT8" s="58">
        <f>AS8/AR8*100</f>
        <v>100</v>
      </c>
      <c r="AU8" s="74">
        <f>AU12+AU23+AU36+AU48+AU60+AU71+AU79+AU99+AU111+AU118+AU124+AU136+AU147+AU157</f>
        <v>6059.1</v>
      </c>
      <c r="AV8" s="74">
        <f>AV12+AV23+AV36+AV48+AV60+AV71+AV79+AV99+AV111+AV118+AV124+AV136+AV147+AV157</f>
        <v>6059.1</v>
      </c>
      <c r="AW8" s="58">
        <f>AV8/AU8*100</f>
        <v>100</v>
      </c>
      <c r="AX8" s="46">
        <f>AX12+AX23+AX36+AX48+AX60+AX71+AX79+AX99+AX111+AX118+AX124+AX136+AX147+AX157</f>
        <v>8964</v>
      </c>
      <c r="AY8" s="74">
        <f>AY12+AY23+AY36+AY48+AY60+AY71+AY79+AY99+AY111+AY118+AY124+AY136+AY147+AY157</f>
        <v>8824.5742499999997</v>
      </c>
      <c r="AZ8" s="58">
        <f>AY8/AX8*100</f>
        <v>98.444603413654619</v>
      </c>
      <c r="BA8" s="74">
        <f>BA12+BA23+BA36+BA48+BA60+BA71+BA79+BA99+BA111+BA118+BA124+BA136+BA147+BA157</f>
        <v>339</v>
      </c>
      <c r="BB8" s="74">
        <f>BB12+BB23+BB36+BB48+BB60+BB71+BB79+BB99+BB111+BB118+BB124+BB136+BB147+BB157</f>
        <v>339</v>
      </c>
      <c r="BC8" s="58">
        <f>BB8/BA8*100</f>
        <v>100</v>
      </c>
      <c r="BD8" s="74">
        <f>BD12+BD23+BD36+BD48+BD60+BD71+BD79+BD99+BD111+BD118+BD124+BD136+BD147+BD157</f>
        <v>1246.135</v>
      </c>
      <c r="BE8" s="74">
        <f>BE12+BE23+BE36+BE48+BE60+BE71+BE79+BE99+BE111+BE118+BE124+BE136+BE147+BE157</f>
        <v>1246.13462</v>
      </c>
      <c r="BF8" s="58">
        <f>BE8/BD8*100</f>
        <v>99.999969505711661</v>
      </c>
      <c r="BG8" s="74">
        <f>BG12+BG23+BG36+BG48+BG60+BG71+BG79+BG99+BG111+BG118+BG124+BG136+BG147+BG157</f>
        <v>5132</v>
      </c>
      <c r="BH8" s="74">
        <f>BH12+BH23+BH36+BH48+BH60+BH71+BH79+BH99+BH111+BH118+BH124+BH136+BH147+BH157</f>
        <v>5118.5780199999999</v>
      </c>
      <c r="BI8" s="58">
        <f>BH8/BG8*100</f>
        <v>99.738464925954801</v>
      </c>
      <c r="BJ8" s="74">
        <f>BJ12+BJ23+BJ36+BJ48+BJ60+BJ71+BJ79+BJ99+BJ111+BJ118+BJ124+BJ136+BJ147+BJ157</f>
        <v>1.66</v>
      </c>
      <c r="BK8" s="74">
        <f>BK12+BK23+BK36+BK48+BK60+BK71+BK79+BK99+BK111+BK118+BK124+BK136+BK147+BK157</f>
        <v>1.66</v>
      </c>
      <c r="BL8" s="58">
        <f>BK8/BJ8*100</f>
        <v>100</v>
      </c>
      <c r="BM8" s="74">
        <f>BM12+BM23+BM36+BM48+BM60+BM71+BM79+BM99+BM111+BM118+BM124+BM136+BM147+BM157</f>
        <v>206969.40000000002</v>
      </c>
      <c r="BN8" s="74">
        <f>BN12+BN23+BN36+BN48+BN60+BN71+BN79+BN99+BN111+BN118+BN124+BN136+BN147+BN157</f>
        <v>206326.17465999996</v>
      </c>
      <c r="BO8" s="58">
        <f>BN8/BM8*100</f>
        <v>99.689217178964583</v>
      </c>
      <c r="BP8" s="74">
        <f>BP12+BP23+BP36+BP48+BP60+BP71+BP79+BP99+BP111+BP118+BP124+BP136+BP147+BP157</f>
        <v>575.80000000000007</v>
      </c>
      <c r="BQ8" s="74">
        <f>BQ12+BQ23+BQ36+BQ48+BQ60+BQ71+BQ79+BQ99+BQ111+BQ118+BQ124+BQ136+BQ147+BQ157</f>
        <v>227.7</v>
      </c>
      <c r="BR8" s="58">
        <f>BQ8/BP8*100</f>
        <v>39.544980896144487</v>
      </c>
      <c r="BS8" s="74">
        <f>BS12+BS23+BS36+BS48+BS60+BS71+BS79+BS99+BS111+BS118+BS124+BS136+BS147+BS157</f>
        <v>0</v>
      </c>
      <c r="BT8" s="74">
        <f>BT12+BT23+BT36+BT48+BT60+BT71+BT79+BT99+BT111+BT118+BT124+BT136+BT147+BT157</f>
        <v>0</v>
      </c>
      <c r="BU8" s="58"/>
      <c r="BV8" s="74">
        <f>BV12+BV23+BV36+BV48+BV60+BV71+BV79+BV99+BV111+BV118+BV124+BV136+BV147+BV157</f>
        <v>150782.52986000001</v>
      </c>
      <c r="BW8" s="74">
        <f>BW12+BW23+BW36+BW48+BW60+BW71+BW79+BW99+BW111+BW118+BW124+BW136+BW147+BW157</f>
        <v>150413.78534999999</v>
      </c>
      <c r="BX8" s="58">
        <f>BW8/BV8*100</f>
        <v>99.755446131363897</v>
      </c>
      <c r="BY8" s="74">
        <f>BY12+BY23+BY36+BY48+BY60+BY71+BY79+BY99+BY111+BY118+BY124+BY136+BY147+BY157</f>
        <v>25889.127969999998</v>
      </c>
      <c r="BZ8" s="74">
        <f>BZ12+BZ23+BZ36+BZ48+BZ60+BZ71+BZ79+BZ99+BZ111+BZ118+BZ124+BZ136+BZ147+BZ157</f>
        <v>25881.048929999997</v>
      </c>
      <c r="CA8" s="58">
        <f>BZ8/BY8*100</f>
        <v>99.968793695912197</v>
      </c>
      <c r="CB8" s="74">
        <f>CB12+CB23+CB36+CB48+CB60+CB71+CB79+CB99+CB111+CB118+CB124+CB136+CB147+CB157</f>
        <v>25630.236649999999</v>
      </c>
      <c r="CC8" s="74">
        <f>CC12+CC23+CC36+CC48+CC60+CC71+CC79+CC99+CC111+CC118+CC124+CC136+CC147+CC157</f>
        <v>25622.238409999998</v>
      </c>
      <c r="CD8" s="58">
        <f>CC8/CB8*100</f>
        <v>99.96879373331889</v>
      </c>
      <c r="CE8" s="74">
        <f>CE12+CE23+CE36+CE48+CE60+CE71+CE79+CE99+CE111+CE118+CE124+CE136+CE147+CE157</f>
        <v>258.89132000000001</v>
      </c>
      <c r="CF8" s="74">
        <f>CF12+CF23+CF36+CF48+CF60+CF71+CF79+CF99+CF111+CF118+CF124+CF136+CF147+CF157</f>
        <v>258.81052</v>
      </c>
      <c r="CG8" s="58">
        <f>CF8/CE8*100</f>
        <v>99.968789992650201</v>
      </c>
      <c r="CH8" s="74">
        <f>CH12+CH23+CH36+CH48+CH60+CH71+CH79+CH99+CH111+CH118+CH124+CH136+CH147+CH157</f>
        <v>724.00000000000011</v>
      </c>
      <c r="CI8" s="74">
        <f>CI12+CI23+CI36+CI48+CI60+CI71+CI79+CI99+CI111+CI118+CI124+CI136+CI147+CI157</f>
        <v>44.15108</v>
      </c>
      <c r="CJ8" s="58">
        <f>CI8/CH8*100</f>
        <v>6.0982154696132582</v>
      </c>
      <c r="CK8" s="74">
        <f>CK12+CK23+CK36+CK48+CK60+CK71+CK79+CK99+CK111+CK118+CK124+CK136+CK147+CK157</f>
        <v>169163.90000000002</v>
      </c>
      <c r="CL8" s="74">
        <f>CL12+CL23+CL36+CL48+CL60+CL71+CL79+CL99+CL111+CL118+CL124+CL136+CL147+CL157</f>
        <v>168048.86306000003</v>
      </c>
      <c r="CM8" s="58">
        <f>CL8/CK8*100</f>
        <v>99.340854082933774</v>
      </c>
      <c r="CN8" s="74">
        <f>CN12+CN23+CN36+CN48+CN60+CN71+CN79+CN99+CN111+CN118+CN124+CN136+CN147+CN157</f>
        <v>4032.0297800000003</v>
      </c>
      <c r="CO8" s="74">
        <f>CO12+CO23+CO36+CO48+CO60+CO71+CO79+CO99+CO111+CO118+CO124+CO136+CO147+CO157</f>
        <v>4032.0297599999999</v>
      </c>
      <c r="CP8" s="58">
        <f>CO8/CN8*100</f>
        <v>99.999999503971907</v>
      </c>
      <c r="CQ8" s="74">
        <f>CQ12+CQ23+CQ36+CQ48+CQ60+CQ71+CQ79+CQ99+CQ111+CQ118+CQ124+CQ136+CQ147+CQ157</f>
        <v>12767.4</v>
      </c>
      <c r="CR8" s="74">
        <f>CR12+CR23+CR36+CR48+CR60+CR71+CR79+CR99+CR111+CR118+CR124+CR136+CR147+CR157</f>
        <v>10439.051629999998</v>
      </c>
      <c r="CS8" s="58">
        <f>CR8/CQ8*100</f>
        <v>81.763331845168153</v>
      </c>
    </row>
    <row r="9" spans="1:97" s="6" customFormat="1" ht="15.75" customHeight="1">
      <c r="A9" s="2" t="s">
        <v>193</v>
      </c>
      <c r="B9" s="74">
        <f>B13+B24+B37+B49+B61+B72+B80+B100+B112+B119+B125+B137+B148+B158</f>
        <v>20886.199999999997</v>
      </c>
      <c r="C9" s="74">
        <f>C13+C24+C37+C49+C61+C72+C80+C100+C112+C119+C125+C137+C148+C158</f>
        <v>20886.199999999997</v>
      </c>
      <c r="D9" s="74">
        <f t="shared" si="1"/>
        <v>100</v>
      </c>
      <c r="E9" s="74">
        <f>E13+E24+E37+E49+E61+E72+E80+E100+E112+E119+E125+E137+E148+E158</f>
        <v>0</v>
      </c>
      <c r="F9" s="74">
        <f>F13+F24+F37+F49+F61+F72+F80+F100+F112+F119+F125+F137+F148+F158</f>
        <v>0</v>
      </c>
      <c r="G9" s="58"/>
      <c r="H9" s="74">
        <f>H13+H24+H37+H49+H61+H72+H80+H100+H112+H119+H125+H137+H148+H158</f>
        <v>0</v>
      </c>
      <c r="I9" s="74">
        <f>I13+I24+I37+I49+I61+I72+I80+I100+I112+I119+I125+I137+I148+I158</f>
        <v>0</v>
      </c>
      <c r="J9" s="58"/>
      <c r="K9" s="74">
        <f>K13+K24+K37+K49+K61+K72+K80+K100+K112+K119+K125+K137+K148+K158</f>
        <v>20886.199999999997</v>
      </c>
      <c r="L9" s="74">
        <f>L13+L24+L37+L49+L61+L72+L80+L100+L112+L119+L125+L137+L148+L158</f>
        <v>20886.199999999997</v>
      </c>
      <c r="M9" s="58">
        <f>L9/K9*100</f>
        <v>100</v>
      </c>
      <c r="N9" s="74">
        <f>N13+N24+N37+N49+N61+N72+N80+N100+N112+N119+N125+N137+N148+N158</f>
        <v>0</v>
      </c>
      <c r="O9" s="74">
        <f>O13+O24+O37+O49+O61+O72+O80+O100+O112+O119+O125+O137+O148+O158</f>
        <v>0</v>
      </c>
      <c r="P9" s="58"/>
      <c r="Q9" s="74">
        <f>Q13+Q24+Q37+Q49+Q61+Q72+Q80+Q100+Q112+Q119+Q125+Q137+Q148+Q158</f>
        <v>0</v>
      </c>
      <c r="R9" s="74">
        <f>R13+R24+R37+R49+R61+R72+R80+R100+R112+R119+R125+R137+R148+R158</f>
        <v>0</v>
      </c>
      <c r="S9" s="58"/>
      <c r="T9" s="74">
        <f>T13+T24+T37+T49+T61+T72+T80+T100+T112+T119+T125+T137+T148+T158</f>
        <v>0</v>
      </c>
      <c r="U9" s="74">
        <f>U13+U24+U37+U49+U61+U72+U80+U100+U112+U119+U125+U137+U148+U158</f>
        <v>0</v>
      </c>
      <c r="V9" s="58"/>
      <c r="W9" s="74">
        <f>W13+W24+W37+W49+W61+W72+W80+W100+W112+W119+W125+W137+W148+W158</f>
        <v>0</v>
      </c>
      <c r="X9" s="74">
        <f>X13+X24+X37+X49+X61+X72+X80+X100+X112+X119+X125+X137+X148+X158</f>
        <v>0</v>
      </c>
      <c r="Y9" s="74"/>
      <c r="Z9" s="74">
        <f>Z13+Z24+Z37+Z49+Z61+Z72+Z80+Z100+Z112+Z119+Z125+Z137+Z148+Z158</f>
        <v>0</v>
      </c>
      <c r="AA9" s="74">
        <f>AA13+AA24+AA37+AA49+AA61+AA72+AA80+AA100+AA112+AA119+AA125+AA137+AA148+AA158</f>
        <v>0</v>
      </c>
      <c r="AB9" s="74"/>
      <c r="AC9" s="74">
        <f>AC13+AC24+AC37+AC49+AC61+AC72+AC80+AC100+AC112+AC119+AC125+AC137+AC148+AC158</f>
        <v>0</v>
      </c>
      <c r="AD9" s="74">
        <f>AD13+AD24+AD37+AD49+AD61+AD72+AD80+AD100+AD112+AD119+AD125+AD137+AD148+AD158</f>
        <v>0</v>
      </c>
      <c r="AE9" s="74"/>
      <c r="AF9" s="74">
        <f>AF13+AF24+AF37+AF49+AF61+AF72+AF80+AF100+AF112+AF119+AF125+AF137+AF148+AF158</f>
        <v>0</v>
      </c>
      <c r="AG9" s="74">
        <f>AG13+AG24+AG37+AG49+AG61+AG72+AG80+AG100+AG112+AG119+AG125+AG137+AG148+AG158</f>
        <v>0</v>
      </c>
      <c r="AH9" s="58"/>
      <c r="AI9" s="74">
        <f>AI13+AI24+AI37+AI49+AI61+AI72+AI80+AI100+AI112+AI119+AI125+AI137+AI148+AI158</f>
        <v>0</v>
      </c>
      <c r="AJ9" s="74">
        <f>AJ13+AJ24+AJ37+AJ49+AJ61+AJ72+AJ80+AJ100+AJ112+AJ119+AJ125+AJ137+AJ148+AJ158</f>
        <v>0</v>
      </c>
      <c r="AK9" s="58"/>
      <c r="AL9" s="74">
        <f>AL13+AL24+AL37+AL49+AL61+AL72+AL80+AL100+AL112+AL119+AL125+AL137+AL148+AL158</f>
        <v>0</v>
      </c>
      <c r="AM9" s="74">
        <f>AM13+AM24+AM37+AM49+AM61+AM72+AM80+AM100+AM112+AM119+AM125+AM137+AM148+AM158</f>
        <v>0</v>
      </c>
      <c r="AN9" s="58"/>
      <c r="AO9" s="74">
        <f>AO13+AO24+AO37+AO49+AO61+AO72+AO80+AO100+AO112+AO119+AO125+AO137+AO148+AO158</f>
        <v>0</v>
      </c>
      <c r="AP9" s="74">
        <f>AP13+AP24+AP37+AP49+AP61+AP72+AP80+AP100+AP112+AP119+AP125+AP137+AP148+AP158</f>
        <v>0</v>
      </c>
      <c r="AQ9" s="58"/>
      <c r="AR9" s="74">
        <f>AR13+AR24+AR37+AR49+AR61+AR72+AR80+AR100+AR112+AR119+AR125+AR137+AR148+AR158</f>
        <v>0</v>
      </c>
      <c r="AS9" s="74">
        <f>AS13+AS24+AS37+AS49+AS61+AS72+AS80+AS100+AS112+AS119+AS125+AS137+AS148+AS158</f>
        <v>0</v>
      </c>
      <c r="AT9" s="58"/>
      <c r="AU9" s="74">
        <f>AU13+AU24+AU37+AU49+AU61+AU72+AU80+AU100+AU112+AU119+AU125+AU137+AU148+AU158</f>
        <v>0</v>
      </c>
      <c r="AV9" s="74">
        <f>AV13+AV24+AV37+AV49+AV61+AV72+AV80+AV100+AV112+AV119+AV125+AV137+AV148+AV158</f>
        <v>0</v>
      </c>
      <c r="AW9" s="58"/>
      <c r="AX9" s="46">
        <f>AX13+AX24+AX37+AX49+AX61+AX72+AX80+AX100+AX112+AX119+AX125+AX137+AX148+AX158</f>
        <v>0</v>
      </c>
      <c r="AY9" s="74">
        <f>AY13+AY24+AY37+AY49+AY61+AY72+AY80+AY100+AY112+AY119+AY125+AY137+AY148+AY158</f>
        <v>0</v>
      </c>
      <c r="AZ9" s="58"/>
      <c r="BA9" s="74">
        <f>BA13+BA24+BA37+BA49+BA61+BA72+BA80+BA100+BA112+BA119+BA125+BA137+BA148+BA158</f>
        <v>0</v>
      </c>
      <c r="BB9" s="74">
        <f>BB13+BB24+BB37+BB49+BB61+BB72+BB80+BB100+BB112+BB119+BB125+BB137+BB148+BB158</f>
        <v>0</v>
      </c>
      <c r="BC9" s="58"/>
      <c r="BD9" s="74">
        <f>BD13+BD24+BD37+BD49+BD61+BD72+BD80+BD100+BD112+BD119+BD125+BD137+BD148+BD158</f>
        <v>0</v>
      </c>
      <c r="BE9" s="74">
        <f>BE13+BE24+BE37+BE49+BE61+BE72+BE80+BE100+BE112+BE119+BE125+BE137+BE148+BE158</f>
        <v>0</v>
      </c>
      <c r="BF9" s="58"/>
      <c r="BG9" s="74">
        <f>BG13+BG24+BG37+BG49+BG61+BG72+BG80+BG100+BG112+BG119+BG125+BG137+BG148+BG158</f>
        <v>0</v>
      </c>
      <c r="BH9" s="74">
        <f>BH13+BH24+BH37+BH49+BH61+BH72+BH80+BH100+BH112+BH119+BH125+BH137+BH148+BH158</f>
        <v>0</v>
      </c>
      <c r="BI9" s="58"/>
      <c r="BJ9" s="74">
        <f>BJ13+BJ24+BJ37+BJ49+BJ61+BJ72+BJ80+BJ100+BJ112+BJ119+BJ125+BJ137+BJ148+BJ158</f>
        <v>0</v>
      </c>
      <c r="BK9" s="74">
        <f>BK13+BK24+BK37+BK49+BK61+BK72+BK80+BK100+BK112+BK119+BK125+BK137+BK148+BK158</f>
        <v>0</v>
      </c>
      <c r="BL9" s="58"/>
      <c r="BM9" s="74">
        <f>BM13+BM24+BM37+BM49+BM61+BM72+BM80+BM100+BM112+BM119+BM125+BM137+BM148+BM158</f>
        <v>0</v>
      </c>
      <c r="BN9" s="74">
        <f>BN13+BN24+BN37+BN49+BN61+BN72+BN80+BN100+BN112+BN119+BN125+BN137+BN148+BN158</f>
        <v>0</v>
      </c>
      <c r="BO9" s="58"/>
      <c r="BP9" s="74">
        <f>BP13+BP24+BP37+BP49+BP61+BP72+BP80+BP100+BP112+BP119+BP125+BP137+BP148+BP158</f>
        <v>0</v>
      </c>
      <c r="BQ9" s="74">
        <f>BQ13+BQ24+BQ37+BQ49+BQ61+BQ72+BQ80+BQ100+BQ112+BQ119+BQ125+BQ137+BQ148+BQ158</f>
        <v>0</v>
      </c>
      <c r="BR9" s="58"/>
      <c r="BS9" s="74">
        <f>BS13+BS24+BS37+BS49+BS61+BS72+BS80+BS100+BS112+BS119+BS125+BS137+BS148+BS158</f>
        <v>0</v>
      </c>
      <c r="BT9" s="74">
        <f>BT13+BT24+BT37+BT49+BT61+BT72+BT80+BT100+BT112+BT119+BT125+BT137+BT148+BT158</f>
        <v>0</v>
      </c>
      <c r="BU9" s="58"/>
      <c r="BV9" s="74">
        <f>BV13+BV24+BV37+BV49+BV61+BV72+BV80+BV100+BV112+BV119+BV125+BV137+BV148+BV158</f>
        <v>0</v>
      </c>
      <c r="BW9" s="74">
        <f>BW13+BW24+BW37+BW49+BW61+BW72+BW80+BW100+BW112+BW119+BW125+BW137+BW148+BW158</f>
        <v>0</v>
      </c>
      <c r="BX9" s="58"/>
      <c r="BY9" s="74">
        <f>BY13+BY24+BY37+BY49+BY61+BY72+BY80+BY100+BY112+BY119+BY125+BY137+BY148+BY158</f>
        <v>0</v>
      </c>
      <c r="BZ9" s="74">
        <f>BZ13+BZ24+BZ37+BZ49+BZ61+BZ72+BZ80+BZ100+BZ112+BZ119+BZ125+BZ137+BZ148+BZ158</f>
        <v>0</v>
      </c>
      <c r="CA9" s="58"/>
      <c r="CB9" s="74">
        <f>CB13+CB24+CB37+CB49+CB61+CB72+CB80+CB100+CB112+CB119+CB125+CB137+CB148+CB158</f>
        <v>0</v>
      </c>
      <c r="CC9" s="74">
        <f>CC13+CC24+CC37+CC49+CC61+CC72+CC80+CC100+CC112+CC119+CC125+CC137+CC148+CC158</f>
        <v>0</v>
      </c>
      <c r="CD9" s="58"/>
      <c r="CE9" s="74">
        <f>CE13+CE24+CE37+CE49+CE61+CE72+CE80+CE100+CE112+CE119+CE125+CE137+CE148+CE158</f>
        <v>0</v>
      </c>
      <c r="CF9" s="74">
        <f>CF13+CF24+CF37+CF49+CF61+CF72+CF80+CF100+CF112+CF119+CF125+CF137+CF148+CF158</f>
        <v>0</v>
      </c>
      <c r="CG9" s="58"/>
      <c r="CH9" s="74">
        <f>CH13+CH24+CH37+CH49+CH61+CH72+CH80+CH100+CH112+CH119+CH125+CH137+CH148+CH158</f>
        <v>0</v>
      </c>
      <c r="CI9" s="74">
        <f>CI13+CI24+CI37+CI49+CI61+CI72+CI80+CI100+CI112+CI119+CI125+CI137+CI148+CI158</f>
        <v>0</v>
      </c>
      <c r="CJ9" s="58"/>
      <c r="CK9" s="74">
        <f>CK13+CK24+CK37+CK49+CK61+CK72+CK80+CK100+CK112+CK119+CK125+CK137+CK148+CK158</f>
        <v>0</v>
      </c>
      <c r="CL9" s="74">
        <f>CL13+CL24+CL37+CL49+CL61+CL72+CL80+CL100+CL112+CL119+CL125+CL137+CL148+CL158</f>
        <v>0</v>
      </c>
      <c r="CM9" s="58"/>
      <c r="CN9" s="74">
        <f>CN13+CN24+CN37+CN49+CN61+CN72+CN80+CN100+CN112+CN119+CN125+CN137+CN148+CN158</f>
        <v>0</v>
      </c>
      <c r="CO9" s="74">
        <f>CO13+CO24+CO37+CO49+CO61+CO72+CO80+CO100+CO112+CO119+CO125+CO137+CO148+CO158</f>
        <v>0</v>
      </c>
      <c r="CP9" s="58"/>
      <c r="CQ9" s="74">
        <f>CQ13+CQ24+CQ37+CQ49+CQ61+CQ72+CQ80+CQ100+CQ112+CQ119+CQ125+CQ137+CQ148+CQ158</f>
        <v>0</v>
      </c>
      <c r="CR9" s="74">
        <f>CR13+CR24+CR37+CR49+CR61+CR72+CR80+CR100+CR112+CR119+CR125+CR137+CR148+CR158</f>
        <v>0</v>
      </c>
      <c r="CS9" s="58"/>
    </row>
    <row r="10" spans="1:97" s="6" customFormat="1" ht="15.75" customHeight="1">
      <c r="A10" s="2"/>
      <c r="B10" s="74"/>
      <c r="C10" s="74"/>
      <c r="D10" s="74"/>
      <c r="E10" s="74"/>
      <c r="F10" s="74"/>
      <c r="G10" s="58"/>
      <c r="H10" s="74"/>
      <c r="I10" s="74"/>
      <c r="J10" s="58"/>
      <c r="K10" s="74"/>
      <c r="L10" s="74"/>
      <c r="M10" s="58"/>
      <c r="N10" s="74"/>
      <c r="O10" s="74"/>
      <c r="P10" s="58"/>
      <c r="Q10" s="74"/>
      <c r="R10" s="74"/>
      <c r="S10" s="58"/>
      <c r="T10" s="74"/>
      <c r="U10" s="74"/>
      <c r="V10" s="58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58"/>
      <c r="AI10" s="74"/>
      <c r="AJ10" s="74"/>
      <c r="AK10" s="58"/>
      <c r="AL10" s="74"/>
      <c r="AM10" s="74"/>
      <c r="AN10" s="58"/>
      <c r="AO10" s="74"/>
      <c r="AP10" s="74"/>
      <c r="AQ10" s="58"/>
      <c r="AR10" s="74"/>
      <c r="AS10" s="74"/>
      <c r="AT10" s="58"/>
      <c r="AU10" s="74"/>
      <c r="AV10" s="74"/>
      <c r="AW10" s="58"/>
      <c r="AX10" s="46"/>
      <c r="AY10" s="74"/>
      <c r="AZ10" s="58"/>
      <c r="BA10" s="74"/>
      <c r="BB10" s="74"/>
      <c r="BC10" s="58"/>
      <c r="BD10" s="74"/>
      <c r="BE10" s="74"/>
      <c r="BF10" s="58"/>
      <c r="BG10" s="74"/>
      <c r="BH10" s="74"/>
      <c r="BI10" s="58"/>
      <c r="BJ10" s="74"/>
      <c r="BK10" s="74"/>
      <c r="BL10" s="58"/>
      <c r="BM10" s="74"/>
      <c r="BN10" s="74"/>
      <c r="BO10" s="58"/>
      <c r="BP10" s="74"/>
      <c r="BQ10" s="74"/>
      <c r="BR10" s="58"/>
      <c r="BS10" s="74"/>
      <c r="BT10" s="74"/>
      <c r="BU10" s="58"/>
      <c r="BV10" s="74"/>
      <c r="BW10" s="74"/>
      <c r="BX10" s="58"/>
      <c r="BY10" s="74"/>
      <c r="BZ10" s="74"/>
      <c r="CA10" s="58"/>
      <c r="CB10" s="74"/>
      <c r="CC10" s="74"/>
      <c r="CD10" s="58"/>
      <c r="CE10" s="74"/>
      <c r="CF10" s="74"/>
      <c r="CG10" s="58"/>
      <c r="CH10" s="74"/>
      <c r="CI10" s="74"/>
      <c r="CJ10" s="58"/>
      <c r="CK10" s="74"/>
      <c r="CL10" s="74"/>
      <c r="CM10" s="58"/>
      <c r="CN10" s="74"/>
      <c r="CO10" s="74"/>
      <c r="CP10" s="58"/>
      <c r="CQ10" s="74"/>
      <c r="CR10" s="74"/>
      <c r="CS10" s="58"/>
    </row>
    <row r="11" spans="1:97" s="6" customFormat="1" ht="15.75" customHeight="1">
      <c r="A11" s="2" t="s">
        <v>172</v>
      </c>
      <c r="B11" s="74">
        <f>B12+B13</f>
        <v>402108.73224000004</v>
      </c>
      <c r="C11" s="74">
        <f t="shared" ref="C11:BK11" si="3">C12+C13</f>
        <v>400562.35945999989</v>
      </c>
      <c r="D11" s="74">
        <f t="shared" si="1"/>
        <v>99.615434170905488</v>
      </c>
      <c r="E11" s="74">
        <f t="shared" si="3"/>
        <v>976</v>
      </c>
      <c r="F11" s="74">
        <f t="shared" si="3"/>
        <v>976</v>
      </c>
      <c r="G11" s="58">
        <f>F11/E11*100</f>
        <v>100</v>
      </c>
      <c r="H11" s="74">
        <f t="shared" si="3"/>
        <v>46.6</v>
      </c>
      <c r="I11" s="74">
        <f t="shared" si="3"/>
        <v>46.6</v>
      </c>
      <c r="J11" s="58">
        <f>I11/H11*100</f>
        <v>100</v>
      </c>
      <c r="K11" s="74">
        <f t="shared" si="3"/>
        <v>1894.5752399999999</v>
      </c>
      <c r="L11" s="74">
        <f t="shared" si="3"/>
        <v>1894.5752399999999</v>
      </c>
      <c r="M11" s="58">
        <f>L11/K11*100</f>
        <v>100</v>
      </c>
      <c r="N11" s="74">
        <f t="shared" si="3"/>
        <v>138302.79999999999</v>
      </c>
      <c r="O11" s="74">
        <f t="shared" si="3"/>
        <v>138302.79999999999</v>
      </c>
      <c r="P11" s="58">
        <f>O11/N11*100</f>
        <v>100</v>
      </c>
      <c r="Q11" s="74">
        <f t="shared" si="3"/>
        <v>66997.7</v>
      </c>
      <c r="R11" s="74">
        <f t="shared" si="3"/>
        <v>66997.7</v>
      </c>
      <c r="S11" s="58">
        <f>R11/Q11*100</f>
        <v>100</v>
      </c>
      <c r="T11" s="74">
        <f t="shared" si="3"/>
        <v>0</v>
      </c>
      <c r="U11" s="74">
        <f t="shared" si="3"/>
        <v>0</v>
      </c>
      <c r="V11" s="58"/>
      <c r="W11" s="74">
        <f t="shared" si="3"/>
        <v>148.15799999999999</v>
      </c>
      <c r="X11" s="74">
        <f t="shared" si="3"/>
        <v>148.15799999999999</v>
      </c>
      <c r="Y11" s="74">
        <f>X11/W11*100</f>
        <v>100</v>
      </c>
      <c r="Z11" s="74">
        <f t="shared" si="3"/>
        <v>19897.400000000001</v>
      </c>
      <c r="AA11" s="74">
        <f t="shared" si="3"/>
        <v>19897.400000000001</v>
      </c>
      <c r="AB11" s="74">
        <f>AA11/Z11*100</f>
        <v>100</v>
      </c>
      <c r="AC11" s="74">
        <f t="shared" si="3"/>
        <v>6615.34</v>
      </c>
      <c r="AD11" s="74">
        <f t="shared" si="3"/>
        <v>6615.3</v>
      </c>
      <c r="AE11" s="74">
        <f>AD11/AC11*100</f>
        <v>99.999395344759307</v>
      </c>
      <c r="AF11" s="74">
        <f t="shared" si="3"/>
        <v>93883.39</v>
      </c>
      <c r="AG11" s="74">
        <f t="shared" si="3"/>
        <v>93331.350640000004</v>
      </c>
      <c r="AH11" s="58">
        <f>AG11/AF11*100</f>
        <v>99.411994645698258</v>
      </c>
      <c r="AI11" s="74">
        <f t="shared" si="3"/>
        <v>703.2</v>
      </c>
      <c r="AJ11" s="74">
        <f t="shared" si="3"/>
        <v>573.29999999999995</v>
      </c>
      <c r="AK11" s="58">
        <f>AJ11/AI11*100</f>
        <v>81.5273037542662</v>
      </c>
      <c r="AL11" s="74">
        <f t="shared" si="3"/>
        <v>28.091000000000001</v>
      </c>
      <c r="AM11" s="74">
        <f t="shared" si="3"/>
        <v>3.7833999999999999</v>
      </c>
      <c r="AN11" s="58">
        <f>AM11/AL11*100</f>
        <v>13.468370652522161</v>
      </c>
      <c r="AO11" s="74">
        <f t="shared" si="3"/>
        <v>507</v>
      </c>
      <c r="AP11" s="74">
        <f t="shared" si="3"/>
        <v>507</v>
      </c>
      <c r="AQ11" s="58">
        <f>AP11/AO11*100</f>
        <v>100</v>
      </c>
      <c r="AR11" s="74">
        <f t="shared" si="3"/>
        <v>3</v>
      </c>
      <c r="AS11" s="74">
        <f t="shared" si="3"/>
        <v>3</v>
      </c>
      <c r="AT11" s="58">
        <f>AS11/AR11*100</f>
        <v>100</v>
      </c>
      <c r="AU11" s="74">
        <f t="shared" si="3"/>
        <v>506.1</v>
      </c>
      <c r="AV11" s="74">
        <f t="shared" si="3"/>
        <v>506.1</v>
      </c>
      <c r="AW11" s="58">
        <f>AV11/AU11*100</f>
        <v>100</v>
      </c>
      <c r="AX11" s="46">
        <f t="shared" si="3"/>
        <v>868</v>
      </c>
      <c r="AY11" s="74">
        <f t="shared" si="3"/>
        <v>868</v>
      </c>
      <c r="AZ11" s="58">
        <f>AY11/AX11*100</f>
        <v>100</v>
      </c>
      <c r="BA11" s="74">
        <f t="shared" si="3"/>
        <v>14</v>
      </c>
      <c r="BB11" s="74">
        <f t="shared" si="3"/>
        <v>14</v>
      </c>
      <c r="BC11" s="58">
        <f>BB11/BA11*100</f>
        <v>100</v>
      </c>
      <c r="BD11" s="74">
        <f t="shared" si="3"/>
        <v>0</v>
      </c>
      <c r="BE11" s="74">
        <f t="shared" si="3"/>
        <v>0</v>
      </c>
      <c r="BF11" s="58"/>
      <c r="BG11" s="74">
        <f t="shared" si="3"/>
        <v>238.4</v>
      </c>
      <c r="BH11" s="74">
        <f t="shared" si="3"/>
        <v>235.05324999999999</v>
      </c>
      <c r="BI11" s="58">
        <f>BH11/BG11*100</f>
        <v>98.596161912751668</v>
      </c>
      <c r="BJ11" s="74">
        <f t="shared" si="3"/>
        <v>0</v>
      </c>
      <c r="BK11" s="74">
        <f t="shared" si="3"/>
        <v>0</v>
      </c>
      <c r="BL11" s="58"/>
      <c r="BM11" s="74">
        <f t="shared" ref="BM11:CF11" si="4">BM12+BM13</f>
        <v>26641.4</v>
      </c>
      <c r="BN11" s="74">
        <f t="shared" si="4"/>
        <v>26451.534790000002</v>
      </c>
      <c r="BO11" s="58">
        <f>BN11/BM11*100</f>
        <v>99.28733020787196</v>
      </c>
      <c r="BP11" s="74">
        <f t="shared" si="4"/>
        <v>99</v>
      </c>
      <c r="BQ11" s="74">
        <f t="shared" si="4"/>
        <v>0</v>
      </c>
      <c r="BR11" s="58"/>
      <c r="BS11" s="74">
        <f t="shared" si="4"/>
        <v>0</v>
      </c>
      <c r="BT11" s="74">
        <f t="shared" si="4"/>
        <v>0</v>
      </c>
      <c r="BU11" s="58"/>
      <c r="BV11" s="74">
        <f t="shared" si="4"/>
        <v>29832.398000000001</v>
      </c>
      <c r="BW11" s="74">
        <f t="shared" si="4"/>
        <v>29546.904139999999</v>
      </c>
      <c r="BX11" s="58">
        <f>BW11/BV11*100</f>
        <v>99.043007337190929</v>
      </c>
      <c r="BY11" s="74">
        <f>CB11+CE11</f>
        <v>1153.7460000000001</v>
      </c>
      <c r="BZ11" s="74">
        <f t="shared" si="4"/>
        <v>1153.7460000000001</v>
      </c>
      <c r="CA11" s="58">
        <f>BZ11/BY11*100</f>
        <v>100</v>
      </c>
      <c r="CB11" s="74">
        <f t="shared" si="4"/>
        <v>1142.2085400000001</v>
      </c>
      <c r="CC11" s="74">
        <f t="shared" si="4"/>
        <v>1142.2085400000001</v>
      </c>
      <c r="CD11" s="58">
        <f>CC11/CB11*100</f>
        <v>100</v>
      </c>
      <c r="CE11" s="74">
        <f t="shared" si="4"/>
        <v>11.537459999999999</v>
      </c>
      <c r="CF11" s="74">
        <f t="shared" si="4"/>
        <v>11.537459999999999</v>
      </c>
      <c r="CG11" s="58">
        <f>CF11/CE11*100</f>
        <v>100</v>
      </c>
      <c r="CH11" s="74">
        <f>CH12+CH13</f>
        <v>60.78</v>
      </c>
      <c r="CI11" s="74">
        <f>CI12+CI13</f>
        <v>0</v>
      </c>
      <c r="CJ11" s="58">
        <f>CI11/CH11*100</f>
        <v>0</v>
      </c>
      <c r="CK11" s="74">
        <f>CK12+CK13</f>
        <v>11327.4</v>
      </c>
      <c r="CL11" s="74">
        <f>CL12+CL13</f>
        <v>11125.85</v>
      </c>
      <c r="CM11" s="58">
        <f>CL11/CK11*100</f>
        <v>98.220686123911932</v>
      </c>
      <c r="CN11" s="74">
        <f>CN12+CN13</f>
        <v>186.25399999999999</v>
      </c>
      <c r="CO11" s="74">
        <f>CO12+CO13</f>
        <v>186.25399999999999</v>
      </c>
      <c r="CP11" s="58">
        <f>CO11/CN11*100</f>
        <v>100</v>
      </c>
      <c r="CQ11" s="74">
        <f>CQ12+CQ13</f>
        <v>1178</v>
      </c>
      <c r="CR11" s="74">
        <f>CR12+CR13</f>
        <v>1177.95</v>
      </c>
      <c r="CS11" s="58">
        <f>CR11/CQ11*100</f>
        <v>99.995755517826836</v>
      </c>
    </row>
    <row r="12" spans="1:97" ht="15.75" customHeight="1">
      <c r="A12" s="1" t="s">
        <v>158</v>
      </c>
      <c r="B12" s="54">
        <f>E12+H12+K12+N12+Q12+T12+W12+Z12+AC12+AF12+AI12+AL12+AO12+AR12+AU12+AX12+BA12+BD12+BG12+BJ12+BM12+BP12+BS12+BV12+BY12+CH12+CK12+CN12+CQ12</f>
        <v>400214.15700000006</v>
      </c>
      <c r="C12" s="54">
        <f>F12+I12+L12+O12+R12+U12+X12+AA12+AD12+AG12+AJ12+AM12+AP12+AS12+AV12+AY12+BB12+BE12+BH12+BK12+BN12+BQ12+BT12+BW12+BZ12+CI12+CL12+CO12+CR12</f>
        <v>398667.78421999991</v>
      </c>
      <c r="D12" s="54">
        <v>56.844562300257309</v>
      </c>
      <c r="E12" s="54">
        <v>976</v>
      </c>
      <c r="F12" s="54">
        <v>976</v>
      </c>
      <c r="G12" s="58">
        <f>F12/E12*100</f>
        <v>100</v>
      </c>
      <c r="H12" s="54">
        <v>46.6</v>
      </c>
      <c r="I12" s="54">
        <v>46.6</v>
      </c>
      <c r="J12" s="58">
        <f>I12/H12*100</f>
        <v>100</v>
      </c>
      <c r="K12" s="54"/>
      <c r="L12" s="54"/>
      <c r="M12" s="60"/>
      <c r="N12" s="54">
        <v>138302.79999999999</v>
      </c>
      <c r="O12" s="54">
        <v>138302.79999999999</v>
      </c>
      <c r="P12" s="58">
        <f>O12/N12*100</f>
        <v>100</v>
      </c>
      <c r="Q12" s="54">
        <v>66997.7</v>
      </c>
      <c r="R12" s="54">
        <v>66997.7</v>
      </c>
      <c r="S12" s="58">
        <f>R12/Q12*100</f>
        <v>100</v>
      </c>
      <c r="T12" s="54"/>
      <c r="U12" s="54"/>
      <c r="V12" s="60"/>
      <c r="W12" s="54">
        <v>148.15799999999999</v>
      </c>
      <c r="X12" s="54">
        <v>148.15799999999999</v>
      </c>
      <c r="Y12" s="74">
        <f>X12/W12*100</f>
        <v>100</v>
      </c>
      <c r="Z12" s="54">
        <v>19897.400000000001</v>
      </c>
      <c r="AA12" s="54">
        <v>19897.400000000001</v>
      </c>
      <c r="AB12" s="74">
        <f>AA12/Z12*100</f>
        <v>100</v>
      </c>
      <c r="AC12" s="54">
        <v>6615.34</v>
      </c>
      <c r="AD12" s="54">
        <v>6615.3</v>
      </c>
      <c r="AE12" s="74">
        <f>AD12/AC12*100</f>
        <v>99.999395344759307</v>
      </c>
      <c r="AF12" s="54">
        <v>93883.39</v>
      </c>
      <c r="AG12" s="54">
        <v>93331.350640000004</v>
      </c>
      <c r="AH12" s="58">
        <f>AG12/AF12*100</f>
        <v>99.411994645698258</v>
      </c>
      <c r="AI12" s="54">
        <v>703.2</v>
      </c>
      <c r="AJ12" s="54">
        <v>573.29999999999995</v>
      </c>
      <c r="AK12" s="58">
        <f>AJ12/AI12*100</f>
        <v>81.5273037542662</v>
      </c>
      <c r="AL12" s="54">
        <v>28.091000000000001</v>
      </c>
      <c r="AM12" s="54">
        <v>3.7833999999999999</v>
      </c>
      <c r="AN12" s="58">
        <f>AM12/AL12*100</f>
        <v>13.468370652522161</v>
      </c>
      <c r="AO12" s="54">
        <v>507</v>
      </c>
      <c r="AP12" s="54">
        <v>507</v>
      </c>
      <c r="AQ12" s="58">
        <f>AP12/AO12*100</f>
        <v>100</v>
      </c>
      <c r="AR12" s="54">
        <v>3</v>
      </c>
      <c r="AS12" s="54">
        <v>3</v>
      </c>
      <c r="AT12" s="58">
        <f>AS12/AR12*100</f>
        <v>100</v>
      </c>
      <c r="AU12" s="54">
        <v>506.1</v>
      </c>
      <c r="AV12" s="54">
        <v>506.1</v>
      </c>
      <c r="AW12" s="58">
        <f>AV12/AU12*100</f>
        <v>100</v>
      </c>
      <c r="AX12" s="26">
        <v>868</v>
      </c>
      <c r="AY12" s="54">
        <v>868</v>
      </c>
      <c r="AZ12" s="58">
        <f>AY12/AX12*100</f>
        <v>100</v>
      </c>
      <c r="BA12" s="54">
        <v>14</v>
      </c>
      <c r="BB12" s="54">
        <v>14</v>
      </c>
      <c r="BC12" s="58">
        <f>BB12/BA12*100</f>
        <v>100</v>
      </c>
      <c r="BD12" s="54"/>
      <c r="BE12" s="54"/>
      <c r="BF12" s="60"/>
      <c r="BG12" s="54">
        <v>238.4</v>
      </c>
      <c r="BH12" s="54">
        <v>235.05324999999999</v>
      </c>
      <c r="BI12" s="58">
        <f>BH12/BG12*100</f>
        <v>98.596161912751668</v>
      </c>
      <c r="BJ12" s="54"/>
      <c r="BK12" s="54"/>
      <c r="BL12" s="60"/>
      <c r="BM12" s="54">
        <v>26641.4</v>
      </c>
      <c r="BN12" s="54">
        <v>26451.534790000002</v>
      </c>
      <c r="BO12" s="58">
        <f>BN12/BM12*100</f>
        <v>99.28733020787196</v>
      </c>
      <c r="BP12" s="54">
        <v>99</v>
      </c>
      <c r="BQ12" s="54"/>
      <c r="BR12" s="60">
        <v>0</v>
      </c>
      <c r="BS12" s="54"/>
      <c r="BT12" s="54"/>
      <c r="BU12" s="60"/>
      <c r="BV12" s="54">
        <v>29832.398000000001</v>
      </c>
      <c r="BW12" s="54">
        <v>29546.904139999999</v>
      </c>
      <c r="BX12" s="58">
        <f>BW12/BV12*100</f>
        <v>99.043007337190929</v>
      </c>
      <c r="BY12" s="54">
        <f>CB12+CE12</f>
        <v>1153.7460000000001</v>
      </c>
      <c r="BZ12" s="54">
        <f>CC12+CF12</f>
        <v>1153.7460000000001</v>
      </c>
      <c r="CA12" s="60">
        <v>100</v>
      </c>
      <c r="CB12" s="54">
        <v>1142.2085400000001</v>
      </c>
      <c r="CC12" s="54">
        <v>1142.2085400000001</v>
      </c>
      <c r="CD12" s="60">
        <v>100</v>
      </c>
      <c r="CE12" s="54">
        <v>11.537459999999999</v>
      </c>
      <c r="CF12" s="54">
        <v>11.537459999999999</v>
      </c>
      <c r="CG12" s="60">
        <v>100</v>
      </c>
      <c r="CH12" s="54">
        <v>60.78</v>
      </c>
      <c r="CI12" s="54">
        <v>0</v>
      </c>
      <c r="CJ12" s="60">
        <v>0</v>
      </c>
      <c r="CK12" s="54">
        <v>11327.4</v>
      </c>
      <c r="CL12" s="54">
        <v>11125.85</v>
      </c>
      <c r="CM12" s="58">
        <f>CL12/CK12*100</f>
        <v>98.220686123911932</v>
      </c>
      <c r="CN12" s="54">
        <v>186.25399999999999</v>
      </c>
      <c r="CO12" s="54">
        <v>186.25399999999999</v>
      </c>
      <c r="CP12" s="58">
        <f>CO12/CN12*100</f>
        <v>100</v>
      </c>
      <c r="CQ12" s="54">
        <v>1178</v>
      </c>
      <c r="CR12" s="54">
        <v>1177.95</v>
      </c>
      <c r="CS12" s="58">
        <f>CR12/CQ12*100</f>
        <v>99.995755517826836</v>
      </c>
    </row>
    <row r="13" spans="1:97" s="6" customFormat="1" ht="15.75" customHeight="1">
      <c r="A13" s="2" t="s">
        <v>189</v>
      </c>
      <c r="B13" s="74">
        <f>SUM(B14:B21)</f>
        <v>1894.5752399999999</v>
      </c>
      <c r="C13" s="74">
        <f>SUM(C14:C21)</f>
        <v>1894.5752399999999</v>
      </c>
      <c r="D13" s="74">
        <v>45.521170312867568</v>
      </c>
      <c r="E13" s="74">
        <f t="shared" ref="E13:F13" si="5">SUM(E14:E21)</f>
        <v>0</v>
      </c>
      <c r="F13" s="74">
        <f t="shared" si="5"/>
        <v>0</v>
      </c>
      <c r="G13" s="58"/>
      <c r="H13" s="74">
        <f t="shared" ref="H13:I13" si="6">SUM(H14:H21)</f>
        <v>0</v>
      </c>
      <c r="I13" s="74">
        <f t="shared" si="6"/>
        <v>0</v>
      </c>
      <c r="J13" s="58"/>
      <c r="K13" s="74">
        <f t="shared" ref="K13:L13" si="7">SUM(K14:K21)</f>
        <v>1894.5752399999999</v>
      </c>
      <c r="L13" s="74">
        <f t="shared" si="7"/>
        <v>1894.5752399999999</v>
      </c>
      <c r="M13" s="58">
        <f t="shared" ref="M13:M21" si="8">L13/K13*100</f>
        <v>100</v>
      </c>
      <c r="N13" s="74">
        <f t="shared" ref="N13" si="9">SUM(N14:N21)</f>
        <v>0</v>
      </c>
      <c r="O13" s="74">
        <f t="shared" ref="O13" si="10">SUM(O14:O21)</f>
        <v>0</v>
      </c>
      <c r="P13" s="58"/>
      <c r="Q13" s="74">
        <f t="shared" ref="Q13:R13" si="11">SUM(Q14:Q21)</f>
        <v>0</v>
      </c>
      <c r="R13" s="74">
        <f t="shared" si="11"/>
        <v>0</v>
      </c>
      <c r="S13" s="58"/>
      <c r="T13" s="74">
        <f t="shared" ref="T13:U13" si="12">SUM(T14:T21)</f>
        <v>0</v>
      </c>
      <c r="U13" s="74">
        <f t="shared" si="12"/>
        <v>0</v>
      </c>
      <c r="V13" s="58"/>
      <c r="W13" s="74">
        <f t="shared" ref="W13:X13" si="13">SUM(W14:W21)</f>
        <v>0</v>
      </c>
      <c r="X13" s="74">
        <f t="shared" si="13"/>
        <v>0</v>
      </c>
      <c r="Y13" s="74"/>
      <c r="Z13" s="74">
        <f t="shared" ref="Z13:AA13" si="14">SUM(Z14:Z21)</f>
        <v>0</v>
      </c>
      <c r="AA13" s="74">
        <f t="shared" si="14"/>
        <v>0</v>
      </c>
      <c r="AB13" s="74"/>
      <c r="AC13" s="74">
        <f t="shared" ref="AC13:AD13" si="15">SUM(AC14:AC21)</f>
        <v>0</v>
      </c>
      <c r="AD13" s="74">
        <f t="shared" si="15"/>
        <v>0</v>
      </c>
      <c r="AE13" s="74"/>
      <c r="AF13" s="74">
        <f t="shared" ref="AF13:AG13" si="16">SUM(AF14:AF21)</f>
        <v>0</v>
      </c>
      <c r="AG13" s="74">
        <f t="shared" si="16"/>
        <v>0</v>
      </c>
      <c r="AH13" s="58"/>
      <c r="AI13" s="74">
        <f t="shared" ref="AI13:AJ13" si="17">SUM(AI14:AI21)</f>
        <v>0</v>
      </c>
      <c r="AJ13" s="74">
        <f t="shared" si="17"/>
        <v>0</v>
      </c>
      <c r="AK13" s="58"/>
      <c r="AL13" s="74">
        <f t="shared" ref="AL13:AM13" si="18">SUM(AL14:AL21)</f>
        <v>0</v>
      </c>
      <c r="AM13" s="74">
        <f t="shared" si="18"/>
        <v>0</v>
      </c>
      <c r="AN13" s="58"/>
      <c r="AO13" s="74">
        <v>0</v>
      </c>
      <c r="AP13" s="74">
        <v>0</v>
      </c>
      <c r="AQ13" s="58"/>
      <c r="AR13" s="74">
        <v>0</v>
      </c>
      <c r="AS13" s="74">
        <v>0</v>
      </c>
      <c r="AT13" s="58"/>
      <c r="AU13" s="74">
        <v>0</v>
      </c>
      <c r="AV13" s="74">
        <v>0</v>
      </c>
      <c r="AW13" s="58"/>
      <c r="AX13" s="46">
        <v>0</v>
      </c>
      <c r="AY13" s="74">
        <v>0</v>
      </c>
      <c r="AZ13" s="58"/>
      <c r="BA13" s="74">
        <v>0</v>
      </c>
      <c r="BB13" s="74">
        <v>0</v>
      </c>
      <c r="BC13" s="58"/>
      <c r="BD13" s="74">
        <v>0</v>
      </c>
      <c r="BE13" s="74">
        <v>0</v>
      </c>
      <c r="BF13" s="58"/>
      <c r="BG13" s="74">
        <v>0</v>
      </c>
      <c r="BH13" s="74">
        <v>0</v>
      </c>
      <c r="BI13" s="58"/>
      <c r="BJ13" s="74">
        <v>0</v>
      </c>
      <c r="BK13" s="74">
        <v>0</v>
      </c>
      <c r="BL13" s="58"/>
      <c r="BM13" s="74">
        <v>0</v>
      </c>
      <c r="BN13" s="74">
        <v>0</v>
      </c>
      <c r="BO13" s="58"/>
      <c r="BP13" s="74">
        <v>0</v>
      </c>
      <c r="BQ13" s="74">
        <v>0</v>
      </c>
      <c r="BR13" s="58"/>
      <c r="BS13" s="74">
        <v>0</v>
      </c>
      <c r="BT13" s="74">
        <v>0</v>
      </c>
      <c r="BU13" s="58"/>
      <c r="BV13" s="74">
        <v>0</v>
      </c>
      <c r="BW13" s="74">
        <v>0</v>
      </c>
      <c r="BX13" s="58"/>
      <c r="BY13" s="74">
        <v>0</v>
      </c>
      <c r="BZ13" s="74">
        <v>0</v>
      </c>
      <c r="CA13" s="58"/>
      <c r="CB13" s="74">
        <v>0</v>
      </c>
      <c r="CC13" s="74">
        <v>0</v>
      </c>
      <c r="CD13" s="58"/>
      <c r="CE13" s="74">
        <v>0</v>
      </c>
      <c r="CF13" s="74">
        <v>0</v>
      </c>
      <c r="CG13" s="58"/>
      <c r="CH13" s="74">
        <v>0</v>
      </c>
      <c r="CI13" s="74">
        <v>0</v>
      </c>
      <c r="CJ13" s="58"/>
      <c r="CK13" s="74">
        <v>0</v>
      </c>
      <c r="CL13" s="74">
        <v>0</v>
      </c>
      <c r="CM13" s="58"/>
      <c r="CN13" s="74">
        <v>0</v>
      </c>
      <c r="CO13" s="74">
        <v>0</v>
      </c>
      <c r="CP13" s="58"/>
      <c r="CQ13" s="74">
        <v>0</v>
      </c>
      <c r="CR13" s="74">
        <v>0</v>
      </c>
      <c r="CS13" s="58"/>
    </row>
    <row r="14" spans="1:97" ht="15.75" customHeight="1">
      <c r="A14" s="1" t="s">
        <v>38</v>
      </c>
      <c r="B14" s="54">
        <f t="shared" ref="B14:B21" si="19">E14+H14+K14+N14+Q14+T14+W14+Z14+AC14+AF14+AI14+AL14+AO14+AR14+AU14+AX14+BA14+BD14+BG14+BJ14+BM14+BP14+BS14+BV14+BY14+CH14+CK14+CN14+CQ14</f>
        <v>249.99841000000001</v>
      </c>
      <c r="C14" s="54">
        <f t="shared" ref="C14:C21" si="20">F14+I14+L14+O14+R14+U14+X14+AA14+AD14+AG14+AJ14+AM14+AP14+AS14+AV14+AY14+BB14+BE14+BH14+BK14+BN14+BQ14+BT14+BW14+BZ14+CI14+CL14+CO14+CR14</f>
        <v>249.99841000000001</v>
      </c>
      <c r="D14" s="54">
        <v>43.6507973568282</v>
      </c>
      <c r="E14" s="54"/>
      <c r="F14" s="54"/>
      <c r="G14" s="60"/>
      <c r="H14" s="54"/>
      <c r="I14" s="54"/>
      <c r="J14" s="60"/>
      <c r="K14" s="54">
        <v>249.99841000000001</v>
      </c>
      <c r="L14" s="54">
        <v>249.99841000000001</v>
      </c>
      <c r="M14" s="60">
        <f t="shared" si="8"/>
        <v>100</v>
      </c>
      <c r="N14" s="54"/>
      <c r="O14" s="54"/>
      <c r="P14" s="60"/>
      <c r="Q14" s="54"/>
      <c r="R14" s="54"/>
      <c r="S14" s="60"/>
      <c r="T14" s="54"/>
      <c r="U14" s="54"/>
      <c r="V14" s="60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60"/>
      <c r="AI14" s="54"/>
      <c r="AJ14" s="54"/>
      <c r="AK14" s="60"/>
      <c r="AL14" s="54"/>
      <c r="AM14" s="54"/>
      <c r="AN14" s="60"/>
      <c r="AO14" s="54"/>
      <c r="AP14" s="54"/>
      <c r="AQ14" s="60"/>
      <c r="AR14" s="54"/>
      <c r="AS14" s="54"/>
      <c r="AT14" s="60"/>
      <c r="AU14" s="54"/>
      <c r="AV14" s="54"/>
      <c r="AW14" s="60"/>
      <c r="AX14" s="26"/>
      <c r="AY14" s="54"/>
      <c r="AZ14" s="60"/>
      <c r="BA14" s="54"/>
      <c r="BB14" s="54"/>
      <c r="BC14" s="60"/>
      <c r="BD14" s="54"/>
      <c r="BE14" s="54"/>
      <c r="BF14" s="60"/>
      <c r="BG14" s="54"/>
      <c r="BH14" s="54"/>
      <c r="BI14" s="60"/>
      <c r="BJ14" s="54"/>
      <c r="BK14" s="54"/>
      <c r="BL14" s="60"/>
      <c r="BM14" s="54"/>
      <c r="BN14" s="54"/>
      <c r="BO14" s="60"/>
      <c r="BP14" s="54"/>
      <c r="BQ14" s="54"/>
      <c r="BR14" s="60"/>
      <c r="BS14" s="54"/>
      <c r="BT14" s="54"/>
      <c r="BU14" s="60"/>
      <c r="BV14" s="54"/>
      <c r="BW14" s="54"/>
      <c r="BX14" s="60"/>
      <c r="BY14" s="54">
        <f t="shared" ref="BY14:BZ21" si="21">CB14+CE14</f>
        <v>0</v>
      </c>
      <c r="BZ14" s="54">
        <f t="shared" si="21"/>
        <v>0</v>
      </c>
      <c r="CA14" s="60"/>
      <c r="CB14" s="54"/>
      <c r="CC14" s="54"/>
      <c r="CD14" s="60"/>
      <c r="CE14" s="54"/>
      <c r="CF14" s="54"/>
      <c r="CG14" s="60"/>
      <c r="CH14" s="54"/>
      <c r="CI14" s="54"/>
      <c r="CJ14" s="60"/>
      <c r="CK14" s="54"/>
      <c r="CL14" s="54"/>
      <c r="CM14" s="60"/>
      <c r="CN14" s="54"/>
      <c r="CO14" s="54"/>
      <c r="CP14" s="60"/>
      <c r="CQ14" s="54"/>
      <c r="CR14" s="54"/>
      <c r="CS14" s="60"/>
    </row>
    <row r="15" spans="1:97" ht="15.75" customHeight="1">
      <c r="A15" s="1" t="s">
        <v>132</v>
      </c>
      <c r="B15" s="54">
        <f t="shared" si="19"/>
        <v>111.4</v>
      </c>
      <c r="C15" s="54">
        <f t="shared" si="20"/>
        <v>111.4</v>
      </c>
      <c r="D15" s="54">
        <v>0</v>
      </c>
      <c r="E15" s="54"/>
      <c r="F15" s="54"/>
      <c r="G15" s="60"/>
      <c r="H15" s="54"/>
      <c r="I15" s="54"/>
      <c r="J15" s="60"/>
      <c r="K15" s="54">
        <v>111.4</v>
      </c>
      <c r="L15" s="54">
        <v>111.4</v>
      </c>
      <c r="M15" s="60">
        <f t="shared" si="8"/>
        <v>100</v>
      </c>
      <c r="N15" s="54"/>
      <c r="O15" s="54"/>
      <c r="P15" s="60"/>
      <c r="Q15" s="54"/>
      <c r="R15" s="54"/>
      <c r="S15" s="60"/>
      <c r="T15" s="54"/>
      <c r="U15" s="54"/>
      <c r="V15" s="60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60"/>
      <c r="AI15" s="54"/>
      <c r="AJ15" s="54"/>
      <c r="AK15" s="60"/>
      <c r="AL15" s="54"/>
      <c r="AM15" s="54"/>
      <c r="AN15" s="60"/>
      <c r="AO15" s="54"/>
      <c r="AP15" s="54"/>
      <c r="AQ15" s="60"/>
      <c r="AR15" s="54"/>
      <c r="AS15" s="54"/>
      <c r="AT15" s="60"/>
      <c r="AU15" s="54"/>
      <c r="AV15" s="54"/>
      <c r="AW15" s="60"/>
      <c r="AX15" s="26"/>
      <c r="AY15" s="54"/>
      <c r="AZ15" s="60"/>
      <c r="BA15" s="54"/>
      <c r="BB15" s="54"/>
      <c r="BC15" s="60"/>
      <c r="BD15" s="54"/>
      <c r="BE15" s="54"/>
      <c r="BF15" s="60"/>
      <c r="BG15" s="54"/>
      <c r="BH15" s="54"/>
      <c r="BI15" s="60"/>
      <c r="BJ15" s="54"/>
      <c r="BK15" s="54"/>
      <c r="BL15" s="60"/>
      <c r="BM15" s="54"/>
      <c r="BN15" s="54"/>
      <c r="BO15" s="60"/>
      <c r="BP15" s="54"/>
      <c r="BQ15" s="54"/>
      <c r="BR15" s="60"/>
      <c r="BS15" s="54"/>
      <c r="BT15" s="54"/>
      <c r="BU15" s="60"/>
      <c r="BV15" s="54"/>
      <c r="BW15" s="54"/>
      <c r="BX15" s="60"/>
      <c r="BY15" s="54">
        <f t="shared" si="21"/>
        <v>0</v>
      </c>
      <c r="BZ15" s="54">
        <f t="shared" si="21"/>
        <v>0</v>
      </c>
      <c r="CA15" s="60"/>
      <c r="CB15" s="54"/>
      <c r="CC15" s="54"/>
      <c r="CD15" s="60"/>
      <c r="CE15" s="54"/>
      <c r="CF15" s="54"/>
      <c r="CG15" s="60"/>
      <c r="CH15" s="54"/>
      <c r="CI15" s="54"/>
      <c r="CJ15" s="60"/>
      <c r="CK15" s="54"/>
      <c r="CL15" s="54"/>
      <c r="CM15" s="60"/>
      <c r="CN15" s="54"/>
      <c r="CO15" s="54"/>
      <c r="CP15" s="60"/>
      <c r="CQ15" s="54"/>
      <c r="CR15" s="54"/>
      <c r="CS15" s="60"/>
    </row>
    <row r="16" spans="1:97" ht="15.75" customHeight="1">
      <c r="A16" s="1" t="s">
        <v>60</v>
      </c>
      <c r="B16" s="54">
        <f t="shared" si="19"/>
        <v>246.01517999999999</v>
      </c>
      <c r="C16" s="54">
        <f t="shared" si="20"/>
        <v>246.01517999999999</v>
      </c>
      <c r="D16" s="54">
        <v>57.010295154185023</v>
      </c>
      <c r="E16" s="54"/>
      <c r="F16" s="54"/>
      <c r="G16" s="60"/>
      <c r="H16" s="54"/>
      <c r="I16" s="54"/>
      <c r="J16" s="60"/>
      <c r="K16" s="54">
        <v>246.01517999999999</v>
      </c>
      <c r="L16" s="54">
        <v>246.01517999999999</v>
      </c>
      <c r="M16" s="60">
        <f t="shared" si="8"/>
        <v>100</v>
      </c>
      <c r="N16" s="54"/>
      <c r="O16" s="54"/>
      <c r="P16" s="60"/>
      <c r="Q16" s="54"/>
      <c r="R16" s="54"/>
      <c r="S16" s="60"/>
      <c r="T16" s="54"/>
      <c r="U16" s="54"/>
      <c r="V16" s="60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60"/>
      <c r="AI16" s="54"/>
      <c r="AJ16" s="54"/>
      <c r="AK16" s="60"/>
      <c r="AL16" s="54"/>
      <c r="AM16" s="54"/>
      <c r="AN16" s="60"/>
      <c r="AO16" s="54"/>
      <c r="AP16" s="54"/>
      <c r="AQ16" s="60"/>
      <c r="AR16" s="54"/>
      <c r="AS16" s="54"/>
      <c r="AT16" s="60"/>
      <c r="AU16" s="54"/>
      <c r="AV16" s="54"/>
      <c r="AW16" s="60"/>
      <c r="AX16" s="26"/>
      <c r="AY16" s="54"/>
      <c r="AZ16" s="60"/>
      <c r="BA16" s="54"/>
      <c r="BB16" s="54"/>
      <c r="BC16" s="60"/>
      <c r="BD16" s="54"/>
      <c r="BE16" s="54"/>
      <c r="BF16" s="60"/>
      <c r="BG16" s="54"/>
      <c r="BH16" s="54"/>
      <c r="BI16" s="60"/>
      <c r="BJ16" s="54"/>
      <c r="BK16" s="54"/>
      <c r="BL16" s="60"/>
      <c r="BM16" s="54"/>
      <c r="BN16" s="54"/>
      <c r="BO16" s="60"/>
      <c r="BP16" s="54"/>
      <c r="BQ16" s="54"/>
      <c r="BR16" s="60"/>
      <c r="BS16" s="54"/>
      <c r="BT16" s="54"/>
      <c r="BU16" s="60"/>
      <c r="BV16" s="54"/>
      <c r="BW16" s="54"/>
      <c r="BX16" s="60"/>
      <c r="BY16" s="54">
        <f t="shared" si="21"/>
        <v>0</v>
      </c>
      <c r="BZ16" s="54">
        <f t="shared" si="21"/>
        <v>0</v>
      </c>
      <c r="CA16" s="60"/>
      <c r="CB16" s="54"/>
      <c r="CC16" s="54"/>
      <c r="CD16" s="60"/>
      <c r="CE16" s="54"/>
      <c r="CF16" s="54"/>
      <c r="CG16" s="60"/>
      <c r="CH16" s="54"/>
      <c r="CI16" s="54"/>
      <c r="CJ16" s="60"/>
      <c r="CK16" s="54"/>
      <c r="CL16" s="54"/>
      <c r="CM16" s="60"/>
      <c r="CN16" s="54"/>
      <c r="CO16" s="54"/>
      <c r="CP16" s="60"/>
      <c r="CQ16" s="54"/>
      <c r="CR16" s="54"/>
      <c r="CS16" s="60"/>
    </row>
    <row r="17" spans="1:97" ht="15.75" customHeight="1">
      <c r="A17" s="1" t="s">
        <v>143</v>
      </c>
      <c r="B17" s="54">
        <f t="shared" si="19"/>
        <v>249.83627999999999</v>
      </c>
      <c r="C17" s="54">
        <f t="shared" si="20"/>
        <v>249.83627999999999</v>
      </c>
      <c r="D17" s="54">
        <v>46.565154185022031</v>
      </c>
      <c r="E17" s="54"/>
      <c r="F17" s="54"/>
      <c r="G17" s="60"/>
      <c r="H17" s="54"/>
      <c r="I17" s="54"/>
      <c r="J17" s="60"/>
      <c r="K17" s="54">
        <v>249.83627999999999</v>
      </c>
      <c r="L17" s="54">
        <v>249.83627999999999</v>
      </c>
      <c r="M17" s="60">
        <f t="shared" si="8"/>
        <v>100</v>
      </c>
      <c r="N17" s="54"/>
      <c r="O17" s="54"/>
      <c r="P17" s="60"/>
      <c r="Q17" s="54"/>
      <c r="R17" s="54"/>
      <c r="S17" s="60"/>
      <c r="T17" s="54"/>
      <c r="U17" s="54"/>
      <c r="V17" s="60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60"/>
      <c r="AI17" s="54"/>
      <c r="AJ17" s="54"/>
      <c r="AK17" s="60"/>
      <c r="AL17" s="54"/>
      <c r="AM17" s="54"/>
      <c r="AN17" s="60"/>
      <c r="AO17" s="54"/>
      <c r="AP17" s="54"/>
      <c r="AQ17" s="60"/>
      <c r="AR17" s="54"/>
      <c r="AS17" s="54"/>
      <c r="AT17" s="60"/>
      <c r="AU17" s="54"/>
      <c r="AV17" s="54"/>
      <c r="AW17" s="60"/>
      <c r="AX17" s="26"/>
      <c r="AY17" s="54"/>
      <c r="AZ17" s="60"/>
      <c r="BA17" s="54"/>
      <c r="BB17" s="54"/>
      <c r="BC17" s="60"/>
      <c r="BD17" s="54"/>
      <c r="BE17" s="54"/>
      <c r="BF17" s="60"/>
      <c r="BG17" s="54"/>
      <c r="BH17" s="54"/>
      <c r="BI17" s="60"/>
      <c r="BJ17" s="54"/>
      <c r="BK17" s="54"/>
      <c r="BL17" s="60"/>
      <c r="BM17" s="54"/>
      <c r="BN17" s="54"/>
      <c r="BO17" s="60"/>
      <c r="BP17" s="54"/>
      <c r="BQ17" s="54"/>
      <c r="BR17" s="60"/>
      <c r="BS17" s="54"/>
      <c r="BT17" s="54"/>
      <c r="BU17" s="60"/>
      <c r="BV17" s="54"/>
      <c r="BW17" s="54"/>
      <c r="BX17" s="60"/>
      <c r="BY17" s="54">
        <f t="shared" si="21"/>
        <v>0</v>
      </c>
      <c r="BZ17" s="54">
        <f t="shared" si="21"/>
        <v>0</v>
      </c>
      <c r="CA17" s="60"/>
      <c r="CB17" s="54"/>
      <c r="CC17" s="54"/>
      <c r="CD17" s="60"/>
      <c r="CE17" s="54"/>
      <c r="CF17" s="54"/>
      <c r="CG17" s="60"/>
      <c r="CH17" s="54"/>
      <c r="CI17" s="54"/>
      <c r="CJ17" s="60"/>
      <c r="CK17" s="54"/>
      <c r="CL17" s="54"/>
      <c r="CM17" s="60"/>
      <c r="CN17" s="54"/>
      <c r="CO17" s="54"/>
      <c r="CP17" s="60"/>
      <c r="CQ17" s="54"/>
      <c r="CR17" s="54"/>
      <c r="CS17" s="60"/>
    </row>
    <row r="18" spans="1:97" ht="15.75" customHeight="1">
      <c r="A18" s="1" t="s">
        <v>73</v>
      </c>
      <c r="B18" s="54">
        <f t="shared" si="19"/>
        <v>237.09854000000001</v>
      </c>
      <c r="C18" s="54">
        <f t="shared" si="20"/>
        <v>237.09854000000001</v>
      </c>
      <c r="D18" s="54">
        <v>47.011110132158592</v>
      </c>
      <c r="E18" s="54"/>
      <c r="F18" s="54"/>
      <c r="G18" s="60"/>
      <c r="H18" s="54"/>
      <c r="I18" s="54"/>
      <c r="J18" s="60"/>
      <c r="K18" s="54">
        <v>237.09854000000001</v>
      </c>
      <c r="L18" s="54">
        <v>237.09854000000001</v>
      </c>
      <c r="M18" s="60">
        <f t="shared" si="8"/>
        <v>100</v>
      </c>
      <c r="N18" s="54"/>
      <c r="O18" s="54"/>
      <c r="P18" s="60"/>
      <c r="Q18" s="54"/>
      <c r="R18" s="54"/>
      <c r="S18" s="60"/>
      <c r="T18" s="54"/>
      <c r="U18" s="54"/>
      <c r="V18" s="60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60"/>
      <c r="AI18" s="54"/>
      <c r="AJ18" s="54"/>
      <c r="AK18" s="60"/>
      <c r="AL18" s="54"/>
      <c r="AM18" s="54"/>
      <c r="AN18" s="60"/>
      <c r="AO18" s="54"/>
      <c r="AP18" s="54"/>
      <c r="AQ18" s="60"/>
      <c r="AR18" s="54"/>
      <c r="AS18" s="54"/>
      <c r="AT18" s="60"/>
      <c r="AU18" s="54"/>
      <c r="AV18" s="54"/>
      <c r="AW18" s="60"/>
      <c r="AX18" s="26"/>
      <c r="AY18" s="54"/>
      <c r="AZ18" s="60"/>
      <c r="BA18" s="54"/>
      <c r="BB18" s="54"/>
      <c r="BC18" s="60"/>
      <c r="BD18" s="54"/>
      <c r="BE18" s="54"/>
      <c r="BF18" s="60"/>
      <c r="BG18" s="54"/>
      <c r="BH18" s="54"/>
      <c r="BI18" s="60"/>
      <c r="BJ18" s="54"/>
      <c r="BK18" s="54"/>
      <c r="BL18" s="60"/>
      <c r="BM18" s="54"/>
      <c r="BN18" s="54"/>
      <c r="BO18" s="60"/>
      <c r="BP18" s="54"/>
      <c r="BQ18" s="54"/>
      <c r="BR18" s="60"/>
      <c r="BS18" s="54"/>
      <c r="BT18" s="54"/>
      <c r="BU18" s="60"/>
      <c r="BV18" s="54"/>
      <c r="BW18" s="54"/>
      <c r="BX18" s="60"/>
      <c r="BY18" s="54">
        <f t="shared" si="21"/>
        <v>0</v>
      </c>
      <c r="BZ18" s="54">
        <f t="shared" si="21"/>
        <v>0</v>
      </c>
      <c r="CA18" s="60"/>
      <c r="CB18" s="54"/>
      <c r="CC18" s="54"/>
      <c r="CD18" s="60"/>
      <c r="CE18" s="54"/>
      <c r="CF18" s="54"/>
      <c r="CG18" s="60"/>
      <c r="CH18" s="54"/>
      <c r="CI18" s="54"/>
      <c r="CJ18" s="60"/>
      <c r="CK18" s="54"/>
      <c r="CL18" s="54"/>
      <c r="CM18" s="60"/>
      <c r="CN18" s="54"/>
      <c r="CO18" s="54"/>
      <c r="CP18" s="60"/>
      <c r="CQ18" s="54"/>
      <c r="CR18" s="54"/>
      <c r="CS18" s="60"/>
    </row>
    <row r="19" spans="1:97" ht="15.75" customHeight="1">
      <c r="A19" s="1" t="s">
        <v>150</v>
      </c>
      <c r="B19" s="54">
        <f t="shared" si="19"/>
        <v>247.7757</v>
      </c>
      <c r="C19" s="54">
        <f t="shared" si="20"/>
        <v>247.7757</v>
      </c>
      <c r="D19" s="54">
        <v>53.61083700440529</v>
      </c>
      <c r="E19" s="54"/>
      <c r="F19" s="54"/>
      <c r="G19" s="60"/>
      <c r="H19" s="54"/>
      <c r="I19" s="54"/>
      <c r="J19" s="60"/>
      <c r="K19" s="54">
        <v>247.7757</v>
      </c>
      <c r="L19" s="54">
        <v>247.7757</v>
      </c>
      <c r="M19" s="60">
        <f t="shared" si="8"/>
        <v>100</v>
      </c>
      <c r="N19" s="54"/>
      <c r="O19" s="54"/>
      <c r="P19" s="60"/>
      <c r="Q19" s="54"/>
      <c r="R19" s="54"/>
      <c r="S19" s="60"/>
      <c r="T19" s="54"/>
      <c r="U19" s="54"/>
      <c r="V19" s="60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60"/>
      <c r="AI19" s="54"/>
      <c r="AJ19" s="54"/>
      <c r="AK19" s="60"/>
      <c r="AL19" s="54"/>
      <c r="AM19" s="54"/>
      <c r="AN19" s="60"/>
      <c r="AO19" s="54"/>
      <c r="AP19" s="54"/>
      <c r="AQ19" s="60"/>
      <c r="AR19" s="54"/>
      <c r="AS19" s="54"/>
      <c r="AT19" s="60"/>
      <c r="AU19" s="54"/>
      <c r="AV19" s="54"/>
      <c r="AW19" s="60"/>
      <c r="AX19" s="26"/>
      <c r="AY19" s="54"/>
      <c r="AZ19" s="60"/>
      <c r="BA19" s="54"/>
      <c r="BB19" s="54"/>
      <c r="BC19" s="60"/>
      <c r="BD19" s="54"/>
      <c r="BE19" s="54"/>
      <c r="BF19" s="60"/>
      <c r="BG19" s="54"/>
      <c r="BH19" s="54"/>
      <c r="BI19" s="60"/>
      <c r="BJ19" s="54"/>
      <c r="BK19" s="54"/>
      <c r="BL19" s="60"/>
      <c r="BM19" s="54"/>
      <c r="BN19" s="54"/>
      <c r="BO19" s="60"/>
      <c r="BP19" s="54"/>
      <c r="BQ19" s="54"/>
      <c r="BR19" s="60"/>
      <c r="BS19" s="54"/>
      <c r="BT19" s="54"/>
      <c r="BU19" s="60"/>
      <c r="BV19" s="54"/>
      <c r="BW19" s="54"/>
      <c r="BX19" s="60"/>
      <c r="BY19" s="54">
        <f t="shared" si="21"/>
        <v>0</v>
      </c>
      <c r="BZ19" s="54">
        <f t="shared" si="21"/>
        <v>0</v>
      </c>
      <c r="CA19" s="60"/>
      <c r="CB19" s="54"/>
      <c r="CC19" s="54"/>
      <c r="CD19" s="60"/>
      <c r="CE19" s="54"/>
      <c r="CF19" s="54"/>
      <c r="CG19" s="60"/>
      <c r="CH19" s="54"/>
      <c r="CI19" s="54"/>
      <c r="CJ19" s="60"/>
      <c r="CK19" s="54"/>
      <c r="CL19" s="54"/>
      <c r="CM19" s="60"/>
      <c r="CN19" s="54"/>
      <c r="CO19" s="54"/>
      <c r="CP19" s="60"/>
      <c r="CQ19" s="54"/>
      <c r="CR19" s="54"/>
      <c r="CS19" s="60"/>
    </row>
    <row r="20" spans="1:97" ht="15.75" customHeight="1">
      <c r="A20" s="1" t="s">
        <v>78</v>
      </c>
      <c r="B20" s="54">
        <f t="shared" si="19"/>
        <v>325.45112999999998</v>
      </c>
      <c r="C20" s="54">
        <f t="shared" si="20"/>
        <v>325.45112999999998</v>
      </c>
      <c r="D20" s="54">
        <v>46.379541850220264</v>
      </c>
      <c r="E20" s="54"/>
      <c r="F20" s="54"/>
      <c r="G20" s="60"/>
      <c r="H20" s="54"/>
      <c r="I20" s="54"/>
      <c r="J20" s="60"/>
      <c r="K20" s="54">
        <v>325.45112999999998</v>
      </c>
      <c r="L20" s="54">
        <v>325.45112999999998</v>
      </c>
      <c r="M20" s="60">
        <f t="shared" si="8"/>
        <v>100</v>
      </c>
      <c r="N20" s="54"/>
      <c r="O20" s="54"/>
      <c r="P20" s="60"/>
      <c r="Q20" s="54"/>
      <c r="R20" s="54"/>
      <c r="S20" s="60"/>
      <c r="T20" s="54"/>
      <c r="U20" s="54"/>
      <c r="V20" s="60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60"/>
      <c r="AI20" s="54"/>
      <c r="AJ20" s="54"/>
      <c r="AK20" s="60"/>
      <c r="AL20" s="54"/>
      <c r="AM20" s="54"/>
      <c r="AN20" s="60"/>
      <c r="AO20" s="54"/>
      <c r="AP20" s="54"/>
      <c r="AQ20" s="60"/>
      <c r="AR20" s="54"/>
      <c r="AS20" s="54"/>
      <c r="AT20" s="60"/>
      <c r="AU20" s="54"/>
      <c r="AV20" s="54"/>
      <c r="AW20" s="60"/>
      <c r="AX20" s="26"/>
      <c r="AY20" s="54"/>
      <c r="AZ20" s="60"/>
      <c r="BA20" s="54"/>
      <c r="BB20" s="54"/>
      <c r="BC20" s="60"/>
      <c r="BD20" s="54"/>
      <c r="BE20" s="54"/>
      <c r="BF20" s="60"/>
      <c r="BG20" s="54"/>
      <c r="BH20" s="54"/>
      <c r="BI20" s="60"/>
      <c r="BJ20" s="54"/>
      <c r="BK20" s="54"/>
      <c r="BL20" s="60"/>
      <c r="BM20" s="54"/>
      <c r="BN20" s="54"/>
      <c r="BO20" s="60"/>
      <c r="BP20" s="54"/>
      <c r="BQ20" s="54"/>
      <c r="BR20" s="60"/>
      <c r="BS20" s="54"/>
      <c r="BT20" s="54"/>
      <c r="BU20" s="60"/>
      <c r="BV20" s="54"/>
      <c r="BW20" s="54"/>
      <c r="BX20" s="60"/>
      <c r="BY20" s="54">
        <f t="shared" si="21"/>
        <v>0</v>
      </c>
      <c r="BZ20" s="54">
        <f t="shared" si="21"/>
        <v>0</v>
      </c>
      <c r="CA20" s="60"/>
      <c r="CB20" s="54"/>
      <c r="CC20" s="54"/>
      <c r="CD20" s="60"/>
      <c r="CE20" s="54"/>
      <c r="CF20" s="54"/>
      <c r="CG20" s="60"/>
      <c r="CH20" s="54"/>
      <c r="CI20" s="54"/>
      <c r="CJ20" s="60"/>
      <c r="CK20" s="54"/>
      <c r="CL20" s="54"/>
      <c r="CM20" s="60"/>
      <c r="CN20" s="54"/>
      <c r="CO20" s="54"/>
      <c r="CP20" s="60"/>
      <c r="CQ20" s="54"/>
      <c r="CR20" s="54"/>
      <c r="CS20" s="60"/>
    </row>
    <row r="21" spans="1:97" ht="15.75" customHeight="1">
      <c r="A21" s="1" t="s">
        <v>141</v>
      </c>
      <c r="B21" s="54">
        <f t="shared" si="19"/>
        <v>227</v>
      </c>
      <c r="C21" s="54">
        <f t="shared" si="20"/>
        <v>227</v>
      </c>
      <c r="D21" s="54">
        <v>46.759920704845811</v>
      </c>
      <c r="E21" s="54"/>
      <c r="F21" s="54"/>
      <c r="G21" s="60"/>
      <c r="H21" s="54"/>
      <c r="I21" s="54"/>
      <c r="J21" s="60"/>
      <c r="K21" s="54">
        <v>227</v>
      </c>
      <c r="L21" s="54">
        <v>227</v>
      </c>
      <c r="M21" s="60">
        <f t="shared" si="8"/>
        <v>100</v>
      </c>
      <c r="N21" s="54"/>
      <c r="O21" s="54"/>
      <c r="P21" s="60"/>
      <c r="Q21" s="54"/>
      <c r="R21" s="54"/>
      <c r="S21" s="60"/>
      <c r="T21" s="54"/>
      <c r="U21" s="54"/>
      <c r="V21" s="60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60"/>
      <c r="AI21" s="54"/>
      <c r="AJ21" s="54"/>
      <c r="AK21" s="60"/>
      <c r="AL21" s="54"/>
      <c r="AM21" s="54"/>
      <c r="AN21" s="60"/>
      <c r="AO21" s="54"/>
      <c r="AP21" s="54"/>
      <c r="AQ21" s="60"/>
      <c r="AR21" s="54"/>
      <c r="AS21" s="54"/>
      <c r="AT21" s="60"/>
      <c r="AU21" s="54"/>
      <c r="AV21" s="54"/>
      <c r="AW21" s="60"/>
      <c r="AX21" s="26"/>
      <c r="AY21" s="54"/>
      <c r="AZ21" s="60"/>
      <c r="BA21" s="54"/>
      <c r="BB21" s="54"/>
      <c r="BC21" s="60"/>
      <c r="BD21" s="54"/>
      <c r="BE21" s="54"/>
      <c r="BF21" s="60"/>
      <c r="BG21" s="54"/>
      <c r="BH21" s="54"/>
      <c r="BI21" s="60"/>
      <c r="BJ21" s="54"/>
      <c r="BK21" s="54"/>
      <c r="BL21" s="60"/>
      <c r="BM21" s="54"/>
      <c r="BN21" s="54"/>
      <c r="BO21" s="60"/>
      <c r="BP21" s="54"/>
      <c r="BQ21" s="54"/>
      <c r="BR21" s="60"/>
      <c r="BS21" s="54"/>
      <c r="BT21" s="54"/>
      <c r="BU21" s="60"/>
      <c r="BV21" s="54"/>
      <c r="BW21" s="54"/>
      <c r="BX21" s="60"/>
      <c r="BY21" s="54">
        <f t="shared" si="21"/>
        <v>0</v>
      </c>
      <c r="BZ21" s="54">
        <f t="shared" si="21"/>
        <v>0</v>
      </c>
      <c r="CA21" s="60"/>
      <c r="CB21" s="54"/>
      <c r="CC21" s="54"/>
      <c r="CD21" s="60"/>
      <c r="CE21" s="54"/>
      <c r="CF21" s="54"/>
      <c r="CG21" s="60"/>
      <c r="CH21" s="54"/>
      <c r="CI21" s="54"/>
      <c r="CJ21" s="60"/>
      <c r="CK21" s="54"/>
      <c r="CL21" s="54"/>
      <c r="CM21" s="60"/>
      <c r="CN21" s="54"/>
      <c r="CO21" s="54"/>
      <c r="CP21" s="60"/>
      <c r="CQ21" s="54"/>
      <c r="CR21" s="54"/>
      <c r="CS21" s="60"/>
    </row>
    <row r="22" spans="1:97" s="8" customFormat="1" ht="15.75" customHeight="1">
      <c r="A22" s="2" t="s">
        <v>173</v>
      </c>
      <c r="B22" s="74">
        <f>B23+B24</f>
        <v>276891.19805999997</v>
      </c>
      <c r="C22" s="74">
        <f t="shared" ref="C22:BK22" si="22">C23+C24</f>
        <v>275354.40732000006</v>
      </c>
      <c r="D22" s="74">
        <f t="shared" si="1"/>
        <v>99.44498389592475</v>
      </c>
      <c r="E22" s="74">
        <f t="shared" si="22"/>
        <v>946</v>
      </c>
      <c r="F22" s="74">
        <f t="shared" si="22"/>
        <v>946</v>
      </c>
      <c r="G22" s="58">
        <f>F22/E22*100</f>
        <v>100</v>
      </c>
      <c r="H22" s="74">
        <f t="shared" si="22"/>
        <v>45.2</v>
      </c>
      <c r="I22" s="74">
        <f t="shared" si="22"/>
        <v>45.2</v>
      </c>
      <c r="J22" s="58">
        <f>I22/H22*100</f>
        <v>100</v>
      </c>
      <c r="K22" s="74">
        <f t="shared" si="22"/>
        <v>1808.9651100000003</v>
      </c>
      <c r="L22" s="74">
        <f t="shared" si="22"/>
        <v>1808.9651100000003</v>
      </c>
      <c r="M22" s="58">
        <f>L22/K22*100</f>
        <v>100</v>
      </c>
      <c r="N22" s="74">
        <f t="shared" si="22"/>
        <v>190612.8</v>
      </c>
      <c r="O22" s="74">
        <f t="shared" si="22"/>
        <v>190612.8</v>
      </c>
      <c r="P22" s="58">
        <f>O22/N22*100</f>
        <v>100</v>
      </c>
      <c r="Q22" s="74">
        <f t="shared" si="22"/>
        <v>16584.8</v>
      </c>
      <c r="R22" s="74">
        <f t="shared" si="22"/>
        <v>16584.8</v>
      </c>
      <c r="S22" s="58">
        <f>R22/Q22*100</f>
        <v>100</v>
      </c>
      <c r="T22" s="74">
        <f t="shared" si="22"/>
        <v>5.2634399999999992</v>
      </c>
      <c r="U22" s="74">
        <f t="shared" si="22"/>
        <v>5.2634400000000001</v>
      </c>
      <c r="V22" s="58">
        <f>U22/T22*100</f>
        <v>100.00000000000003</v>
      </c>
      <c r="W22" s="74">
        <f t="shared" si="22"/>
        <v>155.80000000000001</v>
      </c>
      <c r="X22" s="74">
        <f t="shared" si="22"/>
        <v>155.80000000000001</v>
      </c>
      <c r="Y22" s="74">
        <f>X22/W22*100</f>
        <v>100</v>
      </c>
      <c r="Z22" s="74">
        <f t="shared" si="22"/>
        <v>16650.900000000001</v>
      </c>
      <c r="AA22" s="74">
        <f t="shared" si="22"/>
        <v>16418.099999999999</v>
      </c>
      <c r="AB22" s="74">
        <f>AA22/Z22*100</f>
        <v>98.601877375997688</v>
      </c>
      <c r="AC22" s="74">
        <f t="shared" si="22"/>
        <v>7155.7730000000001</v>
      </c>
      <c r="AD22" s="74">
        <f t="shared" si="22"/>
        <v>7036.64</v>
      </c>
      <c r="AE22" s="74">
        <f>AD22/AC22*100</f>
        <v>98.335148417927741</v>
      </c>
      <c r="AF22" s="74">
        <f t="shared" si="22"/>
        <v>6566.47</v>
      </c>
      <c r="AG22" s="74">
        <f t="shared" si="22"/>
        <v>6048.5122899999997</v>
      </c>
      <c r="AH22" s="58">
        <f>AG22/AF22*100</f>
        <v>92.11208289994471</v>
      </c>
      <c r="AI22" s="74">
        <f t="shared" si="22"/>
        <v>54.8</v>
      </c>
      <c r="AJ22" s="74">
        <f t="shared" si="22"/>
        <v>50.675640000000001</v>
      </c>
      <c r="AK22" s="58">
        <f>AJ22/AI22*100</f>
        <v>92.473795620437954</v>
      </c>
      <c r="AL22" s="74">
        <f t="shared" si="22"/>
        <v>0</v>
      </c>
      <c r="AM22" s="74">
        <f t="shared" si="22"/>
        <v>0</v>
      </c>
      <c r="AN22" s="58"/>
      <c r="AO22" s="74">
        <f t="shared" si="22"/>
        <v>488</v>
      </c>
      <c r="AP22" s="74">
        <f t="shared" si="22"/>
        <v>488</v>
      </c>
      <c r="AQ22" s="58">
        <f>AP22/AO22*100</f>
        <v>100</v>
      </c>
      <c r="AR22" s="74">
        <f t="shared" si="22"/>
        <v>3</v>
      </c>
      <c r="AS22" s="74">
        <f t="shared" si="22"/>
        <v>3</v>
      </c>
      <c r="AT22" s="58">
        <f>AS22/AR22*100</f>
        <v>100</v>
      </c>
      <c r="AU22" s="74">
        <f t="shared" si="22"/>
        <v>716.7</v>
      </c>
      <c r="AV22" s="74">
        <f t="shared" si="22"/>
        <v>716.7</v>
      </c>
      <c r="AW22" s="58">
        <f>AV22/AU22*100</f>
        <v>100</v>
      </c>
      <c r="AX22" s="46">
        <f t="shared" si="22"/>
        <v>452</v>
      </c>
      <c r="AY22" s="74">
        <f t="shared" si="22"/>
        <v>452</v>
      </c>
      <c r="AZ22" s="58">
        <f>AY22/AX22*100</f>
        <v>100</v>
      </c>
      <c r="BA22" s="74">
        <f t="shared" si="22"/>
        <v>39</v>
      </c>
      <c r="BB22" s="74">
        <f t="shared" si="22"/>
        <v>39</v>
      </c>
      <c r="BC22" s="58">
        <f>BB22/BA22*100</f>
        <v>100</v>
      </c>
      <c r="BD22" s="74">
        <f t="shared" si="22"/>
        <v>44.892000000000003</v>
      </c>
      <c r="BE22" s="74">
        <f t="shared" si="22"/>
        <v>44.892000000000003</v>
      </c>
      <c r="BF22" s="58">
        <f>BE22/BD22*100</f>
        <v>100</v>
      </c>
      <c r="BG22" s="74">
        <f t="shared" si="22"/>
        <v>286.7</v>
      </c>
      <c r="BH22" s="74">
        <f t="shared" si="22"/>
        <v>285.96699999999998</v>
      </c>
      <c r="BI22" s="58">
        <f>BH22/BG22*100</f>
        <v>99.744332054412283</v>
      </c>
      <c r="BJ22" s="74">
        <f t="shared" si="22"/>
        <v>0</v>
      </c>
      <c r="BK22" s="74">
        <f t="shared" si="22"/>
        <v>0</v>
      </c>
      <c r="BL22" s="58"/>
      <c r="BM22" s="74">
        <f t="shared" ref="BM22:CF22" si="23">BM23+BM24</f>
        <v>11896</v>
      </c>
      <c r="BN22" s="74">
        <f t="shared" si="23"/>
        <v>11821.67441</v>
      </c>
      <c r="BO22" s="58">
        <f>BN22/BM22*100</f>
        <v>99.375205195023526</v>
      </c>
      <c r="BP22" s="74">
        <f t="shared" si="23"/>
        <v>0</v>
      </c>
      <c r="BQ22" s="74">
        <f t="shared" si="23"/>
        <v>0</v>
      </c>
      <c r="BR22" s="58"/>
      <c r="BS22" s="74">
        <f t="shared" si="23"/>
        <v>0</v>
      </c>
      <c r="BT22" s="74">
        <f t="shared" si="23"/>
        <v>0</v>
      </c>
      <c r="BU22" s="58"/>
      <c r="BV22" s="74">
        <f t="shared" si="23"/>
        <v>7747.6052099999997</v>
      </c>
      <c r="BW22" s="74">
        <f t="shared" si="23"/>
        <v>7665.6962100000001</v>
      </c>
      <c r="BX22" s="58">
        <f>BW22/BV22*100</f>
        <v>98.942782991907251</v>
      </c>
      <c r="BY22" s="74">
        <f t="shared" si="23"/>
        <v>1153.7460000000001</v>
      </c>
      <c r="BZ22" s="74">
        <f t="shared" si="23"/>
        <v>1153.7460000000001</v>
      </c>
      <c r="CA22" s="58">
        <f>BZ22/BY22*100</f>
        <v>100</v>
      </c>
      <c r="CB22" s="74">
        <f t="shared" si="23"/>
        <v>1142.2085400000001</v>
      </c>
      <c r="CC22" s="74">
        <f t="shared" si="23"/>
        <v>1142.2085400000001</v>
      </c>
      <c r="CD22" s="58">
        <f>CC22/CB22*100</f>
        <v>100</v>
      </c>
      <c r="CE22" s="74">
        <f t="shared" si="23"/>
        <v>11.537459999999999</v>
      </c>
      <c r="CF22" s="74">
        <f t="shared" si="23"/>
        <v>11.537459999999999</v>
      </c>
      <c r="CG22" s="58">
        <f>CF22/CE22*100</f>
        <v>100</v>
      </c>
      <c r="CH22" s="74">
        <f>CH23+CH24</f>
        <v>15.14</v>
      </c>
      <c r="CI22" s="74">
        <f>CI23+CI24</f>
        <v>0</v>
      </c>
      <c r="CJ22" s="58">
        <f>CI22/CH22*100</f>
        <v>0</v>
      </c>
      <c r="CK22" s="74">
        <f>CK23+CK24</f>
        <v>11910.5</v>
      </c>
      <c r="CL22" s="74">
        <f>CL23+CL24</f>
        <v>11846.99323</v>
      </c>
      <c r="CM22" s="58">
        <f>CL22/CK22*100</f>
        <v>99.466800134335259</v>
      </c>
      <c r="CN22" s="74">
        <f>CN23+CN24</f>
        <v>272.14330000000001</v>
      </c>
      <c r="CO22" s="74">
        <f>CO23+CO24</f>
        <v>272.14330000000001</v>
      </c>
      <c r="CP22" s="58">
        <f>CO22/CN22*100</f>
        <v>100</v>
      </c>
      <c r="CQ22" s="74">
        <f>CQ23+CQ24</f>
        <v>1279</v>
      </c>
      <c r="CR22" s="74">
        <f>CR23+CR24</f>
        <v>851.83869000000004</v>
      </c>
      <c r="CS22" s="58">
        <f>CR22/CQ22*100</f>
        <v>66.601930414386246</v>
      </c>
    </row>
    <row r="23" spans="1:97" s="9" customFormat="1" ht="15.75" customHeight="1">
      <c r="A23" s="3" t="s">
        <v>159</v>
      </c>
      <c r="B23" s="54">
        <f>E23+H23+K23+N23+Q23+T23+W23+Z23+AC23+AF23+AI23+AL23+AO23+AR23+AU23+AX23+BA23+BD23+BG23+BJ23+BM23+BP23+BS23+BV23+BY23+CH23+CK23+CN23+CQ23</f>
        <v>275082.23294999998</v>
      </c>
      <c r="C23" s="54">
        <f>F23+I23+L23+O23+R23+U23+X23+AA23+AD23+AG23+AJ23+AM23+AP23+AS23+AV23+AY23+BB23+BE23+BH23+BK23+BN23+BQ23+BT23+BW23+BZ23+CI23+CL23+CO23+CR23</f>
        <v>273545.44221000007</v>
      </c>
      <c r="D23" s="26">
        <f t="shared" si="1"/>
        <v>99.441334060902705</v>
      </c>
      <c r="E23" s="26">
        <v>946</v>
      </c>
      <c r="F23" s="26">
        <v>946</v>
      </c>
      <c r="G23" s="59">
        <f>F23/E23*100</f>
        <v>100</v>
      </c>
      <c r="H23" s="26">
        <v>45.2</v>
      </c>
      <c r="I23" s="26">
        <v>45.2</v>
      </c>
      <c r="J23" s="59">
        <f>I23/H23*100</f>
        <v>100</v>
      </c>
      <c r="K23" s="26"/>
      <c r="L23" s="26"/>
      <c r="M23" s="57"/>
      <c r="N23" s="26">
        <v>190612.8</v>
      </c>
      <c r="O23" s="26">
        <v>190612.8</v>
      </c>
      <c r="P23" s="59">
        <f>O23/N23*100</f>
        <v>100</v>
      </c>
      <c r="Q23" s="26">
        <v>16584.8</v>
      </c>
      <c r="R23" s="26">
        <v>16584.8</v>
      </c>
      <c r="S23" s="59">
        <f>R23/Q23*100</f>
        <v>100</v>
      </c>
      <c r="T23" s="26">
        <v>5.2634399999999992</v>
      </c>
      <c r="U23" s="26">
        <v>5.2634400000000001</v>
      </c>
      <c r="V23" s="60">
        <f>U23/T23*100</f>
        <v>100.00000000000003</v>
      </c>
      <c r="W23" s="26">
        <v>155.80000000000001</v>
      </c>
      <c r="X23" s="26">
        <v>155.80000000000001</v>
      </c>
      <c r="Y23" s="26">
        <f>X23/W23*100</f>
        <v>100</v>
      </c>
      <c r="Z23" s="26">
        <v>16650.900000000001</v>
      </c>
      <c r="AA23" s="26">
        <v>16418.099999999999</v>
      </c>
      <c r="AB23" s="26">
        <f>AA23/Z23*100</f>
        <v>98.601877375997688</v>
      </c>
      <c r="AC23" s="26">
        <v>7155.7730000000001</v>
      </c>
      <c r="AD23" s="26">
        <v>7036.64</v>
      </c>
      <c r="AE23" s="60">
        <f>AD23/AC23*100</f>
        <v>98.335148417927741</v>
      </c>
      <c r="AF23" s="26">
        <v>6566.47</v>
      </c>
      <c r="AG23" s="26">
        <v>6048.5122899999997</v>
      </c>
      <c r="AH23" s="60">
        <f>AG23/AF23*100</f>
        <v>92.11208289994471</v>
      </c>
      <c r="AI23" s="26">
        <v>54.8</v>
      </c>
      <c r="AJ23" s="26">
        <v>50.675640000000001</v>
      </c>
      <c r="AK23" s="59">
        <f>AJ23/AI23*100</f>
        <v>92.473795620437954</v>
      </c>
      <c r="AL23" s="26"/>
      <c r="AM23" s="26"/>
      <c r="AN23" s="59"/>
      <c r="AO23" s="26">
        <v>488</v>
      </c>
      <c r="AP23" s="26">
        <v>488</v>
      </c>
      <c r="AQ23" s="59">
        <f>AP23/AO23*100</f>
        <v>100</v>
      </c>
      <c r="AR23" s="26">
        <v>3</v>
      </c>
      <c r="AS23" s="26">
        <v>3</v>
      </c>
      <c r="AT23" s="60">
        <f>AS23/AR23*100</f>
        <v>100</v>
      </c>
      <c r="AU23" s="26">
        <v>716.7</v>
      </c>
      <c r="AV23" s="26">
        <v>716.7</v>
      </c>
      <c r="AW23" s="60">
        <f>AV23/AU23*100</f>
        <v>100</v>
      </c>
      <c r="AX23" s="26">
        <v>452</v>
      </c>
      <c r="AY23" s="26">
        <v>452</v>
      </c>
      <c r="AZ23" s="58">
        <f>AY23/AX23*100</f>
        <v>100</v>
      </c>
      <c r="BA23" s="26">
        <v>39</v>
      </c>
      <c r="BB23" s="26">
        <v>39</v>
      </c>
      <c r="BC23" s="60">
        <f>BB23/BA23*100</f>
        <v>100</v>
      </c>
      <c r="BD23" s="26">
        <v>44.892000000000003</v>
      </c>
      <c r="BE23" s="26">
        <v>44.892000000000003</v>
      </c>
      <c r="BF23" s="59">
        <f>BE23/BD23*100</f>
        <v>100</v>
      </c>
      <c r="BG23" s="26">
        <v>286.7</v>
      </c>
      <c r="BH23" s="26">
        <v>285.96699999999998</v>
      </c>
      <c r="BI23" s="60">
        <f>BH23/BG23*100</f>
        <v>99.744332054412283</v>
      </c>
      <c r="BJ23" s="26"/>
      <c r="BK23" s="26"/>
      <c r="BL23" s="60"/>
      <c r="BM23" s="26">
        <v>11896</v>
      </c>
      <c r="BN23" s="26">
        <v>11821.67441</v>
      </c>
      <c r="BO23" s="59">
        <f>BN23/BM23*100</f>
        <v>99.375205195023526</v>
      </c>
      <c r="BP23" s="26"/>
      <c r="BQ23" s="26"/>
      <c r="BR23" s="59"/>
      <c r="BS23" s="26"/>
      <c r="BT23" s="26"/>
      <c r="BU23" s="59"/>
      <c r="BV23" s="26">
        <v>7747.6052099999997</v>
      </c>
      <c r="BW23" s="26">
        <v>7665.6962100000001</v>
      </c>
      <c r="BX23" s="60">
        <f>BW23/BV23*100</f>
        <v>98.942782991907251</v>
      </c>
      <c r="BY23" s="54">
        <f>CB23+CE23</f>
        <v>1153.7460000000001</v>
      </c>
      <c r="BZ23" s="54">
        <f>CC23+CF23</f>
        <v>1153.7460000000001</v>
      </c>
      <c r="CA23" s="60">
        <f>BZ23/BY23*100</f>
        <v>100</v>
      </c>
      <c r="CB23" s="26">
        <v>1142.2085400000001</v>
      </c>
      <c r="CC23" s="26">
        <v>1142.2085400000001</v>
      </c>
      <c r="CD23" s="60">
        <f>CC23/CB23*100</f>
        <v>100</v>
      </c>
      <c r="CE23" s="26">
        <v>11.537459999999999</v>
      </c>
      <c r="CF23" s="26">
        <v>11.537459999999999</v>
      </c>
      <c r="CG23" s="60">
        <f>CF23/CE23*100</f>
        <v>100</v>
      </c>
      <c r="CH23" s="26">
        <v>15.14</v>
      </c>
      <c r="CI23" s="26">
        <v>0</v>
      </c>
      <c r="CJ23" s="60">
        <f>CI23/CH23*100</f>
        <v>0</v>
      </c>
      <c r="CK23" s="26">
        <v>11910.5</v>
      </c>
      <c r="CL23" s="26">
        <v>11846.99323</v>
      </c>
      <c r="CM23" s="60">
        <f>CL23/CK23*100</f>
        <v>99.466800134335259</v>
      </c>
      <c r="CN23" s="26">
        <v>272.14330000000001</v>
      </c>
      <c r="CO23" s="26">
        <v>272.14330000000001</v>
      </c>
      <c r="CP23" s="60">
        <f>CO23/CN23*100</f>
        <v>100</v>
      </c>
      <c r="CQ23" s="26">
        <v>1279</v>
      </c>
      <c r="CR23" s="26">
        <v>851.83869000000004</v>
      </c>
      <c r="CS23" s="60">
        <f>CR23/CQ23*100</f>
        <v>66.601930414386246</v>
      </c>
    </row>
    <row r="24" spans="1:97" s="8" customFormat="1" ht="15.75" customHeight="1">
      <c r="A24" s="2" t="s">
        <v>189</v>
      </c>
      <c r="B24" s="74">
        <f>SUM(B25:B34)</f>
        <v>1808.9651100000003</v>
      </c>
      <c r="C24" s="74">
        <f>SUM(C25:C34)</f>
        <v>1808.9651100000003</v>
      </c>
      <c r="D24" s="74">
        <f t="shared" si="1"/>
        <v>100</v>
      </c>
      <c r="E24" s="74">
        <f t="shared" ref="E24:BK24" si="24">SUM(E25:E34)</f>
        <v>0</v>
      </c>
      <c r="F24" s="74">
        <f t="shared" si="24"/>
        <v>0</v>
      </c>
      <c r="G24" s="58"/>
      <c r="H24" s="74">
        <f t="shared" si="24"/>
        <v>0</v>
      </c>
      <c r="I24" s="74">
        <f t="shared" si="24"/>
        <v>0</v>
      </c>
      <c r="J24" s="58"/>
      <c r="K24" s="74">
        <f t="shared" si="24"/>
        <v>1808.9651100000003</v>
      </c>
      <c r="L24" s="74">
        <f t="shared" si="24"/>
        <v>1808.9651100000003</v>
      </c>
      <c r="M24" s="58">
        <f>L24/K24*100</f>
        <v>100</v>
      </c>
      <c r="N24" s="74">
        <f t="shared" si="24"/>
        <v>0</v>
      </c>
      <c r="O24" s="74">
        <f t="shared" si="24"/>
        <v>0</v>
      </c>
      <c r="P24" s="58"/>
      <c r="Q24" s="74">
        <f t="shared" si="24"/>
        <v>0</v>
      </c>
      <c r="R24" s="74">
        <f t="shared" si="24"/>
        <v>0</v>
      </c>
      <c r="S24" s="58"/>
      <c r="T24" s="74">
        <f t="shared" si="24"/>
        <v>0</v>
      </c>
      <c r="U24" s="74">
        <f t="shared" si="24"/>
        <v>0</v>
      </c>
      <c r="V24" s="58"/>
      <c r="W24" s="74">
        <f t="shared" si="24"/>
        <v>0</v>
      </c>
      <c r="X24" s="74">
        <f t="shared" si="24"/>
        <v>0</v>
      </c>
      <c r="Y24" s="74"/>
      <c r="Z24" s="74">
        <f t="shared" si="24"/>
        <v>0</v>
      </c>
      <c r="AA24" s="74">
        <f t="shared" si="24"/>
        <v>0</v>
      </c>
      <c r="AB24" s="74"/>
      <c r="AC24" s="74">
        <f t="shared" si="24"/>
        <v>0</v>
      </c>
      <c r="AD24" s="74">
        <f t="shared" si="24"/>
        <v>0</v>
      </c>
      <c r="AE24" s="74"/>
      <c r="AF24" s="74">
        <f t="shared" si="24"/>
        <v>0</v>
      </c>
      <c r="AG24" s="74">
        <f t="shared" si="24"/>
        <v>0</v>
      </c>
      <c r="AH24" s="58"/>
      <c r="AI24" s="74">
        <f t="shared" si="24"/>
        <v>0</v>
      </c>
      <c r="AJ24" s="74">
        <f t="shared" si="24"/>
        <v>0</v>
      </c>
      <c r="AK24" s="58"/>
      <c r="AL24" s="74">
        <f t="shared" si="24"/>
        <v>0</v>
      </c>
      <c r="AM24" s="74">
        <f t="shared" si="24"/>
        <v>0</v>
      </c>
      <c r="AN24" s="58"/>
      <c r="AO24" s="74">
        <f t="shared" si="24"/>
        <v>0</v>
      </c>
      <c r="AP24" s="74">
        <f t="shared" si="24"/>
        <v>0</v>
      </c>
      <c r="AQ24" s="58"/>
      <c r="AR24" s="74">
        <f t="shared" si="24"/>
        <v>0</v>
      </c>
      <c r="AS24" s="74">
        <f t="shared" si="24"/>
        <v>0</v>
      </c>
      <c r="AT24" s="58"/>
      <c r="AU24" s="74">
        <f t="shared" si="24"/>
        <v>0</v>
      </c>
      <c r="AV24" s="74">
        <f t="shared" si="24"/>
        <v>0</v>
      </c>
      <c r="AW24" s="58"/>
      <c r="AX24" s="46">
        <f t="shared" si="24"/>
        <v>0</v>
      </c>
      <c r="AY24" s="74">
        <f t="shared" si="24"/>
        <v>0</v>
      </c>
      <c r="AZ24" s="58"/>
      <c r="BA24" s="74">
        <f t="shared" si="24"/>
        <v>0</v>
      </c>
      <c r="BB24" s="74">
        <f t="shared" si="24"/>
        <v>0</v>
      </c>
      <c r="BC24" s="58"/>
      <c r="BD24" s="74">
        <f t="shared" si="24"/>
        <v>0</v>
      </c>
      <c r="BE24" s="74">
        <f t="shared" si="24"/>
        <v>0</v>
      </c>
      <c r="BF24" s="58"/>
      <c r="BG24" s="74">
        <f t="shared" si="24"/>
        <v>0</v>
      </c>
      <c r="BH24" s="74">
        <f t="shared" si="24"/>
        <v>0</v>
      </c>
      <c r="BI24" s="58"/>
      <c r="BJ24" s="74">
        <f t="shared" si="24"/>
        <v>0</v>
      </c>
      <c r="BK24" s="74">
        <f t="shared" si="24"/>
        <v>0</v>
      </c>
      <c r="BL24" s="58"/>
      <c r="BM24" s="74">
        <f t="shared" ref="BM24:CF24" si="25">SUM(BM25:BM34)</f>
        <v>0</v>
      </c>
      <c r="BN24" s="74">
        <f t="shared" si="25"/>
        <v>0</v>
      </c>
      <c r="BO24" s="58"/>
      <c r="BP24" s="74">
        <f t="shared" si="25"/>
        <v>0</v>
      </c>
      <c r="BQ24" s="74">
        <f t="shared" si="25"/>
        <v>0</v>
      </c>
      <c r="BR24" s="58"/>
      <c r="BS24" s="74">
        <f t="shared" si="25"/>
        <v>0</v>
      </c>
      <c r="BT24" s="74">
        <f t="shared" si="25"/>
        <v>0</v>
      </c>
      <c r="BU24" s="58"/>
      <c r="BV24" s="74">
        <f t="shared" si="25"/>
        <v>0</v>
      </c>
      <c r="BW24" s="74">
        <f t="shared" si="25"/>
        <v>0</v>
      </c>
      <c r="BX24" s="58"/>
      <c r="BY24" s="74">
        <f t="shared" si="25"/>
        <v>0</v>
      </c>
      <c r="BZ24" s="74">
        <f t="shared" si="25"/>
        <v>0</v>
      </c>
      <c r="CA24" s="58"/>
      <c r="CB24" s="74">
        <f t="shared" si="25"/>
        <v>0</v>
      </c>
      <c r="CC24" s="74">
        <f t="shared" si="25"/>
        <v>0</v>
      </c>
      <c r="CD24" s="58"/>
      <c r="CE24" s="74">
        <f t="shared" si="25"/>
        <v>0</v>
      </c>
      <c r="CF24" s="74">
        <f t="shared" si="25"/>
        <v>0</v>
      </c>
      <c r="CG24" s="58"/>
      <c r="CH24" s="74">
        <f>SUM(CH25:CH34)</f>
        <v>0</v>
      </c>
      <c r="CI24" s="74">
        <f>SUM(CI25:CI34)</f>
        <v>0</v>
      </c>
      <c r="CJ24" s="58"/>
      <c r="CK24" s="74">
        <f>SUM(CK25:CK34)</f>
        <v>0</v>
      </c>
      <c r="CL24" s="74">
        <f>SUM(CL25:CL34)</f>
        <v>0</v>
      </c>
      <c r="CM24" s="58"/>
      <c r="CN24" s="74">
        <f>SUM(CN25:CN34)</f>
        <v>0</v>
      </c>
      <c r="CO24" s="74">
        <f>SUM(CO25:CO34)</f>
        <v>0</v>
      </c>
      <c r="CP24" s="58"/>
      <c r="CQ24" s="74">
        <f>SUM(CQ25:CQ34)</f>
        <v>0</v>
      </c>
      <c r="CR24" s="74">
        <f>SUM(CR25:CR34)</f>
        <v>0</v>
      </c>
      <c r="CS24" s="58"/>
    </row>
    <row r="25" spans="1:97" s="9" customFormat="1" ht="15.75" customHeight="1">
      <c r="A25" s="3" t="s">
        <v>81</v>
      </c>
      <c r="B25" s="54">
        <f t="shared" ref="B25:B34" si="26">E25+H25+K25+N25+Q25+T25+W25+Z25+AC25+AF25+AI25+AL25+AO25+AR25+AU25+AX25+BA25+BD25+BG25+BJ25+BM25+BP25+BS25+BV25+BY25+CH25+CK25+CN25+CQ25</f>
        <v>112.71377000000001</v>
      </c>
      <c r="C25" s="54">
        <f t="shared" ref="C25:C34" si="27">F25+I25+L25+O25+R25+U25+X25+AA25+AD25+AG25+AJ25+AM25+AP25+AS25+AV25+AY25+BB25+BE25+BH25+BK25+BN25+BQ25+BT25+BW25+BZ25+CI25+CL25+CO25+CR25</f>
        <v>112.71377</v>
      </c>
      <c r="D25" s="26">
        <f t="shared" si="1"/>
        <v>99.999999999999986</v>
      </c>
      <c r="E25" s="26"/>
      <c r="F25" s="26"/>
      <c r="G25" s="59"/>
      <c r="H25" s="26"/>
      <c r="I25" s="26"/>
      <c r="J25" s="59"/>
      <c r="K25" s="26">
        <v>112.71377000000001</v>
      </c>
      <c r="L25" s="26">
        <v>112.71377</v>
      </c>
      <c r="M25" s="59">
        <f>L25/K25*100</f>
        <v>99.999999999999986</v>
      </c>
      <c r="N25" s="26"/>
      <c r="O25" s="26"/>
      <c r="P25" s="59"/>
      <c r="Q25" s="26"/>
      <c r="R25" s="26"/>
      <c r="S25" s="59"/>
      <c r="T25" s="26"/>
      <c r="U25" s="26"/>
      <c r="V25" s="59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59"/>
      <c r="AI25" s="26"/>
      <c r="AJ25" s="26"/>
      <c r="AK25" s="59"/>
      <c r="AL25" s="26"/>
      <c r="AM25" s="26"/>
      <c r="AN25" s="59"/>
      <c r="AO25" s="26"/>
      <c r="AP25" s="26"/>
      <c r="AQ25" s="59"/>
      <c r="AR25" s="26"/>
      <c r="AS25" s="26"/>
      <c r="AT25" s="59"/>
      <c r="AU25" s="26"/>
      <c r="AV25" s="26"/>
      <c r="AW25" s="59"/>
      <c r="AX25" s="26"/>
      <c r="AY25" s="26"/>
      <c r="AZ25" s="59"/>
      <c r="BA25" s="26"/>
      <c r="BB25" s="26"/>
      <c r="BC25" s="59"/>
      <c r="BD25" s="26"/>
      <c r="BE25" s="26"/>
      <c r="BF25" s="59"/>
      <c r="BG25" s="26"/>
      <c r="BH25" s="26"/>
      <c r="BI25" s="59"/>
      <c r="BJ25" s="26"/>
      <c r="BK25" s="26"/>
      <c r="BL25" s="59"/>
      <c r="BM25" s="26"/>
      <c r="BN25" s="26"/>
      <c r="BO25" s="59"/>
      <c r="BP25" s="26"/>
      <c r="BQ25" s="26"/>
      <c r="BR25" s="59"/>
      <c r="BS25" s="26"/>
      <c r="BT25" s="26"/>
      <c r="BU25" s="59"/>
      <c r="BV25" s="26"/>
      <c r="BW25" s="26"/>
      <c r="BX25" s="59"/>
      <c r="BY25" s="54">
        <f t="shared" ref="BY25:BZ34" si="28">CB25+CE25</f>
        <v>0</v>
      </c>
      <c r="BZ25" s="54">
        <f t="shared" si="28"/>
        <v>0</v>
      </c>
      <c r="CA25" s="59"/>
      <c r="CB25" s="26"/>
      <c r="CC25" s="26"/>
      <c r="CD25" s="59"/>
      <c r="CE25" s="26"/>
      <c r="CF25" s="26"/>
      <c r="CG25" s="59"/>
      <c r="CH25" s="26"/>
      <c r="CI25" s="26"/>
      <c r="CJ25" s="59"/>
      <c r="CK25" s="26"/>
      <c r="CL25" s="26"/>
      <c r="CM25" s="59"/>
      <c r="CN25" s="26"/>
      <c r="CO25" s="26"/>
      <c r="CP25" s="59"/>
      <c r="CQ25" s="26"/>
      <c r="CR25" s="26"/>
      <c r="CS25" s="59"/>
    </row>
    <row r="26" spans="1:97" s="9" customFormat="1" ht="15.75" customHeight="1">
      <c r="A26" s="3" t="s">
        <v>61</v>
      </c>
      <c r="B26" s="54">
        <f t="shared" si="26"/>
        <v>245.90470000000002</v>
      </c>
      <c r="C26" s="54">
        <f t="shared" si="27"/>
        <v>245.90469999999999</v>
      </c>
      <c r="D26" s="26">
        <f t="shared" si="1"/>
        <v>99.999999999999986</v>
      </c>
      <c r="E26" s="26"/>
      <c r="F26" s="26"/>
      <c r="G26" s="59"/>
      <c r="H26" s="26"/>
      <c r="I26" s="26"/>
      <c r="J26" s="59"/>
      <c r="K26" s="26">
        <v>245.90470000000002</v>
      </c>
      <c r="L26" s="26">
        <v>245.90469999999999</v>
      </c>
      <c r="M26" s="59">
        <f t="shared" ref="M26:M34" si="29">L26/K26*100</f>
        <v>99.999999999999986</v>
      </c>
      <c r="N26" s="26"/>
      <c r="O26" s="26"/>
      <c r="P26" s="59"/>
      <c r="Q26" s="26"/>
      <c r="R26" s="26"/>
      <c r="S26" s="59"/>
      <c r="T26" s="26"/>
      <c r="U26" s="26"/>
      <c r="V26" s="59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59"/>
      <c r="AI26" s="26"/>
      <c r="AJ26" s="26"/>
      <c r="AK26" s="59"/>
      <c r="AL26" s="26"/>
      <c r="AM26" s="26"/>
      <c r="AN26" s="59"/>
      <c r="AO26" s="26"/>
      <c r="AP26" s="26"/>
      <c r="AQ26" s="59"/>
      <c r="AR26" s="26"/>
      <c r="AS26" s="26"/>
      <c r="AT26" s="59"/>
      <c r="AU26" s="26"/>
      <c r="AV26" s="26"/>
      <c r="AW26" s="59"/>
      <c r="AX26" s="26"/>
      <c r="AY26" s="26"/>
      <c r="AZ26" s="59"/>
      <c r="BA26" s="26"/>
      <c r="BB26" s="26"/>
      <c r="BC26" s="59"/>
      <c r="BD26" s="26"/>
      <c r="BE26" s="26"/>
      <c r="BF26" s="59"/>
      <c r="BG26" s="26"/>
      <c r="BH26" s="26"/>
      <c r="BI26" s="59"/>
      <c r="BJ26" s="26"/>
      <c r="BK26" s="26"/>
      <c r="BL26" s="59"/>
      <c r="BM26" s="26"/>
      <c r="BN26" s="26"/>
      <c r="BO26" s="59"/>
      <c r="BP26" s="26"/>
      <c r="BQ26" s="26"/>
      <c r="BR26" s="59"/>
      <c r="BS26" s="26"/>
      <c r="BT26" s="26"/>
      <c r="BU26" s="59"/>
      <c r="BV26" s="26"/>
      <c r="BW26" s="26"/>
      <c r="BX26" s="59"/>
      <c r="BY26" s="54">
        <f t="shared" si="28"/>
        <v>0</v>
      </c>
      <c r="BZ26" s="54">
        <f t="shared" si="28"/>
        <v>0</v>
      </c>
      <c r="CA26" s="59"/>
      <c r="CB26" s="26"/>
      <c r="CC26" s="26"/>
      <c r="CD26" s="59"/>
      <c r="CE26" s="26"/>
      <c r="CF26" s="26"/>
      <c r="CG26" s="59"/>
      <c r="CH26" s="26"/>
      <c r="CI26" s="26"/>
      <c r="CJ26" s="59"/>
      <c r="CK26" s="26"/>
      <c r="CL26" s="26"/>
      <c r="CM26" s="59"/>
      <c r="CN26" s="26"/>
      <c r="CO26" s="26"/>
      <c r="CP26" s="59"/>
      <c r="CQ26" s="26"/>
      <c r="CR26" s="26"/>
      <c r="CS26" s="59"/>
    </row>
    <row r="27" spans="1:97" s="9" customFormat="1" ht="15.75" customHeight="1">
      <c r="A27" s="3" t="s">
        <v>126</v>
      </c>
      <c r="B27" s="54">
        <f t="shared" si="26"/>
        <v>239.25899999999999</v>
      </c>
      <c r="C27" s="54">
        <f t="shared" si="27"/>
        <v>239.25899999999999</v>
      </c>
      <c r="D27" s="26">
        <f t="shared" si="1"/>
        <v>100</v>
      </c>
      <c r="E27" s="26"/>
      <c r="F27" s="26"/>
      <c r="G27" s="59"/>
      <c r="H27" s="26"/>
      <c r="I27" s="26"/>
      <c r="J27" s="59"/>
      <c r="K27" s="26">
        <v>239.25899999999999</v>
      </c>
      <c r="L27" s="26">
        <v>239.25899999999999</v>
      </c>
      <c r="M27" s="59">
        <f t="shared" si="29"/>
        <v>100</v>
      </c>
      <c r="N27" s="26"/>
      <c r="O27" s="26"/>
      <c r="P27" s="59"/>
      <c r="Q27" s="26"/>
      <c r="R27" s="26"/>
      <c r="S27" s="59"/>
      <c r="T27" s="26"/>
      <c r="U27" s="26"/>
      <c r="V27" s="59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59"/>
      <c r="AI27" s="26"/>
      <c r="AJ27" s="26"/>
      <c r="AK27" s="59"/>
      <c r="AL27" s="26"/>
      <c r="AM27" s="26"/>
      <c r="AN27" s="59"/>
      <c r="AO27" s="26"/>
      <c r="AP27" s="26"/>
      <c r="AQ27" s="59"/>
      <c r="AR27" s="26"/>
      <c r="AS27" s="26"/>
      <c r="AT27" s="59"/>
      <c r="AU27" s="26"/>
      <c r="AV27" s="26"/>
      <c r="AW27" s="59"/>
      <c r="AX27" s="26"/>
      <c r="AY27" s="26"/>
      <c r="AZ27" s="59"/>
      <c r="BA27" s="26"/>
      <c r="BB27" s="26"/>
      <c r="BC27" s="59"/>
      <c r="BD27" s="26"/>
      <c r="BE27" s="26"/>
      <c r="BF27" s="59"/>
      <c r="BG27" s="26"/>
      <c r="BH27" s="26"/>
      <c r="BI27" s="59"/>
      <c r="BJ27" s="26"/>
      <c r="BK27" s="26"/>
      <c r="BL27" s="59"/>
      <c r="BM27" s="26"/>
      <c r="BN27" s="26"/>
      <c r="BO27" s="59"/>
      <c r="BP27" s="26"/>
      <c r="BQ27" s="26"/>
      <c r="BR27" s="59"/>
      <c r="BS27" s="26"/>
      <c r="BT27" s="26"/>
      <c r="BU27" s="59"/>
      <c r="BV27" s="26"/>
      <c r="BW27" s="26"/>
      <c r="BX27" s="59"/>
      <c r="BY27" s="54">
        <f t="shared" si="28"/>
        <v>0</v>
      </c>
      <c r="BZ27" s="54">
        <f t="shared" si="28"/>
        <v>0</v>
      </c>
      <c r="CA27" s="59"/>
      <c r="CB27" s="26"/>
      <c r="CC27" s="26"/>
      <c r="CD27" s="59"/>
      <c r="CE27" s="26"/>
      <c r="CF27" s="26"/>
      <c r="CG27" s="59"/>
      <c r="CH27" s="26"/>
      <c r="CI27" s="26"/>
      <c r="CJ27" s="59"/>
      <c r="CK27" s="26"/>
      <c r="CL27" s="26"/>
      <c r="CM27" s="59"/>
      <c r="CN27" s="26"/>
      <c r="CO27" s="26"/>
      <c r="CP27" s="59"/>
      <c r="CQ27" s="26"/>
      <c r="CR27" s="26"/>
      <c r="CS27" s="59"/>
    </row>
    <row r="28" spans="1:97" s="9" customFormat="1" ht="15.75" customHeight="1">
      <c r="A28" s="3" t="s">
        <v>83</v>
      </c>
      <c r="B28" s="54">
        <f t="shared" si="26"/>
        <v>241.59879000000001</v>
      </c>
      <c r="C28" s="54">
        <f t="shared" si="27"/>
        <v>241.59879000000001</v>
      </c>
      <c r="D28" s="26">
        <f t="shared" si="1"/>
        <v>100</v>
      </c>
      <c r="E28" s="26"/>
      <c r="F28" s="26"/>
      <c r="G28" s="59"/>
      <c r="H28" s="26"/>
      <c r="I28" s="26"/>
      <c r="J28" s="59"/>
      <c r="K28" s="26">
        <v>241.59879000000001</v>
      </c>
      <c r="L28" s="26">
        <v>241.59879000000001</v>
      </c>
      <c r="M28" s="59">
        <f t="shared" si="29"/>
        <v>100</v>
      </c>
      <c r="N28" s="26"/>
      <c r="O28" s="26"/>
      <c r="P28" s="59"/>
      <c r="Q28" s="26"/>
      <c r="R28" s="26"/>
      <c r="S28" s="59"/>
      <c r="T28" s="26"/>
      <c r="U28" s="26"/>
      <c r="V28" s="59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59"/>
      <c r="AI28" s="26"/>
      <c r="AJ28" s="26"/>
      <c r="AK28" s="59"/>
      <c r="AL28" s="26"/>
      <c r="AM28" s="26"/>
      <c r="AN28" s="59"/>
      <c r="AO28" s="26"/>
      <c r="AP28" s="26"/>
      <c r="AQ28" s="59"/>
      <c r="AR28" s="26"/>
      <c r="AS28" s="26"/>
      <c r="AT28" s="59"/>
      <c r="AU28" s="26"/>
      <c r="AV28" s="26"/>
      <c r="AW28" s="59"/>
      <c r="AX28" s="26"/>
      <c r="AY28" s="26"/>
      <c r="AZ28" s="59"/>
      <c r="BA28" s="26"/>
      <c r="BB28" s="26"/>
      <c r="BC28" s="59"/>
      <c r="BD28" s="26"/>
      <c r="BE28" s="26"/>
      <c r="BF28" s="59"/>
      <c r="BG28" s="26"/>
      <c r="BH28" s="26"/>
      <c r="BI28" s="59"/>
      <c r="BJ28" s="26"/>
      <c r="BK28" s="26"/>
      <c r="BL28" s="59"/>
      <c r="BM28" s="26"/>
      <c r="BN28" s="26"/>
      <c r="BO28" s="59"/>
      <c r="BP28" s="26"/>
      <c r="BQ28" s="26"/>
      <c r="BR28" s="59"/>
      <c r="BS28" s="26"/>
      <c r="BT28" s="26"/>
      <c r="BU28" s="59"/>
      <c r="BV28" s="26"/>
      <c r="BW28" s="26"/>
      <c r="BX28" s="59"/>
      <c r="BY28" s="54">
        <f t="shared" si="28"/>
        <v>0</v>
      </c>
      <c r="BZ28" s="54">
        <f t="shared" si="28"/>
        <v>0</v>
      </c>
      <c r="CA28" s="59"/>
      <c r="CB28" s="26"/>
      <c r="CC28" s="26"/>
      <c r="CD28" s="59"/>
      <c r="CE28" s="26"/>
      <c r="CF28" s="26"/>
      <c r="CG28" s="59"/>
      <c r="CH28" s="26"/>
      <c r="CI28" s="26"/>
      <c r="CJ28" s="59"/>
      <c r="CK28" s="26"/>
      <c r="CL28" s="26"/>
      <c r="CM28" s="59"/>
      <c r="CN28" s="26"/>
      <c r="CO28" s="26"/>
      <c r="CP28" s="59"/>
      <c r="CQ28" s="26"/>
      <c r="CR28" s="26"/>
      <c r="CS28" s="59"/>
    </row>
    <row r="29" spans="1:97" s="9" customFormat="1" ht="15.75" customHeight="1">
      <c r="A29" s="3" t="s">
        <v>50</v>
      </c>
      <c r="B29" s="54">
        <f t="shared" si="26"/>
        <v>127.4697</v>
      </c>
      <c r="C29" s="54">
        <f t="shared" si="27"/>
        <v>127.4697</v>
      </c>
      <c r="D29" s="26">
        <f t="shared" si="1"/>
        <v>100</v>
      </c>
      <c r="E29" s="26"/>
      <c r="F29" s="26"/>
      <c r="G29" s="59"/>
      <c r="H29" s="26"/>
      <c r="I29" s="26"/>
      <c r="J29" s="59"/>
      <c r="K29" s="26">
        <v>127.4697</v>
      </c>
      <c r="L29" s="26">
        <v>127.4697</v>
      </c>
      <c r="M29" s="59">
        <f t="shared" si="29"/>
        <v>100</v>
      </c>
      <c r="N29" s="26"/>
      <c r="O29" s="26"/>
      <c r="P29" s="59"/>
      <c r="Q29" s="26"/>
      <c r="R29" s="26"/>
      <c r="S29" s="59"/>
      <c r="T29" s="26"/>
      <c r="U29" s="26"/>
      <c r="V29" s="59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59"/>
      <c r="AI29" s="26"/>
      <c r="AJ29" s="26"/>
      <c r="AK29" s="59"/>
      <c r="AL29" s="26"/>
      <c r="AM29" s="26"/>
      <c r="AN29" s="59"/>
      <c r="AO29" s="26"/>
      <c r="AP29" s="26"/>
      <c r="AQ29" s="59"/>
      <c r="AR29" s="26"/>
      <c r="AS29" s="26"/>
      <c r="AT29" s="59"/>
      <c r="AU29" s="26"/>
      <c r="AV29" s="26"/>
      <c r="AW29" s="59"/>
      <c r="AX29" s="26"/>
      <c r="AY29" s="26"/>
      <c r="AZ29" s="59"/>
      <c r="BA29" s="26"/>
      <c r="BB29" s="26"/>
      <c r="BC29" s="59"/>
      <c r="BD29" s="26"/>
      <c r="BE29" s="26"/>
      <c r="BF29" s="59"/>
      <c r="BG29" s="26"/>
      <c r="BH29" s="26"/>
      <c r="BI29" s="59"/>
      <c r="BJ29" s="26"/>
      <c r="BK29" s="26"/>
      <c r="BL29" s="59"/>
      <c r="BM29" s="26"/>
      <c r="BN29" s="26"/>
      <c r="BO29" s="59"/>
      <c r="BP29" s="26"/>
      <c r="BQ29" s="26"/>
      <c r="BR29" s="59"/>
      <c r="BS29" s="26"/>
      <c r="BT29" s="26"/>
      <c r="BU29" s="59"/>
      <c r="BV29" s="26"/>
      <c r="BW29" s="26"/>
      <c r="BX29" s="59"/>
      <c r="BY29" s="54">
        <f t="shared" si="28"/>
        <v>0</v>
      </c>
      <c r="BZ29" s="54">
        <f t="shared" si="28"/>
        <v>0</v>
      </c>
      <c r="CA29" s="59"/>
      <c r="CB29" s="26"/>
      <c r="CC29" s="26"/>
      <c r="CD29" s="59"/>
      <c r="CE29" s="26"/>
      <c r="CF29" s="26"/>
      <c r="CG29" s="59"/>
      <c r="CH29" s="26"/>
      <c r="CI29" s="26"/>
      <c r="CJ29" s="59"/>
      <c r="CK29" s="26"/>
      <c r="CL29" s="26"/>
      <c r="CM29" s="59"/>
      <c r="CN29" s="26"/>
      <c r="CO29" s="26"/>
      <c r="CP29" s="59"/>
      <c r="CQ29" s="26"/>
      <c r="CR29" s="26"/>
      <c r="CS29" s="59"/>
    </row>
    <row r="30" spans="1:97" s="9" customFormat="1" ht="15.75" customHeight="1">
      <c r="A30" s="3" t="s">
        <v>137</v>
      </c>
      <c r="B30" s="54">
        <f t="shared" si="26"/>
        <v>228.91639000000001</v>
      </c>
      <c r="C30" s="54">
        <f t="shared" si="27"/>
        <v>228.91639000000001</v>
      </c>
      <c r="D30" s="26">
        <f t="shared" si="1"/>
        <v>100</v>
      </c>
      <c r="E30" s="26"/>
      <c r="F30" s="26"/>
      <c r="G30" s="59"/>
      <c r="H30" s="26"/>
      <c r="I30" s="26"/>
      <c r="J30" s="59"/>
      <c r="K30" s="26">
        <v>228.91639000000001</v>
      </c>
      <c r="L30" s="26">
        <v>228.91639000000001</v>
      </c>
      <c r="M30" s="59">
        <f t="shared" si="29"/>
        <v>100</v>
      </c>
      <c r="N30" s="26"/>
      <c r="O30" s="26"/>
      <c r="P30" s="59"/>
      <c r="Q30" s="26"/>
      <c r="R30" s="26"/>
      <c r="S30" s="59"/>
      <c r="T30" s="26"/>
      <c r="U30" s="26"/>
      <c r="V30" s="59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59"/>
      <c r="AI30" s="26"/>
      <c r="AJ30" s="26"/>
      <c r="AK30" s="59"/>
      <c r="AL30" s="26"/>
      <c r="AM30" s="26"/>
      <c r="AN30" s="59"/>
      <c r="AO30" s="26"/>
      <c r="AP30" s="26"/>
      <c r="AQ30" s="59"/>
      <c r="AR30" s="26"/>
      <c r="AS30" s="26"/>
      <c r="AT30" s="59"/>
      <c r="AU30" s="26"/>
      <c r="AV30" s="26"/>
      <c r="AW30" s="59"/>
      <c r="AX30" s="26"/>
      <c r="AY30" s="26"/>
      <c r="AZ30" s="59"/>
      <c r="BA30" s="26"/>
      <c r="BB30" s="26"/>
      <c r="BC30" s="59"/>
      <c r="BD30" s="26"/>
      <c r="BE30" s="26"/>
      <c r="BF30" s="59"/>
      <c r="BG30" s="26"/>
      <c r="BH30" s="26"/>
      <c r="BI30" s="59"/>
      <c r="BJ30" s="26"/>
      <c r="BK30" s="26"/>
      <c r="BL30" s="59"/>
      <c r="BM30" s="26"/>
      <c r="BN30" s="26"/>
      <c r="BO30" s="59"/>
      <c r="BP30" s="26"/>
      <c r="BQ30" s="26"/>
      <c r="BR30" s="59"/>
      <c r="BS30" s="26"/>
      <c r="BT30" s="26"/>
      <c r="BU30" s="59"/>
      <c r="BV30" s="26"/>
      <c r="BW30" s="26"/>
      <c r="BX30" s="59"/>
      <c r="BY30" s="54">
        <f t="shared" si="28"/>
        <v>0</v>
      </c>
      <c r="BZ30" s="54">
        <f t="shared" si="28"/>
        <v>0</v>
      </c>
      <c r="CA30" s="59"/>
      <c r="CB30" s="26"/>
      <c r="CC30" s="26"/>
      <c r="CD30" s="59"/>
      <c r="CE30" s="26"/>
      <c r="CF30" s="26"/>
      <c r="CG30" s="59"/>
      <c r="CH30" s="26"/>
      <c r="CI30" s="26"/>
      <c r="CJ30" s="59"/>
      <c r="CK30" s="26"/>
      <c r="CL30" s="26"/>
      <c r="CM30" s="59"/>
      <c r="CN30" s="26"/>
      <c r="CO30" s="26"/>
      <c r="CP30" s="59"/>
      <c r="CQ30" s="26"/>
      <c r="CR30" s="26"/>
      <c r="CS30" s="59"/>
    </row>
    <row r="31" spans="1:97" s="9" customFormat="1" ht="15.75" customHeight="1">
      <c r="A31" s="3" t="s">
        <v>142</v>
      </c>
      <c r="B31" s="54">
        <f t="shared" si="26"/>
        <v>128.90586999999999</v>
      </c>
      <c r="C31" s="54">
        <f t="shared" si="27"/>
        <v>128.90586999999999</v>
      </c>
      <c r="D31" s="26">
        <f t="shared" si="1"/>
        <v>100</v>
      </c>
      <c r="E31" s="26"/>
      <c r="F31" s="26"/>
      <c r="G31" s="59"/>
      <c r="H31" s="26"/>
      <c r="I31" s="26"/>
      <c r="J31" s="59"/>
      <c r="K31" s="26">
        <v>128.90586999999999</v>
      </c>
      <c r="L31" s="26">
        <v>128.90586999999999</v>
      </c>
      <c r="M31" s="59">
        <f t="shared" si="29"/>
        <v>100</v>
      </c>
      <c r="N31" s="26"/>
      <c r="O31" s="26"/>
      <c r="P31" s="59"/>
      <c r="Q31" s="26"/>
      <c r="R31" s="26"/>
      <c r="S31" s="59"/>
      <c r="T31" s="26"/>
      <c r="U31" s="26"/>
      <c r="V31" s="59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59"/>
      <c r="AI31" s="26"/>
      <c r="AJ31" s="26"/>
      <c r="AK31" s="59"/>
      <c r="AL31" s="26"/>
      <c r="AM31" s="26"/>
      <c r="AN31" s="59"/>
      <c r="AO31" s="26"/>
      <c r="AP31" s="26"/>
      <c r="AQ31" s="59"/>
      <c r="AR31" s="26"/>
      <c r="AS31" s="26"/>
      <c r="AT31" s="59"/>
      <c r="AU31" s="26"/>
      <c r="AV31" s="26"/>
      <c r="AW31" s="59"/>
      <c r="AX31" s="26"/>
      <c r="AY31" s="26"/>
      <c r="AZ31" s="59"/>
      <c r="BA31" s="26"/>
      <c r="BB31" s="26"/>
      <c r="BC31" s="59"/>
      <c r="BD31" s="26"/>
      <c r="BE31" s="26"/>
      <c r="BF31" s="59"/>
      <c r="BG31" s="26"/>
      <c r="BH31" s="26"/>
      <c r="BI31" s="59"/>
      <c r="BJ31" s="26"/>
      <c r="BK31" s="26"/>
      <c r="BL31" s="59"/>
      <c r="BM31" s="26"/>
      <c r="BN31" s="26"/>
      <c r="BO31" s="59"/>
      <c r="BP31" s="26"/>
      <c r="BQ31" s="26"/>
      <c r="BR31" s="59"/>
      <c r="BS31" s="26"/>
      <c r="BT31" s="26"/>
      <c r="BU31" s="59"/>
      <c r="BV31" s="26"/>
      <c r="BW31" s="26"/>
      <c r="BX31" s="59"/>
      <c r="BY31" s="54">
        <f t="shared" si="28"/>
        <v>0</v>
      </c>
      <c r="BZ31" s="54">
        <f t="shared" si="28"/>
        <v>0</v>
      </c>
      <c r="CA31" s="59"/>
      <c r="CB31" s="26"/>
      <c r="CC31" s="26"/>
      <c r="CD31" s="59"/>
      <c r="CE31" s="26"/>
      <c r="CF31" s="26"/>
      <c r="CG31" s="59"/>
      <c r="CH31" s="26"/>
      <c r="CI31" s="26"/>
      <c r="CJ31" s="59"/>
      <c r="CK31" s="26"/>
      <c r="CL31" s="26"/>
      <c r="CM31" s="59"/>
      <c r="CN31" s="26"/>
      <c r="CO31" s="26"/>
      <c r="CP31" s="59"/>
      <c r="CQ31" s="26"/>
      <c r="CR31" s="26"/>
      <c r="CS31" s="59"/>
    </row>
    <row r="32" spans="1:97" s="9" customFormat="1" ht="15.75" customHeight="1">
      <c r="A32" s="3" t="s">
        <v>86</v>
      </c>
      <c r="B32" s="54">
        <f t="shared" si="26"/>
        <v>242.61326</v>
      </c>
      <c r="C32" s="54">
        <f t="shared" si="27"/>
        <v>242.61326</v>
      </c>
      <c r="D32" s="26">
        <f t="shared" si="1"/>
        <v>100</v>
      </c>
      <c r="E32" s="26"/>
      <c r="F32" s="26"/>
      <c r="G32" s="59"/>
      <c r="H32" s="26"/>
      <c r="I32" s="26"/>
      <c r="J32" s="59"/>
      <c r="K32" s="26">
        <v>242.61326</v>
      </c>
      <c r="L32" s="26">
        <v>242.61326</v>
      </c>
      <c r="M32" s="59">
        <f t="shared" si="29"/>
        <v>100</v>
      </c>
      <c r="N32" s="26"/>
      <c r="O32" s="26"/>
      <c r="P32" s="59"/>
      <c r="Q32" s="26"/>
      <c r="R32" s="26"/>
      <c r="S32" s="59"/>
      <c r="T32" s="26"/>
      <c r="U32" s="26"/>
      <c r="V32" s="59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59"/>
      <c r="AI32" s="26"/>
      <c r="AJ32" s="26"/>
      <c r="AK32" s="59"/>
      <c r="AL32" s="26"/>
      <c r="AM32" s="26"/>
      <c r="AN32" s="59"/>
      <c r="AO32" s="26"/>
      <c r="AP32" s="26"/>
      <c r="AQ32" s="59"/>
      <c r="AR32" s="26"/>
      <c r="AS32" s="26"/>
      <c r="AT32" s="59"/>
      <c r="AU32" s="26"/>
      <c r="AV32" s="26"/>
      <c r="AW32" s="59"/>
      <c r="AX32" s="26"/>
      <c r="AY32" s="26"/>
      <c r="AZ32" s="59"/>
      <c r="BA32" s="26"/>
      <c r="BB32" s="26"/>
      <c r="BC32" s="59"/>
      <c r="BD32" s="26"/>
      <c r="BE32" s="26"/>
      <c r="BF32" s="59"/>
      <c r="BG32" s="26"/>
      <c r="BH32" s="26"/>
      <c r="BI32" s="59"/>
      <c r="BJ32" s="26"/>
      <c r="BK32" s="26"/>
      <c r="BL32" s="59"/>
      <c r="BM32" s="26"/>
      <c r="BN32" s="26"/>
      <c r="BO32" s="59"/>
      <c r="BP32" s="26"/>
      <c r="BQ32" s="26"/>
      <c r="BR32" s="59"/>
      <c r="BS32" s="26"/>
      <c r="BT32" s="26"/>
      <c r="BU32" s="59"/>
      <c r="BV32" s="26"/>
      <c r="BW32" s="26"/>
      <c r="BX32" s="59"/>
      <c r="BY32" s="54">
        <f t="shared" si="28"/>
        <v>0</v>
      </c>
      <c r="BZ32" s="54">
        <f t="shared" si="28"/>
        <v>0</v>
      </c>
      <c r="CA32" s="59"/>
      <c r="CB32" s="26"/>
      <c r="CC32" s="26"/>
      <c r="CD32" s="59"/>
      <c r="CE32" s="26"/>
      <c r="CF32" s="26"/>
      <c r="CG32" s="59"/>
      <c r="CH32" s="26"/>
      <c r="CI32" s="26"/>
      <c r="CJ32" s="59"/>
      <c r="CK32" s="26"/>
      <c r="CL32" s="26"/>
      <c r="CM32" s="59"/>
      <c r="CN32" s="26"/>
      <c r="CO32" s="26"/>
      <c r="CP32" s="59"/>
      <c r="CQ32" s="26"/>
      <c r="CR32" s="26"/>
      <c r="CS32" s="59"/>
    </row>
    <row r="33" spans="1:97" s="9" customFormat="1" ht="15.75" customHeight="1">
      <c r="A33" s="3" t="s">
        <v>152</v>
      </c>
      <c r="B33" s="54">
        <f t="shared" si="26"/>
        <v>121.10668</v>
      </c>
      <c r="C33" s="54">
        <f t="shared" si="27"/>
        <v>121.10668</v>
      </c>
      <c r="D33" s="26">
        <f t="shared" si="1"/>
        <v>100</v>
      </c>
      <c r="E33" s="26"/>
      <c r="F33" s="26"/>
      <c r="G33" s="59"/>
      <c r="H33" s="26"/>
      <c r="I33" s="26"/>
      <c r="J33" s="59"/>
      <c r="K33" s="26">
        <v>121.10668</v>
      </c>
      <c r="L33" s="26">
        <v>121.10668</v>
      </c>
      <c r="M33" s="59">
        <f t="shared" si="29"/>
        <v>100</v>
      </c>
      <c r="N33" s="26"/>
      <c r="O33" s="26"/>
      <c r="P33" s="59"/>
      <c r="Q33" s="26"/>
      <c r="R33" s="26"/>
      <c r="S33" s="59"/>
      <c r="T33" s="26"/>
      <c r="U33" s="26"/>
      <c r="V33" s="59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59"/>
      <c r="AI33" s="26"/>
      <c r="AJ33" s="26"/>
      <c r="AK33" s="59"/>
      <c r="AL33" s="26"/>
      <c r="AM33" s="26"/>
      <c r="AN33" s="59"/>
      <c r="AO33" s="26"/>
      <c r="AP33" s="26"/>
      <c r="AQ33" s="59"/>
      <c r="AR33" s="26"/>
      <c r="AS33" s="26"/>
      <c r="AT33" s="59"/>
      <c r="AU33" s="26"/>
      <c r="AV33" s="26"/>
      <c r="AW33" s="59"/>
      <c r="AX33" s="26"/>
      <c r="AY33" s="26"/>
      <c r="AZ33" s="59"/>
      <c r="BA33" s="26"/>
      <c r="BB33" s="26"/>
      <c r="BC33" s="59"/>
      <c r="BD33" s="26"/>
      <c r="BE33" s="26"/>
      <c r="BF33" s="59"/>
      <c r="BG33" s="26"/>
      <c r="BH33" s="26"/>
      <c r="BI33" s="59"/>
      <c r="BJ33" s="26"/>
      <c r="BK33" s="26"/>
      <c r="BL33" s="59"/>
      <c r="BM33" s="26"/>
      <c r="BN33" s="26"/>
      <c r="BO33" s="59"/>
      <c r="BP33" s="26"/>
      <c r="BQ33" s="26"/>
      <c r="BR33" s="59"/>
      <c r="BS33" s="26"/>
      <c r="BT33" s="26"/>
      <c r="BU33" s="59"/>
      <c r="BV33" s="26"/>
      <c r="BW33" s="26"/>
      <c r="BX33" s="59"/>
      <c r="BY33" s="54">
        <f t="shared" si="28"/>
        <v>0</v>
      </c>
      <c r="BZ33" s="54">
        <f t="shared" si="28"/>
        <v>0</v>
      </c>
      <c r="CA33" s="59"/>
      <c r="CB33" s="26"/>
      <c r="CC33" s="26"/>
      <c r="CD33" s="59"/>
      <c r="CE33" s="26"/>
      <c r="CF33" s="26"/>
      <c r="CG33" s="59"/>
      <c r="CH33" s="26"/>
      <c r="CI33" s="26"/>
      <c r="CJ33" s="59"/>
      <c r="CK33" s="26"/>
      <c r="CL33" s="26"/>
      <c r="CM33" s="59"/>
      <c r="CN33" s="26"/>
      <c r="CO33" s="26"/>
      <c r="CP33" s="59"/>
      <c r="CQ33" s="26"/>
      <c r="CR33" s="26"/>
      <c r="CS33" s="59"/>
    </row>
    <row r="34" spans="1:97" s="9" customFormat="1" ht="15.75" customHeight="1">
      <c r="A34" s="3" t="s">
        <v>118</v>
      </c>
      <c r="B34" s="54">
        <f t="shared" si="26"/>
        <v>120.47695</v>
      </c>
      <c r="C34" s="54">
        <f t="shared" si="27"/>
        <v>120.47695</v>
      </c>
      <c r="D34" s="26">
        <f t="shared" si="1"/>
        <v>100</v>
      </c>
      <c r="E34" s="26"/>
      <c r="F34" s="26"/>
      <c r="G34" s="59"/>
      <c r="H34" s="26"/>
      <c r="I34" s="26"/>
      <c r="J34" s="59"/>
      <c r="K34" s="26">
        <v>120.47695</v>
      </c>
      <c r="L34" s="26">
        <v>120.47695</v>
      </c>
      <c r="M34" s="59">
        <f t="shared" si="29"/>
        <v>100</v>
      </c>
      <c r="N34" s="26"/>
      <c r="O34" s="26"/>
      <c r="P34" s="59"/>
      <c r="Q34" s="26"/>
      <c r="R34" s="26"/>
      <c r="S34" s="59"/>
      <c r="T34" s="26"/>
      <c r="U34" s="26"/>
      <c r="V34" s="59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59"/>
      <c r="AI34" s="26"/>
      <c r="AJ34" s="26"/>
      <c r="AK34" s="59"/>
      <c r="AL34" s="26"/>
      <c r="AM34" s="26"/>
      <c r="AN34" s="59"/>
      <c r="AO34" s="26"/>
      <c r="AP34" s="26"/>
      <c r="AQ34" s="59"/>
      <c r="AR34" s="26"/>
      <c r="AS34" s="26"/>
      <c r="AT34" s="59"/>
      <c r="AU34" s="26"/>
      <c r="AV34" s="26"/>
      <c r="AW34" s="59"/>
      <c r="AX34" s="26"/>
      <c r="AY34" s="26"/>
      <c r="AZ34" s="59"/>
      <c r="BA34" s="26"/>
      <c r="BB34" s="26"/>
      <c r="BC34" s="59"/>
      <c r="BD34" s="26"/>
      <c r="BE34" s="26"/>
      <c r="BF34" s="59"/>
      <c r="BG34" s="26"/>
      <c r="BH34" s="26"/>
      <c r="BI34" s="59"/>
      <c r="BJ34" s="26"/>
      <c r="BK34" s="26"/>
      <c r="BL34" s="59"/>
      <c r="BM34" s="26"/>
      <c r="BN34" s="26"/>
      <c r="BO34" s="59"/>
      <c r="BP34" s="26"/>
      <c r="BQ34" s="26"/>
      <c r="BR34" s="59"/>
      <c r="BS34" s="26"/>
      <c r="BT34" s="26"/>
      <c r="BU34" s="59"/>
      <c r="BV34" s="26"/>
      <c r="BW34" s="26"/>
      <c r="BX34" s="59"/>
      <c r="BY34" s="54">
        <f t="shared" si="28"/>
        <v>0</v>
      </c>
      <c r="BZ34" s="54">
        <f t="shared" si="28"/>
        <v>0</v>
      </c>
      <c r="CA34" s="59"/>
      <c r="CB34" s="26"/>
      <c r="CC34" s="26"/>
      <c r="CD34" s="59"/>
      <c r="CE34" s="26"/>
      <c r="CF34" s="26"/>
      <c r="CG34" s="59"/>
      <c r="CH34" s="26"/>
      <c r="CI34" s="26"/>
      <c r="CJ34" s="59"/>
      <c r="CK34" s="26"/>
      <c r="CL34" s="26"/>
      <c r="CM34" s="59"/>
      <c r="CN34" s="26"/>
      <c r="CO34" s="26"/>
      <c r="CP34" s="59"/>
      <c r="CQ34" s="26"/>
      <c r="CR34" s="26"/>
      <c r="CS34" s="59"/>
    </row>
    <row r="35" spans="1:97" s="6" customFormat="1" ht="21.75" customHeight="1">
      <c r="A35" s="2" t="s">
        <v>174</v>
      </c>
      <c r="B35" s="74">
        <f>B36+B37</f>
        <v>577253.09105999989</v>
      </c>
      <c r="C35" s="74">
        <f t="shared" ref="C35:BK35" si="30">C36+C37</f>
        <v>575999.56199999992</v>
      </c>
      <c r="D35" s="74">
        <f t="shared" si="1"/>
        <v>99.78284584709661</v>
      </c>
      <c r="E35" s="74">
        <f t="shared" si="30"/>
        <v>1386</v>
      </c>
      <c r="F35" s="74">
        <f t="shared" si="30"/>
        <v>1386</v>
      </c>
      <c r="G35" s="58">
        <f>F35/E35*100</f>
        <v>100</v>
      </c>
      <c r="H35" s="74">
        <f t="shared" si="30"/>
        <v>127.1</v>
      </c>
      <c r="I35" s="74">
        <f t="shared" si="30"/>
        <v>127.1</v>
      </c>
      <c r="J35" s="58">
        <f>I35/H35*100</f>
        <v>100</v>
      </c>
      <c r="K35" s="74">
        <f t="shared" si="30"/>
        <v>2094.2739999999999</v>
      </c>
      <c r="L35" s="74">
        <f t="shared" si="30"/>
        <v>2094.2739999999999</v>
      </c>
      <c r="M35" s="58">
        <f>L35/K35*100</f>
        <v>100</v>
      </c>
      <c r="N35" s="74">
        <f t="shared" si="30"/>
        <v>242270.2</v>
      </c>
      <c r="O35" s="74">
        <f t="shared" si="30"/>
        <v>242270.2</v>
      </c>
      <c r="P35" s="58">
        <f>O35/N35*100</f>
        <v>100</v>
      </c>
      <c r="Q35" s="74">
        <f t="shared" si="30"/>
        <v>132335.79999999999</v>
      </c>
      <c r="R35" s="74">
        <f t="shared" si="30"/>
        <v>132335.79999999999</v>
      </c>
      <c r="S35" s="58">
        <f>R35/Q35*100</f>
        <v>100</v>
      </c>
      <c r="T35" s="74">
        <f t="shared" si="30"/>
        <v>0</v>
      </c>
      <c r="U35" s="74">
        <f t="shared" si="30"/>
        <v>0</v>
      </c>
      <c r="V35" s="58"/>
      <c r="W35" s="74">
        <f t="shared" si="30"/>
        <v>150.30000000000001</v>
      </c>
      <c r="X35" s="74">
        <f t="shared" si="30"/>
        <v>150.30000000000001</v>
      </c>
      <c r="Y35" s="74">
        <f>X35/W35*100</f>
        <v>100</v>
      </c>
      <c r="Z35" s="74">
        <f t="shared" si="30"/>
        <v>16173.1</v>
      </c>
      <c r="AA35" s="74">
        <f t="shared" si="30"/>
        <v>16173.1</v>
      </c>
      <c r="AB35" s="74">
        <f>AA35/Z35*100</f>
        <v>100</v>
      </c>
      <c r="AC35" s="74">
        <f t="shared" si="30"/>
        <v>15570.387000000001</v>
      </c>
      <c r="AD35" s="74">
        <f t="shared" si="30"/>
        <v>15570.387000000001</v>
      </c>
      <c r="AE35" s="74">
        <f>AD35/AC35*100</f>
        <v>100</v>
      </c>
      <c r="AF35" s="74">
        <f t="shared" si="30"/>
        <v>87688.8</v>
      </c>
      <c r="AG35" s="74">
        <f t="shared" si="30"/>
        <v>87404.247499999998</v>
      </c>
      <c r="AH35" s="58">
        <f>AG35/AF35*100</f>
        <v>99.675497326910616</v>
      </c>
      <c r="AI35" s="74">
        <f t="shared" si="30"/>
        <v>292.8</v>
      </c>
      <c r="AJ35" s="74">
        <f t="shared" si="30"/>
        <v>275.7</v>
      </c>
      <c r="AK35" s="58">
        <f>AJ35/AI35*100</f>
        <v>94.159836065573771</v>
      </c>
      <c r="AL35" s="74">
        <f t="shared" si="30"/>
        <v>0</v>
      </c>
      <c r="AM35" s="74">
        <f t="shared" si="30"/>
        <v>0</v>
      </c>
      <c r="AN35" s="58"/>
      <c r="AO35" s="74">
        <f t="shared" si="30"/>
        <v>524</v>
      </c>
      <c r="AP35" s="74">
        <f t="shared" si="30"/>
        <v>524</v>
      </c>
      <c r="AQ35" s="58">
        <f>AP35/AO35*100</f>
        <v>100</v>
      </c>
      <c r="AR35" s="74">
        <f t="shared" si="30"/>
        <v>6</v>
      </c>
      <c r="AS35" s="74">
        <f t="shared" si="30"/>
        <v>6</v>
      </c>
      <c r="AT35" s="58">
        <f>AS35/AR35*100</f>
        <v>100</v>
      </c>
      <c r="AU35" s="74">
        <f t="shared" si="30"/>
        <v>417</v>
      </c>
      <c r="AV35" s="74">
        <f t="shared" si="30"/>
        <v>417</v>
      </c>
      <c r="AW35" s="58">
        <f>AV35/AU35*100</f>
        <v>100</v>
      </c>
      <c r="AX35" s="46">
        <f t="shared" si="30"/>
        <v>867</v>
      </c>
      <c r="AY35" s="74">
        <f t="shared" si="30"/>
        <v>867</v>
      </c>
      <c r="AZ35" s="58">
        <f>AY35/AX35*100</f>
        <v>100</v>
      </c>
      <c r="BA35" s="74">
        <f t="shared" si="30"/>
        <v>35</v>
      </c>
      <c r="BB35" s="74">
        <f t="shared" si="30"/>
        <v>35</v>
      </c>
      <c r="BC35" s="58">
        <f>BB35/BA35*100</f>
        <v>100</v>
      </c>
      <c r="BD35" s="74">
        <f t="shared" si="30"/>
        <v>297.66899999999998</v>
      </c>
      <c r="BE35" s="74">
        <f t="shared" si="30"/>
        <v>297.66899999999998</v>
      </c>
      <c r="BF35" s="58">
        <f>BE35/BD35*100</f>
        <v>100</v>
      </c>
      <c r="BG35" s="74">
        <f t="shared" si="30"/>
        <v>448.3</v>
      </c>
      <c r="BH35" s="74">
        <f t="shared" si="30"/>
        <v>448.14699999999999</v>
      </c>
      <c r="BI35" s="58">
        <f>BH35/BG35*100</f>
        <v>99.965871068480922</v>
      </c>
      <c r="BJ35" s="74">
        <f t="shared" si="30"/>
        <v>0</v>
      </c>
      <c r="BK35" s="74">
        <f t="shared" si="30"/>
        <v>0</v>
      </c>
      <c r="BL35" s="58"/>
      <c r="BM35" s="74">
        <f t="shared" ref="BM35:CF35" si="31">BM36+BM37</f>
        <v>28737.200000000001</v>
      </c>
      <c r="BN35" s="74">
        <f t="shared" si="31"/>
        <v>28679.45865</v>
      </c>
      <c r="BO35" s="58">
        <f>BN35/BM35*100</f>
        <v>99.799071064682707</v>
      </c>
      <c r="BP35" s="74">
        <f t="shared" si="31"/>
        <v>99</v>
      </c>
      <c r="BQ35" s="74">
        <f t="shared" si="31"/>
        <v>0</v>
      </c>
      <c r="BR35" s="58">
        <f>BQ35/BP35*100</f>
        <v>0</v>
      </c>
      <c r="BS35" s="74">
        <f t="shared" si="31"/>
        <v>0</v>
      </c>
      <c r="BT35" s="74">
        <f t="shared" si="31"/>
        <v>0</v>
      </c>
      <c r="BU35" s="58"/>
      <c r="BV35" s="74">
        <f t="shared" si="31"/>
        <v>21520.11866</v>
      </c>
      <c r="BW35" s="74">
        <f t="shared" si="31"/>
        <v>21520.11866</v>
      </c>
      <c r="BX35" s="58">
        <f>BW35/BV35*100</f>
        <v>100</v>
      </c>
      <c r="BY35" s="74">
        <f t="shared" si="31"/>
        <v>4377.2424000000001</v>
      </c>
      <c r="BZ35" s="74">
        <f t="shared" si="31"/>
        <v>4377.2424000000001</v>
      </c>
      <c r="CA35" s="58">
        <f>BZ35/BY35*100</f>
        <v>100</v>
      </c>
      <c r="CB35" s="74">
        <f t="shared" si="31"/>
        <v>4333.4699799999999</v>
      </c>
      <c r="CC35" s="74">
        <f t="shared" si="31"/>
        <v>4333.4699799999999</v>
      </c>
      <c r="CD35" s="58">
        <f>CC35/CB35*100</f>
        <v>100</v>
      </c>
      <c r="CE35" s="74">
        <f t="shared" si="31"/>
        <v>43.772419999999997</v>
      </c>
      <c r="CF35" s="74">
        <f t="shared" si="31"/>
        <v>43.772419999999997</v>
      </c>
      <c r="CG35" s="58">
        <f>CF35/CE35*100</f>
        <v>100</v>
      </c>
      <c r="CH35" s="74">
        <f>CH36+CH37</f>
        <v>74.14</v>
      </c>
      <c r="CI35" s="74">
        <f>CI36+CI37</f>
        <v>0</v>
      </c>
      <c r="CJ35" s="58">
        <f>CI35/CH35*100</f>
        <v>0</v>
      </c>
      <c r="CK35" s="74">
        <f>CK36+CK37</f>
        <v>19655</v>
      </c>
      <c r="CL35" s="74">
        <f>CL36+CL37</f>
        <v>19513.732329999999</v>
      </c>
      <c r="CM35" s="58">
        <f>CL35/CK35*100</f>
        <v>99.281263444416183</v>
      </c>
      <c r="CN35" s="74">
        <f>CN36+CN37</f>
        <v>980.86</v>
      </c>
      <c r="CO35" s="74">
        <f>CO36+CO37</f>
        <v>980.86</v>
      </c>
      <c r="CP35" s="58">
        <f>CO35/CN35*100</f>
        <v>100</v>
      </c>
      <c r="CQ35" s="74">
        <f>CQ36+CQ37</f>
        <v>1125.8</v>
      </c>
      <c r="CR35" s="74">
        <f>CR36+CR37</f>
        <v>546.22546</v>
      </c>
      <c r="CS35" s="58">
        <f>CR35/CQ35*100</f>
        <v>48.518871913306093</v>
      </c>
    </row>
    <row r="36" spans="1:97" s="10" customFormat="1" ht="15.75" customHeight="1">
      <c r="A36" s="1" t="s">
        <v>161</v>
      </c>
      <c r="B36" s="54">
        <f>E36+H36+K36+N36+Q36+T36+W36+Z36+AC36+AF36+AI36+AL36+AO36+AR36+AU36+AX36+BA36+BD36+BG36+BJ36+BM36+BP36+BS36+BV36+BY36+CH36+CK36+CN36+CQ36</f>
        <v>575158.81705999991</v>
      </c>
      <c r="C36" s="54">
        <f>F36+I36+L36+O36+R36+U36+X36+AA36+AD36+AG36+AJ36+AM36+AP36+AS36+AV36+AY36+BB36+BE36+BH36+BK36+BN36+BQ36+BT36+BW36+BZ36+CI36+CL36+CO36+CR36</f>
        <v>573905.28799999994</v>
      </c>
      <c r="D36" s="54">
        <f t="shared" si="1"/>
        <v>99.782055143237216</v>
      </c>
      <c r="E36" s="26">
        <v>1386</v>
      </c>
      <c r="F36" s="26">
        <v>1386</v>
      </c>
      <c r="G36" s="59">
        <f>F36/E36*100</f>
        <v>100</v>
      </c>
      <c r="H36" s="26">
        <v>127.1</v>
      </c>
      <c r="I36" s="26">
        <v>127.1</v>
      </c>
      <c r="J36" s="59">
        <f>I36/H36*100</f>
        <v>100</v>
      </c>
      <c r="K36" s="26"/>
      <c r="L36" s="26"/>
      <c r="M36" s="59"/>
      <c r="N36" s="26">
        <v>242270.2</v>
      </c>
      <c r="O36" s="26">
        <v>242270.2</v>
      </c>
      <c r="P36" s="59">
        <f>O36/N36*100</f>
        <v>100</v>
      </c>
      <c r="Q36" s="26">
        <v>132335.79999999999</v>
      </c>
      <c r="R36" s="26">
        <v>132335.79999999999</v>
      </c>
      <c r="S36" s="59">
        <f>R36/Q36*100</f>
        <v>100</v>
      </c>
      <c r="T36" s="26">
        <v>0</v>
      </c>
      <c r="U36" s="26"/>
      <c r="V36" s="59"/>
      <c r="W36" s="26">
        <v>150.30000000000001</v>
      </c>
      <c r="X36" s="26">
        <v>150.30000000000001</v>
      </c>
      <c r="Y36" s="26">
        <f>X36/W36*100</f>
        <v>100</v>
      </c>
      <c r="Z36" s="26">
        <v>16173.1</v>
      </c>
      <c r="AA36" s="26">
        <v>16173.1</v>
      </c>
      <c r="AB36" s="26">
        <f>AA36/Z36*100</f>
        <v>100</v>
      </c>
      <c r="AC36" s="26">
        <v>15570.387000000001</v>
      </c>
      <c r="AD36" s="26">
        <v>15570.387000000001</v>
      </c>
      <c r="AE36" s="26">
        <f>AD36/AC36*100</f>
        <v>100</v>
      </c>
      <c r="AF36" s="26">
        <v>87688.8</v>
      </c>
      <c r="AG36" s="26">
        <v>87404.247499999998</v>
      </c>
      <c r="AH36" s="59">
        <f>AG36/AF36*100</f>
        <v>99.675497326910616</v>
      </c>
      <c r="AI36" s="26">
        <v>292.8</v>
      </c>
      <c r="AJ36" s="26">
        <v>275.7</v>
      </c>
      <c r="AK36" s="59">
        <f>AJ36/AI36*100</f>
        <v>94.159836065573771</v>
      </c>
      <c r="AL36" s="26">
        <v>0</v>
      </c>
      <c r="AM36" s="26"/>
      <c r="AN36" s="59"/>
      <c r="AO36" s="26">
        <v>524</v>
      </c>
      <c r="AP36" s="26">
        <v>524</v>
      </c>
      <c r="AQ36" s="59">
        <f>AP36/AO36*100</f>
        <v>100</v>
      </c>
      <c r="AR36" s="26">
        <v>6</v>
      </c>
      <c r="AS36" s="26">
        <v>6</v>
      </c>
      <c r="AT36" s="59">
        <f>AS36/AR36*100</f>
        <v>100</v>
      </c>
      <c r="AU36" s="26">
        <v>417</v>
      </c>
      <c r="AV36" s="26">
        <v>417</v>
      </c>
      <c r="AW36" s="59">
        <f>AV36/AU36*100</f>
        <v>100</v>
      </c>
      <c r="AX36" s="26">
        <v>867</v>
      </c>
      <c r="AY36" s="26">
        <v>867</v>
      </c>
      <c r="AZ36" s="59">
        <f>AY36/AX36*100</f>
        <v>100</v>
      </c>
      <c r="BA36" s="26">
        <v>35</v>
      </c>
      <c r="BB36" s="26">
        <v>35</v>
      </c>
      <c r="BC36" s="59">
        <f>BB36/BA36*100</f>
        <v>100</v>
      </c>
      <c r="BD36" s="26">
        <v>297.66899999999998</v>
      </c>
      <c r="BE36" s="26">
        <v>297.66899999999998</v>
      </c>
      <c r="BF36" s="59">
        <f>BE36/BD36*100</f>
        <v>100</v>
      </c>
      <c r="BG36" s="26">
        <v>448.3</v>
      </c>
      <c r="BH36" s="26">
        <v>448.14699999999999</v>
      </c>
      <c r="BI36" s="59">
        <f>BH36/BG36*100</f>
        <v>99.965871068480922</v>
      </c>
      <c r="BJ36" s="26"/>
      <c r="BK36" s="26"/>
      <c r="BL36" s="59"/>
      <c r="BM36" s="26">
        <v>28737.200000000001</v>
      </c>
      <c r="BN36" s="26">
        <v>28679.45865</v>
      </c>
      <c r="BO36" s="59">
        <f>BN36/BM36*100</f>
        <v>99.799071064682707</v>
      </c>
      <c r="BP36" s="26">
        <v>99</v>
      </c>
      <c r="BQ36" s="26">
        <v>0</v>
      </c>
      <c r="BR36" s="59">
        <f>BQ36/BP36*100</f>
        <v>0</v>
      </c>
      <c r="BS36" s="26"/>
      <c r="BT36" s="26"/>
      <c r="BU36" s="59"/>
      <c r="BV36" s="26">
        <v>21520.11866</v>
      </c>
      <c r="BW36" s="26">
        <v>21520.11866</v>
      </c>
      <c r="BX36" s="59">
        <f>BW36/BV36*100</f>
        <v>100</v>
      </c>
      <c r="BY36" s="54">
        <f>CB36+CE36</f>
        <v>4377.2424000000001</v>
      </c>
      <c r="BZ36" s="54">
        <f>CC36+CF36</f>
        <v>4377.2424000000001</v>
      </c>
      <c r="CA36" s="59">
        <f>BZ36/BY36*100</f>
        <v>100</v>
      </c>
      <c r="CB36" s="26">
        <v>4333.4699799999999</v>
      </c>
      <c r="CC36" s="26">
        <v>4333.4699799999999</v>
      </c>
      <c r="CD36" s="59">
        <f>CC36/CB36*100</f>
        <v>100</v>
      </c>
      <c r="CE36" s="26">
        <v>43.772419999999997</v>
      </c>
      <c r="CF36" s="26">
        <v>43.772419999999997</v>
      </c>
      <c r="CG36" s="59">
        <f>CF36/CE36*100</f>
        <v>100</v>
      </c>
      <c r="CH36" s="26">
        <v>74.14</v>
      </c>
      <c r="CI36" s="26">
        <v>0</v>
      </c>
      <c r="CJ36" s="59">
        <f>CI36/CH36*100</f>
        <v>0</v>
      </c>
      <c r="CK36" s="26">
        <v>19655</v>
      </c>
      <c r="CL36" s="26">
        <v>19513.732329999999</v>
      </c>
      <c r="CM36" s="59">
        <f>CL36/CK36*100</f>
        <v>99.281263444416183</v>
      </c>
      <c r="CN36" s="26">
        <v>980.86</v>
      </c>
      <c r="CO36" s="26">
        <v>980.86</v>
      </c>
      <c r="CP36" s="59">
        <f>CO36/CN36*100</f>
        <v>100</v>
      </c>
      <c r="CQ36" s="26">
        <v>1125.8</v>
      </c>
      <c r="CR36" s="26">
        <v>546.22546</v>
      </c>
      <c r="CS36" s="59">
        <f>CR36/CQ36*100</f>
        <v>48.518871913306093</v>
      </c>
    </row>
    <row r="37" spans="1:97" s="11" customFormat="1" ht="15.75" customHeight="1">
      <c r="A37" s="2" t="s">
        <v>189</v>
      </c>
      <c r="B37" s="74">
        <f>SUM(B38:B46)</f>
        <v>2094.2739999999999</v>
      </c>
      <c r="C37" s="74">
        <f t="shared" ref="C37" si="32">SUM(C38:C46)</f>
        <v>2094.2739999999999</v>
      </c>
      <c r="D37" s="74">
        <f t="shared" si="1"/>
        <v>100</v>
      </c>
      <c r="E37" s="74">
        <f t="shared" ref="E37:BK37" si="33">SUM(E38:E46)</f>
        <v>0</v>
      </c>
      <c r="F37" s="74">
        <f t="shared" si="33"/>
        <v>0</v>
      </c>
      <c r="G37" s="58"/>
      <c r="H37" s="74">
        <f t="shared" si="33"/>
        <v>0</v>
      </c>
      <c r="I37" s="74">
        <f t="shared" si="33"/>
        <v>0</v>
      </c>
      <c r="J37" s="58"/>
      <c r="K37" s="74">
        <f t="shared" si="33"/>
        <v>2094.2739999999999</v>
      </c>
      <c r="L37" s="74">
        <f t="shared" si="33"/>
        <v>2094.2739999999999</v>
      </c>
      <c r="M37" s="58">
        <f t="shared" ref="M37:M46" si="34">L37/K37*100</f>
        <v>100</v>
      </c>
      <c r="N37" s="74">
        <f t="shared" si="33"/>
        <v>0</v>
      </c>
      <c r="O37" s="74">
        <f t="shared" si="33"/>
        <v>0</v>
      </c>
      <c r="P37" s="58"/>
      <c r="Q37" s="74">
        <f t="shared" si="33"/>
        <v>0</v>
      </c>
      <c r="R37" s="74">
        <f t="shared" si="33"/>
        <v>0</v>
      </c>
      <c r="S37" s="58"/>
      <c r="T37" s="74">
        <f t="shared" si="33"/>
        <v>0</v>
      </c>
      <c r="U37" s="74">
        <f t="shared" si="33"/>
        <v>0</v>
      </c>
      <c r="V37" s="58"/>
      <c r="W37" s="74">
        <f t="shared" si="33"/>
        <v>0</v>
      </c>
      <c r="X37" s="74">
        <f t="shared" si="33"/>
        <v>0</v>
      </c>
      <c r="Y37" s="74"/>
      <c r="Z37" s="74">
        <f t="shared" si="33"/>
        <v>0</v>
      </c>
      <c r="AA37" s="74">
        <f t="shared" si="33"/>
        <v>0</v>
      </c>
      <c r="AB37" s="74"/>
      <c r="AC37" s="74">
        <f t="shared" si="33"/>
        <v>0</v>
      </c>
      <c r="AD37" s="74">
        <f t="shared" si="33"/>
        <v>0</v>
      </c>
      <c r="AE37" s="74"/>
      <c r="AF37" s="74">
        <f t="shared" si="33"/>
        <v>0</v>
      </c>
      <c r="AG37" s="74">
        <f t="shared" si="33"/>
        <v>0</v>
      </c>
      <c r="AH37" s="58"/>
      <c r="AI37" s="74">
        <f t="shared" si="33"/>
        <v>0</v>
      </c>
      <c r="AJ37" s="74">
        <f t="shared" si="33"/>
        <v>0</v>
      </c>
      <c r="AK37" s="58"/>
      <c r="AL37" s="74">
        <f t="shared" si="33"/>
        <v>0</v>
      </c>
      <c r="AM37" s="74">
        <f t="shared" si="33"/>
        <v>0</v>
      </c>
      <c r="AN37" s="58"/>
      <c r="AO37" s="74">
        <f t="shared" si="33"/>
        <v>0</v>
      </c>
      <c r="AP37" s="74">
        <f t="shared" si="33"/>
        <v>0</v>
      </c>
      <c r="AQ37" s="58"/>
      <c r="AR37" s="74">
        <f t="shared" si="33"/>
        <v>0</v>
      </c>
      <c r="AS37" s="74">
        <f t="shared" si="33"/>
        <v>0</v>
      </c>
      <c r="AT37" s="58"/>
      <c r="AU37" s="74">
        <f t="shared" si="33"/>
        <v>0</v>
      </c>
      <c r="AV37" s="74">
        <f t="shared" si="33"/>
        <v>0</v>
      </c>
      <c r="AW37" s="58"/>
      <c r="AX37" s="46">
        <f t="shared" si="33"/>
        <v>0</v>
      </c>
      <c r="AY37" s="74">
        <f t="shared" si="33"/>
        <v>0</v>
      </c>
      <c r="AZ37" s="58"/>
      <c r="BA37" s="74">
        <f t="shared" si="33"/>
        <v>0</v>
      </c>
      <c r="BB37" s="74">
        <f t="shared" si="33"/>
        <v>0</v>
      </c>
      <c r="BC37" s="58"/>
      <c r="BD37" s="74">
        <f t="shared" si="33"/>
        <v>0</v>
      </c>
      <c r="BE37" s="74">
        <f t="shared" si="33"/>
        <v>0</v>
      </c>
      <c r="BF37" s="58"/>
      <c r="BG37" s="74">
        <f t="shared" si="33"/>
        <v>0</v>
      </c>
      <c r="BH37" s="74">
        <f t="shared" si="33"/>
        <v>0</v>
      </c>
      <c r="BI37" s="58"/>
      <c r="BJ37" s="74">
        <f t="shared" si="33"/>
        <v>0</v>
      </c>
      <c r="BK37" s="74">
        <f t="shared" si="33"/>
        <v>0</v>
      </c>
      <c r="BL37" s="58"/>
      <c r="BM37" s="74">
        <f t="shared" ref="BM37:CF37" si="35">SUM(BM38:BM46)</f>
        <v>0</v>
      </c>
      <c r="BN37" s="74">
        <f t="shared" si="35"/>
        <v>0</v>
      </c>
      <c r="BO37" s="58"/>
      <c r="BP37" s="74">
        <f t="shared" si="35"/>
        <v>0</v>
      </c>
      <c r="BQ37" s="74">
        <f t="shared" si="35"/>
        <v>0</v>
      </c>
      <c r="BR37" s="58"/>
      <c r="BS37" s="74">
        <f t="shared" si="35"/>
        <v>0</v>
      </c>
      <c r="BT37" s="74">
        <f t="shared" si="35"/>
        <v>0</v>
      </c>
      <c r="BU37" s="58"/>
      <c r="BV37" s="74">
        <f t="shared" si="35"/>
        <v>0</v>
      </c>
      <c r="BW37" s="74">
        <f t="shared" si="35"/>
        <v>0</v>
      </c>
      <c r="BX37" s="58"/>
      <c r="BY37" s="74">
        <f t="shared" si="35"/>
        <v>0</v>
      </c>
      <c r="BZ37" s="74">
        <f t="shared" si="35"/>
        <v>0</v>
      </c>
      <c r="CA37" s="58"/>
      <c r="CB37" s="74">
        <f t="shared" si="35"/>
        <v>0</v>
      </c>
      <c r="CC37" s="74">
        <f t="shared" si="35"/>
        <v>0</v>
      </c>
      <c r="CD37" s="58"/>
      <c r="CE37" s="74">
        <f t="shared" si="35"/>
        <v>0</v>
      </c>
      <c r="CF37" s="74">
        <f t="shared" si="35"/>
        <v>0</v>
      </c>
      <c r="CG37" s="58"/>
      <c r="CH37" s="74">
        <f>SUM(CH38:CH46)</f>
        <v>0</v>
      </c>
      <c r="CI37" s="74">
        <f>SUM(CI38:CI46)</f>
        <v>0</v>
      </c>
      <c r="CJ37" s="58"/>
      <c r="CK37" s="74">
        <f>SUM(CK38:CK46)</f>
        <v>0</v>
      </c>
      <c r="CL37" s="74">
        <f>SUM(CL38:CL46)</f>
        <v>0</v>
      </c>
      <c r="CM37" s="58"/>
      <c r="CN37" s="74">
        <f>SUM(CN38:CN46)</f>
        <v>0</v>
      </c>
      <c r="CO37" s="74">
        <f>SUM(CO38:CO46)</f>
        <v>0</v>
      </c>
      <c r="CP37" s="58"/>
      <c r="CQ37" s="74">
        <f>SUM(CQ38:CQ46)</f>
        <v>0</v>
      </c>
      <c r="CR37" s="74">
        <f>SUM(CR38:CR46)</f>
        <v>0</v>
      </c>
      <c r="CS37" s="58"/>
    </row>
    <row r="38" spans="1:97" s="10" customFormat="1" ht="15.75" customHeight="1">
      <c r="A38" s="1" t="s">
        <v>130</v>
      </c>
      <c r="B38" s="54">
        <f t="shared" ref="B38:B46" si="36">E38+H38+K38+N38+Q38+T38+W38+Z38+AC38+AF38+AI38+AL38+AO38+AR38+AU38+AX38+BA38+BD38+BG38+BJ38+BM38+BP38+BS38+BV38+BY38+CH38+CK38+CN38+CQ38</f>
        <v>249.07400000000001</v>
      </c>
      <c r="C38" s="54">
        <f t="shared" ref="C38:C46" si="37">F38+I38+L38+O38+R38+U38+X38+AA38+AD38+AG38+AJ38+AM38+AP38+AS38+AV38+AY38+BB38+BE38+BH38+BK38+BN38+BQ38+BT38+BW38+BZ38+CI38+CL38+CO38+CR38</f>
        <v>249.07400000000001</v>
      </c>
      <c r="D38" s="54">
        <f t="shared" si="1"/>
        <v>100</v>
      </c>
      <c r="E38" s="26"/>
      <c r="F38" s="26"/>
      <c r="G38" s="59"/>
      <c r="H38" s="26"/>
      <c r="I38" s="26"/>
      <c r="J38" s="59"/>
      <c r="K38" s="26">
        <v>249.07400000000001</v>
      </c>
      <c r="L38" s="26">
        <v>249.07400000000001</v>
      </c>
      <c r="M38" s="59">
        <f t="shared" si="34"/>
        <v>100</v>
      </c>
      <c r="N38" s="26"/>
      <c r="O38" s="26"/>
      <c r="P38" s="59"/>
      <c r="Q38" s="26"/>
      <c r="R38" s="26"/>
      <c r="S38" s="59"/>
      <c r="T38" s="26"/>
      <c r="U38" s="26"/>
      <c r="V38" s="59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59"/>
      <c r="AI38" s="26"/>
      <c r="AJ38" s="26"/>
      <c r="AK38" s="59"/>
      <c r="AL38" s="26"/>
      <c r="AM38" s="26"/>
      <c r="AN38" s="59"/>
      <c r="AO38" s="26"/>
      <c r="AP38" s="26"/>
      <c r="AQ38" s="59"/>
      <c r="AR38" s="26"/>
      <c r="AS38" s="26"/>
      <c r="AT38" s="59"/>
      <c r="AU38" s="26"/>
      <c r="AV38" s="26"/>
      <c r="AW38" s="59"/>
      <c r="AX38" s="26"/>
      <c r="AY38" s="26"/>
      <c r="AZ38" s="59"/>
      <c r="BA38" s="26"/>
      <c r="BB38" s="26"/>
      <c r="BC38" s="59"/>
      <c r="BD38" s="26"/>
      <c r="BE38" s="26"/>
      <c r="BF38" s="59"/>
      <c r="BG38" s="26"/>
      <c r="BH38" s="26"/>
      <c r="BI38" s="59"/>
      <c r="BJ38" s="26"/>
      <c r="BK38" s="26"/>
      <c r="BL38" s="59"/>
      <c r="BM38" s="26"/>
      <c r="BN38" s="26"/>
      <c r="BO38" s="59"/>
      <c r="BP38" s="26"/>
      <c r="BQ38" s="26"/>
      <c r="BR38" s="59"/>
      <c r="BS38" s="26"/>
      <c r="BT38" s="26"/>
      <c r="BU38" s="59"/>
      <c r="BV38" s="26"/>
      <c r="BW38" s="26"/>
      <c r="BX38" s="59"/>
      <c r="BY38" s="54">
        <f t="shared" ref="BY38:BZ46" si="38">CB38+CE38</f>
        <v>0</v>
      </c>
      <c r="BZ38" s="54">
        <f t="shared" si="38"/>
        <v>0</v>
      </c>
      <c r="CA38" s="59"/>
      <c r="CB38" s="26"/>
      <c r="CC38" s="26"/>
      <c r="CD38" s="59"/>
      <c r="CE38" s="26"/>
      <c r="CF38" s="26"/>
      <c r="CG38" s="59"/>
      <c r="CH38" s="26"/>
      <c r="CI38" s="26"/>
      <c r="CJ38" s="59"/>
      <c r="CK38" s="26"/>
      <c r="CL38" s="26"/>
      <c r="CM38" s="59"/>
      <c r="CN38" s="26"/>
      <c r="CO38" s="26"/>
      <c r="CP38" s="59"/>
      <c r="CQ38" s="26"/>
      <c r="CR38" s="26"/>
      <c r="CS38" s="59"/>
    </row>
    <row r="39" spans="1:97" s="10" customFormat="1" ht="15.75" customHeight="1">
      <c r="A39" s="1" t="s">
        <v>82</v>
      </c>
      <c r="B39" s="54">
        <f t="shared" si="36"/>
        <v>114.84399999999999</v>
      </c>
      <c r="C39" s="54">
        <f t="shared" si="37"/>
        <v>114.84399999999999</v>
      </c>
      <c r="D39" s="54">
        <f t="shared" si="1"/>
        <v>100</v>
      </c>
      <c r="E39" s="26"/>
      <c r="F39" s="26"/>
      <c r="G39" s="59"/>
      <c r="H39" s="26"/>
      <c r="I39" s="26"/>
      <c r="J39" s="59"/>
      <c r="K39" s="26">
        <v>114.84399999999999</v>
      </c>
      <c r="L39" s="26">
        <v>114.84399999999999</v>
      </c>
      <c r="M39" s="59">
        <f t="shared" si="34"/>
        <v>100</v>
      </c>
      <c r="N39" s="26"/>
      <c r="O39" s="26"/>
      <c r="P39" s="59"/>
      <c r="Q39" s="26"/>
      <c r="R39" s="26"/>
      <c r="S39" s="59"/>
      <c r="T39" s="26"/>
      <c r="U39" s="26"/>
      <c r="V39" s="59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59"/>
      <c r="AI39" s="26"/>
      <c r="AJ39" s="26"/>
      <c r="AK39" s="59"/>
      <c r="AL39" s="26"/>
      <c r="AM39" s="26"/>
      <c r="AN39" s="59"/>
      <c r="AO39" s="26"/>
      <c r="AP39" s="26"/>
      <c r="AQ39" s="59"/>
      <c r="AR39" s="26"/>
      <c r="AS39" s="26"/>
      <c r="AT39" s="59"/>
      <c r="AU39" s="26"/>
      <c r="AV39" s="26"/>
      <c r="AW39" s="59"/>
      <c r="AX39" s="26"/>
      <c r="AY39" s="26"/>
      <c r="AZ39" s="59"/>
      <c r="BA39" s="26"/>
      <c r="BB39" s="26"/>
      <c r="BC39" s="59"/>
      <c r="BD39" s="26"/>
      <c r="BE39" s="26"/>
      <c r="BF39" s="59"/>
      <c r="BG39" s="26"/>
      <c r="BH39" s="26"/>
      <c r="BI39" s="59"/>
      <c r="BJ39" s="26"/>
      <c r="BK39" s="26"/>
      <c r="BL39" s="59"/>
      <c r="BM39" s="26"/>
      <c r="BN39" s="26"/>
      <c r="BO39" s="59"/>
      <c r="BP39" s="26"/>
      <c r="BQ39" s="26"/>
      <c r="BR39" s="59"/>
      <c r="BS39" s="26"/>
      <c r="BT39" s="26"/>
      <c r="BU39" s="59"/>
      <c r="BV39" s="26"/>
      <c r="BW39" s="26"/>
      <c r="BX39" s="59"/>
      <c r="BY39" s="54">
        <f t="shared" si="38"/>
        <v>0</v>
      </c>
      <c r="BZ39" s="54">
        <f t="shared" si="38"/>
        <v>0</v>
      </c>
      <c r="CA39" s="59"/>
      <c r="CB39" s="26"/>
      <c r="CC39" s="26"/>
      <c r="CD39" s="59"/>
      <c r="CE39" s="26"/>
      <c r="CF39" s="26"/>
      <c r="CG39" s="59"/>
      <c r="CH39" s="26"/>
      <c r="CI39" s="26"/>
      <c r="CJ39" s="59"/>
      <c r="CK39" s="26"/>
      <c r="CL39" s="26"/>
      <c r="CM39" s="59"/>
      <c r="CN39" s="26"/>
      <c r="CO39" s="26"/>
      <c r="CP39" s="59"/>
      <c r="CQ39" s="26"/>
      <c r="CR39" s="26"/>
      <c r="CS39" s="59"/>
    </row>
    <row r="40" spans="1:97" s="10" customFormat="1" ht="15.75" customHeight="1">
      <c r="A40" s="1" t="s">
        <v>65</v>
      </c>
      <c r="B40" s="54">
        <f t="shared" si="36"/>
        <v>244.69</v>
      </c>
      <c r="C40" s="54">
        <f t="shared" si="37"/>
        <v>244.69</v>
      </c>
      <c r="D40" s="54">
        <f t="shared" si="1"/>
        <v>100</v>
      </c>
      <c r="E40" s="26"/>
      <c r="F40" s="26"/>
      <c r="G40" s="59"/>
      <c r="H40" s="26"/>
      <c r="I40" s="26"/>
      <c r="J40" s="59"/>
      <c r="K40" s="26">
        <v>244.69</v>
      </c>
      <c r="L40" s="26">
        <v>244.69</v>
      </c>
      <c r="M40" s="59">
        <f t="shared" si="34"/>
        <v>100</v>
      </c>
      <c r="N40" s="26"/>
      <c r="O40" s="26"/>
      <c r="P40" s="59"/>
      <c r="Q40" s="26"/>
      <c r="R40" s="26"/>
      <c r="S40" s="59"/>
      <c r="T40" s="26"/>
      <c r="U40" s="26"/>
      <c r="V40" s="59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59"/>
      <c r="AI40" s="26"/>
      <c r="AJ40" s="26"/>
      <c r="AK40" s="59"/>
      <c r="AL40" s="26"/>
      <c r="AM40" s="26"/>
      <c r="AN40" s="59"/>
      <c r="AO40" s="26"/>
      <c r="AP40" s="26"/>
      <c r="AQ40" s="59"/>
      <c r="AR40" s="26"/>
      <c r="AS40" s="26"/>
      <c r="AT40" s="59"/>
      <c r="AU40" s="26"/>
      <c r="AV40" s="26"/>
      <c r="AW40" s="59"/>
      <c r="AX40" s="26"/>
      <c r="AY40" s="26"/>
      <c r="AZ40" s="59"/>
      <c r="BA40" s="26"/>
      <c r="BB40" s="26"/>
      <c r="BC40" s="59"/>
      <c r="BD40" s="26"/>
      <c r="BE40" s="26"/>
      <c r="BF40" s="59"/>
      <c r="BG40" s="26"/>
      <c r="BH40" s="26"/>
      <c r="BI40" s="59"/>
      <c r="BJ40" s="26"/>
      <c r="BK40" s="26"/>
      <c r="BL40" s="59"/>
      <c r="BM40" s="26"/>
      <c r="BN40" s="26"/>
      <c r="BO40" s="59"/>
      <c r="BP40" s="26"/>
      <c r="BQ40" s="26"/>
      <c r="BR40" s="59"/>
      <c r="BS40" s="26"/>
      <c r="BT40" s="26"/>
      <c r="BU40" s="59"/>
      <c r="BV40" s="26"/>
      <c r="BW40" s="26"/>
      <c r="BX40" s="59"/>
      <c r="BY40" s="54">
        <f t="shared" si="38"/>
        <v>0</v>
      </c>
      <c r="BZ40" s="54">
        <f t="shared" si="38"/>
        <v>0</v>
      </c>
      <c r="CA40" s="59"/>
      <c r="CB40" s="26"/>
      <c r="CC40" s="26"/>
      <c r="CD40" s="59"/>
      <c r="CE40" s="26"/>
      <c r="CF40" s="26"/>
      <c r="CG40" s="59"/>
      <c r="CH40" s="26"/>
      <c r="CI40" s="26"/>
      <c r="CJ40" s="59"/>
      <c r="CK40" s="26"/>
      <c r="CL40" s="26"/>
      <c r="CM40" s="59"/>
      <c r="CN40" s="26"/>
      <c r="CO40" s="26"/>
      <c r="CP40" s="59"/>
      <c r="CQ40" s="26"/>
      <c r="CR40" s="26"/>
      <c r="CS40" s="59"/>
    </row>
    <row r="41" spans="1:97" s="10" customFormat="1" ht="15.75" customHeight="1">
      <c r="A41" s="1" t="s">
        <v>66</v>
      </c>
      <c r="B41" s="54">
        <f t="shared" si="36"/>
        <v>456.2</v>
      </c>
      <c r="C41" s="54">
        <f t="shared" si="37"/>
        <v>456.2</v>
      </c>
      <c r="D41" s="54">
        <f t="shared" si="1"/>
        <v>100</v>
      </c>
      <c r="E41" s="26"/>
      <c r="F41" s="26"/>
      <c r="G41" s="59"/>
      <c r="H41" s="26"/>
      <c r="I41" s="26"/>
      <c r="J41" s="59"/>
      <c r="K41" s="26">
        <v>456.2</v>
      </c>
      <c r="L41" s="26">
        <v>456.2</v>
      </c>
      <c r="M41" s="59">
        <f t="shared" si="34"/>
        <v>100</v>
      </c>
      <c r="N41" s="26"/>
      <c r="O41" s="26"/>
      <c r="P41" s="59"/>
      <c r="Q41" s="26"/>
      <c r="R41" s="26"/>
      <c r="S41" s="59"/>
      <c r="T41" s="26"/>
      <c r="U41" s="26"/>
      <c r="V41" s="59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59"/>
      <c r="AI41" s="26"/>
      <c r="AJ41" s="26"/>
      <c r="AK41" s="59"/>
      <c r="AL41" s="26"/>
      <c r="AM41" s="26"/>
      <c r="AN41" s="59"/>
      <c r="AO41" s="26"/>
      <c r="AP41" s="26"/>
      <c r="AQ41" s="59"/>
      <c r="AR41" s="26"/>
      <c r="AS41" s="26"/>
      <c r="AT41" s="59"/>
      <c r="AU41" s="26"/>
      <c r="AV41" s="26"/>
      <c r="AW41" s="59"/>
      <c r="AX41" s="26"/>
      <c r="AY41" s="26"/>
      <c r="AZ41" s="59"/>
      <c r="BA41" s="26"/>
      <c r="BB41" s="26"/>
      <c r="BC41" s="59"/>
      <c r="BD41" s="26"/>
      <c r="BE41" s="26"/>
      <c r="BF41" s="59"/>
      <c r="BG41" s="26"/>
      <c r="BH41" s="26"/>
      <c r="BI41" s="59"/>
      <c r="BJ41" s="26"/>
      <c r="BK41" s="26"/>
      <c r="BL41" s="59"/>
      <c r="BM41" s="26"/>
      <c r="BN41" s="26"/>
      <c r="BO41" s="59"/>
      <c r="BP41" s="26"/>
      <c r="BQ41" s="26"/>
      <c r="BR41" s="59"/>
      <c r="BS41" s="26"/>
      <c r="BT41" s="26"/>
      <c r="BU41" s="59"/>
      <c r="BV41" s="26"/>
      <c r="BW41" s="26"/>
      <c r="BX41" s="59"/>
      <c r="BY41" s="54">
        <f t="shared" si="38"/>
        <v>0</v>
      </c>
      <c r="BZ41" s="54">
        <f t="shared" si="38"/>
        <v>0</v>
      </c>
      <c r="CA41" s="59"/>
      <c r="CB41" s="26"/>
      <c r="CC41" s="26"/>
      <c r="CD41" s="59"/>
      <c r="CE41" s="26"/>
      <c r="CF41" s="26"/>
      <c r="CG41" s="59"/>
      <c r="CH41" s="26"/>
      <c r="CI41" s="26"/>
      <c r="CJ41" s="59"/>
      <c r="CK41" s="26"/>
      <c r="CL41" s="26"/>
      <c r="CM41" s="59"/>
      <c r="CN41" s="26"/>
      <c r="CO41" s="26"/>
      <c r="CP41" s="59"/>
      <c r="CQ41" s="26"/>
      <c r="CR41" s="26"/>
      <c r="CS41" s="59"/>
    </row>
    <row r="42" spans="1:97" s="10" customFormat="1" ht="15.75" customHeight="1">
      <c r="A42" s="1" t="s">
        <v>67</v>
      </c>
      <c r="B42" s="54">
        <f t="shared" si="36"/>
        <v>236.81899999999999</v>
      </c>
      <c r="C42" s="54">
        <f t="shared" si="37"/>
        <v>236.81899999999999</v>
      </c>
      <c r="D42" s="54">
        <f t="shared" si="1"/>
        <v>100</v>
      </c>
      <c r="E42" s="26"/>
      <c r="F42" s="26"/>
      <c r="G42" s="59"/>
      <c r="H42" s="26"/>
      <c r="I42" s="26"/>
      <c r="J42" s="59"/>
      <c r="K42" s="26">
        <v>236.81899999999999</v>
      </c>
      <c r="L42" s="26">
        <v>236.81899999999999</v>
      </c>
      <c r="M42" s="59">
        <f t="shared" si="34"/>
        <v>100</v>
      </c>
      <c r="N42" s="26"/>
      <c r="O42" s="26"/>
      <c r="P42" s="59"/>
      <c r="Q42" s="26"/>
      <c r="R42" s="26"/>
      <c r="S42" s="59"/>
      <c r="T42" s="26"/>
      <c r="U42" s="26"/>
      <c r="V42" s="59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59"/>
      <c r="AI42" s="26"/>
      <c r="AJ42" s="26"/>
      <c r="AK42" s="59"/>
      <c r="AL42" s="26"/>
      <c r="AM42" s="26"/>
      <c r="AN42" s="59"/>
      <c r="AO42" s="26"/>
      <c r="AP42" s="26"/>
      <c r="AQ42" s="59"/>
      <c r="AR42" s="26"/>
      <c r="AS42" s="26"/>
      <c r="AT42" s="59"/>
      <c r="AU42" s="26"/>
      <c r="AV42" s="26"/>
      <c r="AW42" s="59"/>
      <c r="AX42" s="26"/>
      <c r="AY42" s="26"/>
      <c r="AZ42" s="59"/>
      <c r="BA42" s="26"/>
      <c r="BB42" s="26"/>
      <c r="BC42" s="59"/>
      <c r="BD42" s="26"/>
      <c r="BE42" s="26"/>
      <c r="BF42" s="59"/>
      <c r="BG42" s="26"/>
      <c r="BH42" s="26"/>
      <c r="BI42" s="59"/>
      <c r="BJ42" s="26"/>
      <c r="BK42" s="26"/>
      <c r="BL42" s="59"/>
      <c r="BM42" s="26"/>
      <c r="BN42" s="26"/>
      <c r="BO42" s="59"/>
      <c r="BP42" s="26"/>
      <c r="BQ42" s="26"/>
      <c r="BR42" s="59"/>
      <c r="BS42" s="26"/>
      <c r="BT42" s="26"/>
      <c r="BU42" s="59"/>
      <c r="BV42" s="26"/>
      <c r="BW42" s="26"/>
      <c r="BX42" s="59"/>
      <c r="BY42" s="54">
        <f t="shared" si="38"/>
        <v>0</v>
      </c>
      <c r="BZ42" s="54">
        <f t="shared" si="38"/>
        <v>0</v>
      </c>
      <c r="CA42" s="59"/>
      <c r="CB42" s="26"/>
      <c r="CC42" s="26"/>
      <c r="CD42" s="59"/>
      <c r="CE42" s="26"/>
      <c r="CF42" s="26"/>
      <c r="CG42" s="59"/>
      <c r="CH42" s="26"/>
      <c r="CI42" s="26"/>
      <c r="CJ42" s="59"/>
      <c r="CK42" s="26"/>
      <c r="CL42" s="26"/>
      <c r="CM42" s="59"/>
      <c r="CN42" s="26"/>
      <c r="CO42" s="26"/>
      <c r="CP42" s="59"/>
      <c r="CQ42" s="26"/>
      <c r="CR42" s="26"/>
      <c r="CS42" s="59"/>
    </row>
    <row r="43" spans="1:97" s="10" customFormat="1" ht="15.75" customHeight="1">
      <c r="A43" s="1" t="s">
        <v>133</v>
      </c>
      <c r="B43" s="54">
        <f t="shared" si="36"/>
        <v>227</v>
      </c>
      <c r="C43" s="54">
        <f t="shared" si="37"/>
        <v>227</v>
      </c>
      <c r="D43" s="54">
        <f t="shared" si="1"/>
        <v>100</v>
      </c>
      <c r="E43" s="26"/>
      <c r="F43" s="26"/>
      <c r="G43" s="59"/>
      <c r="H43" s="26"/>
      <c r="I43" s="26"/>
      <c r="J43" s="59"/>
      <c r="K43" s="26">
        <v>227</v>
      </c>
      <c r="L43" s="26">
        <v>227</v>
      </c>
      <c r="M43" s="59">
        <f t="shared" si="34"/>
        <v>100</v>
      </c>
      <c r="N43" s="26"/>
      <c r="O43" s="26"/>
      <c r="P43" s="59"/>
      <c r="Q43" s="26"/>
      <c r="R43" s="26"/>
      <c r="S43" s="59"/>
      <c r="T43" s="26"/>
      <c r="U43" s="26"/>
      <c r="V43" s="59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59"/>
      <c r="AI43" s="26"/>
      <c r="AJ43" s="26"/>
      <c r="AK43" s="59"/>
      <c r="AL43" s="26"/>
      <c r="AM43" s="26"/>
      <c r="AN43" s="59"/>
      <c r="AO43" s="26"/>
      <c r="AP43" s="26"/>
      <c r="AQ43" s="59"/>
      <c r="AR43" s="26"/>
      <c r="AS43" s="26"/>
      <c r="AT43" s="59"/>
      <c r="AU43" s="26"/>
      <c r="AV43" s="26"/>
      <c r="AW43" s="59"/>
      <c r="AX43" s="26"/>
      <c r="AY43" s="26"/>
      <c r="AZ43" s="59"/>
      <c r="BA43" s="26"/>
      <c r="BB43" s="26"/>
      <c r="BC43" s="59"/>
      <c r="BD43" s="26"/>
      <c r="BE43" s="26"/>
      <c r="BF43" s="59"/>
      <c r="BG43" s="26"/>
      <c r="BH43" s="26"/>
      <c r="BI43" s="59"/>
      <c r="BJ43" s="26"/>
      <c r="BK43" s="26"/>
      <c r="BL43" s="59"/>
      <c r="BM43" s="26"/>
      <c r="BN43" s="26"/>
      <c r="BO43" s="59"/>
      <c r="BP43" s="26"/>
      <c r="BQ43" s="26"/>
      <c r="BR43" s="59"/>
      <c r="BS43" s="26"/>
      <c r="BT43" s="26"/>
      <c r="BU43" s="59"/>
      <c r="BV43" s="26"/>
      <c r="BW43" s="26"/>
      <c r="BX43" s="59"/>
      <c r="BY43" s="54">
        <f t="shared" si="38"/>
        <v>0</v>
      </c>
      <c r="BZ43" s="54">
        <f t="shared" si="38"/>
        <v>0</v>
      </c>
      <c r="CA43" s="59"/>
      <c r="CB43" s="26"/>
      <c r="CC43" s="26"/>
      <c r="CD43" s="59"/>
      <c r="CE43" s="26"/>
      <c r="CF43" s="26"/>
      <c r="CG43" s="59"/>
      <c r="CH43" s="26"/>
      <c r="CI43" s="26"/>
      <c r="CJ43" s="59"/>
      <c r="CK43" s="26"/>
      <c r="CL43" s="26"/>
      <c r="CM43" s="59"/>
      <c r="CN43" s="26"/>
      <c r="CO43" s="26"/>
      <c r="CP43" s="59"/>
      <c r="CQ43" s="26"/>
      <c r="CR43" s="26"/>
      <c r="CS43" s="59"/>
    </row>
    <row r="44" spans="1:97" s="10" customFormat="1" ht="15.75" customHeight="1">
      <c r="A44" s="1" t="s">
        <v>151</v>
      </c>
      <c r="B44" s="54">
        <f t="shared" si="36"/>
        <v>227</v>
      </c>
      <c r="C44" s="54">
        <f t="shared" si="37"/>
        <v>227</v>
      </c>
      <c r="D44" s="54">
        <f t="shared" si="1"/>
        <v>100</v>
      </c>
      <c r="E44" s="26"/>
      <c r="F44" s="26"/>
      <c r="G44" s="59"/>
      <c r="H44" s="26"/>
      <c r="I44" s="26"/>
      <c r="J44" s="59"/>
      <c r="K44" s="26">
        <v>227</v>
      </c>
      <c r="L44" s="26">
        <v>227</v>
      </c>
      <c r="M44" s="59">
        <f t="shared" si="34"/>
        <v>100</v>
      </c>
      <c r="N44" s="26"/>
      <c r="O44" s="26"/>
      <c r="P44" s="59"/>
      <c r="Q44" s="26"/>
      <c r="R44" s="26"/>
      <c r="S44" s="59"/>
      <c r="T44" s="26"/>
      <c r="U44" s="26"/>
      <c r="V44" s="59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59"/>
      <c r="AI44" s="26"/>
      <c r="AJ44" s="26"/>
      <c r="AK44" s="59"/>
      <c r="AL44" s="26"/>
      <c r="AM44" s="26"/>
      <c r="AN44" s="59"/>
      <c r="AO44" s="26"/>
      <c r="AP44" s="26"/>
      <c r="AQ44" s="59"/>
      <c r="AR44" s="26"/>
      <c r="AS44" s="26"/>
      <c r="AT44" s="59"/>
      <c r="AU44" s="26"/>
      <c r="AV44" s="26"/>
      <c r="AW44" s="59"/>
      <c r="AX44" s="26"/>
      <c r="AY44" s="26"/>
      <c r="AZ44" s="59"/>
      <c r="BA44" s="26"/>
      <c r="BB44" s="26"/>
      <c r="BC44" s="59"/>
      <c r="BD44" s="26"/>
      <c r="BE44" s="26"/>
      <c r="BF44" s="59"/>
      <c r="BG44" s="26"/>
      <c r="BH44" s="26"/>
      <c r="BI44" s="59"/>
      <c r="BJ44" s="26"/>
      <c r="BK44" s="26"/>
      <c r="BL44" s="59"/>
      <c r="BM44" s="26"/>
      <c r="BN44" s="26"/>
      <c r="BO44" s="59"/>
      <c r="BP44" s="26"/>
      <c r="BQ44" s="26"/>
      <c r="BR44" s="59"/>
      <c r="BS44" s="26"/>
      <c r="BT44" s="26"/>
      <c r="BU44" s="59"/>
      <c r="BV44" s="26"/>
      <c r="BW44" s="26"/>
      <c r="BX44" s="59"/>
      <c r="BY44" s="54">
        <f t="shared" si="38"/>
        <v>0</v>
      </c>
      <c r="BZ44" s="54">
        <f t="shared" si="38"/>
        <v>0</v>
      </c>
      <c r="CA44" s="59"/>
      <c r="CB44" s="26"/>
      <c r="CC44" s="26"/>
      <c r="CD44" s="59"/>
      <c r="CE44" s="26"/>
      <c r="CF44" s="26"/>
      <c r="CG44" s="59"/>
      <c r="CH44" s="26"/>
      <c r="CI44" s="26"/>
      <c r="CJ44" s="59"/>
      <c r="CK44" s="26"/>
      <c r="CL44" s="26"/>
      <c r="CM44" s="59"/>
      <c r="CN44" s="26"/>
      <c r="CO44" s="26"/>
      <c r="CP44" s="59"/>
      <c r="CQ44" s="26"/>
      <c r="CR44" s="26"/>
      <c r="CS44" s="59"/>
    </row>
    <row r="45" spans="1:97" s="10" customFormat="1" ht="15.75" customHeight="1">
      <c r="A45" s="1" t="s">
        <v>155</v>
      </c>
      <c r="B45" s="54">
        <f t="shared" si="36"/>
        <v>111.64700000000001</v>
      </c>
      <c r="C45" s="54">
        <f t="shared" si="37"/>
        <v>111.64700000000001</v>
      </c>
      <c r="D45" s="54">
        <f t="shared" si="1"/>
        <v>100</v>
      </c>
      <c r="E45" s="26"/>
      <c r="F45" s="26"/>
      <c r="G45" s="59"/>
      <c r="H45" s="26"/>
      <c r="I45" s="26"/>
      <c r="J45" s="59"/>
      <c r="K45" s="26">
        <v>111.64700000000001</v>
      </c>
      <c r="L45" s="26">
        <v>111.64700000000001</v>
      </c>
      <c r="M45" s="59">
        <f t="shared" si="34"/>
        <v>100</v>
      </c>
      <c r="N45" s="26"/>
      <c r="O45" s="26"/>
      <c r="P45" s="59"/>
      <c r="Q45" s="26"/>
      <c r="R45" s="26"/>
      <c r="S45" s="59"/>
      <c r="T45" s="26"/>
      <c r="U45" s="26"/>
      <c r="V45" s="59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59"/>
      <c r="AI45" s="26"/>
      <c r="AJ45" s="26"/>
      <c r="AK45" s="59"/>
      <c r="AL45" s="26"/>
      <c r="AM45" s="26"/>
      <c r="AN45" s="59"/>
      <c r="AO45" s="26"/>
      <c r="AP45" s="26"/>
      <c r="AQ45" s="59"/>
      <c r="AR45" s="26"/>
      <c r="AS45" s="26"/>
      <c r="AT45" s="59"/>
      <c r="AU45" s="26"/>
      <c r="AV45" s="26"/>
      <c r="AW45" s="59"/>
      <c r="AX45" s="26"/>
      <c r="AY45" s="26"/>
      <c r="AZ45" s="59"/>
      <c r="BA45" s="26"/>
      <c r="BB45" s="26"/>
      <c r="BC45" s="59"/>
      <c r="BD45" s="26"/>
      <c r="BE45" s="26"/>
      <c r="BF45" s="59"/>
      <c r="BG45" s="26"/>
      <c r="BH45" s="26"/>
      <c r="BI45" s="59"/>
      <c r="BJ45" s="26"/>
      <c r="BK45" s="26"/>
      <c r="BL45" s="59"/>
      <c r="BM45" s="26"/>
      <c r="BN45" s="26"/>
      <c r="BO45" s="59"/>
      <c r="BP45" s="26"/>
      <c r="BQ45" s="26"/>
      <c r="BR45" s="59"/>
      <c r="BS45" s="26"/>
      <c r="BT45" s="26"/>
      <c r="BU45" s="59"/>
      <c r="BV45" s="26"/>
      <c r="BW45" s="26"/>
      <c r="BX45" s="59"/>
      <c r="BY45" s="54">
        <f t="shared" si="38"/>
        <v>0</v>
      </c>
      <c r="BZ45" s="54">
        <f t="shared" si="38"/>
        <v>0</v>
      </c>
      <c r="CA45" s="59"/>
      <c r="CB45" s="26"/>
      <c r="CC45" s="26"/>
      <c r="CD45" s="59"/>
      <c r="CE45" s="26"/>
      <c r="CF45" s="26"/>
      <c r="CG45" s="59"/>
      <c r="CH45" s="26"/>
      <c r="CI45" s="26"/>
      <c r="CJ45" s="59"/>
      <c r="CK45" s="26"/>
      <c r="CL45" s="26"/>
      <c r="CM45" s="59"/>
      <c r="CN45" s="26"/>
      <c r="CO45" s="26"/>
      <c r="CP45" s="59"/>
      <c r="CQ45" s="26"/>
      <c r="CR45" s="26"/>
      <c r="CS45" s="59"/>
    </row>
    <row r="46" spans="1:97" s="10" customFormat="1" ht="15.75" customHeight="1">
      <c r="A46" s="1" t="s">
        <v>77</v>
      </c>
      <c r="B46" s="54">
        <f t="shared" si="36"/>
        <v>227</v>
      </c>
      <c r="C46" s="54">
        <f t="shared" si="37"/>
        <v>227</v>
      </c>
      <c r="D46" s="54">
        <f t="shared" si="1"/>
        <v>100</v>
      </c>
      <c r="E46" s="26"/>
      <c r="F46" s="26"/>
      <c r="G46" s="59"/>
      <c r="H46" s="26"/>
      <c r="I46" s="26"/>
      <c r="J46" s="59"/>
      <c r="K46" s="26">
        <v>227</v>
      </c>
      <c r="L46" s="26">
        <v>227</v>
      </c>
      <c r="M46" s="59">
        <f t="shared" si="34"/>
        <v>100</v>
      </c>
      <c r="N46" s="26"/>
      <c r="O46" s="26"/>
      <c r="P46" s="59"/>
      <c r="Q46" s="26"/>
      <c r="R46" s="26"/>
      <c r="S46" s="59"/>
      <c r="T46" s="26"/>
      <c r="U46" s="26"/>
      <c r="V46" s="59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59"/>
      <c r="AI46" s="26"/>
      <c r="AJ46" s="26"/>
      <c r="AK46" s="59"/>
      <c r="AL46" s="26"/>
      <c r="AM46" s="26"/>
      <c r="AN46" s="59"/>
      <c r="AO46" s="26"/>
      <c r="AP46" s="26"/>
      <c r="AQ46" s="59"/>
      <c r="AR46" s="26"/>
      <c r="AS46" s="26"/>
      <c r="AT46" s="59"/>
      <c r="AU46" s="26"/>
      <c r="AV46" s="26"/>
      <c r="AW46" s="59"/>
      <c r="AX46" s="26"/>
      <c r="AY46" s="26"/>
      <c r="AZ46" s="59"/>
      <c r="BA46" s="26"/>
      <c r="BB46" s="26"/>
      <c r="BC46" s="59"/>
      <c r="BD46" s="26"/>
      <c r="BE46" s="26"/>
      <c r="BF46" s="59"/>
      <c r="BG46" s="26"/>
      <c r="BH46" s="26"/>
      <c r="BI46" s="59"/>
      <c r="BJ46" s="26"/>
      <c r="BK46" s="26"/>
      <c r="BL46" s="59"/>
      <c r="BM46" s="26"/>
      <c r="BN46" s="26"/>
      <c r="BO46" s="59"/>
      <c r="BP46" s="26"/>
      <c r="BQ46" s="26"/>
      <c r="BR46" s="59"/>
      <c r="BS46" s="26"/>
      <c r="BT46" s="26"/>
      <c r="BU46" s="59"/>
      <c r="BV46" s="26"/>
      <c r="BW46" s="26"/>
      <c r="BX46" s="59"/>
      <c r="BY46" s="54">
        <f t="shared" si="38"/>
        <v>0</v>
      </c>
      <c r="BZ46" s="54">
        <f t="shared" si="38"/>
        <v>0</v>
      </c>
      <c r="CA46" s="59"/>
      <c r="CB46" s="26"/>
      <c r="CC46" s="26"/>
      <c r="CD46" s="59"/>
      <c r="CE46" s="26"/>
      <c r="CF46" s="26"/>
      <c r="CG46" s="59"/>
      <c r="CH46" s="26"/>
      <c r="CI46" s="26"/>
      <c r="CJ46" s="59"/>
      <c r="CK46" s="26"/>
      <c r="CL46" s="26"/>
      <c r="CM46" s="59"/>
      <c r="CN46" s="26"/>
      <c r="CO46" s="26"/>
      <c r="CP46" s="59"/>
      <c r="CQ46" s="26"/>
      <c r="CR46" s="26"/>
      <c r="CS46" s="59"/>
    </row>
    <row r="47" spans="1:97" s="6" customFormat="1" ht="18" customHeight="1">
      <c r="A47" s="2" t="s">
        <v>175</v>
      </c>
      <c r="B47" s="74">
        <f>B48+B49</f>
        <v>172953.13443000003</v>
      </c>
      <c r="C47" s="74">
        <f t="shared" ref="C47:BK47" si="39">C48+C49</f>
        <v>171273.55001000001</v>
      </c>
      <c r="D47" s="74">
        <f t="shared" si="1"/>
        <v>99.028878877774943</v>
      </c>
      <c r="E47" s="74">
        <f t="shared" si="39"/>
        <v>1068</v>
      </c>
      <c r="F47" s="74">
        <f t="shared" si="39"/>
        <v>1068</v>
      </c>
      <c r="G47" s="58">
        <f>F47/E47*100</f>
        <v>100</v>
      </c>
      <c r="H47" s="74">
        <f t="shared" si="39"/>
        <v>33.700000000000003</v>
      </c>
      <c r="I47" s="74">
        <f t="shared" si="39"/>
        <v>33.700000000000003</v>
      </c>
      <c r="J47" s="58">
        <f>I47/H47*100</f>
        <v>100</v>
      </c>
      <c r="K47" s="74">
        <f t="shared" si="39"/>
        <v>1279.8660900000002</v>
      </c>
      <c r="L47" s="74">
        <f t="shared" si="39"/>
        <v>1279.8660900000002</v>
      </c>
      <c r="M47" s="58">
        <f>L47/K47*100</f>
        <v>100</v>
      </c>
      <c r="N47" s="74">
        <f t="shared" si="39"/>
        <v>80727.600000000006</v>
      </c>
      <c r="O47" s="74">
        <f t="shared" si="39"/>
        <v>80727.600000000006</v>
      </c>
      <c r="P47" s="58">
        <f>O47/N47*100</f>
        <v>100</v>
      </c>
      <c r="Q47" s="74">
        <f t="shared" si="39"/>
        <v>23018.6</v>
      </c>
      <c r="R47" s="74">
        <f t="shared" si="39"/>
        <v>23018.6</v>
      </c>
      <c r="S47" s="58">
        <f>R47/Q47*100</f>
        <v>100</v>
      </c>
      <c r="T47" s="74">
        <f t="shared" si="39"/>
        <v>0</v>
      </c>
      <c r="U47" s="74">
        <f t="shared" si="39"/>
        <v>0</v>
      </c>
      <c r="V47" s="58"/>
      <c r="W47" s="74">
        <f t="shared" si="39"/>
        <v>149.84299999999999</v>
      </c>
      <c r="X47" s="74">
        <f t="shared" si="39"/>
        <v>149.84256999999999</v>
      </c>
      <c r="Y47" s="74">
        <f>X47/W47*100</f>
        <v>99.999713032974512</v>
      </c>
      <c r="Z47" s="74">
        <f t="shared" si="39"/>
        <v>11200</v>
      </c>
      <c r="AA47" s="74">
        <f t="shared" si="39"/>
        <v>11200</v>
      </c>
      <c r="AB47" s="74">
        <f>AA47/Z47*100</f>
        <v>100</v>
      </c>
      <c r="AC47" s="74">
        <f t="shared" si="39"/>
        <v>4386</v>
      </c>
      <c r="AD47" s="74">
        <f t="shared" si="39"/>
        <v>4386</v>
      </c>
      <c r="AE47" s="74">
        <f>AD47/AC47*100</f>
        <v>100</v>
      </c>
      <c r="AF47" s="74">
        <f t="shared" si="39"/>
        <v>28873.94</v>
      </c>
      <c r="AG47" s="74">
        <f t="shared" si="39"/>
        <v>27348.556369999998</v>
      </c>
      <c r="AH47" s="58">
        <f>AG47/AF47*100</f>
        <v>94.717092194553288</v>
      </c>
      <c r="AI47" s="74">
        <f t="shared" si="39"/>
        <v>100.6</v>
      </c>
      <c r="AJ47" s="74">
        <f t="shared" si="39"/>
        <v>69.169479999999993</v>
      </c>
      <c r="AK47" s="58">
        <f>AJ47/AI47*100</f>
        <v>68.756938369781309</v>
      </c>
      <c r="AL47" s="74">
        <f t="shared" si="39"/>
        <v>0</v>
      </c>
      <c r="AM47" s="74">
        <f t="shared" si="39"/>
        <v>0</v>
      </c>
      <c r="AN47" s="58"/>
      <c r="AO47" s="74">
        <f t="shared" si="39"/>
        <v>540</v>
      </c>
      <c r="AP47" s="74">
        <f t="shared" si="39"/>
        <v>540</v>
      </c>
      <c r="AQ47" s="58">
        <f>AP47/AO47*100</f>
        <v>100</v>
      </c>
      <c r="AR47" s="74">
        <f t="shared" si="39"/>
        <v>3</v>
      </c>
      <c r="AS47" s="74">
        <f t="shared" si="39"/>
        <v>3</v>
      </c>
      <c r="AT47" s="58">
        <f>AS47/AR47*100</f>
        <v>100</v>
      </c>
      <c r="AU47" s="74">
        <f t="shared" si="39"/>
        <v>258.2</v>
      </c>
      <c r="AV47" s="74">
        <f t="shared" si="39"/>
        <v>258.2</v>
      </c>
      <c r="AW47" s="58">
        <f>AV47/AU47*100</f>
        <v>100</v>
      </c>
      <c r="AX47" s="46">
        <f t="shared" si="39"/>
        <v>464</v>
      </c>
      <c r="AY47" s="74">
        <f t="shared" si="39"/>
        <v>464</v>
      </c>
      <c r="AZ47" s="58">
        <f>AY47/AX47*100</f>
        <v>100</v>
      </c>
      <c r="BA47" s="74">
        <f t="shared" si="39"/>
        <v>22</v>
      </c>
      <c r="BB47" s="74">
        <f t="shared" si="39"/>
        <v>22</v>
      </c>
      <c r="BC47" s="58">
        <f>BB47/BA47*100</f>
        <v>100</v>
      </c>
      <c r="BD47" s="74">
        <f t="shared" si="39"/>
        <v>0</v>
      </c>
      <c r="BE47" s="74">
        <f t="shared" si="39"/>
        <v>0</v>
      </c>
      <c r="BF47" s="58"/>
      <c r="BG47" s="74">
        <f t="shared" si="39"/>
        <v>187.7</v>
      </c>
      <c r="BH47" s="74">
        <f t="shared" si="39"/>
        <v>187.69</v>
      </c>
      <c r="BI47" s="58">
        <f>BH47/BG47*100</f>
        <v>99.994672349493868</v>
      </c>
      <c r="BJ47" s="74">
        <f t="shared" si="39"/>
        <v>0</v>
      </c>
      <c r="BK47" s="74">
        <f t="shared" si="39"/>
        <v>0</v>
      </c>
      <c r="BL47" s="58"/>
      <c r="BM47" s="74">
        <f t="shared" ref="BM47:CF47" si="40">BM48+BM49</f>
        <v>10954.6</v>
      </c>
      <c r="BN47" s="74">
        <f t="shared" si="40"/>
        <v>10886.615540000001</v>
      </c>
      <c r="BO47" s="58">
        <f>BN47/BM47*100</f>
        <v>99.379398061088494</v>
      </c>
      <c r="BP47" s="74">
        <f t="shared" si="40"/>
        <v>0</v>
      </c>
      <c r="BQ47" s="74">
        <f t="shared" si="40"/>
        <v>0</v>
      </c>
      <c r="BR47" s="58"/>
      <c r="BS47" s="74">
        <f t="shared" si="40"/>
        <v>0</v>
      </c>
      <c r="BT47" s="74">
        <f t="shared" si="40"/>
        <v>0</v>
      </c>
      <c r="BU47" s="58"/>
      <c r="BV47" s="74">
        <f t="shared" si="40"/>
        <v>0</v>
      </c>
      <c r="BW47" s="74">
        <f t="shared" si="40"/>
        <v>0</v>
      </c>
      <c r="BX47" s="58"/>
      <c r="BY47" s="74">
        <f t="shared" si="40"/>
        <v>2521.7853399999999</v>
      </c>
      <c r="BZ47" s="74">
        <f t="shared" si="40"/>
        <v>2521.7853399999999</v>
      </c>
      <c r="CA47" s="58">
        <f>BZ47/BY47*100</f>
        <v>100</v>
      </c>
      <c r="CB47" s="74">
        <f t="shared" si="40"/>
        <v>2496.5674899999999</v>
      </c>
      <c r="CC47" s="74">
        <f t="shared" si="40"/>
        <v>2496.5674899999999</v>
      </c>
      <c r="CD47" s="58">
        <f>CC47/CB47*100</f>
        <v>100</v>
      </c>
      <c r="CE47" s="74">
        <f t="shared" si="40"/>
        <v>25.217849999999999</v>
      </c>
      <c r="CF47" s="74">
        <f t="shared" si="40"/>
        <v>25.217849999999999</v>
      </c>
      <c r="CG47" s="58">
        <f>CF47/CE47*100</f>
        <v>100</v>
      </c>
      <c r="CH47" s="74">
        <f>CH48+CH49</f>
        <v>0</v>
      </c>
      <c r="CI47" s="74">
        <f>CI48+CI49</f>
        <v>0</v>
      </c>
      <c r="CJ47" s="58"/>
      <c r="CK47" s="74">
        <f>CK48+CK49</f>
        <v>5697.7</v>
      </c>
      <c r="CL47" s="74">
        <f>CL48+CL49</f>
        <v>5642.9246400000002</v>
      </c>
      <c r="CM47" s="58">
        <f>CL47/CK47*100</f>
        <v>99.03864085508188</v>
      </c>
      <c r="CN47" s="74">
        <f>CN48+CN49</f>
        <v>0</v>
      </c>
      <c r="CO47" s="74">
        <f>CO48+CO49</f>
        <v>0</v>
      </c>
      <c r="CP47" s="58"/>
      <c r="CQ47" s="74">
        <f>CQ48+CQ49</f>
        <v>1466</v>
      </c>
      <c r="CR47" s="74">
        <f>CR48+CR49</f>
        <v>1465.9999800000001</v>
      </c>
      <c r="CS47" s="58">
        <f>CR47/CQ47*100</f>
        <v>99.999998635743523</v>
      </c>
    </row>
    <row r="48" spans="1:97" ht="15.75" customHeight="1">
      <c r="A48" s="1" t="s">
        <v>160</v>
      </c>
      <c r="B48" s="54">
        <f>E48+H48+K48+N48+Q48+T48+W48+Z48+AC48+AF48+AI48+AL48+AO48+AR48+AU48+AX48+BA48+BD48+BG48+BJ48+BM48+BP48+BS48+BV48+BY48+CH48+CK48+CN48+CQ48</f>
        <v>171673.26834000004</v>
      </c>
      <c r="C48" s="54">
        <f>F48+I48+L48+O48+R48+U48+X48+AA48+AD48+AG48+AJ48+AM48+AP48+AS48+AV48+AY48+BB48+BE48+BH48+BK48+BN48+BQ48+BT48+BW48+BZ48+CI48+CL48+CO48+CR48</f>
        <v>169993.68392000001</v>
      </c>
      <c r="D48" s="54">
        <f t="shared" si="1"/>
        <v>99.021638932933001</v>
      </c>
      <c r="E48" s="54">
        <v>1068</v>
      </c>
      <c r="F48" s="54">
        <v>1068</v>
      </c>
      <c r="G48" s="60">
        <f>F48/E48*100</f>
        <v>100</v>
      </c>
      <c r="H48" s="54">
        <v>33.700000000000003</v>
      </c>
      <c r="I48" s="54">
        <v>33.700000000000003</v>
      </c>
      <c r="J48" s="60">
        <f>I48/H48*100</f>
        <v>100</v>
      </c>
      <c r="K48" s="54"/>
      <c r="L48" s="54"/>
      <c r="M48" s="60"/>
      <c r="N48" s="54">
        <v>80727.600000000006</v>
      </c>
      <c r="O48" s="54">
        <v>80727.600000000006</v>
      </c>
      <c r="P48" s="60">
        <f>O48/N48*100</f>
        <v>100</v>
      </c>
      <c r="Q48" s="54">
        <v>23018.6</v>
      </c>
      <c r="R48" s="54">
        <v>23018.6</v>
      </c>
      <c r="S48" s="60">
        <f>R48/Q48*100</f>
        <v>100</v>
      </c>
      <c r="T48" s="54"/>
      <c r="U48" s="54"/>
      <c r="V48" s="60"/>
      <c r="W48" s="54">
        <v>149.84299999999999</v>
      </c>
      <c r="X48" s="54">
        <v>149.84256999999999</v>
      </c>
      <c r="Y48" s="60">
        <f>X48/W48*100</f>
        <v>99.999713032974512</v>
      </c>
      <c r="Z48" s="54">
        <v>11200</v>
      </c>
      <c r="AA48" s="54">
        <v>11200</v>
      </c>
      <c r="AB48" s="60">
        <f>AA48/Z48*100</f>
        <v>100</v>
      </c>
      <c r="AC48" s="54">
        <v>4386</v>
      </c>
      <c r="AD48" s="54">
        <v>4386</v>
      </c>
      <c r="AE48" s="60">
        <f>AD48/AC48*100</f>
        <v>100</v>
      </c>
      <c r="AF48" s="54">
        <v>28873.94</v>
      </c>
      <c r="AG48" s="54">
        <v>27348.556369999998</v>
      </c>
      <c r="AH48" s="60">
        <f>AG48/AF48*100</f>
        <v>94.717092194553288</v>
      </c>
      <c r="AI48" s="54">
        <v>100.6</v>
      </c>
      <c r="AJ48" s="54">
        <v>69.169479999999993</v>
      </c>
      <c r="AK48" s="60">
        <f>AJ48/AI48*100</f>
        <v>68.756938369781309</v>
      </c>
      <c r="AL48" s="54"/>
      <c r="AM48" s="54"/>
      <c r="AN48" s="60"/>
      <c r="AO48" s="54">
        <v>540</v>
      </c>
      <c r="AP48" s="54">
        <v>540</v>
      </c>
      <c r="AQ48" s="60">
        <f>AP48/AO48*100</f>
        <v>100</v>
      </c>
      <c r="AR48" s="54">
        <v>3</v>
      </c>
      <c r="AS48" s="54">
        <v>3</v>
      </c>
      <c r="AT48" s="60">
        <f>AS48/AR48*100</f>
        <v>100</v>
      </c>
      <c r="AU48" s="54">
        <v>258.2</v>
      </c>
      <c r="AV48" s="54">
        <v>258.2</v>
      </c>
      <c r="AW48" s="60">
        <f>AV48/AU48*100</f>
        <v>100</v>
      </c>
      <c r="AX48" s="59">
        <v>464</v>
      </c>
      <c r="AY48" s="59">
        <v>464</v>
      </c>
      <c r="AZ48" s="60">
        <f>AY48/AX48*100</f>
        <v>100</v>
      </c>
      <c r="BA48" s="60">
        <v>22</v>
      </c>
      <c r="BB48" s="54">
        <v>22</v>
      </c>
      <c r="BC48" s="60">
        <f>BB48/BA48*100</f>
        <v>100</v>
      </c>
      <c r="BD48" s="54"/>
      <c r="BE48" s="54"/>
      <c r="BF48" s="60"/>
      <c r="BG48" s="54">
        <v>187.7</v>
      </c>
      <c r="BH48" s="54">
        <v>187.69</v>
      </c>
      <c r="BI48" s="60">
        <f>BH48/BG48*100</f>
        <v>99.994672349493868</v>
      </c>
      <c r="BJ48" s="54"/>
      <c r="BK48" s="54"/>
      <c r="BL48" s="60"/>
      <c r="BM48" s="54">
        <v>10954.6</v>
      </c>
      <c r="BN48" s="54">
        <v>10886.615540000001</v>
      </c>
      <c r="BO48" s="60">
        <f>BN48/BM48*100</f>
        <v>99.379398061088494</v>
      </c>
      <c r="BP48" s="54">
        <v>0</v>
      </c>
      <c r="BQ48" s="54">
        <v>0</v>
      </c>
      <c r="BR48" s="60"/>
      <c r="BS48" s="54"/>
      <c r="BT48" s="54"/>
      <c r="BU48" s="60"/>
      <c r="BV48" s="54"/>
      <c r="BW48" s="54"/>
      <c r="BX48" s="60"/>
      <c r="BY48" s="54">
        <f>CB48+CE48</f>
        <v>2521.7853399999999</v>
      </c>
      <c r="BZ48" s="54">
        <f>CC48+CF48</f>
        <v>2521.7853399999999</v>
      </c>
      <c r="CA48" s="60">
        <f>BZ48/BY48*100</f>
        <v>100</v>
      </c>
      <c r="CB48" s="54">
        <v>2496.5674899999999</v>
      </c>
      <c r="CC48" s="54">
        <v>2496.5674899999999</v>
      </c>
      <c r="CD48" s="60">
        <f>CC48/CB48*100</f>
        <v>100</v>
      </c>
      <c r="CE48" s="54">
        <v>25.217849999999999</v>
      </c>
      <c r="CF48" s="54">
        <v>25.217849999999999</v>
      </c>
      <c r="CG48" s="60">
        <f>CF48/CE48*100</f>
        <v>100</v>
      </c>
      <c r="CH48" s="54"/>
      <c r="CI48" s="54"/>
      <c r="CJ48" s="60"/>
      <c r="CK48" s="54">
        <v>5697.7</v>
      </c>
      <c r="CL48" s="54">
        <v>5642.9246400000002</v>
      </c>
      <c r="CM48" s="60">
        <f>CL48/CK48*100</f>
        <v>99.03864085508188</v>
      </c>
      <c r="CN48" s="54">
        <v>0</v>
      </c>
      <c r="CO48" s="54"/>
      <c r="CP48" s="60"/>
      <c r="CQ48" s="54">
        <v>1466</v>
      </c>
      <c r="CR48" s="54">
        <v>1465.9999800000001</v>
      </c>
      <c r="CS48" s="60">
        <f>CR48/CQ48*100</f>
        <v>99.999998635743523</v>
      </c>
    </row>
    <row r="49" spans="1:97" s="6" customFormat="1" ht="15.75" customHeight="1">
      <c r="A49" s="2" t="s">
        <v>189</v>
      </c>
      <c r="B49" s="74">
        <f>SUM(B50:B58)</f>
        <v>1279.8660900000002</v>
      </c>
      <c r="C49" s="74">
        <f>SUM(C50:C58)</f>
        <v>1279.8660900000002</v>
      </c>
      <c r="D49" s="74">
        <f t="shared" si="1"/>
        <v>100</v>
      </c>
      <c r="E49" s="74">
        <f t="shared" ref="E49:BK49" si="41">SUM(E50:E58)</f>
        <v>0</v>
      </c>
      <c r="F49" s="74">
        <f t="shared" si="41"/>
        <v>0</v>
      </c>
      <c r="G49" s="58"/>
      <c r="H49" s="74">
        <f t="shared" si="41"/>
        <v>0</v>
      </c>
      <c r="I49" s="74">
        <f t="shared" si="41"/>
        <v>0</v>
      </c>
      <c r="J49" s="58"/>
      <c r="K49" s="74">
        <f t="shared" si="41"/>
        <v>1279.8660900000002</v>
      </c>
      <c r="L49" s="74">
        <f t="shared" si="41"/>
        <v>1279.8660900000002</v>
      </c>
      <c r="M49" s="58">
        <f t="shared" ref="M49:M58" si="42">L49/K49*100</f>
        <v>100</v>
      </c>
      <c r="N49" s="74">
        <f t="shared" si="41"/>
        <v>0</v>
      </c>
      <c r="O49" s="74">
        <f t="shared" si="41"/>
        <v>0</v>
      </c>
      <c r="P49" s="58"/>
      <c r="Q49" s="74">
        <f t="shared" si="41"/>
        <v>0</v>
      </c>
      <c r="R49" s="74">
        <f t="shared" si="41"/>
        <v>0</v>
      </c>
      <c r="S49" s="58"/>
      <c r="T49" s="74">
        <f t="shared" si="41"/>
        <v>0</v>
      </c>
      <c r="U49" s="74">
        <f t="shared" si="41"/>
        <v>0</v>
      </c>
      <c r="V49" s="58"/>
      <c r="W49" s="74">
        <f t="shared" si="41"/>
        <v>0</v>
      </c>
      <c r="X49" s="74">
        <f t="shared" si="41"/>
        <v>0</v>
      </c>
      <c r="Y49" s="74"/>
      <c r="Z49" s="74">
        <f t="shared" si="41"/>
        <v>0</v>
      </c>
      <c r="AA49" s="74">
        <f t="shared" si="41"/>
        <v>0</v>
      </c>
      <c r="AB49" s="74"/>
      <c r="AC49" s="74">
        <f t="shared" si="41"/>
        <v>0</v>
      </c>
      <c r="AD49" s="74">
        <f t="shared" si="41"/>
        <v>0</v>
      </c>
      <c r="AE49" s="74"/>
      <c r="AF49" s="74">
        <f t="shared" si="41"/>
        <v>0</v>
      </c>
      <c r="AG49" s="74">
        <f t="shared" si="41"/>
        <v>0</v>
      </c>
      <c r="AH49" s="58"/>
      <c r="AI49" s="74">
        <f t="shared" si="41"/>
        <v>0</v>
      </c>
      <c r="AJ49" s="74">
        <f t="shared" si="41"/>
        <v>0</v>
      </c>
      <c r="AK49" s="58"/>
      <c r="AL49" s="74">
        <f t="shared" si="41"/>
        <v>0</v>
      </c>
      <c r="AM49" s="74">
        <f t="shared" si="41"/>
        <v>0</v>
      </c>
      <c r="AN49" s="58"/>
      <c r="AO49" s="74">
        <f t="shared" si="41"/>
        <v>0</v>
      </c>
      <c r="AP49" s="74">
        <f t="shared" si="41"/>
        <v>0</v>
      </c>
      <c r="AQ49" s="58"/>
      <c r="AR49" s="74">
        <f t="shared" si="41"/>
        <v>0</v>
      </c>
      <c r="AS49" s="74">
        <f t="shared" si="41"/>
        <v>0</v>
      </c>
      <c r="AT49" s="58"/>
      <c r="AU49" s="74">
        <f t="shared" si="41"/>
        <v>0</v>
      </c>
      <c r="AV49" s="74">
        <f t="shared" si="41"/>
        <v>0</v>
      </c>
      <c r="AW49" s="58"/>
      <c r="AX49" s="46">
        <f t="shared" si="41"/>
        <v>0</v>
      </c>
      <c r="AY49" s="74">
        <f t="shared" si="41"/>
        <v>0</v>
      </c>
      <c r="AZ49" s="58"/>
      <c r="BA49" s="74">
        <f t="shared" si="41"/>
        <v>0</v>
      </c>
      <c r="BB49" s="74"/>
      <c r="BC49" s="58"/>
      <c r="BD49" s="74">
        <f t="shared" si="41"/>
        <v>0</v>
      </c>
      <c r="BE49" s="74">
        <f t="shared" si="41"/>
        <v>0</v>
      </c>
      <c r="BF49" s="58"/>
      <c r="BG49" s="74">
        <f t="shared" si="41"/>
        <v>0</v>
      </c>
      <c r="BH49" s="74">
        <f t="shared" si="41"/>
        <v>0</v>
      </c>
      <c r="BI49" s="58"/>
      <c r="BJ49" s="74">
        <f t="shared" si="41"/>
        <v>0</v>
      </c>
      <c r="BK49" s="74">
        <f t="shared" si="41"/>
        <v>0</v>
      </c>
      <c r="BL49" s="58"/>
      <c r="BM49" s="74">
        <f t="shared" ref="BM49:CF49" si="43">SUM(BM50:BM58)</f>
        <v>0</v>
      </c>
      <c r="BN49" s="74">
        <f t="shared" si="43"/>
        <v>0</v>
      </c>
      <c r="BO49" s="58"/>
      <c r="BP49" s="74">
        <f t="shared" si="43"/>
        <v>0</v>
      </c>
      <c r="BQ49" s="74">
        <f t="shared" si="43"/>
        <v>0</v>
      </c>
      <c r="BR49" s="58"/>
      <c r="BS49" s="74">
        <f t="shared" si="43"/>
        <v>0</v>
      </c>
      <c r="BT49" s="74">
        <f t="shared" si="43"/>
        <v>0</v>
      </c>
      <c r="BU49" s="58"/>
      <c r="BV49" s="74">
        <f t="shared" si="43"/>
        <v>0</v>
      </c>
      <c r="BW49" s="74">
        <f t="shared" si="43"/>
        <v>0</v>
      </c>
      <c r="BX49" s="58"/>
      <c r="BY49" s="74">
        <f t="shared" si="43"/>
        <v>0</v>
      </c>
      <c r="BZ49" s="74">
        <f t="shared" si="43"/>
        <v>0</v>
      </c>
      <c r="CA49" s="58"/>
      <c r="CB49" s="74">
        <f t="shared" si="43"/>
        <v>0</v>
      </c>
      <c r="CC49" s="74">
        <f t="shared" si="43"/>
        <v>0</v>
      </c>
      <c r="CD49" s="58"/>
      <c r="CE49" s="74">
        <f t="shared" si="43"/>
        <v>0</v>
      </c>
      <c r="CF49" s="74">
        <f t="shared" si="43"/>
        <v>0</v>
      </c>
      <c r="CG49" s="58"/>
      <c r="CH49" s="74">
        <f>SUM(CH50:CH58)</f>
        <v>0</v>
      </c>
      <c r="CI49" s="74">
        <f>SUM(CI50:CI58)</f>
        <v>0</v>
      </c>
      <c r="CJ49" s="58"/>
      <c r="CK49" s="74">
        <f>SUM(CK50:CK58)</f>
        <v>0</v>
      </c>
      <c r="CL49" s="74">
        <f>SUM(CL50:CL58)</f>
        <v>0</v>
      </c>
      <c r="CM49" s="58"/>
      <c r="CN49" s="74">
        <f>SUM(CN50:CN58)</f>
        <v>0</v>
      </c>
      <c r="CO49" s="74">
        <f>SUM(CO50:CO58)</f>
        <v>0</v>
      </c>
      <c r="CP49" s="58"/>
      <c r="CQ49" s="74">
        <f>SUM(CQ50:CQ58)</f>
        <v>0</v>
      </c>
      <c r="CR49" s="74">
        <f>SUM(CR50:CR58)</f>
        <v>0</v>
      </c>
      <c r="CS49" s="58"/>
    </row>
    <row r="50" spans="1:97" ht="15.75" customHeight="1">
      <c r="A50" s="1" t="s">
        <v>101</v>
      </c>
      <c r="B50" s="54">
        <f t="shared" ref="B50:B58" si="44">E50+H50+K50+N50+Q50+T50+W50+Z50+AC50+AF50+AI50+AL50+AO50+AR50+AU50+AX50+BA50+BD50+BG50+BJ50+BM50+BP50+BS50+BV50+BY50+CH50+CK50+CN50+CQ50</f>
        <v>230.54028</v>
      </c>
      <c r="C50" s="54">
        <f t="shared" ref="C50:C58" si="45">F50+I50+L50+O50+R50+U50+X50+AA50+AD50+AG50+AJ50+AM50+AP50+AS50+AV50+AY50+BB50+BE50+BH50+BK50+BN50+BQ50+BT50+BW50+BZ50+CI50+CL50+CO50+CR50</f>
        <v>230.54028</v>
      </c>
      <c r="D50" s="54">
        <f t="shared" si="1"/>
        <v>100</v>
      </c>
      <c r="E50" s="54"/>
      <c r="F50" s="54"/>
      <c r="G50" s="60"/>
      <c r="H50" s="54"/>
      <c r="I50" s="54"/>
      <c r="J50" s="60"/>
      <c r="K50" s="54">
        <v>230.54028</v>
      </c>
      <c r="L50" s="54">
        <v>230.54028</v>
      </c>
      <c r="M50" s="60">
        <f t="shared" si="42"/>
        <v>100</v>
      </c>
      <c r="N50" s="54"/>
      <c r="O50" s="54"/>
      <c r="P50" s="60"/>
      <c r="Q50" s="54"/>
      <c r="R50" s="54"/>
      <c r="S50" s="60"/>
      <c r="T50" s="54"/>
      <c r="U50" s="54"/>
      <c r="V50" s="60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60"/>
      <c r="AI50" s="54"/>
      <c r="AJ50" s="54"/>
      <c r="AK50" s="60"/>
      <c r="AL50" s="54"/>
      <c r="AM50" s="54"/>
      <c r="AN50" s="60"/>
      <c r="AO50" s="54"/>
      <c r="AP50" s="54"/>
      <c r="AQ50" s="60"/>
      <c r="AR50" s="54"/>
      <c r="AS50" s="54"/>
      <c r="AT50" s="60"/>
      <c r="AU50" s="54"/>
      <c r="AV50" s="54"/>
      <c r="AW50" s="60"/>
      <c r="AX50" s="26"/>
      <c r="AY50" s="54"/>
      <c r="AZ50" s="60"/>
      <c r="BA50" s="54"/>
      <c r="BB50" s="54"/>
      <c r="BC50" s="60"/>
      <c r="BD50" s="54"/>
      <c r="BE50" s="54"/>
      <c r="BF50" s="60"/>
      <c r="BG50" s="54"/>
      <c r="BH50" s="54"/>
      <c r="BI50" s="60"/>
      <c r="BJ50" s="54"/>
      <c r="BK50" s="54"/>
      <c r="BL50" s="60"/>
      <c r="BM50" s="54"/>
      <c r="BN50" s="54"/>
      <c r="BO50" s="60"/>
      <c r="BP50" s="54"/>
      <c r="BQ50" s="54"/>
      <c r="BR50" s="60"/>
      <c r="BS50" s="54"/>
      <c r="BT50" s="54"/>
      <c r="BU50" s="60"/>
      <c r="BV50" s="54"/>
      <c r="BW50" s="54"/>
      <c r="BX50" s="60"/>
      <c r="BY50" s="54">
        <f t="shared" ref="BY50:BZ58" si="46">CB50+CE50</f>
        <v>0</v>
      </c>
      <c r="BZ50" s="54">
        <f t="shared" si="46"/>
        <v>0</v>
      </c>
      <c r="CA50" s="60"/>
      <c r="CB50" s="54"/>
      <c r="CC50" s="54"/>
      <c r="CD50" s="60"/>
      <c r="CE50" s="54"/>
      <c r="CF50" s="54"/>
      <c r="CG50" s="60"/>
      <c r="CH50" s="54"/>
      <c r="CI50" s="54"/>
      <c r="CJ50" s="60"/>
      <c r="CK50" s="54"/>
      <c r="CL50" s="54"/>
      <c r="CM50" s="60"/>
      <c r="CN50" s="54"/>
      <c r="CO50" s="54"/>
      <c r="CP50" s="60"/>
      <c r="CQ50" s="54"/>
      <c r="CR50" s="54"/>
      <c r="CS50" s="60"/>
    </row>
    <row r="51" spans="1:97" ht="15.75" customHeight="1">
      <c r="A51" s="1" t="s">
        <v>102</v>
      </c>
      <c r="B51" s="54">
        <f t="shared" si="44"/>
        <v>123.68152000000001</v>
      </c>
      <c r="C51" s="54">
        <f t="shared" si="45"/>
        <v>123.68152000000001</v>
      </c>
      <c r="D51" s="54">
        <f t="shared" si="1"/>
        <v>100</v>
      </c>
      <c r="E51" s="54"/>
      <c r="F51" s="54"/>
      <c r="G51" s="60"/>
      <c r="H51" s="54"/>
      <c r="I51" s="54"/>
      <c r="J51" s="60"/>
      <c r="K51" s="54">
        <v>123.68152000000001</v>
      </c>
      <c r="L51" s="54">
        <v>123.68152000000001</v>
      </c>
      <c r="M51" s="60">
        <f t="shared" si="42"/>
        <v>100</v>
      </c>
      <c r="N51" s="54"/>
      <c r="O51" s="54"/>
      <c r="P51" s="60"/>
      <c r="Q51" s="54"/>
      <c r="R51" s="54"/>
      <c r="S51" s="60"/>
      <c r="T51" s="54"/>
      <c r="U51" s="54"/>
      <c r="V51" s="60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60"/>
      <c r="AI51" s="54"/>
      <c r="AJ51" s="54"/>
      <c r="AK51" s="60"/>
      <c r="AL51" s="54"/>
      <c r="AM51" s="54"/>
      <c r="AN51" s="60"/>
      <c r="AO51" s="54"/>
      <c r="AP51" s="54"/>
      <c r="AQ51" s="60"/>
      <c r="AR51" s="54"/>
      <c r="AS51" s="54"/>
      <c r="AT51" s="60"/>
      <c r="AU51" s="54"/>
      <c r="AV51" s="54"/>
      <c r="AW51" s="60"/>
      <c r="AX51" s="26"/>
      <c r="AY51" s="54"/>
      <c r="AZ51" s="60"/>
      <c r="BA51" s="54"/>
      <c r="BB51" s="54"/>
      <c r="BC51" s="60"/>
      <c r="BD51" s="54"/>
      <c r="BE51" s="54"/>
      <c r="BF51" s="60"/>
      <c r="BG51" s="54"/>
      <c r="BH51" s="54"/>
      <c r="BI51" s="60"/>
      <c r="BJ51" s="54"/>
      <c r="BK51" s="54"/>
      <c r="BL51" s="60"/>
      <c r="BM51" s="54"/>
      <c r="BN51" s="54"/>
      <c r="BO51" s="60"/>
      <c r="BP51" s="54"/>
      <c r="BQ51" s="54"/>
      <c r="BR51" s="60"/>
      <c r="BS51" s="54"/>
      <c r="BT51" s="54"/>
      <c r="BU51" s="60"/>
      <c r="BV51" s="54"/>
      <c r="BW51" s="54"/>
      <c r="BX51" s="60"/>
      <c r="BY51" s="54">
        <f t="shared" si="46"/>
        <v>0</v>
      </c>
      <c r="BZ51" s="54">
        <f t="shared" si="46"/>
        <v>0</v>
      </c>
      <c r="CA51" s="60"/>
      <c r="CB51" s="54"/>
      <c r="CC51" s="54"/>
      <c r="CD51" s="60"/>
      <c r="CE51" s="54"/>
      <c r="CF51" s="54"/>
      <c r="CG51" s="60"/>
      <c r="CH51" s="54"/>
      <c r="CI51" s="54"/>
      <c r="CJ51" s="60"/>
      <c r="CK51" s="54"/>
      <c r="CL51" s="54"/>
      <c r="CM51" s="60"/>
      <c r="CN51" s="54"/>
      <c r="CO51" s="54"/>
      <c r="CP51" s="60"/>
      <c r="CQ51" s="54"/>
      <c r="CR51" s="54"/>
      <c r="CS51" s="60"/>
    </row>
    <row r="52" spans="1:97" ht="15.75" customHeight="1">
      <c r="A52" s="1" t="s">
        <v>40</v>
      </c>
      <c r="B52" s="54">
        <f t="shared" si="44"/>
        <v>116.17277</v>
      </c>
      <c r="C52" s="54">
        <f t="shared" si="45"/>
        <v>116.17277</v>
      </c>
      <c r="D52" s="54">
        <f t="shared" si="1"/>
        <v>100</v>
      </c>
      <c r="E52" s="54"/>
      <c r="F52" s="54"/>
      <c r="G52" s="60"/>
      <c r="H52" s="54"/>
      <c r="I52" s="54"/>
      <c r="J52" s="60"/>
      <c r="K52" s="54">
        <v>116.17277</v>
      </c>
      <c r="L52" s="54">
        <v>116.17277</v>
      </c>
      <c r="M52" s="60">
        <f t="shared" si="42"/>
        <v>100</v>
      </c>
      <c r="N52" s="54"/>
      <c r="O52" s="54"/>
      <c r="P52" s="60"/>
      <c r="Q52" s="54"/>
      <c r="R52" s="54"/>
      <c r="S52" s="60"/>
      <c r="T52" s="54"/>
      <c r="U52" s="54"/>
      <c r="V52" s="60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60"/>
      <c r="AI52" s="54"/>
      <c r="AJ52" s="54"/>
      <c r="AK52" s="60"/>
      <c r="AL52" s="54"/>
      <c r="AM52" s="54"/>
      <c r="AN52" s="60"/>
      <c r="AO52" s="54"/>
      <c r="AP52" s="54"/>
      <c r="AQ52" s="60"/>
      <c r="AR52" s="54"/>
      <c r="AS52" s="54"/>
      <c r="AT52" s="60"/>
      <c r="AU52" s="54"/>
      <c r="AV52" s="54"/>
      <c r="AW52" s="60"/>
      <c r="AX52" s="26"/>
      <c r="AY52" s="54"/>
      <c r="AZ52" s="60"/>
      <c r="BA52" s="54"/>
      <c r="BB52" s="54"/>
      <c r="BC52" s="60"/>
      <c r="BD52" s="54"/>
      <c r="BE52" s="54"/>
      <c r="BF52" s="60"/>
      <c r="BG52" s="54"/>
      <c r="BH52" s="54"/>
      <c r="BI52" s="60"/>
      <c r="BJ52" s="54"/>
      <c r="BK52" s="54"/>
      <c r="BL52" s="60"/>
      <c r="BM52" s="54"/>
      <c r="BN52" s="54"/>
      <c r="BO52" s="60"/>
      <c r="BP52" s="54"/>
      <c r="BQ52" s="54"/>
      <c r="BR52" s="60"/>
      <c r="BS52" s="54"/>
      <c r="BT52" s="54"/>
      <c r="BU52" s="60"/>
      <c r="BV52" s="54"/>
      <c r="BW52" s="54"/>
      <c r="BX52" s="60"/>
      <c r="BY52" s="54">
        <f t="shared" si="46"/>
        <v>0</v>
      </c>
      <c r="BZ52" s="54">
        <f t="shared" si="46"/>
        <v>0</v>
      </c>
      <c r="CA52" s="60"/>
      <c r="CB52" s="54"/>
      <c r="CC52" s="54"/>
      <c r="CD52" s="60"/>
      <c r="CE52" s="54"/>
      <c r="CF52" s="54"/>
      <c r="CG52" s="60"/>
      <c r="CH52" s="54"/>
      <c r="CI52" s="54"/>
      <c r="CJ52" s="60"/>
      <c r="CK52" s="54"/>
      <c r="CL52" s="54"/>
      <c r="CM52" s="60"/>
      <c r="CN52" s="54"/>
      <c r="CO52" s="54"/>
      <c r="CP52" s="60"/>
      <c r="CQ52" s="54"/>
      <c r="CR52" s="54"/>
      <c r="CS52" s="60"/>
    </row>
    <row r="53" spans="1:97" ht="15.75" customHeight="1">
      <c r="A53" s="1" t="s">
        <v>42</v>
      </c>
      <c r="B53" s="54">
        <f t="shared" si="44"/>
        <v>240.50695000000002</v>
      </c>
      <c r="C53" s="54">
        <f t="shared" si="45"/>
        <v>240.50695000000002</v>
      </c>
      <c r="D53" s="54">
        <f t="shared" si="1"/>
        <v>100</v>
      </c>
      <c r="E53" s="54"/>
      <c r="F53" s="54"/>
      <c r="G53" s="60"/>
      <c r="H53" s="54"/>
      <c r="I53" s="54"/>
      <c r="J53" s="60"/>
      <c r="K53" s="54">
        <v>240.50695000000002</v>
      </c>
      <c r="L53" s="54">
        <v>240.50695000000002</v>
      </c>
      <c r="M53" s="60">
        <f t="shared" si="42"/>
        <v>100</v>
      </c>
      <c r="N53" s="54"/>
      <c r="O53" s="54"/>
      <c r="P53" s="60"/>
      <c r="Q53" s="54"/>
      <c r="R53" s="54"/>
      <c r="S53" s="60"/>
      <c r="T53" s="54"/>
      <c r="U53" s="54"/>
      <c r="V53" s="60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60"/>
      <c r="AI53" s="54"/>
      <c r="AJ53" s="54"/>
      <c r="AK53" s="60"/>
      <c r="AL53" s="54"/>
      <c r="AM53" s="54"/>
      <c r="AN53" s="60"/>
      <c r="AO53" s="54"/>
      <c r="AP53" s="54"/>
      <c r="AQ53" s="60"/>
      <c r="AR53" s="54"/>
      <c r="AS53" s="54"/>
      <c r="AT53" s="60"/>
      <c r="AU53" s="54"/>
      <c r="AV53" s="54"/>
      <c r="AW53" s="60"/>
      <c r="AX53" s="26"/>
      <c r="AY53" s="54"/>
      <c r="AZ53" s="60"/>
      <c r="BA53" s="54"/>
      <c r="BB53" s="54"/>
      <c r="BC53" s="60"/>
      <c r="BD53" s="54"/>
      <c r="BE53" s="54"/>
      <c r="BF53" s="60"/>
      <c r="BG53" s="54"/>
      <c r="BH53" s="54"/>
      <c r="BI53" s="60"/>
      <c r="BJ53" s="54"/>
      <c r="BK53" s="54"/>
      <c r="BL53" s="60"/>
      <c r="BM53" s="54"/>
      <c r="BN53" s="54"/>
      <c r="BO53" s="60"/>
      <c r="BP53" s="54"/>
      <c r="BQ53" s="54"/>
      <c r="BR53" s="60"/>
      <c r="BS53" s="54"/>
      <c r="BT53" s="54"/>
      <c r="BU53" s="60"/>
      <c r="BV53" s="54"/>
      <c r="BW53" s="54"/>
      <c r="BX53" s="60"/>
      <c r="BY53" s="54">
        <f t="shared" si="46"/>
        <v>0</v>
      </c>
      <c r="BZ53" s="54">
        <f t="shared" si="46"/>
        <v>0</v>
      </c>
      <c r="CA53" s="60"/>
      <c r="CB53" s="54"/>
      <c r="CC53" s="54"/>
      <c r="CD53" s="60"/>
      <c r="CE53" s="54"/>
      <c r="CF53" s="54"/>
      <c r="CG53" s="60"/>
      <c r="CH53" s="54"/>
      <c r="CI53" s="54"/>
      <c r="CJ53" s="60"/>
      <c r="CK53" s="54"/>
      <c r="CL53" s="54"/>
      <c r="CM53" s="60"/>
      <c r="CN53" s="54"/>
      <c r="CO53" s="54"/>
      <c r="CP53" s="60"/>
      <c r="CQ53" s="54"/>
      <c r="CR53" s="54"/>
      <c r="CS53" s="60"/>
    </row>
    <row r="54" spans="1:97" ht="15.75" customHeight="1">
      <c r="A54" s="1" t="s">
        <v>106</v>
      </c>
      <c r="B54" s="54">
        <f t="shared" si="44"/>
        <v>105.2693</v>
      </c>
      <c r="C54" s="54">
        <f t="shared" si="45"/>
        <v>105.2693</v>
      </c>
      <c r="D54" s="54">
        <f t="shared" si="1"/>
        <v>100</v>
      </c>
      <c r="E54" s="54"/>
      <c r="F54" s="54"/>
      <c r="G54" s="60"/>
      <c r="H54" s="54"/>
      <c r="I54" s="54"/>
      <c r="J54" s="60"/>
      <c r="K54" s="54">
        <v>105.2693</v>
      </c>
      <c r="L54" s="54">
        <v>105.2693</v>
      </c>
      <c r="M54" s="60">
        <f t="shared" si="42"/>
        <v>100</v>
      </c>
      <c r="N54" s="54"/>
      <c r="O54" s="54"/>
      <c r="P54" s="60"/>
      <c r="Q54" s="54"/>
      <c r="R54" s="54"/>
      <c r="S54" s="60"/>
      <c r="T54" s="54"/>
      <c r="U54" s="54"/>
      <c r="V54" s="60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60"/>
      <c r="AI54" s="54"/>
      <c r="AJ54" s="54"/>
      <c r="AK54" s="60"/>
      <c r="AL54" s="54"/>
      <c r="AM54" s="54"/>
      <c r="AN54" s="60"/>
      <c r="AO54" s="54"/>
      <c r="AP54" s="54"/>
      <c r="AQ54" s="60"/>
      <c r="AR54" s="54"/>
      <c r="AS54" s="54"/>
      <c r="AT54" s="60"/>
      <c r="AU54" s="54"/>
      <c r="AV54" s="54"/>
      <c r="AW54" s="60"/>
      <c r="AX54" s="26"/>
      <c r="AY54" s="54"/>
      <c r="AZ54" s="60"/>
      <c r="BA54" s="54"/>
      <c r="BB54" s="54"/>
      <c r="BC54" s="60"/>
      <c r="BD54" s="54"/>
      <c r="BE54" s="54"/>
      <c r="BF54" s="60"/>
      <c r="BG54" s="54"/>
      <c r="BH54" s="54"/>
      <c r="BI54" s="60"/>
      <c r="BJ54" s="54"/>
      <c r="BK54" s="54"/>
      <c r="BL54" s="60"/>
      <c r="BM54" s="54"/>
      <c r="BN54" s="54"/>
      <c r="BO54" s="60"/>
      <c r="BP54" s="54"/>
      <c r="BQ54" s="54"/>
      <c r="BR54" s="60"/>
      <c r="BS54" s="54"/>
      <c r="BT54" s="54"/>
      <c r="BU54" s="60"/>
      <c r="BV54" s="54"/>
      <c r="BW54" s="54"/>
      <c r="BX54" s="60"/>
      <c r="BY54" s="54">
        <f t="shared" si="46"/>
        <v>0</v>
      </c>
      <c r="BZ54" s="54">
        <f t="shared" si="46"/>
        <v>0</v>
      </c>
      <c r="CA54" s="60"/>
      <c r="CB54" s="54"/>
      <c r="CC54" s="54"/>
      <c r="CD54" s="60"/>
      <c r="CE54" s="54"/>
      <c r="CF54" s="54"/>
      <c r="CG54" s="60"/>
      <c r="CH54" s="54"/>
      <c r="CI54" s="54"/>
      <c r="CJ54" s="60"/>
      <c r="CK54" s="54"/>
      <c r="CL54" s="54"/>
      <c r="CM54" s="60"/>
      <c r="CN54" s="54"/>
      <c r="CO54" s="54"/>
      <c r="CP54" s="60"/>
      <c r="CQ54" s="54"/>
      <c r="CR54" s="54"/>
      <c r="CS54" s="60"/>
    </row>
    <row r="55" spans="1:97" ht="15.75" customHeight="1">
      <c r="A55" s="1" t="s">
        <v>108</v>
      </c>
      <c r="B55" s="54">
        <f t="shared" si="44"/>
        <v>122.75323</v>
      </c>
      <c r="C55" s="54">
        <f t="shared" si="45"/>
        <v>122.75323</v>
      </c>
      <c r="D55" s="54">
        <f t="shared" si="1"/>
        <v>100</v>
      </c>
      <c r="E55" s="54"/>
      <c r="F55" s="54"/>
      <c r="G55" s="60"/>
      <c r="H55" s="54"/>
      <c r="I55" s="54"/>
      <c r="J55" s="60"/>
      <c r="K55" s="54">
        <v>122.75323</v>
      </c>
      <c r="L55" s="54">
        <v>122.75323</v>
      </c>
      <c r="M55" s="60">
        <f t="shared" si="42"/>
        <v>100</v>
      </c>
      <c r="N55" s="54"/>
      <c r="O55" s="54"/>
      <c r="P55" s="60"/>
      <c r="Q55" s="54"/>
      <c r="R55" s="54"/>
      <c r="S55" s="60"/>
      <c r="T55" s="54"/>
      <c r="U55" s="54"/>
      <c r="V55" s="60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60"/>
      <c r="AI55" s="54"/>
      <c r="AJ55" s="54"/>
      <c r="AK55" s="60"/>
      <c r="AL55" s="54"/>
      <c r="AM55" s="54"/>
      <c r="AN55" s="60"/>
      <c r="AO55" s="54"/>
      <c r="AP55" s="54"/>
      <c r="AQ55" s="60"/>
      <c r="AR55" s="54"/>
      <c r="AS55" s="54"/>
      <c r="AT55" s="60"/>
      <c r="AU55" s="54"/>
      <c r="AV55" s="54"/>
      <c r="AW55" s="60"/>
      <c r="AX55" s="26"/>
      <c r="AY55" s="54"/>
      <c r="AZ55" s="60"/>
      <c r="BA55" s="54"/>
      <c r="BB55" s="54"/>
      <c r="BC55" s="60"/>
      <c r="BD55" s="54"/>
      <c r="BE55" s="54"/>
      <c r="BF55" s="60"/>
      <c r="BG55" s="54"/>
      <c r="BH55" s="54"/>
      <c r="BI55" s="60"/>
      <c r="BJ55" s="54"/>
      <c r="BK55" s="54"/>
      <c r="BL55" s="60"/>
      <c r="BM55" s="54"/>
      <c r="BN55" s="54"/>
      <c r="BO55" s="60"/>
      <c r="BP55" s="54"/>
      <c r="BQ55" s="54"/>
      <c r="BR55" s="60"/>
      <c r="BS55" s="54"/>
      <c r="BT55" s="54"/>
      <c r="BU55" s="60"/>
      <c r="BV55" s="54"/>
      <c r="BW55" s="54"/>
      <c r="BX55" s="60"/>
      <c r="BY55" s="54">
        <f t="shared" si="46"/>
        <v>0</v>
      </c>
      <c r="BZ55" s="54">
        <f t="shared" si="46"/>
        <v>0</v>
      </c>
      <c r="CA55" s="60"/>
      <c r="CB55" s="54"/>
      <c r="CC55" s="54"/>
      <c r="CD55" s="60"/>
      <c r="CE55" s="54"/>
      <c r="CF55" s="54"/>
      <c r="CG55" s="60"/>
      <c r="CH55" s="54"/>
      <c r="CI55" s="54"/>
      <c r="CJ55" s="60"/>
      <c r="CK55" s="54"/>
      <c r="CL55" s="54"/>
      <c r="CM55" s="60"/>
      <c r="CN55" s="54"/>
      <c r="CO55" s="54"/>
      <c r="CP55" s="60"/>
      <c r="CQ55" s="54"/>
      <c r="CR55" s="54"/>
      <c r="CS55" s="60"/>
    </row>
    <row r="56" spans="1:97" ht="15.75" customHeight="1">
      <c r="A56" s="1" t="s">
        <v>111</v>
      </c>
      <c r="B56" s="54">
        <f t="shared" si="44"/>
        <v>130.16327000000001</v>
      </c>
      <c r="C56" s="54">
        <f t="shared" si="45"/>
        <v>130.16327000000001</v>
      </c>
      <c r="D56" s="54">
        <f t="shared" si="1"/>
        <v>100</v>
      </c>
      <c r="E56" s="54"/>
      <c r="F56" s="54"/>
      <c r="G56" s="60"/>
      <c r="H56" s="54"/>
      <c r="I56" s="54"/>
      <c r="J56" s="60"/>
      <c r="K56" s="54">
        <v>130.16327000000001</v>
      </c>
      <c r="L56" s="54">
        <v>130.16327000000001</v>
      </c>
      <c r="M56" s="60">
        <f t="shared" si="42"/>
        <v>100</v>
      </c>
      <c r="N56" s="54"/>
      <c r="O56" s="54"/>
      <c r="P56" s="60"/>
      <c r="Q56" s="54"/>
      <c r="R56" s="54"/>
      <c r="S56" s="60"/>
      <c r="T56" s="54"/>
      <c r="U56" s="54"/>
      <c r="V56" s="60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60"/>
      <c r="AI56" s="54"/>
      <c r="AJ56" s="54"/>
      <c r="AK56" s="60"/>
      <c r="AL56" s="54"/>
      <c r="AM56" s="54"/>
      <c r="AN56" s="60"/>
      <c r="AO56" s="54"/>
      <c r="AP56" s="54"/>
      <c r="AQ56" s="60"/>
      <c r="AR56" s="54"/>
      <c r="AS56" s="54"/>
      <c r="AT56" s="60"/>
      <c r="AU56" s="54"/>
      <c r="AV56" s="54"/>
      <c r="AW56" s="60"/>
      <c r="AX56" s="26"/>
      <c r="AY56" s="54"/>
      <c r="AZ56" s="60"/>
      <c r="BA56" s="54"/>
      <c r="BB56" s="54"/>
      <c r="BC56" s="60"/>
      <c r="BD56" s="54"/>
      <c r="BE56" s="54"/>
      <c r="BF56" s="60"/>
      <c r="BG56" s="54"/>
      <c r="BH56" s="54"/>
      <c r="BI56" s="60"/>
      <c r="BJ56" s="54"/>
      <c r="BK56" s="54"/>
      <c r="BL56" s="60"/>
      <c r="BM56" s="54"/>
      <c r="BN56" s="54"/>
      <c r="BO56" s="60"/>
      <c r="BP56" s="54"/>
      <c r="BQ56" s="54"/>
      <c r="BR56" s="60"/>
      <c r="BS56" s="54"/>
      <c r="BT56" s="54"/>
      <c r="BU56" s="60"/>
      <c r="BV56" s="54"/>
      <c r="BW56" s="54"/>
      <c r="BX56" s="60"/>
      <c r="BY56" s="54">
        <f t="shared" si="46"/>
        <v>0</v>
      </c>
      <c r="BZ56" s="54">
        <f t="shared" si="46"/>
        <v>0</v>
      </c>
      <c r="CA56" s="60"/>
      <c r="CB56" s="54"/>
      <c r="CC56" s="54"/>
      <c r="CD56" s="60"/>
      <c r="CE56" s="54"/>
      <c r="CF56" s="54"/>
      <c r="CG56" s="60"/>
      <c r="CH56" s="54"/>
      <c r="CI56" s="54"/>
      <c r="CJ56" s="60"/>
      <c r="CK56" s="54"/>
      <c r="CL56" s="54"/>
      <c r="CM56" s="60"/>
      <c r="CN56" s="54"/>
      <c r="CO56" s="54"/>
      <c r="CP56" s="60"/>
      <c r="CQ56" s="54"/>
      <c r="CR56" s="54"/>
      <c r="CS56" s="60"/>
    </row>
    <row r="57" spans="1:97" ht="15.75" customHeight="1">
      <c r="A57" s="1" t="s">
        <v>80</v>
      </c>
      <c r="B57" s="54">
        <f t="shared" si="44"/>
        <v>96.022850000000005</v>
      </c>
      <c r="C57" s="54">
        <f t="shared" si="45"/>
        <v>96.022850000000005</v>
      </c>
      <c r="D57" s="54">
        <f t="shared" si="1"/>
        <v>100</v>
      </c>
      <c r="E57" s="54"/>
      <c r="F57" s="54"/>
      <c r="G57" s="60"/>
      <c r="H57" s="54"/>
      <c r="I57" s="54"/>
      <c r="J57" s="60"/>
      <c r="K57" s="54">
        <v>96.022850000000005</v>
      </c>
      <c r="L57" s="54">
        <v>96.022850000000005</v>
      </c>
      <c r="M57" s="60">
        <f t="shared" si="42"/>
        <v>100</v>
      </c>
      <c r="N57" s="54"/>
      <c r="O57" s="54"/>
      <c r="P57" s="60"/>
      <c r="Q57" s="54"/>
      <c r="R57" s="54"/>
      <c r="S57" s="60"/>
      <c r="T57" s="54"/>
      <c r="U57" s="54"/>
      <c r="V57" s="60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60"/>
      <c r="AI57" s="54"/>
      <c r="AJ57" s="54"/>
      <c r="AK57" s="60"/>
      <c r="AL57" s="54"/>
      <c r="AM57" s="54"/>
      <c r="AN57" s="60"/>
      <c r="AO57" s="54"/>
      <c r="AP57" s="54"/>
      <c r="AQ57" s="60"/>
      <c r="AR57" s="54"/>
      <c r="AS57" s="54"/>
      <c r="AT57" s="60"/>
      <c r="AU57" s="54"/>
      <c r="AV57" s="54"/>
      <c r="AW57" s="60"/>
      <c r="AX57" s="26"/>
      <c r="AY57" s="54"/>
      <c r="AZ57" s="60"/>
      <c r="BA57" s="54"/>
      <c r="BB57" s="54"/>
      <c r="BC57" s="60"/>
      <c r="BD57" s="54"/>
      <c r="BE57" s="54"/>
      <c r="BF57" s="60"/>
      <c r="BG57" s="54"/>
      <c r="BH57" s="54"/>
      <c r="BI57" s="60"/>
      <c r="BJ57" s="54"/>
      <c r="BK57" s="54"/>
      <c r="BL57" s="60"/>
      <c r="BM57" s="54"/>
      <c r="BN57" s="54"/>
      <c r="BO57" s="60"/>
      <c r="BP57" s="54"/>
      <c r="BQ57" s="54"/>
      <c r="BR57" s="60"/>
      <c r="BS57" s="54"/>
      <c r="BT57" s="54"/>
      <c r="BU57" s="60"/>
      <c r="BV57" s="54"/>
      <c r="BW57" s="54"/>
      <c r="BX57" s="60"/>
      <c r="BY57" s="54">
        <f t="shared" si="46"/>
        <v>0</v>
      </c>
      <c r="BZ57" s="54">
        <f t="shared" si="46"/>
        <v>0</v>
      </c>
      <c r="CA57" s="60"/>
      <c r="CB57" s="54"/>
      <c r="CC57" s="54"/>
      <c r="CD57" s="60"/>
      <c r="CE57" s="54"/>
      <c r="CF57" s="54"/>
      <c r="CG57" s="60"/>
      <c r="CH57" s="54"/>
      <c r="CI57" s="54"/>
      <c r="CJ57" s="60"/>
      <c r="CK57" s="54"/>
      <c r="CL57" s="54"/>
      <c r="CM57" s="60"/>
      <c r="CN57" s="54"/>
      <c r="CO57" s="54"/>
      <c r="CP57" s="60"/>
      <c r="CQ57" s="54"/>
      <c r="CR57" s="54"/>
      <c r="CS57" s="60"/>
    </row>
    <row r="58" spans="1:97" ht="15.75" customHeight="1">
      <c r="A58" s="1" t="s">
        <v>121</v>
      </c>
      <c r="B58" s="54">
        <f t="shared" si="44"/>
        <v>114.75592</v>
      </c>
      <c r="C58" s="54">
        <f t="shared" si="45"/>
        <v>114.75592</v>
      </c>
      <c r="D58" s="54">
        <f t="shared" si="1"/>
        <v>100</v>
      </c>
      <c r="E58" s="54"/>
      <c r="F58" s="54"/>
      <c r="G58" s="60"/>
      <c r="H58" s="54"/>
      <c r="I58" s="54"/>
      <c r="J58" s="60"/>
      <c r="K58" s="54">
        <v>114.75592</v>
      </c>
      <c r="L58" s="54">
        <v>114.75592</v>
      </c>
      <c r="M58" s="60">
        <f t="shared" si="42"/>
        <v>100</v>
      </c>
      <c r="N58" s="54"/>
      <c r="O58" s="54"/>
      <c r="P58" s="60"/>
      <c r="Q58" s="54"/>
      <c r="R58" s="54"/>
      <c r="S58" s="60"/>
      <c r="T58" s="54"/>
      <c r="U58" s="54"/>
      <c r="V58" s="60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60"/>
      <c r="AI58" s="54"/>
      <c r="AJ58" s="54"/>
      <c r="AK58" s="60"/>
      <c r="AL58" s="54"/>
      <c r="AM58" s="54"/>
      <c r="AN58" s="60"/>
      <c r="AO58" s="54"/>
      <c r="AP58" s="54"/>
      <c r="AQ58" s="60"/>
      <c r="AR58" s="54"/>
      <c r="AS58" s="54"/>
      <c r="AT58" s="60"/>
      <c r="AU58" s="54"/>
      <c r="AV58" s="54"/>
      <c r="AW58" s="60"/>
      <c r="AX58" s="26"/>
      <c r="AY58" s="54"/>
      <c r="AZ58" s="60"/>
      <c r="BA58" s="54"/>
      <c r="BB58" s="54"/>
      <c r="BC58" s="60"/>
      <c r="BD58" s="54"/>
      <c r="BE58" s="54"/>
      <c r="BF58" s="60"/>
      <c r="BG58" s="54"/>
      <c r="BH58" s="54"/>
      <c r="BI58" s="60"/>
      <c r="BJ58" s="54"/>
      <c r="BK58" s="54"/>
      <c r="BL58" s="60"/>
      <c r="BM58" s="54"/>
      <c r="BN58" s="54"/>
      <c r="BO58" s="60"/>
      <c r="BP58" s="54"/>
      <c r="BQ58" s="54"/>
      <c r="BR58" s="60"/>
      <c r="BS58" s="54"/>
      <c r="BT58" s="54"/>
      <c r="BU58" s="60"/>
      <c r="BV58" s="54"/>
      <c r="BW58" s="54"/>
      <c r="BX58" s="60"/>
      <c r="BY58" s="54">
        <f t="shared" si="46"/>
        <v>0</v>
      </c>
      <c r="BZ58" s="54">
        <f t="shared" si="46"/>
        <v>0</v>
      </c>
      <c r="CA58" s="60"/>
      <c r="CB58" s="54"/>
      <c r="CC58" s="54"/>
      <c r="CD58" s="60"/>
      <c r="CE58" s="54"/>
      <c r="CF58" s="54"/>
      <c r="CG58" s="60"/>
      <c r="CH58" s="54"/>
      <c r="CI58" s="54"/>
      <c r="CJ58" s="60"/>
      <c r="CK58" s="54"/>
      <c r="CL58" s="54"/>
      <c r="CM58" s="60"/>
      <c r="CN58" s="54"/>
      <c r="CO58" s="54"/>
      <c r="CP58" s="60"/>
      <c r="CQ58" s="54"/>
      <c r="CR58" s="54"/>
      <c r="CS58" s="60"/>
    </row>
    <row r="59" spans="1:97" s="6" customFormat="1" ht="15.75" customHeight="1">
      <c r="A59" s="2" t="s">
        <v>179</v>
      </c>
      <c r="B59" s="74">
        <f>B60+B61</f>
        <v>213713.44973000002</v>
      </c>
      <c r="C59" s="74">
        <f t="shared" ref="C59:BK59" si="47">C60+C61</f>
        <v>212952.47233000002</v>
      </c>
      <c r="D59" s="74">
        <f t="shared" si="1"/>
        <v>99.643926294315406</v>
      </c>
      <c r="E59" s="74">
        <f t="shared" si="47"/>
        <v>1079</v>
      </c>
      <c r="F59" s="74">
        <f t="shared" si="47"/>
        <v>1079</v>
      </c>
      <c r="G59" s="58">
        <f>F59/E59*100</f>
        <v>100</v>
      </c>
      <c r="H59" s="74">
        <f t="shared" si="47"/>
        <v>23.8</v>
      </c>
      <c r="I59" s="74">
        <f t="shared" si="47"/>
        <v>23.8</v>
      </c>
      <c r="J59" s="58">
        <f>I59/H59*100</f>
        <v>100</v>
      </c>
      <c r="K59" s="74">
        <f t="shared" si="47"/>
        <v>1103.97936</v>
      </c>
      <c r="L59" s="74">
        <f t="shared" si="47"/>
        <v>1103.97936</v>
      </c>
      <c r="M59" s="58">
        <f>L59/K59*100</f>
        <v>100</v>
      </c>
      <c r="N59" s="74">
        <f t="shared" si="47"/>
        <v>109405.3</v>
      </c>
      <c r="O59" s="74">
        <f t="shared" si="47"/>
        <v>109405.3</v>
      </c>
      <c r="P59" s="58">
        <f>O59/N59*100</f>
        <v>100</v>
      </c>
      <c r="Q59" s="74">
        <f t="shared" si="47"/>
        <v>35516.800000000003</v>
      </c>
      <c r="R59" s="74">
        <f t="shared" si="47"/>
        <v>35516.800000000003</v>
      </c>
      <c r="S59" s="58">
        <f>R59/Q59*100</f>
        <v>100</v>
      </c>
      <c r="T59" s="74">
        <f t="shared" si="47"/>
        <v>0</v>
      </c>
      <c r="U59" s="74">
        <f t="shared" si="47"/>
        <v>0</v>
      </c>
      <c r="V59" s="58"/>
      <c r="W59" s="74">
        <f t="shared" si="47"/>
        <v>171.1</v>
      </c>
      <c r="X59" s="74">
        <f t="shared" si="47"/>
        <v>170.51363000000001</v>
      </c>
      <c r="Y59" s="74">
        <f>X59/W59*100</f>
        <v>99.657293980128586</v>
      </c>
      <c r="Z59" s="74">
        <f t="shared" si="47"/>
        <v>11912</v>
      </c>
      <c r="AA59" s="74">
        <f t="shared" si="47"/>
        <v>11911.89848</v>
      </c>
      <c r="AB59" s="74">
        <f>AA59/Z59*100</f>
        <v>99.999147750167893</v>
      </c>
      <c r="AC59" s="74">
        <f t="shared" si="47"/>
        <v>5462.9080000000004</v>
      </c>
      <c r="AD59" s="74">
        <f t="shared" si="47"/>
        <v>5445.5680000000002</v>
      </c>
      <c r="AE59" s="74">
        <f>AD59/AC59*100</f>
        <v>99.682586637007248</v>
      </c>
      <c r="AF59" s="74">
        <f t="shared" si="47"/>
        <v>26532.12</v>
      </c>
      <c r="AG59" s="74">
        <f t="shared" si="47"/>
        <v>25924.89846</v>
      </c>
      <c r="AH59" s="58">
        <f>AG59/AF59*100</f>
        <v>97.711371952184749</v>
      </c>
      <c r="AI59" s="74">
        <f t="shared" si="47"/>
        <v>108.3</v>
      </c>
      <c r="AJ59" s="74">
        <f t="shared" si="47"/>
        <v>78.520780000000002</v>
      </c>
      <c r="AK59" s="58">
        <f>AJ59/AI59*100</f>
        <v>72.503028624192069</v>
      </c>
      <c r="AL59" s="74">
        <f t="shared" si="47"/>
        <v>0</v>
      </c>
      <c r="AM59" s="74">
        <f t="shared" si="47"/>
        <v>0</v>
      </c>
      <c r="AN59" s="58"/>
      <c r="AO59" s="74">
        <f t="shared" si="47"/>
        <v>488</v>
      </c>
      <c r="AP59" s="74">
        <f t="shared" si="47"/>
        <v>480.58181999999999</v>
      </c>
      <c r="AQ59" s="58">
        <f>AP59/AO59*100</f>
        <v>98.479881147540979</v>
      </c>
      <c r="AR59" s="74">
        <f t="shared" si="47"/>
        <v>3</v>
      </c>
      <c r="AS59" s="74">
        <f t="shared" si="47"/>
        <v>3</v>
      </c>
      <c r="AT59" s="58">
        <f>AS59/AR59*100</f>
        <v>100</v>
      </c>
      <c r="AU59" s="74">
        <f t="shared" si="47"/>
        <v>262.2</v>
      </c>
      <c r="AV59" s="74">
        <f t="shared" si="47"/>
        <v>262.2</v>
      </c>
      <c r="AW59" s="58">
        <f>AV59/AU59*100</f>
        <v>100</v>
      </c>
      <c r="AX59" s="46">
        <f t="shared" si="47"/>
        <v>487</v>
      </c>
      <c r="AY59" s="74">
        <f t="shared" si="47"/>
        <v>487</v>
      </c>
      <c r="AZ59" s="58">
        <f>AY59/AX59*100</f>
        <v>100</v>
      </c>
      <c r="BA59" s="74">
        <f t="shared" si="47"/>
        <v>20</v>
      </c>
      <c r="BB59" s="74">
        <f t="shared" si="47"/>
        <v>20</v>
      </c>
      <c r="BC59" s="58">
        <f>BB59/BA59*100</f>
        <v>100</v>
      </c>
      <c r="BD59" s="74">
        <f t="shared" si="47"/>
        <v>0</v>
      </c>
      <c r="BE59" s="74">
        <f t="shared" si="47"/>
        <v>0</v>
      </c>
      <c r="BF59" s="58"/>
      <c r="BG59" s="74">
        <f t="shared" si="47"/>
        <v>175.4</v>
      </c>
      <c r="BH59" s="74">
        <f t="shared" si="47"/>
        <v>171.154</v>
      </c>
      <c r="BI59" s="58">
        <f>BH59/BG59*100</f>
        <v>97.579247434435572</v>
      </c>
      <c r="BJ59" s="74">
        <f t="shared" si="47"/>
        <v>0</v>
      </c>
      <c r="BK59" s="74">
        <f t="shared" si="47"/>
        <v>0</v>
      </c>
      <c r="BL59" s="58"/>
      <c r="BM59" s="74">
        <f t="shared" ref="BM59:CF59" si="48">BM60+BM61</f>
        <v>7853.2</v>
      </c>
      <c r="BN59" s="74">
        <f t="shared" si="48"/>
        <v>7853.1923999999999</v>
      </c>
      <c r="BO59" s="58">
        <f>BN59/BM59*100</f>
        <v>99.999903224163404</v>
      </c>
      <c r="BP59" s="74">
        <f t="shared" si="48"/>
        <v>0</v>
      </c>
      <c r="BQ59" s="74">
        <f t="shared" si="48"/>
        <v>0</v>
      </c>
      <c r="BR59" s="58"/>
      <c r="BS59" s="74">
        <f t="shared" si="48"/>
        <v>0</v>
      </c>
      <c r="BT59" s="74">
        <f t="shared" si="48"/>
        <v>0</v>
      </c>
      <c r="BU59" s="58"/>
      <c r="BV59" s="74">
        <f t="shared" si="48"/>
        <v>2543.3333299999999</v>
      </c>
      <c r="BW59" s="74">
        <f t="shared" si="48"/>
        <v>2543.3333299999999</v>
      </c>
      <c r="BX59" s="58">
        <f>BW59/BV59*100</f>
        <v>100</v>
      </c>
      <c r="BY59" s="74">
        <f t="shared" si="48"/>
        <v>3408.0790400000001</v>
      </c>
      <c r="BZ59" s="74">
        <f t="shared" si="48"/>
        <v>3400</v>
      </c>
      <c r="CA59" s="58">
        <f>BZ59/BY59*100</f>
        <v>99.762944465043859</v>
      </c>
      <c r="CB59" s="74">
        <f t="shared" si="48"/>
        <v>3373.9982399999999</v>
      </c>
      <c r="CC59" s="74">
        <f t="shared" si="48"/>
        <v>3366</v>
      </c>
      <c r="CD59" s="58">
        <f>CC59/CB59*100</f>
        <v>99.762944748898278</v>
      </c>
      <c r="CE59" s="74">
        <f t="shared" si="48"/>
        <v>34.080800000000004</v>
      </c>
      <c r="CF59" s="74">
        <f t="shared" si="48"/>
        <v>34</v>
      </c>
      <c r="CG59" s="58">
        <f>CF59/CE59*100</f>
        <v>99.762916363465635</v>
      </c>
      <c r="CH59" s="74">
        <f>CH60+CH61</f>
        <v>60.33</v>
      </c>
      <c r="CI59" s="74">
        <f>CI60+CI61</f>
        <v>21.283919999999998</v>
      </c>
      <c r="CJ59" s="58">
        <f>CI59/CH59*100</f>
        <v>35.279164594728989</v>
      </c>
      <c r="CK59" s="74">
        <f>CK60+CK61</f>
        <v>7097.6</v>
      </c>
      <c r="CL59" s="74">
        <f>CL60+CL61</f>
        <v>7050.4481500000002</v>
      </c>
      <c r="CM59" s="58">
        <f>CL59/CK59*100</f>
        <v>99.335664872633004</v>
      </c>
      <c r="CN59" s="74">
        <f>CN60+CN61</f>
        <v>0</v>
      </c>
      <c r="CO59" s="74">
        <f>CO60+CO61</f>
        <v>0</v>
      </c>
      <c r="CP59" s="58"/>
      <c r="CQ59" s="74">
        <f>CQ60+CQ61</f>
        <v>0</v>
      </c>
      <c r="CR59" s="74">
        <f>CR60+CR61</f>
        <v>0</v>
      </c>
      <c r="CS59" s="58"/>
    </row>
    <row r="60" spans="1:97" ht="15.75" customHeight="1">
      <c r="A60" s="1" t="s">
        <v>180</v>
      </c>
      <c r="B60" s="54">
        <f>E60+H60+K60+N60+Q60+T60+W60+Z60+AC60+AF60+AI60+AL60+AO60+AR60+AU60+AX60+BA60+BD60+BG60+BJ60+BM60+BP60+BS60+BV60+BY60+CH60+CK60+CN60+CQ60</f>
        <v>212609.47037000002</v>
      </c>
      <c r="C60" s="54">
        <f>F60+I60+L60+O60+R60+U60+X60+AA60+AD60+AG60+AJ60+AM60+AP60+AS60+AV60+AY60+BB60+BE60+BH60+BK60+BN60+BQ60+BT60+BW60+BZ60+CI60+CL60+CO60+CR60</f>
        <v>211848.49297000002</v>
      </c>
      <c r="D60" s="54">
        <f t="shared" si="1"/>
        <v>99.64207737375213</v>
      </c>
      <c r="E60" s="54">
        <v>1079</v>
      </c>
      <c r="F60" s="54">
        <v>1079</v>
      </c>
      <c r="G60" s="60">
        <f>F60/E60*100</f>
        <v>100</v>
      </c>
      <c r="H60" s="54">
        <v>23.8</v>
      </c>
      <c r="I60" s="54">
        <v>23.8</v>
      </c>
      <c r="J60" s="60">
        <f>I60/H60*100</f>
        <v>100</v>
      </c>
      <c r="K60" s="54"/>
      <c r="L60" s="54"/>
      <c r="M60" s="60"/>
      <c r="N60" s="54">
        <v>109405.3</v>
      </c>
      <c r="O60" s="54">
        <v>109405.3</v>
      </c>
      <c r="P60" s="60">
        <f>O60/N60*100</f>
        <v>100</v>
      </c>
      <c r="Q60" s="54">
        <v>35516.800000000003</v>
      </c>
      <c r="R60" s="54">
        <v>35516.800000000003</v>
      </c>
      <c r="S60" s="60">
        <f>R60/Q60*100</f>
        <v>100</v>
      </c>
      <c r="T60" s="54"/>
      <c r="U60" s="54"/>
      <c r="V60" s="60"/>
      <c r="W60" s="54">
        <v>171.1</v>
      </c>
      <c r="X60" s="54">
        <v>170.51363000000001</v>
      </c>
      <c r="Y60" s="60">
        <f>X60/W60*100</f>
        <v>99.657293980128586</v>
      </c>
      <c r="Z60" s="54">
        <v>11912</v>
      </c>
      <c r="AA60" s="54">
        <v>11911.89848</v>
      </c>
      <c r="AB60" s="60">
        <f>AA60/Z60*100</f>
        <v>99.999147750167893</v>
      </c>
      <c r="AC60" s="54">
        <v>5462.9080000000004</v>
      </c>
      <c r="AD60" s="54">
        <v>5445.5680000000002</v>
      </c>
      <c r="AE60" s="60">
        <f>AD60/AC60*100</f>
        <v>99.682586637007248</v>
      </c>
      <c r="AF60" s="54">
        <v>26532.12</v>
      </c>
      <c r="AG60" s="54">
        <v>25924.89846</v>
      </c>
      <c r="AH60" s="60">
        <f>AG60/AF60*100</f>
        <v>97.711371952184749</v>
      </c>
      <c r="AI60" s="54">
        <v>108.3</v>
      </c>
      <c r="AJ60" s="54">
        <v>78.520780000000002</v>
      </c>
      <c r="AK60" s="60">
        <f>AJ60/AI60*100</f>
        <v>72.503028624192069</v>
      </c>
      <c r="AL60" s="54"/>
      <c r="AM60" s="54"/>
      <c r="AN60" s="60"/>
      <c r="AO60" s="54">
        <v>488</v>
      </c>
      <c r="AP60" s="54">
        <v>480.58181999999999</v>
      </c>
      <c r="AQ60" s="60">
        <f>AP60/AO60*100</f>
        <v>98.479881147540979</v>
      </c>
      <c r="AR60" s="54">
        <v>3</v>
      </c>
      <c r="AS60" s="54">
        <v>3</v>
      </c>
      <c r="AT60" s="60">
        <f>AS60/AR60*100</f>
        <v>100</v>
      </c>
      <c r="AU60" s="54">
        <v>262.2</v>
      </c>
      <c r="AV60" s="54">
        <v>262.2</v>
      </c>
      <c r="AW60" s="60">
        <f>AV60/AU60*100</f>
        <v>100</v>
      </c>
      <c r="AX60" s="59">
        <v>487</v>
      </c>
      <c r="AY60" s="54">
        <v>487</v>
      </c>
      <c r="AZ60" s="60">
        <f>AY60/AX60*100</f>
        <v>100</v>
      </c>
      <c r="BA60" s="60">
        <v>20</v>
      </c>
      <c r="BB60" s="54">
        <v>20</v>
      </c>
      <c r="BC60" s="60">
        <f>BB60/BA60*100</f>
        <v>100</v>
      </c>
      <c r="BD60" s="54"/>
      <c r="BE60" s="54"/>
      <c r="BF60" s="60"/>
      <c r="BG60" s="54">
        <v>175.4</v>
      </c>
      <c r="BH60" s="54">
        <v>171.154</v>
      </c>
      <c r="BI60" s="60">
        <f>BH60/BG60*100</f>
        <v>97.579247434435572</v>
      </c>
      <c r="BJ60" s="54"/>
      <c r="BK60" s="54"/>
      <c r="BL60" s="60"/>
      <c r="BM60" s="54">
        <v>7853.2</v>
      </c>
      <c r="BN60" s="54">
        <v>7853.1923999999999</v>
      </c>
      <c r="BO60" s="60">
        <f>BN60/BM60*100</f>
        <v>99.999903224163404</v>
      </c>
      <c r="BP60" s="54">
        <v>0</v>
      </c>
      <c r="BQ60" s="54">
        <v>0</v>
      </c>
      <c r="BR60" s="60"/>
      <c r="BS60" s="54"/>
      <c r="BT60" s="54"/>
      <c r="BU60" s="60"/>
      <c r="BV60" s="54">
        <v>2543.3333299999999</v>
      </c>
      <c r="BW60" s="54">
        <v>2543.3333299999999</v>
      </c>
      <c r="BX60" s="60">
        <f>BW60/BV60*100</f>
        <v>100</v>
      </c>
      <c r="BY60" s="54">
        <f>CB60+CE60</f>
        <v>3408.0790400000001</v>
      </c>
      <c r="BZ60" s="54">
        <f>CC60+CF60</f>
        <v>3400</v>
      </c>
      <c r="CA60" s="60">
        <f>BZ60/BY60*100</f>
        <v>99.762944465043859</v>
      </c>
      <c r="CB60" s="54">
        <v>3373.9982399999999</v>
      </c>
      <c r="CC60" s="54">
        <v>3366</v>
      </c>
      <c r="CD60" s="60">
        <f>CC60/CB60*100</f>
        <v>99.762944748898278</v>
      </c>
      <c r="CE60" s="54">
        <v>34.080800000000004</v>
      </c>
      <c r="CF60" s="54">
        <v>34</v>
      </c>
      <c r="CG60" s="60">
        <f>CF60/CE60*100</f>
        <v>99.762916363465635</v>
      </c>
      <c r="CH60" s="54">
        <v>60.33</v>
      </c>
      <c r="CI60" s="54">
        <v>21.283919999999998</v>
      </c>
      <c r="CJ60" s="60">
        <f>CI60/CH60*100</f>
        <v>35.279164594728989</v>
      </c>
      <c r="CK60" s="54">
        <v>7097.6</v>
      </c>
      <c r="CL60" s="54">
        <v>7050.4481500000002</v>
      </c>
      <c r="CM60" s="60">
        <f>CL60/CK60*100</f>
        <v>99.335664872633004</v>
      </c>
      <c r="CN60" s="54">
        <v>0</v>
      </c>
      <c r="CO60" s="54">
        <v>0</v>
      </c>
      <c r="CP60" s="60"/>
      <c r="CQ60" s="54"/>
      <c r="CR60" s="54"/>
      <c r="CS60" s="60"/>
    </row>
    <row r="61" spans="1:97" s="6" customFormat="1" ht="15.75" customHeight="1">
      <c r="A61" s="2" t="s">
        <v>189</v>
      </c>
      <c r="B61" s="74">
        <f>SUM(B62:B69)</f>
        <v>1103.97936</v>
      </c>
      <c r="C61" s="74">
        <f>SUM(C62:C69)</f>
        <v>1103.97936</v>
      </c>
      <c r="D61" s="74">
        <f t="shared" si="1"/>
        <v>100</v>
      </c>
      <c r="E61" s="74">
        <f t="shared" ref="E61:BK61" si="49">SUM(E62:E69)</f>
        <v>0</v>
      </c>
      <c r="F61" s="74">
        <f t="shared" si="49"/>
        <v>0</v>
      </c>
      <c r="G61" s="58"/>
      <c r="H61" s="74">
        <f t="shared" si="49"/>
        <v>0</v>
      </c>
      <c r="I61" s="74">
        <f t="shared" si="49"/>
        <v>0</v>
      </c>
      <c r="J61" s="58"/>
      <c r="K61" s="74">
        <f t="shared" si="49"/>
        <v>1103.97936</v>
      </c>
      <c r="L61" s="74">
        <f t="shared" si="49"/>
        <v>1103.97936</v>
      </c>
      <c r="M61" s="58">
        <f t="shared" ref="M61:M69" si="50">L61/K61*100</f>
        <v>100</v>
      </c>
      <c r="N61" s="74">
        <f t="shared" si="49"/>
        <v>0</v>
      </c>
      <c r="O61" s="74">
        <f t="shared" si="49"/>
        <v>0</v>
      </c>
      <c r="P61" s="58"/>
      <c r="Q61" s="74">
        <f t="shared" si="49"/>
        <v>0</v>
      </c>
      <c r="R61" s="74">
        <f t="shared" si="49"/>
        <v>0</v>
      </c>
      <c r="S61" s="58"/>
      <c r="T61" s="74">
        <f t="shared" si="49"/>
        <v>0</v>
      </c>
      <c r="U61" s="74">
        <f t="shared" si="49"/>
        <v>0</v>
      </c>
      <c r="V61" s="58"/>
      <c r="W61" s="74">
        <f t="shared" si="49"/>
        <v>0</v>
      </c>
      <c r="X61" s="74">
        <f t="shared" si="49"/>
        <v>0</v>
      </c>
      <c r="Y61" s="74"/>
      <c r="Z61" s="74">
        <f t="shared" si="49"/>
        <v>0</v>
      </c>
      <c r="AA61" s="74">
        <f t="shared" si="49"/>
        <v>0</v>
      </c>
      <c r="AB61" s="74"/>
      <c r="AC61" s="74">
        <f t="shared" si="49"/>
        <v>0</v>
      </c>
      <c r="AD61" s="74">
        <f t="shared" si="49"/>
        <v>0</v>
      </c>
      <c r="AE61" s="74"/>
      <c r="AF61" s="74">
        <f t="shared" si="49"/>
        <v>0</v>
      </c>
      <c r="AG61" s="74">
        <f t="shared" si="49"/>
        <v>0</v>
      </c>
      <c r="AH61" s="58"/>
      <c r="AI61" s="74">
        <f t="shared" si="49"/>
        <v>0</v>
      </c>
      <c r="AJ61" s="74">
        <f t="shared" si="49"/>
        <v>0</v>
      </c>
      <c r="AK61" s="58"/>
      <c r="AL61" s="74">
        <f t="shared" si="49"/>
        <v>0</v>
      </c>
      <c r="AM61" s="74">
        <f t="shared" si="49"/>
        <v>0</v>
      </c>
      <c r="AN61" s="58"/>
      <c r="AO61" s="74">
        <f t="shared" si="49"/>
        <v>0</v>
      </c>
      <c r="AP61" s="74">
        <f t="shared" si="49"/>
        <v>0</v>
      </c>
      <c r="AQ61" s="58"/>
      <c r="AR61" s="74">
        <f t="shared" si="49"/>
        <v>0</v>
      </c>
      <c r="AS61" s="74">
        <f t="shared" si="49"/>
        <v>0</v>
      </c>
      <c r="AT61" s="58"/>
      <c r="AU61" s="74">
        <f t="shared" si="49"/>
        <v>0</v>
      </c>
      <c r="AV61" s="74">
        <f t="shared" si="49"/>
        <v>0</v>
      </c>
      <c r="AW61" s="58"/>
      <c r="AX61" s="46">
        <f t="shared" si="49"/>
        <v>0</v>
      </c>
      <c r="AY61" s="74">
        <f t="shared" si="49"/>
        <v>0</v>
      </c>
      <c r="AZ61" s="58"/>
      <c r="BA61" s="74">
        <f t="shared" si="49"/>
        <v>0</v>
      </c>
      <c r="BB61" s="74">
        <f t="shared" si="49"/>
        <v>0</v>
      </c>
      <c r="BC61" s="58"/>
      <c r="BD61" s="74">
        <f t="shared" si="49"/>
        <v>0</v>
      </c>
      <c r="BE61" s="74">
        <f t="shared" si="49"/>
        <v>0</v>
      </c>
      <c r="BF61" s="58"/>
      <c r="BG61" s="74">
        <f t="shared" si="49"/>
        <v>0</v>
      </c>
      <c r="BH61" s="74">
        <f t="shared" si="49"/>
        <v>0</v>
      </c>
      <c r="BI61" s="58"/>
      <c r="BJ61" s="74">
        <f t="shared" si="49"/>
        <v>0</v>
      </c>
      <c r="BK61" s="74">
        <f t="shared" si="49"/>
        <v>0</v>
      </c>
      <c r="BL61" s="58"/>
      <c r="BM61" s="74">
        <f t="shared" ref="BM61:CF61" si="51">SUM(BM62:BM69)</f>
        <v>0</v>
      </c>
      <c r="BN61" s="74">
        <f t="shared" si="51"/>
        <v>0</v>
      </c>
      <c r="BO61" s="58"/>
      <c r="BP61" s="74">
        <f t="shared" si="51"/>
        <v>0</v>
      </c>
      <c r="BQ61" s="74">
        <f t="shared" si="51"/>
        <v>0</v>
      </c>
      <c r="BR61" s="58"/>
      <c r="BS61" s="74">
        <f t="shared" si="51"/>
        <v>0</v>
      </c>
      <c r="BT61" s="74">
        <f t="shared" si="51"/>
        <v>0</v>
      </c>
      <c r="BU61" s="58"/>
      <c r="BV61" s="74">
        <f t="shared" si="51"/>
        <v>0</v>
      </c>
      <c r="BW61" s="74">
        <f t="shared" si="51"/>
        <v>0</v>
      </c>
      <c r="BX61" s="58"/>
      <c r="BY61" s="74">
        <f t="shared" si="51"/>
        <v>0</v>
      </c>
      <c r="BZ61" s="74">
        <f t="shared" si="51"/>
        <v>0</v>
      </c>
      <c r="CA61" s="58"/>
      <c r="CB61" s="74">
        <f t="shared" si="51"/>
        <v>0</v>
      </c>
      <c r="CC61" s="74">
        <f t="shared" si="51"/>
        <v>0</v>
      </c>
      <c r="CD61" s="58"/>
      <c r="CE61" s="74">
        <f t="shared" si="51"/>
        <v>0</v>
      </c>
      <c r="CF61" s="74">
        <f t="shared" si="51"/>
        <v>0</v>
      </c>
      <c r="CG61" s="58"/>
      <c r="CH61" s="74">
        <f>SUM(CH62:CH69)</f>
        <v>0</v>
      </c>
      <c r="CI61" s="74">
        <f>SUM(CI62:CI69)</f>
        <v>0</v>
      </c>
      <c r="CJ61" s="58"/>
      <c r="CK61" s="74">
        <f>SUM(CK62:CK69)</f>
        <v>0</v>
      </c>
      <c r="CL61" s="74">
        <f>SUM(CL62:CL69)</f>
        <v>0</v>
      </c>
      <c r="CM61" s="58"/>
      <c r="CN61" s="74">
        <f>SUM(CN62:CN69)</f>
        <v>0</v>
      </c>
      <c r="CO61" s="74">
        <f>SUM(CO62:CO69)</f>
        <v>0</v>
      </c>
      <c r="CP61" s="58"/>
      <c r="CQ61" s="74">
        <f>SUM(CQ62:CQ69)</f>
        <v>0</v>
      </c>
      <c r="CR61" s="74">
        <f>SUM(CR62:CR69)</f>
        <v>0</v>
      </c>
      <c r="CS61" s="58"/>
    </row>
    <row r="62" spans="1:97" ht="15.75" customHeight="1">
      <c r="A62" s="1" t="s">
        <v>131</v>
      </c>
      <c r="B62" s="54">
        <f t="shared" ref="B62:B69" si="52">E62+H62+K62+N62+Q62+T62+W62+Z62+AC62+AF62+AI62+AL62+AO62+AR62+AU62+AX62+BA62+BD62+BG62+BJ62+BM62+BP62+BS62+BV62+BY62+CH62+CK62+CN62+CQ62</f>
        <v>125.31785000000001</v>
      </c>
      <c r="C62" s="54">
        <f t="shared" ref="C62:C69" si="53">F62+I62+L62+O62+R62+U62+X62+AA62+AD62+AG62+AJ62+AM62+AP62+AS62+AV62+AY62+BB62+BE62+BH62+BK62+BN62+BQ62+BT62+BW62+BZ62+CI62+CL62+CO62+CR62</f>
        <v>125.31785000000001</v>
      </c>
      <c r="D62" s="54">
        <f t="shared" si="1"/>
        <v>100</v>
      </c>
      <c r="E62" s="54"/>
      <c r="F62" s="54"/>
      <c r="G62" s="60"/>
      <c r="H62" s="54"/>
      <c r="I62" s="54"/>
      <c r="J62" s="60"/>
      <c r="K62" s="54">
        <v>125.31785000000001</v>
      </c>
      <c r="L62" s="54">
        <v>125.31785000000001</v>
      </c>
      <c r="M62" s="60">
        <f t="shared" si="50"/>
        <v>100</v>
      </c>
      <c r="N62" s="54"/>
      <c r="O62" s="54"/>
      <c r="P62" s="60"/>
      <c r="Q62" s="54"/>
      <c r="R62" s="54"/>
      <c r="S62" s="60"/>
      <c r="T62" s="54"/>
      <c r="U62" s="54"/>
      <c r="V62" s="60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60"/>
      <c r="AI62" s="54"/>
      <c r="AJ62" s="54"/>
      <c r="AK62" s="60"/>
      <c r="AL62" s="54"/>
      <c r="AM62" s="54"/>
      <c r="AN62" s="60"/>
      <c r="AO62" s="54"/>
      <c r="AP62" s="54"/>
      <c r="AQ62" s="60"/>
      <c r="AR62" s="54"/>
      <c r="AS62" s="54"/>
      <c r="AT62" s="60"/>
      <c r="AU62" s="54"/>
      <c r="AV62" s="54"/>
      <c r="AW62" s="60"/>
      <c r="AX62" s="26"/>
      <c r="AY62" s="54"/>
      <c r="AZ62" s="60"/>
      <c r="BA62" s="54"/>
      <c r="BB62" s="54"/>
      <c r="BC62" s="60"/>
      <c r="BD62" s="54"/>
      <c r="BE62" s="54"/>
      <c r="BF62" s="60"/>
      <c r="BG62" s="54"/>
      <c r="BH62" s="54"/>
      <c r="BI62" s="60"/>
      <c r="BJ62" s="54"/>
      <c r="BK62" s="54"/>
      <c r="BL62" s="60"/>
      <c r="BM62" s="54"/>
      <c r="BN62" s="54"/>
      <c r="BO62" s="60"/>
      <c r="BP62" s="54"/>
      <c r="BQ62" s="54"/>
      <c r="BR62" s="60"/>
      <c r="BS62" s="54"/>
      <c r="BT62" s="54"/>
      <c r="BU62" s="60"/>
      <c r="BV62" s="54"/>
      <c r="BW62" s="54"/>
      <c r="BX62" s="60"/>
      <c r="BY62" s="54">
        <f t="shared" ref="BY62:BZ69" si="54">CB62+CE62</f>
        <v>0</v>
      </c>
      <c r="BZ62" s="54">
        <f t="shared" si="54"/>
        <v>0</v>
      </c>
      <c r="CA62" s="60"/>
      <c r="CB62" s="54"/>
      <c r="CC62" s="54"/>
      <c r="CD62" s="60"/>
      <c r="CE62" s="54"/>
      <c r="CF62" s="54"/>
      <c r="CG62" s="60"/>
      <c r="CH62" s="54"/>
      <c r="CI62" s="54"/>
      <c r="CJ62" s="60"/>
      <c r="CK62" s="54"/>
      <c r="CL62" s="54"/>
      <c r="CM62" s="60"/>
      <c r="CN62" s="54"/>
      <c r="CO62" s="54"/>
      <c r="CP62" s="60"/>
      <c r="CQ62" s="54"/>
      <c r="CR62" s="54"/>
      <c r="CS62" s="60"/>
    </row>
    <row r="63" spans="1:97" ht="15.75" customHeight="1">
      <c r="A63" s="1" t="s">
        <v>145</v>
      </c>
      <c r="B63" s="54">
        <f t="shared" si="52"/>
        <v>91.729830000000007</v>
      </c>
      <c r="C63" s="54">
        <f t="shared" si="53"/>
        <v>91.729830000000007</v>
      </c>
      <c r="D63" s="54">
        <f t="shared" si="1"/>
        <v>100</v>
      </c>
      <c r="E63" s="54"/>
      <c r="F63" s="54"/>
      <c r="G63" s="60"/>
      <c r="H63" s="54"/>
      <c r="I63" s="54"/>
      <c r="J63" s="60"/>
      <c r="K63" s="54">
        <v>91.729830000000007</v>
      </c>
      <c r="L63" s="54">
        <v>91.729830000000007</v>
      </c>
      <c r="M63" s="60">
        <f t="shared" si="50"/>
        <v>100</v>
      </c>
      <c r="N63" s="54"/>
      <c r="O63" s="54"/>
      <c r="P63" s="60"/>
      <c r="Q63" s="54"/>
      <c r="R63" s="54"/>
      <c r="S63" s="60"/>
      <c r="T63" s="54"/>
      <c r="U63" s="54"/>
      <c r="V63" s="60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60"/>
      <c r="AI63" s="54"/>
      <c r="AJ63" s="54"/>
      <c r="AK63" s="60"/>
      <c r="AL63" s="54"/>
      <c r="AM63" s="54"/>
      <c r="AN63" s="60"/>
      <c r="AO63" s="54"/>
      <c r="AP63" s="54"/>
      <c r="AQ63" s="60"/>
      <c r="AR63" s="54"/>
      <c r="AS63" s="54"/>
      <c r="AT63" s="60"/>
      <c r="AU63" s="54"/>
      <c r="AV63" s="54"/>
      <c r="AW63" s="60"/>
      <c r="AX63" s="26"/>
      <c r="AY63" s="54"/>
      <c r="AZ63" s="60"/>
      <c r="BA63" s="54"/>
      <c r="BB63" s="54"/>
      <c r="BC63" s="60"/>
      <c r="BD63" s="54"/>
      <c r="BE63" s="54"/>
      <c r="BF63" s="60"/>
      <c r="BG63" s="54"/>
      <c r="BH63" s="54"/>
      <c r="BI63" s="60"/>
      <c r="BJ63" s="54"/>
      <c r="BK63" s="54"/>
      <c r="BL63" s="60"/>
      <c r="BM63" s="54"/>
      <c r="BN63" s="54"/>
      <c r="BO63" s="60"/>
      <c r="BP63" s="54"/>
      <c r="BQ63" s="54"/>
      <c r="BR63" s="60"/>
      <c r="BS63" s="54"/>
      <c r="BT63" s="54"/>
      <c r="BU63" s="60"/>
      <c r="BV63" s="54"/>
      <c r="BW63" s="54"/>
      <c r="BX63" s="60"/>
      <c r="BY63" s="54">
        <f t="shared" si="54"/>
        <v>0</v>
      </c>
      <c r="BZ63" s="54">
        <f t="shared" si="54"/>
        <v>0</v>
      </c>
      <c r="CA63" s="60"/>
      <c r="CB63" s="54"/>
      <c r="CC63" s="54"/>
      <c r="CD63" s="60"/>
      <c r="CE63" s="54"/>
      <c r="CF63" s="54"/>
      <c r="CG63" s="60"/>
      <c r="CH63" s="54"/>
      <c r="CI63" s="54"/>
      <c r="CJ63" s="60"/>
      <c r="CK63" s="54"/>
      <c r="CL63" s="54"/>
      <c r="CM63" s="60"/>
      <c r="CN63" s="54"/>
      <c r="CO63" s="54"/>
      <c r="CP63" s="60"/>
      <c r="CQ63" s="54"/>
      <c r="CR63" s="54"/>
      <c r="CS63" s="60"/>
    </row>
    <row r="64" spans="1:97" ht="15.75" customHeight="1">
      <c r="A64" s="1" t="s">
        <v>436</v>
      </c>
      <c r="B64" s="54">
        <f t="shared" si="52"/>
        <v>124.83932</v>
      </c>
      <c r="C64" s="54">
        <f t="shared" si="53"/>
        <v>124.83932</v>
      </c>
      <c r="D64" s="54">
        <f t="shared" si="1"/>
        <v>100</v>
      </c>
      <c r="E64" s="54"/>
      <c r="F64" s="54"/>
      <c r="G64" s="60"/>
      <c r="H64" s="54"/>
      <c r="I64" s="54"/>
      <c r="J64" s="60"/>
      <c r="K64" s="54">
        <v>124.83932</v>
      </c>
      <c r="L64" s="54">
        <v>124.83932</v>
      </c>
      <c r="M64" s="60">
        <f t="shared" si="50"/>
        <v>100</v>
      </c>
      <c r="N64" s="54"/>
      <c r="O64" s="54"/>
      <c r="P64" s="60"/>
      <c r="Q64" s="54"/>
      <c r="R64" s="54"/>
      <c r="S64" s="60"/>
      <c r="T64" s="54"/>
      <c r="U64" s="54"/>
      <c r="V64" s="60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60"/>
      <c r="AI64" s="54"/>
      <c r="AJ64" s="54"/>
      <c r="AK64" s="60"/>
      <c r="AL64" s="54"/>
      <c r="AM64" s="54"/>
      <c r="AN64" s="60"/>
      <c r="AO64" s="54"/>
      <c r="AP64" s="54"/>
      <c r="AQ64" s="60"/>
      <c r="AR64" s="54"/>
      <c r="AS64" s="54"/>
      <c r="AT64" s="60"/>
      <c r="AU64" s="54"/>
      <c r="AV64" s="54"/>
      <c r="AW64" s="60"/>
      <c r="AX64" s="26"/>
      <c r="AY64" s="54"/>
      <c r="AZ64" s="60"/>
      <c r="BA64" s="54"/>
      <c r="BB64" s="54"/>
      <c r="BC64" s="60"/>
      <c r="BD64" s="54"/>
      <c r="BE64" s="54"/>
      <c r="BF64" s="60"/>
      <c r="BG64" s="54"/>
      <c r="BH64" s="54"/>
      <c r="BI64" s="60"/>
      <c r="BJ64" s="54"/>
      <c r="BK64" s="54"/>
      <c r="BL64" s="60"/>
      <c r="BM64" s="54"/>
      <c r="BN64" s="54"/>
      <c r="BO64" s="60"/>
      <c r="BP64" s="54"/>
      <c r="BQ64" s="54"/>
      <c r="BR64" s="60"/>
      <c r="BS64" s="54"/>
      <c r="BT64" s="54"/>
      <c r="BU64" s="60"/>
      <c r="BV64" s="54"/>
      <c r="BW64" s="54"/>
      <c r="BX64" s="60"/>
      <c r="BY64" s="54">
        <f t="shared" si="54"/>
        <v>0</v>
      </c>
      <c r="BZ64" s="54">
        <f t="shared" si="54"/>
        <v>0</v>
      </c>
      <c r="CA64" s="60"/>
      <c r="CB64" s="54"/>
      <c r="CC64" s="54"/>
      <c r="CD64" s="60"/>
      <c r="CE64" s="54"/>
      <c r="CF64" s="54"/>
      <c r="CG64" s="60"/>
      <c r="CH64" s="54"/>
      <c r="CI64" s="54"/>
      <c r="CJ64" s="60"/>
      <c r="CK64" s="54"/>
      <c r="CL64" s="54"/>
      <c r="CM64" s="60"/>
      <c r="CN64" s="54"/>
      <c r="CO64" s="54"/>
      <c r="CP64" s="60"/>
      <c r="CQ64" s="54"/>
      <c r="CR64" s="54"/>
      <c r="CS64" s="60"/>
    </row>
    <row r="65" spans="1:97" ht="15.75" customHeight="1">
      <c r="A65" s="1" t="s">
        <v>89</v>
      </c>
      <c r="B65" s="54">
        <f t="shared" si="52"/>
        <v>125.13132</v>
      </c>
      <c r="C65" s="54">
        <f t="shared" si="53"/>
        <v>125.13132</v>
      </c>
      <c r="D65" s="54">
        <f t="shared" si="1"/>
        <v>100</v>
      </c>
      <c r="E65" s="54"/>
      <c r="F65" s="54"/>
      <c r="G65" s="60"/>
      <c r="H65" s="54"/>
      <c r="I65" s="54"/>
      <c r="J65" s="60"/>
      <c r="K65" s="54">
        <v>125.13132</v>
      </c>
      <c r="L65" s="54">
        <v>125.13132</v>
      </c>
      <c r="M65" s="60">
        <f t="shared" si="50"/>
        <v>100</v>
      </c>
      <c r="N65" s="54"/>
      <c r="O65" s="54"/>
      <c r="P65" s="60"/>
      <c r="Q65" s="54"/>
      <c r="R65" s="54"/>
      <c r="S65" s="60"/>
      <c r="T65" s="54"/>
      <c r="U65" s="54"/>
      <c r="V65" s="60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60"/>
      <c r="AI65" s="54"/>
      <c r="AJ65" s="54"/>
      <c r="AK65" s="60"/>
      <c r="AL65" s="54"/>
      <c r="AM65" s="54"/>
      <c r="AN65" s="60"/>
      <c r="AO65" s="54"/>
      <c r="AP65" s="54"/>
      <c r="AQ65" s="60"/>
      <c r="AR65" s="54"/>
      <c r="AS65" s="54"/>
      <c r="AT65" s="60"/>
      <c r="AU65" s="54"/>
      <c r="AV65" s="54"/>
      <c r="AW65" s="60"/>
      <c r="AX65" s="26"/>
      <c r="AY65" s="54"/>
      <c r="AZ65" s="60"/>
      <c r="BA65" s="54"/>
      <c r="BB65" s="54"/>
      <c r="BC65" s="60"/>
      <c r="BD65" s="54"/>
      <c r="BE65" s="54"/>
      <c r="BF65" s="60"/>
      <c r="BG65" s="54"/>
      <c r="BH65" s="54"/>
      <c r="BI65" s="60"/>
      <c r="BJ65" s="54"/>
      <c r="BK65" s="54"/>
      <c r="BL65" s="60"/>
      <c r="BM65" s="54"/>
      <c r="BN65" s="54"/>
      <c r="BO65" s="60"/>
      <c r="BP65" s="54"/>
      <c r="BQ65" s="54"/>
      <c r="BR65" s="60"/>
      <c r="BS65" s="54"/>
      <c r="BT65" s="54"/>
      <c r="BU65" s="60"/>
      <c r="BV65" s="54"/>
      <c r="BW65" s="54"/>
      <c r="BX65" s="60"/>
      <c r="BY65" s="54">
        <f t="shared" si="54"/>
        <v>0</v>
      </c>
      <c r="BZ65" s="54">
        <f t="shared" si="54"/>
        <v>0</v>
      </c>
      <c r="CA65" s="60"/>
      <c r="CB65" s="54"/>
      <c r="CC65" s="54"/>
      <c r="CD65" s="60"/>
      <c r="CE65" s="54"/>
      <c r="CF65" s="54"/>
      <c r="CG65" s="60"/>
      <c r="CH65" s="54"/>
      <c r="CI65" s="54"/>
      <c r="CJ65" s="60"/>
      <c r="CK65" s="54"/>
      <c r="CL65" s="54"/>
      <c r="CM65" s="60"/>
      <c r="CN65" s="54"/>
      <c r="CO65" s="54"/>
      <c r="CP65" s="60"/>
      <c r="CQ65" s="54"/>
      <c r="CR65" s="54"/>
      <c r="CS65" s="60"/>
    </row>
    <row r="66" spans="1:97" ht="15.75" customHeight="1">
      <c r="A66" s="1" t="s">
        <v>153</v>
      </c>
      <c r="B66" s="54">
        <f t="shared" si="52"/>
        <v>124.36422</v>
      </c>
      <c r="C66" s="54">
        <f t="shared" si="53"/>
        <v>124.36422</v>
      </c>
      <c r="D66" s="54">
        <f t="shared" si="1"/>
        <v>100</v>
      </c>
      <c r="E66" s="54"/>
      <c r="F66" s="54"/>
      <c r="G66" s="60"/>
      <c r="H66" s="54"/>
      <c r="I66" s="54"/>
      <c r="J66" s="60"/>
      <c r="K66" s="54">
        <v>124.36422</v>
      </c>
      <c r="L66" s="54">
        <v>124.36422</v>
      </c>
      <c r="M66" s="60">
        <f t="shared" si="50"/>
        <v>100</v>
      </c>
      <c r="N66" s="54"/>
      <c r="O66" s="54"/>
      <c r="P66" s="60"/>
      <c r="Q66" s="54"/>
      <c r="R66" s="54"/>
      <c r="S66" s="60"/>
      <c r="T66" s="54"/>
      <c r="U66" s="54"/>
      <c r="V66" s="60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60"/>
      <c r="AI66" s="54"/>
      <c r="AJ66" s="54"/>
      <c r="AK66" s="60"/>
      <c r="AL66" s="54"/>
      <c r="AM66" s="54"/>
      <c r="AN66" s="60"/>
      <c r="AO66" s="54"/>
      <c r="AP66" s="54"/>
      <c r="AQ66" s="60"/>
      <c r="AR66" s="54"/>
      <c r="AS66" s="54"/>
      <c r="AT66" s="60"/>
      <c r="AU66" s="54"/>
      <c r="AV66" s="54"/>
      <c r="AW66" s="60"/>
      <c r="AX66" s="26"/>
      <c r="AY66" s="54"/>
      <c r="AZ66" s="60"/>
      <c r="BA66" s="54"/>
      <c r="BB66" s="54"/>
      <c r="BC66" s="60"/>
      <c r="BD66" s="54"/>
      <c r="BE66" s="54"/>
      <c r="BF66" s="60"/>
      <c r="BG66" s="54"/>
      <c r="BH66" s="54"/>
      <c r="BI66" s="60"/>
      <c r="BJ66" s="54"/>
      <c r="BK66" s="54"/>
      <c r="BL66" s="60"/>
      <c r="BM66" s="54"/>
      <c r="BN66" s="54"/>
      <c r="BO66" s="60"/>
      <c r="BP66" s="54"/>
      <c r="BQ66" s="54"/>
      <c r="BR66" s="60"/>
      <c r="BS66" s="54"/>
      <c r="BT66" s="54"/>
      <c r="BU66" s="60"/>
      <c r="BV66" s="54"/>
      <c r="BW66" s="54"/>
      <c r="BX66" s="60"/>
      <c r="BY66" s="54">
        <f t="shared" si="54"/>
        <v>0</v>
      </c>
      <c r="BZ66" s="54">
        <f t="shared" si="54"/>
        <v>0</v>
      </c>
      <c r="CA66" s="60"/>
      <c r="CB66" s="54"/>
      <c r="CC66" s="54"/>
      <c r="CD66" s="60"/>
      <c r="CE66" s="54"/>
      <c r="CF66" s="54"/>
      <c r="CG66" s="60"/>
      <c r="CH66" s="54"/>
      <c r="CI66" s="54"/>
      <c r="CJ66" s="60"/>
      <c r="CK66" s="54"/>
      <c r="CL66" s="54"/>
      <c r="CM66" s="60"/>
      <c r="CN66" s="54"/>
      <c r="CO66" s="54"/>
      <c r="CP66" s="60"/>
      <c r="CQ66" s="54"/>
      <c r="CR66" s="54"/>
      <c r="CS66" s="60"/>
    </row>
    <row r="67" spans="1:97" ht="15.75" customHeight="1">
      <c r="A67" s="1" t="s">
        <v>97</v>
      </c>
      <c r="B67" s="54">
        <f t="shared" si="52"/>
        <v>122.96214000000001</v>
      </c>
      <c r="C67" s="54">
        <f t="shared" si="53"/>
        <v>122.96214000000001</v>
      </c>
      <c r="D67" s="54">
        <f t="shared" si="1"/>
        <v>100</v>
      </c>
      <c r="E67" s="54"/>
      <c r="F67" s="54"/>
      <c r="G67" s="60"/>
      <c r="H67" s="54"/>
      <c r="I67" s="54"/>
      <c r="J67" s="60"/>
      <c r="K67" s="54">
        <v>122.96214000000001</v>
      </c>
      <c r="L67" s="54">
        <v>122.96214000000001</v>
      </c>
      <c r="M67" s="60">
        <f t="shared" si="50"/>
        <v>100</v>
      </c>
      <c r="N67" s="54"/>
      <c r="O67" s="54"/>
      <c r="P67" s="60"/>
      <c r="Q67" s="54"/>
      <c r="R67" s="54"/>
      <c r="S67" s="60"/>
      <c r="T67" s="54"/>
      <c r="U67" s="54"/>
      <c r="V67" s="60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60"/>
      <c r="AI67" s="54"/>
      <c r="AJ67" s="54"/>
      <c r="AK67" s="60"/>
      <c r="AL67" s="54"/>
      <c r="AM67" s="54"/>
      <c r="AN67" s="60"/>
      <c r="AO67" s="54"/>
      <c r="AP67" s="54"/>
      <c r="AQ67" s="60"/>
      <c r="AR67" s="54"/>
      <c r="AS67" s="54"/>
      <c r="AT67" s="60"/>
      <c r="AU67" s="54"/>
      <c r="AV67" s="54"/>
      <c r="AW67" s="60"/>
      <c r="AX67" s="26"/>
      <c r="AY67" s="54"/>
      <c r="AZ67" s="60"/>
      <c r="BA67" s="54"/>
      <c r="BB67" s="54"/>
      <c r="BC67" s="60"/>
      <c r="BD67" s="54"/>
      <c r="BE67" s="54"/>
      <c r="BF67" s="60"/>
      <c r="BG67" s="54"/>
      <c r="BH67" s="54"/>
      <c r="BI67" s="60"/>
      <c r="BJ67" s="54"/>
      <c r="BK67" s="54"/>
      <c r="BL67" s="60"/>
      <c r="BM67" s="54"/>
      <c r="BN67" s="54"/>
      <c r="BO67" s="60"/>
      <c r="BP67" s="54"/>
      <c r="BQ67" s="54"/>
      <c r="BR67" s="60"/>
      <c r="BS67" s="54"/>
      <c r="BT67" s="54"/>
      <c r="BU67" s="60"/>
      <c r="BV67" s="54"/>
      <c r="BW67" s="54"/>
      <c r="BX67" s="60"/>
      <c r="BY67" s="54">
        <f t="shared" si="54"/>
        <v>0</v>
      </c>
      <c r="BZ67" s="54">
        <f t="shared" si="54"/>
        <v>0</v>
      </c>
      <c r="CA67" s="60"/>
      <c r="CB67" s="54"/>
      <c r="CC67" s="54"/>
      <c r="CD67" s="60"/>
      <c r="CE67" s="54"/>
      <c r="CF67" s="54"/>
      <c r="CG67" s="60"/>
      <c r="CH67" s="54"/>
      <c r="CI67" s="54"/>
      <c r="CJ67" s="60"/>
      <c r="CK67" s="54"/>
      <c r="CL67" s="54"/>
      <c r="CM67" s="60"/>
      <c r="CN67" s="54"/>
      <c r="CO67" s="54"/>
      <c r="CP67" s="60"/>
      <c r="CQ67" s="54"/>
      <c r="CR67" s="54"/>
      <c r="CS67" s="60"/>
    </row>
    <row r="68" spans="1:97" ht="15.75" customHeight="1">
      <c r="A68" s="1" t="s">
        <v>156</v>
      </c>
      <c r="B68" s="54">
        <f t="shared" si="52"/>
        <v>128.70896999999999</v>
      </c>
      <c r="C68" s="54">
        <f t="shared" si="53"/>
        <v>128.70896999999999</v>
      </c>
      <c r="D68" s="54">
        <f t="shared" si="1"/>
        <v>100</v>
      </c>
      <c r="E68" s="54"/>
      <c r="F68" s="54"/>
      <c r="G68" s="60"/>
      <c r="H68" s="54"/>
      <c r="I68" s="54"/>
      <c r="J68" s="60"/>
      <c r="K68" s="54">
        <v>128.70896999999999</v>
      </c>
      <c r="L68" s="54">
        <v>128.70896999999999</v>
      </c>
      <c r="M68" s="60">
        <f t="shared" si="50"/>
        <v>100</v>
      </c>
      <c r="N68" s="54"/>
      <c r="O68" s="54"/>
      <c r="P68" s="60"/>
      <c r="Q68" s="54"/>
      <c r="R68" s="54"/>
      <c r="S68" s="60"/>
      <c r="T68" s="54"/>
      <c r="U68" s="54"/>
      <c r="V68" s="60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60"/>
      <c r="AI68" s="54"/>
      <c r="AJ68" s="54"/>
      <c r="AK68" s="60"/>
      <c r="AL68" s="54"/>
      <c r="AM68" s="54"/>
      <c r="AN68" s="60"/>
      <c r="AO68" s="54"/>
      <c r="AP68" s="54"/>
      <c r="AQ68" s="60"/>
      <c r="AR68" s="54"/>
      <c r="AS68" s="54"/>
      <c r="AT68" s="60"/>
      <c r="AU68" s="54"/>
      <c r="AV68" s="54"/>
      <c r="AW68" s="60"/>
      <c r="AX68" s="26"/>
      <c r="AY68" s="54"/>
      <c r="AZ68" s="60"/>
      <c r="BA68" s="54"/>
      <c r="BB68" s="54"/>
      <c r="BC68" s="60"/>
      <c r="BD68" s="54"/>
      <c r="BE68" s="54"/>
      <c r="BF68" s="60"/>
      <c r="BG68" s="54"/>
      <c r="BH68" s="54"/>
      <c r="BI68" s="60"/>
      <c r="BJ68" s="54"/>
      <c r="BK68" s="54"/>
      <c r="BL68" s="60"/>
      <c r="BM68" s="54"/>
      <c r="BN68" s="54"/>
      <c r="BO68" s="60"/>
      <c r="BP68" s="54"/>
      <c r="BQ68" s="54"/>
      <c r="BR68" s="60"/>
      <c r="BS68" s="54"/>
      <c r="BT68" s="54"/>
      <c r="BU68" s="60"/>
      <c r="BV68" s="54"/>
      <c r="BW68" s="54"/>
      <c r="BX68" s="60"/>
      <c r="BY68" s="54">
        <f t="shared" si="54"/>
        <v>0</v>
      </c>
      <c r="BZ68" s="54">
        <f t="shared" si="54"/>
        <v>0</v>
      </c>
      <c r="CA68" s="60"/>
      <c r="CB68" s="54"/>
      <c r="CC68" s="54"/>
      <c r="CD68" s="60"/>
      <c r="CE68" s="54"/>
      <c r="CF68" s="54"/>
      <c r="CG68" s="60"/>
      <c r="CH68" s="54"/>
      <c r="CI68" s="54"/>
      <c r="CJ68" s="60"/>
      <c r="CK68" s="54"/>
      <c r="CL68" s="54"/>
      <c r="CM68" s="60"/>
      <c r="CN68" s="54"/>
      <c r="CO68" s="54"/>
      <c r="CP68" s="60"/>
      <c r="CQ68" s="54"/>
      <c r="CR68" s="54"/>
      <c r="CS68" s="60"/>
    </row>
    <row r="69" spans="1:97" ht="15.75" customHeight="1">
      <c r="A69" s="1" t="s">
        <v>157</v>
      </c>
      <c r="B69" s="54">
        <f t="shared" si="52"/>
        <v>260.92570999999998</v>
      </c>
      <c r="C69" s="54">
        <f t="shared" si="53"/>
        <v>260.92570999999998</v>
      </c>
      <c r="D69" s="54">
        <f t="shared" si="1"/>
        <v>100</v>
      </c>
      <c r="E69" s="54"/>
      <c r="F69" s="54"/>
      <c r="G69" s="60"/>
      <c r="H69" s="54"/>
      <c r="I69" s="54"/>
      <c r="J69" s="60"/>
      <c r="K69" s="54">
        <v>260.92570999999998</v>
      </c>
      <c r="L69" s="54">
        <v>260.92570999999998</v>
      </c>
      <c r="M69" s="60">
        <f t="shared" si="50"/>
        <v>100</v>
      </c>
      <c r="N69" s="54"/>
      <c r="O69" s="54"/>
      <c r="P69" s="60"/>
      <c r="Q69" s="54"/>
      <c r="R69" s="54"/>
      <c r="S69" s="60"/>
      <c r="T69" s="54"/>
      <c r="U69" s="54"/>
      <c r="V69" s="60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60"/>
      <c r="AI69" s="54"/>
      <c r="AJ69" s="54"/>
      <c r="AK69" s="60"/>
      <c r="AL69" s="54"/>
      <c r="AM69" s="54"/>
      <c r="AN69" s="60"/>
      <c r="AO69" s="54"/>
      <c r="AP69" s="54"/>
      <c r="AQ69" s="60"/>
      <c r="AR69" s="54"/>
      <c r="AS69" s="54"/>
      <c r="AT69" s="60"/>
      <c r="AU69" s="54"/>
      <c r="AV69" s="54"/>
      <c r="AW69" s="60"/>
      <c r="AX69" s="26"/>
      <c r="AY69" s="54"/>
      <c r="AZ69" s="60"/>
      <c r="BA69" s="54"/>
      <c r="BB69" s="54"/>
      <c r="BC69" s="60"/>
      <c r="BD69" s="54"/>
      <c r="BE69" s="54"/>
      <c r="BF69" s="60"/>
      <c r="BG69" s="54"/>
      <c r="BH69" s="54"/>
      <c r="BI69" s="60"/>
      <c r="BJ69" s="54"/>
      <c r="BK69" s="54"/>
      <c r="BL69" s="60"/>
      <c r="BM69" s="54"/>
      <c r="BN69" s="54"/>
      <c r="BO69" s="60"/>
      <c r="BP69" s="54"/>
      <c r="BQ69" s="54"/>
      <c r="BR69" s="60"/>
      <c r="BS69" s="54"/>
      <c r="BT69" s="54"/>
      <c r="BU69" s="60"/>
      <c r="BV69" s="54"/>
      <c r="BW69" s="54"/>
      <c r="BX69" s="60"/>
      <c r="BY69" s="54">
        <f t="shared" si="54"/>
        <v>0</v>
      </c>
      <c r="BZ69" s="54">
        <f t="shared" si="54"/>
        <v>0</v>
      </c>
      <c r="CA69" s="60"/>
      <c r="CB69" s="54"/>
      <c r="CC69" s="54"/>
      <c r="CD69" s="60"/>
      <c r="CE69" s="54"/>
      <c r="CF69" s="54"/>
      <c r="CG69" s="60"/>
      <c r="CH69" s="54"/>
      <c r="CI69" s="54"/>
      <c r="CJ69" s="60"/>
      <c r="CK69" s="54"/>
      <c r="CL69" s="54"/>
      <c r="CM69" s="60"/>
      <c r="CN69" s="54"/>
      <c r="CO69" s="54"/>
      <c r="CP69" s="60"/>
      <c r="CQ69" s="54"/>
      <c r="CR69" s="54"/>
      <c r="CS69" s="60"/>
    </row>
    <row r="70" spans="1:97" s="22" customFormat="1" ht="15.75" customHeight="1">
      <c r="A70" s="2" t="s">
        <v>176</v>
      </c>
      <c r="B70" s="74">
        <f>B71+B72</f>
        <v>315369.08150999987</v>
      </c>
      <c r="C70" s="74">
        <f>C71+C72</f>
        <v>314300.82424999989</v>
      </c>
      <c r="D70" s="74">
        <f t="shared" si="1"/>
        <v>99.661267599574089</v>
      </c>
      <c r="E70" s="74">
        <f>E71+E72</f>
        <v>1221</v>
      </c>
      <c r="F70" s="74">
        <f>F71+F72</f>
        <v>1221</v>
      </c>
      <c r="G70" s="58">
        <f>F70/E70*100</f>
        <v>100</v>
      </c>
      <c r="H70" s="74">
        <f>H71+H72</f>
        <v>44.9</v>
      </c>
      <c r="I70" s="74">
        <f>I71+I72</f>
        <v>44.9</v>
      </c>
      <c r="J70" s="58">
        <f>I70/H70*100</f>
        <v>100</v>
      </c>
      <c r="K70" s="74">
        <f>K71+K72</f>
        <v>1164.31951</v>
      </c>
      <c r="L70" s="74">
        <f>L71+L72</f>
        <v>1164.31951</v>
      </c>
      <c r="M70" s="58">
        <f>L70/K70*100</f>
        <v>100</v>
      </c>
      <c r="N70" s="74">
        <f>N71+N72</f>
        <v>151459.9</v>
      </c>
      <c r="O70" s="74">
        <f>O71+O72</f>
        <v>151459.9</v>
      </c>
      <c r="P70" s="58">
        <f>O70/N70*100</f>
        <v>100</v>
      </c>
      <c r="Q70" s="74">
        <f>Q71+Q72</f>
        <v>58759.9</v>
      </c>
      <c r="R70" s="74">
        <f>R71+R72</f>
        <v>58759.9</v>
      </c>
      <c r="S70" s="58">
        <f>R70/Q70*100</f>
        <v>100</v>
      </c>
      <c r="T70" s="74">
        <f>T71+T72</f>
        <v>0</v>
      </c>
      <c r="U70" s="74">
        <f>U71+U72</f>
        <v>0</v>
      </c>
      <c r="V70" s="58"/>
      <c r="W70" s="74">
        <f>W71+W72</f>
        <v>159.4</v>
      </c>
      <c r="X70" s="74">
        <f>X71+X72</f>
        <v>151.6</v>
      </c>
      <c r="Y70" s="74">
        <f>X70/W70*100</f>
        <v>95.106649937264734</v>
      </c>
      <c r="Z70" s="74">
        <f>Z71+Z72</f>
        <v>17080.099999999999</v>
      </c>
      <c r="AA70" s="74">
        <f>AA71+AA72</f>
        <v>17080.099999999999</v>
      </c>
      <c r="AB70" s="74">
        <f>AA70/Z70*100</f>
        <v>100</v>
      </c>
      <c r="AC70" s="74">
        <f>AC71+AC72</f>
        <v>6197.9380000000001</v>
      </c>
      <c r="AD70" s="74">
        <f>AD71+AD72</f>
        <v>6135.8909999999996</v>
      </c>
      <c r="AE70" s="74">
        <f>AD70/AC70*100</f>
        <v>98.998908991990547</v>
      </c>
      <c r="AF70" s="74">
        <f>AF71+AF72</f>
        <v>48931.3</v>
      </c>
      <c r="AG70" s="74">
        <f>AG71+AG72</f>
        <v>48334.414660000002</v>
      </c>
      <c r="AH70" s="58">
        <f>AG70/AF70*100</f>
        <v>98.780156382519976</v>
      </c>
      <c r="AI70" s="74">
        <f>AI71+AI72</f>
        <v>116</v>
      </c>
      <c r="AJ70" s="74">
        <f>AJ71+AJ72</f>
        <v>72.599999999999994</v>
      </c>
      <c r="AK70" s="58">
        <f>AJ70/AI70*100</f>
        <v>62.586206896551722</v>
      </c>
      <c r="AL70" s="74">
        <f>AL71+AL72</f>
        <v>0</v>
      </c>
      <c r="AM70" s="74">
        <f>AM71+AM72</f>
        <v>0</v>
      </c>
      <c r="AN70" s="58"/>
      <c r="AO70" s="74">
        <f>AO71+AO72</f>
        <v>538</v>
      </c>
      <c r="AP70" s="74">
        <f>AP71+AP72</f>
        <v>538</v>
      </c>
      <c r="AQ70" s="58">
        <f>AP70/AO70*100</f>
        <v>100</v>
      </c>
      <c r="AR70" s="74">
        <f>AR71+AR72</f>
        <v>3</v>
      </c>
      <c r="AS70" s="74">
        <f>AS71+AS72</f>
        <v>3</v>
      </c>
      <c r="AT70" s="58">
        <f>AS70/AR70*100</f>
        <v>100</v>
      </c>
      <c r="AU70" s="74">
        <f>AU71+AU72</f>
        <v>371.6</v>
      </c>
      <c r="AV70" s="74">
        <f>AV71+AV72</f>
        <v>371.6</v>
      </c>
      <c r="AW70" s="58">
        <f>AV70/AU70*100</f>
        <v>100</v>
      </c>
      <c r="AX70" s="46">
        <f>AX71+AX72</f>
        <v>446</v>
      </c>
      <c r="AY70" s="74">
        <f>AY71+AY72</f>
        <v>446</v>
      </c>
      <c r="AZ70" s="58">
        <f>AY70/AX70*100</f>
        <v>100</v>
      </c>
      <c r="BA70" s="74">
        <f>BA71+BA72</f>
        <v>23</v>
      </c>
      <c r="BB70" s="74">
        <f>BB71+BB72</f>
        <v>23</v>
      </c>
      <c r="BC70" s="58">
        <f>BB70/BA70*100</f>
        <v>100</v>
      </c>
      <c r="BD70" s="74">
        <f>BD71+BD72</f>
        <v>89.784000000000006</v>
      </c>
      <c r="BE70" s="74">
        <f>BE71+BE72</f>
        <v>89.784000000000006</v>
      </c>
      <c r="BF70" s="58">
        <f>BE70/BD70*100</f>
        <v>100</v>
      </c>
      <c r="BG70" s="74">
        <f>BG71+BG72</f>
        <v>311</v>
      </c>
      <c r="BH70" s="74">
        <f>BH71+BH72</f>
        <v>310.06799999999998</v>
      </c>
      <c r="BI70" s="58">
        <f>BH70/BG70*100</f>
        <v>99.70032154340835</v>
      </c>
      <c r="BJ70" s="74">
        <f>BJ71+BJ72</f>
        <v>0.83</v>
      </c>
      <c r="BK70" s="74">
        <f>BK71+BK72</f>
        <v>0.83</v>
      </c>
      <c r="BL70" s="58">
        <f>BK70/BJ70*100</f>
        <v>100</v>
      </c>
      <c r="BM70" s="74">
        <f>BM71+BM72</f>
        <v>13718.1</v>
      </c>
      <c r="BN70" s="74">
        <f>BN71+BN72</f>
        <v>13718.066129999999</v>
      </c>
      <c r="BO70" s="58">
        <f>BN70/BM70*100</f>
        <v>99.999753099919076</v>
      </c>
      <c r="BP70" s="74">
        <f>BP71+BP72</f>
        <v>99</v>
      </c>
      <c r="BQ70" s="74">
        <f>BQ71+BQ72</f>
        <v>0</v>
      </c>
      <c r="BR70" s="58">
        <f>BQ70/BP70*100</f>
        <v>0</v>
      </c>
      <c r="BS70" s="74">
        <f>BS71+BS72</f>
        <v>0</v>
      </c>
      <c r="BT70" s="74">
        <f>BT71+BT72</f>
        <v>0</v>
      </c>
      <c r="BU70" s="58"/>
      <c r="BV70" s="74">
        <f>BV71+BV72</f>
        <v>3100.23</v>
      </c>
      <c r="BW70" s="74">
        <f>BW71+BW72</f>
        <v>3100.23</v>
      </c>
      <c r="BX70" s="58">
        <f>BW70/BV70*100</f>
        <v>100</v>
      </c>
      <c r="BY70" s="74">
        <f>BY71+BY72</f>
        <v>0</v>
      </c>
      <c r="BZ70" s="74">
        <f>BZ71+BZ72</f>
        <v>0</v>
      </c>
      <c r="CA70" s="58"/>
      <c r="CB70" s="74">
        <f>CB71+CB72</f>
        <v>0</v>
      </c>
      <c r="CC70" s="74">
        <f>CC71+CC72</f>
        <v>0</v>
      </c>
      <c r="CD70" s="58"/>
      <c r="CE70" s="74">
        <f>CE71+CE72</f>
        <v>0</v>
      </c>
      <c r="CF70" s="74">
        <f>CF71+CF72</f>
        <v>0</v>
      </c>
      <c r="CG70" s="58"/>
      <c r="CH70" s="74">
        <f>CH71+CH72</f>
        <v>50.98</v>
      </c>
      <c r="CI70" s="74">
        <f>CI71+CI72</f>
        <v>1.01712</v>
      </c>
      <c r="CJ70" s="58">
        <f>CI70/CH70*100</f>
        <v>1.9951353471949786</v>
      </c>
      <c r="CK70" s="74">
        <f>CK71+CK72</f>
        <v>10636.8</v>
      </c>
      <c r="CL70" s="74">
        <f>CL71+CL72</f>
        <v>10590.41</v>
      </c>
      <c r="CM70" s="58">
        <f>CL70/CK70*100</f>
        <v>99.563872593261138</v>
      </c>
      <c r="CN70" s="74">
        <f>CN71+CN72</f>
        <v>0</v>
      </c>
      <c r="CO70" s="74">
        <f>CO71+CO72</f>
        <v>0</v>
      </c>
      <c r="CP70" s="58"/>
      <c r="CQ70" s="74">
        <f>CQ71+CQ72</f>
        <v>846</v>
      </c>
      <c r="CR70" s="74">
        <f>CR71+CR72</f>
        <v>684.19383000000005</v>
      </c>
      <c r="CS70" s="58">
        <f t="shared" ref="CS70:CS71" si="55">CR70/CQ70*100</f>
        <v>80.87397517730497</v>
      </c>
    </row>
    <row r="71" spans="1:97" ht="15.95" customHeight="1">
      <c r="A71" s="1" t="s">
        <v>181</v>
      </c>
      <c r="B71" s="54">
        <f>E71+H71+K71+N71+Q71+T71+W71+Z71+AC71+AF71+AI71+AL71+AO71+AR71+AU71+AX71+BA71+BD71+BG71+BJ71+BM71+BP71+BS71+BV71+BY71+CH71+CK71+CN71+CQ71</f>
        <v>314204.76199999987</v>
      </c>
      <c r="C71" s="54">
        <f>F71+I71+L71+O71+R71+U71+X71+AA71+AD71+AG71+AJ71+AM71+AP71+AS71+AV71+AY71+BB71+BE71+BH71+BK71+BN71+BQ71+BT71+BW71+BZ71+CI71+CL71+CO71+CR71</f>
        <v>313136.50473999989</v>
      </c>
      <c r="D71" s="54">
        <f t="shared" si="1"/>
        <v>99.660012390264157</v>
      </c>
      <c r="E71" s="54">
        <v>1221</v>
      </c>
      <c r="F71" s="54">
        <v>1221</v>
      </c>
      <c r="G71" s="60">
        <f>F71/E71*100</f>
        <v>100</v>
      </c>
      <c r="H71" s="54">
        <v>44.9</v>
      </c>
      <c r="I71" s="54">
        <v>44.9</v>
      </c>
      <c r="J71" s="60">
        <f>I71/H71*100</f>
        <v>100</v>
      </c>
      <c r="K71" s="54"/>
      <c r="L71" s="54"/>
      <c r="M71" s="60"/>
      <c r="N71" s="54">
        <v>151459.9</v>
      </c>
      <c r="O71" s="54">
        <v>151459.9</v>
      </c>
      <c r="P71" s="60">
        <f>O71/N71*100</f>
        <v>100</v>
      </c>
      <c r="Q71" s="54">
        <v>58759.9</v>
      </c>
      <c r="R71" s="54">
        <v>58759.9</v>
      </c>
      <c r="S71" s="60">
        <f>R71/Q71*100</f>
        <v>100</v>
      </c>
      <c r="T71" s="54"/>
      <c r="U71" s="54"/>
      <c r="V71" s="60"/>
      <c r="W71" s="54">
        <v>159.4</v>
      </c>
      <c r="X71" s="54">
        <v>151.6</v>
      </c>
      <c r="Y71" s="60">
        <f>X71/W71*100</f>
        <v>95.106649937264734</v>
      </c>
      <c r="Z71" s="54">
        <v>17080.099999999999</v>
      </c>
      <c r="AA71" s="54">
        <v>17080.099999999999</v>
      </c>
      <c r="AB71" s="60">
        <f>AA71/Z71*100</f>
        <v>100</v>
      </c>
      <c r="AC71" s="54">
        <v>6197.9380000000001</v>
      </c>
      <c r="AD71" s="54">
        <v>6135.8909999999996</v>
      </c>
      <c r="AE71" s="60">
        <f>AD71/AC71*100</f>
        <v>98.998908991990547</v>
      </c>
      <c r="AF71" s="54">
        <v>48931.3</v>
      </c>
      <c r="AG71" s="54">
        <v>48334.414660000002</v>
      </c>
      <c r="AH71" s="60">
        <f>AG71/AF71*100</f>
        <v>98.780156382519976</v>
      </c>
      <c r="AI71" s="54">
        <v>116</v>
      </c>
      <c r="AJ71" s="54">
        <v>72.599999999999994</v>
      </c>
      <c r="AK71" s="60">
        <f>AJ71/AI71*100</f>
        <v>62.586206896551722</v>
      </c>
      <c r="AL71" s="54"/>
      <c r="AM71" s="54"/>
      <c r="AN71" s="60"/>
      <c r="AO71" s="54">
        <v>538</v>
      </c>
      <c r="AP71" s="54">
        <v>538</v>
      </c>
      <c r="AQ71" s="60">
        <f>AP71/AO71*100</f>
        <v>100</v>
      </c>
      <c r="AR71" s="54">
        <v>3</v>
      </c>
      <c r="AS71" s="54">
        <v>3</v>
      </c>
      <c r="AT71" s="60">
        <f>AS71/AR71*100</f>
        <v>100</v>
      </c>
      <c r="AU71" s="54">
        <v>371.6</v>
      </c>
      <c r="AV71" s="54">
        <v>371.6</v>
      </c>
      <c r="AW71" s="60">
        <f>AV71/AU71*100</f>
        <v>100</v>
      </c>
      <c r="AX71" s="26">
        <v>446</v>
      </c>
      <c r="AY71" s="54">
        <v>446</v>
      </c>
      <c r="AZ71" s="60">
        <f>AY71/AX71*100</f>
        <v>100</v>
      </c>
      <c r="BA71" s="54">
        <v>23</v>
      </c>
      <c r="BB71" s="54">
        <v>23</v>
      </c>
      <c r="BC71" s="60">
        <f>BB71/BA71*100</f>
        <v>100</v>
      </c>
      <c r="BD71" s="54">
        <v>89.784000000000006</v>
      </c>
      <c r="BE71" s="54">
        <v>89.784000000000006</v>
      </c>
      <c r="BF71" s="60">
        <f>BE71/BD71*100</f>
        <v>100</v>
      </c>
      <c r="BG71" s="54">
        <v>311</v>
      </c>
      <c r="BH71" s="54">
        <v>310.06799999999998</v>
      </c>
      <c r="BI71" s="60">
        <f>BH71/BG71*100</f>
        <v>99.70032154340835</v>
      </c>
      <c r="BJ71" s="54">
        <v>0.83</v>
      </c>
      <c r="BK71" s="54">
        <v>0.83</v>
      </c>
      <c r="BL71" s="60">
        <f>BK71/BJ71*100</f>
        <v>100</v>
      </c>
      <c r="BM71" s="54">
        <v>13718.1</v>
      </c>
      <c r="BN71" s="54">
        <v>13718.066129999999</v>
      </c>
      <c r="BO71" s="60">
        <f>BN71/BM71*100</f>
        <v>99.999753099919076</v>
      </c>
      <c r="BP71" s="54">
        <v>99</v>
      </c>
      <c r="BQ71" s="54">
        <v>0</v>
      </c>
      <c r="BR71" s="60">
        <f>BQ71/BP71*100</f>
        <v>0</v>
      </c>
      <c r="BS71" s="54"/>
      <c r="BT71" s="54"/>
      <c r="BU71" s="60"/>
      <c r="BV71" s="54">
        <v>3100.23</v>
      </c>
      <c r="BW71" s="54">
        <v>3100.23</v>
      </c>
      <c r="BX71" s="60">
        <f>BW71/BV71*100</f>
        <v>100</v>
      </c>
      <c r="BY71" s="54">
        <f>CB71+CE71</f>
        <v>0</v>
      </c>
      <c r="BZ71" s="54">
        <f>CC71+CF71</f>
        <v>0</v>
      </c>
      <c r="CA71" s="60"/>
      <c r="CB71" s="54"/>
      <c r="CC71" s="54"/>
      <c r="CD71" s="60"/>
      <c r="CE71" s="54"/>
      <c r="CF71" s="54"/>
      <c r="CG71" s="60"/>
      <c r="CH71" s="54">
        <v>50.98</v>
      </c>
      <c r="CI71" s="54">
        <v>1.01712</v>
      </c>
      <c r="CJ71" s="60">
        <f>CI71/CH71*100</f>
        <v>1.9951353471949786</v>
      </c>
      <c r="CK71" s="54">
        <v>10636.8</v>
      </c>
      <c r="CL71" s="54">
        <v>10590.41</v>
      </c>
      <c r="CM71" s="60">
        <f>CL71/CK71*100</f>
        <v>99.563872593261138</v>
      </c>
      <c r="CN71" s="54"/>
      <c r="CO71" s="54"/>
      <c r="CP71" s="60"/>
      <c r="CQ71" s="54">
        <v>846</v>
      </c>
      <c r="CR71" s="54">
        <v>684.19383000000005</v>
      </c>
      <c r="CS71" s="58">
        <f t="shared" si="55"/>
        <v>80.87397517730497</v>
      </c>
    </row>
    <row r="72" spans="1:97" s="22" customFormat="1" ht="15.75" customHeight="1">
      <c r="A72" s="52" t="s">
        <v>189</v>
      </c>
      <c r="B72" s="75">
        <f>SUM(B73:B77)</f>
        <v>1164.31951</v>
      </c>
      <c r="C72" s="75">
        <f>SUM(C73:C77)</f>
        <v>1164.31951</v>
      </c>
      <c r="D72" s="75">
        <f t="shared" ref="D72:D77" si="56">C72/B72*100</f>
        <v>100</v>
      </c>
      <c r="E72" s="75">
        <f>SUM(E73:E77)</f>
        <v>0</v>
      </c>
      <c r="F72" s="75">
        <f>SUM(F73:F77)</f>
        <v>0</v>
      </c>
      <c r="G72" s="61"/>
      <c r="H72" s="75">
        <f>SUM(H73:H77)</f>
        <v>0</v>
      </c>
      <c r="I72" s="75">
        <f>SUM(I73:I77)</f>
        <v>0</v>
      </c>
      <c r="J72" s="61"/>
      <c r="K72" s="75">
        <f>SUM(K73:K77)</f>
        <v>1164.31951</v>
      </c>
      <c r="L72" s="75">
        <f>SUM(L73:L77)</f>
        <v>1164.31951</v>
      </c>
      <c r="M72" s="61">
        <f t="shared" ref="M72:M77" si="57">L72/K72*100</f>
        <v>100</v>
      </c>
      <c r="N72" s="75">
        <f>SUM(N73:N77)</f>
        <v>0</v>
      </c>
      <c r="O72" s="75">
        <f>SUM(O73:O77)</f>
        <v>0</v>
      </c>
      <c r="P72" s="61"/>
      <c r="Q72" s="75">
        <f>SUM(Q73:Q77)</f>
        <v>0</v>
      </c>
      <c r="R72" s="75">
        <f>SUM(R73:R77)</f>
        <v>0</v>
      </c>
      <c r="S72" s="61"/>
      <c r="T72" s="75">
        <f>SUM(T73:T77)</f>
        <v>0</v>
      </c>
      <c r="U72" s="75">
        <f>SUM(U73:U77)</f>
        <v>0</v>
      </c>
      <c r="V72" s="61"/>
      <c r="W72" s="75">
        <f>SUM(W73:W77)</f>
        <v>0</v>
      </c>
      <c r="X72" s="75">
        <f>SUM(X73:X77)</f>
        <v>0</v>
      </c>
      <c r="Y72" s="75"/>
      <c r="Z72" s="75">
        <f>SUM(Z73:Z77)</f>
        <v>0</v>
      </c>
      <c r="AA72" s="75">
        <f>SUM(AA73:AA77)</f>
        <v>0</v>
      </c>
      <c r="AB72" s="75"/>
      <c r="AC72" s="75">
        <f>SUM(AC73:AC77)</f>
        <v>0</v>
      </c>
      <c r="AD72" s="75">
        <f>SUM(AD73:AD77)</f>
        <v>0</v>
      </c>
      <c r="AE72" s="75"/>
      <c r="AF72" s="75">
        <f>SUM(AF73:AF77)</f>
        <v>0</v>
      </c>
      <c r="AG72" s="75">
        <f>SUM(AG73:AG77)</f>
        <v>0</v>
      </c>
      <c r="AH72" s="61"/>
      <c r="AI72" s="75">
        <f>SUM(AI73:AI77)</f>
        <v>0</v>
      </c>
      <c r="AJ72" s="75">
        <f>SUM(AJ73:AJ77)</f>
        <v>0</v>
      </c>
      <c r="AK72" s="61"/>
      <c r="AL72" s="75">
        <f>SUM(AL73:AL77)</f>
        <v>0</v>
      </c>
      <c r="AM72" s="75">
        <f>SUM(AM73:AM77)</f>
        <v>0</v>
      </c>
      <c r="AN72" s="61"/>
      <c r="AO72" s="75">
        <f>SUM(AO73:AO77)</f>
        <v>0</v>
      </c>
      <c r="AP72" s="75">
        <f>SUM(AP73:AP77)</f>
        <v>0</v>
      </c>
      <c r="AQ72" s="61"/>
      <c r="AR72" s="75">
        <f>SUM(AR73:AR77)</f>
        <v>0</v>
      </c>
      <c r="AS72" s="75">
        <f>SUM(AS73:AS77)</f>
        <v>0</v>
      </c>
      <c r="AT72" s="61"/>
      <c r="AU72" s="75">
        <f>SUM(AU73:AU77)</f>
        <v>0</v>
      </c>
      <c r="AV72" s="75">
        <f>SUM(AV73:AV77)</f>
        <v>0</v>
      </c>
      <c r="AW72" s="61"/>
      <c r="AX72" s="49">
        <f>SUM(AX73:AX77)</f>
        <v>0</v>
      </c>
      <c r="AY72" s="75">
        <f>SUM(AY73:AY77)</f>
        <v>0</v>
      </c>
      <c r="AZ72" s="61"/>
      <c r="BA72" s="75">
        <f>SUM(BA73:BA77)</f>
        <v>0</v>
      </c>
      <c r="BB72" s="75">
        <f>SUM(BB73:BB77)</f>
        <v>0</v>
      </c>
      <c r="BC72" s="61"/>
      <c r="BD72" s="75">
        <f>SUM(BD73:BD77)</f>
        <v>0</v>
      </c>
      <c r="BE72" s="75">
        <f>SUM(BE73:BE77)</f>
        <v>0</v>
      </c>
      <c r="BF72" s="61"/>
      <c r="BG72" s="75">
        <f>SUM(BG73:BG77)</f>
        <v>0</v>
      </c>
      <c r="BH72" s="75">
        <f>SUM(BH73:BH77)</f>
        <v>0</v>
      </c>
      <c r="BI72" s="61"/>
      <c r="BJ72" s="75">
        <f>SUM(BJ73:BJ77)</f>
        <v>0</v>
      </c>
      <c r="BK72" s="75">
        <f>SUM(BK73:BK77)</f>
        <v>0</v>
      </c>
      <c r="BL72" s="61"/>
      <c r="BM72" s="75">
        <f>SUM(BM73:BM77)</f>
        <v>0</v>
      </c>
      <c r="BN72" s="75">
        <f>SUM(BN73:BN77)</f>
        <v>0</v>
      </c>
      <c r="BO72" s="61"/>
      <c r="BP72" s="75">
        <f>SUM(BP73:BP77)</f>
        <v>0</v>
      </c>
      <c r="BQ72" s="75">
        <f>SUM(BQ73:BQ77)</f>
        <v>0</v>
      </c>
      <c r="BR72" s="61"/>
      <c r="BS72" s="75">
        <f>SUM(BS73:BS77)</f>
        <v>0</v>
      </c>
      <c r="BT72" s="75">
        <f>SUM(BT73:BT77)</f>
        <v>0</v>
      </c>
      <c r="BU72" s="61"/>
      <c r="BV72" s="75">
        <f>SUM(BV73:BV77)</f>
        <v>0</v>
      </c>
      <c r="BW72" s="75">
        <f>SUM(BW73:BW77)</f>
        <v>0</v>
      </c>
      <c r="BX72" s="61"/>
      <c r="BY72" s="75">
        <f>SUM(BY73:BY77)</f>
        <v>0</v>
      </c>
      <c r="BZ72" s="75">
        <f>SUM(BZ73:BZ77)</f>
        <v>0</v>
      </c>
      <c r="CA72" s="61"/>
      <c r="CB72" s="75">
        <f>SUM(CB73:CB77)</f>
        <v>0</v>
      </c>
      <c r="CC72" s="75">
        <f>SUM(CC73:CC77)</f>
        <v>0</v>
      </c>
      <c r="CD72" s="61"/>
      <c r="CE72" s="75">
        <f>SUM(CE73:CE77)</f>
        <v>0</v>
      </c>
      <c r="CF72" s="75">
        <f>SUM(CF73:CF77)</f>
        <v>0</v>
      </c>
      <c r="CG72" s="61"/>
      <c r="CH72" s="75">
        <f>SUM(CH73:CH77)</f>
        <v>0</v>
      </c>
      <c r="CI72" s="75">
        <f>SUM(CI73:CI77)</f>
        <v>0</v>
      </c>
      <c r="CJ72" s="61"/>
      <c r="CK72" s="75">
        <f>SUM(CK73:CK77)</f>
        <v>0</v>
      </c>
      <c r="CL72" s="75">
        <f>SUM(CL73:CL77)</f>
        <v>0</v>
      </c>
      <c r="CM72" s="61"/>
      <c r="CN72" s="75">
        <f>SUM(CN73:CN77)</f>
        <v>0</v>
      </c>
      <c r="CO72" s="75">
        <f>SUM(CO73:CO77)</f>
        <v>0</v>
      </c>
      <c r="CP72" s="61"/>
      <c r="CQ72" s="75">
        <f>SUM(CQ73:CQ77)</f>
        <v>0</v>
      </c>
      <c r="CR72" s="75">
        <f>SUM(CR73:CR77)</f>
        <v>0</v>
      </c>
      <c r="CS72" s="61"/>
    </row>
    <row r="73" spans="1:97" ht="15.95" customHeight="1">
      <c r="A73" s="1" t="s">
        <v>79</v>
      </c>
      <c r="B73" s="54">
        <f t="shared" ref="B73:B77" si="58">E73+H73+K73+N73+Q73+T73+W73+Z73+AC73+AF73+AI73+AL73+AO73+AR73+AU73+AX73+BA73+BD73+BG73+BJ73+BM73+BP73+BS73+BV73+BY73+CH73+CK73+CN73+CQ73</f>
        <v>244.08826999999999</v>
      </c>
      <c r="C73" s="54">
        <f>F73+I73+L73+O73+R73+U73+X73+AA73+AD73+AG73+AJ73+AM73+AP73+AS73+AV73+AY73+BB73+BE73+BH73+BK73+BN73+BQ73+BT73+BW73+BZ73+CI73+CL73+CO73+CR73</f>
        <v>244.08826999999999</v>
      </c>
      <c r="D73" s="54">
        <f t="shared" si="56"/>
        <v>100</v>
      </c>
      <c r="E73" s="54"/>
      <c r="F73" s="54"/>
      <c r="G73" s="60"/>
      <c r="H73" s="54"/>
      <c r="I73" s="54"/>
      <c r="J73" s="60"/>
      <c r="K73" s="54">
        <v>244.08826999999999</v>
      </c>
      <c r="L73" s="54">
        <v>244.08826999999999</v>
      </c>
      <c r="M73" s="60">
        <f t="shared" si="57"/>
        <v>100</v>
      </c>
      <c r="N73" s="54"/>
      <c r="O73" s="54"/>
      <c r="P73" s="60"/>
      <c r="Q73" s="54"/>
      <c r="R73" s="54"/>
      <c r="S73" s="60"/>
      <c r="T73" s="54"/>
      <c r="U73" s="54"/>
      <c r="V73" s="60"/>
      <c r="W73" s="54"/>
      <c r="X73" s="54"/>
      <c r="Y73" s="60"/>
      <c r="Z73" s="54"/>
      <c r="AA73" s="54"/>
      <c r="AB73" s="60"/>
      <c r="AC73" s="54"/>
      <c r="AD73" s="54"/>
      <c r="AE73" s="60"/>
      <c r="AF73" s="54"/>
      <c r="AG73" s="54"/>
      <c r="AH73" s="60"/>
      <c r="AI73" s="54"/>
      <c r="AJ73" s="54"/>
      <c r="AK73" s="60"/>
      <c r="AL73" s="54"/>
      <c r="AM73" s="54"/>
      <c r="AN73" s="60"/>
      <c r="AO73" s="54"/>
      <c r="AP73" s="54"/>
      <c r="AQ73" s="60"/>
      <c r="AR73" s="54"/>
      <c r="AS73" s="54"/>
      <c r="AT73" s="60"/>
      <c r="AU73" s="54"/>
      <c r="AV73" s="54"/>
      <c r="AW73" s="60"/>
      <c r="AX73" s="26"/>
      <c r="AY73" s="54"/>
      <c r="AZ73" s="60"/>
      <c r="BA73" s="54"/>
      <c r="BB73" s="54"/>
      <c r="BC73" s="60"/>
      <c r="BD73" s="54"/>
      <c r="BE73" s="54"/>
      <c r="BF73" s="60"/>
      <c r="BG73" s="54"/>
      <c r="BH73" s="54"/>
      <c r="BI73" s="60"/>
      <c r="BJ73" s="54"/>
      <c r="BK73" s="54"/>
      <c r="BL73" s="60"/>
      <c r="BM73" s="54"/>
      <c r="BN73" s="54"/>
      <c r="BO73" s="60"/>
      <c r="BP73" s="54"/>
      <c r="BQ73" s="54"/>
      <c r="BR73" s="60"/>
      <c r="BS73" s="54"/>
      <c r="BT73" s="54"/>
      <c r="BU73" s="60"/>
      <c r="BV73" s="54"/>
      <c r="BW73" s="54"/>
      <c r="BX73" s="60"/>
      <c r="BY73" s="54">
        <f t="shared" ref="BY73:BZ77" si="59">CB73+CE73</f>
        <v>0</v>
      </c>
      <c r="BZ73" s="54">
        <f t="shared" si="59"/>
        <v>0</v>
      </c>
      <c r="CA73" s="60"/>
      <c r="CB73" s="54"/>
      <c r="CC73" s="54"/>
      <c r="CD73" s="60"/>
      <c r="CE73" s="54"/>
      <c r="CF73" s="54"/>
      <c r="CG73" s="60"/>
      <c r="CH73" s="54"/>
      <c r="CI73" s="54"/>
      <c r="CJ73" s="60"/>
      <c r="CK73" s="54"/>
      <c r="CL73" s="54"/>
      <c r="CM73" s="60"/>
      <c r="CN73" s="54"/>
      <c r="CO73" s="54"/>
      <c r="CP73" s="60"/>
      <c r="CQ73" s="54"/>
      <c r="CR73" s="54"/>
      <c r="CS73" s="60"/>
    </row>
    <row r="74" spans="1:97" ht="15.95" customHeight="1">
      <c r="A74" s="1" t="s">
        <v>368</v>
      </c>
      <c r="B74" s="54">
        <f t="shared" si="58"/>
        <v>211.66212999999999</v>
      </c>
      <c r="C74" s="54">
        <f>F74+I74+L74+O74+R74+U74+X74+AA74+AD74+AG74+AJ74+AM74+AP74+AS74+AV74+AY74+BB74+BE74+BH74+BK74+BN74+BQ74+BT74+BW74+BZ74+CI74+CL74+CO74+CR74</f>
        <v>211.66212999999999</v>
      </c>
      <c r="D74" s="54">
        <f t="shared" si="56"/>
        <v>100</v>
      </c>
      <c r="E74" s="54"/>
      <c r="F74" s="54"/>
      <c r="G74" s="60"/>
      <c r="H74" s="54"/>
      <c r="I74" s="54"/>
      <c r="J74" s="60"/>
      <c r="K74" s="54">
        <v>211.66212999999999</v>
      </c>
      <c r="L74" s="54">
        <v>211.66212999999999</v>
      </c>
      <c r="M74" s="60">
        <f t="shared" si="57"/>
        <v>100</v>
      </c>
      <c r="N74" s="54"/>
      <c r="O74" s="54"/>
      <c r="P74" s="60"/>
      <c r="Q74" s="54"/>
      <c r="R74" s="54"/>
      <c r="S74" s="60"/>
      <c r="T74" s="54"/>
      <c r="U74" s="54"/>
      <c r="V74" s="60"/>
      <c r="W74" s="54"/>
      <c r="X74" s="54"/>
      <c r="Y74" s="60"/>
      <c r="Z74" s="54"/>
      <c r="AA74" s="54"/>
      <c r="AB74" s="60"/>
      <c r="AC74" s="54"/>
      <c r="AD74" s="54"/>
      <c r="AE74" s="60"/>
      <c r="AF74" s="54"/>
      <c r="AG74" s="54"/>
      <c r="AH74" s="60"/>
      <c r="AI74" s="54"/>
      <c r="AJ74" s="54"/>
      <c r="AK74" s="60"/>
      <c r="AL74" s="54"/>
      <c r="AM74" s="54"/>
      <c r="AN74" s="60"/>
      <c r="AO74" s="54"/>
      <c r="AP74" s="54"/>
      <c r="AQ74" s="60"/>
      <c r="AR74" s="54"/>
      <c r="AS74" s="54"/>
      <c r="AT74" s="60"/>
      <c r="AU74" s="54"/>
      <c r="AV74" s="54"/>
      <c r="AW74" s="60"/>
      <c r="AX74" s="26"/>
      <c r="AY74" s="54"/>
      <c r="AZ74" s="60"/>
      <c r="BA74" s="54"/>
      <c r="BB74" s="54"/>
      <c r="BC74" s="60"/>
      <c r="BD74" s="54"/>
      <c r="BE74" s="54"/>
      <c r="BF74" s="60"/>
      <c r="BG74" s="54"/>
      <c r="BH74" s="54"/>
      <c r="BI74" s="60"/>
      <c r="BJ74" s="54"/>
      <c r="BK74" s="54"/>
      <c r="BL74" s="60"/>
      <c r="BM74" s="54"/>
      <c r="BN74" s="54"/>
      <c r="BO74" s="60"/>
      <c r="BP74" s="54"/>
      <c r="BQ74" s="54"/>
      <c r="BR74" s="60"/>
      <c r="BS74" s="54"/>
      <c r="BT74" s="54"/>
      <c r="BU74" s="60"/>
      <c r="BV74" s="54"/>
      <c r="BW74" s="54"/>
      <c r="BX74" s="60"/>
      <c r="BY74" s="54">
        <f t="shared" si="59"/>
        <v>0</v>
      </c>
      <c r="BZ74" s="54">
        <f t="shared" si="59"/>
        <v>0</v>
      </c>
      <c r="CA74" s="60"/>
      <c r="CB74" s="54"/>
      <c r="CC74" s="54"/>
      <c r="CD74" s="60"/>
      <c r="CE74" s="54"/>
      <c r="CF74" s="54"/>
      <c r="CG74" s="60"/>
      <c r="CH74" s="54"/>
      <c r="CI74" s="54"/>
      <c r="CJ74" s="60"/>
      <c r="CK74" s="54"/>
      <c r="CL74" s="54"/>
      <c r="CM74" s="60"/>
      <c r="CN74" s="54"/>
      <c r="CO74" s="54"/>
      <c r="CP74" s="60"/>
      <c r="CQ74" s="54"/>
      <c r="CR74" s="54"/>
      <c r="CS74" s="60"/>
    </row>
    <row r="75" spans="1:97" ht="15.95" customHeight="1">
      <c r="A75" s="1" t="s">
        <v>48</v>
      </c>
      <c r="B75" s="54">
        <f t="shared" si="58"/>
        <v>230.53973999999999</v>
      </c>
      <c r="C75" s="54">
        <f>F75+I75+L75+O75+R75+U75+X75+AA75+AD75+AG75+AJ75+AM75+AP75+AS75+AV75+AY75+BB75+BE75+BH75+BK75+BN75+BQ75+BT75+BW75+BZ75+CI75+CL75+CO75+CR75</f>
        <v>230.53973999999999</v>
      </c>
      <c r="D75" s="54">
        <f t="shared" si="56"/>
        <v>100</v>
      </c>
      <c r="E75" s="54"/>
      <c r="F75" s="54"/>
      <c r="G75" s="60"/>
      <c r="H75" s="54"/>
      <c r="I75" s="54"/>
      <c r="J75" s="60"/>
      <c r="K75" s="54">
        <v>230.53973999999999</v>
      </c>
      <c r="L75" s="54">
        <v>230.53973999999999</v>
      </c>
      <c r="M75" s="60">
        <f t="shared" si="57"/>
        <v>100</v>
      </c>
      <c r="N75" s="54"/>
      <c r="O75" s="54"/>
      <c r="P75" s="60"/>
      <c r="Q75" s="54"/>
      <c r="R75" s="54"/>
      <c r="S75" s="60"/>
      <c r="T75" s="54"/>
      <c r="U75" s="54"/>
      <c r="V75" s="60"/>
      <c r="W75" s="54"/>
      <c r="X75" s="54"/>
      <c r="Y75" s="60"/>
      <c r="Z75" s="54"/>
      <c r="AA75" s="54"/>
      <c r="AB75" s="60"/>
      <c r="AC75" s="54"/>
      <c r="AD75" s="54"/>
      <c r="AE75" s="60"/>
      <c r="AF75" s="54"/>
      <c r="AG75" s="54"/>
      <c r="AH75" s="60"/>
      <c r="AI75" s="54"/>
      <c r="AJ75" s="54"/>
      <c r="AK75" s="60"/>
      <c r="AL75" s="54"/>
      <c r="AM75" s="54"/>
      <c r="AN75" s="60"/>
      <c r="AO75" s="54"/>
      <c r="AP75" s="54"/>
      <c r="AQ75" s="60"/>
      <c r="AR75" s="54"/>
      <c r="AS75" s="54"/>
      <c r="AT75" s="60"/>
      <c r="AU75" s="54"/>
      <c r="AV75" s="54"/>
      <c r="AW75" s="60"/>
      <c r="AX75" s="26"/>
      <c r="AY75" s="54"/>
      <c r="AZ75" s="60"/>
      <c r="BA75" s="54"/>
      <c r="BB75" s="54"/>
      <c r="BC75" s="60"/>
      <c r="BD75" s="54"/>
      <c r="BE75" s="54"/>
      <c r="BF75" s="60"/>
      <c r="BG75" s="54"/>
      <c r="BH75" s="54"/>
      <c r="BI75" s="60"/>
      <c r="BJ75" s="54"/>
      <c r="BK75" s="54"/>
      <c r="BL75" s="60"/>
      <c r="BM75" s="54"/>
      <c r="BN75" s="54"/>
      <c r="BO75" s="60"/>
      <c r="BP75" s="54"/>
      <c r="BQ75" s="54"/>
      <c r="BR75" s="60"/>
      <c r="BS75" s="54"/>
      <c r="BT75" s="54"/>
      <c r="BU75" s="60"/>
      <c r="BV75" s="54"/>
      <c r="BW75" s="54"/>
      <c r="BX75" s="60"/>
      <c r="BY75" s="54">
        <f t="shared" si="59"/>
        <v>0</v>
      </c>
      <c r="BZ75" s="54">
        <f t="shared" si="59"/>
        <v>0</v>
      </c>
      <c r="CA75" s="60"/>
      <c r="CB75" s="54"/>
      <c r="CC75" s="54"/>
      <c r="CD75" s="60"/>
      <c r="CE75" s="54"/>
      <c r="CF75" s="54"/>
      <c r="CG75" s="60"/>
      <c r="CH75" s="54"/>
      <c r="CI75" s="54"/>
      <c r="CJ75" s="60"/>
      <c r="CK75" s="54"/>
      <c r="CL75" s="54"/>
      <c r="CM75" s="60"/>
      <c r="CN75" s="54"/>
      <c r="CO75" s="54"/>
      <c r="CP75" s="60"/>
      <c r="CQ75" s="54"/>
      <c r="CR75" s="54"/>
      <c r="CS75" s="60"/>
    </row>
    <row r="76" spans="1:97" ht="15.95" customHeight="1">
      <c r="A76" s="1" t="s">
        <v>135</v>
      </c>
      <c r="B76" s="54">
        <f t="shared" si="58"/>
        <v>230.23199</v>
      </c>
      <c r="C76" s="54">
        <f>F76+I76+L76+O76+R76+U76+X76+AA76+AD76+AG76+AJ76+AM76+AP76+AS76+AV76+AY76+BB76+BE76+BH76+BK76+BN76+BQ76+BT76+BW76+BZ76+CI76+CL76+CO76+CR76</f>
        <v>230.23199</v>
      </c>
      <c r="D76" s="54">
        <f t="shared" si="56"/>
        <v>100</v>
      </c>
      <c r="E76" s="54"/>
      <c r="F76" s="54"/>
      <c r="G76" s="60"/>
      <c r="H76" s="54"/>
      <c r="I76" s="54"/>
      <c r="J76" s="60"/>
      <c r="K76" s="54">
        <v>230.23199</v>
      </c>
      <c r="L76" s="54">
        <v>230.23199</v>
      </c>
      <c r="M76" s="60">
        <f t="shared" si="57"/>
        <v>100</v>
      </c>
      <c r="N76" s="54"/>
      <c r="O76" s="54"/>
      <c r="P76" s="60"/>
      <c r="Q76" s="54"/>
      <c r="R76" s="54"/>
      <c r="S76" s="60"/>
      <c r="T76" s="54"/>
      <c r="U76" s="54"/>
      <c r="V76" s="60"/>
      <c r="W76" s="54"/>
      <c r="X76" s="54"/>
      <c r="Y76" s="60"/>
      <c r="Z76" s="54"/>
      <c r="AA76" s="54"/>
      <c r="AB76" s="60"/>
      <c r="AC76" s="54"/>
      <c r="AD76" s="54"/>
      <c r="AE76" s="60"/>
      <c r="AF76" s="54"/>
      <c r="AG76" s="54"/>
      <c r="AH76" s="60"/>
      <c r="AI76" s="54"/>
      <c r="AJ76" s="54"/>
      <c r="AK76" s="60"/>
      <c r="AL76" s="54"/>
      <c r="AM76" s="54"/>
      <c r="AN76" s="60"/>
      <c r="AO76" s="54"/>
      <c r="AP76" s="54"/>
      <c r="AQ76" s="60"/>
      <c r="AR76" s="54"/>
      <c r="AS76" s="54"/>
      <c r="AT76" s="60"/>
      <c r="AU76" s="54"/>
      <c r="AV76" s="54"/>
      <c r="AW76" s="60"/>
      <c r="AX76" s="26"/>
      <c r="AY76" s="54"/>
      <c r="AZ76" s="60"/>
      <c r="BA76" s="54"/>
      <c r="BB76" s="54"/>
      <c r="BC76" s="60"/>
      <c r="BD76" s="54"/>
      <c r="BE76" s="54"/>
      <c r="BF76" s="60"/>
      <c r="BG76" s="54"/>
      <c r="BH76" s="54"/>
      <c r="BI76" s="60"/>
      <c r="BJ76" s="54"/>
      <c r="BK76" s="54"/>
      <c r="BL76" s="60"/>
      <c r="BM76" s="54"/>
      <c r="BN76" s="54"/>
      <c r="BO76" s="60"/>
      <c r="BP76" s="54"/>
      <c r="BQ76" s="54"/>
      <c r="BR76" s="60"/>
      <c r="BS76" s="54"/>
      <c r="BT76" s="54"/>
      <c r="BU76" s="60"/>
      <c r="BV76" s="54"/>
      <c r="BW76" s="54"/>
      <c r="BX76" s="60"/>
      <c r="BY76" s="54">
        <f t="shared" si="59"/>
        <v>0</v>
      </c>
      <c r="BZ76" s="54">
        <f t="shared" si="59"/>
        <v>0</v>
      </c>
      <c r="CA76" s="60"/>
      <c r="CB76" s="54"/>
      <c r="CC76" s="54"/>
      <c r="CD76" s="60"/>
      <c r="CE76" s="54"/>
      <c r="CF76" s="54"/>
      <c r="CG76" s="60"/>
      <c r="CH76" s="54"/>
      <c r="CI76" s="54"/>
      <c r="CJ76" s="60"/>
      <c r="CK76" s="54"/>
      <c r="CL76" s="54"/>
      <c r="CM76" s="60"/>
      <c r="CN76" s="54"/>
      <c r="CO76" s="54"/>
      <c r="CP76" s="60"/>
      <c r="CQ76" s="54"/>
      <c r="CR76" s="54"/>
      <c r="CS76" s="60"/>
    </row>
    <row r="77" spans="1:97" ht="15.95" customHeight="1">
      <c r="A77" s="1" t="s">
        <v>99</v>
      </c>
      <c r="B77" s="54">
        <f t="shared" si="58"/>
        <v>247.79738</v>
      </c>
      <c r="C77" s="54">
        <f>F77+I77+L77+O77+R77+U77+X77+AA77+AD77+AG77+AJ77+AM77+AP77+AS77+AV77+AY77+BB77+BE77+BH77+BK77+BN77+BQ77+BT77+BW77+BZ77+CI77+CL77+CO77+CR77</f>
        <v>247.79738</v>
      </c>
      <c r="D77" s="54">
        <f t="shared" si="56"/>
        <v>100</v>
      </c>
      <c r="E77" s="54"/>
      <c r="F77" s="54"/>
      <c r="G77" s="60"/>
      <c r="H77" s="54"/>
      <c r="I77" s="54"/>
      <c r="J77" s="60"/>
      <c r="K77" s="54">
        <v>247.79738</v>
      </c>
      <c r="L77" s="54">
        <v>247.79738</v>
      </c>
      <c r="M77" s="60">
        <f t="shared" si="57"/>
        <v>100</v>
      </c>
      <c r="N77" s="54"/>
      <c r="O77" s="54"/>
      <c r="P77" s="60"/>
      <c r="Q77" s="54"/>
      <c r="R77" s="54"/>
      <c r="S77" s="60"/>
      <c r="T77" s="54"/>
      <c r="U77" s="54"/>
      <c r="V77" s="60"/>
      <c r="W77" s="54"/>
      <c r="X77" s="54"/>
      <c r="Y77" s="60"/>
      <c r="Z77" s="54"/>
      <c r="AA77" s="54"/>
      <c r="AB77" s="60"/>
      <c r="AC77" s="54"/>
      <c r="AD77" s="54"/>
      <c r="AE77" s="60"/>
      <c r="AF77" s="54"/>
      <c r="AG77" s="54"/>
      <c r="AH77" s="60"/>
      <c r="AI77" s="54"/>
      <c r="AJ77" s="54"/>
      <c r="AK77" s="60"/>
      <c r="AL77" s="54"/>
      <c r="AM77" s="54"/>
      <c r="AN77" s="60"/>
      <c r="AO77" s="54"/>
      <c r="AP77" s="54"/>
      <c r="AQ77" s="60"/>
      <c r="AR77" s="54"/>
      <c r="AS77" s="54"/>
      <c r="AT77" s="60"/>
      <c r="AU77" s="54"/>
      <c r="AV77" s="54"/>
      <c r="AW77" s="60"/>
      <c r="AX77" s="26"/>
      <c r="AY77" s="54"/>
      <c r="AZ77" s="60"/>
      <c r="BA77" s="54"/>
      <c r="BB77" s="54"/>
      <c r="BC77" s="60"/>
      <c r="BD77" s="54"/>
      <c r="BE77" s="54"/>
      <c r="BF77" s="60"/>
      <c r="BG77" s="54"/>
      <c r="BH77" s="54"/>
      <c r="BI77" s="60"/>
      <c r="BJ77" s="54"/>
      <c r="BK77" s="54"/>
      <c r="BL77" s="60"/>
      <c r="BM77" s="54"/>
      <c r="BN77" s="54"/>
      <c r="BO77" s="60"/>
      <c r="BP77" s="54"/>
      <c r="BQ77" s="54"/>
      <c r="BR77" s="60"/>
      <c r="BS77" s="54"/>
      <c r="BT77" s="54"/>
      <c r="BU77" s="60"/>
      <c r="BV77" s="54"/>
      <c r="BW77" s="54"/>
      <c r="BX77" s="60"/>
      <c r="BY77" s="54">
        <f t="shared" si="59"/>
        <v>0</v>
      </c>
      <c r="BZ77" s="54">
        <f t="shared" si="59"/>
        <v>0</v>
      </c>
      <c r="CA77" s="60"/>
      <c r="CB77" s="54"/>
      <c r="CC77" s="54"/>
      <c r="CD77" s="60"/>
      <c r="CE77" s="54"/>
      <c r="CF77" s="54"/>
      <c r="CG77" s="60"/>
      <c r="CH77" s="54"/>
      <c r="CI77" s="54"/>
      <c r="CJ77" s="60"/>
      <c r="CK77" s="54"/>
      <c r="CL77" s="54"/>
      <c r="CM77" s="60"/>
      <c r="CN77" s="54"/>
      <c r="CO77" s="54"/>
      <c r="CP77" s="60"/>
      <c r="CQ77" s="54"/>
      <c r="CR77" s="54"/>
      <c r="CS77" s="60"/>
    </row>
    <row r="78" spans="1:97" s="6" customFormat="1" ht="17.25" customHeight="1">
      <c r="A78" s="2" t="s">
        <v>177</v>
      </c>
      <c r="B78" s="74">
        <f>B79+B80</f>
        <v>955988.09476000012</v>
      </c>
      <c r="C78" s="74">
        <f t="shared" ref="C78:BK78" si="60">C79+C80</f>
        <v>952294.69024999987</v>
      </c>
      <c r="D78" s="74">
        <f t="shared" ref="D78:D97" si="61">C78/B78*100</f>
        <v>99.613655804894989</v>
      </c>
      <c r="E78" s="74">
        <f t="shared" si="60"/>
        <v>2357</v>
      </c>
      <c r="F78" s="74">
        <f t="shared" si="60"/>
        <v>2357</v>
      </c>
      <c r="G78" s="58">
        <f>F78/E78*100</f>
        <v>100</v>
      </c>
      <c r="H78" s="74">
        <f t="shared" si="60"/>
        <v>217.17400000000001</v>
      </c>
      <c r="I78" s="74">
        <f t="shared" si="60"/>
        <v>217.17400000000001</v>
      </c>
      <c r="J78" s="58">
        <f>I78/H78*100</f>
        <v>100</v>
      </c>
      <c r="K78" s="74">
        <f t="shared" si="60"/>
        <v>3807.2103399999992</v>
      </c>
      <c r="L78" s="74">
        <f t="shared" si="60"/>
        <v>3807.2103399999992</v>
      </c>
      <c r="M78" s="58">
        <f>L78/K78*100</f>
        <v>100</v>
      </c>
      <c r="N78" s="74">
        <f t="shared" si="60"/>
        <v>438257.4</v>
      </c>
      <c r="O78" s="74">
        <f t="shared" si="60"/>
        <v>438257.4</v>
      </c>
      <c r="P78" s="58">
        <f>O78/N78*100</f>
        <v>100</v>
      </c>
      <c r="Q78" s="74">
        <f t="shared" si="60"/>
        <v>242496.9</v>
      </c>
      <c r="R78" s="74">
        <f t="shared" si="60"/>
        <v>242496.9</v>
      </c>
      <c r="S78" s="58">
        <f>R78/Q78*100</f>
        <v>100</v>
      </c>
      <c r="T78" s="74">
        <f t="shared" si="60"/>
        <v>447.39240000000001</v>
      </c>
      <c r="U78" s="74">
        <f t="shared" si="60"/>
        <v>447.39240000000001</v>
      </c>
      <c r="V78" s="58">
        <f>U78/T78*100</f>
        <v>100</v>
      </c>
      <c r="W78" s="74">
        <f t="shared" si="60"/>
        <v>140.69999999999999</v>
      </c>
      <c r="X78" s="74">
        <f t="shared" si="60"/>
        <v>122.68127</v>
      </c>
      <c r="Y78" s="74">
        <f>X78/W78*100</f>
        <v>87.193511016346847</v>
      </c>
      <c r="Z78" s="74">
        <f t="shared" si="60"/>
        <v>43272.800000000003</v>
      </c>
      <c r="AA78" s="74">
        <f t="shared" si="60"/>
        <v>43272.731720000003</v>
      </c>
      <c r="AB78" s="74">
        <f>AA78/Z78*100</f>
        <v>99.999842210349229</v>
      </c>
      <c r="AC78" s="74">
        <f t="shared" si="60"/>
        <v>22543.984</v>
      </c>
      <c r="AD78" s="74">
        <f t="shared" si="60"/>
        <v>22543.984</v>
      </c>
      <c r="AE78" s="74">
        <f>AD78/AC78*100</f>
        <v>100</v>
      </c>
      <c r="AF78" s="74">
        <f t="shared" si="60"/>
        <v>69583.05</v>
      </c>
      <c r="AG78" s="74">
        <f t="shared" si="60"/>
        <v>66213.352549999996</v>
      </c>
      <c r="AH78" s="58">
        <f>AG78/AF78*100</f>
        <v>95.157301311167004</v>
      </c>
      <c r="AI78" s="74">
        <f t="shared" si="60"/>
        <v>244.2</v>
      </c>
      <c r="AJ78" s="74">
        <f t="shared" si="60"/>
        <v>212.53403</v>
      </c>
      <c r="AK78" s="58">
        <f>AJ78/AI78*100</f>
        <v>87.032772317772327</v>
      </c>
      <c r="AL78" s="74">
        <f t="shared" si="60"/>
        <v>0</v>
      </c>
      <c r="AM78" s="74">
        <f t="shared" si="60"/>
        <v>0</v>
      </c>
      <c r="AN78" s="58"/>
      <c r="AO78" s="74">
        <f t="shared" si="60"/>
        <v>1040</v>
      </c>
      <c r="AP78" s="74">
        <f t="shared" si="60"/>
        <v>1040</v>
      </c>
      <c r="AQ78" s="58">
        <f>AP78/AO78*100</f>
        <v>100</v>
      </c>
      <c r="AR78" s="74">
        <f t="shared" si="60"/>
        <v>483</v>
      </c>
      <c r="AS78" s="74">
        <f t="shared" si="60"/>
        <v>483</v>
      </c>
      <c r="AT78" s="58">
        <f>AS78/AR78*100</f>
        <v>100</v>
      </c>
      <c r="AU78" s="74">
        <f t="shared" si="60"/>
        <v>1232.5</v>
      </c>
      <c r="AV78" s="74">
        <f t="shared" si="60"/>
        <v>1232.5</v>
      </c>
      <c r="AW78" s="58">
        <f>AV78/AU78*100</f>
        <v>100</v>
      </c>
      <c r="AX78" s="46">
        <f t="shared" si="60"/>
        <v>939</v>
      </c>
      <c r="AY78" s="74">
        <f t="shared" si="60"/>
        <v>939</v>
      </c>
      <c r="AZ78" s="58">
        <f>AY78/AX78*100</f>
        <v>100</v>
      </c>
      <c r="BA78" s="74">
        <f t="shared" si="60"/>
        <v>13</v>
      </c>
      <c r="BB78" s="74">
        <f t="shared" si="60"/>
        <v>13</v>
      </c>
      <c r="BC78" s="58">
        <f>BB78/BA78*100</f>
        <v>100</v>
      </c>
      <c r="BD78" s="74">
        <f t="shared" si="60"/>
        <v>373.92500000000001</v>
      </c>
      <c r="BE78" s="74">
        <f t="shared" si="60"/>
        <v>373.92462</v>
      </c>
      <c r="BF78" s="58">
        <f>BE78/BD78*100</f>
        <v>99.999898375342639</v>
      </c>
      <c r="BG78" s="74">
        <f t="shared" si="60"/>
        <v>879.8</v>
      </c>
      <c r="BH78" s="74">
        <f t="shared" si="60"/>
        <v>876.41099999999994</v>
      </c>
      <c r="BI78" s="58">
        <f>BH78/BG78*100</f>
        <v>99.614798817913169</v>
      </c>
      <c r="BJ78" s="74">
        <f t="shared" si="60"/>
        <v>0.83</v>
      </c>
      <c r="BK78" s="74">
        <f t="shared" si="60"/>
        <v>0.83</v>
      </c>
      <c r="BL78" s="58">
        <f>BK78/BJ78*100</f>
        <v>100</v>
      </c>
      <c r="BM78" s="74">
        <f t="shared" ref="BM78:CF78" si="62">BM79+BM80</f>
        <v>29678.6</v>
      </c>
      <c r="BN78" s="74">
        <f t="shared" si="62"/>
        <v>29678.55602</v>
      </c>
      <c r="BO78" s="58">
        <f>BN78/BM78*100</f>
        <v>99.999851812417035</v>
      </c>
      <c r="BP78" s="74">
        <f t="shared" si="62"/>
        <v>0</v>
      </c>
      <c r="BQ78" s="74">
        <f t="shared" si="62"/>
        <v>0</v>
      </c>
      <c r="BR78" s="58"/>
      <c r="BS78" s="74">
        <f t="shared" si="62"/>
        <v>0</v>
      </c>
      <c r="BT78" s="74">
        <f t="shared" si="62"/>
        <v>0</v>
      </c>
      <c r="BU78" s="58"/>
      <c r="BV78" s="74">
        <f t="shared" si="62"/>
        <v>53818.974000000002</v>
      </c>
      <c r="BW78" s="74">
        <f t="shared" si="62"/>
        <v>53818.974000000002</v>
      </c>
      <c r="BX78" s="58">
        <f>BW78/BV78*100</f>
        <v>100</v>
      </c>
      <c r="BY78" s="74">
        <f t="shared" si="62"/>
        <v>5514.9710999999998</v>
      </c>
      <c r="BZ78" s="74">
        <f t="shared" si="62"/>
        <v>5514.9710999999998</v>
      </c>
      <c r="CA78" s="58">
        <f>BZ78/BY78*100</f>
        <v>100</v>
      </c>
      <c r="CB78" s="74">
        <f t="shared" si="62"/>
        <v>5459.8213900000001</v>
      </c>
      <c r="CC78" s="74">
        <f t="shared" si="62"/>
        <v>5459.8213900000001</v>
      </c>
      <c r="CD78" s="58">
        <f>CC78/CB78*100</f>
        <v>100</v>
      </c>
      <c r="CE78" s="74">
        <f t="shared" si="62"/>
        <v>55.149709999999999</v>
      </c>
      <c r="CF78" s="74">
        <f t="shared" si="62"/>
        <v>55.149709999999999</v>
      </c>
      <c r="CG78" s="58">
        <f>CF78/CE78*100</f>
        <v>100</v>
      </c>
      <c r="CH78" s="74">
        <f>CH79+CH80</f>
        <v>148.5</v>
      </c>
      <c r="CI78" s="74">
        <f>CI79+CI80</f>
        <v>10.53534</v>
      </c>
      <c r="CJ78" s="58">
        <f>CI78/CH78*100</f>
        <v>7.0945050505050498</v>
      </c>
      <c r="CK78" s="74">
        <f>CK79+CK80</f>
        <v>36097.599999999999</v>
      </c>
      <c r="CL78" s="74">
        <f>CL79+CL80</f>
        <v>35965.043960000003</v>
      </c>
      <c r="CM78" s="58">
        <f>CL78/CK78*100</f>
        <v>99.632784340233158</v>
      </c>
      <c r="CN78" s="74">
        <f>CN79+CN80</f>
        <v>2399.58392</v>
      </c>
      <c r="CO78" s="74">
        <f>CO79+CO80</f>
        <v>2399.5839000000001</v>
      </c>
      <c r="CP78" s="58">
        <f>CO78/CN78*100</f>
        <v>99.999999166522173</v>
      </c>
      <c r="CQ78" s="74">
        <f>CQ79+CQ80</f>
        <v>0</v>
      </c>
      <c r="CR78" s="74">
        <f>CR79+CR80</f>
        <v>0</v>
      </c>
      <c r="CS78" s="58"/>
    </row>
    <row r="79" spans="1:97" ht="15.95" customHeight="1">
      <c r="A79" s="1" t="s">
        <v>182</v>
      </c>
      <c r="B79" s="54">
        <f>E79+H79+K79+N79+Q79+T79+W79+Z79+AC79+AF79+AI79+AL79+AO79+AR79+AU79+AX79+BA79+BD79+BG79+BJ79+BM79+BP79+BS79+BV79+BY79+CH79+CK79+CN79+CQ79</f>
        <v>952180.88442000013</v>
      </c>
      <c r="C79" s="54">
        <f>F79+I79+L79+O79+R79+U79+X79+AA79+AD79+AG79+AJ79+AM79+AP79+AS79+AV79+AY79+BB79+BE79+BH79+BK79+BN79+BQ79+BT79+BW79+BZ79+CI79+CL79+CO79+CR79</f>
        <v>948487.47990999988</v>
      </c>
      <c r="D79" s="54">
        <f t="shared" si="61"/>
        <v>99.612111042089452</v>
      </c>
      <c r="E79" s="54">
        <v>2357</v>
      </c>
      <c r="F79" s="54">
        <v>2357</v>
      </c>
      <c r="G79" s="60">
        <f>F79/E79*100</f>
        <v>100</v>
      </c>
      <c r="H79" s="54">
        <v>217.17400000000001</v>
      </c>
      <c r="I79" s="54">
        <v>217.17400000000001</v>
      </c>
      <c r="J79" s="60">
        <f>I79/H79*100</f>
        <v>100</v>
      </c>
      <c r="K79" s="54"/>
      <c r="L79" s="54"/>
      <c r="M79" s="60"/>
      <c r="N79" s="54">
        <v>438257.4</v>
      </c>
      <c r="O79" s="54">
        <v>438257.4</v>
      </c>
      <c r="P79" s="60">
        <f>O79/N79*100</f>
        <v>100</v>
      </c>
      <c r="Q79" s="54">
        <v>242496.9</v>
      </c>
      <c r="R79" s="54">
        <v>242496.9</v>
      </c>
      <c r="S79" s="60">
        <f>R79/Q79*100</f>
        <v>100</v>
      </c>
      <c r="T79" s="54">
        <v>447.39240000000001</v>
      </c>
      <c r="U79" s="54">
        <v>447.39240000000001</v>
      </c>
      <c r="V79" s="60">
        <f>U79/T79*100</f>
        <v>100</v>
      </c>
      <c r="W79" s="54">
        <v>140.69999999999999</v>
      </c>
      <c r="X79" s="54">
        <v>122.68127</v>
      </c>
      <c r="Y79" s="60">
        <f>X79/W79*100</f>
        <v>87.193511016346847</v>
      </c>
      <c r="Z79" s="54">
        <v>43272.800000000003</v>
      </c>
      <c r="AA79" s="54">
        <v>43272.731720000003</v>
      </c>
      <c r="AB79" s="60">
        <f>AA79/Z79*100</f>
        <v>99.999842210349229</v>
      </c>
      <c r="AC79" s="54">
        <v>22543.984</v>
      </c>
      <c r="AD79" s="54">
        <v>22543.984</v>
      </c>
      <c r="AE79" s="60">
        <f>AD79/AC79*100</f>
        <v>100</v>
      </c>
      <c r="AF79" s="54">
        <v>69583.05</v>
      </c>
      <c r="AG79" s="54">
        <v>66213.352549999996</v>
      </c>
      <c r="AH79" s="60">
        <f>AG79/AF79*100</f>
        <v>95.157301311167004</v>
      </c>
      <c r="AI79" s="54">
        <v>244.2</v>
      </c>
      <c r="AJ79" s="54">
        <v>212.53403</v>
      </c>
      <c r="AK79" s="60">
        <f>AJ79/AI79*100</f>
        <v>87.032772317772327</v>
      </c>
      <c r="AL79" s="54"/>
      <c r="AM79" s="54"/>
      <c r="AN79" s="60"/>
      <c r="AO79" s="54">
        <v>1040</v>
      </c>
      <c r="AP79" s="54">
        <v>1040</v>
      </c>
      <c r="AQ79" s="60">
        <f>AP79/AO79*100</f>
        <v>100</v>
      </c>
      <c r="AR79" s="54">
        <v>483</v>
      </c>
      <c r="AS79" s="54">
        <v>483</v>
      </c>
      <c r="AT79" s="60">
        <f>AS79/AR79*100</f>
        <v>100</v>
      </c>
      <c r="AU79" s="54">
        <v>1232.5</v>
      </c>
      <c r="AV79" s="54">
        <v>1232.5</v>
      </c>
      <c r="AW79" s="60">
        <f>AV79/AU79*100</f>
        <v>100</v>
      </c>
      <c r="AX79" s="26">
        <v>939</v>
      </c>
      <c r="AY79" s="54">
        <v>939</v>
      </c>
      <c r="AZ79" s="60">
        <f>AY79/AX79*100</f>
        <v>100</v>
      </c>
      <c r="BA79" s="54">
        <v>13</v>
      </c>
      <c r="BB79" s="54">
        <v>13</v>
      </c>
      <c r="BC79" s="60">
        <f>BB79/BA79*100</f>
        <v>100</v>
      </c>
      <c r="BD79" s="54">
        <v>373.92500000000001</v>
      </c>
      <c r="BE79" s="54">
        <v>373.92462</v>
      </c>
      <c r="BF79" s="60">
        <f>BE79/BD79*100</f>
        <v>99.999898375342639</v>
      </c>
      <c r="BG79" s="54">
        <v>879.8</v>
      </c>
      <c r="BH79" s="54">
        <v>876.41099999999994</v>
      </c>
      <c r="BI79" s="60">
        <f>BH79/BG79*100</f>
        <v>99.614798817913169</v>
      </c>
      <c r="BJ79" s="54">
        <v>0.83</v>
      </c>
      <c r="BK79" s="54">
        <v>0.83</v>
      </c>
      <c r="BL79" s="60">
        <f>BK79/BJ79*100</f>
        <v>100</v>
      </c>
      <c r="BM79" s="54">
        <v>29678.6</v>
      </c>
      <c r="BN79" s="54">
        <v>29678.55602</v>
      </c>
      <c r="BO79" s="60">
        <f>BN79/BM79*100</f>
        <v>99.999851812417035</v>
      </c>
      <c r="BP79" s="54"/>
      <c r="BQ79" s="54"/>
      <c r="BR79" s="60"/>
      <c r="BS79" s="54"/>
      <c r="BT79" s="54"/>
      <c r="BU79" s="60"/>
      <c r="BV79" s="54">
        <v>53818.974000000002</v>
      </c>
      <c r="BW79" s="54">
        <v>53818.974000000002</v>
      </c>
      <c r="BX79" s="60">
        <f>BW79/BV79*100</f>
        <v>100</v>
      </c>
      <c r="BY79" s="54">
        <f>CB79+CE79</f>
        <v>5514.9710999999998</v>
      </c>
      <c r="BZ79" s="54">
        <f>CC79+CF79</f>
        <v>5514.9710999999998</v>
      </c>
      <c r="CA79" s="60">
        <f>BZ79/BY79*100</f>
        <v>100</v>
      </c>
      <c r="CB79" s="54">
        <f>4891.99747-323.16331+890.98723</f>
        <v>5459.8213900000001</v>
      </c>
      <c r="CC79" s="54">
        <v>5459.8213900000001</v>
      </c>
      <c r="CD79" s="60">
        <f>CC79/CB79*100</f>
        <v>100</v>
      </c>
      <c r="CE79" s="54">
        <f>49.41412-3.26428+8.99987</f>
        <v>55.149709999999999</v>
      </c>
      <c r="CF79" s="54">
        <v>55.149709999999999</v>
      </c>
      <c r="CG79" s="60">
        <f>CF79/CE79*100</f>
        <v>100</v>
      </c>
      <c r="CH79" s="54">
        <v>148.5</v>
      </c>
      <c r="CI79" s="54">
        <v>10.53534</v>
      </c>
      <c r="CJ79" s="60">
        <f>CI79/CH79*100</f>
        <v>7.0945050505050498</v>
      </c>
      <c r="CK79" s="54">
        <v>36097.599999999999</v>
      </c>
      <c r="CL79" s="54">
        <v>35965.043960000003</v>
      </c>
      <c r="CM79" s="60">
        <f>CL79/CK79*100</f>
        <v>99.632784340233158</v>
      </c>
      <c r="CN79" s="54">
        <v>2399.58392</v>
      </c>
      <c r="CO79" s="54">
        <v>2399.5839000000001</v>
      </c>
      <c r="CP79" s="60">
        <f>CO79/CN79*100</f>
        <v>99.999999166522173</v>
      </c>
      <c r="CQ79" s="54"/>
      <c r="CR79" s="54"/>
      <c r="CS79" s="60"/>
    </row>
    <row r="80" spans="1:97" s="6" customFormat="1" ht="15.95" customHeight="1">
      <c r="A80" s="2" t="s">
        <v>189</v>
      </c>
      <c r="B80" s="74">
        <f>SUM(B81:B97)</f>
        <v>3807.2103399999992</v>
      </c>
      <c r="C80" s="74">
        <f>SUM(C81:C97)</f>
        <v>3807.2103399999992</v>
      </c>
      <c r="D80" s="74">
        <f t="shared" si="61"/>
        <v>100</v>
      </c>
      <c r="E80" s="74">
        <f t="shared" ref="E80:BK80" si="63">SUM(E81:E97)</f>
        <v>0</v>
      </c>
      <c r="F80" s="74">
        <f t="shared" si="63"/>
        <v>0</v>
      </c>
      <c r="G80" s="58"/>
      <c r="H80" s="74">
        <f t="shared" si="63"/>
        <v>0</v>
      </c>
      <c r="I80" s="74">
        <f t="shared" si="63"/>
        <v>0</v>
      </c>
      <c r="J80" s="58"/>
      <c r="K80" s="74">
        <f t="shared" si="63"/>
        <v>3807.2103399999992</v>
      </c>
      <c r="L80" s="74">
        <f t="shared" si="63"/>
        <v>3807.2103399999992</v>
      </c>
      <c r="M80" s="58">
        <f t="shared" ref="M80:M97" si="64">L80/K80*100</f>
        <v>100</v>
      </c>
      <c r="N80" s="74">
        <f t="shared" si="63"/>
        <v>0</v>
      </c>
      <c r="O80" s="74">
        <f t="shared" si="63"/>
        <v>0</v>
      </c>
      <c r="P80" s="58"/>
      <c r="Q80" s="74">
        <f t="shared" si="63"/>
        <v>0</v>
      </c>
      <c r="R80" s="74">
        <f t="shared" si="63"/>
        <v>0</v>
      </c>
      <c r="S80" s="58"/>
      <c r="T80" s="74">
        <f t="shared" si="63"/>
        <v>0</v>
      </c>
      <c r="U80" s="74">
        <f t="shared" si="63"/>
        <v>0</v>
      </c>
      <c r="V80" s="58"/>
      <c r="W80" s="74">
        <f t="shared" si="63"/>
        <v>0</v>
      </c>
      <c r="X80" s="74">
        <f t="shared" si="63"/>
        <v>0</v>
      </c>
      <c r="Y80" s="74"/>
      <c r="Z80" s="74">
        <f t="shared" si="63"/>
        <v>0</v>
      </c>
      <c r="AA80" s="74">
        <f t="shared" si="63"/>
        <v>0</v>
      </c>
      <c r="AB80" s="74"/>
      <c r="AC80" s="74">
        <f t="shared" si="63"/>
        <v>0</v>
      </c>
      <c r="AD80" s="74">
        <f t="shared" si="63"/>
        <v>0</v>
      </c>
      <c r="AE80" s="74"/>
      <c r="AF80" s="74">
        <f t="shared" si="63"/>
        <v>0</v>
      </c>
      <c r="AG80" s="74">
        <f t="shared" si="63"/>
        <v>0</v>
      </c>
      <c r="AH80" s="58"/>
      <c r="AI80" s="74">
        <f t="shared" si="63"/>
        <v>0</v>
      </c>
      <c r="AJ80" s="74">
        <f t="shared" si="63"/>
        <v>0</v>
      </c>
      <c r="AK80" s="58"/>
      <c r="AL80" s="74">
        <f t="shared" si="63"/>
        <v>0</v>
      </c>
      <c r="AM80" s="74">
        <f t="shared" si="63"/>
        <v>0</v>
      </c>
      <c r="AN80" s="58"/>
      <c r="AO80" s="74">
        <f t="shared" si="63"/>
        <v>0</v>
      </c>
      <c r="AP80" s="74">
        <f t="shared" si="63"/>
        <v>0</v>
      </c>
      <c r="AQ80" s="58"/>
      <c r="AR80" s="74">
        <f t="shared" si="63"/>
        <v>0</v>
      </c>
      <c r="AS80" s="74">
        <f t="shared" si="63"/>
        <v>0</v>
      </c>
      <c r="AT80" s="58"/>
      <c r="AU80" s="74">
        <f t="shared" si="63"/>
        <v>0</v>
      </c>
      <c r="AV80" s="74">
        <f t="shared" si="63"/>
        <v>0</v>
      </c>
      <c r="AW80" s="58"/>
      <c r="AX80" s="46">
        <f t="shared" si="63"/>
        <v>0</v>
      </c>
      <c r="AY80" s="74">
        <f t="shared" si="63"/>
        <v>0</v>
      </c>
      <c r="AZ80" s="58"/>
      <c r="BA80" s="74">
        <f t="shared" si="63"/>
        <v>0</v>
      </c>
      <c r="BB80" s="74">
        <f t="shared" si="63"/>
        <v>0</v>
      </c>
      <c r="BC80" s="58"/>
      <c r="BD80" s="74">
        <f t="shared" si="63"/>
        <v>0</v>
      </c>
      <c r="BE80" s="74">
        <f t="shared" si="63"/>
        <v>0</v>
      </c>
      <c r="BF80" s="58"/>
      <c r="BG80" s="74">
        <f t="shared" si="63"/>
        <v>0</v>
      </c>
      <c r="BH80" s="74">
        <f t="shared" si="63"/>
        <v>0</v>
      </c>
      <c r="BI80" s="58"/>
      <c r="BJ80" s="74">
        <f t="shared" si="63"/>
        <v>0</v>
      </c>
      <c r="BK80" s="74">
        <f t="shared" si="63"/>
        <v>0</v>
      </c>
      <c r="BL80" s="58"/>
      <c r="BM80" s="74">
        <f t="shared" ref="BM80:CF80" si="65">SUM(BM81:BM97)</f>
        <v>0</v>
      </c>
      <c r="BN80" s="74">
        <f t="shared" si="65"/>
        <v>0</v>
      </c>
      <c r="BO80" s="58"/>
      <c r="BP80" s="74">
        <f t="shared" si="65"/>
        <v>0</v>
      </c>
      <c r="BQ80" s="74">
        <f t="shared" si="65"/>
        <v>0</v>
      </c>
      <c r="BR80" s="58"/>
      <c r="BS80" s="74">
        <f t="shared" si="65"/>
        <v>0</v>
      </c>
      <c r="BT80" s="74">
        <f t="shared" si="65"/>
        <v>0</v>
      </c>
      <c r="BU80" s="58"/>
      <c r="BV80" s="74">
        <f t="shared" si="65"/>
        <v>0</v>
      </c>
      <c r="BW80" s="74">
        <f t="shared" si="65"/>
        <v>0</v>
      </c>
      <c r="BX80" s="58"/>
      <c r="BY80" s="74">
        <f t="shared" si="65"/>
        <v>0</v>
      </c>
      <c r="BZ80" s="74">
        <f t="shared" si="65"/>
        <v>0</v>
      </c>
      <c r="CA80" s="58"/>
      <c r="CB80" s="74">
        <f t="shared" si="65"/>
        <v>0</v>
      </c>
      <c r="CC80" s="74">
        <f t="shared" si="65"/>
        <v>0</v>
      </c>
      <c r="CD80" s="58"/>
      <c r="CE80" s="74">
        <f t="shared" si="65"/>
        <v>0</v>
      </c>
      <c r="CF80" s="74">
        <f t="shared" si="65"/>
        <v>0</v>
      </c>
      <c r="CG80" s="58"/>
      <c r="CH80" s="74">
        <f>SUM(CH81:CH97)</f>
        <v>0</v>
      </c>
      <c r="CI80" s="74">
        <f>SUM(CI81:CI97)</f>
        <v>0</v>
      </c>
      <c r="CJ80" s="58"/>
      <c r="CK80" s="74">
        <f>SUM(CK81:CK97)</f>
        <v>0</v>
      </c>
      <c r="CL80" s="74">
        <f>SUM(CL81:CL97)</f>
        <v>0</v>
      </c>
      <c r="CM80" s="58"/>
      <c r="CN80" s="74">
        <f>SUM(CN81:CN97)</f>
        <v>0</v>
      </c>
      <c r="CO80" s="74">
        <f>SUM(CO81:CO97)</f>
        <v>0</v>
      </c>
      <c r="CP80" s="58"/>
      <c r="CQ80" s="74">
        <f>SUM(CQ81:CQ97)</f>
        <v>0</v>
      </c>
      <c r="CR80" s="74">
        <f>SUM(CR81:CR97)</f>
        <v>0</v>
      </c>
      <c r="CS80" s="58"/>
    </row>
    <row r="81" spans="1:97" ht="15.95" customHeight="1">
      <c r="A81" s="1" t="s">
        <v>39</v>
      </c>
      <c r="B81" s="54">
        <f t="shared" ref="B81:B97" si="66">E81+H81+K81+N81+Q81+T81+W81+Z81+AC81+AF81+AI81+AL81+AO81+AR81+AU81+AX81+BA81+BD81+BG81+BJ81+BM81+BP81+BS81+BV81+BY81+CH81+CK81+CN81+CQ81</f>
        <v>297.38477</v>
      </c>
      <c r="C81" s="54">
        <f t="shared" ref="C81:C97" si="67">F81+I81+L81+O81+R81+U81+X81+AA81+AD81+AG81+AJ81+AM81+AP81+AS81+AV81+AY81+BB81+BE81+BH81+BK81+BN81+BQ81+BT81+BW81+BZ81+CI81+CL81+CO81+CR81</f>
        <v>297.38477</v>
      </c>
      <c r="D81" s="54">
        <f t="shared" si="61"/>
        <v>100</v>
      </c>
      <c r="E81" s="54"/>
      <c r="F81" s="54"/>
      <c r="G81" s="60"/>
      <c r="H81" s="54"/>
      <c r="I81" s="54"/>
      <c r="J81" s="60"/>
      <c r="K81" s="76">
        <v>297.38477</v>
      </c>
      <c r="L81" s="76">
        <v>297.38477</v>
      </c>
      <c r="M81" s="60">
        <f t="shared" si="64"/>
        <v>100</v>
      </c>
      <c r="N81" s="54"/>
      <c r="O81" s="54"/>
      <c r="P81" s="60"/>
      <c r="Q81" s="54"/>
      <c r="R81" s="54"/>
      <c r="S81" s="60"/>
      <c r="T81" s="54"/>
      <c r="U81" s="54"/>
      <c r="V81" s="60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60"/>
      <c r="AI81" s="54"/>
      <c r="AJ81" s="54"/>
      <c r="AK81" s="60"/>
      <c r="AL81" s="54"/>
      <c r="AM81" s="54"/>
      <c r="AN81" s="60"/>
      <c r="AO81" s="54"/>
      <c r="AP81" s="54"/>
      <c r="AQ81" s="60"/>
      <c r="AR81" s="54"/>
      <c r="AS81" s="54"/>
      <c r="AT81" s="60"/>
      <c r="AU81" s="54"/>
      <c r="AV81" s="54"/>
      <c r="AW81" s="60"/>
      <c r="AX81" s="26"/>
      <c r="AY81" s="54"/>
      <c r="AZ81" s="60"/>
      <c r="BA81" s="54"/>
      <c r="BB81" s="54"/>
      <c r="BC81" s="60"/>
      <c r="BD81" s="54"/>
      <c r="BE81" s="54"/>
      <c r="BF81" s="60"/>
      <c r="BG81" s="54"/>
      <c r="BH81" s="54"/>
      <c r="BI81" s="60"/>
      <c r="BJ81" s="54"/>
      <c r="BK81" s="54"/>
      <c r="BL81" s="60"/>
      <c r="BM81" s="54"/>
      <c r="BN81" s="54"/>
      <c r="BO81" s="60"/>
      <c r="BP81" s="54"/>
      <c r="BQ81" s="54"/>
      <c r="BR81" s="60"/>
      <c r="BS81" s="54"/>
      <c r="BT81" s="54"/>
      <c r="BU81" s="60"/>
      <c r="BV81" s="54"/>
      <c r="BW81" s="54"/>
      <c r="BX81" s="60"/>
      <c r="BY81" s="54">
        <f t="shared" ref="BY81:BZ97" si="68">CB81+CE81</f>
        <v>0</v>
      </c>
      <c r="BZ81" s="54">
        <f t="shared" si="68"/>
        <v>0</v>
      </c>
      <c r="CA81" s="60"/>
      <c r="CB81" s="54"/>
      <c r="CC81" s="54"/>
      <c r="CD81" s="60"/>
      <c r="CE81" s="54"/>
      <c r="CF81" s="54"/>
      <c r="CG81" s="60"/>
      <c r="CH81" s="54"/>
      <c r="CI81" s="54"/>
      <c r="CJ81" s="60"/>
      <c r="CK81" s="54"/>
      <c r="CL81" s="54"/>
      <c r="CM81" s="60"/>
      <c r="CN81" s="54"/>
      <c r="CO81" s="54"/>
      <c r="CP81" s="60"/>
      <c r="CQ81" s="54"/>
      <c r="CR81" s="54"/>
      <c r="CS81" s="60"/>
    </row>
    <row r="82" spans="1:97" ht="16.5" customHeight="1">
      <c r="A82" s="1" t="s">
        <v>100</v>
      </c>
      <c r="B82" s="54">
        <f t="shared" si="66"/>
        <v>139.48978</v>
      </c>
      <c r="C82" s="54">
        <f t="shared" si="67"/>
        <v>139.48978</v>
      </c>
      <c r="D82" s="54">
        <f t="shared" si="61"/>
        <v>100</v>
      </c>
      <c r="E82" s="54"/>
      <c r="F82" s="54"/>
      <c r="G82" s="60"/>
      <c r="H82" s="54"/>
      <c r="I82" s="54"/>
      <c r="J82" s="60"/>
      <c r="K82" s="76">
        <v>139.48978</v>
      </c>
      <c r="L82" s="76">
        <v>139.48978</v>
      </c>
      <c r="M82" s="60">
        <f t="shared" si="64"/>
        <v>100</v>
      </c>
      <c r="N82" s="54"/>
      <c r="O82" s="54"/>
      <c r="P82" s="60"/>
      <c r="Q82" s="54"/>
      <c r="R82" s="54"/>
      <c r="S82" s="60"/>
      <c r="T82" s="54"/>
      <c r="U82" s="54"/>
      <c r="V82" s="60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60"/>
      <c r="AI82" s="54"/>
      <c r="AJ82" s="54"/>
      <c r="AK82" s="60"/>
      <c r="AL82" s="54"/>
      <c r="AM82" s="54"/>
      <c r="AN82" s="60"/>
      <c r="AO82" s="54"/>
      <c r="AP82" s="54"/>
      <c r="AQ82" s="60"/>
      <c r="AR82" s="54"/>
      <c r="AS82" s="54"/>
      <c r="AT82" s="60"/>
      <c r="AU82" s="54"/>
      <c r="AV82" s="54"/>
      <c r="AW82" s="60"/>
      <c r="AX82" s="26"/>
      <c r="AY82" s="54"/>
      <c r="AZ82" s="60"/>
      <c r="BA82" s="54"/>
      <c r="BB82" s="54"/>
      <c r="BC82" s="60"/>
      <c r="BD82" s="54"/>
      <c r="BE82" s="54"/>
      <c r="BF82" s="60"/>
      <c r="BG82" s="54"/>
      <c r="BH82" s="54"/>
      <c r="BI82" s="60"/>
      <c r="BJ82" s="54"/>
      <c r="BK82" s="54"/>
      <c r="BL82" s="60"/>
      <c r="BM82" s="54"/>
      <c r="BN82" s="54"/>
      <c r="BO82" s="60"/>
      <c r="BP82" s="54"/>
      <c r="BQ82" s="54"/>
      <c r="BR82" s="60"/>
      <c r="BS82" s="54"/>
      <c r="BT82" s="54"/>
      <c r="BU82" s="60"/>
      <c r="BV82" s="54"/>
      <c r="BW82" s="54"/>
      <c r="BX82" s="60"/>
      <c r="BY82" s="54">
        <f t="shared" si="68"/>
        <v>0</v>
      </c>
      <c r="BZ82" s="54">
        <f t="shared" si="68"/>
        <v>0</v>
      </c>
      <c r="CA82" s="60"/>
      <c r="CB82" s="54"/>
      <c r="CC82" s="54"/>
      <c r="CD82" s="60"/>
      <c r="CE82" s="54"/>
      <c r="CF82" s="54"/>
      <c r="CG82" s="60"/>
      <c r="CH82" s="54"/>
      <c r="CI82" s="54"/>
      <c r="CJ82" s="60"/>
      <c r="CK82" s="54"/>
      <c r="CL82" s="54"/>
      <c r="CM82" s="60"/>
      <c r="CN82" s="54"/>
      <c r="CO82" s="54"/>
      <c r="CP82" s="60"/>
      <c r="CQ82" s="54"/>
      <c r="CR82" s="54"/>
      <c r="CS82" s="60"/>
    </row>
    <row r="83" spans="1:97" ht="14.25" customHeight="1">
      <c r="A83" s="1" t="s">
        <v>46</v>
      </c>
      <c r="B83" s="54">
        <f t="shared" si="66"/>
        <v>134.00948</v>
      </c>
      <c r="C83" s="54">
        <f t="shared" si="67"/>
        <v>134.00948</v>
      </c>
      <c r="D83" s="54">
        <f t="shared" si="61"/>
        <v>100</v>
      </c>
      <c r="E83" s="54"/>
      <c r="F83" s="54"/>
      <c r="G83" s="60"/>
      <c r="H83" s="54"/>
      <c r="I83" s="54"/>
      <c r="J83" s="67"/>
      <c r="K83" s="78">
        <v>134.00948</v>
      </c>
      <c r="L83" s="78">
        <v>134.00948</v>
      </c>
      <c r="M83" s="77">
        <f t="shared" si="64"/>
        <v>100</v>
      </c>
      <c r="N83" s="54"/>
      <c r="O83" s="54"/>
      <c r="P83" s="60"/>
      <c r="Q83" s="54"/>
      <c r="R83" s="54"/>
      <c r="S83" s="60"/>
      <c r="T83" s="54"/>
      <c r="U83" s="54"/>
      <c r="V83" s="60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60"/>
      <c r="AI83" s="54"/>
      <c r="AJ83" s="54"/>
      <c r="AK83" s="60"/>
      <c r="AL83" s="54"/>
      <c r="AM83" s="54"/>
      <c r="AN83" s="60"/>
      <c r="AO83" s="54"/>
      <c r="AP83" s="54"/>
      <c r="AQ83" s="60"/>
      <c r="AR83" s="54"/>
      <c r="AS83" s="54"/>
      <c r="AT83" s="60"/>
      <c r="AU83" s="54"/>
      <c r="AV83" s="54"/>
      <c r="AW83" s="60"/>
      <c r="AX83" s="26"/>
      <c r="AY83" s="54"/>
      <c r="AZ83" s="60"/>
      <c r="BA83" s="54"/>
      <c r="BB83" s="54"/>
      <c r="BC83" s="60"/>
      <c r="BD83" s="54"/>
      <c r="BE83" s="54"/>
      <c r="BF83" s="60"/>
      <c r="BG83" s="54"/>
      <c r="BH83" s="54"/>
      <c r="BI83" s="60"/>
      <c r="BJ83" s="54"/>
      <c r="BK83" s="54"/>
      <c r="BL83" s="60"/>
      <c r="BM83" s="54"/>
      <c r="BN83" s="54"/>
      <c r="BO83" s="60"/>
      <c r="BP83" s="54"/>
      <c r="BQ83" s="54"/>
      <c r="BR83" s="60"/>
      <c r="BS83" s="54"/>
      <c r="BT83" s="54"/>
      <c r="BU83" s="60"/>
      <c r="BV83" s="54"/>
      <c r="BW83" s="54"/>
      <c r="BX83" s="60"/>
      <c r="BY83" s="54">
        <f t="shared" si="68"/>
        <v>0</v>
      </c>
      <c r="BZ83" s="54">
        <f t="shared" si="68"/>
        <v>0</v>
      </c>
      <c r="CA83" s="60"/>
      <c r="CB83" s="54"/>
      <c r="CC83" s="54"/>
      <c r="CD83" s="60"/>
      <c r="CE83" s="54"/>
      <c r="CF83" s="54"/>
      <c r="CG83" s="60"/>
      <c r="CH83" s="54"/>
      <c r="CI83" s="54"/>
      <c r="CJ83" s="60"/>
      <c r="CK83" s="54"/>
      <c r="CL83" s="54"/>
      <c r="CM83" s="60"/>
      <c r="CN83" s="54"/>
      <c r="CO83" s="54"/>
      <c r="CP83" s="60"/>
      <c r="CQ83" s="54"/>
      <c r="CR83" s="54"/>
      <c r="CS83" s="60"/>
    </row>
    <row r="84" spans="1:97" ht="15.95" customHeight="1">
      <c r="A84" s="1" t="s">
        <v>47</v>
      </c>
      <c r="B84" s="54">
        <f t="shared" si="66"/>
        <v>265.33140000000003</v>
      </c>
      <c r="C84" s="54">
        <f t="shared" si="67"/>
        <v>265.33140000000003</v>
      </c>
      <c r="D84" s="54">
        <f t="shared" si="61"/>
        <v>100</v>
      </c>
      <c r="E84" s="54"/>
      <c r="F84" s="54"/>
      <c r="G84" s="60"/>
      <c r="H84" s="54"/>
      <c r="I84" s="54"/>
      <c r="J84" s="60"/>
      <c r="K84" s="76">
        <v>265.33140000000003</v>
      </c>
      <c r="L84" s="76">
        <v>265.33140000000003</v>
      </c>
      <c r="M84" s="60">
        <f t="shared" si="64"/>
        <v>100</v>
      </c>
      <c r="N84" s="54"/>
      <c r="O84" s="54"/>
      <c r="P84" s="60"/>
      <c r="Q84" s="54"/>
      <c r="R84" s="54"/>
      <c r="S84" s="60"/>
      <c r="T84" s="54"/>
      <c r="U84" s="54"/>
      <c r="V84" s="60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60"/>
      <c r="AI84" s="54"/>
      <c r="AJ84" s="54"/>
      <c r="AK84" s="60"/>
      <c r="AL84" s="54"/>
      <c r="AM84" s="54"/>
      <c r="AN84" s="60"/>
      <c r="AO84" s="54"/>
      <c r="AP84" s="54"/>
      <c r="AQ84" s="60"/>
      <c r="AR84" s="54"/>
      <c r="AS84" s="54"/>
      <c r="AT84" s="60"/>
      <c r="AU84" s="54"/>
      <c r="AV84" s="54"/>
      <c r="AW84" s="60"/>
      <c r="AX84" s="26"/>
      <c r="AY84" s="54"/>
      <c r="AZ84" s="60"/>
      <c r="BA84" s="54"/>
      <c r="BB84" s="54"/>
      <c r="BC84" s="60"/>
      <c r="BD84" s="54"/>
      <c r="BE84" s="54"/>
      <c r="BF84" s="60"/>
      <c r="BG84" s="54"/>
      <c r="BH84" s="54"/>
      <c r="BI84" s="60"/>
      <c r="BJ84" s="54"/>
      <c r="BK84" s="54"/>
      <c r="BL84" s="60"/>
      <c r="BM84" s="54"/>
      <c r="BN84" s="54"/>
      <c r="BO84" s="60"/>
      <c r="BP84" s="54"/>
      <c r="BQ84" s="54"/>
      <c r="BR84" s="60"/>
      <c r="BS84" s="54"/>
      <c r="BT84" s="54"/>
      <c r="BU84" s="60"/>
      <c r="BV84" s="54"/>
      <c r="BW84" s="54"/>
      <c r="BX84" s="60"/>
      <c r="BY84" s="54">
        <f t="shared" si="68"/>
        <v>0</v>
      </c>
      <c r="BZ84" s="54">
        <f t="shared" si="68"/>
        <v>0</v>
      </c>
      <c r="CA84" s="60"/>
      <c r="CB84" s="54"/>
      <c r="CC84" s="54"/>
      <c r="CD84" s="60"/>
      <c r="CE84" s="54"/>
      <c r="CF84" s="54"/>
      <c r="CG84" s="60"/>
      <c r="CH84" s="54"/>
      <c r="CI84" s="54"/>
      <c r="CJ84" s="60"/>
      <c r="CK84" s="54"/>
      <c r="CL84" s="54"/>
      <c r="CM84" s="60"/>
      <c r="CN84" s="54"/>
      <c r="CO84" s="54"/>
      <c r="CP84" s="60"/>
      <c r="CQ84" s="54"/>
      <c r="CR84" s="54"/>
      <c r="CS84" s="60"/>
    </row>
    <row r="85" spans="1:97" ht="15.95" customHeight="1">
      <c r="A85" s="1" t="s">
        <v>107</v>
      </c>
      <c r="B85" s="54">
        <f t="shared" si="66"/>
        <v>313.61710999999997</v>
      </c>
      <c r="C85" s="54">
        <f t="shared" si="67"/>
        <v>313.61710999999997</v>
      </c>
      <c r="D85" s="54">
        <f t="shared" si="61"/>
        <v>100</v>
      </c>
      <c r="E85" s="54"/>
      <c r="F85" s="54"/>
      <c r="G85" s="60"/>
      <c r="H85" s="54"/>
      <c r="I85" s="54"/>
      <c r="J85" s="60"/>
      <c r="K85" s="76">
        <v>313.61710999999997</v>
      </c>
      <c r="L85" s="76">
        <v>313.61710999999997</v>
      </c>
      <c r="M85" s="60">
        <f t="shared" si="64"/>
        <v>100</v>
      </c>
      <c r="N85" s="54"/>
      <c r="O85" s="54"/>
      <c r="P85" s="60"/>
      <c r="Q85" s="54"/>
      <c r="R85" s="54"/>
      <c r="S85" s="60"/>
      <c r="T85" s="54"/>
      <c r="U85" s="54"/>
      <c r="V85" s="60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60"/>
      <c r="AI85" s="54"/>
      <c r="AJ85" s="54"/>
      <c r="AK85" s="60"/>
      <c r="AL85" s="54"/>
      <c r="AM85" s="54"/>
      <c r="AN85" s="60"/>
      <c r="AO85" s="54"/>
      <c r="AP85" s="54"/>
      <c r="AQ85" s="60"/>
      <c r="AR85" s="54"/>
      <c r="AS85" s="54"/>
      <c r="AT85" s="60"/>
      <c r="AU85" s="54"/>
      <c r="AV85" s="54"/>
      <c r="AW85" s="60"/>
      <c r="AX85" s="26"/>
      <c r="AY85" s="54"/>
      <c r="AZ85" s="60"/>
      <c r="BA85" s="54"/>
      <c r="BB85" s="54"/>
      <c r="BC85" s="60"/>
      <c r="BD85" s="54"/>
      <c r="BE85" s="54"/>
      <c r="BF85" s="60"/>
      <c r="BG85" s="54"/>
      <c r="BH85" s="54"/>
      <c r="BI85" s="60"/>
      <c r="BJ85" s="54"/>
      <c r="BK85" s="54"/>
      <c r="BL85" s="60"/>
      <c r="BM85" s="54"/>
      <c r="BN85" s="54"/>
      <c r="BO85" s="60"/>
      <c r="BP85" s="54"/>
      <c r="BQ85" s="54"/>
      <c r="BR85" s="60"/>
      <c r="BS85" s="54"/>
      <c r="BT85" s="54"/>
      <c r="BU85" s="60"/>
      <c r="BV85" s="54"/>
      <c r="BW85" s="54"/>
      <c r="BX85" s="60"/>
      <c r="BY85" s="54">
        <f t="shared" si="68"/>
        <v>0</v>
      </c>
      <c r="BZ85" s="54">
        <f t="shared" si="68"/>
        <v>0</v>
      </c>
      <c r="CA85" s="60"/>
      <c r="CB85" s="54"/>
      <c r="CC85" s="54"/>
      <c r="CD85" s="60"/>
      <c r="CE85" s="54"/>
      <c r="CF85" s="54"/>
      <c r="CG85" s="60"/>
      <c r="CH85" s="54"/>
      <c r="CI85" s="54"/>
      <c r="CJ85" s="60"/>
      <c r="CK85" s="54"/>
      <c r="CL85" s="54"/>
      <c r="CM85" s="60"/>
      <c r="CN85" s="54"/>
      <c r="CO85" s="54"/>
      <c r="CP85" s="60"/>
      <c r="CQ85" s="54"/>
      <c r="CR85" s="54"/>
      <c r="CS85" s="60"/>
    </row>
    <row r="86" spans="1:97" ht="15.95" customHeight="1">
      <c r="A86" s="1" t="s">
        <v>50</v>
      </c>
      <c r="B86" s="54">
        <f t="shared" si="66"/>
        <v>266.66088999999999</v>
      </c>
      <c r="C86" s="54">
        <f t="shared" si="67"/>
        <v>266.66088999999999</v>
      </c>
      <c r="D86" s="54">
        <f t="shared" si="61"/>
        <v>100</v>
      </c>
      <c r="E86" s="54"/>
      <c r="F86" s="54"/>
      <c r="G86" s="60"/>
      <c r="H86" s="54"/>
      <c r="I86" s="54"/>
      <c r="J86" s="60"/>
      <c r="K86" s="76">
        <v>266.66088999999999</v>
      </c>
      <c r="L86" s="76">
        <v>266.66088999999999</v>
      </c>
      <c r="M86" s="60">
        <f t="shared" si="64"/>
        <v>100</v>
      </c>
      <c r="N86" s="54"/>
      <c r="O86" s="54"/>
      <c r="P86" s="60"/>
      <c r="Q86" s="54"/>
      <c r="R86" s="54"/>
      <c r="S86" s="60"/>
      <c r="T86" s="54"/>
      <c r="U86" s="54"/>
      <c r="V86" s="60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60"/>
      <c r="AI86" s="54"/>
      <c r="AJ86" s="54"/>
      <c r="AK86" s="60"/>
      <c r="AL86" s="54"/>
      <c r="AM86" s="54"/>
      <c r="AN86" s="60"/>
      <c r="AO86" s="54"/>
      <c r="AP86" s="54"/>
      <c r="AQ86" s="60"/>
      <c r="AR86" s="54"/>
      <c r="AS86" s="54"/>
      <c r="AT86" s="60"/>
      <c r="AU86" s="54"/>
      <c r="AV86" s="54"/>
      <c r="AW86" s="60"/>
      <c r="AX86" s="26"/>
      <c r="AY86" s="54"/>
      <c r="AZ86" s="60"/>
      <c r="BA86" s="54"/>
      <c r="BB86" s="54"/>
      <c r="BC86" s="60"/>
      <c r="BD86" s="54"/>
      <c r="BE86" s="54"/>
      <c r="BF86" s="60"/>
      <c r="BG86" s="54"/>
      <c r="BH86" s="54"/>
      <c r="BI86" s="60"/>
      <c r="BJ86" s="54"/>
      <c r="BK86" s="54"/>
      <c r="BL86" s="60"/>
      <c r="BM86" s="54"/>
      <c r="BN86" s="54"/>
      <c r="BO86" s="60"/>
      <c r="BP86" s="54"/>
      <c r="BQ86" s="54"/>
      <c r="BR86" s="60"/>
      <c r="BS86" s="54"/>
      <c r="BT86" s="54"/>
      <c r="BU86" s="60"/>
      <c r="BV86" s="54"/>
      <c r="BW86" s="54"/>
      <c r="BX86" s="60"/>
      <c r="BY86" s="54">
        <f t="shared" si="68"/>
        <v>0</v>
      </c>
      <c r="BZ86" s="54">
        <f t="shared" si="68"/>
        <v>0</v>
      </c>
      <c r="CA86" s="60"/>
      <c r="CB86" s="54"/>
      <c r="CC86" s="54"/>
      <c r="CD86" s="60"/>
      <c r="CE86" s="54"/>
      <c r="CF86" s="54"/>
      <c r="CG86" s="60"/>
      <c r="CH86" s="54"/>
      <c r="CI86" s="54"/>
      <c r="CJ86" s="60"/>
      <c r="CK86" s="54"/>
      <c r="CL86" s="54"/>
      <c r="CM86" s="60"/>
      <c r="CN86" s="54"/>
      <c r="CO86" s="54"/>
      <c r="CP86" s="60"/>
      <c r="CQ86" s="54"/>
      <c r="CR86" s="54"/>
      <c r="CS86" s="60"/>
    </row>
    <row r="87" spans="1:97" ht="15.95" customHeight="1">
      <c r="A87" s="1" t="s">
        <v>51</v>
      </c>
      <c r="B87" s="54">
        <f t="shared" si="66"/>
        <v>257.89095000000003</v>
      </c>
      <c r="C87" s="54">
        <f t="shared" si="67"/>
        <v>257.89095000000003</v>
      </c>
      <c r="D87" s="54">
        <f t="shared" si="61"/>
        <v>100</v>
      </c>
      <c r="E87" s="54"/>
      <c r="F87" s="54"/>
      <c r="G87" s="60"/>
      <c r="H87" s="54"/>
      <c r="I87" s="54"/>
      <c r="J87" s="60"/>
      <c r="K87" s="76">
        <v>257.89095000000003</v>
      </c>
      <c r="L87" s="76">
        <v>257.89095000000003</v>
      </c>
      <c r="M87" s="60">
        <f t="shared" si="64"/>
        <v>100</v>
      </c>
      <c r="N87" s="54"/>
      <c r="O87" s="54"/>
      <c r="P87" s="60"/>
      <c r="Q87" s="54"/>
      <c r="R87" s="54"/>
      <c r="S87" s="60"/>
      <c r="T87" s="54"/>
      <c r="U87" s="54"/>
      <c r="V87" s="60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60"/>
      <c r="AI87" s="54"/>
      <c r="AJ87" s="54"/>
      <c r="AK87" s="60"/>
      <c r="AL87" s="54"/>
      <c r="AM87" s="54"/>
      <c r="AN87" s="60"/>
      <c r="AO87" s="54"/>
      <c r="AP87" s="54"/>
      <c r="AQ87" s="60"/>
      <c r="AR87" s="54"/>
      <c r="AS87" s="54"/>
      <c r="AT87" s="60"/>
      <c r="AU87" s="54"/>
      <c r="AV87" s="54"/>
      <c r="AW87" s="60"/>
      <c r="AX87" s="26"/>
      <c r="AY87" s="54"/>
      <c r="AZ87" s="60"/>
      <c r="BA87" s="54"/>
      <c r="BB87" s="54"/>
      <c r="BC87" s="60"/>
      <c r="BD87" s="54"/>
      <c r="BE87" s="54"/>
      <c r="BF87" s="60"/>
      <c r="BG87" s="54"/>
      <c r="BH87" s="54"/>
      <c r="BI87" s="60"/>
      <c r="BJ87" s="54"/>
      <c r="BK87" s="54"/>
      <c r="BL87" s="60"/>
      <c r="BM87" s="54"/>
      <c r="BN87" s="54"/>
      <c r="BO87" s="60"/>
      <c r="BP87" s="54"/>
      <c r="BQ87" s="54"/>
      <c r="BR87" s="60"/>
      <c r="BS87" s="54"/>
      <c r="BT87" s="54"/>
      <c r="BU87" s="60"/>
      <c r="BV87" s="54"/>
      <c r="BW87" s="54"/>
      <c r="BX87" s="60"/>
      <c r="BY87" s="54">
        <f t="shared" si="68"/>
        <v>0</v>
      </c>
      <c r="BZ87" s="54">
        <f t="shared" si="68"/>
        <v>0</v>
      </c>
      <c r="CA87" s="60"/>
      <c r="CB87" s="54"/>
      <c r="CC87" s="54"/>
      <c r="CD87" s="60"/>
      <c r="CE87" s="54"/>
      <c r="CF87" s="54"/>
      <c r="CG87" s="60"/>
      <c r="CH87" s="54"/>
      <c r="CI87" s="54"/>
      <c r="CJ87" s="60"/>
      <c r="CK87" s="54"/>
      <c r="CL87" s="54"/>
      <c r="CM87" s="60"/>
      <c r="CN87" s="54"/>
      <c r="CO87" s="54"/>
      <c r="CP87" s="60"/>
      <c r="CQ87" s="54"/>
      <c r="CR87" s="54"/>
      <c r="CS87" s="60"/>
    </row>
    <row r="88" spans="1:97" ht="15.95" customHeight="1">
      <c r="A88" s="1" t="s">
        <v>52</v>
      </c>
      <c r="B88" s="54">
        <f t="shared" si="66"/>
        <v>279.56551999999999</v>
      </c>
      <c r="C88" s="54">
        <f t="shared" si="67"/>
        <v>279.56551999999999</v>
      </c>
      <c r="D88" s="54">
        <f t="shared" si="61"/>
        <v>100</v>
      </c>
      <c r="E88" s="54"/>
      <c r="F88" s="54"/>
      <c r="G88" s="60"/>
      <c r="H88" s="54"/>
      <c r="I88" s="54"/>
      <c r="J88" s="60"/>
      <c r="K88" s="76">
        <v>279.56551999999999</v>
      </c>
      <c r="L88" s="76">
        <v>279.56551999999999</v>
      </c>
      <c r="M88" s="60">
        <f t="shared" si="64"/>
        <v>100</v>
      </c>
      <c r="N88" s="54"/>
      <c r="O88" s="54"/>
      <c r="P88" s="60"/>
      <c r="Q88" s="54"/>
      <c r="R88" s="54"/>
      <c r="S88" s="60"/>
      <c r="T88" s="54"/>
      <c r="U88" s="54"/>
      <c r="V88" s="60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60"/>
      <c r="AI88" s="54"/>
      <c r="AJ88" s="54"/>
      <c r="AK88" s="60"/>
      <c r="AL88" s="54"/>
      <c r="AM88" s="54"/>
      <c r="AN88" s="60"/>
      <c r="AO88" s="54"/>
      <c r="AP88" s="54"/>
      <c r="AQ88" s="60"/>
      <c r="AR88" s="54"/>
      <c r="AS88" s="54"/>
      <c r="AT88" s="60"/>
      <c r="AU88" s="54"/>
      <c r="AV88" s="54"/>
      <c r="AW88" s="60"/>
      <c r="AX88" s="26"/>
      <c r="AY88" s="54"/>
      <c r="AZ88" s="60"/>
      <c r="BA88" s="54"/>
      <c r="BB88" s="54"/>
      <c r="BC88" s="60"/>
      <c r="BD88" s="54"/>
      <c r="BE88" s="54"/>
      <c r="BF88" s="60"/>
      <c r="BG88" s="54"/>
      <c r="BH88" s="54"/>
      <c r="BI88" s="60"/>
      <c r="BJ88" s="54"/>
      <c r="BK88" s="54"/>
      <c r="BL88" s="60"/>
      <c r="BM88" s="54"/>
      <c r="BN88" s="54"/>
      <c r="BO88" s="60"/>
      <c r="BP88" s="54"/>
      <c r="BQ88" s="54"/>
      <c r="BR88" s="60"/>
      <c r="BS88" s="54"/>
      <c r="BT88" s="54"/>
      <c r="BU88" s="60"/>
      <c r="BV88" s="54"/>
      <c r="BW88" s="54"/>
      <c r="BX88" s="60"/>
      <c r="BY88" s="54">
        <f t="shared" si="68"/>
        <v>0</v>
      </c>
      <c r="BZ88" s="54">
        <f t="shared" si="68"/>
        <v>0</v>
      </c>
      <c r="CA88" s="60"/>
      <c r="CB88" s="54"/>
      <c r="CC88" s="54"/>
      <c r="CD88" s="60"/>
      <c r="CE88" s="54"/>
      <c r="CF88" s="54"/>
      <c r="CG88" s="60"/>
      <c r="CH88" s="54"/>
      <c r="CI88" s="54"/>
      <c r="CJ88" s="60"/>
      <c r="CK88" s="54"/>
      <c r="CL88" s="54"/>
      <c r="CM88" s="60"/>
      <c r="CN88" s="54"/>
      <c r="CO88" s="54"/>
      <c r="CP88" s="60"/>
      <c r="CQ88" s="54"/>
      <c r="CR88" s="54"/>
      <c r="CS88" s="60"/>
    </row>
    <row r="89" spans="1:97" ht="15" customHeight="1">
      <c r="A89" s="1" t="s">
        <v>53</v>
      </c>
      <c r="B89" s="54">
        <f t="shared" si="66"/>
        <v>302.09264000000002</v>
      </c>
      <c r="C89" s="54">
        <f t="shared" si="67"/>
        <v>302.09264000000002</v>
      </c>
      <c r="D89" s="54">
        <f t="shared" si="61"/>
        <v>100</v>
      </c>
      <c r="E89" s="54"/>
      <c r="F89" s="54"/>
      <c r="G89" s="60"/>
      <c r="H89" s="54"/>
      <c r="I89" s="54"/>
      <c r="J89" s="60"/>
      <c r="K89" s="76">
        <v>302.09264000000002</v>
      </c>
      <c r="L89" s="76">
        <v>302.09264000000002</v>
      </c>
      <c r="M89" s="60">
        <f t="shared" si="64"/>
        <v>100</v>
      </c>
      <c r="N89" s="54"/>
      <c r="O89" s="54"/>
      <c r="P89" s="60"/>
      <c r="Q89" s="54"/>
      <c r="R89" s="54"/>
      <c r="S89" s="60"/>
      <c r="T89" s="54"/>
      <c r="U89" s="54"/>
      <c r="V89" s="60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60"/>
      <c r="AI89" s="54"/>
      <c r="AJ89" s="54"/>
      <c r="AK89" s="60"/>
      <c r="AL89" s="54"/>
      <c r="AM89" s="54"/>
      <c r="AN89" s="60"/>
      <c r="AO89" s="54"/>
      <c r="AP89" s="54"/>
      <c r="AQ89" s="60"/>
      <c r="AR89" s="54"/>
      <c r="AS89" s="54"/>
      <c r="AT89" s="60"/>
      <c r="AU89" s="54"/>
      <c r="AV89" s="54"/>
      <c r="AW89" s="60"/>
      <c r="AX89" s="26"/>
      <c r="AY89" s="54"/>
      <c r="AZ89" s="60"/>
      <c r="BA89" s="54"/>
      <c r="BB89" s="54"/>
      <c r="BC89" s="60"/>
      <c r="BD89" s="54"/>
      <c r="BE89" s="54"/>
      <c r="BF89" s="60"/>
      <c r="BG89" s="54"/>
      <c r="BH89" s="54"/>
      <c r="BI89" s="60"/>
      <c r="BJ89" s="54"/>
      <c r="BK89" s="54"/>
      <c r="BL89" s="60"/>
      <c r="BM89" s="54"/>
      <c r="BN89" s="54"/>
      <c r="BO89" s="60"/>
      <c r="BP89" s="54"/>
      <c r="BQ89" s="54"/>
      <c r="BR89" s="60"/>
      <c r="BS89" s="54"/>
      <c r="BT89" s="54"/>
      <c r="BU89" s="60"/>
      <c r="BV89" s="54"/>
      <c r="BW89" s="54"/>
      <c r="BX89" s="60"/>
      <c r="BY89" s="54">
        <f t="shared" si="68"/>
        <v>0</v>
      </c>
      <c r="BZ89" s="54">
        <f t="shared" si="68"/>
        <v>0</v>
      </c>
      <c r="CA89" s="60"/>
      <c r="CB89" s="54"/>
      <c r="CC89" s="54"/>
      <c r="CD89" s="60"/>
      <c r="CE89" s="54"/>
      <c r="CF89" s="54"/>
      <c r="CG89" s="60"/>
      <c r="CH89" s="54"/>
      <c r="CI89" s="54"/>
      <c r="CJ89" s="60"/>
      <c r="CK89" s="54"/>
      <c r="CL89" s="54"/>
      <c r="CM89" s="60"/>
      <c r="CN89" s="54"/>
      <c r="CO89" s="54"/>
      <c r="CP89" s="60"/>
      <c r="CQ89" s="54"/>
      <c r="CR89" s="54"/>
      <c r="CS89" s="60"/>
    </row>
    <row r="90" spans="1:97" ht="15.95" customHeight="1">
      <c r="A90" s="1" t="s">
        <v>54</v>
      </c>
      <c r="B90" s="54">
        <f t="shared" si="66"/>
        <v>223.47105999999999</v>
      </c>
      <c r="C90" s="54">
        <f t="shared" si="67"/>
        <v>223.47105999999999</v>
      </c>
      <c r="D90" s="54">
        <f t="shared" si="61"/>
        <v>100</v>
      </c>
      <c r="E90" s="54"/>
      <c r="F90" s="54"/>
      <c r="G90" s="60"/>
      <c r="H90" s="54"/>
      <c r="I90" s="54"/>
      <c r="J90" s="60"/>
      <c r="K90" s="76">
        <v>223.47105999999999</v>
      </c>
      <c r="L90" s="76">
        <v>223.47105999999999</v>
      </c>
      <c r="M90" s="60">
        <f t="shared" si="64"/>
        <v>100</v>
      </c>
      <c r="N90" s="54"/>
      <c r="O90" s="54"/>
      <c r="P90" s="60"/>
      <c r="Q90" s="54"/>
      <c r="R90" s="54"/>
      <c r="S90" s="60"/>
      <c r="T90" s="54"/>
      <c r="U90" s="54"/>
      <c r="V90" s="60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60"/>
      <c r="AI90" s="54"/>
      <c r="AJ90" s="54"/>
      <c r="AK90" s="60"/>
      <c r="AL90" s="54"/>
      <c r="AM90" s="54"/>
      <c r="AN90" s="60"/>
      <c r="AO90" s="54"/>
      <c r="AP90" s="54"/>
      <c r="AQ90" s="60"/>
      <c r="AR90" s="54"/>
      <c r="AS90" s="54"/>
      <c r="AT90" s="60"/>
      <c r="AU90" s="54"/>
      <c r="AV90" s="54"/>
      <c r="AW90" s="60"/>
      <c r="AX90" s="26"/>
      <c r="AY90" s="54"/>
      <c r="AZ90" s="60"/>
      <c r="BA90" s="54"/>
      <c r="BB90" s="54"/>
      <c r="BC90" s="60"/>
      <c r="BD90" s="54"/>
      <c r="BE90" s="54"/>
      <c r="BF90" s="60"/>
      <c r="BG90" s="54"/>
      <c r="BH90" s="54"/>
      <c r="BI90" s="60"/>
      <c r="BJ90" s="54"/>
      <c r="BK90" s="54"/>
      <c r="BL90" s="60"/>
      <c r="BM90" s="54"/>
      <c r="BN90" s="54"/>
      <c r="BO90" s="60"/>
      <c r="BP90" s="54"/>
      <c r="BQ90" s="54"/>
      <c r="BR90" s="60"/>
      <c r="BS90" s="54"/>
      <c r="BT90" s="54"/>
      <c r="BU90" s="60"/>
      <c r="BV90" s="54"/>
      <c r="BW90" s="54"/>
      <c r="BX90" s="60"/>
      <c r="BY90" s="54">
        <f t="shared" si="68"/>
        <v>0</v>
      </c>
      <c r="BZ90" s="54">
        <f t="shared" si="68"/>
        <v>0</v>
      </c>
      <c r="CA90" s="60"/>
      <c r="CB90" s="54"/>
      <c r="CC90" s="54"/>
      <c r="CD90" s="60"/>
      <c r="CE90" s="54"/>
      <c r="CF90" s="54"/>
      <c r="CG90" s="60"/>
      <c r="CH90" s="54"/>
      <c r="CI90" s="54"/>
      <c r="CJ90" s="60"/>
      <c r="CK90" s="54"/>
      <c r="CL90" s="54"/>
      <c r="CM90" s="60"/>
      <c r="CN90" s="54"/>
      <c r="CO90" s="54"/>
      <c r="CP90" s="60"/>
      <c r="CQ90" s="54"/>
      <c r="CR90" s="54"/>
      <c r="CS90" s="60"/>
    </row>
    <row r="91" spans="1:97" ht="15.95" customHeight="1">
      <c r="A91" s="1" t="s">
        <v>113</v>
      </c>
      <c r="B91" s="54">
        <f t="shared" si="66"/>
        <v>138.68582999999998</v>
      </c>
      <c r="C91" s="54">
        <f t="shared" si="67"/>
        <v>138.68582999999998</v>
      </c>
      <c r="D91" s="54">
        <f t="shared" si="61"/>
        <v>100</v>
      </c>
      <c r="E91" s="54"/>
      <c r="F91" s="54"/>
      <c r="G91" s="60"/>
      <c r="H91" s="54"/>
      <c r="I91" s="54"/>
      <c r="J91" s="60"/>
      <c r="K91" s="76">
        <v>138.68582999999998</v>
      </c>
      <c r="L91" s="76">
        <v>138.68582999999998</v>
      </c>
      <c r="M91" s="60">
        <f t="shared" si="64"/>
        <v>100</v>
      </c>
      <c r="N91" s="54"/>
      <c r="O91" s="54"/>
      <c r="P91" s="60"/>
      <c r="Q91" s="54"/>
      <c r="R91" s="54"/>
      <c r="S91" s="60"/>
      <c r="T91" s="54"/>
      <c r="U91" s="54"/>
      <c r="V91" s="60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60"/>
      <c r="AI91" s="54"/>
      <c r="AJ91" s="54"/>
      <c r="AK91" s="60"/>
      <c r="AL91" s="54"/>
      <c r="AM91" s="54"/>
      <c r="AN91" s="60"/>
      <c r="AO91" s="54"/>
      <c r="AP91" s="54"/>
      <c r="AQ91" s="60"/>
      <c r="AR91" s="54"/>
      <c r="AS91" s="54"/>
      <c r="AT91" s="60"/>
      <c r="AU91" s="54"/>
      <c r="AV91" s="54"/>
      <c r="AW91" s="60"/>
      <c r="AX91" s="26"/>
      <c r="AY91" s="54"/>
      <c r="AZ91" s="60"/>
      <c r="BA91" s="54"/>
      <c r="BB91" s="54"/>
      <c r="BC91" s="60"/>
      <c r="BD91" s="54"/>
      <c r="BE91" s="54"/>
      <c r="BF91" s="60"/>
      <c r="BG91" s="54"/>
      <c r="BH91" s="54"/>
      <c r="BI91" s="60"/>
      <c r="BJ91" s="54"/>
      <c r="BK91" s="54"/>
      <c r="BL91" s="60"/>
      <c r="BM91" s="54"/>
      <c r="BN91" s="54"/>
      <c r="BO91" s="60"/>
      <c r="BP91" s="54"/>
      <c r="BQ91" s="54"/>
      <c r="BR91" s="60"/>
      <c r="BS91" s="54"/>
      <c r="BT91" s="54"/>
      <c r="BU91" s="60"/>
      <c r="BV91" s="54"/>
      <c r="BW91" s="54"/>
      <c r="BX91" s="60"/>
      <c r="BY91" s="54">
        <f t="shared" si="68"/>
        <v>0</v>
      </c>
      <c r="BZ91" s="54">
        <f t="shared" si="68"/>
        <v>0</v>
      </c>
      <c r="CA91" s="60"/>
      <c r="CB91" s="54"/>
      <c r="CC91" s="54"/>
      <c r="CD91" s="60"/>
      <c r="CE91" s="54"/>
      <c r="CF91" s="54"/>
      <c r="CG91" s="60"/>
      <c r="CH91" s="54"/>
      <c r="CI91" s="54"/>
      <c r="CJ91" s="60"/>
      <c r="CK91" s="54"/>
      <c r="CL91" s="54"/>
      <c r="CM91" s="60"/>
      <c r="CN91" s="54"/>
      <c r="CO91" s="54"/>
      <c r="CP91" s="60"/>
      <c r="CQ91" s="54"/>
      <c r="CR91" s="54"/>
      <c r="CS91" s="60"/>
    </row>
    <row r="92" spans="1:97" ht="15.95" customHeight="1">
      <c r="A92" s="1" t="s">
        <v>55</v>
      </c>
      <c r="B92" s="54">
        <f t="shared" si="66"/>
        <v>258.51999000000001</v>
      </c>
      <c r="C92" s="54">
        <f t="shared" si="67"/>
        <v>258.51999000000001</v>
      </c>
      <c r="D92" s="54">
        <f t="shared" si="61"/>
        <v>100</v>
      </c>
      <c r="E92" s="54"/>
      <c r="F92" s="54"/>
      <c r="G92" s="60"/>
      <c r="H92" s="54"/>
      <c r="I92" s="54"/>
      <c r="J92" s="60"/>
      <c r="K92" s="76">
        <v>258.51999000000001</v>
      </c>
      <c r="L92" s="76">
        <v>258.51999000000001</v>
      </c>
      <c r="M92" s="60">
        <f t="shared" si="64"/>
        <v>100</v>
      </c>
      <c r="N92" s="54"/>
      <c r="O92" s="54"/>
      <c r="P92" s="60"/>
      <c r="Q92" s="54"/>
      <c r="R92" s="54"/>
      <c r="S92" s="60"/>
      <c r="T92" s="54"/>
      <c r="U92" s="54"/>
      <c r="V92" s="60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60"/>
      <c r="AI92" s="54"/>
      <c r="AJ92" s="54"/>
      <c r="AK92" s="60"/>
      <c r="AL92" s="54"/>
      <c r="AM92" s="54"/>
      <c r="AN92" s="60"/>
      <c r="AO92" s="54"/>
      <c r="AP92" s="54"/>
      <c r="AQ92" s="60"/>
      <c r="AR92" s="54"/>
      <c r="AS92" s="54"/>
      <c r="AT92" s="60"/>
      <c r="AU92" s="54"/>
      <c r="AV92" s="54"/>
      <c r="AW92" s="60"/>
      <c r="AX92" s="26"/>
      <c r="AY92" s="54"/>
      <c r="AZ92" s="60"/>
      <c r="BA92" s="54"/>
      <c r="BB92" s="54"/>
      <c r="BC92" s="60"/>
      <c r="BD92" s="54"/>
      <c r="BE92" s="54"/>
      <c r="BF92" s="60"/>
      <c r="BG92" s="54"/>
      <c r="BH92" s="54"/>
      <c r="BI92" s="60"/>
      <c r="BJ92" s="54"/>
      <c r="BK92" s="54"/>
      <c r="BL92" s="60"/>
      <c r="BM92" s="54"/>
      <c r="BN92" s="54"/>
      <c r="BO92" s="60"/>
      <c r="BP92" s="54"/>
      <c r="BQ92" s="54"/>
      <c r="BR92" s="60"/>
      <c r="BS92" s="54"/>
      <c r="BT92" s="54"/>
      <c r="BU92" s="60"/>
      <c r="BV92" s="54"/>
      <c r="BW92" s="54"/>
      <c r="BX92" s="60"/>
      <c r="BY92" s="54">
        <f t="shared" si="68"/>
        <v>0</v>
      </c>
      <c r="BZ92" s="54">
        <f t="shared" si="68"/>
        <v>0</v>
      </c>
      <c r="CA92" s="60"/>
      <c r="CB92" s="54"/>
      <c r="CC92" s="54"/>
      <c r="CD92" s="60"/>
      <c r="CE92" s="54"/>
      <c r="CF92" s="54"/>
      <c r="CG92" s="60"/>
      <c r="CH92" s="54"/>
      <c r="CI92" s="54"/>
      <c r="CJ92" s="60"/>
      <c r="CK92" s="54"/>
      <c r="CL92" s="54"/>
      <c r="CM92" s="60"/>
      <c r="CN92" s="54"/>
      <c r="CO92" s="54"/>
      <c r="CP92" s="60"/>
      <c r="CQ92" s="54"/>
      <c r="CR92" s="54"/>
      <c r="CS92" s="60"/>
    </row>
    <row r="93" spans="1:97" ht="15.95" customHeight="1">
      <c r="A93" s="1" t="s">
        <v>115</v>
      </c>
      <c r="B93" s="54">
        <f t="shared" si="66"/>
        <v>136.59109000000001</v>
      </c>
      <c r="C93" s="54">
        <f t="shared" si="67"/>
        <v>136.59109000000001</v>
      </c>
      <c r="D93" s="54">
        <f t="shared" si="61"/>
        <v>100</v>
      </c>
      <c r="E93" s="54"/>
      <c r="F93" s="54"/>
      <c r="G93" s="60"/>
      <c r="H93" s="54"/>
      <c r="I93" s="54"/>
      <c r="J93" s="60"/>
      <c r="K93" s="76">
        <v>136.59109000000001</v>
      </c>
      <c r="L93" s="76">
        <v>136.59109000000001</v>
      </c>
      <c r="M93" s="60">
        <f t="shared" si="64"/>
        <v>100</v>
      </c>
      <c r="N93" s="54"/>
      <c r="O93" s="54"/>
      <c r="P93" s="60"/>
      <c r="Q93" s="54"/>
      <c r="R93" s="54"/>
      <c r="S93" s="60"/>
      <c r="T93" s="54"/>
      <c r="U93" s="54"/>
      <c r="V93" s="60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60"/>
      <c r="AI93" s="54"/>
      <c r="AJ93" s="54"/>
      <c r="AK93" s="60"/>
      <c r="AL93" s="54"/>
      <c r="AM93" s="54"/>
      <c r="AN93" s="60"/>
      <c r="AO93" s="54"/>
      <c r="AP93" s="54"/>
      <c r="AQ93" s="60"/>
      <c r="AR93" s="54"/>
      <c r="AS93" s="54"/>
      <c r="AT93" s="60"/>
      <c r="AU93" s="54"/>
      <c r="AV93" s="54"/>
      <c r="AW93" s="60"/>
      <c r="AX93" s="26"/>
      <c r="AY93" s="54"/>
      <c r="AZ93" s="60"/>
      <c r="BA93" s="54"/>
      <c r="BB93" s="54"/>
      <c r="BC93" s="60"/>
      <c r="BD93" s="54"/>
      <c r="BE93" s="54"/>
      <c r="BF93" s="60"/>
      <c r="BG93" s="54"/>
      <c r="BH93" s="54"/>
      <c r="BI93" s="60"/>
      <c r="BJ93" s="54"/>
      <c r="BK93" s="54"/>
      <c r="BL93" s="60"/>
      <c r="BM93" s="54"/>
      <c r="BN93" s="54"/>
      <c r="BO93" s="60"/>
      <c r="BP93" s="54"/>
      <c r="BQ93" s="54"/>
      <c r="BR93" s="60"/>
      <c r="BS93" s="54"/>
      <c r="BT93" s="54"/>
      <c r="BU93" s="60"/>
      <c r="BV93" s="54"/>
      <c r="BW93" s="54"/>
      <c r="BX93" s="60"/>
      <c r="BY93" s="54">
        <f t="shared" si="68"/>
        <v>0</v>
      </c>
      <c r="BZ93" s="54">
        <f t="shared" si="68"/>
        <v>0</v>
      </c>
      <c r="CA93" s="60"/>
      <c r="CB93" s="54"/>
      <c r="CC93" s="54"/>
      <c r="CD93" s="60"/>
      <c r="CE93" s="54"/>
      <c r="CF93" s="54"/>
      <c r="CG93" s="60"/>
      <c r="CH93" s="54"/>
      <c r="CI93" s="54"/>
      <c r="CJ93" s="60"/>
      <c r="CK93" s="54"/>
      <c r="CL93" s="54"/>
      <c r="CM93" s="60"/>
      <c r="CN93" s="54"/>
      <c r="CO93" s="54"/>
      <c r="CP93" s="60"/>
      <c r="CQ93" s="54"/>
      <c r="CR93" s="54"/>
      <c r="CS93" s="60"/>
    </row>
    <row r="94" spans="1:97" ht="15.95" customHeight="1">
      <c r="A94" s="1" t="s">
        <v>116</v>
      </c>
      <c r="B94" s="54">
        <f t="shared" si="66"/>
        <v>210.63757000000001</v>
      </c>
      <c r="C94" s="54">
        <f t="shared" si="67"/>
        <v>210.63757000000001</v>
      </c>
      <c r="D94" s="54">
        <f t="shared" si="61"/>
        <v>100</v>
      </c>
      <c r="E94" s="54"/>
      <c r="F94" s="54"/>
      <c r="G94" s="60"/>
      <c r="H94" s="54"/>
      <c r="I94" s="54"/>
      <c r="J94" s="60"/>
      <c r="K94" s="76">
        <v>210.63757000000001</v>
      </c>
      <c r="L94" s="76">
        <v>210.63757000000001</v>
      </c>
      <c r="M94" s="60">
        <f t="shared" si="64"/>
        <v>100</v>
      </c>
      <c r="N94" s="54"/>
      <c r="O94" s="54"/>
      <c r="P94" s="60"/>
      <c r="Q94" s="54"/>
      <c r="R94" s="54"/>
      <c r="S94" s="60"/>
      <c r="T94" s="54"/>
      <c r="U94" s="54"/>
      <c r="V94" s="60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60"/>
      <c r="AI94" s="54"/>
      <c r="AJ94" s="54"/>
      <c r="AK94" s="60"/>
      <c r="AL94" s="54"/>
      <c r="AM94" s="54"/>
      <c r="AN94" s="60"/>
      <c r="AO94" s="54"/>
      <c r="AP94" s="54"/>
      <c r="AQ94" s="60"/>
      <c r="AR94" s="54"/>
      <c r="AS94" s="54"/>
      <c r="AT94" s="60"/>
      <c r="AU94" s="54"/>
      <c r="AV94" s="54"/>
      <c r="AW94" s="60"/>
      <c r="AX94" s="26"/>
      <c r="AY94" s="54"/>
      <c r="AZ94" s="60"/>
      <c r="BA94" s="54"/>
      <c r="BB94" s="54"/>
      <c r="BC94" s="60"/>
      <c r="BD94" s="54"/>
      <c r="BE94" s="54"/>
      <c r="BF94" s="60"/>
      <c r="BG94" s="54"/>
      <c r="BH94" s="54"/>
      <c r="BI94" s="60"/>
      <c r="BJ94" s="54"/>
      <c r="BK94" s="54"/>
      <c r="BL94" s="60"/>
      <c r="BM94" s="54"/>
      <c r="BN94" s="54"/>
      <c r="BO94" s="60"/>
      <c r="BP94" s="54"/>
      <c r="BQ94" s="54"/>
      <c r="BR94" s="60"/>
      <c r="BS94" s="54"/>
      <c r="BT94" s="54"/>
      <c r="BU94" s="60"/>
      <c r="BV94" s="54"/>
      <c r="BW94" s="54"/>
      <c r="BX94" s="60"/>
      <c r="BY94" s="54">
        <f t="shared" si="68"/>
        <v>0</v>
      </c>
      <c r="BZ94" s="54">
        <f t="shared" si="68"/>
        <v>0</v>
      </c>
      <c r="CA94" s="60"/>
      <c r="CB94" s="54"/>
      <c r="CC94" s="54"/>
      <c r="CD94" s="60"/>
      <c r="CE94" s="54"/>
      <c r="CF94" s="54"/>
      <c r="CG94" s="60"/>
      <c r="CH94" s="54"/>
      <c r="CI94" s="54"/>
      <c r="CJ94" s="60"/>
      <c r="CK94" s="54"/>
      <c r="CL94" s="54"/>
      <c r="CM94" s="60"/>
      <c r="CN94" s="54"/>
      <c r="CO94" s="54"/>
      <c r="CP94" s="60"/>
      <c r="CQ94" s="54"/>
      <c r="CR94" s="54"/>
      <c r="CS94" s="60"/>
    </row>
    <row r="95" spans="1:97" ht="15.95" customHeight="1">
      <c r="A95" s="1" t="s">
        <v>120</v>
      </c>
      <c r="B95" s="54">
        <f t="shared" si="66"/>
        <v>260.80637999999999</v>
      </c>
      <c r="C95" s="54">
        <f t="shared" si="67"/>
        <v>260.80637999999999</v>
      </c>
      <c r="D95" s="54">
        <f t="shared" si="61"/>
        <v>100</v>
      </c>
      <c r="E95" s="54"/>
      <c r="F95" s="54"/>
      <c r="G95" s="60"/>
      <c r="H95" s="54"/>
      <c r="I95" s="54"/>
      <c r="J95" s="60"/>
      <c r="K95" s="76">
        <v>260.80637999999999</v>
      </c>
      <c r="L95" s="76">
        <v>260.80637999999999</v>
      </c>
      <c r="M95" s="60">
        <f t="shared" si="64"/>
        <v>100</v>
      </c>
      <c r="N95" s="54"/>
      <c r="O95" s="54"/>
      <c r="P95" s="60"/>
      <c r="Q95" s="54"/>
      <c r="R95" s="54"/>
      <c r="S95" s="60"/>
      <c r="T95" s="54"/>
      <c r="U95" s="54"/>
      <c r="V95" s="60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60"/>
      <c r="AI95" s="54"/>
      <c r="AJ95" s="54"/>
      <c r="AK95" s="60"/>
      <c r="AL95" s="54"/>
      <c r="AM95" s="54"/>
      <c r="AN95" s="60"/>
      <c r="AO95" s="54"/>
      <c r="AP95" s="54"/>
      <c r="AQ95" s="60"/>
      <c r="AR95" s="54"/>
      <c r="AS95" s="54"/>
      <c r="AT95" s="60"/>
      <c r="AU95" s="54"/>
      <c r="AV95" s="54"/>
      <c r="AW95" s="60"/>
      <c r="AX95" s="26"/>
      <c r="AY95" s="54"/>
      <c r="AZ95" s="60"/>
      <c r="BA95" s="54"/>
      <c r="BB95" s="54"/>
      <c r="BC95" s="60"/>
      <c r="BD95" s="54"/>
      <c r="BE95" s="54"/>
      <c r="BF95" s="60"/>
      <c r="BG95" s="54"/>
      <c r="BH95" s="54"/>
      <c r="BI95" s="60"/>
      <c r="BJ95" s="54"/>
      <c r="BK95" s="54"/>
      <c r="BL95" s="60"/>
      <c r="BM95" s="54"/>
      <c r="BN95" s="54"/>
      <c r="BO95" s="60"/>
      <c r="BP95" s="54"/>
      <c r="BQ95" s="54"/>
      <c r="BR95" s="60"/>
      <c r="BS95" s="54"/>
      <c r="BT95" s="54"/>
      <c r="BU95" s="60"/>
      <c r="BV95" s="54"/>
      <c r="BW95" s="54"/>
      <c r="BX95" s="60"/>
      <c r="BY95" s="54">
        <f t="shared" si="68"/>
        <v>0</v>
      </c>
      <c r="BZ95" s="54">
        <f t="shared" si="68"/>
        <v>0</v>
      </c>
      <c r="CA95" s="60"/>
      <c r="CB95" s="54"/>
      <c r="CC95" s="54"/>
      <c r="CD95" s="60"/>
      <c r="CE95" s="54"/>
      <c r="CF95" s="54"/>
      <c r="CG95" s="60"/>
      <c r="CH95" s="54"/>
      <c r="CI95" s="54"/>
      <c r="CJ95" s="60"/>
      <c r="CK95" s="54"/>
      <c r="CL95" s="54"/>
      <c r="CM95" s="60"/>
      <c r="CN95" s="54"/>
      <c r="CO95" s="54"/>
      <c r="CP95" s="60"/>
      <c r="CQ95" s="54"/>
      <c r="CR95" s="54"/>
      <c r="CS95" s="60"/>
    </row>
    <row r="96" spans="1:97" ht="15.95" customHeight="1">
      <c r="A96" s="1" t="s">
        <v>57</v>
      </c>
      <c r="B96" s="54">
        <f t="shared" si="66"/>
        <v>152.66633999999999</v>
      </c>
      <c r="C96" s="54">
        <f t="shared" si="67"/>
        <v>152.66633999999999</v>
      </c>
      <c r="D96" s="54">
        <f t="shared" si="61"/>
        <v>100</v>
      </c>
      <c r="E96" s="54"/>
      <c r="F96" s="54"/>
      <c r="G96" s="60"/>
      <c r="H96" s="54"/>
      <c r="I96" s="54"/>
      <c r="J96" s="60"/>
      <c r="K96" s="76">
        <v>152.66633999999999</v>
      </c>
      <c r="L96" s="76">
        <v>152.66633999999999</v>
      </c>
      <c r="M96" s="60">
        <f t="shared" si="64"/>
        <v>100</v>
      </c>
      <c r="N96" s="54"/>
      <c r="O96" s="54"/>
      <c r="P96" s="60"/>
      <c r="Q96" s="54"/>
      <c r="R96" s="54"/>
      <c r="S96" s="60"/>
      <c r="T96" s="54"/>
      <c r="U96" s="54"/>
      <c r="V96" s="60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60"/>
      <c r="AI96" s="54"/>
      <c r="AJ96" s="54"/>
      <c r="AK96" s="60"/>
      <c r="AL96" s="54"/>
      <c r="AM96" s="54"/>
      <c r="AN96" s="60"/>
      <c r="AO96" s="54"/>
      <c r="AP96" s="54"/>
      <c r="AQ96" s="60"/>
      <c r="AR96" s="54"/>
      <c r="AS96" s="54"/>
      <c r="AT96" s="60"/>
      <c r="AU96" s="54"/>
      <c r="AV96" s="54"/>
      <c r="AW96" s="60"/>
      <c r="AX96" s="26"/>
      <c r="AY96" s="54"/>
      <c r="AZ96" s="60"/>
      <c r="BA96" s="54"/>
      <c r="BB96" s="54"/>
      <c r="BC96" s="60"/>
      <c r="BD96" s="54"/>
      <c r="BE96" s="54"/>
      <c r="BF96" s="60"/>
      <c r="BG96" s="54"/>
      <c r="BH96" s="54"/>
      <c r="BI96" s="60"/>
      <c r="BJ96" s="54"/>
      <c r="BK96" s="54"/>
      <c r="BL96" s="60"/>
      <c r="BM96" s="54"/>
      <c r="BN96" s="54"/>
      <c r="BO96" s="60"/>
      <c r="BP96" s="54"/>
      <c r="BQ96" s="54"/>
      <c r="BR96" s="60"/>
      <c r="BS96" s="54"/>
      <c r="BT96" s="54"/>
      <c r="BU96" s="60"/>
      <c r="BV96" s="54"/>
      <c r="BW96" s="54"/>
      <c r="BX96" s="60"/>
      <c r="BY96" s="54">
        <f t="shared" si="68"/>
        <v>0</v>
      </c>
      <c r="BZ96" s="54">
        <f t="shared" si="68"/>
        <v>0</v>
      </c>
      <c r="CA96" s="60"/>
      <c r="CB96" s="54"/>
      <c r="CC96" s="54"/>
      <c r="CD96" s="60"/>
      <c r="CE96" s="54"/>
      <c r="CF96" s="54"/>
      <c r="CG96" s="60"/>
      <c r="CH96" s="54"/>
      <c r="CI96" s="54"/>
      <c r="CJ96" s="60"/>
      <c r="CK96" s="54"/>
      <c r="CL96" s="54"/>
      <c r="CM96" s="60"/>
      <c r="CN96" s="54"/>
      <c r="CO96" s="54"/>
      <c r="CP96" s="60"/>
      <c r="CQ96" s="54"/>
      <c r="CR96" s="54"/>
      <c r="CS96" s="60"/>
    </row>
    <row r="97" spans="1:97" ht="15.95" customHeight="1">
      <c r="A97" s="1" t="s">
        <v>147</v>
      </c>
      <c r="B97" s="54">
        <f t="shared" si="66"/>
        <v>169.78954000000002</v>
      </c>
      <c r="C97" s="54">
        <f t="shared" si="67"/>
        <v>169.78954000000002</v>
      </c>
      <c r="D97" s="54">
        <f t="shared" si="61"/>
        <v>100</v>
      </c>
      <c r="E97" s="54"/>
      <c r="F97" s="54"/>
      <c r="G97" s="60"/>
      <c r="H97" s="54"/>
      <c r="I97" s="54"/>
      <c r="J97" s="60"/>
      <c r="K97" s="76">
        <v>169.78954000000002</v>
      </c>
      <c r="L97" s="76">
        <v>169.78954000000002</v>
      </c>
      <c r="M97" s="60">
        <f t="shared" si="64"/>
        <v>100</v>
      </c>
      <c r="N97" s="54"/>
      <c r="O97" s="54"/>
      <c r="P97" s="60"/>
      <c r="Q97" s="54"/>
      <c r="R97" s="54"/>
      <c r="S97" s="60"/>
      <c r="T97" s="54"/>
      <c r="U97" s="54"/>
      <c r="V97" s="60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60"/>
      <c r="AI97" s="54"/>
      <c r="AJ97" s="54"/>
      <c r="AK97" s="60"/>
      <c r="AL97" s="54"/>
      <c r="AM97" s="54"/>
      <c r="AN97" s="60"/>
      <c r="AO97" s="54"/>
      <c r="AP97" s="54"/>
      <c r="AQ97" s="60"/>
      <c r="AR97" s="54"/>
      <c r="AS97" s="54"/>
      <c r="AT97" s="60"/>
      <c r="AU97" s="54"/>
      <c r="AV97" s="54"/>
      <c r="AW97" s="60"/>
      <c r="AX97" s="26"/>
      <c r="AY97" s="54"/>
      <c r="AZ97" s="60"/>
      <c r="BA97" s="54"/>
      <c r="BB97" s="54"/>
      <c r="BC97" s="60"/>
      <c r="BD97" s="54"/>
      <c r="BE97" s="54"/>
      <c r="BF97" s="60"/>
      <c r="BG97" s="54"/>
      <c r="BH97" s="54"/>
      <c r="BI97" s="60"/>
      <c r="BJ97" s="54"/>
      <c r="BK97" s="54"/>
      <c r="BL97" s="60"/>
      <c r="BM97" s="54"/>
      <c r="BN97" s="54"/>
      <c r="BO97" s="60"/>
      <c r="BP97" s="54"/>
      <c r="BQ97" s="54"/>
      <c r="BR97" s="60"/>
      <c r="BS97" s="54"/>
      <c r="BT97" s="54"/>
      <c r="BU97" s="60"/>
      <c r="BV97" s="54"/>
      <c r="BW97" s="54"/>
      <c r="BX97" s="60"/>
      <c r="BY97" s="54">
        <f t="shared" si="68"/>
        <v>0</v>
      </c>
      <c r="BZ97" s="54">
        <f t="shared" si="68"/>
        <v>0</v>
      </c>
      <c r="CA97" s="60"/>
      <c r="CB97" s="54"/>
      <c r="CC97" s="54"/>
      <c r="CD97" s="60"/>
      <c r="CE97" s="54"/>
      <c r="CF97" s="54"/>
      <c r="CG97" s="60"/>
      <c r="CH97" s="54"/>
      <c r="CI97" s="54"/>
      <c r="CJ97" s="60"/>
      <c r="CK97" s="54"/>
      <c r="CL97" s="54"/>
      <c r="CM97" s="60"/>
      <c r="CN97" s="54"/>
      <c r="CO97" s="54"/>
      <c r="CP97" s="60"/>
      <c r="CQ97" s="54"/>
      <c r="CR97" s="54"/>
      <c r="CS97" s="60"/>
    </row>
    <row r="98" spans="1:97" s="8" customFormat="1" ht="15.75" customHeight="1">
      <c r="A98" s="2" t="s">
        <v>178</v>
      </c>
      <c r="B98" s="74">
        <f>B99+B100</f>
        <v>363986.06823999988</v>
      </c>
      <c r="C98" s="74">
        <f t="shared" ref="C98:BK98" si="69">C99+C100</f>
        <v>362314.02111999993</v>
      </c>
      <c r="D98" s="74">
        <f t="shared" ref="D98:D116" si="70">C98/B98*100</f>
        <v>99.540628813601344</v>
      </c>
      <c r="E98" s="74">
        <f t="shared" si="69"/>
        <v>980</v>
      </c>
      <c r="F98" s="74">
        <f t="shared" si="69"/>
        <v>980</v>
      </c>
      <c r="G98" s="58">
        <f>F98/E98*100</f>
        <v>100</v>
      </c>
      <c r="H98" s="74">
        <f t="shared" si="69"/>
        <v>119</v>
      </c>
      <c r="I98" s="74">
        <f t="shared" si="69"/>
        <v>119</v>
      </c>
      <c r="J98" s="58">
        <f>I98/H98*100</f>
        <v>100</v>
      </c>
      <c r="K98" s="74">
        <f t="shared" si="69"/>
        <v>1380.17659</v>
      </c>
      <c r="L98" s="74">
        <f t="shared" si="69"/>
        <v>1380.17659</v>
      </c>
      <c r="M98" s="58">
        <f>L98/K98*100</f>
        <v>100</v>
      </c>
      <c r="N98" s="74">
        <f t="shared" si="69"/>
        <v>222340.3</v>
      </c>
      <c r="O98" s="74">
        <f t="shared" si="69"/>
        <v>222340.3</v>
      </c>
      <c r="P98" s="58">
        <f>O98/N98*100</f>
        <v>100</v>
      </c>
      <c r="Q98" s="74">
        <f t="shared" si="69"/>
        <v>33498.6</v>
      </c>
      <c r="R98" s="74">
        <f t="shared" si="69"/>
        <v>33498.6</v>
      </c>
      <c r="S98" s="58">
        <f>R98/Q98*100</f>
        <v>100</v>
      </c>
      <c r="T98" s="74">
        <f t="shared" si="69"/>
        <v>0</v>
      </c>
      <c r="U98" s="74">
        <f t="shared" si="69"/>
        <v>0</v>
      </c>
      <c r="V98" s="58"/>
      <c r="W98" s="74">
        <f t="shared" si="69"/>
        <v>153.69999999999999</v>
      </c>
      <c r="X98" s="74">
        <f t="shared" si="69"/>
        <v>153.69999999999999</v>
      </c>
      <c r="Y98" s="74">
        <f>X98/W98*100</f>
        <v>100</v>
      </c>
      <c r="Z98" s="74">
        <f t="shared" si="69"/>
        <v>27079.5</v>
      </c>
      <c r="AA98" s="74">
        <f t="shared" si="69"/>
        <v>27079.5</v>
      </c>
      <c r="AB98" s="74">
        <f>AA98/Z98*100</f>
        <v>100</v>
      </c>
      <c r="AC98" s="74">
        <f t="shared" si="69"/>
        <v>14448.848</v>
      </c>
      <c r="AD98" s="74">
        <f t="shared" si="69"/>
        <v>14379.5</v>
      </c>
      <c r="AE98" s="74">
        <f>AD98/AC98*100</f>
        <v>99.520044781424787</v>
      </c>
      <c r="AF98" s="74">
        <f t="shared" si="69"/>
        <v>17764.990000000002</v>
      </c>
      <c r="AG98" s="74">
        <f t="shared" si="69"/>
        <v>16585.204040000001</v>
      </c>
      <c r="AH98" s="58">
        <f>AG98/AF98*100</f>
        <v>93.358926968154776</v>
      </c>
      <c r="AI98" s="74">
        <f t="shared" si="69"/>
        <v>161</v>
      </c>
      <c r="AJ98" s="74">
        <f t="shared" si="69"/>
        <v>125.5</v>
      </c>
      <c r="AK98" s="58">
        <f>AJ98/AI98*100</f>
        <v>77.950310559006212</v>
      </c>
      <c r="AL98" s="74">
        <f t="shared" si="69"/>
        <v>51.908999999999999</v>
      </c>
      <c r="AM98" s="74">
        <f t="shared" si="69"/>
        <v>49.141010000000001</v>
      </c>
      <c r="AN98" s="58">
        <f>AM98/AL98*100</f>
        <v>94.667610626288308</v>
      </c>
      <c r="AO98" s="74">
        <f t="shared" si="69"/>
        <v>515</v>
      </c>
      <c r="AP98" s="74">
        <f t="shared" si="69"/>
        <v>515</v>
      </c>
      <c r="AQ98" s="58">
        <f>AP98/AO98*100</f>
        <v>100</v>
      </c>
      <c r="AR98" s="74">
        <f t="shared" si="69"/>
        <v>3</v>
      </c>
      <c r="AS98" s="74">
        <f t="shared" si="69"/>
        <v>3</v>
      </c>
      <c r="AT98" s="58">
        <f>AS98/AR98*100</f>
        <v>100</v>
      </c>
      <c r="AU98" s="74">
        <f t="shared" si="69"/>
        <v>470</v>
      </c>
      <c r="AV98" s="74">
        <f t="shared" si="69"/>
        <v>470</v>
      </c>
      <c r="AW98" s="58">
        <f>AV98/AU98*100</f>
        <v>100</v>
      </c>
      <c r="AX98" s="46">
        <f t="shared" si="69"/>
        <v>869</v>
      </c>
      <c r="AY98" s="74">
        <f t="shared" si="69"/>
        <v>869</v>
      </c>
      <c r="AZ98" s="58">
        <f>AY98/AX98*100</f>
        <v>100</v>
      </c>
      <c r="BA98" s="74">
        <f t="shared" si="69"/>
        <v>27</v>
      </c>
      <c r="BB98" s="74">
        <f t="shared" si="69"/>
        <v>27</v>
      </c>
      <c r="BC98" s="58">
        <f>BB98/BA98*100</f>
        <v>100</v>
      </c>
      <c r="BD98" s="74">
        <f t="shared" si="69"/>
        <v>0</v>
      </c>
      <c r="BE98" s="74">
        <f t="shared" si="69"/>
        <v>0</v>
      </c>
      <c r="BF98" s="58"/>
      <c r="BG98" s="74">
        <f t="shared" si="69"/>
        <v>344.7</v>
      </c>
      <c r="BH98" s="74">
        <f t="shared" si="69"/>
        <v>344.69799999999998</v>
      </c>
      <c r="BI98" s="58">
        <f>BH98/BG98*100</f>
        <v>99.999419785320569</v>
      </c>
      <c r="BJ98" s="74">
        <f t="shared" si="69"/>
        <v>0</v>
      </c>
      <c r="BK98" s="74">
        <f t="shared" si="69"/>
        <v>0</v>
      </c>
      <c r="BL98" s="58"/>
      <c r="BM98" s="74">
        <f t="shared" ref="BM98:CF98" si="71">BM99+BM100</f>
        <v>20118.8</v>
      </c>
      <c r="BN98" s="74">
        <f t="shared" si="71"/>
        <v>19999.356909999999</v>
      </c>
      <c r="BO98" s="58">
        <f>BN98/BM98*100</f>
        <v>99.406311062290001</v>
      </c>
      <c r="BP98" s="74">
        <f t="shared" si="71"/>
        <v>0</v>
      </c>
      <c r="BQ98" s="74">
        <f t="shared" si="71"/>
        <v>0</v>
      </c>
      <c r="BR98" s="58"/>
      <c r="BS98" s="74">
        <f t="shared" si="71"/>
        <v>0</v>
      </c>
      <c r="BT98" s="74">
        <f t="shared" si="71"/>
        <v>0</v>
      </c>
      <c r="BU98" s="58"/>
      <c r="BV98" s="74">
        <f t="shared" si="71"/>
        <v>3689.7846500000001</v>
      </c>
      <c r="BW98" s="74">
        <f t="shared" si="71"/>
        <v>3688.4430000000002</v>
      </c>
      <c r="BX98" s="58">
        <f t="shared" ref="BX98:BX99" si="72">BW98/BV98*100</f>
        <v>99.963638799353788</v>
      </c>
      <c r="BY98" s="74">
        <f t="shared" si="71"/>
        <v>1990.98</v>
      </c>
      <c r="BZ98" s="74">
        <f t="shared" si="71"/>
        <v>1990.98</v>
      </c>
      <c r="CA98" s="58">
        <f>BZ98/BY98*100</f>
        <v>100</v>
      </c>
      <c r="CB98" s="74">
        <f t="shared" si="71"/>
        <v>1971.0701899999999</v>
      </c>
      <c r="CC98" s="74">
        <f t="shared" si="71"/>
        <v>1971.0701899999999</v>
      </c>
      <c r="CD98" s="58">
        <f>CC98/CB98*100</f>
        <v>100</v>
      </c>
      <c r="CE98" s="74">
        <f t="shared" si="71"/>
        <v>19.90981</v>
      </c>
      <c r="CF98" s="74">
        <f t="shared" si="71"/>
        <v>19.90981</v>
      </c>
      <c r="CG98" s="58">
        <f>CF98/CE98*100</f>
        <v>100</v>
      </c>
      <c r="CH98" s="74">
        <f>CH99+CH100</f>
        <v>20.48</v>
      </c>
      <c r="CI98" s="74">
        <f>CI99+CI100</f>
        <v>0</v>
      </c>
      <c r="CJ98" s="58">
        <f>CI98/CH98*100</f>
        <v>0</v>
      </c>
      <c r="CK98" s="74">
        <f>CK99+CK100</f>
        <v>17416.3</v>
      </c>
      <c r="CL98" s="74">
        <f>CL99+CL100</f>
        <v>17174.75345</v>
      </c>
      <c r="CM98" s="58">
        <f>CL98/CK98*100</f>
        <v>98.613100658578475</v>
      </c>
      <c r="CN98" s="74">
        <f>CN99+CN100</f>
        <v>0</v>
      </c>
      <c r="CO98" s="74">
        <f>CO99+CO100</f>
        <v>0</v>
      </c>
      <c r="CP98" s="58"/>
      <c r="CQ98" s="74">
        <f>CQ99+CQ100</f>
        <v>543</v>
      </c>
      <c r="CR98" s="74">
        <f>CR99+CR100</f>
        <v>541.16812000000004</v>
      </c>
      <c r="CS98" s="58">
        <f>CR98/CQ98*100</f>
        <v>99.662637200736654</v>
      </c>
    </row>
    <row r="99" spans="1:97" s="9" customFormat="1" ht="15.75" customHeight="1">
      <c r="A99" s="3" t="s">
        <v>183</v>
      </c>
      <c r="B99" s="54">
        <f>E99+H99+K99+N99+Q99+T99+W99+Z99+AC99+AF99+AI99+AL99+AO99+AR99+AU99+AX99+BA99+BD99+BG99+BJ99+BM99+BP99+BS99+BV99+BY99+CH99+CK99+CN99+CQ99</f>
        <v>362605.89164999989</v>
      </c>
      <c r="C99" s="54">
        <f>F99+I99+L99+O99+R99+U99+X99+AA99+AD99+AG99+AJ99+AM99+AP99+AS99+AV99+AY99+BB99+BE99+BH99+BK99+BN99+BQ99+BT99+BW99+BZ99+CI99+CL99+CO99+CR99</f>
        <v>360933.84452999994</v>
      </c>
      <c r="D99" s="26">
        <f t="shared" si="70"/>
        <v>99.538880321996018</v>
      </c>
      <c r="E99" s="26">
        <v>980</v>
      </c>
      <c r="F99" s="26">
        <v>980</v>
      </c>
      <c r="G99" s="59">
        <f>F99/E99*100</f>
        <v>100</v>
      </c>
      <c r="H99" s="26">
        <v>119</v>
      </c>
      <c r="I99" s="26">
        <v>119</v>
      </c>
      <c r="J99" s="59">
        <f>I99/H99*100</f>
        <v>100</v>
      </c>
      <c r="K99" s="26"/>
      <c r="L99" s="26"/>
      <c r="M99" s="59"/>
      <c r="N99" s="26">
        <v>222340.3</v>
      </c>
      <c r="O99" s="26">
        <v>222340.3</v>
      </c>
      <c r="P99" s="59">
        <f>O99/N99*100</f>
        <v>100</v>
      </c>
      <c r="Q99" s="26">
        <v>33498.6</v>
      </c>
      <c r="R99" s="26">
        <v>33498.6</v>
      </c>
      <c r="S99" s="59">
        <f>R99/Q99*100</f>
        <v>100</v>
      </c>
      <c r="T99" s="26"/>
      <c r="U99" s="26"/>
      <c r="V99" s="59"/>
      <c r="W99" s="26">
        <v>153.69999999999999</v>
      </c>
      <c r="X99" s="26">
        <v>153.69999999999999</v>
      </c>
      <c r="Y99" s="59">
        <f>X99/W99*100</f>
        <v>100</v>
      </c>
      <c r="Z99" s="26">
        <v>27079.5</v>
      </c>
      <c r="AA99" s="26">
        <v>27079.5</v>
      </c>
      <c r="AB99" s="59">
        <f>AA99/Z99*100</f>
        <v>100</v>
      </c>
      <c r="AC99" s="26">
        <v>14448.848</v>
      </c>
      <c r="AD99" s="26">
        <v>14379.5</v>
      </c>
      <c r="AE99" s="59">
        <f>AD99/AC99*100</f>
        <v>99.520044781424787</v>
      </c>
      <c r="AF99" s="26">
        <v>17764.990000000002</v>
      </c>
      <c r="AG99" s="26">
        <v>16585.204040000001</v>
      </c>
      <c r="AH99" s="59">
        <f>AG99/AF99*100</f>
        <v>93.358926968154776</v>
      </c>
      <c r="AI99" s="26">
        <v>161</v>
      </c>
      <c r="AJ99" s="26">
        <v>125.5</v>
      </c>
      <c r="AK99" s="59">
        <f>AJ99/AI99*100</f>
        <v>77.950310559006212</v>
      </c>
      <c r="AL99" s="26">
        <v>51.908999999999999</v>
      </c>
      <c r="AM99" s="26">
        <v>49.141010000000001</v>
      </c>
      <c r="AN99" s="59">
        <f>AM99/AL99*100</f>
        <v>94.667610626288308</v>
      </c>
      <c r="AO99" s="26">
        <v>515</v>
      </c>
      <c r="AP99" s="26">
        <v>515</v>
      </c>
      <c r="AQ99" s="59">
        <f>AP99/AO99*100</f>
        <v>100</v>
      </c>
      <c r="AR99" s="26">
        <v>3</v>
      </c>
      <c r="AS99" s="26">
        <v>3</v>
      </c>
      <c r="AT99" s="60">
        <f>AS99/AR99*100</f>
        <v>100</v>
      </c>
      <c r="AU99" s="26">
        <v>470</v>
      </c>
      <c r="AV99" s="26">
        <v>470</v>
      </c>
      <c r="AW99" s="59">
        <f>AV99/AU99*100</f>
        <v>100</v>
      </c>
      <c r="AX99" s="26">
        <v>869</v>
      </c>
      <c r="AY99" s="26">
        <v>869</v>
      </c>
      <c r="AZ99" s="60">
        <f>AY99/AX99*100</f>
        <v>100</v>
      </c>
      <c r="BA99" s="26">
        <v>27</v>
      </c>
      <c r="BB99" s="26">
        <v>27</v>
      </c>
      <c r="BC99" s="59">
        <f>BB99/BA99*100</f>
        <v>100</v>
      </c>
      <c r="BD99" s="26"/>
      <c r="BE99" s="26"/>
      <c r="BF99" s="59"/>
      <c r="BG99" s="26">
        <v>344.7</v>
      </c>
      <c r="BH99" s="26">
        <v>344.69799999999998</v>
      </c>
      <c r="BI99" s="59">
        <f>BH99/BG99*100</f>
        <v>99.999419785320569</v>
      </c>
      <c r="BJ99" s="26"/>
      <c r="BK99" s="26"/>
      <c r="BL99" s="60"/>
      <c r="BM99" s="26">
        <v>20118.8</v>
      </c>
      <c r="BN99" s="26">
        <v>19999.356909999999</v>
      </c>
      <c r="BO99" s="59">
        <f>BN99/BM99*100</f>
        <v>99.406311062290001</v>
      </c>
      <c r="BP99" s="26"/>
      <c r="BQ99" s="26"/>
      <c r="BR99" s="59"/>
      <c r="BS99" s="26"/>
      <c r="BT99" s="26"/>
      <c r="BU99" s="59"/>
      <c r="BV99" s="26">
        <v>3689.7846500000001</v>
      </c>
      <c r="BW99" s="26">
        <v>3688.4430000000002</v>
      </c>
      <c r="BX99" s="58">
        <f t="shared" si="72"/>
        <v>99.963638799353788</v>
      </c>
      <c r="BY99" s="54">
        <f>CB99+CE99</f>
        <v>1990.98</v>
      </c>
      <c r="BZ99" s="54">
        <f>CC99+CF99</f>
        <v>1990.98</v>
      </c>
      <c r="CA99" s="59">
        <f>BZ99/BY99*100</f>
        <v>100</v>
      </c>
      <c r="CB99" s="26">
        <v>1971.0701899999999</v>
      </c>
      <c r="CC99" s="26">
        <v>1971.0701899999999</v>
      </c>
      <c r="CD99" s="60">
        <f>CC99/CB99*100</f>
        <v>100</v>
      </c>
      <c r="CE99" s="26">
        <v>19.90981</v>
      </c>
      <c r="CF99" s="26">
        <v>19.90981</v>
      </c>
      <c r="CG99" s="60">
        <f>CF99/CE99*100</f>
        <v>100</v>
      </c>
      <c r="CH99" s="26">
        <v>20.48</v>
      </c>
      <c r="CI99" s="26">
        <v>0</v>
      </c>
      <c r="CJ99" s="59">
        <f>CI99/CH99*100</f>
        <v>0</v>
      </c>
      <c r="CK99" s="26">
        <v>17416.3</v>
      </c>
      <c r="CL99" s="26">
        <v>17174.75345</v>
      </c>
      <c r="CM99" s="60">
        <f>CL99/CK99*100</f>
        <v>98.613100658578475</v>
      </c>
      <c r="CN99" s="26">
        <v>0</v>
      </c>
      <c r="CO99" s="26">
        <v>0</v>
      </c>
      <c r="CP99" s="59"/>
      <c r="CQ99" s="26">
        <v>543</v>
      </c>
      <c r="CR99" s="26">
        <v>541.16812000000004</v>
      </c>
      <c r="CS99" s="59">
        <f>CR99/CQ99*100</f>
        <v>99.662637200736654</v>
      </c>
    </row>
    <row r="100" spans="1:97" s="8" customFormat="1" ht="15.75" customHeight="1">
      <c r="A100" s="2" t="s">
        <v>189</v>
      </c>
      <c r="B100" s="74">
        <f>SUM(B101:B109)</f>
        <v>1380.17659</v>
      </c>
      <c r="C100" s="74">
        <f>SUM(C101:C109)</f>
        <v>1380.17659</v>
      </c>
      <c r="D100" s="74">
        <f t="shared" si="70"/>
        <v>100</v>
      </c>
      <c r="E100" s="74">
        <f t="shared" ref="E100:BK100" si="73">SUM(E101:E109)</f>
        <v>0</v>
      </c>
      <c r="F100" s="74">
        <f t="shared" si="73"/>
        <v>0</v>
      </c>
      <c r="G100" s="58"/>
      <c r="H100" s="74">
        <f t="shared" si="73"/>
        <v>0</v>
      </c>
      <c r="I100" s="74">
        <f t="shared" si="73"/>
        <v>0</v>
      </c>
      <c r="J100" s="58"/>
      <c r="K100" s="74">
        <f t="shared" si="73"/>
        <v>1380.17659</v>
      </c>
      <c r="L100" s="74">
        <f t="shared" si="73"/>
        <v>1380.17659</v>
      </c>
      <c r="M100" s="58">
        <f t="shared" ref="M100:M109" si="74">L100/K100*100</f>
        <v>100</v>
      </c>
      <c r="N100" s="74">
        <f t="shared" si="73"/>
        <v>0</v>
      </c>
      <c r="O100" s="74">
        <f t="shared" si="73"/>
        <v>0</v>
      </c>
      <c r="P100" s="58"/>
      <c r="Q100" s="74">
        <f t="shared" si="73"/>
        <v>0</v>
      </c>
      <c r="R100" s="74">
        <f t="shared" si="73"/>
        <v>0</v>
      </c>
      <c r="S100" s="58"/>
      <c r="T100" s="74">
        <f t="shared" si="73"/>
        <v>0</v>
      </c>
      <c r="U100" s="74">
        <f t="shared" si="73"/>
        <v>0</v>
      </c>
      <c r="V100" s="58"/>
      <c r="W100" s="74">
        <f t="shared" si="73"/>
        <v>0</v>
      </c>
      <c r="X100" s="74">
        <f t="shared" si="73"/>
        <v>0</v>
      </c>
      <c r="Y100" s="74"/>
      <c r="Z100" s="74">
        <f t="shared" si="73"/>
        <v>0</v>
      </c>
      <c r="AA100" s="74">
        <f t="shared" si="73"/>
        <v>0</v>
      </c>
      <c r="AB100" s="74"/>
      <c r="AC100" s="74">
        <f t="shared" si="73"/>
        <v>0</v>
      </c>
      <c r="AD100" s="74">
        <f t="shared" si="73"/>
        <v>0</v>
      </c>
      <c r="AE100" s="74"/>
      <c r="AF100" s="74">
        <f t="shared" si="73"/>
        <v>0</v>
      </c>
      <c r="AG100" s="74">
        <f t="shared" si="73"/>
        <v>0</v>
      </c>
      <c r="AH100" s="58"/>
      <c r="AI100" s="74">
        <f t="shared" si="73"/>
        <v>0</v>
      </c>
      <c r="AJ100" s="74">
        <f t="shared" si="73"/>
        <v>0</v>
      </c>
      <c r="AK100" s="58"/>
      <c r="AL100" s="74">
        <f t="shared" si="73"/>
        <v>0</v>
      </c>
      <c r="AM100" s="74">
        <f t="shared" si="73"/>
        <v>0</v>
      </c>
      <c r="AN100" s="58"/>
      <c r="AO100" s="74">
        <f t="shared" si="73"/>
        <v>0</v>
      </c>
      <c r="AP100" s="74">
        <f t="shared" si="73"/>
        <v>0</v>
      </c>
      <c r="AQ100" s="58"/>
      <c r="AR100" s="74">
        <f t="shared" si="73"/>
        <v>0</v>
      </c>
      <c r="AS100" s="74">
        <f t="shared" si="73"/>
        <v>0</v>
      </c>
      <c r="AT100" s="58"/>
      <c r="AU100" s="74">
        <f t="shared" si="73"/>
        <v>0</v>
      </c>
      <c r="AV100" s="74">
        <f t="shared" si="73"/>
        <v>0</v>
      </c>
      <c r="AW100" s="58"/>
      <c r="AX100" s="46">
        <f t="shared" si="73"/>
        <v>0</v>
      </c>
      <c r="AY100" s="74">
        <f t="shared" si="73"/>
        <v>0</v>
      </c>
      <c r="AZ100" s="58"/>
      <c r="BA100" s="74">
        <f t="shared" si="73"/>
        <v>0</v>
      </c>
      <c r="BB100" s="74">
        <f t="shared" si="73"/>
        <v>0</v>
      </c>
      <c r="BC100" s="58"/>
      <c r="BD100" s="74">
        <f t="shared" si="73"/>
        <v>0</v>
      </c>
      <c r="BE100" s="74">
        <f t="shared" si="73"/>
        <v>0</v>
      </c>
      <c r="BF100" s="58"/>
      <c r="BG100" s="74">
        <f t="shared" si="73"/>
        <v>0</v>
      </c>
      <c r="BH100" s="74">
        <f t="shared" si="73"/>
        <v>0</v>
      </c>
      <c r="BI100" s="58"/>
      <c r="BJ100" s="74">
        <f t="shared" si="73"/>
        <v>0</v>
      </c>
      <c r="BK100" s="74">
        <f t="shared" si="73"/>
        <v>0</v>
      </c>
      <c r="BL100" s="58"/>
      <c r="BM100" s="74">
        <f t="shared" ref="BM100:CF100" si="75">SUM(BM101:BM109)</f>
        <v>0</v>
      </c>
      <c r="BN100" s="74">
        <f t="shared" si="75"/>
        <v>0</v>
      </c>
      <c r="BO100" s="58"/>
      <c r="BP100" s="74">
        <f t="shared" si="75"/>
        <v>0</v>
      </c>
      <c r="BQ100" s="74">
        <f t="shared" si="75"/>
        <v>0</v>
      </c>
      <c r="BR100" s="58"/>
      <c r="BS100" s="74">
        <f t="shared" si="75"/>
        <v>0</v>
      </c>
      <c r="BT100" s="74">
        <f t="shared" si="75"/>
        <v>0</v>
      </c>
      <c r="BU100" s="58"/>
      <c r="BV100" s="74">
        <f t="shared" si="75"/>
        <v>0</v>
      </c>
      <c r="BW100" s="74">
        <f t="shared" si="75"/>
        <v>0</v>
      </c>
      <c r="BX100" s="58"/>
      <c r="BY100" s="74">
        <f t="shared" si="75"/>
        <v>0</v>
      </c>
      <c r="BZ100" s="74">
        <f t="shared" si="75"/>
        <v>0</v>
      </c>
      <c r="CA100" s="58"/>
      <c r="CB100" s="74">
        <f t="shared" si="75"/>
        <v>0</v>
      </c>
      <c r="CC100" s="74">
        <f t="shared" si="75"/>
        <v>0</v>
      </c>
      <c r="CD100" s="58"/>
      <c r="CE100" s="74">
        <f t="shared" si="75"/>
        <v>0</v>
      </c>
      <c r="CF100" s="74">
        <f t="shared" si="75"/>
        <v>0</v>
      </c>
      <c r="CG100" s="58"/>
      <c r="CH100" s="74">
        <f>SUM(CH101:CH109)</f>
        <v>0</v>
      </c>
      <c r="CI100" s="74">
        <f>SUM(CI101:CI109)</f>
        <v>0</v>
      </c>
      <c r="CJ100" s="58"/>
      <c r="CK100" s="74">
        <f>SUM(CK101:CK109)</f>
        <v>0</v>
      </c>
      <c r="CL100" s="74">
        <f>SUM(CL101:CL109)</f>
        <v>0</v>
      </c>
      <c r="CM100" s="58"/>
      <c r="CN100" s="74">
        <f>SUM(CN101:CN109)</f>
        <v>0</v>
      </c>
      <c r="CO100" s="74">
        <f>SUM(CO101:CO109)</f>
        <v>0</v>
      </c>
      <c r="CP100" s="58"/>
      <c r="CQ100" s="74">
        <f>SUM(CQ101:CQ109)</f>
        <v>0</v>
      </c>
      <c r="CR100" s="74">
        <f>SUM(CR101:CR109)</f>
        <v>0</v>
      </c>
      <c r="CS100" s="58"/>
    </row>
    <row r="101" spans="1:97" s="9" customFormat="1" ht="15.75" customHeight="1">
      <c r="A101" s="3" t="s">
        <v>138</v>
      </c>
      <c r="B101" s="54">
        <f t="shared" ref="B101:B109" si="76">E101+H101+K101+N101+Q101+T101+W101+Z101+AC101+AF101+AI101+AL101+AO101+AR101+AU101+AX101+BA101+BD101+BG101+BJ101+BM101+BP101+BS101+BV101+BY101+CH101+CK101+CN101+CQ101</f>
        <v>120.30055</v>
      </c>
      <c r="C101" s="54">
        <f t="shared" ref="C101:C109" si="77">F101+I101+L101+O101+R101+U101+X101+AA101+AD101+AG101+AJ101+AM101+AP101+AS101+AV101+AY101+BB101+BE101+BH101+BK101+BN101+BQ101+BT101+BW101+BZ101+CI101+CL101+CO101+CR101</f>
        <v>120.30055</v>
      </c>
      <c r="D101" s="26">
        <f t="shared" si="70"/>
        <v>100</v>
      </c>
      <c r="E101" s="26"/>
      <c r="F101" s="26"/>
      <c r="G101" s="59"/>
      <c r="H101" s="26"/>
      <c r="I101" s="26"/>
      <c r="J101" s="59"/>
      <c r="K101" s="26">
        <v>120.30055</v>
      </c>
      <c r="L101" s="26">
        <v>120.30055</v>
      </c>
      <c r="M101" s="59">
        <f t="shared" si="74"/>
        <v>100</v>
      </c>
      <c r="N101" s="26"/>
      <c r="O101" s="26"/>
      <c r="P101" s="59"/>
      <c r="Q101" s="26"/>
      <c r="R101" s="26"/>
      <c r="S101" s="59"/>
      <c r="T101" s="26"/>
      <c r="U101" s="26"/>
      <c r="V101" s="59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59"/>
      <c r="AI101" s="26"/>
      <c r="AJ101" s="26"/>
      <c r="AK101" s="59"/>
      <c r="AL101" s="26"/>
      <c r="AM101" s="26"/>
      <c r="AN101" s="59"/>
      <c r="AO101" s="26"/>
      <c r="AP101" s="26"/>
      <c r="AQ101" s="59"/>
      <c r="AR101" s="26"/>
      <c r="AS101" s="26"/>
      <c r="AT101" s="59"/>
      <c r="AU101" s="26"/>
      <c r="AV101" s="26"/>
      <c r="AW101" s="59"/>
      <c r="AX101" s="26"/>
      <c r="AY101" s="26"/>
      <c r="AZ101" s="59"/>
      <c r="BA101" s="26"/>
      <c r="BB101" s="26"/>
      <c r="BC101" s="59"/>
      <c r="BD101" s="26"/>
      <c r="BE101" s="26"/>
      <c r="BF101" s="59"/>
      <c r="BG101" s="26"/>
      <c r="BH101" s="26"/>
      <c r="BI101" s="59"/>
      <c r="BJ101" s="26"/>
      <c r="BK101" s="26"/>
      <c r="BL101" s="59"/>
      <c r="BM101" s="26"/>
      <c r="BN101" s="26"/>
      <c r="BO101" s="59"/>
      <c r="BP101" s="26"/>
      <c r="BQ101" s="26"/>
      <c r="BR101" s="59"/>
      <c r="BS101" s="26"/>
      <c r="BT101" s="26"/>
      <c r="BU101" s="59"/>
      <c r="BV101" s="26"/>
      <c r="BW101" s="26"/>
      <c r="BX101" s="59"/>
      <c r="BY101" s="54">
        <f t="shared" ref="BY101:BZ109" si="78">CB101+CE101</f>
        <v>0</v>
      </c>
      <c r="BZ101" s="54">
        <f t="shared" si="78"/>
        <v>0</v>
      </c>
      <c r="CA101" s="59"/>
      <c r="CB101" s="26"/>
      <c r="CC101" s="26"/>
      <c r="CD101" s="59"/>
      <c r="CE101" s="26"/>
      <c r="CF101" s="26"/>
      <c r="CG101" s="59"/>
      <c r="CH101" s="26"/>
      <c r="CI101" s="26"/>
      <c r="CJ101" s="59"/>
      <c r="CK101" s="26"/>
      <c r="CL101" s="26"/>
      <c r="CM101" s="59"/>
      <c r="CN101" s="26"/>
      <c r="CO101" s="26"/>
      <c r="CP101" s="59"/>
      <c r="CQ101" s="26"/>
      <c r="CR101" s="26"/>
      <c r="CS101" s="59"/>
    </row>
    <row r="102" spans="1:97" s="9" customFormat="1" ht="15.75" customHeight="1">
      <c r="A102" s="3" t="s">
        <v>85</v>
      </c>
      <c r="B102" s="54">
        <f t="shared" si="76"/>
        <v>235.61162999999999</v>
      </c>
      <c r="C102" s="54">
        <f t="shared" si="77"/>
        <v>235.61162999999999</v>
      </c>
      <c r="D102" s="26">
        <f t="shared" si="70"/>
        <v>100</v>
      </c>
      <c r="E102" s="26"/>
      <c r="F102" s="26"/>
      <c r="G102" s="59"/>
      <c r="H102" s="26"/>
      <c r="I102" s="26"/>
      <c r="J102" s="59"/>
      <c r="K102" s="26">
        <v>235.61162999999999</v>
      </c>
      <c r="L102" s="26">
        <v>235.61162999999999</v>
      </c>
      <c r="M102" s="59">
        <f t="shared" si="74"/>
        <v>100</v>
      </c>
      <c r="N102" s="26"/>
      <c r="O102" s="26"/>
      <c r="P102" s="59"/>
      <c r="Q102" s="26"/>
      <c r="R102" s="26"/>
      <c r="S102" s="59"/>
      <c r="T102" s="26"/>
      <c r="U102" s="26"/>
      <c r="V102" s="59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59"/>
      <c r="AI102" s="26"/>
      <c r="AJ102" s="26"/>
      <c r="AK102" s="59"/>
      <c r="AL102" s="26"/>
      <c r="AM102" s="26"/>
      <c r="AN102" s="59"/>
      <c r="AO102" s="26"/>
      <c r="AP102" s="26"/>
      <c r="AQ102" s="59"/>
      <c r="AR102" s="26"/>
      <c r="AS102" s="26"/>
      <c r="AT102" s="59"/>
      <c r="AU102" s="26"/>
      <c r="AV102" s="26"/>
      <c r="AW102" s="59"/>
      <c r="AX102" s="26"/>
      <c r="AY102" s="26"/>
      <c r="AZ102" s="59"/>
      <c r="BA102" s="26"/>
      <c r="BB102" s="26"/>
      <c r="BC102" s="59"/>
      <c r="BD102" s="26"/>
      <c r="BE102" s="26"/>
      <c r="BF102" s="59"/>
      <c r="BG102" s="26"/>
      <c r="BH102" s="26"/>
      <c r="BI102" s="59"/>
      <c r="BJ102" s="26"/>
      <c r="BK102" s="26"/>
      <c r="BL102" s="59"/>
      <c r="BM102" s="26"/>
      <c r="BN102" s="26"/>
      <c r="BO102" s="59"/>
      <c r="BP102" s="26"/>
      <c r="BQ102" s="26"/>
      <c r="BR102" s="59"/>
      <c r="BS102" s="26"/>
      <c r="BT102" s="26"/>
      <c r="BU102" s="59"/>
      <c r="BV102" s="26"/>
      <c r="BW102" s="26"/>
      <c r="BX102" s="59"/>
      <c r="BY102" s="54">
        <f t="shared" si="78"/>
        <v>0</v>
      </c>
      <c r="BZ102" s="54">
        <f t="shared" si="78"/>
        <v>0</v>
      </c>
      <c r="CA102" s="59"/>
      <c r="CB102" s="26"/>
      <c r="CC102" s="26"/>
      <c r="CD102" s="59"/>
      <c r="CE102" s="26"/>
      <c r="CF102" s="26"/>
      <c r="CG102" s="59"/>
      <c r="CH102" s="26"/>
      <c r="CI102" s="26"/>
      <c r="CJ102" s="59"/>
      <c r="CK102" s="26"/>
      <c r="CL102" s="26"/>
      <c r="CM102" s="59"/>
      <c r="CN102" s="26"/>
      <c r="CO102" s="26"/>
      <c r="CP102" s="59"/>
      <c r="CQ102" s="26"/>
      <c r="CR102" s="26"/>
      <c r="CS102" s="59"/>
    </row>
    <row r="103" spans="1:97" s="9" customFormat="1" ht="15.75" customHeight="1">
      <c r="A103" s="3" t="s">
        <v>34</v>
      </c>
      <c r="B103" s="54">
        <f t="shared" si="76"/>
        <v>93.942689999999999</v>
      </c>
      <c r="C103" s="54">
        <f t="shared" si="77"/>
        <v>93.942689999999999</v>
      </c>
      <c r="D103" s="26">
        <f t="shared" si="70"/>
        <v>100</v>
      </c>
      <c r="E103" s="26"/>
      <c r="F103" s="26"/>
      <c r="G103" s="59"/>
      <c r="H103" s="26"/>
      <c r="I103" s="26"/>
      <c r="J103" s="59"/>
      <c r="K103" s="26">
        <v>93.942689999999999</v>
      </c>
      <c r="L103" s="26">
        <v>93.942689999999999</v>
      </c>
      <c r="M103" s="59">
        <f t="shared" si="74"/>
        <v>100</v>
      </c>
      <c r="N103" s="26"/>
      <c r="O103" s="26"/>
      <c r="P103" s="59"/>
      <c r="Q103" s="26"/>
      <c r="R103" s="26"/>
      <c r="S103" s="59"/>
      <c r="T103" s="26"/>
      <c r="U103" s="26"/>
      <c r="V103" s="59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59"/>
      <c r="AI103" s="26"/>
      <c r="AJ103" s="26"/>
      <c r="AK103" s="59"/>
      <c r="AL103" s="26"/>
      <c r="AM103" s="26"/>
      <c r="AN103" s="59"/>
      <c r="AO103" s="26"/>
      <c r="AP103" s="26"/>
      <c r="AQ103" s="59"/>
      <c r="AR103" s="26"/>
      <c r="AS103" s="26"/>
      <c r="AT103" s="59"/>
      <c r="AU103" s="26"/>
      <c r="AV103" s="26"/>
      <c r="AW103" s="59"/>
      <c r="AX103" s="26"/>
      <c r="AY103" s="26"/>
      <c r="AZ103" s="59"/>
      <c r="BA103" s="26"/>
      <c r="BB103" s="26"/>
      <c r="BC103" s="59"/>
      <c r="BD103" s="26"/>
      <c r="BE103" s="26"/>
      <c r="BF103" s="59"/>
      <c r="BG103" s="26"/>
      <c r="BH103" s="26"/>
      <c r="BI103" s="59"/>
      <c r="BJ103" s="26"/>
      <c r="BK103" s="26"/>
      <c r="BL103" s="59"/>
      <c r="BM103" s="26"/>
      <c r="BN103" s="26"/>
      <c r="BO103" s="59"/>
      <c r="BP103" s="26"/>
      <c r="BQ103" s="26"/>
      <c r="BR103" s="59"/>
      <c r="BS103" s="26"/>
      <c r="BT103" s="26"/>
      <c r="BU103" s="59"/>
      <c r="BV103" s="26"/>
      <c r="BW103" s="26"/>
      <c r="BX103" s="59"/>
      <c r="BY103" s="54">
        <f t="shared" si="78"/>
        <v>0</v>
      </c>
      <c r="BZ103" s="54">
        <f t="shared" si="78"/>
        <v>0</v>
      </c>
      <c r="CA103" s="59"/>
      <c r="CB103" s="26"/>
      <c r="CC103" s="26"/>
      <c r="CD103" s="59"/>
      <c r="CE103" s="26"/>
      <c r="CF103" s="26"/>
      <c r="CG103" s="59"/>
      <c r="CH103" s="26"/>
      <c r="CI103" s="26"/>
      <c r="CJ103" s="59"/>
      <c r="CK103" s="26"/>
      <c r="CL103" s="26"/>
      <c r="CM103" s="59"/>
      <c r="CN103" s="26"/>
      <c r="CO103" s="26"/>
      <c r="CP103" s="59"/>
      <c r="CQ103" s="26"/>
      <c r="CR103" s="26"/>
      <c r="CS103" s="59"/>
    </row>
    <row r="104" spans="1:97" s="9" customFormat="1" ht="15.75" customHeight="1">
      <c r="A104" s="3" t="s">
        <v>69</v>
      </c>
      <c r="B104" s="54">
        <f t="shared" si="76"/>
        <v>34.127279999999999</v>
      </c>
      <c r="C104" s="54">
        <f t="shared" si="77"/>
        <v>34.127279999999999</v>
      </c>
      <c r="D104" s="26">
        <f t="shared" si="70"/>
        <v>100</v>
      </c>
      <c r="E104" s="26"/>
      <c r="F104" s="26"/>
      <c r="G104" s="59"/>
      <c r="H104" s="26"/>
      <c r="I104" s="26"/>
      <c r="J104" s="59"/>
      <c r="K104" s="26">
        <v>34.127279999999999</v>
      </c>
      <c r="L104" s="26">
        <v>34.127279999999999</v>
      </c>
      <c r="M104" s="59">
        <f t="shared" si="74"/>
        <v>100</v>
      </c>
      <c r="N104" s="26"/>
      <c r="O104" s="26"/>
      <c r="P104" s="59"/>
      <c r="Q104" s="26"/>
      <c r="R104" s="26"/>
      <c r="S104" s="59"/>
      <c r="T104" s="26"/>
      <c r="U104" s="26"/>
      <c r="V104" s="59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59"/>
      <c r="AI104" s="26"/>
      <c r="AJ104" s="26"/>
      <c r="AK104" s="59"/>
      <c r="AL104" s="26"/>
      <c r="AM104" s="26"/>
      <c r="AN104" s="59"/>
      <c r="AO104" s="26"/>
      <c r="AP104" s="26"/>
      <c r="AQ104" s="59"/>
      <c r="AR104" s="26"/>
      <c r="AS104" s="26"/>
      <c r="AT104" s="59"/>
      <c r="AU104" s="26"/>
      <c r="AV104" s="26"/>
      <c r="AW104" s="59"/>
      <c r="AX104" s="26"/>
      <c r="AY104" s="26"/>
      <c r="AZ104" s="59"/>
      <c r="BA104" s="26"/>
      <c r="BB104" s="26"/>
      <c r="BC104" s="59"/>
      <c r="BD104" s="26"/>
      <c r="BE104" s="26"/>
      <c r="BF104" s="59"/>
      <c r="BG104" s="26"/>
      <c r="BH104" s="26"/>
      <c r="BI104" s="59"/>
      <c r="BJ104" s="26"/>
      <c r="BK104" s="26"/>
      <c r="BL104" s="59"/>
      <c r="BM104" s="26"/>
      <c r="BN104" s="26"/>
      <c r="BO104" s="59"/>
      <c r="BP104" s="26"/>
      <c r="BQ104" s="26"/>
      <c r="BR104" s="59"/>
      <c r="BS104" s="26"/>
      <c r="BT104" s="26"/>
      <c r="BU104" s="59"/>
      <c r="BV104" s="26"/>
      <c r="BW104" s="26"/>
      <c r="BX104" s="59"/>
      <c r="BY104" s="54">
        <f t="shared" si="78"/>
        <v>0</v>
      </c>
      <c r="BZ104" s="54">
        <f t="shared" si="78"/>
        <v>0</v>
      </c>
      <c r="CA104" s="59"/>
      <c r="CB104" s="26"/>
      <c r="CC104" s="26"/>
      <c r="CD104" s="59"/>
      <c r="CE104" s="26"/>
      <c r="CF104" s="26"/>
      <c r="CG104" s="59"/>
      <c r="CH104" s="26"/>
      <c r="CI104" s="26"/>
      <c r="CJ104" s="59"/>
      <c r="CK104" s="26"/>
      <c r="CL104" s="26"/>
      <c r="CM104" s="59"/>
      <c r="CN104" s="26"/>
      <c r="CO104" s="26"/>
      <c r="CP104" s="59"/>
      <c r="CQ104" s="26"/>
      <c r="CR104" s="26"/>
      <c r="CS104" s="59"/>
    </row>
    <row r="105" spans="1:97" s="9" customFormat="1" ht="15.75" customHeight="1">
      <c r="A105" s="3" t="s">
        <v>139</v>
      </c>
      <c r="B105" s="54">
        <f t="shared" si="76"/>
        <v>236.51439000000002</v>
      </c>
      <c r="C105" s="54">
        <f t="shared" si="77"/>
        <v>236.51439000000002</v>
      </c>
      <c r="D105" s="26">
        <f t="shared" si="70"/>
        <v>100</v>
      </c>
      <c r="E105" s="26"/>
      <c r="F105" s="26"/>
      <c r="G105" s="59"/>
      <c r="H105" s="26"/>
      <c r="I105" s="26"/>
      <c r="J105" s="59"/>
      <c r="K105" s="26">
        <v>236.51439000000002</v>
      </c>
      <c r="L105" s="26">
        <v>236.51439000000002</v>
      </c>
      <c r="M105" s="59">
        <f t="shared" si="74"/>
        <v>100</v>
      </c>
      <c r="N105" s="26"/>
      <c r="O105" s="26"/>
      <c r="P105" s="59"/>
      <c r="Q105" s="26"/>
      <c r="R105" s="26"/>
      <c r="S105" s="59"/>
      <c r="T105" s="26"/>
      <c r="U105" s="26"/>
      <c r="V105" s="59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59"/>
      <c r="AI105" s="26"/>
      <c r="AJ105" s="26"/>
      <c r="AK105" s="59"/>
      <c r="AL105" s="26"/>
      <c r="AM105" s="26"/>
      <c r="AN105" s="59"/>
      <c r="AO105" s="26"/>
      <c r="AP105" s="26"/>
      <c r="AQ105" s="59"/>
      <c r="AR105" s="26"/>
      <c r="AS105" s="26"/>
      <c r="AT105" s="59"/>
      <c r="AU105" s="26"/>
      <c r="AV105" s="26"/>
      <c r="AW105" s="59"/>
      <c r="AX105" s="26"/>
      <c r="AY105" s="26"/>
      <c r="AZ105" s="59"/>
      <c r="BA105" s="26"/>
      <c r="BB105" s="26"/>
      <c r="BC105" s="59"/>
      <c r="BD105" s="26"/>
      <c r="BE105" s="26"/>
      <c r="BF105" s="59"/>
      <c r="BG105" s="26"/>
      <c r="BH105" s="26"/>
      <c r="BI105" s="59"/>
      <c r="BJ105" s="26"/>
      <c r="BK105" s="26"/>
      <c r="BL105" s="59"/>
      <c r="BM105" s="26"/>
      <c r="BN105" s="26"/>
      <c r="BO105" s="59"/>
      <c r="BP105" s="26"/>
      <c r="BQ105" s="26"/>
      <c r="BR105" s="59"/>
      <c r="BS105" s="26"/>
      <c r="BT105" s="26"/>
      <c r="BU105" s="59"/>
      <c r="BV105" s="26"/>
      <c r="BW105" s="26"/>
      <c r="BX105" s="59"/>
      <c r="BY105" s="54">
        <f t="shared" si="78"/>
        <v>0</v>
      </c>
      <c r="BZ105" s="54">
        <f t="shared" si="78"/>
        <v>0</v>
      </c>
      <c r="CA105" s="59"/>
      <c r="CB105" s="26"/>
      <c r="CC105" s="26"/>
      <c r="CD105" s="59"/>
      <c r="CE105" s="26"/>
      <c r="CF105" s="26"/>
      <c r="CG105" s="59"/>
      <c r="CH105" s="26"/>
      <c r="CI105" s="26"/>
      <c r="CJ105" s="59"/>
      <c r="CK105" s="26"/>
      <c r="CL105" s="26"/>
      <c r="CM105" s="59"/>
      <c r="CN105" s="26"/>
      <c r="CO105" s="26"/>
      <c r="CP105" s="59"/>
      <c r="CQ105" s="26"/>
      <c r="CR105" s="26"/>
      <c r="CS105" s="59"/>
    </row>
    <row r="106" spans="1:97" s="9" customFormat="1" ht="15.75" customHeight="1">
      <c r="A106" s="3" t="s">
        <v>96</v>
      </c>
      <c r="B106" s="54">
        <f t="shared" si="76"/>
        <v>29.83989</v>
      </c>
      <c r="C106" s="54">
        <f t="shared" si="77"/>
        <v>29.83989</v>
      </c>
      <c r="D106" s="26">
        <f t="shared" si="70"/>
        <v>100</v>
      </c>
      <c r="E106" s="26"/>
      <c r="F106" s="26"/>
      <c r="G106" s="59"/>
      <c r="H106" s="26"/>
      <c r="I106" s="26"/>
      <c r="J106" s="59"/>
      <c r="K106" s="26">
        <v>29.83989</v>
      </c>
      <c r="L106" s="26">
        <v>29.83989</v>
      </c>
      <c r="M106" s="59">
        <f t="shared" si="74"/>
        <v>100</v>
      </c>
      <c r="N106" s="26"/>
      <c r="O106" s="26"/>
      <c r="P106" s="59"/>
      <c r="Q106" s="26"/>
      <c r="R106" s="26"/>
      <c r="S106" s="59"/>
      <c r="T106" s="26"/>
      <c r="U106" s="26"/>
      <c r="V106" s="59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59"/>
      <c r="AI106" s="26"/>
      <c r="AJ106" s="26"/>
      <c r="AK106" s="59"/>
      <c r="AL106" s="26"/>
      <c r="AM106" s="26"/>
      <c r="AN106" s="59"/>
      <c r="AO106" s="26"/>
      <c r="AP106" s="26"/>
      <c r="AQ106" s="59"/>
      <c r="AR106" s="26"/>
      <c r="AS106" s="26"/>
      <c r="AT106" s="59"/>
      <c r="AU106" s="26"/>
      <c r="AV106" s="26"/>
      <c r="AW106" s="59"/>
      <c r="AX106" s="26"/>
      <c r="AY106" s="26"/>
      <c r="AZ106" s="59"/>
      <c r="BA106" s="26"/>
      <c r="BB106" s="26"/>
      <c r="BC106" s="59"/>
      <c r="BD106" s="26"/>
      <c r="BE106" s="26"/>
      <c r="BF106" s="59"/>
      <c r="BG106" s="26"/>
      <c r="BH106" s="26"/>
      <c r="BI106" s="59"/>
      <c r="BJ106" s="26"/>
      <c r="BK106" s="26"/>
      <c r="BL106" s="59"/>
      <c r="BM106" s="26"/>
      <c r="BN106" s="26"/>
      <c r="BO106" s="59"/>
      <c r="BP106" s="26"/>
      <c r="BQ106" s="26"/>
      <c r="BR106" s="59"/>
      <c r="BS106" s="26"/>
      <c r="BT106" s="26"/>
      <c r="BU106" s="59"/>
      <c r="BV106" s="26"/>
      <c r="BW106" s="26"/>
      <c r="BX106" s="59"/>
      <c r="BY106" s="54">
        <f t="shared" si="78"/>
        <v>0</v>
      </c>
      <c r="BZ106" s="54">
        <f t="shared" si="78"/>
        <v>0</v>
      </c>
      <c r="CA106" s="59"/>
      <c r="CB106" s="26"/>
      <c r="CC106" s="26"/>
      <c r="CD106" s="59"/>
      <c r="CE106" s="26"/>
      <c r="CF106" s="26"/>
      <c r="CG106" s="59"/>
      <c r="CH106" s="26"/>
      <c r="CI106" s="26"/>
      <c r="CJ106" s="59"/>
      <c r="CK106" s="26"/>
      <c r="CL106" s="26"/>
      <c r="CM106" s="59"/>
      <c r="CN106" s="26"/>
      <c r="CO106" s="26"/>
      <c r="CP106" s="59"/>
      <c r="CQ106" s="26"/>
      <c r="CR106" s="26"/>
      <c r="CS106" s="59"/>
    </row>
    <row r="107" spans="1:97" s="9" customFormat="1" ht="15.75" customHeight="1">
      <c r="A107" s="3" t="s">
        <v>140</v>
      </c>
      <c r="B107" s="54">
        <f t="shared" si="76"/>
        <v>256.35115000000002</v>
      </c>
      <c r="C107" s="54">
        <f t="shared" si="77"/>
        <v>256.35115000000002</v>
      </c>
      <c r="D107" s="26">
        <f t="shared" si="70"/>
        <v>100</v>
      </c>
      <c r="E107" s="26"/>
      <c r="F107" s="26"/>
      <c r="G107" s="59"/>
      <c r="H107" s="26"/>
      <c r="I107" s="26"/>
      <c r="J107" s="59"/>
      <c r="K107" s="26">
        <v>256.35115000000002</v>
      </c>
      <c r="L107" s="26">
        <v>256.35115000000002</v>
      </c>
      <c r="M107" s="59">
        <f t="shared" si="74"/>
        <v>100</v>
      </c>
      <c r="N107" s="26"/>
      <c r="O107" s="26"/>
      <c r="P107" s="59"/>
      <c r="Q107" s="26"/>
      <c r="R107" s="26"/>
      <c r="S107" s="59"/>
      <c r="T107" s="26"/>
      <c r="U107" s="26"/>
      <c r="V107" s="59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59"/>
      <c r="AI107" s="26"/>
      <c r="AJ107" s="26"/>
      <c r="AK107" s="59"/>
      <c r="AL107" s="26"/>
      <c r="AM107" s="26"/>
      <c r="AN107" s="59"/>
      <c r="AO107" s="26"/>
      <c r="AP107" s="26"/>
      <c r="AQ107" s="59"/>
      <c r="AR107" s="26"/>
      <c r="AS107" s="26"/>
      <c r="AT107" s="59"/>
      <c r="AU107" s="26"/>
      <c r="AV107" s="26"/>
      <c r="AW107" s="59"/>
      <c r="AX107" s="26"/>
      <c r="AY107" s="26"/>
      <c r="AZ107" s="59"/>
      <c r="BA107" s="26"/>
      <c r="BB107" s="26"/>
      <c r="BC107" s="59"/>
      <c r="BD107" s="26"/>
      <c r="BE107" s="26"/>
      <c r="BF107" s="59"/>
      <c r="BG107" s="26"/>
      <c r="BH107" s="26"/>
      <c r="BI107" s="59"/>
      <c r="BJ107" s="26"/>
      <c r="BK107" s="26"/>
      <c r="BL107" s="59"/>
      <c r="BM107" s="26"/>
      <c r="BN107" s="26"/>
      <c r="BO107" s="59"/>
      <c r="BP107" s="26"/>
      <c r="BQ107" s="26"/>
      <c r="BR107" s="59"/>
      <c r="BS107" s="26"/>
      <c r="BT107" s="26"/>
      <c r="BU107" s="59"/>
      <c r="BV107" s="26"/>
      <c r="BW107" s="26"/>
      <c r="BX107" s="59"/>
      <c r="BY107" s="54">
        <f t="shared" si="78"/>
        <v>0</v>
      </c>
      <c r="BZ107" s="54">
        <f t="shared" si="78"/>
        <v>0</v>
      </c>
      <c r="CA107" s="59"/>
      <c r="CB107" s="26"/>
      <c r="CC107" s="26"/>
      <c r="CD107" s="59"/>
      <c r="CE107" s="26"/>
      <c r="CF107" s="26"/>
      <c r="CG107" s="59"/>
      <c r="CH107" s="26"/>
      <c r="CI107" s="26"/>
      <c r="CJ107" s="59"/>
      <c r="CK107" s="26"/>
      <c r="CL107" s="26"/>
      <c r="CM107" s="59"/>
      <c r="CN107" s="26"/>
      <c r="CO107" s="26"/>
      <c r="CP107" s="59"/>
      <c r="CQ107" s="26"/>
      <c r="CR107" s="26"/>
      <c r="CS107" s="59"/>
    </row>
    <row r="108" spans="1:97" s="9" customFormat="1" ht="15.75" customHeight="1">
      <c r="A108" s="3" t="s">
        <v>70</v>
      </c>
      <c r="B108" s="54">
        <f t="shared" si="76"/>
        <v>246.79226</v>
      </c>
      <c r="C108" s="54">
        <f t="shared" si="77"/>
        <v>246.79226</v>
      </c>
      <c r="D108" s="26">
        <f t="shared" si="70"/>
        <v>100</v>
      </c>
      <c r="E108" s="26"/>
      <c r="F108" s="26"/>
      <c r="G108" s="59"/>
      <c r="H108" s="26"/>
      <c r="I108" s="26"/>
      <c r="J108" s="59"/>
      <c r="K108" s="26">
        <v>246.79226</v>
      </c>
      <c r="L108" s="26">
        <v>246.79226</v>
      </c>
      <c r="M108" s="59">
        <f t="shared" si="74"/>
        <v>100</v>
      </c>
      <c r="N108" s="26"/>
      <c r="O108" s="26"/>
      <c r="P108" s="59"/>
      <c r="Q108" s="26"/>
      <c r="R108" s="26"/>
      <c r="S108" s="59"/>
      <c r="T108" s="26"/>
      <c r="U108" s="26"/>
      <c r="V108" s="59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59"/>
      <c r="AI108" s="26"/>
      <c r="AJ108" s="26"/>
      <c r="AK108" s="59"/>
      <c r="AL108" s="26"/>
      <c r="AM108" s="26"/>
      <c r="AN108" s="59"/>
      <c r="AO108" s="26"/>
      <c r="AP108" s="26"/>
      <c r="AQ108" s="59"/>
      <c r="AR108" s="26"/>
      <c r="AS108" s="26"/>
      <c r="AT108" s="59"/>
      <c r="AU108" s="26"/>
      <c r="AV108" s="26"/>
      <c r="AW108" s="59"/>
      <c r="AX108" s="26"/>
      <c r="AY108" s="26"/>
      <c r="AZ108" s="59"/>
      <c r="BA108" s="26"/>
      <c r="BB108" s="26"/>
      <c r="BC108" s="59"/>
      <c r="BD108" s="26"/>
      <c r="BE108" s="26"/>
      <c r="BF108" s="59"/>
      <c r="BG108" s="26"/>
      <c r="BH108" s="26"/>
      <c r="BI108" s="59"/>
      <c r="BJ108" s="26"/>
      <c r="BK108" s="26"/>
      <c r="BL108" s="59"/>
      <c r="BM108" s="26"/>
      <c r="BN108" s="26"/>
      <c r="BO108" s="59"/>
      <c r="BP108" s="26"/>
      <c r="BQ108" s="26"/>
      <c r="BR108" s="59"/>
      <c r="BS108" s="26"/>
      <c r="BT108" s="26"/>
      <c r="BU108" s="59"/>
      <c r="BV108" s="26"/>
      <c r="BW108" s="26"/>
      <c r="BX108" s="59"/>
      <c r="BY108" s="54">
        <f t="shared" si="78"/>
        <v>0</v>
      </c>
      <c r="BZ108" s="54">
        <f t="shared" si="78"/>
        <v>0</v>
      </c>
      <c r="CA108" s="59"/>
      <c r="CB108" s="26"/>
      <c r="CC108" s="26"/>
      <c r="CD108" s="59"/>
      <c r="CE108" s="26"/>
      <c r="CF108" s="26"/>
      <c r="CG108" s="59"/>
      <c r="CH108" s="26"/>
      <c r="CI108" s="26"/>
      <c r="CJ108" s="59"/>
      <c r="CK108" s="26"/>
      <c r="CL108" s="26"/>
      <c r="CM108" s="59"/>
      <c r="CN108" s="26"/>
      <c r="CO108" s="26"/>
      <c r="CP108" s="59"/>
      <c r="CQ108" s="26"/>
      <c r="CR108" s="26"/>
      <c r="CS108" s="59"/>
    </row>
    <row r="109" spans="1:97" s="9" customFormat="1" ht="15.75" customHeight="1">
      <c r="A109" s="3" t="s">
        <v>71</v>
      </c>
      <c r="B109" s="54">
        <f t="shared" si="76"/>
        <v>126.69674999999999</v>
      </c>
      <c r="C109" s="54">
        <f t="shared" si="77"/>
        <v>126.69674999999999</v>
      </c>
      <c r="D109" s="26">
        <f t="shared" si="70"/>
        <v>100</v>
      </c>
      <c r="E109" s="26"/>
      <c r="F109" s="26"/>
      <c r="G109" s="59"/>
      <c r="H109" s="26"/>
      <c r="I109" s="26"/>
      <c r="J109" s="59"/>
      <c r="K109" s="26">
        <v>126.69674999999999</v>
      </c>
      <c r="L109" s="26">
        <v>126.69674999999999</v>
      </c>
      <c r="M109" s="59">
        <f t="shared" si="74"/>
        <v>100</v>
      </c>
      <c r="N109" s="26"/>
      <c r="O109" s="26"/>
      <c r="P109" s="59"/>
      <c r="Q109" s="26"/>
      <c r="R109" s="26"/>
      <c r="S109" s="59"/>
      <c r="T109" s="26"/>
      <c r="U109" s="26"/>
      <c r="V109" s="59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59"/>
      <c r="AI109" s="26"/>
      <c r="AJ109" s="26"/>
      <c r="AK109" s="59"/>
      <c r="AL109" s="26"/>
      <c r="AM109" s="26"/>
      <c r="AN109" s="59"/>
      <c r="AO109" s="26"/>
      <c r="AP109" s="26"/>
      <c r="AQ109" s="59"/>
      <c r="AR109" s="26"/>
      <c r="AS109" s="26"/>
      <c r="AT109" s="59"/>
      <c r="AU109" s="26"/>
      <c r="AV109" s="26"/>
      <c r="AW109" s="59"/>
      <c r="AX109" s="26"/>
      <c r="AY109" s="26"/>
      <c r="AZ109" s="59"/>
      <c r="BA109" s="26"/>
      <c r="BB109" s="26"/>
      <c r="BC109" s="59"/>
      <c r="BD109" s="26"/>
      <c r="BE109" s="26"/>
      <c r="BF109" s="59"/>
      <c r="BG109" s="26"/>
      <c r="BH109" s="26"/>
      <c r="BI109" s="59"/>
      <c r="BJ109" s="26"/>
      <c r="BK109" s="26"/>
      <c r="BL109" s="59"/>
      <c r="BM109" s="26"/>
      <c r="BN109" s="26"/>
      <c r="BO109" s="59"/>
      <c r="BP109" s="26"/>
      <c r="BQ109" s="26"/>
      <c r="BR109" s="59"/>
      <c r="BS109" s="26"/>
      <c r="BT109" s="26"/>
      <c r="BU109" s="59"/>
      <c r="BV109" s="26"/>
      <c r="BW109" s="26"/>
      <c r="BX109" s="59"/>
      <c r="BY109" s="54">
        <f t="shared" si="78"/>
        <v>0</v>
      </c>
      <c r="BZ109" s="54">
        <f t="shared" si="78"/>
        <v>0</v>
      </c>
      <c r="CA109" s="59"/>
      <c r="CB109" s="26"/>
      <c r="CC109" s="26"/>
      <c r="CD109" s="59"/>
      <c r="CE109" s="26"/>
      <c r="CF109" s="26"/>
      <c r="CG109" s="59"/>
      <c r="CH109" s="26"/>
      <c r="CI109" s="26"/>
      <c r="CJ109" s="59"/>
      <c r="CK109" s="26"/>
      <c r="CL109" s="26"/>
      <c r="CM109" s="59"/>
      <c r="CN109" s="26"/>
      <c r="CO109" s="26"/>
      <c r="CP109" s="59"/>
      <c r="CQ109" s="26"/>
      <c r="CR109" s="26"/>
      <c r="CS109" s="59"/>
    </row>
    <row r="110" spans="1:97" s="8" customFormat="1" ht="15.75" customHeight="1">
      <c r="A110" s="2" t="s">
        <v>162</v>
      </c>
      <c r="B110" s="74">
        <f>B111+B112</f>
        <v>197629.74565999999</v>
      </c>
      <c r="C110" s="74">
        <f>C111+C112</f>
        <v>194624.55899999995</v>
      </c>
      <c r="D110" s="74">
        <f t="shared" si="70"/>
        <v>98.479385453862733</v>
      </c>
      <c r="E110" s="74">
        <f>E111+E112</f>
        <v>1024</v>
      </c>
      <c r="F110" s="74">
        <f>F111+F112</f>
        <v>1024</v>
      </c>
      <c r="G110" s="58">
        <f>F110/E110*100</f>
        <v>100</v>
      </c>
      <c r="H110" s="74">
        <f>H111+H112</f>
        <v>31.8</v>
      </c>
      <c r="I110" s="74">
        <f>I111+I112</f>
        <v>31.8</v>
      </c>
      <c r="J110" s="58">
        <v>58.17777777777777</v>
      </c>
      <c r="K110" s="74">
        <f>K111+K112</f>
        <v>792.4</v>
      </c>
      <c r="L110" s="74">
        <f>L111+L112</f>
        <v>792.4</v>
      </c>
      <c r="M110" s="58">
        <f>L110/K110*100</f>
        <v>100</v>
      </c>
      <c r="N110" s="74">
        <f>N111+N112</f>
        <v>95330.3</v>
      </c>
      <c r="O110" s="74">
        <f>O111+O112</f>
        <v>95330.3</v>
      </c>
      <c r="P110" s="58">
        <f>O110/N110*100</f>
        <v>100</v>
      </c>
      <c r="Q110" s="74">
        <f>Q111+Q112</f>
        <v>40239.699999999997</v>
      </c>
      <c r="R110" s="74">
        <f>R111+R112</f>
        <v>40239.699999999997</v>
      </c>
      <c r="S110" s="58">
        <f>R110/Q110*100</f>
        <v>100</v>
      </c>
      <c r="T110" s="74">
        <f>T111+T112</f>
        <v>0</v>
      </c>
      <c r="U110" s="74">
        <f>U111+U112</f>
        <v>0</v>
      </c>
      <c r="V110" s="58"/>
      <c r="W110" s="74">
        <f>W111+W112</f>
        <v>124.9</v>
      </c>
      <c r="X110" s="74">
        <f>X111+X112</f>
        <v>124.89570000000001</v>
      </c>
      <c r="Y110" s="74">
        <f>X110/W110*100</f>
        <v>99.996557245796637</v>
      </c>
      <c r="Z110" s="74">
        <f>Z111+Z112</f>
        <v>12529.3</v>
      </c>
      <c r="AA110" s="74">
        <f>AA111+AA112</f>
        <v>12529.3</v>
      </c>
      <c r="AB110" s="74">
        <f>AA110/Z110*100</f>
        <v>100</v>
      </c>
      <c r="AC110" s="74">
        <f>AC111+AC112</f>
        <v>4456.7070000000003</v>
      </c>
      <c r="AD110" s="74">
        <f>AD111+AD112</f>
        <v>4456.7070000000003</v>
      </c>
      <c r="AE110" s="74">
        <f>AD110/AC110*100</f>
        <v>100</v>
      </c>
      <c r="AF110" s="74">
        <f>AF111+AF112</f>
        <v>22023.26</v>
      </c>
      <c r="AG110" s="74">
        <f>AG111+AG112</f>
        <v>19660.91416</v>
      </c>
      <c r="AH110" s="58">
        <f>AG110/AF110*100</f>
        <v>89.273405299669534</v>
      </c>
      <c r="AI110" s="74">
        <f>AI111+AI112</f>
        <v>131.322</v>
      </c>
      <c r="AJ110" s="74">
        <f>AJ111+AJ112</f>
        <v>106</v>
      </c>
      <c r="AK110" s="58">
        <f>AJ110/AI110*100</f>
        <v>80.717625378839799</v>
      </c>
      <c r="AL110" s="74">
        <f>AL111+AL112</f>
        <v>0</v>
      </c>
      <c r="AM110" s="74">
        <f>AM111+AM112</f>
        <v>0</v>
      </c>
      <c r="AN110" s="58"/>
      <c r="AO110" s="74">
        <f>AO111+AO112</f>
        <v>508</v>
      </c>
      <c r="AP110" s="74">
        <f>AP111+AP112</f>
        <v>508</v>
      </c>
      <c r="AQ110" s="58">
        <f>AP110/AO110*100</f>
        <v>100</v>
      </c>
      <c r="AR110" s="74">
        <f>AR111+AR112</f>
        <v>3</v>
      </c>
      <c r="AS110" s="74">
        <f>AS111+AS112</f>
        <v>3</v>
      </c>
      <c r="AT110" s="58">
        <f>AS110/AR110*100</f>
        <v>100</v>
      </c>
      <c r="AU110" s="74">
        <f>AU111+AU112</f>
        <v>289.10000000000002</v>
      </c>
      <c r="AV110" s="74">
        <f>AV111+AV112</f>
        <v>289.10000000000002</v>
      </c>
      <c r="AW110" s="58">
        <f>AV110/AU110*100</f>
        <v>100</v>
      </c>
      <c r="AX110" s="46">
        <f>AX111+AX112</f>
        <v>433</v>
      </c>
      <c r="AY110" s="74">
        <f>AY111+AY112</f>
        <v>433</v>
      </c>
      <c r="AZ110" s="58">
        <f>AY110/AX110*100</f>
        <v>100</v>
      </c>
      <c r="BA110" s="74">
        <f>BA111+BA112</f>
        <v>27</v>
      </c>
      <c r="BB110" s="74">
        <f>BB111+BB112</f>
        <v>27</v>
      </c>
      <c r="BC110" s="58">
        <f>BB110/BA110*100</f>
        <v>100</v>
      </c>
      <c r="BD110" s="74">
        <f>BD111+BD112</f>
        <v>0</v>
      </c>
      <c r="BE110" s="74">
        <f>BE111+BE112</f>
        <v>0</v>
      </c>
      <c r="BF110" s="58"/>
      <c r="BG110" s="74">
        <f>BG111+BG112</f>
        <v>346.7</v>
      </c>
      <c r="BH110" s="74">
        <f>BH111+BH112</f>
        <v>346.589</v>
      </c>
      <c r="BI110" s="58">
        <f>BH110/BG110*100</f>
        <v>99.967983847706961</v>
      </c>
      <c r="BJ110" s="74">
        <f>BJ111+BJ112</f>
        <v>0</v>
      </c>
      <c r="BK110" s="74">
        <f>BK111+BK112</f>
        <v>0</v>
      </c>
      <c r="BL110" s="58"/>
      <c r="BM110" s="74">
        <f>BM111+BM112</f>
        <v>6735</v>
      </c>
      <c r="BN110" s="74">
        <f>BN111+BN112</f>
        <v>6727.3507200000004</v>
      </c>
      <c r="BO110" s="58">
        <f>BN110/BM110*100</f>
        <v>99.886424944320723</v>
      </c>
      <c r="BP110" s="74">
        <f>BP111+BP112</f>
        <v>0</v>
      </c>
      <c r="BQ110" s="74">
        <f>BQ111+BQ112</f>
        <v>0</v>
      </c>
      <c r="BR110" s="58"/>
      <c r="BS110" s="74">
        <f>BS111+BS112</f>
        <v>0</v>
      </c>
      <c r="BT110" s="74">
        <f>BT111+BT112</f>
        <v>0</v>
      </c>
      <c r="BU110" s="58"/>
      <c r="BV110" s="74">
        <f>BV111+BV112</f>
        <v>880</v>
      </c>
      <c r="BW110" s="74">
        <f>BW111+BW112</f>
        <v>880</v>
      </c>
      <c r="BX110" s="58">
        <f t="shared" ref="BX110:BX111" si="79">BW110/BV110*100</f>
        <v>100</v>
      </c>
      <c r="BY110" s="74">
        <f>BY111+BY112</f>
        <v>769.46665999999993</v>
      </c>
      <c r="BZ110" s="74">
        <f>BZ111+BZ112</f>
        <v>769.46665999999993</v>
      </c>
      <c r="CA110" s="58">
        <f>BZ110/BY110*100</f>
        <v>100</v>
      </c>
      <c r="CB110" s="74">
        <f>CB111+CB112</f>
        <v>761.77198999999996</v>
      </c>
      <c r="CC110" s="74">
        <f>CC111+CC112</f>
        <v>761.77198999999996</v>
      </c>
      <c r="CD110" s="58">
        <f>CC110/CB110*100</f>
        <v>100</v>
      </c>
      <c r="CE110" s="74">
        <f>CE111+CE112</f>
        <v>7.6946700000000003</v>
      </c>
      <c r="CF110" s="74">
        <f>CF111+CF112</f>
        <v>7.6946700000000003</v>
      </c>
      <c r="CG110" s="58">
        <f>CF110/CE110*100</f>
        <v>100</v>
      </c>
      <c r="CH110" s="74">
        <f>CH111+CH112</f>
        <v>4.01</v>
      </c>
      <c r="CI110" s="74">
        <f>CI111+CI112</f>
        <v>0</v>
      </c>
      <c r="CJ110" s="58">
        <f>CI110/CH110*100</f>
        <v>0</v>
      </c>
      <c r="CK110" s="74">
        <f>CK111+CK112</f>
        <v>7557.9</v>
      </c>
      <c r="CL110" s="74">
        <f>CL111+CL112</f>
        <v>7525.7498299999997</v>
      </c>
      <c r="CM110" s="58">
        <f>CL110/CK110*100</f>
        <v>99.574615038568908</v>
      </c>
      <c r="CN110" s="74">
        <f>CN111+CN112</f>
        <v>0</v>
      </c>
      <c r="CO110" s="74">
        <f>CO111+CO112</f>
        <v>0</v>
      </c>
      <c r="CP110" s="58"/>
      <c r="CQ110" s="74">
        <f>CQ111+CQ112</f>
        <v>3392.88</v>
      </c>
      <c r="CR110" s="74">
        <f>CR111+CR112</f>
        <v>2819.28593</v>
      </c>
      <c r="CS110" s="58">
        <f>CR110/CQ110*100</f>
        <v>83.094183407606508</v>
      </c>
    </row>
    <row r="111" spans="1:97" s="9" customFormat="1" ht="15.75" customHeight="1">
      <c r="A111" s="3" t="s">
        <v>4</v>
      </c>
      <c r="B111" s="54">
        <f>E111+H111+K111+N111+Q111+T111+W111+Z111+AC111+AF111+AI111+AL111+AO111+AR111+AU111+AX111+BA111+BD111+BG111+BJ111+BM111+BP111+BS111+BV111+BY111+CH111+CK111+CN111+CQ111</f>
        <v>196837.34565999999</v>
      </c>
      <c r="C111" s="54">
        <f>F111+I111+L111+O111+R111+U111+X111+AA111+AD111+AG111+AJ111+AM111+AP111+AS111+AV111+AY111+BB111+BE111+BH111+BK111+BN111+BQ111+BT111+BW111+BZ111+CI111+CL111+CO111+CR111</f>
        <v>193832.15899999996</v>
      </c>
      <c r="D111" s="26">
        <f t="shared" si="70"/>
        <v>98.473263978477462</v>
      </c>
      <c r="E111" s="26">
        <v>1024</v>
      </c>
      <c r="F111" s="26">
        <v>1024</v>
      </c>
      <c r="G111" s="59">
        <f>F111/E111*100</f>
        <v>100</v>
      </c>
      <c r="H111" s="26">
        <v>31.8</v>
      </c>
      <c r="I111" s="26">
        <v>31.8</v>
      </c>
      <c r="J111" s="60">
        <f>I111/H111*100</f>
        <v>100</v>
      </c>
      <c r="K111" s="26"/>
      <c r="L111" s="26"/>
      <c r="M111" s="59"/>
      <c r="N111" s="26">
        <v>95330.3</v>
      </c>
      <c r="O111" s="26">
        <v>95330.3</v>
      </c>
      <c r="P111" s="59">
        <f>O111/N111*100</f>
        <v>100</v>
      </c>
      <c r="Q111" s="26">
        <v>40239.699999999997</v>
      </c>
      <c r="R111" s="26">
        <v>40239.699999999997</v>
      </c>
      <c r="S111" s="59">
        <f>R111/Q111*100</f>
        <v>100</v>
      </c>
      <c r="T111" s="26"/>
      <c r="U111" s="26"/>
      <c r="V111" s="60"/>
      <c r="W111" s="26">
        <v>124.9</v>
      </c>
      <c r="X111" s="26">
        <v>124.89570000000001</v>
      </c>
      <c r="Y111" s="26">
        <f>X111/W111*100</f>
        <v>99.996557245796637</v>
      </c>
      <c r="Z111" s="26">
        <v>12529.3</v>
      </c>
      <c r="AA111" s="26">
        <v>12529.3</v>
      </c>
      <c r="AB111" s="26">
        <f>AA111/Z111*100</f>
        <v>100</v>
      </c>
      <c r="AC111" s="26">
        <v>4456.7070000000003</v>
      </c>
      <c r="AD111" s="26">
        <v>4456.7070000000003</v>
      </c>
      <c r="AE111" s="60">
        <f>AD111/AC111*100</f>
        <v>100</v>
      </c>
      <c r="AF111" s="26">
        <v>22023.26</v>
      </c>
      <c r="AG111" s="26">
        <v>19660.91416</v>
      </c>
      <c r="AH111" s="59">
        <f>AG111/AF111*100</f>
        <v>89.273405299669534</v>
      </c>
      <c r="AI111" s="26">
        <v>131.322</v>
      </c>
      <c r="AJ111" s="26">
        <v>106</v>
      </c>
      <c r="AK111" s="59">
        <f>AJ111/AI111*100</f>
        <v>80.717625378839799</v>
      </c>
      <c r="AL111" s="26"/>
      <c r="AM111" s="26"/>
      <c r="AN111" s="59"/>
      <c r="AO111" s="26">
        <v>508</v>
      </c>
      <c r="AP111" s="26">
        <v>508</v>
      </c>
      <c r="AQ111" s="59">
        <f>AP111/AO111*100</f>
        <v>100</v>
      </c>
      <c r="AR111" s="26">
        <v>3</v>
      </c>
      <c r="AS111" s="26">
        <v>3</v>
      </c>
      <c r="AT111" s="60">
        <f>AS111/AR111*100</f>
        <v>100</v>
      </c>
      <c r="AU111" s="26">
        <v>289.10000000000002</v>
      </c>
      <c r="AV111" s="26">
        <v>289.10000000000002</v>
      </c>
      <c r="AW111" s="60">
        <f>AV111/AU111*100</f>
        <v>100</v>
      </c>
      <c r="AX111" s="26">
        <v>433</v>
      </c>
      <c r="AY111" s="26">
        <v>433</v>
      </c>
      <c r="AZ111" s="60">
        <f>AY111/AX111*100</f>
        <v>100</v>
      </c>
      <c r="BA111" s="26">
        <v>27</v>
      </c>
      <c r="BB111" s="26">
        <v>27</v>
      </c>
      <c r="BC111" s="59">
        <f>BB111/BA111*100</f>
        <v>100</v>
      </c>
      <c r="BD111" s="26"/>
      <c r="BE111" s="26"/>
      <c r="BF111" s="59"/>
      <c r="BG111" s="26">
        <v>346.7</v>
      </c>
      <c r="BH111" s="26">
        <v>346.589</v>
      </c>
      <c r="BI111" s="59">
        <f>BH111/BG111*100</f>
        <v>99.967983847706961</v>
      </c>
      <c r="BJ111" s="26"/>
      <c r="BK111" s="26"/>
      <c r="BL111" s="60"/>
      <c r="BM111" s="26">
        <v>6735</v>
      </c>
      <c r="BN111" s="26">
        <v>6727.3507200000004</v>
      </c>
      <c r="BO111" s="59">
        <f>BN111/BM111*100</f>
        <v>99.886424944320723</v>
      </c>
      <c r="BP111" s="26"/>
      <c r="BQ111" s="26"/>
      <c r="BR111" s="59"/>
      <c r="BS111" s="26"/>
      <c r="BT111" s="26"/>
      <c r="BU111" s="59"/>
      <c r="BV111" s="26">
        <v>880</v>
      </c>
      <c r="BW111" s="26">
        <v>880</v>
      </c>
      <c r="BX111" s="58">
        <f t="shared" si="79"/>
        <v>100</v>
      </c>
      <c r="BY111" s="54">
        <f>CB111+CE111</f>
        <v>769.46665999999993</v>
      </c>
      <c r="BZ111" s="54">
        <f>CC111+CF111</f>
        <v>769.46665999999993</v>
      </c>
      <c r="CA111" s="60">
        <f>BZ111/BY111*100</f>
        <v>100</v>
      </c>
      <c r="CB111" s="26">
        <v>761.77198999999996</v>
      </c>
      <c r="CC111" s="26">
        <v>761.77198999999996</v>
      </c>
      <c r="CD111" s="60">
        <f>CC111/CB111*100</f>
        <v>100</v>
      </c>
      <c r="CE111" s="26">
        <v>7.6946700000000003</v>
      </c>
      <c r="CF111" s="26">
        <v>7.6946700000000003</v>
      </c>
      <c r="CG111" s="60">
        <f>CF111/CE111*100</f>
        <v>100</v>
      </c>
      <c r="CH111" s="26">
        <v>4.01</v>
      </c>
      <c r="CI111" s="26">
        <v>0</v>
      </c>
      <c r="CJ111" s="60">
        <f>CI111/CH111*100</f>
        <v>0</v>
      </c>
      <c r="CK111" s="26">
        <v>7557.9</v>
      </c>
      <c r="CL111" s="26">
        <v>7525.7498299999997</v>
      </c>
      <c r="CM111" s="60">
        <f>CL111/CK111*100</f>
        <v>99.574615038568908</v>
      </c>
      <c r="CN111" s="26"/>
      <c r="CO111" s="26"/>
      <c r="CP111" s="60"/>
      <c r="CQ111" s="26">
        <v>3392.88</v>
      </c>
      <c r="CR111" s="26">
        <v>2819.28593</v>
      </c>
      <c r="CS111" s="59">
        <f>CR111/CQ111*100</f>
        <v>83.094183407606508</v>
      </c>
    </row>
    <row r="112" spans="1:97" s="8" customFormat="1" ht="15.75" customHeight="1">
      <c r="A112" s="2" t="s">
        <v>189</v>
      </c>
      <c r="B112" s="74">
        <f>B113+B114+B115+B116</f>
        <v>792.4</v>
      </c>
      <c r="C112" s="74">
        <f>C113+C114+C115+C116</f>
        <v>792.4</v>
      </c>
      <c r="D112" s="74">
        <f t="shared" si="70"/>
        <v>100</v>
      </c>
      <c r="E112" s="74">
        <f>E113+E114+E115+E116</f>
        <v>0</v>
      </c>
      <c r="F112" s="74">
        <f>F113+F114+F115+F116</f>
        <v>0</v>
      </c>
      <c r="G112" s="58"/>
      <c r="H112" s="74">
        <f>H113+H114+H115+H116</f>
        <v>0</v>
      </c>
      <c r="I112" s="74">
        <f>I113+I114+I115+I116</f>
        <v>0</v>
      </c>
      <c r="J112" s="58"/>
      <c r="K112" s="74">
        <f>K113+K114+K115+K116</f>
        <v>792.4</v>
      </c>
      <c r="L112" s="74">
        <f>L113+L114+L115+L116</f>
        <v>792.4</v>
      </c>
      <c r="M112" s="58">
        <f t="shared" ref="M112:M116" si="80">L112/K112*100</f>
        <v>100</v>
      </c>
      <c r="N112" s="74">
        <f>N113+N114+N115+N116</f>
        <v>0</v>
      </c>
      <c r="O112" s="74">
        <f>O113+O114+O115+O116</f>
        <v>0</v>
      </c>
      <c r="P112" s="58"/>
      <c r="Q112" s="74">
        <f>Q113+Q114+Q115+Q116</f>
        <v>0</v>
      </c>
      <c r="R112" s="74">
        <f>R113+R114+R115+R116</f>
        <v>0</v>
      </c>
      <c r="S112" s="58"/>
      <c r="T112" s="74">
        <f>T113+T114+T115+T116</f>
        <v>0</v>
      </c>
      <c r="U112" s="74">
        <f>U113+U114+U115+U116</f>
        <v>0</v>
      </c>
      <c r="V112" s="58"/>
      <c r="W112" s="74">
        <f>W113+W114+W115+W116</f>
        <v>0</v>
      </c>
      <c r="X112" s="74">
        <f>X113+X114+X115+X116</f>
        <v>0</v>
      </c>
      <c r="Y112" s="74"/>
      <c r="Z112" s="74">
        <f>Z113+Z114+Z115+Z116</f>
        <v>0</v>
      </c>
      <c r="AA112" s="74">
        <f>AA113+AA114+AA115+AA116</f>
        <v>0</v>
      </c>
      <c r="AB112" s="74"/>
      <c r="AC112" s="74">
        <f>AC113+AC114+AC115+AC116</f>
        <v>0</v>
      </c>
      <c r="AD112" s="74">
        <f>AD113+AD114+AD115+AD116</f>
        <v>0</v>
      </c>
      <c r="AE112" s="74"/>
      <c r="AF112" s="74">
        <f>AF113+AF114+AF115+AF116</f>
        <v>0</v>
      </c>
      <c r="AG112" s="74">
        <f>AG113+AG114+AG115+AG116</f>
        <v>0</v>
      </c>
      <c r="AH112" s="58"/>
      <c r="AI112" s="74">
        <f>AI113+AI114+AI115+AI116</f>
        <v>0</v>
      </c>
      <c r="AJ112" s="74">
        <f>AJ113+AJ114+AJ115+AJ116</f>
        <v>0</v>
      </c>
      <c r="AK112" s="58"/>
      <c r="AL112" s="74">
        <f>AL113+AL114+AL115+AL116</f>
        <v>0</v>
      </c>
      <c r="AM112" s="74">
        <f>AM113+AM114+AM115+AM116</f>
        <v>0</v>
      </c>
      <c r="AN112" s="58"/>
      <c r="AO112" s="74">
        <f>AO113+AO114+AO115+AO116</f>
        <v>0</v>
      </c>
      <c r="AP112" s="74">
        <f>AP113+AP114+AP115+AP116</f>
        <v>0</v>
      </c>
      <c r="AQ112" s="58"/>
      <c r="AR112" s="74">
        <f>AR113+AR114+AR115+AR116</f>
        <v>0</v>
      </c>
      <c r="AS112" s="74">
        <f>AS113+AS114+AS115+AS116</f>
        <v>0</v>
      </c>
      <c r="AT112" s="58"/>
      <c r="AU112" s="74">
        <f>AU113+AU114+AU115+AU116</f>
        <v>0</v>
      </c>
      <c r="AV112" s="74">
        <f>AV113+AV114+AV115+AV116</f>
        <v>0</v>
      </c>
      <c r="AW112" s="58"/>
      <c r="AX112" s="46">
        <f>AX113+AX114+AX115+AX116</f>
        <v>0</v>
      </c>
      <c r="AY112" s="74">
        <f>AY113+AY114+AY115+AY116</f>
        <v>0</v>
      </c>
      <c r="AZ112" s="58"/>
      <c r="BA112" s="74">
        <f>BA113+BA114+BA115+BA116</f>
        <v>0</v>
      </c>
      <c r="BB112" s="74">
        <f>BB113+BB114+BB115+BB116</f>
        <v>0</v>
      </c>
      <c r="BC112" s="58"/>
      <c r="BD112" s="74">
        <f>BD113+BD114+BD115+BD116</f>
        <v>0</v>
      </c>
      <c r="BE112" s="74">
        <f>BE113+BE114+BE115+BE116</f>
        <v>0</v>
      </c>
      <c r="BF112" s="58"/>
      <c r="BG112" s="74">
        <f>BG113+BG114+BG115+BG116</f>
        <v>0</v>
      </c>
      <c r="BH112" s="74">
        <f>BH113+BH114+BH115+BH116</f>
        <v>0</v>
      </c>
      <c r="BI112" s="58"/>
      <c r="BJ112" s="74">
        <f>BJ113+BJ114+BJ115+BJ116</f>
        <v>0</v>
      </c>
      <c r="BK112" s="74">
        <f>BK113+BK114+BK115+BK116</f>
        <v>0</v>
      </c>
      <c r="BL112" s="58"/>
      <c r="BM112" s="74">
        <f>BM113+BM114+BM115+BM116</f>
        <v>0</v>
      </c>
      <c r="BN112" s="74">
        <f>BN113+BN114+BN115+BN116</f>
        <v>0</v>
      </c>
      <c r="BO112" s="58"/>
      <c r="BP112" s="74">
        <f>BP113+BP114+BP115+BP116</f>
        <v>0</v>
      </c>
      <c r="BQ112" s="74">
        <f>BQ113+BQ114+BQ115+BQ116</f>
        <v>0</v>
      </c>
      <c r="BR112" s="58"/>
      <c r="BS112" s="74">
        <f>BS113+BS114+BS115+BS116</f>
        <v>0</v>
      </c>
      <c r="BT112" s="74">
        <f>BT113+BT114+BT115+BT116</f>
        <v>0</v>
      </c>
      <c r="BU112" s="58"/>
      <c r="BV112" s="74">
        <f>BV113+BV114+BV115+BV116</f>
        <v>0</v>
      </c>
      <c r="BW112" s="74">
        <f>BW113+BW114+BW115+BW116</f>
        <v>0</v>
      </c>
      <c r="BX112" s="58"/>
      <c r="BY112" s="74">
        <f>BY113+BY114+BY115+BY116</f>
        <v>0</v>
      </c>
      <c r="BZ112" s="74">
        <f>BZ113+BZ114+BZ115+BZ116</f>
        <v>0</v>
      </c>
      <c r="CA112" s="58"/>
      <c r="CB112" s="74">
        <f>CB113+CB114+CB115+CB116</f>
        <v>0</v>
      </c>
      <c r="CC112" s="74">
        <f>CC113+CC114+CC115+CC116</f>
        <v>0</v>
      </c>
      <c r="CD112" s="58"/>
      <c r="CE112" s="74">
        <f>CE113+CE114+CE115+CE116</f>
        <v>0</v>
      </c>
      <c r="CF112" s="74">
        <f>CF113+CF114+CF115+CF116</f>
        <v>0</v>
      </c>
      <c r="CG112" s="58"/>
      <c r="CH112" s="74">
        <f>CH113+CH114+CH115+CH116</f>
        <v>0</v>
      </c>
      <c r="CI112" s="74">
        <f>CI113+CI114+CI115+CI116</f>
        <v>0</v>
      </c>
      <c r="CJ112" s="58"/>
      <c r="CK112" s="74">
        <f>CK113+CK114+CK115+CK116</f>
        <v>0</v>
      </c>
      <c r="CL112" s="74">
        <f>CL113+CL114+CL115+CL116</f>
        <v>0</v>
      </c>
      <c r="CM112" s="58"/>
      <c r="CN112" s="74">
        <f>CN113+CN114+CN115+CN116</f>
        <v>0</v>
      </c>
      <c r="CO112" s="74">
        <f>CO113+CO114+CO115+CO116</f>
        <v>0</v>
      </c>
      <c r="CP112" s="58"/>
      <c r="CQ112" s="74">
        <f>CQ113+CQ114+CQ115+CQ116</f>
        <v>0</v>
      </c>
      <c r="CR112" s="74">
        <f>CR113+CR114+CR115+CR116</f>
        <v>0</v>
      </c>
      <c r="CS112" s="58"/>
    </row>
    <row r="113" spans="1:97" s="9" customFormat="1" ht="15.75" customHeight="1">
      <c r="A113" s="3" t="s">
        <v>110</v>
      </c>
      <c r="B113" s="54">
        <f t="shared" ref="B113:B116" si="81">E113+H113+K113+N113+Q113+T113+W113+Z113+AC113+AF113+AI113+AL113+AO113+AR113+AU113+AX113+BA113+BD113+BG113+BJ113+BM113+BP113+BS113+BV113+BY113+CH113+CK113+CN113+CQ113</f>
        <v>6.2166399999999999</v>
      </c>
      <c r="C113" s="54">
        <f>F113+I113+L113+O113+R113+U113+X113+AA113+AD113+AG113+AJ113+AM113+AP113+AS113+AV113+AY113+BB113+BE113+BH113+BK113+BN113+BQ113+BT113+BW113+BZ113+CI113+CL113+CO113+CR113</f>
        <v>6.2166399999999999</v>
      </c>
      <c r="D113" s="26">
        <f t="shared" si="70"/>
        <v>100</v>
      </c>
      <c r="E113" s="26"/>
      <c r="F113" s="26"/>
      <c r="G113" s="59"/>
      <c r="H113" s="26"/>
      <c r="I113" s="26"/>
      <c r="J113" s="59"/>
      <c r="K113" s="26">
        <v>6.2166399999999999</v>
      </c>
      <c r="L113" s="26">
        <v>6.2166399999999999</v>
      </c>
      <c r="M113" s="59">
        <f t="shared" si="80"/>
        <v>100</v>
      </c>
      <c r="N113" s="26"/>
      <c r="O113" s="26"/>
      <c r="P113" s="59"/>
      <c r="Q113" s="26"/>
      <c r="R113" s="26"/>
      <c r="S113" s="59"/>
      <c r="T113" s="26"/>
      <c r="U113" s="26"/>
      <c r="V113" s="59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59"/>
      <c r="AI113" s="26"/>
      <c r="AJ113" s="26"/>
      <c r="AK113" s="59"/>
      <c r="AL113" s="26"/>
      <c r="AM113" s="26"/>
      <c r="AN113" s="59"/>
      <c r="AO113" s="26"/>
      <c r="AP113" s="26"/>
      <c r="AQ113" s="59"/>
      <c r="AR113" s="26"/>
      <c r="AS113" s="26"/>
      <c r="AT113" s="59"/>
      <c r="AU113" s="26"/>
      <c r="AV113" s="26"/>
      <c r="AW113" s="59"/>
      <c r="AX113" s="26"/>
      <c r="AY113" s="26"/>
      <c r="AZ113" s="59"/>
      <c r="BA113" s="26"/>
      <c r="BB113" s="26"/>
      <c r="BC113" s="59"/>
      <c r="BD113" s="26"/>
      <c r="BE113" s="26"/>
      <c r="BF113" s="59"/>
      <c r="BG113" s="26"/>
      <c r="BH113" s="26"/>
      <c r="BI113" s="59"/>
      <c r="BJ113" s="26"/>
      <c r="BK113" s="26"/>
      <c r="BL113" s="59"/>
      <c r="BM113" s="26"/>
      <c r="BN113" s="26"/>
      <c r="BO113" s="59"/>
      <c r="BP113" s="26"/>
      <c r="BQ113" s="26"/>
      <c r="BR113" s="59"/>
      <c r="BS113" s="26"/>
      <c r="BT113" s="26"/>
      <c r="BU113" s="59"/>
      <c r="BV113" s="26"/>
      <c r="BW113" s="26"/>
      <c r="BX113" s="59"/>
      <c r="BY113" s="54">
        <f t="shared" ref="BY113:BZ116" si="82">CB113+CE113</f>
        <v>0</v>
      </c>
      <c r="BZ113" s="54">
        <f t="shared" si="82"/>
        <v>0</v>
      </c>
      <c r="CA113" s="59"/>
      <c r="CB113" s="26"/>
      <c r="CC113" s="26"/>
      <c r="CD113" s="59"/>
      <c r="CE113" s="26"/>
      <c r="CF113" s="26"/>
      <c r="CG113" s="59"/>
      <c r="CH113" s="26"/>
      <c r="CI113" s="26"/>
      <c r="CJ113" s="59"/>
      <c r="CK113" s="26"/>
      <c r="CL113" s="26"/>
      <c r="CM113" s="59"/>
      <c r="CN113" s="26"/>
      <c r="CO113" s="26"/>
      <c r="CP113" s="59"/>
      <c r="CQ113" s="26"/>
      <c r="CR113" s="26"/>
      <c r="CS113" s="59"/>
    </row>
    <row r="114" spans="1:97" s="9" customFormat="1" ht="15.75" customHeight="1">
      <c r="A114" s="3" t="s">
        <v>112</v>
      </c>
      <c r="B114" s="54">
        <f t="shared" si="81"/>
        <v>296.07173999999998</v>
      </c>
      <c r="C114" s="54">
        <f>F114+I114+L114+O114+R114+U114+X114+AA114+AD114+AG114+AJ114+AM114+AP114+AS114+AV114+AY114+BB114+BE114+BH114+BK114+BN114+BQ114+BT114+BW114+BZ114+CI114+CL114+CO114+CR114</f>
        <v>296.07173999999998</v>
      </c>
      <c r="D114" s="26">
        <f t="shared" si="70"/>
        <v>100</v>
      </c>
      <c r="E114" s="26"/>
      <c r="F114" s="26"/>
      <c r="G114" s="59"/>
      <c r="H114" s="26"/>
      <c r="I114" s="26"/>
      <c r="J114" s="59"/>
      <c r="K114" s="26">
        <v>296.07173999999998</v>
      </c>
      <c r="L114" s="26">
        <v>296.07173999999998</v>
      </c>
      <c r="M114" s="59">
        <f t="shared" si="80"/>
        <v>100</v>
      </c>
      <c r="N114" s="26"/>
      <c r="O114" s="26"/>
      <c r="P114" s="59"/>
      <c r="Q114" s="26"/>
      <c r="R114" s="26"/>
      <c r="S114" s="59"/>
      <c r="T114" s="26"/>
      <c r="U114" s="26"/>
      <c r="V114" s="59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59"/>
      <c r="AI114" s="26"/>
      <c r="AJ114" s="26"/>
      <c r="AK114" s="59"/>
      <c r="AL114" s="26"/>
      <c r="AM114" s="26"/>
      <c r="AN114" s="59"/>
      <c r="AO114" s="26"/>
      <c r="AP114" s="26"/>
      <c r="AQ114" s="59"/>
      <c r="AR114" s="26"/>
      <c r="AS114" s="26"/>
      <c r="AT114" s="59"/>
      <c r="AU114" s="26"/>
      <c r="AV114" s="26"/>
      <c r="AW114" s="59"/>
      <c r="AX114" s="26"/>
      <c r="AY114" s="26"/>
      <c r="AZ114" s="59"/>
      <c r="BA114" s="26"/>
      <c r="BB114" s="26"/>
      <c r="BC114" s="59"/>
      <c r="BD114" s="26"/>
      <c r="BE114" s="26"/>
      <c r="BF114" s="59"/>
      <c r="BG114" s="26"/>
      <c r="BH114" s="26"/>
      <c r="BI114" s="59"/>
      <c r="BJ114" s="26"/>
      <c r="BK114" s="26"/>
      <c r="BL114" s="59"/>
      <c r="BM114" s="26"/>
      <c r="BN114" s="26"/>
      <c r="BO114" s="59"/>
      <c r="BP114" s="26"/>
      <c r="BQ114" s="26"/>
      <c r="BR114" s="59"/>
      <c r="BS114" s="26"/>
      <c r="BT114" s="26"/>
      <c r="BU114" s="59"/>
      <c r="BV114" s="26"/>
      <c r="BW114" s="26"/>
      <c r="BX114" s="59"/>
      <c r="BY114" s="54">
        <f t="shared" si="82"/>
        <v>0</v>
      </c>
      <c r="BZ114" s="54">
        <f t="shared" si="82"/>
        <v>0</v>
      </c>
      <c r="CA114" s="59"/>
      <c r="CB114" s="26"/>
      <c r="CC114" s="26"/>
      <c r="CD114" s="59"/>
      <c r="CE114" s="26"/>
      <c r="CF114" s="26"/>
      <c r="CG114" s="59"/>
      <c r="CH114" s="26"/>
      <c r="CI114" s="26"/>
      <c r="CJ114" s="59"/>
      <c r="CK114" s="26"/>
      <c r="CL114" s="26"/>
      <c r="CM114" s="59"/>
      <c r="CN114" s="26"/>
      <c r="CO114" s="26"/>
      <c r="CP114" s="59"/>
      <c r="CQ114" s="26"/>
      <c r="CR114" s="26"/>
      <c r="CS114" s="59"/>
    </row>
    <row r="115" spans="1:97" s="9" customFormat="1" ht="15.75" customHeight="1">
      <c r="A115" s="3" t="s">
        <v>117</v>
      </c>
      <c r="B115" s="54">
        <f t="shared" si="81"/>
        <v>264.12108000000001</v>
      </c>
      <c r="C115" s="54">
        <f>F115+I115+L115+O115+R115+U115+X115+AA115+AD115+AG115+AJ115+AM115+AP115+AS115+AV115+AY115+BB115+BE115+BH115+BK115+BN115+BQ115+BT115+BW115+BZ115+CI115+CL115+CO115+CR115</f>
        <v>264.12108000000001</v>
      </c>
      <c r="D115" s="26">
        <f t="shared" si="70"/>
        <v>100</v>
      </c>
      <c r="E115" s="26"/>
      <c r="F115" s="26"/>
      <c r="G115" s="59"/>
      <c r="H115" s="26"/>
      <c r="I115" s="26"/>
      <c r="J115" s="59"/>
      <c r="K115" s="26">
        <v>264.12108000000001</v>
      </c>
      <c r="L115" s="26">
        <v>264.12108000000001</v>
      </c>
      <c r="M115" s="59">
        <f t="shared" si="80"/>
        <v>100</v>
      </c>
      <c r="N115" s="26"/>
      <c r="O115" s="26"/>
      <c r="P115" s="59"/>
      <c r="Q115" s="26"/>
      <c r="R115" s="26"/>
      <c r="S115" s="59"/>
      <c r="T115" s="26"/>
      <c r="U115" s="26"/>
      <c r="V115" s="59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59"/>
      <c r="AI115" s="26"/>
      <c r="AJ115" s="26"/>
      <c r="AK115" s="59"/>
      <c r="AL115" s="26"/>
      <c r="AM115" s="26"/>
      <c r="AN115" s="59"/>
      <c r="AO115" s="26"/>
      <c r="AP115" s="26"/>
      <c r="AQ115" s="59"/>
      <c r="AR115" s="26"/>
      <c r="AS115" s="26"/>
      <c r="AT115" s="59"/>
      <c r="AU115" s="26"/>
      <c r="AV115" s="26"/>
      <c r="AW115" s="59"/>
      <c r="AX115" s="26"/>
      <c r="AY115" s="26"/>
      <c r="AZ115" s="59"/>
      <c r="BA115" s="26"/>
      <c r="BB115" s="26"/>
      <c r="BC115" s="59"/>
      <c r="BD115" s="26"/>
      <c r="BE115" s="26"/>
      <c r="BF115" s="59"/>
      <c r="BG115" s="26"/>
      <c r="BH115" s="26"/>
      <c r="BI115" s="59"/>
      <c r="BJ115" s="26"/>
      <c r="BK115" s="26"/>
      <c r="BL115" s="59"/>
      <c r="BM115" s="26"/>
      <c r="BN115" s="26"/>
      <c r="BO115" s="59"/>
      <c r="BP115" s="26"/>
      <c r="BQ115" s="26"/>
      <c r="BR115" s="59"/>
      <c r="BS115" s="26"/>
      <c r="BT115" s="26"/>
      <c r="BU115" s="59"/>
      <c r="BV115" s="26"/>
      <c r="BW115" s="26"/>
      <c r="BX115" s="59"/>
      <c r="BY115" s="54">
        <f t="shared" si="82"/>
        <v>0</v>
      </c>
      <c r="BZ115" s="54">
        <f t="shared" si="82"/>
        <v>0</v>
      </c>
      <c r="CA115" s="59"/>
      <c r="CB115" s="26"/>
      <c r="CC115" s="26"/>
      <c r="CD115" s="59"/>
      <c r="CE115" s="26"/>
      <c r="CF115" s="26"/>
      <c r="CG115" s="59"/>
      <c r="CH115" s="26"/>
      <c r="CI115" s="26"/>
      <c r="CJ115" s="59"/>
      <c r="CK115" s="26"/>
      <c r="CL115" s="26"/>
      <c r="CM115" s="59"/>
      <c r="CN115" s="26"/>
      <c r="CO115" s="26"/>
      <c r="CP115" s="59"/>
      <c r="CQ115" s="26"/>
      <c r="CR115" s="26"/>
      <c r="CS115" s="59"/>
    </row>
    <row r="116" spans="1:97" s="9" customFormat="1" ht="15.75" customHeight="1">
      <c r="A116" s="3" t="s">
        <v>119</v>
      </c>
      <c r="B116" s="54">
        <f t="shared" si="81"/>
        <v>225.99054000000001</v>
      </c>
      <c r="C116" s="54">
        <f>F116+I116+L116+O116+R116+U116+X116+AA116+AD116+AG116+AJ116+AM116+AP116+AS116+AV116+AY116+BB116+BE116+BH116+BK116+BN116+BQ116+BT116+BW116+BZ116+CI116+CL116+CO116+CR116</f>
        <v>225.99054000000001</v>
      </c>
      <c r="D116" s="26">
        <f t="shared" si="70"/>
        <v>100</v>
      </c>
      <c r="E116" s="26"/>
      <c r="F116" s="26"/>
      <c r="G116" s="59"/>
      <c r="H116" s="26"/>
      <c r="I116" s="26"/>
      <c r="J116" s="59"/>
      <c r="K116" s="26">
        <v>225.99054000000001</v>
      </c>
      <c r="L116" s="26">
        <v>225.99054000000001</v>
      </c>
      <c r="M116" s="59">
        <f t="shared" si="80"/>
        <v>100</v>
      </c>
      <c r="N116" s="26"/>
      <c r="O116" s="26"/>
      <c r="P116" s="59"/>
      <c r="Q116" s="26"/>
      <c r="R116" s="26"/>
      <c r="S116" s="59"/>
      <c r="T116" s="26"/>
      <c r="U116" s="26"/>
      <c r="V116" s="59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59"/>
      <c r="AI116" s="26"/>
      <c r="AJ116" s="26"/>
      <c r="AK116" s="59"/>
      <c r="AL116" s="26"/>
      <c r="AM116" s="26"/>
      <c r="AN116" s="59"/>
      <c r="AO116" s="26"/>
      <c r="AP116" s="26"/>
      <c r="AQ116" s="59"/>
      <c r="AR116" s="26"/>
      <c r="AS116" s="26"/>
      <c r="AT116" s="59"/>
      <c r="AU116" s="26"/>
      <c r="AV116" s="26"/>
      <c r="AW116" s="59"/>
      <c r="AX116" s="26"/>
      <c r="AY116" s="26"/>
      <c r="AZ116" s="59"/>
      <c r="BA116" s="26"/>
      <c r="BB116" s="26"/>
      <c r="BC116" s="59"/>
      <c r="BD116" s="26"/>
      <c r="BE116" s="26"/>
      <c r="BF116" s="60"/>
      <c r="BG116" s="26"/>
      <c r="BH116" s="26"/>
      <c r="BI116" s="59"/>
      <c r="BJ116" s="26"/>
      <c r="BK116" s="26"/>
      <c r="BL116" s="59"/>
      <c r="BM116" s="26"/>
      <c r="BN116" s="26"/>
      <c r="BO116" s="59"/>
      <c r="BP116" s="26"/>
      <c r="BQ116" s="26"/>
      <c r="BR116" s="59"/>
      <c r="BS116" s="26"/>
      <c r="BT116" s="26"/>
      <c r="BU116" s="59"/>
      <c r="BV116" s="26"/>
      <c r="BW116" s="26"/>
      <c r="BX116" s="59"/>
      <c r="BY116" s="54">
        <f t="shared" si="82"/>
        <v>0</v>
      </c>
      <c r="BZ116" s="54">
        <f t="shared" si="82"/>
        <v>0</v>
      </c>
      <c r="CA116" s="59"/>
      <c r="CB116" s="26"/>
      <c r="CC116" s="26"/>
      <c r="CD116" s="59"/>
      <c r="CE116" s="26"/>
      <c r="CF116" s="26"/>
      <c r="CG116" s="59"/>
      <c r="CH116" s="26"/>
      <c r="CI116" s="26"/>
      <c r="CJ116" s="59"/>
      <c r="CK116" s="26"/>
      <c r="CL116" s="26"/>
      <c r="CM116" s="59"/>
      <c r="CN116" s="26"/>
      <c r="CO116" s="26"/>
      <c r="CP116" s="59"/>
      <c r="CQ116" s="26"/>
      <c r="CR116" s="26"/>
      <c r="CS116" s="59"/>
    </row>
    <row r="117" spans="1:97" s="6" customFormat="1" ht="15.75" customHeight="1">
      <c r="A117" s="2" t="s">
        <v>165</v>
      </c>
      <c r="B117" s="74">
        <f>B118+B119</f>
        <v>204626.16829000003</v>
      </c>
      <c r="C117" s="74">
        <f t="shared" ref="C117:BK117" si="83">C118+C119</f>
        <v>203469.04390999998</v>
      </c>
      <c r="D117" s="74">
        <f t="shared" ref="D117:D164" si="84">C117/B117*100</f>
        <v>99.434517887096362</v>
      </c>
      <c r="E117" s="74">
        <f t="shared" si="83"/>
        <v>1126</v>
      </c>
      <c r="F117" s="74">
        <f t="shared" si="83"/>
        <v>1126</v>
      </c>
      <c r="G117" s="58">
        <f>F117/E117*100</f>
        <v>100</v>
      </c>
      <c r="H117" s="74">
        <f t="shared" si="83"/>
        <v>26.8</v>
      </c>
      <c r="I117" s="74">
        <f t="shared" si="83"/>
        <v>26.8</v>
      </c>
      <c r="J117" s="58">
        <f>I117/H117*100</f>
        <v>100</v>
      </c>
      <c r="K117" s="74">
        <f t="shared" si="83"/>
        <v>585.40195999999992</v>
      </c>
      <c r="L117" s="74">
        <f t="shared" si="83"/>
        <v>585.40195999999992</v>
      </c>
      <c r="M117" s="58">
        <f t="shared" ref="M117" si="85">L117/K117*100</f>
        <v>100</v>
      </c>
      <c r="N117" s="74">
        <f t="shared" si="83"/>
        <v>89472.8</v>
      </c>
      <c r="O117" s="74">
        <f t="shared" si="83"/>
        <v>89472.8</v>
      </c>
      <c r="P117" s="58">
        <f>O117/N117*100</f>
        <v>100</v>
      </c>
      <c r="Q117" s="74">
        <f t="shared" si="83"/>
        <v>32974.5</v>
      </c>
      <c r="R117" s="74">
        <f t="shared" si="83"/>
        <v>32974.5</v>
      </c>
      <c r="S117" s="58">
        <f>R117/Q117*100</f>
        <v>100</v>
      </c>
      <c r="T117" s="74">
        <f t="shared" si="83"/>
        <v>0</v>
      </c>
      <c r="U117" s="74">
        <f t="shared" si="83"/>
        <v>0</v>
      </c>
      <c r="V117" s="58"/>
      <c r="W117" s="74">
        <f t="shared" si="83"/>
        <v>151.6</v>
      </c>
      <c r="X117" s="74">
        <f t="shared" si="83"/>
        <v>151.6</v>
      </c>
      <c r="Y117" s="74">
        <f>X117/W117*100</f>
        <v>100</v>
      </c>
      <c r="Z117" s="74">
        <f t="shared" si="83"/>
        <v>14972.4</v>
      </c>
      <c r="AA117" s="74">
        <f t="shared" si="83"/>
        <v>14972.4</v>
      </c>
      <c r="AB117" s="74">
        <f>AA117/Z117*100</f>
        <v>100</v>
      </c>
      <c r="AC117" s="74">
        <f t="shared" si="83"/>
        <v>4767.6629999999996</v>
      </c>
      <c r="AD117" s="74">
        <f t="shared" si="83"/>
        <v>4767.6629999999996</v>
      </c>
      <c r="AE117" s="74">
        <f>AD117/AC117*100</f>
        <v>100</v>
      </c>
      <c r="AF117" s="74">
        <f t="shared" si="83"/>
        <v>38546.25</v>
      </c>
      <c r="AG117" s="74">
        <f t="shared" si="83"/>
        <v>37479.994339999997</v>
      </c>
      <c r="AH117" s="58">
        <f>AG117/AF117*100</f>
        <v>97.233827778318243</v>
      </c>
      <c r="AI117" s="74">
        <f t="shared" si="83"/>
        <v>110.2</v>
      </c>
      <c r="AJ117" s="74">
        <f t="shared" si="83"/>
        <v>108.3</v>
      </c>
      <c r="AK117" s="58">
        <f>AJ117/AI117*100</f>
        <v>98.275862068965509</v>
      </c>
      <c r="AL117" s="74">
        <f t="shared" si="83"/>
        <v>0</v>
      </c>
      <c r="AM117" s="74">
        <f t="shared" si="83"/>
        <v>0</v>
      </c>
      <c r="AN117" s="58"/>
      <c r="AO117" s="74">
        <f t="shared" si="83"/>
        <v>523</v>
      </c>
      <c r="AP117" s="74">
        <f t="shared" si="83"/>
        <v>523</v>
      </c>
      <c r="AQ117" s="58">
        <f>AP117/AO117*100</f>
        <v>100</v>
      </c>
      <c r="AR117" s="74">
        <f t="shared" si="83"/>
        <v>3</v>
      </c>
      <c r="AS117" s="74">
        <f t="shared" si="83"/>
        <v>3</v>
      </c>
      <c r="AT117" s="58">
        <f>AS117/AR117*100</f>
        <v>100</v>
      </c>
      <c r="AU117" s="74">
        <f t="shared" si="83"/>
        <v>251.4</v>
      </c>
      <c r="AV117" s="74">
        <f t="shared" si="83"/>
        <v>251.4</v>
      </c>
      <c r="AW117" s="58">
        <f>AV117/AU117*100</f>
        <v>100</v>
      </c>
      <c r="AX117" s="46">
        <f t="shared" si="83"/>
        <v>486</v>
      </c>
      <c r="AY117" s="74">
        <f t="shared" si="83"/>
        <v>486</v>
      </c>
      <c r="AZ117" s="58">
        <f>AY117/AX117*100</f>
        <v>100</v>
      </c>
      <c r="BA117" s="74">
        <f t="shared" si="83"/>
        <v>24</v>
      </c>
      <c r="BB117" s="74">
        <f t="shared" si="83"/>
        <v>24</v>
      </c>
      <c r="BC117" s="58">
        <f>BB117/BA117*100</f>
        <v>100</v>
      </c>
      <c r="BD117" s="74">
        <f t="shared" si="83"/>
        <v>0</v>
      </c>
      <c r="BE117" s="74">
        <f t="shared" si="83"/>
        <v>0</v>
      </c>
      <c r="BF117" s="58"/>
      <c r="BG117" s="74">
        <f t="shared" si="83"/>
        <v>600.70000000000005</v>
      </c>
      <c r="BH117" s="74">
        <f t="shared" si="83"/>
        <v>600.53899999999999</v>
      </c>
      <c r="BI117" s="58">
        <f>BH117/BG117*100</f>
        <v>99.973197935741624</v>
      </c>
      <c r="BJ117" s="74">
        <f t="shared" si="83"/>
        <v>0</v>
      </c>
      <c r="BK117" s="74">
        <f t="shared" si="83"/>
        <v>0</v>
      </c>
      <c r="BL117" s="58"/>
      <c r="BM117" s="74">
        <f t="shared" ref="BM117:CF117" si="86">BM118+BM119</f>
        <v>11883.2</v>
      </c>
      <c r="BN117" s="74">
        <f t="shared" si="86"/>
        <v>11883.2</v>
      </c>
      <c r="BO117" s="58">
        <f>BN117/BM117*100</f>
        <v>100</v>
      </c>
      <c r="BP117" s="74">
        <f t="shared" si="86"/>
        <v>0</v>
      </c>
      <c r="BQ117" s="74">
        <f t="shared" si="86"/>
        <v>0</v>
      </c>
      <c r="BR117" s="58"/>
      <c r="BS117" s="74">
        <f t="shared" si="86"/>
        <v>0</v>
      </c>
      <c r="BT117" s="74">
        <f t="shared" si="86"/>
        <v>0</v>
      </c>
      <c r="BU117" s="58"/>
      <c r="BV117" s="74">
        <f t="shared" si="86"/>
        <v>0</v>
      </c>
      <c r="BW117" s="74">
        <f t="shared" si="86"/>
        <v>0</v>
      </c>
      <c r="BX117" s="58"/>
      <c r="BY117" s="74">
        <f t="shared" si="86"/>
        <v>923.33333000000005</v>
      </c>
      <c r="BZ117" s="74">
        <f t="shared" si="86"/>
        <v>923.33333000000005</v>
      </c>
      <c r="CA117" s="58">
        <f>BZ117/BY117*100</f>
        <v>100</v>
      </c>
      <c r="CB117" s="74">
        <f t="shared" si="86"/>
        <v>914.09999000000005</v>
      </c>
      <c r="CC117" s="74">
        <f t="shared" si="86"/>
        <v>914.09999000000005</v>
      </c>
      <c r="CD117" s="58">
        <f>CC117/CB117*100</f>
        <v>100</v>
      </c>
      <c r="CE117" s="74">
        <f t="shared" si="86"/>
        <v>9.2333400000000001</v>
      </c>
      <c r="CF117" s="74">
        <f t="shared" si="86"/>
        <v>9.2333400000000001</v>
      </c>
      <c r="CG117" s="58">
        <f>CF117/CE117*100</f>
        <v>100</v>
      </c>
      <c r="CH117" s="74">
        <f>CH118+CH119</f>
        <v>32.72</v>
      </c>
      <c r="CI117" s="74">
        <f>CI118+CI119</f>
        <v>0</v>
      </c>
      <c r="CJ117" s="58">
        <f>CI117*CH117/100</f>
        <v>0</v>
      </c>
      <c r="CK117" s="74">
        <f>CK118+CK119</f>
        <v>7165.2</v>
      </c>
      <c r="CL117" s="74">
        <f>CL118+CL119</f>
        <v>7109.1122800000003</v>
      </c>
      <c r="CM117" s="58">
        <f>CL117/CK117*100</f>
        <v>99.21722045441858</v>
      </c>
      <c r="CN117" s="74">
        <f>CN118+CN119</f>
        <v>0</v>
      </c>
      <c r="CO117" s="74">
        <f>CO118+CO119</f>
        <v>0</v>
      </c>
      <c r="CP117" s="58">
        <f>CO117*CN117/100</f>
        <v>0</v>
      </c>
      <c r="CQ117" s="74">
        <f>CQ118+CQ119</f>
        <v>0</v>
      </c>
      <c r="CR117" s="74">
        <f>CR118+CR119</f>
        <v>0</v>
      </c>
      <c r="CS117" s="58">
        <f>CR117*CQ117/100</f>
        <v>0</v>
      </c>
    </row>
    <row r="118" spans="1:97" ht="15.75" customHeight="1">
      <c r="A118" s="1" t="s">
        <v>164</v>
      </c>
      <c r="B118" s="54">
        <f>E118+H118+K118+N118+Q118+T118+W118+Z118+AC118+AF118+AI118+AL118+AO118+AR118+AU118+AX118+BA118+BD118+BG118+BJ118+BM118+BP118+BS118+BV118+BY118+CH118+CK118+CN118+CQ118</f>
        <v>204040.76633000004</v>
      </c>
      <c r="C118" s="54">
        <f>F118+I118+L118+O118+R118+U118+X118+AA118+AD118+AG118+AJ118+AM118+AP118+AS118+AV118+AY118+BB118+BE118+BH118+BK118+BN118+BQ118+BT118+BW118+BZ118+CI118+CL118+CO118+CR118</f>
        <v>202883.64194999999</v>
      </c>
      <c r="D118" s="54">
        <f t="shared" si="84"/>
        <v>99.432895493967806</v>
      </c>
      <c r="E118" s="54">
        <v>1126</v>
      </c>
      <c r="F118" s="54">
        <v>1126</v>
      </c>
      <c r="G118" s="60">
        <f>F118/E118*100</f>
        <v>100</v>
      </c>
      <c r="H118" s="54">
        <v>26.8</v>
      </c>
      <c r="I118" s="54">
        <v>26.8</v>
      </c>
      <c r="J118" s="60">
        <f>I118/H118*100</f>
        <v>100</v>
      </c>
      <c r="K118" s="54"/>
      <c r="L118" s="54"/>
      <c r="M118" s="60"/>
      <c r="N118" s="54">
        <v>89472.8</v>
      </c>
      <c r="O118" s="54">
        <v>89472.8</v>
      </c>
      <c r="P118" s="60">
        <f>O118/N118*100</f>
        <v>100</v>
      </c>
      <c r="Q118" s="54">
        <v>32974.5</v>
      </c>
      <c r="R118" s="54">
        <v>32974.5</v>
      </c>
      <c r="S118" s="60">
        <f>R118/Q118*100</f>
        <v>100</v>
      </c>
      <c r="T118" s="54"/>
      <c r="U118" s="54"/>
      <c r="V118" s="60"/>
      <c r="W118" s="54">
        <v>151.6</v>
      </c>
      <c r="X118" s="54">
        <v>151.6</v>
      </c>
      <c r="Y118" s="54">
        <f>X118/W118*100</f>
        <v>100</v>
      </c>
      <c r="Z118" s="54">
        <v>14972.4</v>
      </c>
      <c r="AA118" s="54">
        <v>14972.4</v>
      </c>
      <c r="AB118" s="54">
        <f>AA118/Z118*100</f>
        <v>100</v>
      </c>
      <c r="AC118" s="54">
        <v>4767.6629999999996</v>
      </c>
      <c r="AD118" s="54">
        <v>4767.6629999999996</v>
      </c>
      <c r="AE118" s="54">
        <f>AD118/AC118*100</f>
        <v>100</v>
      </c>
      <c r="AF118" s="54">
        <v>38546.25</v>
      </c>
      <c r="AG118" s="54">
        <v>37479.994339999997</v>
      </c>
      <c r="AH118" s="54">
        <f>AG118/AF118*100</f>
        <v>97.233827778318243</v>
      </c>
      <c r="AI118" s="54">
        <v>110.2</v>
      </c>
      <c r="AJ118" s="54">
        <v>108.3</v>
      </c>
      <c r="AK118" s="54">
        <f>AJ118/AI118*100</f>
        <v>98.275862068965509</v>
      </c>
      <c r="AL118" s="54"/>
      <c r="AM118" s="54"/>
      <c r="AN118" s="60"/>
      <c r="AO118" s="54">
        <v>523</v>
      </c>
      <c r="AP118" s="54">
        <v>523</v>
      </c>
      <c r="AQ118" s="54">
        <f>AP118/AO118*100</f>
        <v>100</v>
      </c>
      <c r="AR118" s="54">
        <v>3</v>
      </c>
      <c r="AS118" s="54">
        <v>3</v>
      </c>
      <c r="AT118" s="60">
        <f>AS118/AR118*100</f>
        <v>100</v>
      </c>
      <c r="AU118" s="54">
        <v>251.4</v>
      </c>
      <c r="AV118" s="54">
        <v>251.4</v>
      </c>
      <c r="AW118" s="60">
        <f>AV118/AU118*100</f>
        <v>100</v>
      </c>
      <c r="AX118" s="26">
        <v>486</v>
      </c>
      <c r="AY118" s="54">
        <v>486</v>
      </c>
      <c r="AZ118" s="54">
        <f>AY118/AX118*100</f>
        <v>100</v>
      </c>
      <c r="BA118" s="54">
        <v>24</v>
      </c>
      <c r="BB118" s="54">
        <v>24</v>
      </c>
      <c r="BC118" s="54">
        <f>BB118/BA118*100</f>
        <v>100</v>
      </c>
      <c r="BD118" s="54"/>
      <c r="BE118" s="54"/>
      <c r="BF118" s="60"/>
      <c r="BG118" s="54">
        <v>600.70000000000005</v>
      </c>
      <c r="BH118" s="54">
        <v>600.53899999999999</v>
      </c>
      <c r="BI118" s="54">
        <f>BH118/BG118*100</f>
        <v>99.973197935741624</v>
      </c>
      <c r="BJ118" s="54"/>
      <c r="BK118" s="54"/>
      <c r="BL118" s="60"/>
      <c r="BM118" s="54">
        <v>11883.2</v>
      </c>
      <c r="BN118" s="54">
        <v>11883.2</v>
      </c>
      <c r="BO118" s="54">
        <f>BN118/BM118*100</f>
        <v>100</v>
      </c>
      <c r="BP118" s="54"/>
      <c r="BQ118" s="54"/>
      <c r="BR118" s="54"/>
      <c r="BS118" s="54"/>
      <c r="BT118" s="54"/>
      <c r="BU118" s="60"/>
      <c r="BV118" s="54"/>
      <c r="BW118" s="54"/>
      <c r="BX118" s="60"/>
      <c r="BY118" s="54">
        <f>CB118+CE118</f>
        <v>923.33333000000005</v>
      </c>
      <c r="BZ118" s="54">
        <f>CC118+CF118</f>
        <v>923.33333000000005</v>
      </c>
      <c r="CA118" s="54">
        <f>BZ118/BY118*100</f>
        <v>100</v>
      </c>
      <c r="CB118" s="54">
        <v>914.09999000000005</v>
      </c>
      <c r="CC118" s="54">
        <v>914.09999000000005</v>
      </c>
      <c r="CD118" s="54">
        <f>CC118/CB118*100</f>
        <v>100</v>
      </c>
      <c r="CE118" s="54">
        <v>9.2333400000000001</v>
      </c>
      <c r="CF118" s="54">
        <v>9.2333400000000001</v>
      </c>
      <c r="CG118" s="60">
        <f>CF118/CE118*100</f>
        <v>100</v>
      </c>
      <c r="CH118" s="54">
        <v>32.72</v>
      </c>
      <c r="CI118" s="54"/>
      <c r="CJ118" s="54"/>
      <c r="CK118" s="54">
        <v>7165.2</v>
      </c>
      <c r="CL118" s="54">
        <v>7109.1122800000003</v>
      </c>
      <c r="CM118" s="60">
        <f>CL118/CK118*100</f>
        <v>99.21722045441858</v>
      </c>
      <c r="CN118" s="54"/>
      <c r="CO118" s="54"/>
      <c r="CP118" s="54"/>
      <c r="CQ118" s="54"/>
      <c r="CR118" s="54"/>
      <c r="CS118" s="54"/>
    </row>
    <row r="119" spans="1:97" s="6" customFormat="1" ht="15.75" customHeight="1">
      <c r="A119" s="2" t="s">
        <v>189</v>
      </c>
      <c r="B119" s="74">
        <f>SUM(B120:B122)</f>
        <v>585.40195999999992</v>
      </c>
      <c r="C119" s="74">
        <f>SUM(C120:C122)</f>
        <v>585.40195999999992</v>
      </c>
      <c r="D119" s="74">
        <f t="shared" si="84"/>
        <v>100</v>
      </c>
      <c r="E119" s="74">
        <f t="shared" ref="E119:BK119" si="87">SUM(E120:E122)</f>
        <v>0</v>
      </c>
      <c r="F119" s="74">
        <f t="shared" si="87"/>
        <v>0</v>
      </c>
      <c r="G119" s="58"/>
      <c r="H119" s="74">
        <f t="shared" si="87"/>
        <v>0</v>
      </c>
      <c r="I119" s="74">
        <f t="shared" si="87"/>
        <v>0</v>
      </c>
      <c r="J119" s="58"/>
      <c r="K119" s="74">
        <f t="shared" si="87"/>
        <v>585.40195999999992</v>
      </c>
      <c r="L119" s="74">
        <f t="shared" si="87"/>
        <v>585.40195999999992</v>
      </c>
      <c r="M119" s="58">
        <f>L119/K119*100</f>
        <v>100</v>
      </c>
      <c r="N119" s="74">
        <f t="shared" si="87"/>
        <v>0</v>
      </c>
      <c r="O119" s="74">
        <f t="shared" si="87"/>
        <v>0</v>
      </c>
      <c r="P119" s="58"/>
      <c r="Q119" s="74">
        <f t="shared" si="87"/>
        <v>0</v>
      </c>
      <c r="R119" s="74">
        <f t="shared" si="87"/>
        <v>0</v>
      </c>
      <c r="S119" s="58"/>
      <c r="T119" s="74">
        <f t="shared" si="87"/>
        <v>0</v>
      </c>
      <c r="U119" s="74">
        <f t="shared" si="87"/>
        <v>0</v>
      </c>
      <c r="V119" s="58"/>
      <c r="W119" s="74">
        <f t="shared" si="87"/>
        <v>0</v>
      </c>
      <c r="X119" s="74">
        <f t="shared" si="87"/>
        <v>0</v>
      </c>
      <c r="Y119" s="74"/>
      <c r="Z119" s="74">
        <f t="shared" si="87"/>
        <v>0</v>
      </c>
      <c r="AA119" s="74">
        <f t="shared" si="87"/>
        <v>0</v>
      </c>
      <c r="AB119" s="74"/>
      <c r="AC119" s="74">
        <f t="shared" si="87"/>
        <v>0</v>
      </c>
      <c r="AD119" s="74">
        <f t="shared" si="87"/>
        <v>0</v>
      </c>
      <c r="AE119" s="74"/>
      <c r="AF119" s="74">
        <f t="shared" si="87"/>
        <v>0</v>
      </c>
      <c r="AG119" s="74">
        <f t="shared" si="87"/>
        <v>0</v>
      </c>
      <c r="AH119" s="58"/>
      <c r="AI119" s="74">
        <f t="shared" si="87"/>
        <v>0</v>
      </c>
      <c r="AJ119" s="74">
        <f t="shared" si="87"/>
        <v>0</v>
      </c>
      <c r="AK119" s="58"/>
      <c r="AL119" s="74">
        <f t="shared" si="87"/>
        <v>0</v>
      </c>
      <c r="AM119" s="74">
        <f t="shared" si="87"/>
        <v>0</v>
      </c>
      <c r="AN119" s="58"/>
      <c r="AO119" s="74">
        <f t="shared" si="87"/>
        <v>0</v>
      </c>
      <c r="AP119" s="74">
        <f t="shared" si="87"/>
        <v>0</v>
      </c>
      <c r="AQ119" s="58"/>
      <c r="AR119" s="74">
        <f t="shared" si="87"/>
        <v>0</v>
      </c>
      <c r="AS119" s="74">
        <f t="shared" si="87"/>
        <v>0</v>
      </c>
      <c r="AT119" s="58"/>
      <c r="AU119" s="74">
        <f t="shared" si="87"/>
        <v>0</v>
      </c>
      <c r="AV119" s="74">
        <f t="shared" si="87"/>
        <v>0</v>
      </c>
      <c r="AW119" s="58"/>
      <c r="AX119" s="46">
        <f t="shared" si="87"/>
        <v>0</v>
      </c>
      <c r="AY119" s="74">
        <f t="shared" si="87"/>
        <v>0</v>
      </c>
      <c r="AZ119" s="58"/>
      <c r="BA119" s="74">
        <f t="shared" si="87"/>
        <v>0</v>
      </c>
      <c r="BB119" s="74">
        <f t="shared" si="87"/>
        <v>0</v>
      </c>
      <c r="BC119" s="58"/>
      <c r="BD119" s="74">
        <f t="shared" si="87"/>
        <v>0</v>
      </c>
      <c r="BE119" s="74">
        <f t="shared" si="87"/>
        <v>0</v>
      </c>
      <c r="BF119" s="58"/>
      <c r="BG119" s="74">
        <f t="shared" si="87"/>
        <v>0</v>
      </c>
      <c r="BH119" s="74">
        <f t="shared" si="87"/>
        <v>0</v>
      </c>
      <c r="BI119" s="58"/>
      <c r="BJ119" s="74">
        <f t="shared" si="87"/>
        <v>0</v>
      </c>
      <c r="BK119" s="74">
        <f t="shared" si="87"/>
        <v>0</v>
      </c>
      <c r="BL119" s="58"/>
      <c r="BM119" s="74">
        <f t="shared" ref="BM119:CF119" si="88">SUM(BM120:BM122)</f>
        <v>0</v>
      </c>
      <c r="BN119" s="74">
        <f t="shared" si="88"/>
        <v>0</v>
      </c>
      <c r="BO119" s="58"/>
      <c r="BP119" s="74">
        <f t="shared" si="88"/>
        <v>0</v>
      </c>
      <c r="BQ119" s="74">
        <f t="shared" si="88"/>
        <v>0</v>
      </c>
      <c r="BR119" s="58"/>
      <c r="BS119" s="74">
        <f t="shared" si="88"/>
        <v>0</v>
      </c>
      <c r="BT119" s="74">
        <f t="shared" si="88"/>
        <v>0</v>
      </c>
      <c r="BU119" s="58"/>
      <c r="BV119" s="74">
        <f t="shared" si="88"/>
        <v>0</v>
      </c>
      <c r="BW119" s="74">
        <f t="shared" si="88"/>
        <v>0</v>
      </c>
      <c r="BX119" s="58"/>
      <c r="BY119" s="74">
        <f t="shared" si="88"/>
        <v>0</v>
      </c>
      <c r="BZ119" s="74">
        <f t="shared" si="88"/>
        <v>0</v>
      </c>
      <c r="CA119" s="58"/>
      <c r="CB119" s="74">
        <f t="shared" si="88"/>
        <v>0</v>
      </c>
      <c r="CC119" s="74">
        <f t="shared" si="88"/>
        <v>0</v>
      </c>
      <c r="CD119" s="58"/>
      <c r="CE119" s="74">
        <f t="shared" si="88"/>
        <v>0</v>
      </c>
      <c r="CF119" s="74">
        <f t="shared" si="88"/>
        <v>0</v>
      </c>
      <c r="CG119" s="58"/>
      <c r="CH119" s="74">
        <f>SUM(CH120:CH122)</f>
        <v>0</v>
      </c>
      <c r="CI119" s="74">
        <f>SUM(CI120:CI122)</f>
        <v>0</v>
      </c>
      <c r="CJ119" s="58"/>
      <c r="CK119" s="74">
        <f>SUM(CK120:CK122)</f>
        <v>0</v>
      </c>
      <c r="CL119" s="74">
        <f>SUM(CL120:CL122)</f>
        <v>0</v>
      </c>
      <c r="CM119" s="58"/>
      <c r="CN119" s="74">
        <f>SUM(CN120:CN122)</f>
        <v>0</v>
      </c>
      <c r="CO119" s="74">
        <f>SUM(CO120:CO122)</f>
        <v>0</v>
      </c>
      <c r="CP119" s="58"/>
      <c r="CQ119" s="74">
        <f>SUM(CQ120:CQ122)</f>
        <v>0</v>
      </c>
      <c r="CR119" s="74">
        <f>SUM(CR120:CR122)</f>
        <v>0</v>
      </c>
      <c r="CS119" s="58"/>
    </row>
    <row r="120" spans="1:97" ht="15.75" customHeight="1">
      <c r="A120" s="1" t="s">
        <v>146</v>
      </c>
      <c r="B120" s="54">
        <f t="shared" ref="B120:B122" si="89">E120+H120+K120+N120+Q120+T120+W120+Z120+AC120+AF120+AI120+AL120+AO120+AR120+AU120+AX120+BA120+BD120+BG120+BJ120+BM120+BP120+BS120+BV120+BY120+CH120+CK120+CN120+CQ120</f>
        <v>113.97096999999999</v>
      </c>
      <c r="C120" s="54">
        <f>F120+I120+L120+O120+R120+U120+X120+AA120+AD120+AG120+AJ120+AM120+AP120+AS120+AV120+AY120+BB120+BE120+BH120+BK120+BN120+BQ120+BT120+BW120+BZ120+CI120+CL120+CO120+CR120</f>
        <v>113.97096999999999</v>
      </c>
      <c r="D120" s="54">
        <f t="shared" si="84"/>
        <v>100</v>
      </c>
      <c r="E120" s="54"/>
      <c r="F120" s="54"/>
      <c r="G120" s="60"/>
      <c r="H120" s="54"/>
      <c r="I120" s="54"/>
      <c r="J120" s="60"/>
      <c r="K120" s="54">
        <v>113.97096999999999</v>
      </c>
      <c r="L120" s="54">
        <v>113.97096999999999</v>
      </c>
      <c r="M120" s="60">
        <f>L120/K120*100</f>
        <v>100</v>
      </c>
      <c r="N120" s="54"/>
      <c r="O120" s="54"/>
      <c r="P120" s="60"/>
      <c r="Q120" s="54"/>
      <c r="R120" s="54"/>
      <c r="S120" s="60"/>
      <c r="T120" s="54"/>
      <c r="U120" s="54"/>
      <c r="V120" s="60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60"/>
      <c r="AI120" s="54"/>
      <c r="AJ120" s="54"/>
      <c r="AK120" s="60"/>
      <c r="AL120" s="54"/>
      <c r="AM120" s="54"/>
      <c r="AN120" s="60"/>
      <c r="AO120" s="54"/>
      <c r="AP120" s="54"/>
      <c r="AQ120" s="60"/>
      <c r="AR120" s="54"/>
      <c r="AS120" s="54"/>
      <c r="AT120" s="60"/>
      <c r="AU120" s="54"/>
      <c r="AV120" s="54"/>
      <c r="AW120" s="60"/>
      <c r="AX120" s="26"/>
      <c r="AY120" s="54"/>
      <c r="AZ120" s="60"/>
      <c r="BA120" s="54"/>
      <c r="BB120" s="54"/>
      <c r="BC120" s="60"/>
      <c r="BD120" s="54"/>
      <c r="BE120" s="54"/>
      <c r="BF120" s="60"/>
      <c r="BG120" s="54"/>
      <c r="BH120" s="54"/>
      <c r="BI120" s="60"/>
      <c r="BJ120" s="54"/>
      <c r="BK120" s="54"/>
      <c r="BL120" s="60"/>
      <c r="BM120" s="54"/>
      <c r="BN120" s="54"/>
      <c r="BO120" s="60"/>
      <c r="BP120" s="54"/>
      <c r="BQ120" s="54"/>
      <c r="BR120" s="60"/>
      <c r="BS120" s="54"/>
      <c r="BT120" s="54"/>
      <c r="BU120" s="60"/>
      <c r="BV120" s="54"/>
      <c r="BW120" s="54"/>
      <c r="BX120" s="60"/>
      <c r="BY120" s="54">
        <f t="shared" ref="BY120:BZ122" si="90">CB120+CE120</f>
        <v>0</v>
      </c>
      <c r="BZ120" s="54">
        <f t="shared" si="90"/>
        <v>0</v>
      </c>
      <c r="CA120" s="60"/>
      <c r="CB120" s="54"/>
      <c r="CC120" s="54"/>
      <c r="CD120" s="60"/>
      <c r="CE120" s="54"/>
      <c r="CF120" s="54"/>
      <c r="CG120" s="60"/>
      <c r="CH120" s="54"/>
      <c r="CI120" s="54"/>
      <c r="CJ120" s="60"/>
      <c r="CK120" s="54"/>
      <c r="CL120" s="54"/>
      <c r="CM120" s="60"/>
      <c r="CN120" s="54"/>
      <c r="CO120" s="54"/>
      <c r="CP120" s="60"/>
      <c r="CQ120" s="54"/>
      <c r="CR120" s="54"/>
      <c r="CS120" s="60"/>
    </row>
    <row r="121" spans="1:97" ht="15.75" customHeight="1">
      <c r="A121" s="1" t="s">
        <v>88</v>
      </c>
      <c r="B121" s="54">
        <f t="shared" si="89"/>
        <v>235.04597000000001</v>
      </c>
      <c r="C121" s="54">
        <f>F121+I121+L121+O121+R121+U121+X121+AA121+AD121+AG121+AJ121+AM121+AP121+AS121+AV121+AY121+BB121+BE121+BH121+BK121+BN121+BQ121+BT121+BW121+BZ121+CI121+CL121+CO121+CR121</f>
        <v>235.04597000000001</v>
      </c>
      <c r="D121" s="54">
        <f t="shared" si="84"/>
        <v>100</v>
      </c>
      <c r="E121" s="54"/>
      <c r="F121" s="54"/>
      <c r="G121" s="60"/>
      <c r="H121" s="54"/>
      <c r="I121" s="54"/>
      <c r="J121" s="60"/>
      <c r="K121" s="54">
        <v>235.04597000000001</v>
      </c>
      <c r="L121" s="54">
        <v>235.04597000000001</v>
      </c>
      <c r="M121" s="60">
        <f>L121/K121*100</f>
        <v>100</v>
      </c>
      <c r="N121" s="54"/>
      <c r="O121" s="54"/>
      <c r="P121" s="60"/>
      <c r="Q121" s="54"/>
      <c r="R121" s="54"/>
      <c r="S121" s="60"/>
      <c r="T121" s="54"/>
      <c r="U121" s="54"/>
      <c r="V121" s="60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60"/>
      <c r="AI121" s="54"/>
      <c r="AJ121" s="54"/>
      <c r="AK121" s="60"/>
      <c r="AL121" s="54"/>
      <c r="AM121" s="54"/>
      <c r="AN121" s="60"/>
      <c r="AO121" s="54"/>
      <c r="AP121" s="54"/>
      <c r="AQ121" s="60"/>
      <c r="AR121" s="54"/>
      <c r="AS121" s="54"/>
      <c r="AT121" s="60"/>
      <c r="AU121" s="54"/>
      <c r="AV121" s="54"/>
      <c r="AW121" s="60"/>
      <c r="AX121" s="26"/>
      <c r="AY121" s="54"/>
      <c r="AZ121" s="60"/>
      <c r="BA121" s="54"/>
      <c r="BB121" s="54"/>
      <c r="BC121" s="60"/>
      <c r="BD121" s="54"/>
      <c r="BE121" s="54"/>
      <c r="BF121" s="60"/>
      <c r="BG121" s="54"/>
      <c r="BH121" s="54"/>
      <c r="BI121" s="60"/>
      <c r="BJ121" s="54"/>
      <c r="BK121" s="54"/>
      <c r="BL121" s="60"/>
      <c r="BM121" s="54"/>
      <c r="BN121" s="54"/>
      <c r="BO121" s="60"/>
      <c r="BP121" s="54"/>
      <c r="BQ121" s="54"/>
      <c r="BR121" s="60"/>
      <c r="BS121" s="54"/>
      <c r="BT121" s="54"/>
      <c r="BU121" s="60"/>
      <c r="BV121" s="54"/>
      <c r="BW121" s="54"/>
      <c r="BX121" s="60"/>
      <c r="BY121" s="54">
        <f t="shared" si="90"/>
        <v>0</v>
      </c>
      <c r="BZ121" s="54">
        <f t="shared" si="90"/>
        <v>0</v>
      </c>
      <c r="CA121" s="60"/>
      <c r="CB121" s="54"/>
      <c r="CC121" s="54"/>
      <c r="CD121" s="60"/>
      <c r="CE121" s="54"/>
      <c r="CF121" s="54"/>
      <c r="CG121" s="60"/>
      <c r="CH121" s="54"/>
      <c r="CI121" s="54"/>
      <c r="CJ121" s="60"/>
      <c r="CK121" s="54"/>
      <c r="CL121" s="54"/>
      <c r="CM121" s="60"/>
      <c r="CN121" s="54"/>
      <c r="CO121" s="54"/>
      <c r="CP121" s="60"/>
      <c r="CQ121" s="54"/>
      <c r="CR121" s="54"/>
      <c r="CS121" s="60"/>
    </row>
    <row r="122" spans="1:97" ht="15.75" customHeight="1">
      <c r="A122" s="1" t="s">
        <v>148</v>
      </c>
      <c r="B122" s="54">
        <f t="shared" si="89"/>
        <v>236.38502</v>
      </c>
      <c r="C122" s="54">
        <f>F122+I122+L122+O122+R122+U122+X122+AA122+AD122+AG122+AJ122+AM122+AP122+AS122+AV122+AY122+BB122+BE122+BH122+BK122+BN122+BQ122+BT122+BW122+BZ122+CI122+CL122+CO122+CR122</f>
        <v>236.38502</v>
      </c>
      <c r="D122" s="54">
        <f t="shared" si="84"/>
        <v>100</v>
      </c>
      <c r="E122" s="54"/>
      <c r="F122" s="54"/>
      <c r="G122" s="60"/>
      <c r="H122" s="54"/>
      <c r="I122" s="54"/>
      <c r="J122" s="60"/>
      <c r="K122" s="54">
        <v>236.38502</v>
      </c>
      <c r="L122" s="54">
        <v>236.38502</v>
      </c>
      <c r="M122" s="60">
        <f>L122/K122*100</f>
        <v>100</v>
      </c>
      <c r="N122" s="54"/>
      <c r="O122" s="54"/>
      <c r="P122" s="60"/>
      <c r="Q122" s="54"/>
      <c r="R122" s="54"/>
      <c r="S122" s="60"/>
      <c r="T122" s="54"/>
      <c r="U122" s="54"/>
      <c r="V122" s="60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60"/>
      <c r="AI122" s="54"/>
      <c r="AJ122" s="54"/>
      <c r="AK122" s="60"/>
      <c r="AL122" s="54"/>
      <c r="AM122" s="54"/>
      <c r="AN122" s="60"/>
      <c r="AO122" s="54"/>
      <c r="AP122" s="54"/>
      <c r="AQ122" s="60"/>
      <c r="AR122" s="54"/>
      <c r="AS122" s="54"/>
      <c r="AT122" s="60"/>
      <c r="AU122" s="54"/>
      <c r="AV122" s="54"/>
      <c r="AW122" s="60"/>
      <c r="AX122" s="26"/>
      <c r="AY122" s="54"/>
      <c r="AZ122" s="60"/>
      <c r="BA122" s="54"/>
      <c r="BB122" s="54"/>
      <c r="BC122" s="60"/>
      <c r="BD122" s="54"/>
      <c r="BE122" s="54"/>
      <c r="BF122" s="60"/>
      <c r="BG122" s="54"/>
      <c r="BH122" s="54"/>
      <c r="BI122" s="60"/>
      <c r="BJ122" s="54"/>
      <c r="BK122" s="54"/>
      <c r="BL122" s="60"/>
      <c r="BM122" s="54"/>
      <c r="BN122" s="54"/>
      <c r="BO122" s="60"/>
      <c r="BP122" s="54"/>
      <c r="BQ122" s="54"/>
      <c r="BR122" s="60"/>
      <c r="BS122" s="54"/>
      <c r="BT122" s="54"/>
      <c r="BU122" s="60"/>
      <c r="BV122" s="54"/>
      <c r="BW122" s="54"/>
      <c r="BX122" s="60"/>
      <c r="BY122" s="54">
        <f t="shared" si="90"/>
        <v>0</v>
      </c>
      <c r="BZ122" s="54">
        <f t="shared" si="90"/>
        <v>0</v>
      </c>
      <c r="CA122" s="60"/>
      <c r="CB122" s="54"/>
      <c r="CC122" s="54"/>
      <c r="CD122" s="60"/>
      <c r="CE122" s="54"/>
      <c r="CF122" s="54"/>
      <c r="CG122" s="60"/>
      <c r="CH122" s="54"/>
      <c r="CI122" s="54"/>
      <c r="CJ122" s="60"/>
      <c r="CK122" s="54"/>
      <c r="CL122" s="54"/>
      <c r="CM122" s="60"/>
      <c r="CN122" s="54"/>
      <c r="CO122" s="54"/>
      <c r="CP122" s="60"/>
      <c r="CQ122" s="54"/>
      <c r="CR122" s="54"/>
      <c r="CS122" s="60"/>
    </row>
    <row r="123" spans="1:97" s="6" customFormat="1" ht="15.75" customHeight="1">
      <c r="A123" s="2" t="s">
        <v>185</v>
      </c>
      <c r="B123" s="74">
        <f>B124+B125</f>
        <v>188953.78800000006</v>
      </c>
      <c r="C123" s="74">
        <f t="shared" ref="C123:BK123" si="91">C124+C125</f>
        <v>187907.90695999999</v>
      </c>
      <c r="D123" s="74">
        <f t="shared" si="84"/>
        <v>99.44648845039292</v>
      </c>
      <c r="E123" s="74">
        <f t="shared" si="91"/>
        <v>1037</v>
      </c>
      <c r="F123" s="74">
        <f t="shared" si="91"/>
        <v>1037</v>
      </c>
      <c r="G123" s="58">
        <f>F123/E123*100</f>
        <v>100</v>
      </c>
      <c r="H123" s="74">
        <f t="shared" si="91"/>
        <v>31.1</v>
      </c>
      <c r="I123" s="74">
        <f t="shared" si="91"/>
        <v>31.1</v>
      </c>
      <c r="J123" s="58">
        <f>I123/H123*100</f>
        <v>100</v>
      </c>
      <c r="K123" s="74">
        <f t="shared" si="91"/>
        <v>1182.7</v>
      </c>
      <c r="L123" s="74">
        <f>L124+L125</f>
        <v>1182.7</v>
      </c>
      <c r="M123" s="58">
        <f>L123/K123*100</f>
        <v>100</v>
      </c>
      <c r="N123" s="74">
        <f t="shared" si="91"/>
        <v>100938.7</v>
      </c>
      <c r="O123" s="74">
        <f t="shared" si="91"/>
        <v>100938.7</v>
      </c>
      <c r="P123" s="58">
        <f>O123/N123*100</f>
        <v>100</v>
      </c>
      <c r="Q123" s="74">
        <f t="shared" si="91"/>
        <v>29227.3</v>
      </c>
      <c r="R123" s="74">
        <f t="shared" si="91"/>
        <v>29227.3</v>
      </c>
      <c r="S123" s="58">
        <f>R123/Q123*100</f>
        <v>100</v>
      </c>
      <c r="T123" s="74">
        <f t="shared" si="91"/>
        <v>0</v>
      </c>
      <c r="U123" s="74">
        <f t="shared" si="91"/>
        <v>0</v>
      </c>
      <c r="V123" s="58"/>
      <c r="W123" s="74">
        <f t="shared" si="91"/>
        <v>139.6</v>
      </c>
      <c r="X123" s="74">
        <f t="shared" si="91"/>
        <v>134.8604</v>
      </c>
      <c r="Y123" s="74">
        <f>X123/W123*100</f>
        <v>96.604871060171931</v>
      </c>
      <c r="Z123" s="74">
        <f t="shared" si="91"/>
        <v>16324.3</v>
      </c>
      <c r="AA123" s="74">
        <f t="shared" si="91"/>
        <v>16324.3</v>
      </c>
      <c r="AB123" s="74">
        <f>AA123/Z123*100</f>
        <v>100</v>
      </c>
      <c r="AC123" s="74">
        <f t="shared" si="91"/>
        <v>5185.7380000000003</v>
      </c>
      <c r="AD123" s="74">
        <f t="shared" si="91"/>
        <v>5185.7380000000003</v>
      </c>
      <c r="AE123" s="74">
        <f>AD123/AC123*100</f>
        <v>100</v>
      </c>
      <c r="AF123" s="74">
        <f t="shared" si="91"/>
        <v>17390.830000000002</v>
      </c>
      <c r="AG123" s="74">
        <f t="shared" si="91"/>
        <v>16512.233370000002</v>
      </c>
      <c r="AH123" s="58">
        <f>AG123/AF123*100</f>
        <v>94.947931582333908</v>
      </c>
      <c r="AI123" s="74">
        <f t="shared" si="91"/>
        <v>99.1</v>
      </c>
      <c r="AJ123" s="74">
        <f t="shared" si="91"/>
        <v>68.672780000000003</v>
      </c>
      <c r="AK123" s="58">
        <f>AJ123/AI123*100</f>
        <v>69.296448032290627</v>
      </c>
      <c r="AL123" s="74">
        <f t="shared" si="91"/>
        <v>0</v>
      </c>
      <c r="AM123" s="74">
        <f t="shared" si="91"/>
        <v>0</v>
      </c>
      <c r="AN123" s="58"/>
      <c r="AO123" s="74">
        <f t="shared" si="91"/>
        <v>540</v>
      </c>
      <c r="AP123" s="74">
        <f t="shared" si="91"/>
        <v>540</v>
      </c>
      <c r="AQ123" s="58">
        <f>AP123/AO123*100</f>
        <v>100</v>
      </c>
      <c r="AR123" s="74">
        <f t="shared" si="91"/>
        <v>3</v>
      </c>
      <c r="AS123" s="74">
        <f t="shared" si="91"/>
        <v>3</v>
      </c>
      <c r="AT123" s="58">
        <f>AS123/AR123*100</f>
        <v>100</v>
      </c>
      <c r="AU123" s="74">
        <f t="shared" si="91"/>
        <v>291.60000000000002</v>
      </c>
      <c r="AV123" s="74">
        <f t="shared" si="91"/>
        <v>291.60000000000002</v>
      </c>
      <c r="AW123" s="58">
        <f>AV123/AU123*100</f>
        <v>100</v>
      </c>
      <c r="AX123" s="46">
        <f t="shared" si="91"/>
        <v>494</v>
      </c>
      <c r="AY123" s="74">
        <f t="shared" si="91"/>
        <v>494</v>
      </c>
      <c r="AZ123" s="58">
        <f>AY123/AX123*100</f>
        <v>100</v>
      </c>
      <c r="BA123" s="74">
        <f t="shared" si="91"/>
        <v>18</v>
      </c>
      <c r="BB123" s="74">
        <f t="shared" si="91"/>
        <v>18</v>
      </c>
      <c r="BC123" s="58">
        <f>BB123/BA123*100</f>
        <v>100</v>
      </c>
      <c r="BD123" s="74">
        <f t="shared" si="91"/>
        <v>340.2</v>
      </c>
      <c r="BE123" s="74">
        <f t="shared" si="91"/>
        <v>340.2</v>
      </c>
      <c r="BF123" s="58">
        <f>BE123/BD123*100</f>
        <v>100</v>
      </c>
      <c r="BG123" s="74">
        <f t="shared" si="91"/>
        <v>569.29999999999995</v>
      </c>
      <c r="BH123" s="74">
        <f t="shared" si="91"/>
        <v>568.98699999999997</v>
      </c>
      <c r="BI123" s="58">
        <f>BH123/BG123*100</f>
        <v>99.945020200245921</v>
      </c>
      <c r="BJ123" s="74">
        <f t="shared" si="91"/>
        <v>0</v>
      </c>
      <c r="BK123" s="74">
        <f t="shared" si="91"/>
        <v>0</v>
      </c>
      <c r="BL123" s="58"/>
      <c r="BM123" s="74">
        <f t="shared" ref="BM123:CF123" si="92">BM124+BM125</f>
        <v>5204.8999999999996</v>
      </c>
      <c r="BN123" s="74">
        <f t="shared" si="92"/>
        <v>5148.6432800000002</v>
      </c>
      <c r="BO123" s="58">
        <f>BN123/BM123*100</f>
        <v>98.919158485273499</v>
      </c>
      <c r="BP123" s="74">
        <f t="shared" si="92"/>
        <v>0</v>
      </c>
      <c r="BQ123" s="74">
        <f t="shared" si="92"/>
        <v>0</v>
      </c>
      <c r="BR123" s="58"/>
      <c r="BS123" s="74">
        <f t="shared" si="92"/>
        <v>0</v>
      </c>
      <c r="BT123" s="74">
        <f t="shared" si="92"/>
        <v>0</v>
      </c>
      <c r="BU123" s="58"/>
      <c r="BV123" s="74">
        <f t="shared" si="92"/>
        <v>0</v>
      </c>
      <c r="BW123" s="74">
        <f t="shared" si="92"/>
        <v>0</v>
      </c>
      <c r="BX123" s="58"/>
      <c r="BY123" s="74">
        <f t="shared" si="92"/>
        <v>1206.8114399999999</v>
      </c>
      <c r="BZ123" s="74">
        <f t="shared" si="92"/>
        <v>1206.8114399999999</v>
      </c>
      <c r="CA123" s="58">
        <f>BZ123/BY123*100</f>
        <v>100</v>
      </c>
      <c r="CB123" s="74">
        <f t="shared" si="92"/>
        <v>1194.74332</v>
      </c>
      <c r="CC123" s="74">
        <f t="shared" si="92"/>
        <v>1194.74332</v>
      </c>
      <c r="CD123" s="58">
        <f>CC123/CB123*100</f>
        <v>100</v>
      </c>
      <c r="CE123" s="74">
        <f t="shared" si="92"/>
        <v>12.06812</v>
      </c>
      <c r="CF123" s="74">
        <f t="shared" si="92"/>
        <v>12.06812</v>
      </c>
      <c r="CG123" s="58">
        <f>CF123/CE123*100</f>
        <v>100</v>
      </c>
      <c r="CH123" s="74">
        <f>CH124+CH125</f>
        <v>21.82</v>
      </c>
      <c r="CI123" s="74">
        <f>CI124+CI125</f>
        <v>11.3147</v>
      </c>
      <c r="CJ123" s="58">
        <f>CI123/CH123*100</f>
        <v>51.854720439963344</v>
      </c>
      <c r="CK123" s="74">
        <f>CK124+CK125</f>
        <v>8202.6</v>
      </c>
      <c r="CL123" s="74">
        <f>CL124+CL125</f>
        <v>8200.3726600000009</v>
      </c>
      <c r="CM123" s="58">
        <f>CL123/CK123*100</f>
        <v>99.972845926901229</v>
      </c>
      <c r="CN123" s="74">
        <f>CN124+CN125</f>
        <v>193.18856</v>
      </c>
      <c r="CO123" s="74">
        <f>CO124+CO125</f>
        <v>193.18856</v>
      </c>
      <c r="CP123" s="58">
        <f>CO123/CN123*100</f>
        <v>100</v>
      </c>
      <c r="CQ123" s="74">
        <f>CQ124+CQ125</f>
        <v>312</v>
      </c>
      <c r="CR123" s="74">
        <f>CR124+CR125</f>
        <v>249.18476999999999</v>
      </c>
      <c r="CS123" s="58">
        <f>CR123/CQ123*100</f>
        <v>79.866913461538459</v>
      </c>
    </row>
    <row r="124" spans="1:97" ht="15.75" customHeight="1">
      <c r="A124" s="1" t="s">
        <v>184</v>
      </c>
      <c r="B124" s="54">
        <f>E124+H124+K124+N124+Q124+T124+W124+Z124+AC124+AF124+AI124+AL124+AO124+AR124+AU124+AX124+BA124+BD124+BG124+BJ124+BM124+BP124+BS124+BV124+BY124+CH124+CK124+CN124+CQ124</f>
        <v>187771.08800000005</v>
      </c>
      <c r="C124" s="54">
        <f>F124+I124+L124+O124+R124+U124+X124+AA124+AD124+AG124+AJ124+AM124+AP124+AS124+AV124+AY124+BB124+BE124+BH124+BK124+BN124+BQ124+BT124+BW124+BZ124+CI124+CL124+CO124+CR124</f>
        <v>186725.20695999998</v>
      </c>
      <c r="D124" s="54">
        <f t="shared" si="84"/>
        <v>99.443002087733518</v>
      </c>
      <c r="E124" s="54">
        <v>1037</v>
      </c>
      <c r="F124" s="54">
        <v>1037</v>
      </c>
      <c r="G124" s="60">
        <f>F124/E124*100</f>
        <v>100</v>
      </c>
      <c r="H124" s="54">
        <v>31.1</v>
      </c>
      <c r="I124" s="54">
        <v>31.1</v>
      </c>
      <c r="J124" s="60">
        <f>I124/H124*100</f>
        <v>100</v>
      </c>
      <c r="K124" s="54"/>
      <c r="L124" s="54"/>
      <c r="M124" s="60"/>
      <c r="N124" s="54">
        <v>100938.7</v>
      </c>
      <c r="O124" s="54">
        <v>100938.7</v>
      </c>
      <c r="P124" s="60">
        <f>O124/N124*100</f>
        <v>100</v>
      </c>
      <c r="Q124" s="54">
        <v>29227.3</v>
      </c>
      <c r="R124" s="54">
        <v>29227.3</v>
      </c>
      <c r="S124" s="60">
        <f>R124/Q124*100</f>
        <v>100</v>
      </c>
      <c r="T124" s="54"/>
      <c r="U124" s="54"/>
      <c r="V124" s="60"/>
      <c r="W124" s="54">
        <v>139.6</v>
      </c>
      <c r="X124" s="54">
        <v>134.8604</v>
      </c>
      <c r="Y124" s="60">
        <f>X124/W124*100</f>
        <v>96.604871060171931</v>
      </c>
      <c r="Z124" s="54">
        <v>16324.3</v>
      </c>
      <c r="AA124" s="54">
        <v>16324.3</v>
      </c>
      <c r="AB124" s="60">
        <f>AA124/Z124*100</f>
        <v>100</v>
      </c>
      <c r="AC124" s="54">
        <v>5185.7380000000003</v>
      </c>
      <c r="AD124" s="54">
        <v>5185.7380000000003</v>
      </c>
      <c r="AE124" s="60">
        <f>AD124/AC124*100</f>
        <v>100</v>
      </c>
      <c r="AF124" s="54">
        <v>17390.830000000002</v>
      </c>
      <c r="AG124" s="54">
        <v>16512.233370000002</v>
      </c>
      <c r="AH124" s="60">
        <f>AG124/AF124*100</f>
        <v>94.947931582333908</v>
      </c>
      <c r="AI124" s="54">
        <v>99.1</v>
      </c>
      <c r="AJ124" s="54">
        <v>68.672780000000003</v>
      </c>
      <c r="AK124" s="60">
        <f>AJ124/AI124*100</f>
        <v>69.296448032290627</v>
      </c>
      <c r="AL124" s="54"/>
      <c r="AM124" s="54"/>
      <c r="AN124" s="60"/>
      <c r="AO124" s="54">
        <v>540</v>
      </c>
      <c r="AP124" s="54">
        <v>540</v>
      </c>
      <c r="AQ124" s="60">
        <f>AP124/AO124*100</f>
        <v>100</v>
      </c>
      <c r="AR124" s="54">
        <v>3</v>
      </c>
      <c r="AS124" s="54">
        <v>3</v>
      </c>
      <c r="AT124" s="60">
        <f>AS124/AR124*100</f>
        <v>100</v>
      </c>
      <c r="AU124" s="54">
        <v>291.60000000000002</v>
      </c>
      <c r="AV124" s="54">
        <v>291.60000000000002</v>
      </c>
      <c r="AW124" s="60">
        <f>AV124/AU124*100</f>
        <v>100</v>
      </c>
      <c r="AX124" s="26">
        <v>494</v>
      </c>
      <c r="AY124" s="54">
        <v>494</v>
      </c>
      <c r="AZ124" s="60">
        <f>AY124/AX124*100</f>
        <v>100</v>
      </c>
      <c r="BA124" s="54">
        <v>18</v>
      </c>
      <c r="BB124" s="54">
        <v>18</v>
      </c>
      <c r="BC124" s="60">
        <f>BB124/BA124*100</f>
        <v>100</v>
      </c>
      <c r="BD124" s="54">
        <v>340.2</v>
      </c>
      <c r="BE124" s="54">
        <v>340.2</v>
      </c>
      <c r="BF124" s="60">
        <f>BE124/BD124*100</f>
        <v>100</v>
      </c>
      <c r="BG124" s="54">
        <v>569.29999999999995</v>
      </c>
      <c r="BH124" s="54">
        <v>568.98699999999997</v>
      </c>
      <c r="BI124" s="60">
        <f>BH124/BG124*100</f>
        <v>99.945020200245921</v>
      </c>
      <c r="BJ124" s="54"/>
      <c r="BK124" s="54"/>
      <c r="BL124" s="60"/>
      <c r="BM124" s="54">
        <v>5204.8999999999996</v>
      </c>
      <c r="BN124" s="54">
        <v>5148.6432800000002</v>
      </c>
      <c r="BO124" s="60">
        <f>BN124/BM124*100</f>
        <v>98.919158485273499</v>
      </c>
      <c r="BP124" s="54">
        <v>0</v>
      </c>
      <c r="BQ124" s="54">
        <v>0</v>
      </c>
      <c r="BR124" s="60"/>
      <c r="BS124" s="54"/>
      <c r="BT124" s="54"/>
      <c r="BU124" s="60"/>
      <c r="BV124" s="54"/>
      <c r="BW124" s="54"/>
      <c r="BX124" s="60"/>
      <c r="BY124" s="54">
        <f>CB124+CE124</f>
        <v>1206.8114399999999</v>
      </c>
      <c r="BZ124" s="54">
        <f>CC124+CF124</f>
        <v>1206.8114399999999</v>
      </c>
      <c r="CA124" s="60">
        <f>BZ124/BY124*100</f>
        <v>100</v>
      </c>
      <c r="CB124" s="54">
        <v>1194.74332</v>
      </c>
      <c r="CC124" s="54">
        <v>1194.74332</v>
      </c>
      <c r="CD124" s="60">
        <f>CC124/CB124*100</f>
        <v>100</v>
      </c>
      <c r="CE124" s="54">
        <v>12.06812</v>
      </c>
      <c r="CF124" s="54">
        <v>12.06812</v>
      </c>
      <c r="CG124" s="60">
        <f>CF124/CE124*100</f>
        <v>100</v>
      </c>
      <c r="CH124" s="54">
        <v>21.82</v>
      </c>
      <c r="CI124" s="54">
        <v>11.3147</v>
      </c>
      <c r="CJ124" s="60">
        <f>CI124/CH124*100</f>
        <v>51.854720439963344</v>
      </c>
      <c r="CK124" s="54">
        <v>8202.6</v>
      </c>
      <c r="CL124" s="54">
        <v>8200.3726600000009</v>
      </c>
      <c r="CM124" s="60">
        <f>CL124/CK124*100</f>
        <v>99.972845926901229</v>
      </c>
      <c r="CN124" s="54">
        <v>193.18856</v>
      </c>
      <c r="CO124" s="54">
        <v>193.18856</v>
      </c>
      <c r="CP124" s="60">
        <f>CO124/CN124*100</f>
        <v>100</v>
      </c>
      <c r="CQ124" s="54">
        <v>312</v>
      </c>
      <c r="CR124" s="54">
        <v>249.18476999999999</v>
      </c>
      <c r="CS124" s="60">
        <f>CR124/CQ124*100</f>
        <v>79.866913461538459</v>
      </c>
    </row>
    <row r="125" spans="1:97" s="6" customFormat="1" ht="15.75" customHeight="1">
      <c r="A125" s="2" t="s">
        <v>189</v>
      </c>
      <c r="B125" s="74">
        <f>SUM(B126:B134)</f>
        <v>1182.7</v>
      </c>
      <c r="C125" s="74">
        <f>SUM(C126:C134)</f>
        <v>1182.7</v>
      </c>
      <c r="D125" s="74">
        <f t="shared" si="84"/>
        <v>100</v>
      </c>
      <c r="E125" s="74">
        <f t="shared" ref="E125:BK125" si="93">SUM(E126:E134)</f>
        <v>0</v>
      </c>
      <c r="F125" s="74">
        <f t="shared" si="93"/>
        <v>0</v>
      </c>
      <c r="G125" s="58"/>
      <c r="H125" s="74">
        <f t="shared" si="93"/>
        <v>0</v>
      </c>
      <c r="I125" s="74">
        <f t="shared" si="93"/>
        <v>0</v>
      </c>
      <c r="J125" s="58"/>
      <c r="K125" s="74">
        <f t="shared" si="93"/>
        <v>1182.7</v>
      </c>
      <c r="L125" s="74">
        <f t="shared" si="93"/>
        <v>1182.7</v>
      </c>
      <c r="M125" s="58">
        <f t="shared" ref="M125:M134" si="94">L125/K125*100</f>
        <v>100</v>
      </c>
      <c r="N125" s="74">
        <f t="shared" si="93"/>
        <v>0</v>
      </c>
      <c r="O125" s="74">
        <f t="shared" si="93"/>
        <v>0</v>
      </c>
      <c r="P125" s="58"/>
      <c r="Q125" s="74">
        <f t="shared" si="93"/>
        <v>0</v>
      </c>
      <c r="R125" s="74">
        <f t="shared" si="93"/>
        <v>0</v>
      </c>
      <c r="S125" s="58"/>
      <c r="T125" s="74">
        <f t="shared" si="93"/>
        <v>0</v>
      </c>
      <c r="U125" s="74">
        <f t="shared" si="93"/>
        <v>0</v>
      </c>
      <c r="V125" s="58"/>
      <c r="W125" s="74">
        <f t="shared" si="93"/>
        <v>0</v>
      </c>
      <c r="X125" s="74">
        <f t="shared" si="93"/>
        <v>0</v>
      </c>
      <c r="Y125" s="74"/>
      <c r="Z125" s="74">
        <f t="shared" si="93"/>
        <v>0</v>
      </c>
      <c r="AA125" s="74">
        <f t="shared" si="93"/>
        <v>0</v>
      </c>
      <c r="AB125" s="74"/>
      <c r="AC125" s="74">
        <f t="shared" si="93"/>
        <v>0</v>
      </c>
      <c r="AD125" s="74">
        <f t="shared" si="93"/>
        <v>0</v>
      </c>
      <c r="AE125" s="74"/>
      <c r="AF125" s="74">
        <f t="shared" si="93"/>
        <v>0</v>
      </c>
      <c r="AG125" s="74">
        <f t="shared" si="93"/>
        <v>0</v>
      </c>
      <c r="AH125" s="58"/>
      <c r="AI125" s="74">
        <f t="shared" si="93"/>
        <v>0</v>
      </c>
      <c r="AJ125" s="74">
        <f t="shared" si="93"/>
        <v>0</v>
      </c>
      <c r="AK125" s="58"/>
      <c r="AL125" s="74">
        <f t="shared" si="93"/>
        <v>0</v>
      </c>
      <c r="AM125" s="74">
        <f t="shared" si="93"/>
        <v>0</v>
      </c>
      <c r="AN125" s="58"/>
      <c r="AO125" s="74">
        <f t="shared" si="93"/>
        <v>0</v>
      </c>
      <c r="AP125" s="74">
        <f t="shared" si="93"/>
        <v>0</v>
      </c>
      <c r="AQ125" s="58"/>
      <c r="AR125" s="74">
        <f t="shared" si="93"/>
        <v>0</v>
      </c>
      <c r="AS125" s="74">
        <f t="shared" si="93"/>
        <v>0</v>
      </c>
      <c r="AT125" s="58"/>
      <c r="AU125" s="74">
        <f t="shared" si="93"/>
        <v>0</v>
      </c>
      <c r="AV125" s="74">
        <f t="shared" si="93"/>
        <v>0</v>
      </c>
      <c r="AW125" s="58"/>
      <c r="AX125" s="46">
        <f t="shared" si="93"/>
        <v>0</v>
      </c>
      <c r="AY125" s="74">
        <f t="shared" si="93"/>
        <v>0</v>
      </c>
      <c r="AZ125" s="58"/>
      <c r="BA125" s="74">
        <f t="shared" si="93"/>
        <v>0</v>
      </c>
      <c r="BB125" s="74">
        <f t="shared" si="93"/>
        <v>0</v>
      </c>
      <c r="BC125" s="58"/>
      <c r="BD125" s="74">
        <f t="shared" si="93"/>
        <v>0</v>
      </c>
      <c r="BE125" s="74">
        <f t="shared" si="93"/>
        <v>0</v>
      </c>
      <c r="BF125" s="58"/>
      <c r="BG125" s="74">
        <f t="shared" si="93"/>
        <v>0</v>
      </c>
      <c r="BH125" s="74">
        <f t="shared" si="93"/>
        <v>0</v>
      </c>
      <c r="BI125" s="58"/>
      <c r="BJ125" s="74">
        <f t="shared" si="93"/>
        <v>0</v>
      </c>
      <c r="BK125" s="74">
        <f t="shared" si="93"/>
        <v>0</v>
      </c>
      <c r="BL125" s="58"/>
      <c r="BM125" s="74">
        <f t="shared" ref="BM125:CF125" si="95">SUM(BM126:BM134)</f>
        <v>0</v>
      </c>
      <c r="BN125" s="74">
        <f t="shared" si="95"/>
        <v>0</v>
      </c>
      <c r="BO125" s="58"/>
      <c r="BP125" s="74">
        <f t="shared" si="95"/>
        <v>0</v>
      </c>
      <c r="BQ125" s="74">
        <f t="shared" si="95"/>
        <v>0</v>
      </c>
      <c r="BR125" s="58"/>
      <c r="BS125" s="74">
        <f t="shared" si="95"/>
        <v>0</v>
      </c>
      <c r="BT125" s="74">
        <f t="shared" si="95"/>
        <v>0</v>
      </c>
      <c r="BU125" s="58"/>
      <c r="BV125" s="74">
        <f t="shared" si="95"/>
        <v>0</v>
      </c>
      <c r="BW125" s="74">
        <f t="shared" si="95"/>
        <v>0</v>
      </c>
      <c r="BX125" s="58"/>
      <c r="BY125" s="74">
        <f t="shared" si="95"/>
        <v>0</v>
      </c>
      <c r="BZ125" s="74">
        <f t="shared" si="95"/>
        <v>0</v>
      </c>
      <c r="CA125" s="58"/>
      <c r="CB125" s="74">
        <f t="shared" si="95"/>
        <v>0</v>
      </c>
      <c r="CC125" s="74">
        <f t="shared" si="95"/>
        <v>0</v>
      </c>
      <c r="CD125" s="58"/>
      <c r="CE125" s="74">
        <f t="shared" si="95"/>
        <v>0</v>
      </c>
      <c r="CF125" s="74">
        <f t="shared" si="95"/>
        <v>0</v>
      </c>
      <c r="CG125" s="58"/>
      <c r="CH125" s="74">
        <f>SUM(CH126:CH134)</f>
        <v>0</v>
      </c>
      <c r="CI125" s="74">
        <f>SUM(CI126:CI134)</f>
        <v>0</v>
      </c>
      <c r="CJ125" s="58"/>
      <c r="CK125" s="74">
        <f>SUM(CK126:CK134)</f>
        <v>0</v>
      </c>
      <c r="CL125" s="74">
        <f>SUM(CL126:CL134)</f>
        <v>0</v>
      </c>
      <c r="CM125" s="58"/>
      <c r="CN125" s="74">
        <f>SUM(CN126:CN134)</f>
        <v>0</v>
      </c>
      <c r="CO125" s="74">
        <f>SUM(CO126:CO134)</f>
        <v>0</v>
      </c>
      <c r="CP125" s="58"/>
      <c r="CQ125" s="74">
        <f>SUM(CQ126:CQ134)</f>
        <v>0</v>
      </c>
      <c r="CR125" s="74">
        <f>SUM(CR126:CR134)</f>
        <v>0</v>
      </c>
      <c r="CS125" s="58"/>
    </row>
    <row r="126" spans="1:97" ht="15.75" customHeight="1">
      <c r="A126" s="1" t="s">
        <v>105</v>
      </c>
      <c r="B126" s="54">
        <f t="shared" ref="B126:B134" si="96">E126+H126+K126+N126+Q126+T126+W126+Z126+AC126+AF126+AI126+AL126+AO126+AR126+AU126+AX126+BA126+BD126+BG126+BJ126+BM126+BP126+BS126+BV126+BY126+CH126+CK126+CN126+CQ126</f>
        <v>118.3</v>
      </c>
      <c r="C126" s="54">
        <f t="shared" ref="C126:C134" si="97">F126+I126+L126+O126+R126+U126+X126+AA126+AD126+AG126+AJ126+AM126+AP126+AS126+AV126+AY126+BB126+BE126+BH126+BK126+BN126+BQ126+BT126+BW126+BZ126+CI126+CL126+CO126+CR126</f>
        <v>118.3</v>
      </c>
      <c r="D126" s="54">
        <f t="shared" si="84"/>
        <v>100</v>
      </c>
      <c r="E126" s="54"/>
      <c r="F126" s="54"/>
      <c r="G126" s="60"/>
      <c r="H126" s="54"/>
      <c r="I126" s="54"/>
      <c r="J126" s="60"/>
      <c r="K126" s="54">
        <v>118.3</v>
      </c>
      <c r="L126" s="54">
        <v>118.3</v>
      </c>
      <c r="M126" s="60">
        <f t="shared" si="94"/>
        <v>100</v>
      </c>
      <c r="N126" s="54"/>
      <c r="O126" s="54"/>
      <c r="P126" s="60"/>
      <c r="Q126" s="54"/>
      <c r="R126" s="54"/>
      <c r="S126" s="60"/>
      <c r="T126" s="54"/>
      <c r="U126" s="54"/>
      <c r="V126" s="60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60"/>
      <c r="AI126" s="54"/>
      <c r="AJ126" s="54"/>
      <c r="AK126" s="60"/>
      <c r="AL126" s="54"/>
      <c r="AM126" s="54"/>
      <c r="AN126" s="60"/>
      <c r="AO126" s="54"/>
      <c r="AP126" s="54"/>
      <c r="AQ126" s="60"/>
      <c r="AR126" s="54"/>
      <c r="AS126" s="54"/>
      <c r="AT126" s="60"/>
      <c r="AU126" s="54"/>
      <c r="AV126" s="54"/>
      <c r="AW126" s="60"/>
      <c r="AX126" s="26"/>
      <c r="AY126" s="54"/>
      <c r="AZ126" s="60"/>
      <c r="BA126" s="54"/>
      <c r="BB126" s="54"/>
      <c r="BC126" s="60"/>
      <c r="BD126" s="54"/>
      <c r="BE126" s="54"/>
      <c r="BF126" s="60"/>
      <c r="BG126" s="54"/>
      <c r="BH126" s="54"/>
      <c r="BI126" s="60"/>
      <c r="BJ126" s="54"/>
      <c r="BK126" s="54"/>
      <c r="BL126" s="60"/>
      <c r="BM126" s="54"/>
      <c r="BN126" s="54"/>
      <c r="BO126" s="60"/>
      <c r="BP126" s="54"/>
      <c r="BQ126" s="54"/>
      <c r="BR126" s="60"/>
      <c r="BS126" s="54"/>
      <c r="BT126" s="54"/>
      <c r="BU126" s="60"/>
      <c r="BV126" s="54"/>
      <c r="BW126" s="54"/>
      <c r="BX126" s="60"/>
      <c r="BY126" s="54">
        <f t="shared" ref="BY126:BZ134" si="98">CB126+CE126</f>
        <v>0</v>
      </c>
      <c r="BZ126" s="54">
        <f t="shared" si="98"/>
        <v>0</v>
      </c>
      <c r="CA126" s="60"/>
      <c r="CB126" s="54"/>
      <c r="CC126" s="54"/>
      <c r="CD126" s="60"/>
      <c r="CE126" s="54"/>
      <c r="CF126" s="54"/>
      <c r="CG126" s="60"/>
      <c r="CH126" s="54"/>
      <c r="CI126" s="54"/>
      <c r="CJ126" s="60"/>
      <c r="CK126" s="54"/>
      <c r="CL126" s="54"/>
      <c r="CM126" s="60"/>
      <c r="CN126" s="54"/>
      <c r="CO126" s="54"/>
      <c r="CP126" s="60"/>
      <c r="CQ126" s="54"/>
      <c r="CR126" s="54"/>
      <c r="CS126" s="60"/>
    </row>
    <row r="127" spans="1:97" ht="15.75" customHeight="1">
      <c r="A127" s="1" t="s">
        <v>114</v>
      </c>
      <c r="B127" s="54">
        <f t="shared" si="96"/>
        <v>121.4</v>
      </c>
      <c r="C127" s="54">
        <f t="shared" si="97"/>
        <v>121.4</v>
      </c>
      <c r="D127" s="54">
        <f t="shared" si="84"/>
        <v>100</v>
      </c>
      <c r="E127" s="54"/>
      <c r="F127" s="54"/>
      <c r="G127" s="60"/>
      <c r="H127" s="54"/>
      <c r="I127" s="54"/>
      <c r="J127" s="60"/>
      <c r="K127" s="54">
        <v>121.4</v>
      </c>
      <c r="L127" s="54">
        <v>121.4</v>
      </c>
      <c r="M127" s="60">
        <f t="shared" si="94"/>
        <v>100</v>
      </c>
      <c r="N127" s="54"/>
      <c r="O127" s="54"/>
      <c r="P127" s="60"/>
      <c r="Q127" s="54"/>
      <c r="R127" s="54"/>
      <c r="S127" s="60"/>
      <c r="T127" s="54"/>
      <c r="U127" s="54"/>
      <c r="V127" s="60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60"/>
      <c r="AI127" s="54"/>
      <c r="AJ127" s="54"/>
      <c r="AK127" s="60"/>
      <c r="AL127" s="54"/>
      <c r="AM127" s="54"/>
      <c r="AN127" s="60"/>
      <c r="AO127" s="54"/>
      <c r="AP127" s="54"/>
      <c r="AQ127" s="60"/>
      <c r="AR127" s="54"/>
      <c r="AS127" s="54"/>
      <c r="AT127" s="60"/>
      <c r="AU127" s="54"/>
      <c r="AV127" s="54"/>
      <c r="AW127" s="60"/>
      <c r="AX127" s="26"/>
      <c r="AY127" s="54"/>
      <c r="AZ127" s="60"/>
      <c r="BA127" s="54"/>
      <c r="BB127" s="54"/>
      <c r="BC127" s="60"/>
      <c r="BD127" s="54"/>
      <c r="BE127" s="54"/>
      <c r="BF127" s="60"/>
      <c r="BG127" s="54"/>
      <c r="BH127" s="54"/>
      <c r="BI127" s="60"/>
      <c r="BJ127" s="54"/>
      <c r="BK127" s="54"/>
      <c r="BL127" s="60"/>
      <c r="BM127" s="54"/>
      <c r="BN127" s="54"/>
      <c r="BO127" s="60"/>
      <c r="BP127" s="54"/>
      <c r="BQ127" s="54"/>
      <c r="BR127" s="60"/>
      <c r="BS127" s="54"/>
      <c r="BT127" s="54"/>
      <c r="BU127" s="60"/>
      <c r="BV127" s="54"/>
      <c r="BW127" s="54"/>
      <c r="BX127" s="60"/>
      <c r="BY127" s="54">
        <f t="shared" si="98"/>
        <v>0</v>
      </c>
      <c r="BZ127" s="54">
        <f t="shared" si="98"/>
        <v>0</v>
      </c>
      <c r="CA127" s="60"/>
      <c r="CB127" s="54"/>
      <c r="CC127" s="54"/>
      <c r="CD127" s="60"/>
      <c r="CE127" s="54"/>
      <c r="CF127" s="54"/>
      <c r="CG127" s="60"/>
      <c r="CH127" s="54"/>
      <c r="CI127" s="54"/>
      <c r="CJ127" s="60"/>
      <c r="CK127" s="54"/>
      <c r="CL127" s="54"/>
      <c r="CM127" s="60"/>
      <c r="CN127" s="54"/>
      <c r="CO127" s="54"/>
      <c r="CP127" s="60"/>
      <c r="CQ127" s="54"/>
      <c r="CR127" s="54"/>
      <c r="CS127" s="60"/>
    </row>
    <row r="128" spans="1:97" ht="15.75" customHeight="1">
      <c r="A128" s="1" t="s">
        <v>118</v>
      </c>
      <c r="B128" s="54">
        <f t="shared" si="96"/>
        <v>121.65</v>
      </c>
      <c r="C128" s="54">
        <f t="shared" si="97"/>
        <v>121.65</v>
      </c>
      <c r="D128" s="54">
        <f t="shared" si="84"/>
        <v>100</v>
      </c>
      <c r="E128" s="54"/>
      <c r="F128" s="54"/>
      <c r="G128" s="60"/>
      <c r="H128" s="54"/>
      <c r="I128" s="54"/>
      <c r="J128" s="60"/>
      <c r="K128" s="54">
        <v>121.65</v>
      </c>
      <c r="L128" s="54">
        <v>121.65</v>
      </c>
      <c r="M128" s="60">
        <f t="shared" si="94"/>
        <v>100</v>
      </c>
      <c r="N128" s="54"/>
      <c r="O128" s="54"/>
      <c r="P128" s="60"/>
      <c r="Q128" s="54"/>
      <c r="R128" s="54"/>
      <c r="S128" s="60"/>
      <c r="T128" s="54"/>
      <c r="U128" s="54"/>
      <c r="V128" s="60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60"/>
      <c r="AI128" s="54"/>
      <c r="AJ128" s="54"/>
      <c r="AK128" s="60"/>
      <c r="AL128" s="54"/>
      <c r="AM128" s="54"/>
      <c r="AN128" s="60"/>
      <c r="AO128" s="54"/>
      <c r="AP128" s="54"/>
      <c r="AQ128" s="60"/>
      <c r="AR128" s="54"/>
      <c r="AS128" s="54"/>
      <c r="AT128" s="60"/>
      <c r="AU128" s="54"/>
      <c r="AV128" s="54"/>
      <c r="AW128" s="60"/>
      <c r="AX128" s="26"/>
      <c r="AY128" s="54"/>
      <c r="AZ128" s="60"/>
      <c r="BA128" s="54"/>
      <c r="BB128" s="54"/>
      <c r="BC128" s="60"/>
      <c r="BD128" s="54"/>
      <c r="BE128" s="54"/>
      <c r="BF128" s="60"/>
      <c r="BG128" s="54"/>
      <c r="BH128" s="54"/>
      <c r="BI128" s="60"/>
      <c r="BJ128" s="54"/>
      <c r="BK128" s="54"/>
      <c r="BL128" s="60"/>
      <c r="BM128" s="54"/>
      <c r="BN128" s="54"/>
      <c r="BO128" s="60"/>
      <c r="BP128" s="54"/>
      <c r="BQ128" s="54"/>
      <c r="BR128" s="60"/>
      <c r="BS128" s="54"/>
      <c r="BT128" s="54"/>
      <c r="BU128" s="60"/>
      <c r="BV128" s="54"/>
      <c r="BW128" s="54"/>
      <c r="BX128" s="60"/>
      <c r="BY128" s="54">
        <f t="shared" si="98"/>
        <v>0</v>
      </c>
      <c r="BZ128" s="54">
        <f t="shared" si="98"/>
        <v>0</v>
      </c>
      <c r="CA128" s="60"/>
      <c r="CB128" s="54"/>
      <c r="CC128" s="54"/>
      <c r="CD128" s="60"/>
      <c r="CE128" s="54"/>
      <c r="CF128" s="54"/>
      <c r="CG128" s="60"/>
      <c r="CH128" s="54"/>
      <c r="CI128" s="54"/>
      <c r="CJ128" s="60"/>
      <c r="CK128" s="54"/>
      <c r="CL128" s="54"/>
      <c r="CM128" s="60"/>
      <c r="CN128" s="54"/>
      <c r="CO128" s="54"/>
      <c r="CP128" s="60"/>
      <c r="CQ128" s="54"/>
      <c r="CR128" s="54"/>
      <c r="CS128" s="60"/>
    </row>
    <row r="129" spans="1:97" ht="15.75" customHeight="1">
      <c r="A129" s="1" t="s">
        <v>123</v>
      </c>
      <c r="B129" s="54">
        <f t="shared" si="96"/>
        <v>122.18</v>
      </c>
      <c r="C129" s="54">
        <f t="shared" si="97"/>
        <v>122.18</v>
      </c>
      <c r="D129" s="54">
        <f t="shared" si="84"/>
        <v>100</v>
      </c>
      <c r="E129" s="54"/>
      <c r="F129" s="54"/>
      <c r="G129" s="60"/>
      <c r="H129" s="54"/>
      <c r="I129" s="54"/>
      <c r="J129" s="60"/>
      <c r="K129" s="54">
        <v>122.18</v>
      </c>
      <c r="L129" s="54">
        <v>122.18</v>
      </c>
      <c r="M129" s="60">
        <f t="shared" si="94"/>
        <v>100</v>
      </c>
      <c r="N129" s="54"/>
      <c r="O129" s="54"/>
      <c r="P129" s="60"/>
      <c r="Q129" s="54"/>
      <c r="R129" s="54"/>
      <c r="S129" s="60"/>
      <c r="T129" s="54"/>
      <c r="U129" s="54"/>
      <c r="V129" s="60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60"/>
      <c r="AI129" s="54"/>
      <c r="AJ129" s="54"/>
      <c r="AK129" s="60"/>
      <c r="AL129" s="54"/>
      <c r="AM129" s="54"/>
      <c r="AN129" s="60"/>
      <c r="AO129" s="54"/>
      <c r="AP129" s="54"/>
      <c r="AQ129" s="60"/>
      <c r="AR129" s="54"/>
      <c r="AS129" s="54"/>
      <c r="AT129" s="60"/>
      <c r="AU129" s="54"/>
      <c r="AV129" s="54"/>
      <c r="AW129" s="60"/>
      <c r="AX129" s="26"/>
      <c r="AY129" s="54"/>
      <c r="AZ129" s="60"/>
      <c r="BA129" s="54"/>
      <c r="BB129" s="54"/>
      <c r="BC129" s="60"/>
      <c r="BD129" s="54"/>
      <c r="BE129" s="54"/>
      <c r="BF129" s="60"/>
      <c r="BG129" s="54"/>
      <c r="BH129" s="54"/>
      <c r="BI129" s="60"/>
      <c r="BJ129" s="54"/>
      <c r="BK129" s="54"/>
      <c r="BL129" s="60"/>
      <c r="BM129" s="54"/>
      <c r="BN129" s="54"/>
      <c r="BO129" s="60"/>
      <c r="BP129" s="54"/>
      <c r="BQ129" s="54"/>
      <c r="BR129" s="60"/>
      <c r="BS129" s="54"/>
      <c r="BT129" s="54"/>
      <c r="BU129" s="60"/>
      <c r="BV129" s="54"/>
      <c r="BW129" s="54"/>
      <c r="BX129" s="60"/>
      <c r="BY129" s="54">
        <f t="shared" si="98"/>
        <v>0</v>
      </c>
      <c r="BZ129" s="54">
        <f t="shared" si="98"/>
        <v>0</v>
      </c>
      <c r="CA129" s="60"/>
      <c r="CB129" s="54"/>
      <c r="CC129" s="54"/>
      <c r="CD129" s="60"/>
      <c r="CE129" s="54"/>
      <c r="CF129" s="54"/>
      <c r="CG129" s="60"/>
      <c r="CH129" s="54"/>
      <c r="CI129" s="54"/>
      <c r="CJ129" s="60"/>
      <c r="CK129" s="54"/>
      <c r="CL129" s="54"/>
      <c r="CM129" s="60"/>
      <c r="CN129" s="54"/>
      <c r="CO129" s="54"/>
      <c r="CP129" s="60"/>
      <c r="CQ129" s="54"/>
      <c r="CR129" s="54"/>
      <c r="CS129" s="60"/>
    </row>
    <row r="130" spans="1:97" ht="15.75" customHeight="1">
      <c r="A130" s="1" t="s">
        <v>127</v>
      </c>
      <c r="B130" s="54">
        <f t="shared" si="96"/>
        <v>118.6</v>
      </c>
      <c r="C130" s="54">
        <f t="shared" si="97"/>
        <v>118.6</v>
      </c>
      <c r="D130" s="54">
        <f t="shared" si="84"/>
        <v>100</v>
      </c>
      <c r="E130" s="54"/>
      <c r="F130" s="54"/>
      <c r="G130" s="60"/>
      <c r="H130" s="54"/>
      <c r="I130" s="54"/>
      <c r="J130" s="60"/>
      <c r="K130" s="54">
        <v>118.6</v>
      </c>
      <c r="L130" s="54">
        <v>118.6</v>
      </c>
      <c r="M130" s="60">
        <f t="shared" si="94"/>
        <v>100</v>
      </c>
      <c r="N130" s="54"/>
      <c r="O130" s="54"/>
      <c r="P130" s="60"/>
      <c r="Q130" s="54"/>
      <c r="R130" s="54"/>
      <c r="S130" s="60"/>
      <c r="T130" s="54"/>
      <c r="U130" s="54"/>
      <c r="V130" s="60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60"/>
      <c r="AI130" s="54"/>
      <c r="AJ130" s="54"/>
      <c r="AK130" s="60"/>
      <c r="AL130" s="54"/>
      <c r="AM130" s="54"/>
      <c r="AN130" s="60"/>
      <c r="AO130" s="54"/>
      <c r="AP130" s="54"/>
      <c r="AQ130" s="60"/>
      <c r="AR130" s="54"/>
      <c r="AS130" s="54"/>
      <c r="AT130" s="60"/>
      <c r="AU130" s="54"/>
      <c r="AV130" s="54"/>
      <c r="AW130" s="60"/>
      <c r="AX130" s="26"/>
      <c r="AY130" s="54"/>
      <c r="AZ130" s="60"/>
      <c r="BA130" s="54"/>
      <c r="BB130" s="54"/>
      <c r="BC130" s="60"/>
      <c r="BD130" s="54"/>
      <c r="BE130" s="54"/>
      <c r="BF130" s="60"/>
      <c r="BG130" s="54"/>
      <c r="BH130" s="54"/>
      <c r="BI130" s="60"/>
      <c r="BJ130" s="54"/>
      <c r="BK130" s="54"/>
      <c r="BL130" s="60"/>
      <c r="BM130" s="54"/>
      <c r="BN130" s="54"/>
      <c r="BO130" s="60"/>
      <c r="BP130" s="54"/>
      <c r="BQ130" s="54"/>
      <c r="BR130" s="60"/>
      <c r="BS130" s="54"/>
      <c r="BT130" s="54"/>
      <c r="BU130" s="60"/>
      <c r="BV130" s="54"/>
      <c r="BW130" s="54"/>
      <c r="BX130" s="60"/>
      <c r="BY130" s="54">
        <f t="shared" si="98"/>
        <v>0</v>
      </c>
      <c r="BZ130" s="54">
        <f t="shared" si="98"/>
        <v>0</v>
      </c>
      <c r="CA130" s="60"/>
      <c r="CB130" s="54"/>
      <c r="CC130" s="54"/>
      <c r="CD130" s="60"/>
      <c r="CE130" s="54"/>
      <c r="CF130" s="54"/>
      <c r="CG130" s="60"/>
      <c r="CH130" s="54"/>
      <c r="CI130" s="54"/>
      <c r="CJ130" s="60"/>
      <c r="CK130" s="54"/>
      <c r="CL130" s="54"/>
      <c r="CM130" s="60"/>
      <c r="CN130" s="54"/>
      <c r="CO130" s="54"/>
      <c r="CP130" s="60"/>
      <c r="CQ130" s="54"/>
      <c r="CR130" s="54"/>
      <c r="CS130" s="60"/>
    </row>
    <row r="131" spans="1:97" ht="15.75" customHeight="1">
      <c r="A131" s="1" t="s">
        <v>134</v>
      </c>
      <c r="B131" s="54">
        <f t="shared" si="96"/>
        <v>121.1</v>
      </c>
      <c r="C131" s="54">
        <f t="shared" si="97"/>
        <v>121.1</v>
      </c>
      <c r="D131" s="54">
        <f t="shared" si="84"/>
        <v>100</v>
      </c>
      <c r="E131" s="54"/>
      <c r="F131" s="54"/>
      <c r="G131" s="60"/>
      <c r="H131" s="54"/>
      <c r="I131" s="54"/>
      <c r="J131" s="60"/>
      <c r="K131" s="54">
        <v>121.1</v>
      </c>
      <c r="L131" s="54">
        <v>121.1</v>
      </c>
      <c r="M131" s="60">
        <f t="shared" si="94"/>
        <v>100</v>
      </c>
      <c r="N131" s="54"/>
      <c r="O131" s="54"/>
      <c r="P131" s="60"/>
      <c r="Q131" s="54"/>
      <c r="R131" s="54"/>
      <c r="S131" s="60"/>
      <c r="T131" s="54"/>
      <c r="U131" s="54"/>
      <c r="V131" s="60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60"/>
      <c r="AI131" s="54"/>
      <c r="AJ131" s="54"/>
      <c r="AK131" s="60"/>
      <c r="AL131" s="54"/>
      <c r="AM131" s="54"/>
      <c r="AN131" s="60"/>
      <c r="AO131" s="54"/>
      <c r="AP131" s="54"/>
      <c r="AQ131" s="60"/>
      <c r="AR131" s="54"/>
      <c r="AS131" s="54"/>
      <c r="AT131" s="60"/>
      <c r="AU131" s="54"/>
      <c r="AV131" s="54"/>
      <c r="AW131" s="60"/>
      <c r="AX131" s="26"/>
      <c r="AY131" s="54"/>
      <c r="AZ131" s="60"/>
      <c r="BA131" s="54"/>
      <c r="BB131" s="54"/>
      <c r="BC131" s="60"/>
      <c r="BD131" s="54"/>
      <c r="BE131" s="54"/>
      <c r="BF131" s="60"/>
      <c r="BG131" s="54"/>
      <c r="BH131" s="54"/>
      <c r="BI131" s="60"/>
      <c r="BJ131" s="54"/>
      <c r="BK131" s="54"/>
      <c r="BL131" s="60"/>
      <c r="BM131" s="54"/>
      <c r="BN131" s="54"/>
      <c r="BO131" s="60"/>
      <c r="BP131" s="54"/>
      <c r="BQ131" s="54"/>
      <c r="BR131" s="60"/>
      <c r="BS131" s="54"/>
      <c r="BT131" s="54"/>
      <c r="BU131" s="60"/>
      <c r="BV131" s="54"/>
      <c r="BW131" s="54"/>
      <c r="BX131" s="60"/>
      <c r="BY131" s="54">
        <f t="shared" si="98"/>
        <v>0</v>
      </c>
      <c r="BZ131" s="54">
        <f t="shared" si="98"/>
        <v>0</v>
      </c>
      <c r="CA131" s="60"/>
      <c r="CB131" s="54"/>
      <c r="CC131" s="54"/>
      <c r="CD131" s="60"/>
      <c r="CE131" s="54"/>
      <c r="CF131" s="54"/>
      <c r="CG131" s="60"/>
      <c r="CH131" s="54"/>
      <c r="CI131" s="54"/>
      <c r="CJ131" s="60"/>
      <c r="CK131" s="54"/>
      <c r="CL131" s="54"/>
      <c r="CM131" s="60"/>
      <c r="CN131" s="54"/>
      <c r="CO131" s="54"/>
      <c r="CP131" s="60"/>
      <c r="CQ131" s="54"/>
      <c r="CR131" s="54"/>
      <c r="CS131" s="60"/>
    </row>
    <row r="132" spans="1:97" ht="15.75" customHeight="1">
      <c r="A132" s="1" t="s">
        <v>87</v>
      </c>
      <c r="B132" s="54">
        <f t="shared" si="96"/>
        <v>234.72</v>
      </c>
      <c r="C132" s="54">
        <f t="shared" si="97"/>
        <v>234.72</v>
      </c>
      <c r="D132" s="54">
        <f t="shared" si="84"/>
        <v>100</v>
      </c>
      <c r="E132" s="54"/>
      <c r="F132" s="54"/>
      <c r="G132" s="60"/>
      <c r="H132" s="54"/>
      <c r="I132" s="54"/>
      <c r="J132" s="60"/>
      <c r="K132" s="54">
        <v>234.72</v>
      </c>
      <c r="L132" s="54">
        <v>234.72</v>
      </c>
      <c r="M132" s="60">
        <f t="shared" si="94"/>
        <v>100</v>
      </c>
      <c r="N132" s="54"/>
      <c r="O132" s="54"/>
      <c r="P132" s="60"/>
      <c r="Q132" s="54"/>
      <c r="R132" s="54"/>
      <c r="S132" s="60"/>
      <c r="T132" s="54"/>
      <c r="U132" s="54"/>
      <c r="V132" s="60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60"/>
      <c r="AI132" s="54"/>
      <c r="AJ132" s="54"/>
      <c r="AK132" s="60"/>
      <c r="AL132" s="54"/>
      <c r="AM132" s="54"/>
      <c r="AN132" s="60"/>
      <c r="AO132" s="54"/>
      <c r="AP132" s="54"/>
      <c r="AQ132" s="60"/>
      <c r="AR132" s="54"/>
      <c r="AS132" s="54"/>
      <c r="AT132" s="60"/>
      <c r="AU132" s="54"/>
      <c r="AV132" s="54"/>
      <c r="AW132" s="60"/>
      <c r="AX132" s="26"/>
      <c r="AY132" s="54"/>
      <c r="AZ132" s="60"/>
      <c r="BA132" s="54"/>
      <c r="BB132" s="54"/>
      <c r="BC132" s="60"/>
      <c r="BD132" s="54"/>
      <c r="BE132" s="54"/>
      <c r="BF132" s="60"/>
      <c r="BG132" s="54"/>
      <c r="BH132" s="54"/>
      <c r="BI132" s="60"/>
      <c r="BJ132" s="54"/>
      <c r="BK132" s="54"/>
      <c r="BL132" s="60"/>
      <c r="BM132" s="54"/>
      <c r="BN132" s="54"/>
      <c r="BO132" s="60"/>
      <c r="BP132" s="54"/>
      <c r="BQ132" s="54"/>
      <c r="BR132" s="60"/>
      <c r="BS132" s="54"/>
      <c r="BT132" s="54"/>
      <c r="BU132" s="60"/>
      <c r="BV132" s="54"/>
      <c r="BW132" s="54"/>
      <c r="BX132" s="60"/>
      <c r="BY132" s="54">
        <f t="shared" si="98"/>
        <v>0</v>
      </c>
      <c r="BZ132" s="54">
        <f t="shared" si="98"/>
        <v>0</v>
      </c>
      <c r="CA132" s="60"/>
      <c r="CB132" s="54"/>
      <c r="CC132" s="54"/>
      <c r="CD132" s="60"/>
      <c r="CE132" s="54"/>
      <c r="CF132" s="54"/>
      <c r="CG132" s="60"/>
      <c r="CH132" s="54"/>
      <c r="CI132" s="54"/>
      <c r="CJ132" s="60"/>
      <c r="CK132" s="54"/>
      <c r="CL132" s="54"/>
      <c r="CM132" s="60"/>
      <c r="CN132" s="54"/>
      <c r="CO132" s="54"/>
      <c r="CP132" s="60"/>
      <c r="CQ132" s="54"/>
      <c r="CR132" s="54"/>
      <c r="CS132" s="60"/>
    </row>
    <row r="133" spans="1:97" ht="15.75" customHeight="1">
      <c r="A133" s="1" t="s">
        <v>129</v>
      </c>
      <c r="B133" s="54">
        <f t="shared" si="96"/>
        <v>108.35</v>
      </c>
      <c r="C133" s="54">
        <f t="shared" si="97"/>
        <v>108.35</v>
      </c>
      <c r="D133" s="54">
        <f t="shared" si="84"/>
        <v>100</v>
      </c>
      <c r="E133" s="54"/>
      <c r="F133" s="54"/>
      <c r="G133" s="60"/>
      <c r="H133" s="54"/>
      <c r="I133" s="54"/>
      <c r="J133" s="60"/>
      <c r="K133" s="54">
        <v>108.35</v>
      </c>
      <c r="L133" s="54">
        <v>108.35</v>
      </c>
      <c r="M133" s="60">
        <f t="shared" si="94"/>
        <v>100</v>
      </c>
      <c r="N133" s="54"/>
      <c r="O133" s="54"/>
      <c r="P133" s="60"/>
      <c r="Q133" s="54"/>
      <c r="R133" s="54"/>
      <c r="S133" s="60"/>
      <c r="T133" s="54"/>
      <c r="U133" s="54"/>
      <c r="V133" s="60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60"/>
      <c r="AI133" s="54"/>
      <c r="AJ133" s="54"/>
      <c r="AK133" s="60"/>
      <c r="AL133" s="54"/>
      <c r="AM133" s="54"/>
      <c r="AN133" s="60"/>
      <c r="AO133" s="54"/>
      <c r="AP133" s="54"/>
      <c r="AQ133" s="60"/>
      <c r="AR133" s="54"/>
      <c r="AS133" s="54"/>
      <c r="AT133" s="60"/>
      <c r="AU133" s="54"/>
      <c r="AV133" s="54"/>
      <c r="AW133" s="60"/>
      <c r="AX133" s="26"/>
      <c r="AY133" s="54"/>
      <c r="AZ133" s="60"/>
      <c r="BA133" s="54"/>
      <c r="BB133" s="54"/>
      <c r="BC133" s="60"/>
      <c r="BD133" s="54"/>
      <c r="BE133" s="54"/>
      <c r="BF133" s="60"/>
      <c r="BG133" s="54"/>
      <c r="BH133" s="54"/>
      <c r="BI133" s="60"/>
      <c r="BJ133" s="54"/>
      <c r="BK133" s="54"/>
      <c r="BL133" s="60"/>
      <c r="BM133" s="54"/>
      <c r="BN133" s="54"/>
      <c r="BO133" s="60"/>
      <c r="BP133" s="54"/>
      <c r="BQ133" s="54"/>
      <c r="BR133" s="60"/>
      <c r="BS133" s="54"/>
      <c r="BT133" s="54"/>
      <c r="BU133" s="60"/>
      <c r="BV133" s="54"/>
      <c r="BW133" s="54"/>
      <c r="BX133" s="60"/>
      <c r="BY133" s="54">
        <f t="shared" si="98"/>
        <v>0</v>
      </c>
      <c r="BZ133" s="54">
        <f t="shared" si="98"/>
        <v>0</v>
      </c>
      <c r="CA133" s="60"/>
      <c r="CB133" s="54"/>
      <c r="CC133" s="54"/>
      <c r="CD133" s="60"/>
      <c r="CE133" s="54"/>
      <c r="CF133" s="54"/>
      <c r="CG133" s="60"/>
      <c r="CH133" s="54"/>
      <c r="CI133" s="54"/>
      <c r="CJ133" s="60"/>
      <c r="CK133" s="54"/>
      <c r="CL133" s="54"/>
      <c r="CM133" s="60"/>
      <c r="CN133" s="54"/>
      <c r="CO133" s="54"/>
      <c r="CP133" s="60"/>
      <c r="CQ133" s="54"/>
      <c r="CR133" s="54"/>
      <c r="CS133" s="60"/>
    </row>
    <row r="134" spans="1:97" ht="15.75" customHeight="1">
      <c r="A134" s="1" t="s">
        <v>144</v>
      </c>
      <c r="B134" s="54">
        <f t="shared" si="96"/>
        <v>116.4</v>
      </c>
      <c r="C134" s="54">
        <f t="shared" si="97"/>
        <v>116.4</v>
      </c>
      <c r="D134" s="54">
        <f t="shared" si="84"/>
        <v>100</v>
      </c>
      <c r="E134" s="54"/>
      <c r="F134" s="54"/>
      <c r="G134" s="60"/>
      <c r="H134" s="54"/>
      <c r="I134" s="54"/>
      <c r="J134" s="60"/>
      <c r="K134" s="54">
        <v>116.4</v>
      </c>
      <c r="L134" s="54">
        <v>116.4</v>
      </c>
      <c r="M134" s="60">
        <f t="shared" si="94"/>
        <v>100</v>
      </c>
      <c r="N134" s="54"/>
      <c r="O134" s="54"/>
      <c r="P134" s="60"/>
      <c r="Q134" s="54"/>
      <c r="R134" s="54"/>
      <c r="S134" s="60"/>
      <c r="T134" s="54"/>
      <c r="U134" s="54"/>
      <c r="V134" s="60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60"/>
      <c r="AI134" s="54"/>
      <c r="AJ134" s="54"/>
      <c r="AK134" s="60"/>
      <c r="AL134" s="54"/>
      <c r="AM134" s="54"/>
      <c r="AN134" s="60"/>
      <c r="AO134" s="54"/>
      <c r="AP134" s="54"/>
      <c r="AQ134" s="60"/>
      <c r="AR134" s="54"/>
      <c r="AS134" s="54"/>
      <c r="AT134" s="60"/>
      <c r="AU134" s="54"/>
      <c r="AV134" s="54"/>
      <c r="AW134" s="60"/>
      <c r="AX134" s="26"/>
      <c r="AY134" s="54"/>
      <c r="AZ134" s="60"/>
      <c r="BA134" s="54"/>
      <c r="BB134" s="54"/>
      <c r="BC134" s="60"/>
      <c r="BD134" s="54"/>
      <c r="BE134" s="54"/>
      <c r="BF134" s="60"/>
      <c r="BG134" s="54"/>
      <c r="BH134" s="54"/>
      <c r="BI134" s="60"/>
      <c r="BJ134" s="54"/>
      <c r="BK134" s="54"/>
      <c r="BL134" s="60"/>
      <c r="BM134" s="54"/>
      <c r="BN134" s="54"/>
      <c r="BO134" s="60"/>
      <c r="BP134" s="54"/>
      <c r="BQ134" s="54"/>
      <c r="BR134" s="60"/>
      <c r="BS134" s="54"/>
      <c r="BT134" s="54"/>
      <c r="BU134" s="60"/>
      <c r="BV134" s="54"/>
      <c r="BW134" s="54"/>
      <c r="BX134" s="60"/>
      <c r="BY134" s="54">
        <f t="shared" si="98"/>
        <v>0</v>
      </c>
      <c r="BZ134" s="54">
        <f t="shared" si="98"/>
        <v>0</v>
      </c>
      <c r="CA134" s="60"/>
      <c r="CB134" s="54"/>
      <c r="CC134" s="54"/>
      <c r="CD134" s="60"/>
      <c r="CE134" s="54"/>
      <c r="CF134" s="54"/>
      <c r="CG134" s="60"/>
      <c r="CH134" s="54"/>
      <c r="CI134" s="54"/>
      <c r="CJ134" s="60"/>
      <c r="CK134" s="54"/>
      <c r="CL134" s="54"/>
      <c r="CM134" s="60"/>
      <c r="CN134" s="54"/>
      <c r="CO134" s="54"/>
      <c r="CP134" s="60"/>
      <c r="CQ134" s="54"/>
      <c r="CR134" s="54"/>
      <c r="CS134" s="60"/>
    </row>
    <row r="135" spans="1:97" s="6" customFormat="1" ht="15.75" customHeight="1">
      <c r="A135" s="2" t="s">
        <v>166</v>
      </c>
      <c r="B135" s="74">
        <f>B136+B137</f>
        <v>292408.79366999998</v>
      </c>
      <c r="C135" s="74">
        <f t="shared" ref="C135:BK135" si="99">C136+C137</f>
        <v>291405.56826999999</v>
      </c>
      <c r="D135" s="74">
        <f t="shared" si="84"/>
        <v>99.656909976130137</v>
      </c>
      <c r="E135" s="74">
        <f t="shared" si="99"/>
        <v>1090</v>
      </c>
      <c r="F135" s="74">
        <f t="shared" si="99"/>
        <v>1090</v>
      </c>
      <c r="G135" s="58">
        <f>F135/E135*100</f>
        <v>100</v>
      </c>
      <c r="H135" s="74">
        <f t="shared" si="99"/>
        <v>85.2</v>
      </c>
      <c r="I135" s="74">
        <f t="shared" si="99"/>
        <v>85.2</v>
      </c>
      <c r="J135" s="58">
        <f>I135/H135*100</f>
        <v>100</v>
      </c>
      <c r="K135" s="74">
        <f t="shared" si="99"/>
        <v>1699.2840000000001</v>
      </c>
      <c r="L135" s="74">
        <f t="shared" si="99"/>
        <v>1699.2840000000001</v>
      </c>
      <c r="M135" s="58">
        <f>L135/K135*100</f>
        <v>100</v>
      </c>
      <c r="N135" s="74">
        <f t="shared" si="99"/>
        <v>156314</v>
      </c>
      <c r="O135" s="74">
        <f t="shared" si="99"/>
        <v>156314</v>
      </c>
      <c r="P135" s="58">
        <f>O135/N135*100</f>
        <v>100</v>
      </c>
      <c r="Q135" s="74">
        <f t="shared" si="99"/>
        <v>44587</v>
      </c>
      <c r="R135" s="74">
        <f t="shared" si="99"/>
        <v>44587</v>
      </c>
      <c r="S135" s="58">
        <f>R135/Q135*100</f>
        <v>100</v>
      </c>
      <c r="T135" s="74">
        <f t="shared" si="99"/>
        <v>0</v>
      </c>
      <c r="U135" s="74">
        <f t="shared" si="99"/>
        <v>0</v>
      </c>
      <c r="V135" s="58"/>
      <c r="W135" s="74">
        <f t="shared" si="99"/>
        <v>119.07899999999999</v>
      </c>
      <c r="X135" s="74">
        <f t="shared" si="99"/>
        <v>98.620620000000002</v>
      </c>
      <c r="Y135" s="74">
        <f>X135/W135*100</f>
        <v>82.819489582546041</v>
      </c>
      <c r="Z135" s="74">
        <f t="shared" si="99"/>
        <v>19947.400000000001</v>
      </c>
      <c r="AA135" s="74">
        <f t="shared" si="99"/>
        <v>19947.400000000001</v>
      </c>
      <c r="AB135" s="74">
        <f>AA135/Z135*100</f>
        <v>100</v>
      </c>
      <c r="AC135" s="74">
        <f t="shared" si="99"/>
        <v>7172.0640000000003</v>
      </c>
      <c r="AD135" s="74">
        <f t="shared" si="99"/>
        <v>7000.3950000000004</v>
      </c>
      <c r="AE135" s="74">
        <f>AD135/AC135*100</f>
        <v>97.606421247774705</v>
      </c>
      <c r="AF135" s="74">
        <f t="shared" si="99"/>
        <v>30524.81</v>
      </c>
      <c r="AG135" s="74">
        <f t="shared" si="99"/>
        <v>30036.33323</v>
      </c>
      <c r="AH135" s="58">
        <f>AG135/AF135*100</f>
        <v>98.399738540551112</v>
      </c>
      <c r="AI135" s="74">
        <f t="shared" si="99"/>
        <v>111.3</v>
      </c>
      <c r="AJ135" s="74">
        <f t="shared" si="99"/>
        <v>71.599999999999994</v>
      </c>
      <c r="AK135" s="58">
        <f>AJ135/AI135*100</f>
        <v>64.330637915543576</v>
      </c>
      <c r="AL135" s="74">
        <f t="shared" si="99"/>
        <v>0</v>
      </c>
      <c r="AM135" s="74">
        <f t="shared" si="99"/>
        <v>0</v>
      </c>
      <c r="AN135" s="58"/>
      <c r="AO135" s="74">
        <f t="shared" si="99"/>
        <v>518</v>
      </c>
      <c r="AP135" s="74">
        <f t="shared" si="99"/>
        <v>518</v>
      </c>
      <c r="AQ135" s="58">
        <f>AP135/AO135*100</f>
        <v>100</v>
      </c>
      <c r="AR135" s="74">
        <f t="shared" si="99"/>
        <v>3</v>
      </c>
      <c r="AS135" s="74">
        <f t="shared" si="99"/>
        <v>3</v>
      </c>
      <c r="AT135" s="58">
        <f>AS135/AR135*100</f>
        <v>100</v>
      </c>
      <c r="AU135" s="74">
        <f t="shared" si="99"/>
        <v>287.2</v>
      </c>
      <c r="AV135" s="74">
        <f t="shared" si="99"/>
        <v>287.2</v>
      </c>
      <c r="AW135" s="58">
        <f>AV135/AU135*100</f>
        <v>100</v>
      </c>
      <c r="AX135" s="46">
        <f t="shared" si="99"/>
        <v>840</v>
      </c>
      <c r="AY135" s="74">
        <f t="shared" si="99"/>
        <v>700.57425000000001</v>
      </c>
      <c r="AZ135" s="58">
        <f>AY135/AX135*100</f>
        <v>83.401696428571427</v>
      </c>
      <c r="BA135" s="74">
        <f t="shared" si="99"/>
        <v>24</v>
      </c>
      <c r="BB135" s="74">
        <f t="shared" si="99"/>
        <v>24</v>
      </c>
      <c r="BC135" s="58">
        <f>BB135/BA135*100</f>
        <v>100</v>
      </c>
      <c r="BD135" s="74">
        <f t="shared" si="99"/>
        <v>0</v>
      </c>
      <c r="BE135" s="74">
        <f t="shared" si="99"/>
        <v>0</v>
      </c>
      <c r="BF135" s="58"/>
      <c r="BG135" s="74">
        <f t="shared" si="99"/>
        <v>283.89999999999998</v>
      </c>
      <c r="BH135" s="74">
        <f t="shared" si="99"/>
        <v>283.89299999999997</v>
      </c>
      <c r="BI135" s="58">
        <f>BH135/BG135*100</f>
        <v>99.997534343078541</v>
      </c>
      <c r="BJ135" s="74">
        <f t="shared" si="99"/>
        <v>0</v>
      </c>
      <c r="BK135" s="74">
        <f t="shared" si="99"/>
        <v>0</v>
      </c>
      <c r="BL135" s="58"/>
      <c r="BM135" s="74">
        <f t="shared" ref="BM135:CF135" si="100">BM136+BM137</f>
        <v>15193.6</v>
      </c>
      <c r="BN135" s="74">
        <f t="shared" si="100"/>
        <v>15183.2785</v>
      </c>
      <c r="BO135" s="58">
        <f>BN135/BM135*100</f>
        <v>99.932066791280533</v>
      </c>
      <c r="BP135" s="74">
        <f t="shared" si="100"/>
        <v>51.1</v>
      </c>
      <c r="BQ135" s="74">
        <f t="shared" si="100"/>
        <v>0</v>
      </c>
      <c r="BR135" s="58">
        <f>BQ135/BP135*100</f>
        <v>0</v>
      </c>
      <c r="BS135" s="74">
        <f t="shared" si="100"/>
        <v>0</v>
      </c>
      <c r="BT135" s="74">
        <f t="shared" si="100"/>
        <v>0</v>
      </c>
      <c r="BU135" s="58"/>
      <c r="BV135" s="74">
        <f t="shared" si="100"/>
        <v>2316.6666700000001</v>
      </c>
      <c r="BW135" s="74">
        <f t="shared" si="100"/>
        <v>2316.6666700000001</v>
      </c>
      <c r="BX135" s="58">
        <f>BW135/BV135*100</f>
        <v>100</v>
      </c>
      <c r="BY135" s="74">
        <f t="shared" si="100"/>
        <v>0</v>
      </c>
      <c r="BZ135" s="74">
        <f t="shared" si="100"/>
        <v>0</v>
      </c>
      <c r="CA135" s="58"/>
      <c r="CB135" s="74">
        <f t="shared" si="100"/>
        <v>0</v>
      </c>
      <c r="CC135" s="74">
        <f t="shared" si="100"/>
        <v>0</v>
      </c>
      <c r="CD135" s="58"/>
      <c r="CE135" s="74">
        <f t="shared" si="100"/>
        <v>0</v>
      </c>
      <c r="CF135" s="74">
        <f t="shared" si="100"/>
        <v>0</v>
      </c>
      <c r="CG135" s="58"/>
      <c r="CH135" s="74">
        <f>CH136+CH137</f>
        <v>54.77</v>
      </c>
      <c r="CI135" s="74">
        <f>CI136+CI137</f>
        <v>0</v>
      </c>
      <c r="CJ135" s="58">
        <f>CI135/CH135*100</f>
        <v>0</v>
      </c>
      <c r="CK135" s="74">
        <f>CK136+CK137</f>
        <v>10664.7</v>
      </c>
      <c r="CL135" s="74">
        <f>CL136+CL137</f>
        <v>10637.50301</v>
      </c>
      <c r="CM135" s="58">
        <f>CL135/CK135*100</f>
        <v>99.744981199658696</v>
      </c>
      <c r="CN135" s="74">
        <f>CN136+CN137</f>
        <v>0</v>
      </c>
      <c r="CO135" s="74">
        <f>CO136+CO137</f>
        <v>0</v>
      </c>
      <c r="CP135" s="58"/>
      <c r="CQ135" s="74">
        <f>CQ136+CQ137</f>
        <v>521.72</v>
      </c>
      <c r="CR135" s="74">
        <f>CR136+CR137</f>
        <v>521.61999000000003</v>
      </c>
      <c r="CS135" s="54">
        <f>CR135/CQ135*100</f>
        <v>99.980830713792841</v>
      </c>
    </row>
    <row r="136" spans="1:97" ht="15.75" customHeight="1">
      <c r="A136" s="1" t="s">
        <v>167</v>
      </c>
      <c r="B136" s="54">
        <f>E136+H136+K136+N136+Q136+T136+W136+Z136+AC136+AF136+AI136+AL136+AO136+AR136+AU136+AX136+BA136+BD136+BG136+BJ136+BM136+BP136+BS136+BV136+BY136+CH136+CK136+CN136+CQ136</f>
        <v>290709.50967</v>
      </c>
      <c r="C136" s="54">
        <f>F136+I136+L136+O136+R136+U136+X136+AA136+AD136+AG136+AJ136+AM136+AP136+AS136+AV136+AY136+BB136+BE136+BH136+BK136+BN136+BQ136+BT136+BW136+BZ136+CI136+CL136+CO136+CR136</f>
        <v>289706.28427</v>
      </c>
      <c r="D136" s="54">
        <f t="shared" si="84"/>
        <v>99.65490451236397</v>
      </c>
      <c r="E136" s="54">
        <v>1090</v>
      </c>
      <c r="F136" s="54">
        <v>1090</v>
      </c>
      <c r="G136" s="60">
        <f>F136/E136*100</f>
        <v>100</v>
      </c>
      <c r="H136" s="54">
        <v>85.2</v>
      </c>
      <c r="I136" s="54">
        <v>85.2</v>
      </c>
      <c r="J136" s="60">
        <f>I136/H136*100</f>
        <v>100</v>
      </c>
      <c r="K136" s="54"/>
      <c r="L136" s="54"/>
      <c r="M136" s="60"/>
      <c r="N136" s="54">
        <v>156314</v>
      </c>
      <c r="O136" s="54">
        <v>156314</v>
      </c>
      <c r="P136" s="60">
        <f>O136/N136*100</f>
        <v>100</v>
      </c>
      <c r="Q136" s="54">
        <v>44587</v>
      </c>
      <c r="R136" s="54">
        <v>44587</v>
      </c>
      <c r="S136" s="60">
        <f>R136/Q136*100</f>
        <v>100</v>
      </c>
      <c r="T136" s="54"/>
      <c r="U136" s="54"/>
      <c r="V136" s="60"/>
      <c r="W136" s="54">
        <v>119.07899999999999</v>
      </c>
      <c r="X136" s="54">
        <v>98.620620000000002</v>
      </c>
      <c r="Y136" s="60">
        <f>X136/W136*100</f>
        <v>82.819489582546041</v>
      </c>
      <c r="Z136" s="54">
        <v>19947.400000000001</v>
      </c>
      <c r="AA136" s="54">
        <v>19947.400000000001</v>
      </c>
      <c r="AB136" s="54">
        <f>AA136/Z136*100</f>
        <v>100</v>
      </c>
      <c r="AC136" s="54">
        <v>7172.0640000000003</v>
      </c>
      <c r="AD136" s="54">
        <v>7000.3950000000004</v>
      </c>
      <c r="AE136" s="60">
        <f>AD136/AC136*100</f>
        <v>97.606421247774705</v>
      </c>
      <c r="AF136" s="54">
        <v>30524.81</v>
      </c>
      <c r="AG136" s="54">
        <v>30036.33323</v>
      </c>
      <c r="AH136" s="60">
        <f>AG136/AF136*100</f>
        <v>98.399738540551112</v>
      </c>
      <c r="AI136" s="54">
        <v>111.3</v>
      </c>
      <c r="AJ136" s="54">
        <v>71.599999999999994</v>
      </c>
      <c r="AK136" s="60">
        <f>AJ136/AI136*100</f>
        <v>64.330637915543576</v>
      </c>
      <c r="AL136" s="54"/>
      <c r="AM136" s="54"/>
      <c r="AN136" s="60"/>
      <c r="AO136" s="54">
        <v>518</v>
      </c>
      <c r="AP136" s="54">
        <v>518</v>
      </c>
      <c r="AQ136" s="60">
        <f>AP136/AO136*100</f>
        <v>100</v>
      </c>
      <c r="AR136" s="54">
        <v>3</v>
      </c>
      <c r="AS136" s="54">
        <v>3</v>
      </c>
      <c r="AT136" s="60">
        <f>AS136/AR136*100</f>
        <v>100</v>
      </c>
      <c r="AU136" s="54">
        <v>287.2</v>
      </c>
      <c r="AV136" s="54">
        <v>287.2</v>
      </c>
      <c r="AW136" s="60">
        <f>AV136/AU136*100</f>
        <v>100</v>
      </c>
      <c r="AX136" s="26">
        <v>840</v>
      </c>
      <c r="AY136" s="54">
        <v>700.57425000000001</v>
      </c>
      <c r="AZ136" s="60">
        <f>AY136/AX136*100</f>
        <v>83.401696428571427</v>
      </c>
      <c r="BA136" s="54">
        <v>24</v>
      </c>
      <c r="BB136" s="54">
        <v>24</v>
      </c>
      <c r="BC136" s="60">
        <f>BB136/BA136*100</f>
        <v>100</v>
      </c>
      <c r="BD136" s="54"/>
      <c r="BE136" s="54"/>
      <c r="BF136" s="60"/>
      <c r="BG136" s="54">
        <v>283.89999999999998</v>
      </c>
      <c r="BH136" s="54">
        <v>283.89299999999997</v>
      </c>
      <c r="BI136" s="60">
        <f>BH136/BG136*100</f>
        <v>99.997534343078541</v>
      </c>
      <c r="BJ136" s="54"/>
      <c r="BK136" s="54"/>
      <c r="BL136" s="60"/>
      <c r="BM136" s="54">
        <v>15193.6</v>
      </c>
      <c r="BN136" s="54">
        <v>15183.2785</v>
      </c>
      <c r="BO136" s="60">
        <f>BN136/BM136*100</f>
        <v>99.932066791280533</v>
      </c>
      <c r="BP136" s="54">
        <v>51.1</v>
      </c>
      <c r="BQ136" s="54">
        <v>0</v>
      </c>
      <c r="BR136" s="59">
        <f>BQ136/BP136*100</f>
        <v>0</v>
      </c>
      <c r="BS136" s="54"/>
      <c r="BT136" s="54"/>
      <c r="BU136" s="60"/>
      <c r="BV136" s="54">
        <v>2316.6666700000001</v>
      </c>
      <c r="BW136" s="54">
        <v>2316.6666700000001</v>
      </c>
      <c r="BX136" s="60">
        <f>BW136/BV136*100</f>
        <v>100</v>
      </c>
      <c r="BY136" s="54">
        <f>CB136+CE136</f>
        <v>0</v>
      </c>
      <c r="BZ136" s="54">
        <f>CC136+CF136</f>
        <v>0</v>
      </c>
      <c r="CA136" s="60"/>
      <c r="CB136" s="54"/>
      <c r="CC136" s="54"/>
      <c r="CD136" s="60"/>
      <c r="CE136" s="54"/>
      <c r="CF136" s="54"/>
      <c r="CG136" s="60"/>
      <c r="CH136" s="54">
        <v>54.77</v>
      </c>
      <c r="CI136" s="54">
        <v>0</v>
      </c>
      <c r="CJ136" s="59">
        <f>CI136/CH136*100</f>
        <v>0</v>
      </c>
      <c r="CK136" s="54">
        <v>10664.7</v>
      </c>
      <c r="CL136" s="54">
        <v>10637.50301</v>
      </c>
      <c r="CM136" s="60">
        <f>CL136/CK136*100</f>
        <v>99.744981199658696</v>
      </c>
      <c r="CN136" s="54"/>
      <c r="CO136" s="54"/>
      <c r="CP136" s="59"/>
      <c r="CQ136" s="54">
        <v>521.72</v>
      </c>
      <c r="CR136" s="54">
        <v>521.61999000000003</v>
      </c>
      <c r="CS136" s="54">
        <f>CR136/CQ136*100</f>
        <v>99.980830713792841</v>
      </c>
    </row>
    <row r="137" spans="1:97" s="6" customFormat="1" ht="15.75" customHeight="1">
      <c r="A137" s="2" t="s">
        <v>189</v>
      </c>
      <c r="B137" s="74">
        <f>B138+B139+B140+B141+B142+B143+B144+B145</f>
        <v>1699.2840000000001</v>
      </c>
      <c r="C137" s="74">
        <f>C138+C139+C140+C141+C142+C143+C144+C145</f>
        <v>1699.2840000000001</v>
      </c>
      <c r="D137" s="74">
        <f t="shared" si="84"/>
        <v>100</v>
      </c>
      <c r="E137" s="74">
        <f t="shared" ref="E137:BK137" si="101">SUM(E138:E145)</f>
        <v>0</v>
      </c>
      <c r="F137" s="74">
        <f t="shared" si="101"/>
        <v>0</v>
      </c>
      <c r="G137" s="58"/>
      <c r="H137" s="74">
        <f t="shared" si="101"/>
        <v>0</v>
      </c>
      <c r="I137" s="74">
        <f t="shared" si="101"/>
        <v>0</v>
      </c>
      <c r="J137" s="58"/>
      <c r="K137" s="74">
        <f t="shared" si="101"/>
        <v>1699.2840000000001</v>
      </c>
      <c r="L137" s="74">
        <f t="shared" si="101"/>
        <v>1699.2840000000001</v>
      </c>
      <c r="M137" s="58">
        <f>L137/K137*100</f>
        <v>100</v>
      </c>
      <c r="N137" s="74">
        <f t="shared" si="101"/>
        <v>0</v>
      </c>
      <c r="O137" s="74">
        <f t="shared" si="101"/>
        <v>0</v>
      </c>
      <c r="P137" s="58"/>
      <c r="Q137" s="74">
        <f t="shared" si="101"/>
        <v>0</v>
      </c>
      <c r="R137" s="74">
        <f t="shared" si="101"/>
        <v>0</v>
      </c>
      <c r="S137" s="58"/>
      <c r="T137" s="74">
        <f t="shared" si="101"/>
        <v>0</v>
      </c>
      <c r="U137" s="74">
        <f t="shared" si="101"/>
        <v>0</v>
      </c>
      <c r="V137" s="58"/>
      <c r="W137" s="74">
        <f t="shared" si="101"/>
        <v>0</v>
      </c>
      <c r="X137" s="74">
        <f t="shared" si="101"/>
        <v>0</v>
      </c>
      <c r="Y137" s="74"/>
      <c r="Z137" s="74">
        <f t="shared" si="101"/>
        <v>0</v>
      </c>
      <c r="AA137" s="74">
        <f t="shared" si="101"/>
        <v>0</v>
      </c>
      <c r="AB137" s="74"/>
      <c r="AC137" s="74">
        <f t="shared" si="101"/>
        <v>0</v>
      </c>
      <c r="AD137" s="74">
        <f t="shared" si="101"/>
        <v>0</v>
      </c>
      <c r="AE137" s="74"/>
      <c r="AF137" s="74">
        <f t="shared" si="101"/>
        <v>0</v>
      </c>
      <c r="AG137" s="74">
        <f t="shared" si="101"/>
        <v>0</v>
      </c>
      <c r="AH137" s="58"/>
      <c r="AI137" s="74">
        <f t="shared" si="101"/>
        <v>0</v>
      </c>
      <c r="AJ137" s="74">
        <f t="shared" si="101"/>
        <v>0</v>
      </c>
      <c r="AK137" s="58"/>
      <c r="AL137" s="74">
        <f t="shared" si="101"/>
        <v>0</v>
      </c>
      <c r="AM137" s="74">
        <f t="shared" si="101"/>
        <v>0</v>
      </c>
      <c r="AN137" s="58"/>
      <c r="AO137" s="74">
        <f t="shared" si="101"/>
        <v>0</v>
      </c>
      <c r="AP137" s="74">
        <f t="shared" si="101"/>
        <v>0</v>
      </c>
      <c r="AQ137" s="58"/>
      <c r="AR137" s="74">
        <f t="shared" si="101"/>
        <v>0</v>
      </c>
      <c r="AS137" s="74">
        <f t="shared" si="101"/>
        <v>0</v>
      </c>
      <c r="AT137" s="58"/>
      <c r="AU137" s="74">
        <f t="shared" si="101"/>
        <v>0</v>
      </c>
      <c r="AV137" s="74">
        <f t="shared" si="101"/>
        <v>0</v>
      </c>
      <c r="AW137" s="58"/>
      <c r="AX137" s="46">
        <f t="shared" si="101"/>
        <v>0</v>
      </c>
      <c r="AY137" s="74">
        <f t="shared" si="101"/>
        <v>0</v>
      </c>
      <c r="AZ137" s="58"/>
      <c r="BA137" s="74">
        <f t="shared" si="101"/>
        <v>0</v>
      </c>
      <c r="BB137" s="74">
        <f t="shared" si="101"/>
        <v>0</v>
      </c>
      <c r="BC137" s="58"/>
      <c r="BD137" s="74">
        <f t="shared" si="101"/>
        <v>0</v>
      </c>
      <c r="BE137" s="74">
        <f t="shared" si="101"/>
        <v>0</v>
      </c>
      <c r="BF137" s="58"/>
      <c r="BG137" s="74">
        <f t="shared" si="101"/>
        <v>0</v>
      </c>
      <c r="BH137" s="74">
        <f t="shared" si="101"/>
        <v>0</v>
      </c>
      <c r="BI137" s="58"/>
      <c r="BJ137" s="74">
        <f t="shared" si="101"/>
        <v>0</v>
      </c>
      <c r="BK137" s="74">
        <f t="shared" si="101"/>
        <v>0</v>
      </c>
      <c r="BL137" s="58"/>
      <c r="BM137" s="74">
        <f t="shared" ref="BM137:CF137" si="102">SUM(BM138:BM145)</f>
        <v>0</v>
      </c>
      <c r="BN137" s="74">
        <f t="shared" si="102"/>
        <v>0</v>
      </c>
      <c r="BO137" s="58"/>
      <c r="BP137" s="74">
        <f t="shared" si="102"/>
        <v>0</v>
      </c>
      <c r="BQ137" s="74">
        <f t="shared" si="102"/>
        <v>0</v>
      </c>
      <c r="BR137" s="58"/>
      <c r="BS137" s="74">
        <f t="shared" si="102"/>
        <v>0</v>
      </c>
      <c r="BT137" s="74">
        <f t="shared" si="102"/>
        <v>0</v>
      </c>
      <c r="BU137" s="58"/>
      <c r="BV137" s="74">
        <f t="shared" si="102"/>
        <v>0</v>
      </c>
      <c r="BW137" s="74">
        <f t="shared" si="102"/>
        <v>0</v>
      </c>
      <c r="BX137" s="58"/>
      <c r="BY137" s="74">
        <f t="shared" si="102"/>
        <v>0</v>
      </c>
      <c r="BZ137" s="74">
        <f t="shared" si="102"/>
        <v>0</v>
      </c>
      <c r="CA137" s="58"/>
      <c r="CB137" s="74">
        <f t="shared" si="102"/>
        <v>0</v>
      </c>
      <c r="CC137" s="74">
        <f t="shared" si="102"/>
        <v>0</v>
      </c>
      <c r="CD137" s="58"/>
      <c r="CE137" s="74">
        <f t="shared" si="102"/>
        <v>0</v>
      </c>
      <c r="CF137" s="74">
        <f t="shared" si="102"/>
        <v>0</v>
      </c>
      <c r="CG137" s="58"/>
      <c r="CH137" s="74">
        <f>SUM(CH138:CH145)</f>
        <v>0</v>
      </c>
      <c r="CI137" s="74">
        <f>SUM(CI138:CI145)</f>
        <v>0</v>
      </c>
      <c r="CJ137" s="58"/>
      <c r="CK137" s="74">
        <f>SUM(CK138:CK145)</f>
        <v>0</v>
      </c>
      <c r="CL137" s="74">
        <f>SUM(CL138:CL145)</f>
        <v>0</v>
      </c>
      <c r="CM137" s="58"/>
      <c r="CN137" s="74">
        <f>SUM(CN138:CN145)</f>
        <v>0</v>
      </c>
      <c r="CO137" s="74">
        <f>SUM(CO138:CO145)</f>
        <v>0</v>
      </c>
      <c r="CP137" s="58"/>
      <c r="CQ137" s="74">
        <f>SUM(CQ138:CQ145)</f>
        <v>0</v>
      </c>
      <c r="CR137" s="74">
        <f>SUM(CR138:CR145)</f>
        <v>0</v>
      </c>
      <c r="CS137" s="58"/>
    </row>
    <row r="138" spans="1:97" ht="15.75" customHeight="1">
      <c r="A138" s="1" t="s">
        <v>124</v>
      </c>
      <c r="B138" s="54">
        <f t="shared" ref="B138:B145" si="103">E138+H138+K138+N138+Q138+T138+W138+Z138+AC138+AF138+AI138+AL138+AO138+AR138+AU138+AX138+BA138+BD138+BG138+BJ138+BM138+BP138+BS138+BV138+BY138+CH138+CK138+CN138+CQ138</f>
        <v>264.36</v>
      </c>
      <c r="C138" s="54">
        <f t="shared" ref="C138:C145" si="104">F138+I138+L138+O138+R138+U138+X138+AA138+AD138+AG138+AJ138+AM138+AP138+AS138+AV138+AY138+BB138+BE138+BH138+BK138+BN138+BQ138+BT138+BW138+BZ138+CI138+CL138+CO138+CR138</f>
        <v>264.36</v>
      </c>
      <c r="D138" s="54">
        <f t="shared" si="84"/>
        <v>100</v>
      </c>
      <c r="E138" s="54"/>
      <c r="F138" s="54"/>
      <c r="G138" s="60"/>
      <c r="H138" s="54"/>
      <c r="I138" s="54"/>
      <c r="J138" s="60"/>
      <c r="K138" s="54">
        <v>264.36</v>
      </c>
      <c r="L138" s="54">
        <v>264.36</v>
      </c>
      <c r="M138" s="60">
        <f>L138/K138*100</f>
        <v>100</v>
      </c>
      <c r="N138" s="54"/>
      <c r="O138" s="54"/>
      <c r="P138" s="60"/>
      <c r="Q138" s="54"/>
      <c r="R138" s="54"/>
      <c r="S138" s="60"/>
      <c r="T138" s="54"/>
      <c r="U138" s="54"/>
      <c r="V138" s="60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60"/>
      <c r="AI138" s="54"/>
      <c r="AJ138" s="54"/>
      <c r="AK138" s="60"/>
      <c r="AL138" s="54"/>
      <c r="AM138" s="54"/>
      <c r="AN138" s="60"/>
      <c r="AO138" s="54"/>
      <c r="AP138" s="54"/>
      <c r="AQ138" s="60"/>
      <c r="AR138" s="54"/>
      <c r="AS138" s="54"/>
      <c r="AT138" s="60"/>
      <c r="AU138" s="54"/>
      <c r="AV138" s="54"/>
      <c r="AW138" s="60"/>
      <c r="AX138" s="26"/>
      <c r="AY138" s="54"/>
      <c r="AZ138" s="60"/>
      <c r="BA138" s="54"/>
      <c r="BB138" s="54"/>
      <c r="BC138" s="60"/>
      <c r="BD138" s="54"/>
      <c r="BE138" s="54"/>
      <c r="BF138" s="60"/>
      <c r="BG138" s="54"/>
      <c r="BH138" s="54"/>
      <c r="BI138" s="60"/>
      <c r="BJ138" s="54"/>
      <c r="BK138" s="54"/>
      <c r="BL138" s="60"/>
      <c r="BM138" s="54"/>
      <c r="BN138" s="54"/>
      <c r="BO138" s="60"/>
      <c r="BP138" s="54"/>
      <c r="BQ138" s="74"/>
      <c r="BR138" s="60"/>
      <c r="BS138" s="54"/>
      <c r="BT138" s="54"/>
      <c r="BU138" s="60"/>
      <c r="BV138" s="54"/>
      <c r="BW138" s="54"/>
      <c r="BX138" s="60"/>
      <c r="BY138" s="54">
        <f t="shared" ref="BY138:BZ145" si="105">CB138+CE138</f>
        <v>0</v>
      </c>
      <c r="BZ138" s="54">
        <f t="shared" si="105"/>
        <v>0</v>
      </c>
      <c r="CA138" s="60"/>
      <c r="CB138" s="54"/>
      <c r="CC138" s="54"/>
      <c r="CD138" s="60"/>
      <c r="CE138" s="54"/>
      <c r="CF138" s="54"/>
      <c r="CG138" s="60"/>
      <c r="CH138" s="54"/>
      <c r="CI138" s="54"/>
      <c r="CJ138" s="60"/>
      <c r="CK138" s="54"/>
      <c r="CL138" s="54"/>
      <c r="CM138" s="60"/>
      <c r="CN138" s="54"/>
      <c r="CO138" s="54"/>
      <c r="CP138" s="60"/>
      <c r="CQ138" s="54"/>
      <c r="CR138" s="54"/>
      <c r="CS138" s="60"/>
    </row>
    <row r="139" spans="1:97" ht="15.75" customHeight="1">
      <c r="A139" s="1" t="s">
        <v>125</v>
      </c>
      <c r="B139" s="54">
        <f t="shared" si="103"/>
        <v>124.854</v>
      </c>
      <c r="C139" s="54">
        <f t="shared" si="104"/>
        <v>124.854</v>
      </c>
      <c r="D139" s="54">
        <f t="shared" si="84"/>
        <v>100</v>
      </c>
      <c r="E139" s="54"/>
      <c r="F139" s="54"/>
      <c r="G139" s="60"/>
      <c r="H139" s="54"/>
      <c r="I139" s="54"/>
      <c r="J139" s="60"/>
      <c r="K139" s="54">
        <v>124.854</v>
      </c>
      <c r="L139" s="54">
        <v>124.854</v>
      </c>
      <c r="M139" s="60">
        <f t="shared" ref="M139:M145" si="106">L139/K139*100</f>
        <v>100</v>
      </c>
      <c r="N139" s="54"/>
      <c r="O139" s="54"/>
      <c r="P139" s="60"/>
      <c r="Q139" s="54"/>
      <c r="R139" s="54"/>
      <c r="S139" s="60"/>
      <c r="T139" s="54"/>
      <c r="U139" s="54"/>
      <c r="V139" s="60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60"/>
      <c r="AI139" s="54"/>
      <c r="AJ139" s="54"/>
      <c r="AK139" s="60"/>
      <c r="AL139" s="54"/>
      <c r="AM139" s="54"/>
      <c r="AN139" s="60"/>
      <c r="AO139" s="54"/>
      <c r="AP139" s="54"/>
      <c r="AQ139" s="60"/>
      <c r="AR139" s="54"/>
      <c r="AS139" s="54"/>
      <c r="AT139" s="60"/>
      <c r="AU139" s="54"/>
      <c r="AV139" s="54"/>
      <c r="AW139" s="60"/>
      <c r="AX139" s="26"/>
      <c r="AY139" s="54"/>
      <c r="AZ139" s="60"/>
      <c r="BA139" s="54"/>
      <c r="BB139" s="54"/>
      <c r="BC139" s="60"/>
      <c r="BD139" s="54"/>
      <c r="BE139" s="54"/>
      <c r="BF139" s="60"/>
      <c r="BG139" s="54"/>
      <c r="BH139" s="54"/>
      <c r="BI139" s="60"/>
      <c r="BJ139" s="54"/>
      <c r="BK139" s="54"/>
      <c r="BL139" s="60"/>
      <c r="BM139" s="54"/>
      <c r="BN139" s="54"/>
      <c r="BO139" s="60"/>
      <c r="BP139" s="54"/>
      <c r="BQ139" s="54"/>
      <c r="BR139" s="60"/>
      <c r="BS139" s="54"/>
      <c r="BT139" s="54"/>
      <c r="BU139" s="60"/>
      <c r="BV139" s="54"/>
      <c r="BW139" s="54"/>
      <c r="BX139" s="60"/>
      <c r="BY139" s="54">
        <f t="shared" si="105"/>
        <v>0</v>
      </c>
      <c r="BZ139" s="54">
        <f t="shared" si="105"/>
        <v>0</v>
      </c>
      <c r="CA139" s="60"/>
      <c r="CB139" s="54"/>
      <c r="CC139" s="54"/>
      <c r="CD139" s="60"/>
      <c r="CE139" s="54"/>
      <c r="CF139" s="54"/>
      <c r="CG139" s="60"/>
      <c r="CH139" s="54"/>
      <c r="CI139" s="54"/>
      <c r="CJ139" s="60"/>
      <c r="CK139" s="54"/>
      <c r="CL139" s="54"/>
      <c r="CM139" s="60"/>
      <c r="CN139" s="54"/>
      <c r="CO139" s="54"/>
      <c r="CP139" s="60"/>
      <c r="CQ139" s="54"/>
      <c r="CR139" s="54"/>
      <c r="CS139" s="60"/>
    </row>
    <row r="140" spans="1:97" ht="15.75" customHeight="1">
      <c r="A140" s="1" t="s">
        <v>128</v>
      </c>
      <c r="B140" s="54">
        <f t="shared" si="103"/>
        <v>137.37700000000001</v>
      </c>
      <c r="C140" s="54">
        <f t="shared" si="104"/>
        <v>137.37700000000001</v>
      </c>
      <c r="D140" s="54">
        <f t="shared" si="84"/>
        <v>100</v>
      </c>
      <c r="E140" s="54"/>
      <c r="F140" s="54"/>
      <c r="G140" s="60"/>
      <c r="H140" s="54"/>
      <c r="I140" s="54"/>
      <c r="J140" s="60"/>
      <c r="K140" s="54">
        <v>137.37700000000001</v>
      </c>
      <c r="L140" s="54">
        <v>137.37700000000001</v>
      </c>
      <c r="M140" s="60">
        <f t="shared" si="106"/>
        <v>100</v>
      </c>
      <c r="N140" s="54"/>
      <c r="O140" s="54"/>
      <c r="P140" s="60"/>
      <c r="Q140" s="54"/>
      <c r="R140" s="54"/>
      <c r="S140" s="60"/>
      <c r="T140" s="54"/>
      <c r="U140" s="54"/>
      <c r="V140" s="60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60"/>
      <c r="AI140" s="54"/>
      <c r="AJ140" s="54"/>
      <c r="AK140" s="60"/>
      <c r="AL140" s="54"/>
      <c r="AM140" s="54"/>
      <c r="AN140" s="60"/>
      <c r="AO140" s="54"/>
      <c r="AP140" s="54"/>
      <c r="AQ140" s="60"/>
      <c r="AR140" s="54"/>
      <c r="AS140" s="54"/>
      <c r="AT140" s="60"/>
      <c r="AU140" s="54"/>
      <c r="AV140" s="54"/>
      <c r="AW140" s="60"/>
      <c r="AX140" s="26"/>
      <c r="AY140" s="54"/>
      <c r="AZ140" s="60"/>
      <c r="BA140" s="54"/>
      <c r="BB140" s="54"/>
      <c r="BC140" s="60"/>
      <c r="BD140" s="54"/>
      <c r="BE140" s="54"/>
      <c r="BF140" s="60"/>
      <c r="BG140" s="54"/>
      <c r="BH140" s="54"/>
      <c r="BI140" s="60"/>
      <c r="BJ140" s="54"/>
      <c r="BK140" s="54"/>
      <c r="BL140" s="60"/>
      <c r="BM140" s="54"/>
      <c r="BN140" s="54"/>
      <c r="BO140" s="60"/>
      <c r="BP140" s="54"/>
      <c r="BQ140" s="54"/>
      <c r="BR140" s="60"/>
      <c r="BS140" s="54"/>
      <c r="BT140" s="54"/>
      <c r="BU140" s="60"/>
      <c r="BV140" s="54"/>
      <c r="BW140" s="54"/>
      <c r="BX140" s="60"/>
      <c r="BY140" s="54">
        <f t="shared" si="105"/>
        <v>0</v>
      </c>
      <c r="BZ140" s="54">
        <f t="shared" si="105"/>
        <v>0</v>
      </c>
      <c r="CA140" s="60"/>
      <c r="CB140" s="54"/>
      <c r="CC140" s="54"/>
      <c r="CD140" s="60"/>
      <c r="CE140" s="54"/>
      <c r="CF140" s="54"/>
      <c r="CG140" s="60"/>
      <c r="CH140" s="54"/>
      <c r="CI140" s="54"/>
      <c r="CJ140" s="60"/>
      <c r="CK140" s="54"/>
      <c r="CL140" s="54"/>
      <c r="CM140" s="60"/>
      <c r="CN140" s="54"/>
      <c r="CO140" s="54"/>
      <c r="CP140" s="60"/>
      <c r="CQ140" s="54"/>
      <c r="CR140" s="54"/>
      <c r="CS140" s="60"/>
    </row>
    <row r="141" spans="1:97" ht="15.75" customHeight="1">
      <c r="A141" s="1" t="s">
        <v>64</v>
      </c>
      <c r="B141" s="54">
        <f t="shared" si="103"/>
        <v>132.85499999999999</v>
      </c>
      <c r="C141" s="54">
        <f t="shared" si="104"/>
        <v>132.85499999999999</v>
      </c>
      <c r="D141" s="54">
        <f t="shared" si="84"/>
        <v>100</v>
      </c>
      <c r="E141" s="54"/>
      <c r="F141" s="54"/>
      <c r="G141" s="60"/>
      <c r="H141" s="54"/>
      <c r="I141" s="54"/>
      <c r="J141" s="60"/>
      <c r="K141" s="54">
        <v>132.85499999999999</v>
      </c>
      <c r="L141" s="54">
        <v>132.85499999999999</v>
      </c>
      <c r="M141" s="60">
        <f t="shared" si="106"/>
        <v>100</v>
      </c>
      <c r="N141" s="54"/>
      <c r="O141" s="54"/>
      <c r="P141" s="60"/>
      <c r="Q141" s="54"/>
      <c r="R141" s="54"/>
      <c r="S141" s="60"/>
      <c r="T141" s="54"/>
      <c r="U141" s="54"/>
      <c r="V141" s="60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60"/>
      <c r="AI141" s="54"/>
      <c r="AJ141" s="54"/>
      <c r="AK141" s="60"/>
      <c r="AL141" s="54"/>
      <c r="AM141" s="54"/>
      <c r="AN141" s="60"/>
      <c r="AO141" s="54"/>
      <c r="AP141" s="54"/>
      <c r="AQ141" s="60"/>
      <c r="AR141" s="54"/>
      <c r="AS141" s="54"/>
      <c r="AT141" s="60"/>
      <c r="AU141" s="54"/>
      <c r="AV141" s="54"/>
      <c r="AW141" s="60"/>
      <c r="AX141" s="26"/>
      <c r="AY141" s="54"/>
      <c r="AZ141" s="60"/>
      <c r="BA141" s="54"/>
      <c r="BB141" s="54"/>
      <c r="BC141" s="60"/>
      <c r="BD141" s="54"/>
      <c r="BE141" s="54"/>
      <c r="BF141" s="60"/>
      <c r="BG141" s="54"/>
      <c r="BH141" s="54"/>
      <c r="BI141" s="60"/>
      <c r="BJ141" s="54"/>
      <c r="BK141" s="54"/>
      <c r="BL141" s="60"/>
      <c r="BM141" s="54"/>
      <c r="BN141" s="54"/>
      <c r="BO141" s="60"/>
      <c r="BP141" s="54"/>
      <c r="BQ141" s="54"/>
      <c r="BR141" s="60"/>
      <c r="BS141" s="54"/>
      <c r="BT141" s="54"/>
      <c r="BU141" s="60"/>
      <c r="BV141" s="54"/>
      <c r="BW141" s="54"/>
      <c r="BX141" s="60"/>
      <c r="BY141" s="54">
        <f t="shared" si="105"/>
        <v>0</v>
      </c>
      <c r="BZ141" s="54">
        <f t="shared" si="105"/>
        <v>0</v>
      </c>
      <c r="CA141" s="60"/>
      <c r="CB141" s="54"/>
      <c r="CC141" s="54"/>
      <c r="CD141" s="60"/>
      <c r="CE141" s="54"/>
      <c r="CF141" s="54"/>
      <c r="CG141" s="60"/>
      <c r="CH141" s="54"/>
      <c r="CI141" s="54"/>
      <c r="CJ141" s="60"/>
      <c r="CK141" s="54"/>
      <c r="CL141" s="54"/>
      <c r="CM141" s="60"/>
      <c r="CN141" s="54"/>
      <c r="CO141" s="54"/>
      <c r="CP141" s="60"/>
      <c r="CQ141" s="54"/>
      <c r="CR141" s="54"/>
      <c r="CS141" s="60"/>
    </row>
    <row r="142" spans="1:97" ht="15.75" customHeight="1">
      <c r="A142" s="1" t="s">
        <v>94</v>
      </c>
      <c r="B142" s="54">
        <f t="shared" si="103"/>
        <v>256.00299999999999</v>
      </c>
      <c r="C142" s="54">
        <f t="shared" si="104"/>
        <v>256.00299999999999</v>
      </c>
      <c r="D142" s="54">
        <f t="shared" si="84"/>
        <v>100</v>
      </c>
      <c r="E142" s="54"/>
      <c r="F142" s="54"/>
      <c r="G142" s="60"/>
      <c r="H142" s="54"/>
      <c r="I142" s="54"/>
      <c r="J142" s="60"/>
      <c r="K142" s="54">
        <v>256.00299999999999</v>
      </c>
      <c r="L142" s="54">
        <v>256.00299999999999</v>
      </c>
      <c r="M142" s="60">
        <f t="shared" si="106"/>
        <v>100</v>
      </c>
      <c r="N142" s="54"/>
      <c r="O142" s="54"/>
      <c r="P142" s="60"/>
      <c r="Q142" s="54"/>
      <c r="R142" s="54"/>
      <c r="S142" s="60"/>
      <c r="T142" s="54"/>
      <c r="U142" s="54"/>
      <c r="V142" s="60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60"/>
      <c r="AI142" s="54"/>
      <c r="AJ142" s="54"/>
      <c r="AK142" s="60"/>
      <c r="AL142" s="54"/>
      <c r="AM142" s="54"/>
      <c r="AN142" s="60"/>
      <c r="AO142" s="54"/>
      <c r="AP142" s="54"/>
      <c r="AQ142" s="60"/>
      <c r="AR142" s="54"/>
      <c r="AS142" s="54"/>
      <c r="AT142" s="60"/>
      <c r="AU142" s="54"/>
      <c r="AV142" s="54"/>
      <c r="AW142" s="60"/>
      <c r="AX142" s="26"/>
      <c r="AY142" s="54"/>
      <c r="AZ142" s="60"/>
      <c r="BA142" s="54"/>
      <c r="BB142" s="54"/>
      <c r="BC142" s="60"/>
      <c r="BD142" s="54"/>
      <c r="BE142" s="54"/>
      <c r="BF142" s="60"/>
      <c r="BG142" s="54"/>
      <c r="BH142" s="54"/>
      <c r="BI142" s="60"/>
      <c r="BJ142" s="54"/>
      <c r="BK142" s="54"/>
      <c r="BL142" s="60"/>
      <c r="BM142" s="54"/>
      <c r="BN142" s="54"/>
      <c r="BO142" s="60"/>
      <c r="BP142" s="54"/>
      <c r="BQ142" s="54"/>
      <c r="BR142" s="60"/>
      <c r="BS142" s="54"/>
      <c r="BT142" s="54"/>
      <c r="BU142" s="60"/>
      <c r="BV142" s="54"/>
      <c r="BW142" s="54"/>
      <c r="BX142" s="60"/>
      <c r="BY142" s="54">
        <f t="shared" si="105"/>
        <v>0</v>
      </c>
      <c r="BZ142" s="54">
        <f t="shared" si="105"/>
        <v>0</v>
      </c>
      <c r="CA142" s="60"/>
      <c r="CB142" s="54"/>
      <c r="CC142" s="54"/>
      <c r="CD142" s="60"/>
      <c r="CE142" s="54"/>
      <c r="CF142" s="54"/>
      <c r="CG142" s="60"/>
      <c r="CH142" s="54"/>
      <c r="CI142" s="54"/>
      <c r="CJ142" s="60"/>
      <c r="CK142" s="54"/>
      <c r="CL142" s="54"/>
      <c r="CM142" s="60"/>
      <c r="CN142" s="54"/>
      <c r="CO142" s="54"/>
      <c r="CP142" s="60"/>
      <c r="CQ142" s="54"/>
      <c r="CR142" s="54"/>
      <c r="CS142" s="60"/>
    </row>
    <row r="143" spans="1:97" ht="15.75" customHeight="1">
      <c r="A143" s="1" t="s">
        <v>136</v>
      </c>
      <c r="B143" s="54">
        <f t="shared" si="103"/>
        <v>263.41300000000001</v>
      </c>
      <c r="C143" s="54">
        <f t="shared" si="104"/>
        <v>263.41300000000001</v>
      </c>
      <c r="D143" s="54">
        <f t="shared" si="84"/>
        <v>100</v>
      </c>
      <c r="E143" s="54"/>
      <c r="F143" s="54"/>
      <c r="G143" s="60"/>
      <c r="H143" s="54"/>
      <c r="I143" s="54"/>
      <c r="J143" s="60"/>
      <c r="K143" s="54">
        <v>263.41300000000001</v>
      </c>
      <c r="L143" s="54">
        <v>263.41300000000001</v>
      </c>
      <c r="M143" s="60">
        <f t="shared" si="106"/>
        <v>100</v>
      </c>
      <c r="N143" s="54"/>
      <c r="O143" s="54"/>
      <c r="P143" s="60"/>
      <c r="Q143" s="54"/>
      <c r="R143" s="54"/>
      <c r="S143" s="60"/>
      <c r="T143" s="54"/>
      <c r="U143" s="54"/>
      <c r="V143" s="60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60"/>
      <c r="AI143" s="54"/>
      <c r="AJ143" s="54"/>
      <c r="AK143" s="60"/>
      <c r="AL143" s="54"/>
      <c r="AM143" s="54"/>
      <c r="AN143" s="60"/>
      <c r="AO143" s="54"/>
      <c r="AP143" s="54"/>
      <c r="AQ143" s="60"/>
      <c r="AR143" s="54"/>
      <c r="AS143" s="54"/>
      <c r="AT143" s="60"/>
      <c r="AU143" s="54"/>
      <c r="AV143" s="54"/>
      <c r="AW143" s="60"/>
      <c r="AX143" s="26"/>
      <c r="AY143" s="54"/>
      <c r="AZ143" s="60"/>
      <c r="BA143" s="54"/>
      <c r="BB143" s="54"/>
      <c r="BC143" s="60"/>
      <c r="BD143" s="54"/>
      <c r="BE143" s="54"/>
      <c r="BF143" s="60"/>
      <c r="BG143" s="54"/>
      <c r="BH143" s="54"/>
      <c r="BI143" s="60"/>
      <c r="BJ143" s="54"/>
      <c r="BK143" s="54"/>
      <c r="BL143" s="60"/>
      <c r="BM143" s="54"/>
      <c r="BN143" s="54"/>
      <c r="BO143" s="60"/>
      <c r="BP143" s="54"/>
      <c r="BQ143" s="54"/>
      <c r="BR143" s="60"/>
      <c r="BS143" s="54"/>
      <c r="BT143" s="54"/>
      <c r="BU143" s="60"/>
      <c r="BV143" s="54"/>
      <c r="BW143" s="54"/>
      <c r="BX143" s="60"/>
      <c r="BY143" s="54">
        <f t="shared" si="105"/>
        <v>0</v>
      </c>
      <c r="BZ143" s="54">
        <f t="shared" si="105"/>
        <v>0</v>
      </c>
      <c r="CA143" s="60"/>
      <c r="CB143" s="54"/>
      <c r="CC143" s="54"/>
      <c r="CD143" s="60"/>
      <c r="CE143" s="54"/>
      <c r="CF143" s="54"/>
      <c r="CG143" s="60"/>
      <c r="CH143" s="54"/>
      <c r="CI143" s="54"/>
      <c r="CJ143" s="60"/>
      <c r="CK143" s="54"/>
      <c r="CL143" s="54"/>
      <c r="CM143" s="60"/>
      <c r="CN143" s="54"/>
      <c r="CO143" s="54"/>
      <c r="CP143" s="60"/>
      <c r="CQ143" s="54"/>
      <c r="CR143" s="54"/>
      <c r="CS143" s="60"/>
    </row>
    <row r="144" spans="1:97" ht="15.75" customHeight="1">
      <c r="A144" s="1" t="s">
        <v>149</v>
      </c>
      <c r="B144" s="54">
        <f t="shared" si="103"/>
        <v>264.63</v>
      </c>
      <c r="C144" s="54">
        <f t="shared" si="104"/>
        <v>264.63</v>
      </c>
      <c r="D144" s="54">
        <f t="shared" si="84"/>
        <v>100</v>
      </c>
      <c r="E144" s="54"/>
      <c r="F144" s="54"/>
      <c r="G144" s="60"/>
      <c r="H144" s="54"/>
      <c r="I144" s="54"/>
      <c r="J144" s="60"/>
      <c r="K144" s="54">
        <v>264.63</v>
      </c>
      <c r="L144" s="54">
        <v>264.63</v>
      </c>
      <c r="M144" s="60">
        <f t="shared" si="106"/>
        <v>100</v>
      </c>
      <c r="N144" s="54"/>
      <c r="O144" s="54"/>
      <c r="P144" s="60"/>
      <c r="Q144" s="54"/>
      <c r="R144" s="54"/>
      <c r="S144" s="60"/>
      <c r="T144" s="54"/>
      <c r="U144" s="54"/>
      <c r="V144" s="60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60"/>
      <c r="AI144" s="54"/>
      <c r="AJ144" s="54"/>
      <c r="AK144" s="60"/>
      <c r="AL144" s="54"/>
      <c r="AM144" s="54"/>
      <c r="AN144" s="60"/>
      <c r="AO144" s="54"/>
      <c r="AP144" s="54"/>
      <c r="AQ144" s="60"/>
      <c r="AR144" s="54"/>
      <c r="AS144" s="54"/>
      <c r="AT144" s="60"/>
      <c r="AU144" s="54"/>
      <c r="AV144" s="54"/>
      <c r="AW144" s="60"/>
      <c r="AX144" s="26"/>
      <c r="AY144" s="54"/>
      <c r="AZ144" s="60"/>
      <c r="BA144" s="54"/>
      <c r="BB144" s="54"/>
      <c r="BC144" s="60"/>
      <c r="BD144" s="54"/>
      <c r="BE144" s="54"/>
      <c r="BF144" s="60"/>
      <c r="BG144" s="54"/>
      <c r="BH144" s="54"/>
      <c r="BI144" s="60"/>
      <c r="BJ144" s="54"/>
      <c r="BK144" s="54"/>
      <c r="BL144" s="60"/>
      <c r="BM144" s="54"/>
      <c r="BN144" s="54"/>
      <c r="BO144" s="60"/>
      <c r="BP144" s="54"/>
      <c r="BQ144" s="54"/>
      <c r="BR144" s="60"/>
      <c r="BS144" s="54"/>
      <c r="BT144" s="54"/>
      <c r="BU144" s="60"/>
      <c r="BV144" s="54"/>
      <c r="BW144" s="54"/>
      <c r="BX144" s="60"/>
      <c r="BY144" s="54">
        <f t="shared" si="105"/>
        <v>0</v>
      </c>
      <c r="BZ144" s="54">
        <f t="shared" si="105"/>
        <v>0</v>
      </c>
      <c r="CA144" s="60"/>
      <c r="CB144" s="54"/>
      <c r="CC144" s="54"/>
      <c r="CD144" s="60"/>
      <c r="CE144" s="54"/>
      <c r="CF144" s="54"/>
      <c r="CG144" s="60"/>
      <c r="CH144" s="54"/>
      <c r="CI144" s="54"/>
      <c r="CJ144" s="60"/>
      <c r="CK144" s="54"/>
      <c r="CL144" s="54"/>
      <c r="CM144" s="60"/>
      <c r="CN144" s="54"/>
      <c r="CO144" s="54"/>
      <c r="CP144" s="60"/>
      <c r="CQ144" s="54"/>
      <c r="CR144" s="54"/>
      <c r="CS144" s="60"/>
    </row>
    <row r="145" spans="1:97" ht="15.75" customHeight="1">
      <c r="A145" s="1" t="s">
        <v>154</v>
      </c>
      <c r="B145" s="54">
        <f t="shared" si="103"/>
        <v>255.792</v>
      </c>
      <c r="C145" s="54">
        <f t="shared" si="104"/>
        <v>255.792</v>
      </c>
      <c r="D145" s="54">
        <f t="shared" si="84"/>
        <v>100</v>
      </c>
      <c r="E145" s="54"/>
      <c r="F145" s="54"/>
      <c r="G145" s="60"/>
      <c r="H145" s="54"/>
      <c r="I145" s="54"/>
      <c r="J145" s="60"/>
      <c r="K145" s="54">
        <v>255.792</v>
      </c>
      <c r="L145" s="54">
        <v>255.792</v>
      </c>
      <c r="M145" s="60">
        <f t="shared" si="106"/>
        <v>100</v>
      </c>
      <c r="N145" s="54"/>
      <c r="O145" s="54"/>
      <c r="P145" s="60"/>
      <c r="Q145" s="54"/>
      <c r="R145" s="54"/>
      <c r="S145" s="60"/>
      <c r="T145" s="54"/>
      <c r="U145" s="54"/>
      <c r="V145" s="60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60"/>
      <c r="AI145" s="54"/>
      <c r="AJ145" s="54"/>
      <c r="AK145" s="60"/>
      <c r="AL145" s="54"/>
      <c r="AM145" s="54"/>
      <c r="AN145" s="60"/>
      <c r="AO145" s="54"/>
      <c r="AP145" s="54"/>
      <c r="AQ145" s="60"/>
      <c r="AR145" s="54"/>
      <c r="AS145" s="54"/>
      <c r="AT145" s="60"/>
      <c r="AU145" s="54"/>
      <c r="AV145" s="54"/>
      <c r="AW145" s="60"/>
      <c r="AX145" s="26"/>
      <c r="AY145" s="54"/>
      <c r="AZ145" s="60"/>
      <c r="BA145" s="54"/>
      <c r="BB145" s="54"/>
      <c r="BC145" s="60"/>
      <c r="BD145" s="54"/>
      <c r="BE145" s="54"/>
      <c r="BF145" s="60"/>
      <c r="BG145" s="54"/>
      <c r="BH145" s="54"/>
      <c r="BI145" s="60"/>
      <c r="BJ145" s="54"/>
      <c r="BK145" s="54"/>
      <c r="BL145" s="60"/>
      <c r="BM145" s="54"/>
      <c r="BN145" s="54"/>
      <c r="BO145" s="60"/>
      <c r="BP145" s="54"/>
      <c r="BQ145" s="54"/>
      <c r="BR145" s="60"/>
      <c r="BS145" s="54"/>
      <c r="BT145" s="54"/>
      <c r="BU145" s="60"/>
      <c r="BV145" s="54"/>
      <c r="BW145" s="54"/>
      <c r="BX145" s="60"/>
      <c r="BY145" s="54">
        <f t="shared" si="105"/>
        <v>0</v>
      </c>
      <c r="BZ145" s="54">
        <f t="shared" si="105"/>
        <v>0</v>
      </c>
      <c r="CA145" s="60"/>
      <c r="CB145" s="54"/>
      <c r="CC145" s="54"/>
      <c r="CD145" s="60"/>
      <c r="CE145" s="54"/>
      <c r="CF145" s="54"/>
      <c r="CG145" s="60"/>
      <c r="CH145" s="54"/>
      <c r="CI145" s="54"/>
      <c r="CJ145" s="60"/>
      <c r="CK145" s="54"/>
      <c r="CL145" s="54"/>
      <c r="CM145" s="60"/>
      <c r="CN145" s="54"/>
      <c r="CO145" s="54"/>
      <c r="CP145" s="60"/>
      <c r="CQ145" s="54"/>
      <c r="CR145" s="54"/>
      <c r="CS145" s="60"/>
    </row>
    <row r="146" spans="1:97" s="6" customFormat="1" ht="15.75" customHeight="1">
      <c r="A146" s="2" t="s">
        <v>186</v>
      </c>
      <c r="B146" s="74">
        <f>B147+B148</f>
        <v>398244.65999999992</v>
      </c>
      <c r="C146" s="74">
        <f>C147+C148</f>
        <v>396142.26085999992</v>
      </c>
      <c r="D146" s="74">
        <f t="shared" si="84"/>
        <v>99.472083532771038</v>
      </c>
      <c r="E146" s="74">
        <f t="shared" ref="E146:BK146" si="107">E147+E148</f>
        <v>1336</v>
      </c>
      <c r="F146" s="74">
        <f t="shared" si="107"/>
        <v>1336</v>
      </c>
      <c r="G146" s="58">
        <f>F146/E146*100</f>
        <v>100</v>
      </c>
      <c r="H146" s="74">
        <f t="shared" si="107"/>
        <v>95.2</v>
      </c>
      <c r="I146" s="74">
        <f t="shared" si="107"/>
        <v>95.2</v>
      </c>
      <c r="J146" s="58">
        <f>I146/H146*100</f>
        <v>100</v>
      </c>
      <c r="K146" s="74">
        <f t="shared" si="107"/>
        <v>1242.1999999999998</v>
      </c>
      <c r="L146" s="74">
        <f t="shared" si="107"/>
        <v>1242.2</v>
      </c>
      <c r="M146" s="58">
        <f>L146/K146*100</f>
        <v>100.00000000000003</v>
      </c>
      <c r="N146" s="74">
        <f t="shared" si="107"/>
        <v>146288.79999999999</v>
      </c>
      <c r="O146" s="74">
        <f t="shared" si="107"/>
        <v>146288.79999999999</v>
      </c>
      <c r="P146" s="58">
        <f>O146/N146*100</f>
        <v>100</v>
      </c>
      <c r="Q146" s="74">
        <f t="shared" si="107"/>
        <v>77333.899999999994</v>
      </c>
      <c r="R146" s="74">
        <f t="shared" si="107"/>
        <v>77333.899999999994</v>
      </c>
      <c r="S146" s="58">
        <f>R146/Q146*100</f>
        <v>100</v>
      </c>
      <c r="T146" s="74">
        <f t="shared" si="107"/>
        <v>0</v>
      </c>
      <c r="U146" s="74">
        <f t="shared" si="107"/>
        <v>0</v>
      </c>
      <c r="V146" s="58"/>
      <c r="W146" s="74">
        <f t="shared" si="107"/>
        <v>168.12</v>
      </c>
      <c r="X146" s="74">
        <f t="shared" si="107"/>
        <v>168.12</v>
      </c>
      <c r="Y146" s="74">
        <f>X146/W146*100</f>
        <v>100</v>
      </c>
      <c r="Z146" s="74">
        <f t="shared" si="107"/>
        <v>23785.4</v>
      </c>
      <c r="AA146" s="74">
        <f t="shared" si="107"/>
        <v>23785.4</v>
      </c>
      <c r="AB146" s="74">
        <f>AA146/Z146*100</f>
        <v>100</v>
      </c>
      <c r="AC146" s="74">
        <f t="shared" si="107"/>
        <v>7873.8630000000003</v>
      </c>
      <c r="AD146" s="74">
        <f t="shared" si="107"/>
        <v>7873.8630000000003</v>
      </c>
      <c r="AE146" s="74">
        <f>AD146/AC146*100</f>
        <v>100</v>
      </c>
      <c r="AF146" s="74">
        <f t="shared" si="107"/>
        <v>87669.87</v>
      </c>
      <c r="AG146" s="74">
        <f t="shared" si="107"/>
        <v>86306.811449999994</v>
      </c>
      <c r="AH146" s="58">
        <f>AG146/AF146*100</f>
        <v>98.445237172132224</v>
      </c>
      <c r="AI146" s="74">
        <f t="shared" si="107"/>
        <v>167.8</v>
      </c>
      <c r="AJ146" s="74">
        <f t="shared" si="107"/>
        <v>134.4</v>
      </c>
      <c r="AK146" s="58">
        <f>AJ146/AI146*100</f>
        <v>80.095351609058397</v>
      </c>
      <c r="AL146" s="74">
        <f t="shared" si="107"/>
        <v>0</v>
      </c>
      <c r="AM146" s="74">
        <f t="shared" si="107"/>
        <v>0</v>
      </c>
      <c r="AN146" s="58"/>
      <c r="AO146" s="74">
        <f t="shared" si="107"/>
        <v>536</v>
      </c>
      <c r="AP146" s="74">
        <f t="shared" si="107"/>
        <v>536</v>
      </c>
      <c r="AQ146" s="58">
        <f>AP146/AO146*100</f>
        <v>100</v>
      </c>
      <c r="AR146" s="74">
        <f t="shared" si="107"/>
        <v>3</v>
      </c>
      <c r="AS146" s="74">
        <f t="shared" si="107"/>
        <v>3</v>
      </c>
      <c r="AT146" s="58">
        <f>AS146/AR146*100</f>
        <v>100</v>
      </c>
      <c r="AU146" s="74">
        <f t="shared" si="107"/>
        <v>568</v>
      </c>
      <c r="AV146" s="74">
        <f t="shared" si="107"/>
        <v>568</v>
      </c>
      <c r="AW146" s="58">
        <f>AV146/AU146*100</f>
        <v>100</v>
      </c>
      <c r="AX146" s="46">
        <f t="shared" si="107"/>
        <v>864</v>
      </c>
      <c r="AY146" s="74">
        <f t="shared" si="107"/>
        <v>864</v>
      </c>
      <c r="AZ146" s="58">
        <f>AY146/AX146*100</f>
        <v>100</v>
      </c>
      <c r="BA146" s="74">
        <f t="shared" si="107"/>
        <v>28</v>
      </c>
      <c r="BB146" s="74">
        <f t="shared" si="107"/>
        <v>28</v>
      </c>
      <c r="BC146" s="58">
        <f>BB146/BA146*100</f>
        <v>100</v>
      </c>
      <c r="BD146" s="74">
        <f t="shared" si="107"/>
        <v>99.665000000000006</v>
      </c>
      <c r="BE146" s="74">
        <f t="shared" si="107"/>
        <v>99.665000000000006</v>
      </c>
      <c r="BF146" s="58">
        <f>BE146/BD146*100</f>
        <v>100</v>
      </c>
      <c r="BG146" s="74">
        <f t="shared" si="107"/>
        <v>300.8</v>
      </c>
      <c r="BH146" s="74">
        <f t="shared" si="107"/>
        <v>300.78176999999999</v>
      </c>
      <c r="BI146" s="58">
        <f>BH146/BG146*100</f>
        <v>99.993939494680845</v>
      </c>
      <c r="BJ146" s="74">
        <f t="shared" si="107"/>
        <v>0</v>
      </c>
      <c r="BK146" s="74">
        <f t="shared" si="107"/>
        <v>0</v>
      </c>
      <c r="BL146" s="58"/>
      <c r="BM146" s="74">
        <f t="shared" ref="BM146:CF146" si="108">BM147+BM148</f>
        <v>12380.1</v>
      </c>
      <c r="BN146" s="74">
        <f t="shared" si="108"/>
        <v>12320.571760000001</v>
      </c>
      <c r="BO146" s="58">
        <f>BN146/BM146*100</f>
        <v>99.519161880760251</v>
      </c>
      <c r="BP146" s="74">
        <f t="shared" si="108"/>
        <v>156.6</v>
      </c>
      <c r="BQ146" s="74">
        <f t="shared" si="108"/>
        <v>156.6</v>
      </c>
      <c r="BR146" s="58">
        <f>BQ146/BP146*100</f>
        <v>100</v>
      </c>
      <c r="BS146" s="74">
        <f t="shared" si="108"/>
        <v>0</v>
      </c>
      <c r="BT146" s="74">
        <f t="shared" si="108"/>
        <v>0</v>
      </c>
      <c r="BU146" s="58"/>
      <c r="BV146" s="74">
        <f t="shared" si="108"/>
        <v>22167.812000000002</v>
      </c>
      <c r="BW146" s="74">
        <f t="shared" si="108"/>
        <v>22167.812000000002</v>
      </c>
      <c r="BX146" s="58">
        <f>BW146/BV146*100</f>
        <v>100</v>
      </c>
      <c r="BY146" s="74">
        <f t="shared" si="108"/>
        <v>2000</v>
      </c>
      <c r="BZ146" s="74">
        <f t="shared" si="108"/>
        <v>2000</v>
      </c>
      <c r="CA146" s="58">
        <f>BZ146/BY146*100</f>
        <v>100</v>
      </c>
      <c r="CB146" s="74">
        <f t="shared" si="108"/>
        <v>1979.99999</v>
      </c>
      <c r="CC146" s="74">
        <f t="shared" si="108"/>
        <v>1979.99999</v>
      </c>
      <c r="CD146" s="58">
        <f>CC146/CB146*100</f>
        <v>100</v>
      </c>
      <c r="CE146" s="74">
        <f t="shared" si="108"/>
        <v>20.00001</v>
      </c>
      <c r="CF146" s="74">
        <f t="shared" si="108"/>
        <v>20.00001</v>
      </c>
      <c r="CG146" s="58">
        <f>CF146/CE146*100</f>
        <v>100</v>
      </c>
      <c r="CH146" s="74">
        <f>CH147+CH148</f>
        <v>180.33</v>
      </c>
      <c r="CI146" s="74">
        <f>CI147+CI148</f>
        <v>0</v>
      </c>
      <c r="CJ146" s="58">
        <f>CI146/CH146*100</f>
        <v>0</v>
      </c>
      <c r="CK146" s="74">
        <f>CK147+CK148</f>
        <v>11544.2</v>
      </c>
      <c r="CL146" s="74">
        <f>CL147+CL148</f>
        <v>11518.389300000001</v>
      </c>
      <c r="CM146" s="58">
        <f>CL146/CK146*100</f>
        <v>99.776418461218626</v>
      </c>
      <c r="CN146" s="74">
        <f>CN147+CN148</f>
        <v>0</v>
      </c>
      <c r="CO146" s="74">
        <f>CO147+CO148</f>
        <v>0</v>
      </c>
      <c r="CP146" s="58"/>
      <c r="CQ146" s="74">
        <f>CQ147+CQ148</f>
        <v>1455</v>
      </c>
      <c r="CR146" s="74">
        <f>CR147+CR148</f>
        <v>1014.74658</v>
      </c>
      <c r="CS146" s="54">
        <f>CR146/CQ146*100</f>
        <v>69.742032989690713</v>
      </c>
    </row>
    <row r="147" spans="1:97" ht="15.75" customHeight="1">
      <c r="A147" s="1" t="s">
        <v>0</v>
      </c>
      <c r="B147" s="54">
        <f>E147+H147+K147+N147+Q147+T147+W147+Z147+AC147+AF147+AI147+AL147+AO147+AR147+AU147+AX147+BA147+BD147+BG147+BJ147+BM147+BP147+BS147+BV147+BY147+CH147+CK147+CN147+CQ147</f>
        <v>397002.4599999999</v>
      </c>
      <c r="C147" s="54">
        <f>F147+I147+L147+O147+R147+U147+X147+AA147+AD147+AG147+AJ147+AM147+AP147+AS147+AV147+AY147+BB147+BE147+BH147+BK147+BN147+BQ147+BT147+BW147+BZ147+CI147+CL147+CO147+CR147</f>
        <v>394900.06085999991</v>
      </c>
      <c r="D147" s="54">
        <f t="shared" si="84"/>
        <v>99.470431709667494</v>
      </c>
      <c r="E147" s="54">
        <v>1336</v>
      </c>
      <c r="F147" s="54">
        <v>1336</v>
      </c>
      <c r="G147" s="60">
        <f>F147/E147*100</f>
        <v>100</v>
      </c>
      <c r="H147" s="54">
        <v>95.2</v>
      </c>
      <c r="I147" s="54">
        <v>95.2</v>
      </c>
      <c r="J147" s="60">
        <f>I147/H147*100</f>
        <v>100</v>
      </c>
      <c r="K147" s="54"/>
      <c r="L147" s="54"/>
      <c r="M147" s="60"/>
      <c r="N147" s="54">
        <v>146288.79999999999</v>
      </c>
      <c r="O147" s="54">
        <v>146288.79999999999</v>
      </c>
      <c r="P147" s="60">
        <f>O147/N147*100</f>
        <v>100</v>
      </c>
      <c r="Q147" s="54">
        <v>77333.899999999994</v>
      </c>
      <c r="R147" s="54">
        <v>77333.899999999994</v>
      </c>
      <c r="S147" s="60">
        <f>R147/Q147*100</f>
        <v>100</v>
      </c>
      <c r="T147" s="54"/>
      <c r="U147" s="54">
        <v>0</v>
      </c>
      <c r="V147" s="60"/>
      <c r="W147" s="54">
        <v>168.12</v>
      </c>
      <c r="X147" s="54">
        <v>168.12</v>
      </c>
      <c r="Y147" s="60">
        <f>X147/W147*100</f>
        <v>100</v>
      </c>
      <c r="Z147" s="54">
        <v>23785.4</v>
      </c>
      <c r="AA147" s="54">
        <v>23785.4</v>
      </c>
      <c r="AB147" s="74">
        <f>AA147/Z147*100</f>
        <v>100</v>
      </c>
      <c r="AC147" s="54">
        <v>7873.8630000000003</v>
      </c>
      <c r="AD147" s="54">
        <v>7873.8630000000003</v>
      </c>
      <c r="AE147" s="60">
        <f>AD147/AC147*100</f>
        <v>100</v>
      </c>
      <c r="AF147" s="54">
        <v>87669.87</v>
      </c>
      <c r="AG147" s="54">
        <v>86306.811449999994</v>
      </c>
      <c r="AH147" s="60">
        <f>AG147/AF147*100</f>
        <v>98.445237172132224</v>
      </c>
      <c r="AI147" s="54">
        <v>167.8</v>
      </c>
      <c r="AJ147" s="54">
        <v>134.4</v>
      </c>
      <c r="AK147" s="60">
        <f>AJ147/AI147*100</f>
        <v>80.095351609058397</v>
      </c>
      <c r="AL147" s="54"/>
      <c r="AM147" s="54"/>
      <c r="AN147" s="60"/>
      <c r="AO147" s="54">
        <v>536</v>
      </c>
      <c r="AP147" s="54">
        <v>536</v>
      </c>
      <c r="AQ147" s="60">
        <f>AP147/AO147*100</f>
        <v>100</v>
      </c>
      <c r="AR147" s="54">
        <v>3</v>
      </c>
      <c r="AS147" s="54">
        <v>3</v>
      </c>
      <c r="AT147" s="60">
        <f>AS147/AR147*100</f>
        <v>100</v>
      </c>
      <c r="AU147" s="54">
        <v>568</v>
      </c>
      <c r="AV147" s="54">
        <v>568</v>
      </c>
      <c r="AW147" s="60">
        <f>AV147/AU147*100</f>
        <v>100</v>
      </c>
      <c r="AX147" s="26">
        <v>864</v>
      </c>
      <c r="AY147" s="54">
        <v>864</v>
      </c>
      <c r="AZ147" s="60">
        <f>AY147/AX147*100</f>
        <v>100</v>
      </c>
      <c r="BA147" s="54">
        <v>28</v>
      </c>
      <c r="BB147" s="54">
        <v>28</v>
      </c>
      <c r="BC147" s="60">
        <f>BB147/BA147*100</f>
        <v>100</v>
      </c>
      <c r="BD147" s="54">
        <v>99.665000000000006</v>
      </c>
      <c r="BE147" s="54">
        <v>99.665000000000006</v>
      </c>
      <c r="BF147" s="60">
        <f>BE147/BD147*100</f>
        <v>100</v>
      </c>
      <c r="BG147" s="54">
        <v>300.8</v>
      </c>
      <c r="BH147" s="54">
        <v>300.78176999999999</v>
      </c>
      <c r="BI147" s="60">
        <f>BH147/BG147*100</f>
        <v>99.993939494680845</v>
      </c>
      <c r="BJ147" s="74"/>
      <c r="BK147" s="54"/>
      <c r="BL147" s="60"/>
      <c r="BM147" s="54">
        <v>12380.1</v>
      </c>
      <c r="BN147" s="54">
        <v>12320.571760000001</v>
      </c>
      <c r="BO147" s="60">
        <f>BN147/BM147*100</f>
        <v>99.519161880760251</v>
      </c>
      <c r="BP147" s="54">
        <v>156.6</v>
      </c>
      <c r="BQ147" s="54">
        <v>156.6</v>
      </c>
      <c r="BR147" s="59">
        <f>BQ147/BP147*100</f>
        <v>100</v>
      </c>
      <c r="BS147" s="54"/>
      <c r="BT147" s="54"/>
      <c r="BU147" s="60"/>
      <c r="BV147" s="54">
        <v>22167.812000000002</v>
      </c>
      <c r="BW147" s="54">
        <v>22167.812000000002</v>
      </c>
      <c r="BX147" s="60">
        <f>BW147/BV147*100</f>
        <v>100</v>
      </c>
      <c r="BY147" s="54">
        <f>CB147+CE147</f>
        <v>2000</v>
      </c>
      <c r="BZ147" s="54">
        <f>CC147+CF147</f>
        <v>2000</v>
      </c>
      <c r="CA147" s="60">
        <f>BZ147/BY147*100</f>
        <v>100</v>
      </c>
      <c r="CB147" s="54">
        <v>1979.99999</v>
      </c>
      <c r="CC147" s="54">
        <v>1979.99999</v>
      </c>
      <c r="CD147" s="60">
        <f>CC147/CB147*100</f>
        <v>100</v>
      </c>
      <c r="CE147" s="54">
        <v>20.00001</v>
      </c>
      <c r="CF147" s="54">
        <v>20.00001</v>
      </c>
      <c r="CG147" s="60">
        <f>CF147/CE147*100</f>
        <v>100</v>
      </c>
      <c r="CH147" s="54">
        <v>180.33</v>
      </c>
      <c r="CI147" s="54">
        <v>0</v>
      </c>
      <c r="CJ147" s="60">
        <f>CI147/CH147*100</f>
        <v>0</v>
      </c>
      <c r="CK147" s="54">
        <v>11544.2</v>
      </c>
      <c r="CL147" s="54">
        <v>11518.389300000001</v>
      </c>
      <c r="CM147" s="60">
        <f>CL147/CK147*100</f>
        <v>99.776418461218626</v>
      </c>
      <c r="CN147" s="54"/>
      <c r="CO147" s="54"/>
      <c r="CP147" s="60"/>
      <c r="CQ147" s="54">
        <v>1455</v>
      </c>
      <c r="CR147" s="54">
        <v>1014.74658</v>
      </c>
      <c r="CS147" s="54">
        <f>CR147/CQ147*100</f>
        <v>69.742032989690713</v>
      </c>
    </row>
    <row r="148" spans="1:97" s="6" customFormat="1" ht="15.75" customHeight="1">
      <c r="A148" s="2" t="s">
        <v>189</v>
      </c>
      <c r="B148" s="74">
        <f>SUM(B149:B155)</f>
        <v>1242.1999999999998</v>
      </c>
      <c r="C148" s="74">
        <f>SUM(C149:C155)</f>
        <v>1242.2</v>
      </c>
      <c r="D148" s="74">
        <f t="shared" si="84"/>
        <v>100.00000000000003</v>
      </c>
      <c r="E148" s="74">
        <f t="shared" ref="E148:BK148" si="109">SUM(E149:E155)</f>
        <v>0</v>
      </c>
      <c r="F148" s="74">
        <f t="shared" si="109"/>
        <v>0</v>
      </c>
      <c r="G148" s="58"/>
      <c r="H148" s="74">
        <f t="shared" si="109"/>
        <v>0</v>
      </c>
      <c r="I148" s="74">
        <f t="shared" si="109"/>
        <v>0</v>
      </c>
      <c r="J148" s="58"/>
      <c r="K148" s="74">
        <f t="shared" si="109"/>
        <v>1242.1999999999998</v>
      </c>
      <c r="L148" s="74">
        <f t="shared" si="109"/>
        <v>1242.2</v>
      </c>
      <c r="M148" s="58">
        <f>L148/K148*100</f>
        <v>100.00000000000003</v>
      </c>
      <c r="N148" s="74">
        <f t="shared" si="109"/>
        <v>0</v>
      </c>
      <c r="O148" s="74">
        <f t="shared" si="109"/>
        <v>0</v>
      </c>
      <c r="P148" s="58"/>
      <c r="Q148" s="74">
        <f t="shared" si="109"/>
        <v>0</v>
      </c>
      <c r="R148" s="74">
        <f t="shared" si="109"/>
        <v>0</v>
      </c>
      <c r="S148" s="58"/>
      <c r="T148" s="74">
        <f t="shared" si="109"/>
        <v>0</v>
      </c>
      <c r="U148" s="74">
        <f t="shared" si="109"/>
        <v>0</v>
      </c>
      <c r="V148" s="58"/>
      <c r="W148" s="74">
        <f t="shared" si="109"/>
        <v>0</v>
      </c>
      <c r="X148" s="74">
        <f t="shared" si="109"/>
        <v>0</v>
      </c>
      <c r="Y148" s="74"/>
      <c r="Z148" s="74">
        <f t="shared" si="109"/>
        <v>0</v>
      </c>
      <c r="AA148" s="74">
        <f t="shared" si="109"/>
        <v>0</v>
      </c>
      <c r="AB148" s="74"/>
      <c r="AC148" s="74">
        <f t="shared" si="109"/>
        <v>0</v>
      </c>
      <c r="AD148" s="74">
        <f t="shared" si="109"/>
        <v>0</v>
      </c>
      <c r="AE148" s="74"/>
      <c r="AF148" s="74">
        <f t="shared" si="109"/>
        <v>0</v>
      </c>
      <c r="AG148" s="74">
        <f t="shared" si="109"/>
        <v>0</v>
      </c>
      <c r="AH148" s="58"/>
      <c r="AI148" s="74">
        <f t="shared" si="109"/>
        <v>0</v>
      </c>
      <c r="AJ148" s="74">
        <f t="shared" si="109"/>
        <v>0</v>
      </c>
      <c r="AK148" s="58"/>
      <c r="AL148" s="74">
        <f t="shared" si="109"/>
        <v>0</v>
      </c>
      <c r="AM148" s="74">
        <f t="shared" si="109"/>
        <v>0</v>
      </c>
      <c r="AN148" s="58"/>
      <c r="AO148" s="74">
        <f t="shared" si="109"/>
        <v>0</v>
      </c>
      <c r="AP148" s="74">
        <f t="shared" si="109"/>
        <v>0</v>
      </c>
      <c r="AQ148" s="58"/>
      <c r="AR148" s="74">
        <f t="shared" si="109"/>
        <v>0</v>
      </c>
      <c r="AS148" s="74">
        <f t="shared" si="109"/>
        <v>0</v>
      </c>
      <c r="AT148" s="58"/>
      <c r="AU148" s="74">
        <f t="shared" si="109"/>
        <v>0</v>
      </c>
      <c r="AV148" s="74">
        <f t="shared" si="109"/>
        <v>0</v>
      </c>
      <c r="AW148" s="58"/>
      <c r="AX148" s="46">
        <f t="shared" si="109"/>
        <v>0</v>
      </c>
      <c r="AY148" s="74">
        <f t="shared" si="109"/>
        <v>0</v>
      </c>
      <c r="AZ148" s="58"/>
      <c r="BA148" s="74">
        <f t="shared" si="109"/>
        <v>0</v>
      </c>
      <c r="BB148" s="74">
        <f t="shared" si="109"/>
        <v>0</v>
      </c>
      <c r="BC148" s="58"/>
      <c r="BD148" s="74">
        <f t="shared" si="109"/>
        <v>0</v>
      </c>
      <c r="BE148" s="74">
        <f t="shared" si="109"/>
        <v>0</v>
      </c>
      <c r="BF148" s="58"/>
      <c r="BG148" s="74">
        <f t="shared" si="109"/>
        <v>0</v>
      </c>
      <c r="BH148" s="74">
        <f t="shared" si="109"/>
        <v>0</v>
      </c>
      <c r="BI148" s="58"/>
      <c r="BJ148" s="74">
        <f t="shared" si="109"/>
        <v>0</v>
      </c>
      <c r="BK148" s="74">
        <f t="shared" si="109"/>
        <v>0</v>
      </c>
      <c r="BL148" s="58"/>
      <c r="BM148" s="74">
        <f t="shared" ref="BM148:CF148" si="110">SUM(BM149:BM155)</f>
        <v>0</v>
      </c>
      <c r="BN148" s="74">
        <f t="shared" si="110"/>
        <v>0</v>
      </c>
      <c r="BO148" s="58"/>
      <c r="BP148" s="74">
        <f t="shared" si="110"/>
        <v>0</v>
      </c>
      <c r="BQ148" s="74">
        <f t="shared" si="110"/>
        <v>0</v>
      </c>
      <c r="BR148" s="58"/>
      <c r="BS148" s="74">
        <f t="shared" si="110"/>
        <v>0</v>
      </c>
      <c r="BT148" s="74">
        <f t="shared" si="110"/>
        <v>0</v>
      </c>
      <c r="BU148" s="58"/>
      <c r="BV148" s="74">
        <f t="shared" si="110"/>
        <v>0</v>
      </c>
      <c r="BW148" s="74">
        <f t="shared" si="110"/>
        <v>0</v>
      </c>
      <c r="BX148" s="58"/>
      <c r="BY148" s="74">
        <f t="shared" si="110"/>
        <v>0</v>
      </c>
      <c r="BZ148" s="74">
        <f t="shared" si="110"/>
        <v>0</v>
      </c>
      <c r="CA148" s="58"/>
      <c r="CB148" s="74">
        <f t="shared" si="110"/>
        <v>0</v>
      </c>
      <c r="CC148" s="74">
        <f t="shared" si="110"/>
        <v>0</v>
      </c>
      <c r="CD148" s="58"/>
      <c r="CE148" s="74">
        <f t="shared" si="110"/>
        <v>0</v>
      </c>
      <c r="CF148" s="74">
        <f t="shared" si="110"/>
        <v>0</v>
      </c>
      <c r="CG148" s="58"/>
      <c r="CH148" s="74">
        <f>SUM(CH149:CH155)</f>
        <v>0</v>
      </c>
      <c r="CI148" s="74">
        <f>SUM(CI149:CI155)</f>
        <v>0</v>
      </c>
      <c r="CJ148" s="58"/>
      <c r="CK148" s="74">
        <f>SUM(CK149:CK155)</f>
        <v>0</v>
      </c>
      <c r="CL148" s="74">
        <f>SUM(CL149:CL155)</f>
        <v>0</v>
      </c>
      <c r="CM148" s="58"/>
      <c r="CN148" s="74">
        <f>SUM(CN149:CN155)</f>
        <v>0</v>
      </c>
      <c r="CO148" s="74">
        <f>SUM(CO149:CO155)</f>
        <v>0</v>
      </c>
      <c r="CP148" s="58"/>
      <c r="CQ148" s="74">
        <f>SUM(CQ149:CQ155)</f>
        <v>0</v>
      </c>
      <c r="CR148" s="74">
        <f>SUM(CR149:CR155)</f>
        <v>0</v>
      </c>
      <c r="CS148" s="58"/>
    </row>
    <row r="149" spans="1:97" ht="15.75" customHeight="1">
      <c r="A149" s="1" t="s">
        <v>92</v>
      </c>
      <c r="B149" s="54">
        <f t="shared" ref="B149:B155" si="111">E149+H149+K149+N149+Q149+T149+W149+Z149+AC149+AF149+AI149+AL149+AO149+AR149+AU149+AX149+BA149+BD149+BG149+BJ149+BM149+BP149+BS149+BV149+BY149+CH149+CK149+CN149+CQ149</f>
        <v>125.49952</v>
      </c>
      <c r="C149" s="54">
        <f t="shared" ref="C149:C155" si="112">F149+I149+L149+O149+R149+U149+X149+AA149+AD149+AG149+AJ149+AM149+AP149+AS149+AV149+AY149+BB149+BE149+BH149+BK149+BN149+BQ149+BT149+BW149+BZ149+CI149+CL149+CO149+CR149</f>
        <v>125.49952</v>
      </c>
      <c r="D149" s="54">
        <f t="shared" si="84"/>
        <v>100</v>
      </c>
      <c r="E149" s="54"/>
      <c r="F149" s="54"/>
      <c r="G149" s="60"/>
      <c r="H149" s="54"/>
      <c r="I149" s="54"/>
      <c r="J149" s="60"/>
      <c r="K149" s="54">
        <v>125.49952</v>
      </c>
      <c r="L149" s="54">
        <v>125.49952</v>
      </c>
      <c r="M149" s="60">
        <f>L149/K149*100</f>
        <v>100</v>
      </c>
      <c r="N149" s="54"/>
      <c r="O149" s="54"/>
      <c r="P149" s="60"/>
      <c r="Q149" s="54"/>
      <c r="R149" s="54"/>
      <c r="S149" s="60"/>
      <c r="T149" s="54"/>
      <c r="U149" s="54"/>
      <c r="V149" s="60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60"/>
      <c r="AI149" s="54"/>
      <c r="AJ149" s="54"/>
      <c r="AK149" s="60"/>
      <c r="AL149" s="54"/>
      <c r="AM149" s="54"/>
      <c r="AN149" s="60"/>
      <c r="AO149" s="54"/>
      <c r="AP149" s="54"/>
      <c r="AQ149" s="60"/>
      <c r="AR149" s="54"/>
      <c r="AS149" s="54"/>
      <c r="AT149" s="60"/>
      <c r="AU149" s="54"/>
      <c r="AV149" s="54"/>
      <c r="AW149" s="60"/>
      <c r="AX149" s="26"/>
      <c r="AY149" s="54"/>
      <c r="AZ149" s="60"/>
      <c r="BA149" s="54"/>
      <c r="BB149" s="54"/>
      <c r="BC149" s="60"/>
      <c r="BD149" s="54"/>
      <c r="BE149" s="54"/>
      <c r="BF149" s="60"/>
      <c r="BG149" s="54"/>
      <c r="BH149" s="54"/>
      <c r="BI149" s="60"/>
      <c r="BJ149" s="54"/>
      <c r="BK149" s="54"/>
      <c r="BL149" s="60"/>
      <c r="BM149" s="54"/>
      <c r="BN149" s="54"/>
      <c r="BO149" s="60"/>
      <c r="BP149" s="54"/>
      <c r="BQ149" s="54"/>
      <c r="BR149" s="60"/>
      <c r="BS149" s="54"/>
      <c r="BT149" s="54"/>
      <c r="BU149" s="60"/>
      <c r="BV149" s="54"/>
      <c r="BW149" s="54"/>
      <c r="BX149" s="60"/>
      <c r="BY149" s="54">
        <f t="shared" ref="BY149:BZ155" si="113">CB149+CE149</f>
        <v>0</v>
      </c>
      <c r="BZ149" s="54">
        <f t="shared" si="113"/>
        <v>0</v>
      </c>
      <c r="CA149" s="60"/>
      <c r="CB149" s="54"/>
      <c r="CC149" s="54"/>
      <c r="CD149" s="60"/>
      <c r="CE149" s="54"/>
      <c r="CF149" s="54"/>
      <c r="CG149" s="60"/>
      <c r="CH149" s="54"/>
      <c r="CI149" s="54"/>
      <c r="CJ149" s="60"/>
      <c r="CK149" s="54"/>
      <c r="CL149" s="54"/>
      <c r="CM149" s="60"/>
      <c r="CN149" s="54"/>
      <c r="CO149" s="54"/>
      <c r="CP149" s="60"/>
      <c r="CQ149" s="54"/>
      <c r="CR149" s="54"/>
      <c r="CS149" s="60"/>
    </row>
    <row r="150" spans="1:97" ht="15.75" customHeight="1">
      <c r="A150" s="1" t="s">
        <v>62</v>
      </c>
      <c r="B150" s="54">
        <f t="shared" si="111"/>
        <v>244.18420999999998</v>
      </c>
      <c r="C150" s="54">
        <f t="shared" si="112"/>
        <v>244.18421000000001</v>
      </c>
      <c r="D150" s="54">
        <f t="shared" si="84"/>
        <v>100.00000000000003</v>
      </c>
      <c r="E150" s="54"/>
      <c r="F150" s="54"/>
      <c r="G150" s="60"/>
      <c r="H150" s="54"/>
      <c r="I150" s="54"/>
      <c r="J150" s="60"/>
      <c r="K150" s="54">
        <v>244.18420999999998</v>
      </c>
      <c r="L150" s="54">
        <v>244.18421000000001</v>
      </c>
      <c r="M150" s="60">
        <f t="shared" ref="M150:M155" si="114">L150/K150*100</f>
        <v>100.00000000000003</v>
      </c>
      <c r="N150" s="54"/>
      <c r="O150" s="54"/>
      <c r="P150" s="60"/>
      <c r="Q150" s="54"/>
      <c r="R150" s="54"/>
      <c r="S150" s="60"/>
      <c r="T150" s="54"/>
      <c r="U150" s="54"/>
      <c r="V150" s="60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60"/>
      <c r="AI150" s="54"/>
      <c r="AJ150" s="54"/>
      <c r="AK150" s="60"/>
      <c r="AL150" s="54"/>
      <c r="AM150" s="54"/>
      <c r="AN150" s="60"/>
      <c r="AO150" s="54"/>
      <c r="AP150" s="54"/>
      <c r="AQ150" s="60"/>
      <c r="AR150" s="54"/>
      <c r="AS150" s="54"/>
      <c r="AT150" s="60"/>
      <c r="AU150" s="54"/>
      <c r="AV150" s="54"/>
      <c r="AW150" s="60"/>
      <c r="AX150" s="26"/>
      <c r="AY150" s="54"/>
      <c r="AZ150" s="60"/>
      <c r="BA150" s="54"/>
      <c r="BB150" s="54"/>
      <c r="BC150" s="60"/>
      <c r="BD150" s="54"/>
      <c r="BE150" s="54"/>
      <c r="BF150" s="60"/>
      <c r="BG150" s="54"/>
      <c r="BH150" s="54"/>
      <c r="BI150" s="60"/>
      <c r="BJ150" s="54"/>
      <c r="BK150" s="54"/>
      <c r="BL150" s="60"/>
      <c r="BM150" s="54"/>
      <c r="BN150" s="54"/>
      <c r="BO150" s="60"/>
      <c r="BP150" s="54"/>
      <c r="BQ150" s="54"/>
      <c r="BR150" s="60"/>
      <c r="BS150" s="54"/>
      <c r="BT150" s="54"/>
      <c r="BU150" s="60"/>
      <c r="BV150" s="54"/>
      <c r="BW150" s="54"/>
      <c r="BX150" s="60"/>
      <c r="BY150" s="54">
        <f t="shared" si="113"/>
        <v>0</v>
      </c>
      <c r="BZ150" s="54">
        <f t="shared" si="113"/>
        <v>0</v>
      </c>
      <c r="CA150" s="60"/>
      <c r="CB150" s="54"/>
      <c r="CC150" s="54"/>
      <c r="CD150" s="60"/>
      <c r="CE150" s="54"/>
      <c r="CF150" s="54"/>
      <c r="CG150" s="60"/>
      <c r="CH150" s="54"/>
      <c r="CI150" s="54"/>
      <c r="CJ150" s="60"/>
      <c r="CK150" s="54"/>
      <c r="CL150" s="54"/>
      <c r="CM150" s="60"/>
      <c r="CN150" s="54"/>
      <c r="CO150" s="54"/>
      <c r="CP150" s="60"/>
      <c r="CQ150" s="54"/>
      <c r="CR150" s="54"/>
      <c r="CS150" s="60"/>
    </row>
    <row r="151" spans="1:97" ht="15.75" customHeight="1">
      <c r="A151" s="1" t="s">
        <v>84</v>
      </c>
      <c r="B151" s="54">
        <f t="shared" si="111"/>
        <v>220.62720999999999</v>
      </c>
      <c r="C151" s="54">
        <f t="shared" si="112"/>
        <v>220.62720999999999</v>
      </c>
      <c r="D151" s="54">
        <f t="shared" si="84"/>
        <v>100</v>
      </c>
      <c r="E151" s="54"/>
      <c r="F151" s="54"/>
      <c r="G151" s="60"/>
      <c r="H151" s="54"/>
      <c r="I151" s="54"/>
      <c r="J151" s="60"/>
      <c r="K151" s="54">
        <v>220.62720999999999</v>
      </c>
      <c r="L151" s="54">
        <v>220.62720999999999</v>
      </c>
      <c r="M151" s="60">
        <f t="shared" si="114"/>
        <v>100</v>
      </c>
      <c r="N151" s="54"/>
      <c r="O151" s="54"/>
      <c r="P151" s="60"/>
      <c r="Q151" s="54"/>
      <c r="R151" s="54"/>
      <c r="S151" s="60"/>
      <c r="T151" s="54"/>
      <c r="U151" s="54"/>
      <c r="V151" s="60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60"/>
      <c r="AI151" s="54"/>
      <c r="AJ151" s="54"/>
      <c r="AK151" s="60"/>
      <c r="AL151" s="54"/>
      <c r="AM151" s="54"/>
      <c r="AN151" s="60"/>
      <c r="AO151" s="54"/>
      <c r="AP151" s="54"/>
      <c r="AQ151" s="60"/>
      <c r="AR151" s="54"/>
      <c r="AS151" s="54"/>
      <c r="AT151" s="60"/>
      <c r="AU151" s="54"/>
      <c r="AV151" s="54"/>
      <c r="AW151" s="60"/>
      <c r="AX151" s="26"/>
      <c r="AY151" s="54"/>
      <c r="AZ151" s="60"/>
      <c r="BA151" s="54"/>
      <c r="BB151" s="54"/>
      <c r="BC151" s="60"/>
      <c r="BD151" s="54"/>
      <c r="BE151" s="54"/>
      <c r="BF151" s="60"/>
      <c r="BG151" s="54"/>
      <c r="BH151" s="54"/>
      <c r="BI151" s="60"/>
      <c r="BJ151" s="54"/>
      <c r="BK151" s="54"/>
      <c r="BL151" s="60"/>
      <c r="BM151" s="54"/>
      <c r="BN151" s="54"/>
      <c r="BO151" s="60"/>
      <c r="BP151" s="54"/>
      <c r="BQ151" s="54"/>
      <c r="BR151" s="60"/>
      <c r="BS151" s="54"/>
      <c r="BT151" s="54"/>
      <c r="BU151" s="60"/>
      <c r="BV151" s="54"/>
      <c r="BW151" s="54"/>
      <c r="BX151" s="60"/>
      <c r="BY151" s="54">
        <f t="shared" si="113"/>
        <v>0</v>
      </c>
      <c r="BZ151" s="54">
        <f t="shared" si="113"/>
        <v>0</v>
      </c>
      <c r="CA151" s="60"/>
      <c r="CB151" s="54"/>
      <c r="CC151" s="54"/>
      <c r="CD151" s="60"/>
      <c r="CE151" s="54"/>
      <c r="CF151" s="54"/>
      <c r="CG151" s="60"/>
      <c r="CH151" s="54"/>
      <c r="CI151" s="54"/>
      <c r="CJ151" s="60"/>
      <c r="CK151" s="54"/>
      <c r="CL151" s="54"/>
      <c r="CM151" s="60"/>
      <c r="CN151" s="54"/>
      <c r="CO151" s="54"/>
      <c r="CP151" s="60"/>
      <c r="CQ151" s="54"/>
      <c r="CR151" s="54"/>
      <c r="CS151" s="60"/>
    </row>
    <row r="152" spans="1:97" ht="15.75" customHeight="1">
      <c r="A152" s="1" t="s">
        <v>59</v>
      </c>
      <c r="B152" s="54">
        <f t="shared" si="111"/>
        <v>130.40685999999999</v>
      </c>
      <c r="C152" s="54">
        <f t="shared" si="112"/>
        <v>130.40685999999999</v>
      </c>
      <c r="D152" s="54">
        <f t="shared" si="84"/>
        <v>100</v>
      </c>
      <c r="E152" s="54"/>
      <c r="F152" s="54"/>
      <c r="G152" s="60"/>
      <c r="H152" s="54"/>
      <c r="I152" s="54"/>
      <c r="J152" s="60"/>
      <c r="K152" s="54">
        <v>130.40685999999999</v>
      </c>
      <c r="L152" s="54">
        <v>130.40685999999999</v>
      </c>
      <c r="M152" s="60">
        <f t="shared" si="114"/>
        <v>100</v>
      </c>
      <c r="N152" s="54"/>
      <c r="O152" s="54"/>
      <c r="P152" s="60"/>
      <c r="Q152" s="54"/>
      <c r="R152" s="54"/>
      <c r="S152" s="60"/>
      <c r="T152" s="54"/>
      <c r="U152" s="54"/>
      <c r="V152" s="60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60"/>
      <c r="AI152" s="54"/>
      <c r="AJ152" s="54"/>
      <c r="AK152" s="60"/>
      <c r="AL152" s="54"/>
      <c r="AM152" s="54"/>
      <c r="AN152" s="60"/>
      <c r="AO152" s="54"/>
      <c r="AP152" s="54"/>
      <c r="AQ152" s="60"/>
      <c r="AR152" s="54"/>
      <c r="AS152" s="54"/>
      <c r="AT152" s="60"/>
      <c r="AU152" s="54"/>
      <c r="AV152" s="54"/>
      <c r="AW152" s="60"/>
      <c r="AX152" s="26"/>
      <c r="AY152" s="54"/>
      <c r="AZ152" s="60"/>
      <c r="BA152" s="54"/>
      <c r="BB152" s="54"/>
      <c r="BC152" s="60"/>
      <c r="BD152" s="54"/>
      <c r="BE152" s="54"/>
      <c r="BF152" s="60"/>
      <c r="BG152" s="54"/>
      <c r="BH152" s="54"/>
      <c r="BI152" s="60"/>
      <c r="BJ152" s="54"/>
      <c r="BK152" s="54"/>
      <c r="BL152" s="60"/>
      <c r="BM152" s="54"/>
      <c r="BN152" s="54"/>
      <c r="BO152" s="60"/>
      <c r="BP152" s="54"/>
      <c r="BQ152" s="54"/>
      <c r="BR152" s="60"/>
      <c r="BS152" s="54"/>
      <c r="BT152" s="54"/>
      <c r="BU152" s="60"/>
      <c r="BV152" s="54"/>
      <c r="BW152" s="54"/>
      <c r="BX152" s="60"/>
      <c r="BY152" s="54">
        <f t="shared" si="113"/>
        <v>0</v>
      </c>
      <c r="BZ152" s="54">
        <f t="shared" si="113"/>
        <v>0</v>
      </c>
      <c r="CA152" s="60"/>
      <c r="CB152" s="54"/>
      <c r="CC152" s="54"/>
      <c r="CD152" s="60"/>
      <c r="CE152" s="54"/>
      <c r="CF152" s="54"/>
      <c r="CG152" s="60"/>
      <c r="CH152" s="54"/>
      <c r="CI152" s="54"/>
      <c r="CJ152" s="60"/>
      <c r="CK152" s="54"/>
      <c r="CL152" s="54"/>
      <c r="CM152" s="60"/>
      <c r="CN152" s="54"/>
      <c r="CO152" s="54"/>
      <c r="CP152" s="60"/>
      <c r="CQ152" s="54"/>
      <c r="CR152" s="54"/>
      <c r="CS152" s="60"/>
    </row>
    <row r="153" spans="1:97" ht="15.75" customHeight="1">
      <c r="A153" s="1" t="s">
        <v>75</v>
      </c>
      <c r="B153" s="54">
        <f t="shared" si="111"/>
        <v>167.37834000000001</v>
      </c>
      <c r="C153" s="54">
        <f t="shared" si="112"/>
        <v>167.37834000000001</v>
      </c>
      <c r="D153" s="54">
        <f t="shared" si="84"/>
        <v>100</v>
      </c>
      <c r="E153" s="54"/>
      <c r="F153" s="54"/>
      <c r="G153" s="60"/>
      <c r="H153" s="54"/>
      <c r="I153" s="54"/>
      <c r="J153" s="60"/>
      <c r="K153" s="54">
        <v>167.37834000000001</v>
      </c>
      <c r="L153" s="54">
        <v>167.37834000000001</v>
      </c>
      <c r="M153" s="60">
        <f t="shared" si="114"/>
        <v>100</v>
      </c>
      <c r="N153" s="54"/>
      <c r="O153" s="54"/>
      <c r="P153" s="60"/>
      <c r="Q153" s="54"/>
      <c r="R153" s="54"/>
      <c r="S153" s="60"/>
      <c r="T153" s="54"/>
      <c r="U153" s="54"/>
      <c r="V153" s="60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60"/>
      <c r="AI153" s="54"/>
      <c r="AJ153" s="54"/>
      <c r="AK153" s="60"/>
      <c r="AL153" s="54"/>
      <c r="AM153" s="54"/>
      <c r="AN153" s="60"/>
      <c r="AO153" s="54"/>
      <c r="AP153" s="54"/>
      <c r="AQ153" s="60"/>
      <c r="AR153" s="54"/>
      <c r="AS153" s="54"/>
      <c r="AT153" s="60"/>
      <c r="AU153" s="54"/>
      <c r="AV153" s="54"/>
      <c r="AW153" s="60"/>
      <c r="AX153" s="26"/>
      <c r="AY153" s="54"/>
      <c r="AZ153" s="60"/>
      <c r="BA153" s="54"/>
      <c r="BB153" s="54"/>
      <c r="BC153" s="60"/>
      <c r="BD153" s="54"/>
      <c r="BE153" s="54"/>
      <c r="BF153" s="60"/>
      <c r="BG153" s="54"/>
      <c r="BH153" s="54"/>
      <c r="BI153" s="60"/>
      <c r="BJ153" s="54"/>
      <c r="BK153" s="54"/>
      <c r="BL153" s="60"/>
      <c r="BM153" s="54"/>
      <c r="BN153" s="54"/>
      <c r="BO153" s="60"/>
      <c r="BP153" s="54"/>
      <c r="BQ153" s="54"/>
      <c r="BR153" s="60"/>
      <c r="BS153" s="54"/>
      <c r="BT153" s="54"/>
      <c r="BU153" s="60"/>
      <c r="BV153" s="54"/>
      <c r="BW153" s="54"/>
      <c r="BX153" s="60"/>
      <c r="BY153" s="54">
        <f t="shared" si="113"/>
        <v>0</v>
      </c>
      <c r="BZ153" s="54">
        <f t="shared" si="113"/>
        <v>0</v>
      </c>
      <c r="CA153" s="60"/>
      <c r="CB153" s="54"/>
      <c r="CC153" s="54"/>
      <c r="CD153" s="60"/>
      <c r="CE153" s="54"/>
      <c r="CF153" s="54"/>
      <c r="CG153" s="60"/>
      <c r="CH153" s="54"/>
      <c r="CI153" s="54"/>
      <c r="CJ153" s="60"/>
      <c r="CK153" s="54"/>
      <c r="CL153" s="54"/>
      <c r="CM153" s="60"/>
      <c r="CN153" s="54"/>
      <c r="CO153" s="54"/>
      <c r="CP153" s="60"/>
      <c r="CQ153" s="54"/>
      <c r="CR153" s="54"/>
      <c r="CS153" s="60"/>
    </row>
    <row r="154" spans="1:97" ht="15.75" customHeight="1">
      <c r="A154" s="1" t="s">
        <v>74</v>
      </c>
      <c r="B154" s="54">
        <f t="shared" si="111"/>
        <v>246.69095000000002</v>
      </c>
      <c r="C154" s="54">
        <f t="shared" si="112"/>
        <v>246.69094999999999</v>
      </c>
      <c r="D154" s="54">
        <f t="shared" si="84"/>
        <v>99.999999999999986</v>
      </c>
      <c r="E154" s="54"/>
      <c r="F154" s="54"/>
      <c r="G154" s="60"/>
      <c r="H154" s="54"/>
      <c r="I154" s="54"/>
      <c r="J154" s="60"/>
      <c r="K154" s="54">
        <v>246.69095000000002</v>
      </c>
      <c r="L154" s="54">
        <v>246.69094999999999</v>
      </c>
      <c r="M154" s="60">
        <f t="shared" si="114"/>
        <v>99.999999999999986</v>
      </c>
      <c r="N154" s="54"/>
      <c r="O154" s="54"/>
      <c r="P154" s="60"/>
      <c r="Q154" s="54"/>
      <c r="R154" s="54"/>
      <c r="S154" s="60"/>
      <c r="T154" s="54"/>
      <c r="U154" s="54"/>
      <c r="V154" s="60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60"/>
      <c r="AI154" s="54"/>
      <c r="AJ154" s="54"/>
      <c r="AK154" s="60"/>
      <c r="AL154" s="54"/>
      <c r="AM154" s="54"/>
      <c r="AN154" s="60"/>
      <c r="AO154" s="54"/>
      <c r="AP154" s="54"/>
      <c r="AQ154" s="60"/>
      <c r="AR154" s="54"/>
      <c r="AS154" s="54"/>
      <c r="AT154" s="60"/>
      <c r="AU154" s="54"/>
      <c r="AV154" s="54"/>
      <c r="AW154" s="60"/>
      <c r="AX154" s="26"/>
      <c r="AY154" s="54"/>
      <c r="AZ154" s="60"/>
      <c r="BA154" s="54"/>
      <c r="BB154" s="54"/>
      <c r="BC154" s="60"/>
      <c r="BD154" s="54"/>
      <c r="BE154" s="54"/>
      <c r="BF154" s="60"/>
      <c r="BG154" s="54"/>
      <c r="BH154" s="54"/>
      <c r="BI154" s="60"/>
      <c r="BJ154" s="54"/>
      <c r="BK154" s="54"/>
      <c r="BL154" s="60"/>
      <c r="BM154" s="54"/>
      <c r="BN154" s="54"/>
      <c r="BO154" s="60"/>
      <c r="BP154" s="54"/>
      <c r="BQ154" s="54"/>
      <c r="BR154" s="60"/>
      <c r="BS154" s="54"/>
      <c r="BT154" s="54"/>
      <c r="BU154" s="60"/>
      <c r="BV154" s="54"/>
      <c r="BW154" s="54"/>
      <c r="BX154" s="60"/>
      <c r="BY154" s="54">
        <f t="shared" si="113"/>
        <v>0</v>
      </c>
      <c r="BZ154" s="54">
        <f t="shared" si="113"/>
        <v>0</v>
      </c>
      <c r="CA154" s="60"/>
      <c r="CB154" s="54"/>
      <c r="CC154" s="54"/>
      <c r="CD154" s="60"/>
      <c r="CE154" s="54"/>
      <c r="CF154" s="54"/>
      <c r="CG154" s="60"/>
      <c r="CH154" s="54"/>
      <c r="CI154" s="54"/>
      <c r="CJ154" s="60"/>
      <c r="CK154" s="54"/>
      <c r="CL154" s="54"/>
      <c r="CM154" s="60"/>
      <c r="CN154" s="54"/>
      <c r="CO154" s="54"/>
      <c r="CP154" s="60"/>
      <c r="CQ154" s="54"/>
      <c r="CR154" s="54"/>
      <c r="CS154" s="60"/>
    </row>
    <row r="155" spans="1:97" ht="15.75" customHeight="1">
      <c r="A155" s="1" t="s">
        <v>95</v>
      </c>
      <c r="B155" s="54">
        <f t="shared" si="111"/>
        <v>107.41291</v>
      </c>
      <c r="C155" s="54">
        <f t="shared" si="112"/>
        <v>107.41291</v>
      </c>
      <c r="D155" s="54">
        <f t="shared" si="84"/>
        <v>100</v>
      </c>
      <c r="E155" s="54"/>
      <c r="F155" s="54"/>
      <c r="G155" s="60"/>
      <c r="H155" s="54"/>
      <c r="I155" s="54"/>
      <c r="J155" s="60"/>
      <c r="K155" s="54">
        <v>107.41291</v>
      </c>
      <c r="L155" s="54">
        <v>107.41291</v>
      </c>
      <c r="M155" s="60">
        <f t="shared" si="114"/>
        <v>100</v>
      </c>
      <c r="N155" s="54"/>
      <c r="O155" s="54"/>
      <c r="P155" s="60"/>
      <c r="Q155" s="54"/>
      <c r="R155" s="54"/>
      <c r="S155" s="60"/>
      <c r="T155" s="54"/>
      <c r="U155" s="54"/>
      <c r="V155" s="60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60"/>
      <c r="AI155" s="54"/>
      <c r="AJ155" s="54"/>
      <c r="AK155" s="60"/>
      <c r="AL155" s="54"/>
      <c r="AM155" s="54"/>
      <c r="AN155" s="60"/>
      <c r="AO155" s="54"/>
      <c r="AP155" s="54"/>
      <c r="AQ155" s="60"/>
      <c r="AR155" s="54"/>
      <c r="AS155" s="54"/>
      <c r="AT155" s="60"/>
      <c r="AU155" s="54"/>
      <c r="AV155" s="54"/>
      <c r="AW155" s="60"/>
      <c r="AX155" s="26"/>
      <c r="AY155" s="54"/>
      <c r="AZ155" s="60"/>
      <c r="BA155" s="54"/>
      <c r="BB155" s="54"/>
      <c r="BC155" s="60"/>
      <c r="BD155" s="54"/>
      <c r="BE155" s="54"/>
      <c r="BF155" s="60"/>
      <c r="BG155" s="54"/>
      <c r="BH155" s="54"/>
      <c r="BI155" s="60"/>
      <c r="BJ155" s="54"/>
      <c r="BK155" s="54"/>
      <c r="BL155" s="60"/>
      <c r="BM155" s="54"/>
      <c r="BN155" s="54"/>
      <c r="BO155" s="60"/>
      <c r="BP155" s="54"/>
      <c r="BQ155" s="54"/>
      <c r="BR155" s="60"/>
      <c r="BS155" s="54"/>
      <c r="BT155" s="54"/>
      <c r="BU155" s="60"/>
      <c r="BV155" s="54"/>
      <c r="BW155" s="54"/>
      <c r="BX155" s="60"/>
      <c r="BY155" s="54">
        <f t="shared" si="113"/>
        <v>0</v>
      </c>
      <c r="BZ155" s="54">
        <f t="shared" si="113"/>
        <v>0</v>
      </c>
      <c r="CA155" s="60"/>
      <c r="CB155" s="54"/>
      <c r="CC155" s="54"/>
      <c r="CD155" s="60"/>
      <c r="CE155" s="54"/>
      <c r="CF155" s="54"/>
      <c r="CG155" s="60"/>
      <c r="CH155" s="54"/>
      <c r="CI155" s="54"/>
      <c r="CJ155" s="60"/>
      <c r="CK155" s="54"/>
      <c r="CL155" s="54"/>
      <c r="CM155" s="60"/>
      <c r="CN155" s="54"/>
      <c r="CO155" s="54"/>
      <c r="CP155" s="60"/>
      <c r="CQ155" s="54"/>
      <c r="CR155" s="54"/>
      <c r="CS155" s="60"/>
    </row>
    <row r="156" spans="1:97" s="6" customFormat="1" ht="15.75" customHeight="1">
      <c r="A156" s="2" t="s">
        <v>170</v>
      </c>
      <c r="B156" s="74">
        <f>B157+B158</f>
        <v>111924.80680000001</v>
      </c>
      <c r="C156" s="74">
        <f t="shared" ref="C156:BK156" si="115">C157+C158</f>
        <v>111166.93282000003</v>
      </c>
      <c r="D156" s="74">
        <f t="shared" si="84"/>
        <v>99.322872201732508</v>
      </c>
      <c r="E156" s="74">
        <f t="shared" si="115"/>
        <v>1034</v>
      </c>
      <c r="F156" s="74">
        <f t="shared" si="115"/>
        <v>1034</v>
      </c>
      <c r="G156" s="58">
        <f>F156/E156*100</f>
        <v>100</v>
      </c>
      <c r="H156" s="74">
        <f t="shared" si="115"/>
        <v>22.2</v>
      </c>
      <c r="I156" s="74">
        <f t="shared" si="115"/>
        <v>22.2</v>
      </c>
      <c r="J156" s="58">
        <f>I156/H156*100</f>
        <v>100</v>
      </c>
      <c r="K156" s="74">
        <f t="shared" si="115"/>
        <v>850.84780000000001</v>
      </c>
      <c r="L156" s="74">
        <f t="shared" si="115"/>
        <v>850.84780000000001</v>
      </c>
      <c r="M156" s="58">
        <f>L156/K156*100</f>
        <v>100</v>
      </c>
      <c r="N156" s="74">
        <f t="shared" si="115"/>
        <v>57498.7</v>
      </c>
      <c r="O156" s="74">
        <f t="shared" si="115"/>
        <v>57498.7</v>
      </c>
      <c r="P156" s="58">
        <f>O156/N156*100</f>
        <v>100</v>
      </c>
      <c r="Q156" s="74">
        <f t="shared" si="115"/>
        <v>12184.3</v>
      </c>
      <c r="R156" s="74">
        <f t="shared" si="115"/>
        <v>12184.3</v>
      </c>
      <c r="S156" s="58">
        <f>R156/Q156*100</f>
        <v>100</v>
      </c>
      <c r="T156" s="74">
        <f t="shared" si="115"/>
        <v>0</v>
      </c>
      <c r="U156" s="74">
        <f t="shared" si="115"/>
        <v>0</v>
      </c>
      <c r="V156" s="58"/>
      <c r="W156" s="74">
        <f t="shared" si="115"/>
        <v>168.1</v>
      </c>
      <c r="X156" s="74">
        <f t="shared" si="115"/>
        <v>168.1</v>
      </c>
      <c r="Y156" s="74">
        <f>X156/W156*100</f>
        <v>100</v>
      </c>
      <c r="Z156" s="74">
        <f t="shared" si="115"/>
        <v>12121.9</v>
      </c>
      <c r="AA156" s="74">
        <f t="shared" si="115"/>
        <v>12121.9</v>
      </c>
      <c r="AB156" s="74">
        <f>AA156/Z156*100</f>
        <v>100</v>
      </c>
      <c r="AC156" s="74">
        <f t="shared" si="115"/>
        <v>2179.9250000000002</v>
      </c>
      <c r="AD156" s="74">
        <f t="shared" si="115"/>
        <v>2128.8000000000002</v>
      </c>
      <c r="AE156" s="74">
        <f>AD156/AC156*100</f>
        <v>97.654735828067487</v>
      </c>
      <c r="AF156" s="74">
        <f t="shared" si="115"/>
        <v>9544.06</v>
      </c>
      <c r="AG156" s="74">
        <f t="shared" si="115"/>
        <v>8986.9469700000009</v>
      </c>
      <c r="AH156" s="58">
        <f>AG156/AF156*100</f>
        <v>94.162724982868937</v>
      </c>
      <c r="AI156" s="74">
        <f t="shared" si="115"/>
        <v>88.9</v>
      </c>
      <c r="AJ156" s="74">
        <f t="shared" si="115"/>
        <v>63.27</v>
      </c>
      <c r="AK156" s="58">
        <f>AJ156/AI156*100</f>
        <v>71.169853768278969</v>
      </c>
      <c r="AL156" s="74">
        <f t="shared" si="115"/>
        <v>0</v>
      </c>
      <c r="AM156" s="74">
        <f t="shared" si="115"/>
        <v>0</v>
      </c>
      <c r="AN156" s="58"/>
      <c r="AO156" s="74">
        <f t="shared" si="115"/>
        <v>534</v>
      </c>
      <c r="AP156" s="74">
        <f t="shared" si="115"/>
        <v>534</v>
      </c>
      <c r="AQ156" s="58">
        <f>AP156/AO156*100</f>
        <v>100</v>
      </c>
      <c r="AR156" s="74">
        <f t="shared" si="115"/>
        <v>3</v>
      </c>
      <c r="AS156" s="74">
        <f t="shared" si="115"/>
        <v>3</v>
      </c>
      <c r="AT156" s="58">
        <f>AS156/AR156*100</f>
        <v>100</v>
      </c>
      <c r="AU156" s="74">
        <f t="shared" si="115"/>
        <v>137.5</v>
      </c>
      <c r="AV156" s="74">
        <f t="shared" si="115"/>
        <v>137.5</v>
      </c>
      <c r="AW156" s="58">
        <f>AV156/AU156*100</f>
        <v>100</v>
      </c>
      <c r="AX156" s="46">
        <f t="shared" si="115"/>
        <v>455</v>
      </c>
      <c r="AY156" s="74">
        <f t="shared" si="115"/>
        <v>455</v>
      </c>
      <c r="AZ156" s="58">
        <f>AY156/AX156*100</f>
        <v>100</v>
      </c>
      <c r="BA156" s="74">
        <f t="shared" si="115"/>
        <v>25</v>
      </c>
      <c r="BB156" s="74">
        <f t="shared" si="115"/>
        <v>25</v>
      </c>
      <c r="BC156" s="58">
        <f>BB156/BA156*100</f>
        <v>100</v>
      </c>
      <c r="BD156" s="74">
        <f t="shared" si="115"/>
        <v>0</v>
      </c>
      <c r="BE156" s="74">
        <f t="shared" si="115"/>
        <v>0</v>
      </c>
      <c r="BF156" s="58"/>
      <c r="BG156" s="74">
        <f t="shared" si="115"/>
        <v>158.6</v>
      </c>
      <c r="BH156" s="74">
        <f t="shared" si="115"/>
        <v>158.6</v>
      </c>
      <c r="BI156" s="58">
        <f>BH156/BG156*100</f>
        <v>100</v>
      </c>
      <c r="BJ156" s="74">
        <f t="shared" si="115"/>
        <v>0</v>
      </c>
      <c r="BK156" s="74">
        <f t="shared" si="115"/>
        <v>0</v>
      </c>
      <c r="BL156" s="58"/>
      <c r="BM156" s="74">
        <f t="shared" ref="BM156:CF156" si="116">BM157+BM158</f>
        <v>5974.7</v>
      </c>
      <c r="BN156" s="74">
        <f t="shared" si="116"/>
        <v>5974.6755499999999</v>
      </c>
      <c r="BO156" s="58">
        <f>BN156/BM156*100</f>
        <v>99.999590774432193</v>
      </c>
      <c r="BP156" s="74">
        <f t="shared" si="116"/>
        <v>71.099999999999994</v>
      </c>
      <c r="BQ156" s="74">
        <f t="shared" si="116"/>
        <v>71.099999999999994</v>
      </c>
      <c r="BR156" s="58">
        <f>BQ156/BP156*100</f>
        <v>100</v>
      </c>
      <c r="BS156" s="74">
        <f t="shared" si="116"/>
        <v>0</v>
      </c>
      <c r="BT156" s="74">
        <f t="shared" si="116"/>
        <v>0</v>
      </c>
      <c r="BU156" s="58"/>
      <c r="BV156" s="74">
        <f t="shared" si="116"/>
        <v>3165.60734</v>
      </c>
      <c r="BW156" s="74">
        <f t="shared" si="116"/>
        <v>3165.60734</v>
      </c>
      <c r="BX156" s="58">
        <f>BW156/BV156*100</f>
        <v>100</v>
      </c>
      <c r="BY156" s="74">
        <f t="shared" si="116"/>
        <v>868.96665999999993</v>
      </c>
      <c r="BZ156" s="74">
        <f t="shared" si="116"/>
        <v>868.96665999999993</v>
      </c>
      <c r="CA156" s="58">
        <f>BZ156/BY156*100</f>
        <v>100</v>
      </c>
      <c r="CB156" s="74">
        <f t="shared" si="116"/>
        <v>860.27698999999996</v>
      </c>
      <c r="CC156" s="74">
        <f t="shared" si="116"/>
        <v>860.27698999999996</v>
      </c>
      <c r="CD156" s="58">
        <f>CC156/CB156*100</f>
        <v>100</v>
      </c>
      <c r="CE156" s="74">
        <f t="shared" si="116"/>
        <v>8.6896699999999996</v>
      </c>
      <c r="CF156" s="74">
        <f t="shared" si="116"/>
        <v>8.6896699999999996</v>
      </c>
      <c r="CG156" s="58">
        <f>CF156/CE156*100</f>
        <v>100</v>
      </c>
      <c r="CH156" s="74">
        <f>CH157+CH158</f>
        <v>0</v>
      </c>
      <c r="CI156" s="74">
        <f>CI157+CI158</f>
        <v>0</v>
      </c>
      <c r="CJ156" s="58"/>
      <c r="CK156" s="74">
        <f>CK157+CK158</f>
        <v>4190.3999999999996</v>
      </c>
      <c r="CL156" s="74">
        <f>CL157+CL158</f>
        <v>4147.5802199999998</v>
      </c>
      <c r="CM156" s="58">
        <f>CL156/CK156*100</f>
        <v>98.978145761741132</v>
      </c>
      <c r="CN156" s="74">
        <f>CN157+CN158</f>
        <v>0</v>
      </c>
      <c r="CO156" s="74">
        <f>CO157+CO158</f>
        <v>0</v>
      </c>
      <c r="CP156" s="58"/>
      <c r="CQ156" s="74">
        <f>CQ157+CQ158</f>
        <v>648</v>
      </c>
      <c r="CR156" s="74">
        <f>CR157+CR158</f>
        <v>566.83828000000005</v>
      </c>
      <c r="CS156" s="58"/>
    </row>
    <row r="157" spans="1:97" ht="15.75" customHeight="1">
      <c r="A157" s="1" t="s">
        <v>171</v>
      </c>
      <c r="B157" s="54">
        <f>E157+H157+K157+N157+Q157+T157+W157+Z157+AC157+AF157+AI157+AL157+AO157+AR157+AU157+AX157+BA157+BD157+BG157+BJ157+BM157+BP157+BS157+BV157+BY157+CH157+CK157+CN157+CQ157</f>
        <v>111073.959</v>
      </c>
      <c r="C157" s="54">
        <f>F157+I157+L157+O157+R157+U157+X157+AA157+AD157+AG157+AJ157+AM157+AP157+AS157+AV157+AY157+BB157+BE157+BH157+BK157+BN157+BQ157+BT157+BW157+BZ157+CI157+CL157+CO157+CR157</f>
        <v>110316.08502000003</v>
      </c>
      <c r="D157" s="54">
        <f t="shared" si="84"/>
        <v>99.317685273107102</v>
      </c>
      <c r="E157" s="54">
        <v>1034</v>
      </c>
      <c r="F157" s="54">
        <v>1034</v>
      </c>
      <c r="G157" s="60">
        <f>F157/E157*100</f>
        <v>100</v>
      </c>
      <c r="H157" s="54">
        <v>22.2</v>
      </c>
      <c r="I157" s="54">
        <v>22.2</v>
      </c>
      <c r="J157" s="60">
        <f>I157/H157*100</f>
        <v>100</v>
      </c>
      <c r="K157" s="54"/>
      <c r="L157" s="54"/>
      <c r="M157" s="60"/>
      <c r="N157" s="54">
        <v>57498.7</v>
      </c>
      <c r="O157" s="54">
        <v>57498.7</v>
      </c>
      <c r="P157" s="60">
        <f>O157/N157*100</f>
        <v>100</v>
      </c>
      <c r="Q157" s="54">
        <v>12184.3</v>
      </c>
      <c r="R157" s="54">
        <v>12184.3</v>
      </c>
      <c r="S157" s="60">
        <f>R157/Q157*100</f>
        <v>100</v>
      </c>
      <c r="T157" s="54">
        <v>0</v>
      </c>
      <c r="U157" s="54">
        <v>0</v>
      </c>
      <c r="V157" s="60"/>
      <c r="W157" s="54">
        <v>168.1</v>
      </c>
      <c r="X157" s="54">
        <v>168.1</v>
      </c>
      <c r="Y157" s="54">
        <f>X157/W157*100</f>
        <v>100</v>
      </c>
      <c r="Z157" s="54">
        <v>12121.9</v>
      </c>
      <c r="AA157" s="54">
        <v>12121.9</v>
      </c>
      <c r="AB157" s="54">
        <f>AA157/Z157*100</f>
        <v>100</v>
      </c>
      <c r="AC157" s="54">
        <v>2179.9250000000002</v>
      </c>
      <c r="AD157" s="54">
        <v>2128.8000000000002</v>
      </c>
      <c r="AE157" s="60">
        <f>AD157/AC157*100</f>
        <v>97.654735828067487</v>
      </c>
      <c r="AF157" s="54">
        <v>9544.06</v>
      </c>
      <c r="AG157" s="54">
        <v>8986.9469700000009</v>
      </c>
      <c r="AH157" s="60">
        <f>AG157/AF157*100</f>
        <v>94.162724982868937</v>
      </c>
      <c r="AI157" s="54">
        <v>88.9</v>
      </c>
      <c r="AJ157" s="54">
        <v>63.27</v>
      </c>
      <c r="AK157" s="60">
        <f>AJ157/AI157*100</f>
        <v>71.169853768278969</v>
      </c>
      <c r="AL157" s="54"/>
      <c r="AM157" s="54"/>
      <c r="AN157" s="60"/>
      <c r="AO157" s="54">
        <v>534</v>
      </c>
      <c r="AP157" s="54">
        <v>534</v>
      </c>
      <c r="AQ157" s="60">
        <f>AP157/AO157*100</f>
        <v>100</v>
      </c>
      <c r="AR157" s="54">
        <v>3</v>
      </c>
      <c r="AS157" s="54">
        <v>3</v>
      </c>
      <c r="AT157" s="60">
        <f>AS157/AR157*100</f>
        <v>100</v>
      </c>
      <c r="AU157" s="54">
        <v>137.5</v>
      </c>
      <c r="AV157" s="54">
        <v>137.5</v>
      </c>
      <c r="AW157" s="60">
        <f>AV157/AU157*100</f>
        <v>100</v>
      </c>
      <c r="AX157" s="26">
        <v>455</v>
      </c>
      <c r="AY157" s="54">
        <v>455</v>
      </c>
      <c r="AZ157" s="60">
        <f>AY157/AX157*100</f>
        <v>100</v>
      </c>
      <c r="BA157" s="54">
        <v>25</v>
      </c>
      <c r="BB157" s="54">
        <v>25</v>
      </c>
      <c r="BC157" s="60">
        <f>BB157/BA157*100</f>
        <v>100</v>
      </c>
      <c r="BD157" s="54"/>
      <c r="BE157" s="54"/>
      <c r="BF157" s="60"/>
      <c r="BG157" s="54">
        <v>158.6</v>
      </c>
      <c r="BH157" s="54">
        <v>158.6</v>
      </c>
      <c r="BI157" s="60">
        <f>BH157/BG157*100</f>
        <v>100</v>
      </c>
      <c r="BJ157" s="54"/>
      <c r="BK157" s="54"/>
      <c r="BL157" s="60"/>
      <c r="BM157" s="54">
        <v>5974.7</v>
      </c>
      <c r="BN157" s="54">
        <v>5974.6755499999999</v>
      </c>
      <c r="BO157" s="60">
        <f>BN157/BM157*100</f>
        <v>99.999590774432193</v>
      </c>
      <c r="BP157" s="54">
        <v>71.099999999999994</v>
      </c>
      <c r="BQ157" s="54">
        <v>71.099999999999994</v>
      </c>
      <c r="BR157" s="59">
        <f>BQ157/BP157*100</f>
        <v>100</v>
      </c>
      <c r="BS157" s="54"/>
      <c r="BT157" s="54"/>
      <c r="BU157" s="60"/>
      <c r="BV157" s="54">
        <v>3165.60734</v>
      </c>
      <c r="BW157" s="54">
        <v>3165.60734</v>
      </c>
      <c r="BX157" s="60">
        <f>BW157/BV157*100</f>
        <v>100</v>
      </c>
      <c r="BY157" s="54">
        <f>CB157+CE157</f>
        <v>868.96665999999993</v>
      </c>
      <c r="BZ157" s="54">
        <f>CC157+CF157</f>
        <v>868.96665999999993</v>
      </c>
      <c r="CA157" s="60">
        <f>BZ157/BY157*100</f>
        <v>100</v>
      </c>
      <c r="CB157" s="54">
        <v>860.27698999999996</v>
      </c>
      <c r="CC157" s="54">
        <v>860.27698999999996</v>
      </c>
      <c r="CD157" s="60">
        <f>CC157/CB157*100</f>
        <v>100</v>
      </c>
      <c r="CE157" s="54">
        <v>8.6896699999999996</v>
      </c>
      <c r="CF157" s="54">
        <v>8.6896699999999996</v>
      </c>
      <c r="CG157" s="60">
        <f>CF157/CE157*100</f>
        <v>100</v>
      </c>
      <c r="CH157" s="54"/>
      <c r="CI157" s="54"/>
      <c r="CJ157" s="60"/>
      <c r="CK157" s="54">
        <v>4190.3999999999996</v>
      </c>
      <c r="CL157" s="54">
        <v>4147.5802199999998</v>
      </c>
      <c r="CM157" s="60">
        <f>CL157/CK157*100</f>
        <v>98.978145761741132</v>
      </c>
      <c r="CN157" s="54"/>
      <c r="CO157" s="54"/>
      <c r="CP157" s="60"/>
      <c r="CQ157" s="54">
        <v>648</v>
      </c>
      <c r="CR157" s="54">
        <v>566.83828000000005</v>
      </c>
      <c r="CS157" s="60"/>
    </row>
    <row r="158" spans="1:97" s="6" customFormat="1" ht="15.75" customHeight="1">
      <c r="A158" s="2" t="s">
        <v>189</v>
      </c>
      <c r="B158" s="74">
        <f>SUM(B159:B164)</f>
        <v>850.84780000000001</v>
      </c>
      <c r="C158" s="74">
        <f>SUM(C159:C164)</f>
        <v>850.84780000000001</v>
      </c>
      <c r="D158" s="74">
        <f t="shared" si="84"/>
        <v>100</v>
      </c>
      <c r="E158" s="74">
        <f t="shared" ref="E158:BK158" si="117">SUM(E159:E164)</f>
        <v>0</v>
      </c>
      <c r="F158" s="74">
        <f t="shared" si="117"/>
        <v>0</v>
      </c>
      <c r="G158" s="58"/>
      <c r="H158" s="74">
        <f t="shared" si="117"/>
        <v>0</v>
      </c>
      <c r="I158" s="74">
        <f t="shared" si="117"/>
        <v>0</v>
      </c>
      <c r="J158" s="58"/>
      <c r="K158" s="74">
        <f t="shared" si="117"/>
        <v>850.84780000000001</v>
      </c>
      <c r="L158" s="74">
        <f t="shared" si="117"/>
        <v>850.84780000000001</v>
      </c>
      <c r="M158" s="58">
        <f t="shared" ref="M158:M164" si="118">L158/K158*100</f>
        <v>100</v>
      </c>
      <c r="N158" s="74">
        <f t="shared" si="117"/>
        <v>0</v>
      </c>
      <c r="O158" s="74">
        <f t="shared" si="117"/>
        <v>0</v>
      </c>
      <c r="P158" s="58"/>
      <c r="Q158" s="74">
        <f t="shared" si="117"/>
        <v>0</v>
      </c>
      <c r="R158" s="74">
        <f t="shared" si="117"/>
        <v>0</v>
      </c>
      <c r="S158" s="58"/>
      <c r="T158" s="74">
        <f t="shared" si="117"/>
        <v>0</v>
      </c>
      <c r="U158" s="74">
        <f t="shared" si="117"/>
        <v>0</v>
      </c>
      <c r="V158" s="58"/>
      <c r="W158" s="74">
        <f t="shared" si="117"/>
        <v>0</v>
      </c>
      <c r="X158" s="74">
        <f t="shared" si="117"/>
        <v>0</v>
      </c>
      <c r="Y158" s="74"/>
      <c r="Z158" s="74">
        <f t="shared" si="117"/>
        <v>0</v>
      </c>
      <c r="AA158" s="74">
        <f t="shared" si="117"/>
        <v>0</v>
      </c>
      <c r="AB158" s="74"/>
      <c r="AC158" s="74">
        <f t="shared" si="117"/>
        <v>0</v>
      </c>
      <c r="AD158" s="74">
        <f t="shared" si="117"/>
        <v>0</v>
      </c>
      <c r="AE158" s="74"/>
      <c r="AF158" s="74">
        <f t="shared" si="117"/>
        <v>0</v>
      </c>
      <c r="AG158" s="74">
        <f t="shared" si="117"/>
        <v>0</v>
      </c>
      <c r="AH158" s="58"/>
      <c r="AI158" s="74">
        <f t="shared" si="117"/>
        <v>0</v>
      </c>
      <c r="AJ158" s="74">
        <f t="shared" si="117"/>
        <v>0</v>
      </c>
      <c r="AK158" s="58"/>
      <c r="AL158" s="74">
        <f t="shared" si="117"/>
        <v>0</v>
      </c>
      <c r="AM158" s="74">
        <f t="shared" si="117"/>
        <v>0</v>
      </c>
      <c r="AN158" s="58"/>
      <c r="AO158" s="74">
        <f t="shared" si="117"/>
        <v>0</v>
      </c>
      <c r="AP158" s="74">
        <f t="shared" si="117"/>
        <v>0</v>
      </c>
      <c r="AQ158" s="58"/>
      <c r="AR158" s="74">
        <f t="shared" si="117"/>
        <v>0</v>
      </c>
      <c r="AS158" s="74">
        <f t="shared" si="117"/>
        <v>0</v>
      </c>
      <c r="AT158" s="58"/>
      <c r="AU158" s="74">
        <f t="shared" si="117"/>
        <v>0</v>
      </c>
      <c r="AV158" s="74">
        <f t="shared" si="117"/>
        <v>0</v>
      </c>
      <c r="AW158" s="58"/>
      <c r="AX158" s="46">
        <f t="shared" si="117"/>
        <v>0</v>
      </c>
      <c r="AY158" s="74">
        <f t="shared" si="117"/>
        <v>0</v>
      </c>
      <c r="AZ158" s="58"/>
      <c r="BA158" s="74">
        <f t="shared" si="117"/>
        <v>0</v>
      </c>
      <c r="BB158" s="74">
        <f t="shared" si="117"/>
        <v>0</v>
      </c>
      <c r="BC158" s="58"/>
      <c r="BD158" s="74">
        <f t="shared" si="117"/>
        <v>0</v>
      </c>
      <c r="BE158" s="74">
        <f t="shared" si="117"/>
        <v>0</v>
      </c>
      <c r="BF158" s="58"/>
      <c r="BG158" s="74">
        <f t="shared" si="117"/>
        <v>0</v>
      </c>
      <c r="BH158" s="74">
        <f t="shared" si="117"/>
        <v>0</v>
      </c>
      <c r="BI158" s="58"/>
      <c r="BJ158" s="74">
        <f t="shared" si="117"/>
        <v>0</v>
      </c>
      <c r="BK158" s="74">
        <f t="shared" si="117"/>
        <v>0</v>
      </c>
      <c r="BL158" s="58"/>
      <c r="BM158" s="74">
        <f t="shared" ref="BM158:CF158" si="119">SUM(BM159:BM164)</f>
        <v>0</v>
      </c>
      <c r="BN158" s="74">
        <f t="shared" si="119"/>
        <v>0</v>
      </c>
      <c r="BO158" s="58"/>
      <c r="BP158" s="74">
        <f t="shared" si="119"/>
        <v>0</v>
      </c>
      <c r="BQ158" s="74">
        <f t="shared" si="119"/>
        <v>0</v>
      </c>
      <c r="BR158" s="58"/>
      <c r="BS158" s="74">
        <f t="shared" si="119"/>
        <v>0</v>
      </c>
      <c r="BT158" s="74">
        <f t="shared" si="119"/>
        <v>0</v>
      </c>
      <c r="BU158" s="58"/>
      <c r="BV158" s="74">
        <f t="shared" si="119"/>
        <v>0</v>
      </c>
      <c r="BW158" s="74">
        <f t="shared" si="119"/>
        <v>0</v>
      </c>
      <c r="BX158" s="58"/>
      <c r="BY158" s="74">
        <f t="shared" si="119"/>
        <v>0</v>
      </c>
      <c r="BZ158" s="74">
        <f t="shared" si="119"/>
        <v>0</v>
      </c>
      <c r="CA158" s="58"/>
      <c r="CB158" s="74">
        <f t="shared" si="119"/>
        <v>0</v>
      </c>
      <c r="CC158" s="74">
        <f t="shared" si="119"/>
        <v>0</v>
      </c>
      <c r="CD158" s="58"/>
      <c r="CE158" s="74">
        <f t="shared" si="119"/>
        <v>0</v>
      </c>
      <c r="CF158" s="74">
        <f t="shared" si="119"/>
        <v>0</v>
      </c>
      <c r="CG158" s="58"/>
      <c r="CH158" s="74">
        <f>SUM(CH159:CH164)</f>
        <v>0</v>
      </c>
      <c r="CI158" s="74">
        <f>SUM(CI159:CI164)</f>
        <v>0</v>
      </c>
      <c r="CJ158" s="58"/>
      <c r="CK158" s="74">
        <f>SUM(CK159:CK164)</f>
        <v>0</v>
      </c>
      <c r="CL158" s="74">
        <f>SUM(CL159:CL164)</f>
        <v>0</v>
      </c>
      <c r="CM158" s="58"/>
      <c r="CN158" s="74">
        <f>SUM(CN159:CN164)</f>
        <v>0</v>
      </c>
      <c r="CO158" s="74">
        <f>SUM(CO159:CO164)</f>
        <v>0</v>
      </c>
      <c r="CP158" s="58"/>
      <c r="CQ158" s="74">
        <f>SUM(CQ159:CQ164)</f>
        <v>0</v>
      </c>
      <c r="CR158" s="74">
        <f>SUM(CR159:CR164)</f>
        <v>0</v>
      </c>
      <c r="CS158" s="58"/>
    </row>
    <row r="159" spans="1:97" ht="15.75" customHeight="1">
      <c r="A159" s="1" t="s">
        <v>103</v>
      </c>
      <c r="B159" s="54">
        <f t="shared" ref="B159:B164" si="120">E159+H159+K159+N159+Q159+T159+W159+Z159+AC159+AF159+AI159+AL159+AO159+AR159+AU159+AX159+BA159+BD159+BG159+BJ159+BM159+BP159+BS159+BV159+BY159+CH159+CK159+CN159+CQ159</f>
        <v>111.4</v>
      </c>
      <c r="C159" s="54">
        <f t="shared" ref="C159:C164" si="121">F159+I159+L159+O159+R159+U159+X159+AA159+AD159+AG159+AJ159+AM159+AP159+AS159+AV159+AY159+BB159+BE159+BH159+BK159+BN159+BQ159+BT159+BW159+BZ159+CI159+CL159+CO159+CR159</f>
        <v>111.4</v>
      </c>
      <c r="D159" s="54">
        <f t="shared" si="84"/>
        <v>100</v>
      </c>
      <c r="E159" s="54"/>
      <c r="F159" s="54"/>
      <c r="G159" s="60"/>
      <c r="H159" s="54"/>
      <c r="I159" s="54"/>
      <c r="J159" s="60"/>
      <c r="K159" s="54">
        <v>111.4</v>
      </c>
      <c r="L159" s="54">
        <v>111.4</v>
      </c>
      <c r="M159" s="60">
        <f t="shared" si="118"/>
        <v>100</v>
      </c>
      <c r="N159" s="54"/>
      <c r="O159" s="54"/>
      <c r="P159" s="60"/>
      <c r="Q159" s="54"/>
      <c r="R159" s="54"/>
      <c r="S159" s="60"/>
      <c r="T159" s="54"/>
      <c r="U159" s="54"/>
      <c r="V159" s="60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60"/>
      <c r="AI159" s="54"/>
      <c r="AJ159" s="54"/>
      <c r="AK159" s="60"/>
      <c r="AL159" s="54"/>
      <c r="AM159" s="54"/>
      <c r="AN159" s="60"/>
      <c r="AO159" s="54"/>
      <c r="AP159" s="54"/>
      <c r="AQ159" s="60"/>
      <c r="AR159" s="54"/>
      <c r="AS159" s="54"/>
      <c r="AT159" s="60"/>
      <c r="AU159" s="54"/>
      <c r="AV159" s="54"/>
      <c r="AW159" s="60"/>
      <c r="AX159" s="26"/>
      <c r="AY159" s="54"/>
      <c r="AZ159" s="60"/>
      <c r="BA159" s="54"/>
      <c r="BB159" s="54"/>
      <c r="BC159" s="60"/>
      <c r="BD159" s="54"/>
      <c r="BE159" s="54"/>
      <c r="BF159" s="60"/>
      <c r="BG159" s="54"/>
      <c r="BH159" s="54"/>
      <c r="BI159" s="60"/>
      <c r="BJ159" s="54"/>
      <c r="BK159" s="54"/>
      <c r="BL159" s="60"/>
      <c r="BM159" s="54"/>
      <c r="BN159" s="54"/>
      <c r="BO159" s="60"/>
      <c r="BP159" s="54"/>
      <c r="BQ159" s="54"/>
      <c r="BR159" s="60"/>
      <c r="BS159" s="54"/>
      <c r="BT159" s="54"/>
      <c r="BU159" s="60"/>
      <c r="BV159" s="54"/>
      <c r="BW159" s="54"/>
      <c r="BX159" s="60"/>
      <c r="BY159" s="54">
        <f t="shared" ref="BY159:BZ164" si="122">CB159+CE159</f>
        <v>0</v>
      </c>
      <c r="BZ159" s="54">
        <f t="shared" si="122"/>
        <v>0</v>
      </c>
      <c r="CA159" s="60"/>
      <c r="CB159" s="54"/>
      <c r="CC159" s="54"/>
      <c r="CD159" s="60"/>
      <c r="CE159" s="54"/>
      <c r="CF159" s="54"/>
      <c r="CG159" s="60"/>
      <c r="CH159" s="54"/>
      <c r="CI159" s="54"/>
      <c r="CJ159" s="60"/>
      <c r="CK159" s="54"/>
      <c r="CL159" s="54"/>
      <c r="CM159" s="60"/>
      <c r="CN159" s="54"/>
      <c r="CO159" s="54"/>
      <c r="CP159" s="60"/>
      <c r="CQ159" s="54"/>
      <c r="CR159" s="54"/>
      <c r="CS159" s="60"/>
    </row>
    <row r="160" spans="1:97" ht="15.75" customHeight="1">
      <c r="A160" s="1" t="s">
        <v>104</v>
      </c>
      <c r="B160" s="54">
        <f t="shared" si="120"/>
        <v>123.39749999999999</v>
      </c>
      <c r="C160" s="54">
        <f t="shared" si="121"/>
        <v>123.39749999999999</v>
      </c>
      <c r="D160" s="54">
        <f t="shared" si="84"/>
        <v>100</v>
      </c>
      <c r="E160" s="54"/>
      <c r="F160" s="54"/>
      <c r="G160" s="60"/>
      <c r="H160" s="54"/>
      <c r="I160" s="54"/>
      <c r="J160" s="60"/>
      <c r="K160" s="54">
        <v>123.39749999999999</v>
      </c>
      <c r="L160" s="54">
        <v>123.39749999999999</v>
      </c>
      <c r="M160" s="60">
        <f t="shared" si="118"/>
        <v>100</v>
      </c>
      <c r="N160" s="54"/>
      <c r="O160" s="54"/>
      <c r="P160" s="60"/>
      <c r="Q160" s="54"/>
      <c r="R160" s="54"/>
      <c r="S160" s="60"/>
      <c r="T160" s="54"/>
      <c r="U160" s="54"/>
      <c r="V160" s="60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60"/>
      <c r="AI160" s="54"/>
      <c r="AJ160" s="54"/>
      <c r="AK160" s="60"/>
      <c r="AL160" s="54"/>
      <c r="AM160" s="54"/>
      <c r="AN160" s="60"/>
      <c r="AO160" s="54"/>
      <c r="AP160" s="54"/>
      <c r="AQ160" s="60"/>
      <c r="AR160" s="54"/>
      <c r="AS160" s="54"/>
      <c r="AT160" s="60"/>
      <c r="AU160" s="54"/>
      <c r="AV160" s="54"/>
      <c r="AW160" s="60"/>
      <c r="AX160" s="26"/>
      <c r="AY160" s="54"/>
      <c r="AZ160" s="60"/>
      <c r="BA160" s="54"/>
      <c r="BB160" s="54"/>
      <c r="BC160" s="60"/>
      <c r="BD160" s="54"/>
      <c r="BE160" s="54"/>
      <c r="BF160" s="60"/>
      <c r="BG160" s="54"/>
      <c r="BH160" s="54"/>
      <c r="BI160" s="60"/>
      <c r="BJ160" s="54"/>
      <c r="BK160" s="54"/>
      <c r="BL160" s="60"/>
      <c r="BM160" s="54"/>
      <c r="BN160" s="54"/>
      <c r="BO160" s="60"/>
      <c r="BP160" s="54"/>
      <c r="BQ160" s="54"/>
      <c r="BR160" s="60"/>
      <c r="BS160" s="54"/>
      <c r="BT160" s="54"/>
      <c r="BU160" s="60"/>
      <c r="BV160" s="54"/>
      <c r="BW160" s="54"/>
      <c r="BX160" s="60"/>
      <c r="BY160" s="54">
        <f t="shared" si="122"/>
        <v>0</v>
      </c>
      <c r="BZ160" s="54">
        <f t="shared" si="122"/>
        <v>0</v>
      </c>
      <c r="CA160" s="60"/>
      <c r="CB160" s="54"/>
      <c r="CC160" s="54"/>
      <c r="CD160" s="60"/>
      <c r="CE160" s="54"/>
      <c r="CF160" s="54"/>
      <c r="CG160" s="60"/>
      <c r="CH160" s="54"/>
      <c r="CI160" s="54"/>
      <c r="CJ160" s="60"/>
      <c r="CK160" s="54"/>
      <c r="CL160" s="54"/>
      <c r="CM160" s="60"/>
      <c r="CN160" s="54"/>
      <c r="CO160" s="54"/>
      <c r="CP160" s="60"/>
      <c r="CQ160" s="54"/>
      <c r="CR160" s="54"/>
      <c r="CS160" s="60"/>
    </row>
    <row r="161" spans="1:97" ht="15.75" customHeight="1">
      <c r="A161" s="1" t="s">
        <v>45</v>
      </c>
      <c r="B161" s="54">
        <f t="shared" si="120"/>
        <v>251.25215</v>
      </c>
      <c r="C161" s="54">
        <f t="shared" si="121"/>
        <v>251.25215</v>
      </c>
      <c r="D161" s="54">
        <f t="shared" si="84"/>
        <v>100</v>
      </c>
      <c r="E161" s="54"/>
      <c r="F161" s="54"/>
      <c r="G161" s="60"/>
      <c r="H161" s="54"/>
      <c r="I161" s="54"/>
      <c r="J161" s="60"/>
      <c r="K161" s="54">
        <v>251.25215</v>
      </c>
      <c r="L161" s="54">
        <v>251.25215</v>
      </c>
      <c r="M161" s="60">
        <f t="shared" si="118"/>
        <v>100</v>
      </c>
      <c r="N161" s="54"/>
      <c r="O161" s="54"/>
      <c r="P161" s="60"/>
      <c r="Q161" s="54"/>
      <c r="R161" s="54"/>
      <c r="S161" s="60"/>
      <c r="T161" s="54"/>
      <c r="U161" s="54"/>
      <c r="V161" s="60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60"/>
      <c r="AI161" s="54"/>
      <c r="AJ161" s="54"/>
      <c r="AK161" s="60"/>
      <c r="AL161" s="54"/>
      <c r="AM161" s="54"/>
      <c r="AN161" s="60"/>
      <c r="AO161" s="54"/>
      <c r="AP161" s="54"/>
      <c r="AQ161" s="60"/>
      <c r="AR161" s="54"/>
      <c r="AS161" s="54"/>
      <c r="AT161" s="60"/>
      <c r="AU161" s="54"/>
      <c r="AV161" s="54"/>
      <c r="AW161" s="60"/>
      <c r="AX161" s="26"/>
      <c r="AY161" s="54"/>
      <c r="AZ161" s="60"/>
      <c r="BA161" s="54"/>
      <c r="BB161" s="54"/>
      <c r="BC161" s="60"/>
      <c r="BD161" s="54"/>
      <c r="BE161" s="54"/>
      <c r="BF161" s="60"/>
      <c r="BG161" s="54"/>
      <c r="BH161" s="54"/>
      <c r="BI161" s="60"/>
      <c r="BJ161" s="54"/>
      <c r="BK161" s="54"/>
      <c r="BL161" s="60"/>
      <c r="BM161" s="54"/>
      <c r="BN161" s="54"/>
      <c r="BO161" s="60"/>
      <c r="BP161" s="54"/>
      <c r="BQ161" s="54"/>
      <c r="BR161" s="60"/>
      <c r="BS161" s="54"/>
      <c r="BT161" s="54"/>
      <c r="BU161" s="60"/>
      <c r="BV161" s="54"/>
      <c r="BW161" s="54"/>
      <c r="BX161" s="60"/>
      <c r="BY161" s="54">
        <f t="shared" si="122"/>
        <v>0</v>
      </c>
      <c r="BZ161" s="54">
        <f t="shared" si="122"/>
        <v>0</v>
      </c>
      <c r="CA161" s="60"/>
      <c r="CB161" s="54"/>
      <c r="CC161" s="54"/>
      <c r="CD161" s="60"/>
      <c r="CE161" s="54"/>
      <c r="CF161" s="54"/>
      <c r="CG161" s="60"/>
      <c r="CH161" s="54"/>
      <c r="CI161" s="54"/>
      <c r="CJ161" s="60"/>
      <c r="CK161" s="54"/>
      <c r="CL161" s="54"/>
      <c r="CM161" s="60"/>
      <c r="CN161" s="54"/>
      <c r="CO161" s="54"/>
      <c r="CP161" s="60"/>
      <c r="CQ161" s="54"/>
      <c r="CR161" s="54"/>
      <c r="CS161" s="60"/>
    </row>
    <row r="162" spans="1:97" ht="15.75" customHeight="1">
      <c r="A162" s="1" t="s">
        <v>90</v>
      </c>
      <c r="B162" s="54">
        <f t="shared" si="120"/>
        <v>123.29900000000001</v>
      </c>
      <c r="C162" s="54">
        <f t="shared" si="121"/>
        <v>123.29900000000001</v>
      </c>
      <c r="D162" s="54">
        <f t="shared" si="84"/>
        <v>100</v>
      </c>
      <c r="E162" s="54"/>
      <c r="F162" s="54"/>
      <c r="G162" s="60"/>
      <c r="H162" s="54"/>
      <c r="I162" s="54"/>
      <c r="J162" s="60"/>
      <c r="K162" s="54">
        <v>123.29900000000001</v>
      </c>
      <c r="L162" s="54">
        <v>123.29900000000001</v>
      </c>
      <c r="M162" s="60">
        <f t="shared" si="118"/>
        <v>100</v>
      </c>
      <c r="N162" s="54"/>
      <c r="O162" s="54"/>
      <c r="P162" s="60"/>
      <c r="Q162" s="54"/>
      <c r="R162" s="54"/>
      <c r="S162" s="60"/>
      <c r="T162" s="54"/>
      <c r="U162" s="54"/>
      <c r="V162" s="60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60"/>
      <c r="AI162" s="54"/>
      <c r="AJ162" s="54"/>
      <c r="AK162" s="60"/>
      <c r="AL162" s="54"/>
      <c r="AM162" s="54"/>
      <c r="AN162" s="60"/>
      <c r="AO162" s="54"/>
      <c r="AP162" s="54"/>
      <c r="AQ162" s="60"/>
      <c r="AR162" s="54"/>
      <c r="AS162" s="54"/>
      <c r="AT162" s="60"/>
      <c r="AU162" s="54"/>
      <c r="AV162" s="54"/>
      <c r="AW162" s="60"/>
      <c r="AX162" s="26"/>
      <c r="AY162" s="54"/>
      <c r="AZ162" s="60"/>
      <c r="BA162" s="54"/>
      <c r="BB162" s="54"/>
      <c r="BC162" s="60"/>
      <c r="BD162" s="54"/>
      <c r="BE162" s="54"/>
      <c r="BF162" s="60"/>
      <c r="BG162" s="54"/>
      <c r="BH162" s="54"/>
      <c r="BI162" s="60"/>
      <c r="BJ162" s="54"/>
      <c r="BK162" s="54"/>
      <c r="BL162" s="60"/>
      <c r="BM162" s="54"/>
      <c r="BN162" s="54"/>
      <c r="BO162" s="60"/>
      <c r="BP162" s="54"/>
      <c r="BQ162" s="54"/>
      <c r="BR162" s="60"/>
      <c r="BS162" s="54"/>
      <c r="BT162" s="54"/>
      <c r="BU162" s="60"/>
      <c r="BV162" s="54"/>
      <c r="BW162" s="54"/>
      <c r="BX162" s="60"/>
      <c r="BY162" s="54">
        <f t="shared" si="122"/>
        <v>0</v>
      </c>
      <c r="BZ162" s="54">
        <f t="shared" si="122"/>
        <v>0</v>
      </c>
      <c r="CA162" s="60"/>
      <c r="CB162" s="54"/>
      <c r="CC162" s="54"/>
      <c r="CD162" s="60"/>
      <c r="CE162" s="54"/>
      <c r="CF162" s="54"/>
      <c r="CG162" s="60"/>
      <c r="CH162" s="54"/>
      <c r="CI162" s="54"/>
      <c r="CJ162" s="60"/>
      <c r="CK162" s="54"/>
      <c r="CL162" s="54"/>
      <c r="CM162" s="60"/>
      <c r="CN162" s="54"/>
      <c r="CO162" s="54"/>
      <c r="CP162" s="60"/>
      <c r="CQ162" s="54"/>
      <c r="CR162" s="54"/>
      <c r="CS162" s="60"/>
    </row>
    <row r="163" spans="1:97" ht="15.75" customHeight="1">
      <c r="A163" s="1" t="s">
        <v>109</v>
      </c>
      <c r="B163" s="54">
        <f t="shared" si="120"/>
        <v>120.4</v>
      </c>
      <c r="C163" s="54">
        <f t="shared" si="121"/>
        <v>120.4</v>
      </c>
      <c r="D163" s="54">
        <f t="shared" si="84"/>
        <v>100</v>
      </c>
      <c r="E163" s="54"/>
      <c r="F163" s="54"/>
      <c r="G163" s="60"/>
      <c r="H163" s="54"/>
      <c r="I163" s="54"/>
      <c r="J163" s="60"/>
      <c r="K163" s="54">
        <v>120.4</v>
      </c>
      <c r="L163" s="54">
        <v>120.4</v>
      </c>
      <c r="M163" s="60">
        <f t="shared" si="118"/>
        <v>100</v>
      </c>
      <c r="N163" s="54"/>
      <c r="O163" s="54"/>
      <c r="P163" s="60"/>
      <c r="Q163" s="54"/>
      <c r="R163" s="54"/>
      <c r="S163" s="60"/>
      <c r="T163" s="54"/>
      <c r="U163" s="54"/>
      <c r="V163" s="60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60"/>
      <c r="AI163" s="54"/>
      <c r="AJ163" s="54"/>
      <c r="AK163" s="60"/>
      <c r="AL163" s="54"/>
      <c r="AM163" s="54"/>
      <c r="AN163" s="60"/>
      <c r="AO163" s="54"/>
      <c r="AP163" s="54"/>
      <c r="AQ163" s="60"/>
      <c r="AR163" s="54"/>
      <c r="AS163" s="54"/>
      <c r="AT163" s="60"/>
      <c r="AU163" s="54"/>
      <c r="AV163" s="54"/>
      <c r="AW163" s="60"/>
      <c r="AX163" s="26"/>
      <c r="AY163" s="54"/>
      <c r="AZ163" s="60"/>
      <c r="BA163" s="54"/>
      <c r="BB163" s="54"/>
      <c r="BC163" s="60"/>
      <c r="BD163" s="54"/>
      <c r="BE163" s="54"/>
      <c r="BF163" s="60"/>
      <c r="BG163" s="54"/>
      <c r="BH163" s="54"/>
      <c r="BI163" s="60"/>
      <c r="BJ163" s="54"/>
      <c r="BK163" s="54"/>
      <c r="BL163" s="60"/>
      <c r="BM163" s="54"/>
      <c r="BN163" s="54"/>
      <c r="BO163" s="60"/>
      <c r="BP163" s="54"/>
      <c r="BQ163" s="54"/>
      <c r="BR163" s="60"/>
      <c r="BS163" s="54"/>
      <c r="BT163" s="54"/>
      <c r="BU163" s="60"/>
      <c r="BV163" s="54"/>
      <c r="BW163" s="54"/>
      <c r="BX163" s="60"/>
      <c r="BY163" s="54">
        <f t="shared" si="122"/>
        <v>0</v>
      </c>
      <c r="BZ163" s="54">
        <f t="shared" si="122"/>
        <v>0</v>
      </c>
      <c r="CA163" s="60"/>
      <c r="CB163" s="54"/>
      <c r="CC163" s="54"/>
      <c r="CD163" s="60"/>
      <c r="CE163" s="54"/>
      <c r="CF163" s="54"/>
      <c r="CG163" s="60"/>
      <c r="CH163" s="54"/>
      <c r="CI163" s="54"/>
      <c r="CJ163" s="60"/>
      <c r="CK163" s="54"/>
      <c r="CL163" s="54"/>
      <c r="CM163" s="60"/>
      <c r="CN163" s="54"/>
      <c r="CO163" s="54"/>
      <c r="CP163" s="60"/>
      <c r="CQ163" s="54"/>
      <c r="CR163" s="54"/>
      <c r="CS163" s="60"/>
    </row>
    <row r="164" spans="1:97" ht="15.75" customHeight="1">
      <c r="A164" s="1" t="s">
        <v>122</v>
      </c>
      <c r="B164" s="54">
        <f t="shared" si="120"/>
        <v>121.09914999999999</v>
      </c>
      <c r="C164" s="54">
        <f t="shared" si="121"/>
        <v>121.09914999999999</v>
      </c>
      <c r="D164" s="54">
        <f t="shared" si="84"/>
        <v>100</v>
      </c>
      <c r="E164" s="54"/>
      <c r="F164" s="54"/>
      <c r="G164" s="60"/>
      <c r="H164" s="54"/>
      <c r="I164" s="54"/>
      <c r="J164" s="60"/>
      <c r="K164" s="54">
        <v>121.09914999999999</v>
      </c>
      <c r="L164" s="54">
        <v>121.09914999999999</v>
      </c>
      <c r="M164" s="60">
        <f t="shared" si="118"/>
        <v>100</v>
      </c>
      <c r="N164" s="54"/>
      <c r="O164" s="54"/>
      <c r="P164" s="60"/>
      <c r="Q164" s="54"/>
      <c r="R164" s="54"/>
      <c r="S164" s="60"/>
      <c r="T164" s="54"/>
      <c r="U164" s="54"/>
      <c r="V164" s="60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60"/>
      <c r="AI164" s="54"/>
      <c r="AJ164" s="54"/>
      <c r="AK164" s="60"/>
      <c r="AL164" s="54"/>
      <c r="AM164" s="54"/>
      <c r="AN164" s="60"/>
      <c r="AO164" s="54"/>
      <c r="AP164" s="54"/>
      <c r="AQ164" s="60"/>
      <c r="AR164" s="54"/>
      <c r="AS164" s="54"/>
      <c r="AT164" s="60"/>
      <c r="AU164" s="54"/>
      <c r="AV164" s="54"/>
      <c r="AW164" s="60"/>
      <c r="AX164" s="26"/>
      <c r="AY164" s="54"/>
      <c r="AZ164" s="60"/>
      <c r="BA164" s="54"/>
      <c r="BB164" s="54"/>
      <c r="BC164" s="60"/>
      <c r="BD164" s="54"/>
      <c r="BE164" s="54"/>
      <c r="BF164" s="60"/>
      <c r="BG164" s="54"/>
      <c r="BH164" s="54"/>
      <c r="BI164" s="60"/>
      <c r="BJ164" s="54"/>
      <c r="BK164" s="54"/>
      <c r="BL164" s="60"/>
      <c r="BM164" s="54"/>
      <c r="BN164" s="54"/>
      <c r="BO164" s="60"/>
      <c r="BP164" s="54"/>
      <c r="BQ164" s="54"/>
      <c r="BR164" s="60"/>
      <c r="BS164" s="54"/>
      <c r="BT164" s="54"/>
      <c r="BU164" s="60"/>
      <c r="BV164" s="54"/>
      <c r="BW164" s="54"/>
      <c r="BX164" s="60"/>
      <c r="BY164" s="54">
        <f t="shared" si="122"/>
        <v>0</v>
      </c>
      <c r="BZ164" s="54">
        <f t="shared" si="122"/>
        <v>0</v>
      </c>
      <c r="CA164" s="60"/>
      <c r="CB164" s="54"/>
      <c r="CC164" s="54"/>
      <c r="CD164" s="60"/>
      <c r="CE164" s="54"/>
      <c r="CF164" s="54"/>
      <c r="CG164" s="60"/>
      <c r="CH164" s="54"/>
      <c r="CI164" s="54"/>
      <c r="CJ164" s="60"/>
      <c r="CK164" s="54"/>
      <c r="CL164" s="54"/>
      <c r="CM164" s="60"/>
      <c r="CN164" s="54"/>
      <c r="CO164" s="54"/>
      <c r="CP164" s="60"/>
      <c r="CQ164" s="54"/>
      <c r="CR164" s="54"/>
      <c r="CS164" s="60"/>
    </row>
    <row r="165" spans="1:97" s="6" customFormat="1" ht="15.75" customHeight="1">
      <c r="A165" s="2" t="s">
        <v>191</v>
      </c>
      <c r="B165" s="74">
        <f>SUM(B166:B168)</f>
        <v>3226251.6767500006</v>
      </c>
      <c r="C165" s="74">
        <f t="shared" ref="C165:BK165" si="123">SUM(C166:C168)</f>
        <v>3206859.0488800006</v>
      </c>
      <c r="D165" s="74">
        <f>C165/B165*100</f>
        <v>99.398911498140293</v>
      </c>
      <c r="E165" s="74">
        <f t="shared" si="123"/>
        <v>13979.1</v>
      </c>
      <c r="F165" s="74">
        <f t="shared" si="123"/>
        <v>13979.1</v>
      </c>
      <c r="G165" s="58">
        <f>F165/E165*100</f>
        <v>100</v>
      </c>
      <c r="H165" s="74">
        <f t="shared" si="123"/>
        <v>710.12599999999998</v>
      </c>
      <c r="I165" s="74">
        <f t="shared" si="123"/>
        <v>710.12599999999998</v>
      </c>
      <c r="J165" s="58">
        <f>I165/H165*100</f>
        <v>100</v>
      </c>
      <c r="K165" s="74">
        <f t="shared" si="123"/>
        <v>0</v>
      </c>
      <c r="L165" s="74">
        <f t="shared" si="123"/>
        <v>0</v>
      </c>
      <c r="M165" s="58"/>
      <c r="N165" s="74">
        <f t="shared" si="123"/>
        <v>1321941.1000000001</v>
      </c>
      <c r="O165" s="74">
        <f t="shared" si="123"/>
        <v>1321940.99297</v>
      </c>
      <c r="P165" s="58">
        <f>O165/N165*100</f>
        <v>99.999991903572706</v>
      </c>
      <c r="Q165" s="74">
        <f t="shared" si="123"/>
        <v>1081733.7000000002</v>
      </c>
      <c r="R165" s="74">
        <f t="shared" si="123"/>
        <v>1081724.4599000001</v>
      </c>
      <c r="S165" s="58">
        <f>R165/Q165*100</f>
        <v>99.999145806403178</v>
      </c>
      <c r="T165" s="74">
        <f t="shared" si="123"/>
        <v>2500.134</v>
      </c>
      <c r="U165" s="74">
        <f t="shared" si="123"/>
        <v>2500.134</v>
      </c>
      <c r="V165" s="58">
        <f>U165/T165*100</f>
        <v>100</v>
      </c>
      <c r="W165" s="74">
        <f t="shared" si="123"/>
        <v>742.3</v>
      </c>
      <c r="X165" s="74">
        <f t="shared" si="123"/>
        <v>742.3</v>
      </c>
      <c r="Y165" s="74">
        <f>X165/W165*100</f>
        <v>100</v>
      </c>
      <c r="Z165" s="74">
        <f t="shared" si="123"/>
        <v>4502.8</v>
      </c>
      <c r="AA165" s="74">
        <f t="shared" si="123"/>
        <v>4502.7521200000001</v>
      </c>
      <c r="AB165" s="74">
        <f>AA165/Z165*100</f>
        <v>99.998936661632769</v>
      </c>
      <c r="AC165" s="74">
        <f t="shared" si="123"/>
        <v>70575.385999999999</v>
      </c>
      <c r="AD165" s="74">
        <f t="shared" si="123"/>
        <v>65683.659</v>
      </c>
      <c r="AE165" s="74">
        <f>AD165/AC165*100</f>
        <v>93.068791717270955</v>
      </c>
      <c r="AF165" s="74">
        <f t="shared" si="123"/>
        <v>315979.18</v>
      </c>
      <c r="AG165" s="74">
        <f t="shared" si="123"/>
        <v>305033.41181000002</v>
      </c>
      <c r="AH165" s="58">
        <f>AG165/AF165*100</f>
        <v>96.535921072394714</v>
      </c>
      <c r="AI165" s="74">
        <f t="shared" si="123"/>
        <v>1510.83368</v>
      </c>
      <c r="AJ165" s="74">
        <f t="shared" si="123"/>
        <v>1236.4577899999999</v>
      </c>
      <c r="AK165" s="58">
        <f>AJ165/AI165*100</f>
        <v>81.839437812903398</v>
      </c>
      <c r="AL165" s="74">
        <f t="shared" si="123"/>
        <v>20</v>
      </c>
      <c r="AM165" s="74">
        <f t="shared" si="123"/>
        <v>0</v>
      </c>
      <c r="AN165" s="58">
        <f>AM165/AL165*100</f>
        <v>0</v>
      </c>
      <c r="AO165" s="74">
        <f t="shared" si="123"/>
        <v>3916.1</v>
      </c>
      <c r="AP165" s="74">
        <f t="shared" si="123"/>
        <v>3916.1</v>
      </c>
      <c r="AQ165" s="58">
        <f>AP165/AO165*100</f>
        <v>100</v>
      </c>
      <c r="AR165" s="74">
        <f t="shared" si="123"/>
        <v>1166</v>
      </c>
      <c r="AS165" s="74">
        <f t="shared" si="123"/>
        <v>1166</v>
      </c>
      <c r="AT165" s="58">
        <f>AS165/AR165*100</f>
        <v>100</v>
      </c>
      <c r="AU165" s="74">
        <f t="shared" si="123"/>
        <v>0</v>
      </c>
      <c r="AV165" s="74">
        <f t="shared" si="123"/>
        <v>0</v>
      </c>
      <c r="AW165" s="58"/>
      <c r="AX165" s="46">
        <f t="shared" si="123"/>
        <v>3783</v>
      </c>
      <c r="AY165" s="74">
        <f t="shared" si="123"/>
        <v>3783</v>
      </c>
      <c r="AZ165" s="58">
        <f>AY165/AX165*100</f>
        <v>100</v>
      </c>
      <c r="BA165" s="74">
        <f t="shared" si="123"/>
        <v>75</v>
      </c>
      <c r="BB165" s="74">
        <f t="shared" si="123"/>
        <v>75</v>
      </c>
      <c r="BC165" s="58">
        <f>BB165/BA165*100</f>
        <v>100</v>
      </c>
      <c r="BD165" s="74">
        <f t="shared" si="123"/>
        <v>921.07299999999998</v>
      </c>
      <c r="BE165" s="74">
        <f t="shared" si="123"/>
        <v>921.07299999999998</v>
      </c>
      <c r="BF165" s="58">
        <f>BE165/BD165*100</f>
        <v>100</v>
      </c>
      <c r="BG165" s="74">
        <f t="shared" si="123"/>
        <v>4521</v>
      </c>
      <c r="BH165" s="74">
        <f t="shared" si="123"/>
        <v>4145.1280000000006</v>
      </c>
      <c r="BI165" s="58">
        <f>BH165/BG165*100</f>
        <v>91.686087148860878</v>
      </c>
      <c r="BJ165" s="74">
        <f t="shared" si="123"/>
        <v>1.66</v>
      </c>
      <c r="BK165" s="74">
        <f t="shared" si="123"/>
        <v>1.66</v>
      </c>
      <c r="BL165" s="58">
        <f>BK165/BJ165*100</f>
        <v>100</v>
      </c>
      <c r="BM165" s="74">
        <f t="shared" ref="BM165:CF165" si="124">SUM(BM166:BM168)</f>
        <v>75327.8</v>
      </c>
      <c r="BN165" s="74">
        <f t="shared" si="124"/>
        <v>74948.749649999998</v>
      </c>
      <c r="BO165" s="58">
        <f>BN165/BM165*100</f>
        <v>99.4967988577922</v>
      </c>
      <c r="BP165" s="74">
        <f t="shared" si="124"/>
        <v>295.85847999999999</v>
      </c>
      <c r="BQ165" s="74">
        <f t="shared" si="124"/>
        <v>295.8</v>
      </c>
      <c r="BR165" s="58">
        <f>BQ165/BP165*100</f>
        <v>99.980233792859352</v>
      </c>
      <c r="BS165" s="74">
        <f t="shared" si="124"/>
        <v>20</v>
      </c>
      <c r="BT165" s="74">
        <f t="shared" si="124"/>
        <v>20</v>
      </c>
      <c r="BU165" s="58">
        <f>BT165/BS165*100</f>
        <v>100</v>
      </c>
      <c r="BV165" s="74">
        <f t="shared" si="124"/>
        <v>168028.54888000002</v>
      </c>
      <c r="BW165" s="74">
        <f t="shared" si="124"/>
        <v>168024.76188000001</v>
      </c>
      <c r="BX165" s="58">
        <f>BW165/BV165*100</f>
        <v>99.997746216327371</v>
      </c>
      <c r="BY165" s="74">
        <f t="shared" si="124"/>
        <v>22553.599300000002</v>
      </c>
      <c r="BZ165" s="74">
        <f t="shared" si="124"/>
        <v>22553.249670000001</v>
      </c>
      <c r="CA165" s="58">
        <f>BZ165/BY165*100</f>
        <v>99.998449781804894</v>
      </c>
      <c r="CB165" s="74">
        <f t="shared" si="124"/>
        <v>22328.063250000003</v>
      </c>
      <c r="CC165" s="74">
        <f t="shared" si="124"/>
        <v>22327.717120000005</v>
      </c>
      <c r="CD165" s="58">
        <f>CC165/CB165*100</f>
        <v>99.998449798372022</v>
      </c>
      <c r="CE165" s="74">
        <f t="shared" si="124"/>
        <v>225.53605000000002</v>
      </c>
      <c r="CF165" s="74">
        <f t="shared" si="124"/>
        <v>225.53255000000001</v>
      </c>
      <c r="CG165" s="58">
        <f>CF165/CE165*100</f>
        <v>99.998448141660717</v>
      </c>
      <c r="CH165" s="74">
        <f>SUM(CH166:CH168)</f>
        <v>35.4</v>
      </c>
      <c r="CI165" s="74">
        <f>SUM(CI166:CI168)</f>
        <v>10.31737</v>
      </c>
      <c r="CJ165" s="58">
        <f>CI165/CH165*100</f>
        <v>29.145112994350285</v>
      </c>
      <c r="CK165" s="74">
        <f>SUM(CK166:CK168)</f>
        <v>120138.90000000001</v>
      </c>
      <c r="CL165" s="74">
        <f>SUM(CL166:CL168)</f>
        <v>117874.67688</v>
      </c>
      <c r="CM165" s="58">
        <f>CL165/CK165*100</f>
        <v>98.115328906790381</v>
      </c>
      <c r="CN165" s="74">
        <f>SUM(CN166:CN168)</f>
        <v>1589.2774100000001</v>
      </c>
      <c r="CO165" s="74">
        <f>SUM(CO166:CO168)</f>
        <v>1589.2774100000001</v>
      </c>
      <c r="CP165" s="58">
        <f>CO165/CN165*100</f>
        <v>100</v>
      </c>
      <c r="CQ165" s="74">
        <f>SUM(CQ166:CQ168)</f>
        <v>9683.7999999999993</v>
      </c>
      <c r="CR165" s="74">
        <f>SUM(CR166:CR168)</f>
        <v>9480.861429999999</v>
      </c>
      <c r="CS165" s="58">
        <f>CR165/CQ165*100</f>
        <v>97.904349842004166</v>
      </c>
    </row>
    <row r="166" spans="1:97" ht="15.75" customHeight="1">
      <c r="A166" s="1" t="s">
        <v>1</v>
      </c>
      <c r="B166" s="54">
        <f t="shared" ref="B166:B168" si="125">E166+H166+K166+N166+Q166+T166+W166+Z166+AC166+AF166+AI166+AL166+AO166+AR166+AU166+AX166+BA166+BD166+BG166+BJ166+BM166+BP166+BS166+BV166+BY166+CH166+CK166+CN166+CQ166</f>
        <v>2236511.7661800003</v>
      </c>
      <c r="C166" s="54">
        <f>F166+I166+L166+O166+R166+U166+X166+AA166+AD166+AG166+AJ166+AM166+AP166+AS166+AV166+AY166+BB166+BE166+BH166+BK166+BN166+BQ166+BT166+BW166+BZ166+CI166+CL166+CO166+CR166</f>
        <v>2225328.6106900005</v>
      </c>
      <c r="D166" s="54">
        <f>C166/B166*100</f>
        <v>99.499973321888618</v>
      </c>
      <c r="E166" s="54">
        <v>10444.1</v>
      </c>
      <c r="F166" s="54">
        <v>10444.1</v>
      </c>
      <c r="G166" s="60">
        <f>F166/E166*100</f>
        <v>100</v>
      </c>
      <c r="H166" s="54">
        <v>407.05200000000002</v>
      </c>
      <c r="I166" s="54">
        <v>407.05200000000002</v>
      </c>
      <c r="J166" s="60">
        <f>I166/H166*100</f>
        <v>100</v>
      </c>
      <c r="K166" s="54"/>
      <c r="L166" s="54"/>
      <c r="M166" s="60"/>
      <c r="N166" s="54">
        <v>954460.5</v>
      </c>
      <c r="O166" s="54">
        <v>954460.39297000004</v>
      </c>
      <c r="P166" s="60">
        <f>O166/N166*100</f>
        <v>99.999988786335322</v>
      </c>
      <c r="Q166" s="54">
        <v>773419.3</v>
      </c>
      <c r="R166" s="54">
        <v>773410.05989999999</v>
      </c>
      <c r="S166" s="60">
        <f>R166/Q166*100</f>
        <v>99.998805292290996</v>
      </c>
      <c r="T166" s="54">
        <v>2015.89752</v>
      </c>
      <c r="U166" s="54">
        <v>2015.89752</v>
      </c>
      <c r="V166" s="60">
        <f>U166/T166*100</f>
        <v>100</v>
      </c>
      <c r="W166" s="54">
        <v>388.4</v>
      </c>
      <c r="X166" s="54">
        <v>388.4</v>
      </c>
      <c r="Y166" s="54">
        <f>X166/W166*100</f>
        <v>100</v>
      </c>
      <c r="Z166" s="54">
        <v>4502.8</v>
      </c>
      <c r="AA166" s="54">
        <v>4502.7521200000001</v>
      </c>
      <c r="AB166" s="54">
        <f>AA166/Z166*100</f>
        <v>99.998936661632769</v>
      </c>
      <c r="AC166" s="54">
        <v>54700.682000000001</v>
      </c>
      <c r="AD166" s="54">
        <v>49808.955000000002</v>
      </c>
      <c r="AE166" s="54">
        <f>AD166/AC166*100</f>
        <v>91.057283344291761</v>
      </c>
      <c r="AF166" s="54">
        <v>127264.42</v>
      </c>
      <c r="AG166" s="54">
        <v>123510.41512000001</v>
      </c>
      <c r="AH166" s="60">
        <f>AG166/AF166*100</f>
        <v>97.050232201584706</v>
      </c>
      <c r="AI166" s="54">
        <v>909.8</v>
      </c>
      <c r="AJ166" s="54">
        <v>772</v>
      </c>
      <c r="AK166" s="60">
        <f>AJ166/AI166*100</f>
        <v>84.853814025060458</v>
      </c>
      <c r="AL166" s="54">
        <v>20</v>
      </c>
      <c r="AM166" s="54">
        <v>0</v>
      </c>
      <c r="AN166" s="60">
        <f>AM166/AL166*100</f>
        <v>0</v>
      </c>
      <c r="AO166" s="54">
        <v>2378.1</v>
      </c>
      <c r="AP166" s="54">
        <v>2378.1</v>
      </c>
      <c r="AQ166" s="60">
        <f>AP166/AO166*100</f>
        <v>100</v>
      </c>
      <c r="AR166" s="54">
        <v>1154</v>
      </c>
      <c r="AS166" s="54">
        <v>1154</v>
      </c>
      <c r="AT166" s="60">
        <f>AS166/AR166*100</f>
        <v>100</v>
      </c>
      <c r="AU166" s="54"/>
      <c r="AV166" s="54"/>
      <c r="AW166" s="60"/>
      <c r="AX166" s="26">
        <v>2440</v>
      </c>
      <c r="AY166" s="26">
        <v>2440</v>
      </c>
      <c r="AZ166" s="60">
        <f>AY166/AX166*100</f>
        <v>100</v>
      </c>
      <c r="BA166" s="54">
        <v>18</v>
      </c>
      <c r="BB166" s="54">
        <v>18</v>
      </c>
      <c r="BC166" s="60">
        <f>BB166/BA166*100</f>
        <v>100</v>
      </c>
      <c r="BD166" s="54">
        <v>921.07299999999998</v>
      </c>
      <c r="BE166" s="54">
        <v>921.07299999999998</v>
      </c>
      <c r="BF166" s="60">
        <f>BE166/BD166*100</f>
        <v>100</v>
      </c>
      <c r="BG166" s="54">
        <v>3080.3</v>
      </c>
      <c r="BH166" s="54">
        <v>3080.3</v>
      </c>
      <c r="BI166" s="60">
        <f>BH166/BG166*100</f>
        <v>100</v>
      </c>
      <c r="BJ166" s="54">
        <v>1.66</v>
      </c>
      <c r="BK166" s="54">
        <v>1.66</v>
      </c>
      <c r="BL166" s="60">
        <f>BK166/BJ166*100</f>
        <v>100</v>
      </c>
      <c r="BM166" s="54">
        <v>48564.800000000003</v>
      </c>
      <c r="BN166" s="54">
        <v>48414.391589999999</v>
      </c>
      <c r="BO166" s="60">
        <f>BN166/BM166*100</f>
        <v>99.690293360623329</v>
      </c>
      <c r="BP166" s="54">
        <v>196.85848000000001</v>
      </c>
      <c r="BQ166" s="54">
        <v>196.8</v>
      </c>
      <c r="BR166" s="60">
        <f>BQ166/BP166*100</f>
        <v>99.970293380300404</v>
      </c>
      <c r="BS166" s="54">
        <v>12</v>
      </c>
      <c r="BT166" s="54">
        <v>12</v>
      </c>
      <c r="BU166" s="60">
        <f>BT166/BS166*100</f>
        <v>100</v>
      </c>
      <c r="BV166" s="54">
        <v>135575.97818000001</v>
      </c>
      <c r="BW166" s="54">
        <v>135575.97818000001</v>
      </c>
      <c r="BX166" s="60">
        <f>BW166/BV166*100</f>
        <v>100</v>
      </c>
      <c r="BY166" s="54">
        <f t="shared" ref="BY166:BZ166" si="126">CB166+CE166</f>
        <v>17308.665000000001</v>
      </c>
      <c r="BZ166" s="54">
        <f t="shared" si="126"/>
        <v>17308.665000000001</v>
      </c>
      <c r="CA166" s="60">
        <f>BZ166/BY166*100</f>
        <v>100</v>
      </c>
      <c r="CB166" s="54">
        <v>17135.578290000001</v>
      </c>
      <c r="CC166" s="54">
        <v>17135.578290000001</v>
      </c>
      <c r="CD166" s="60">
        <f>CC166/CB166*100</f>
        <v>100</v>
      </c>
      <c r="CE166" s="54">
        <v>173.08671000000001</v>
      </c>
      <c r="CF166" s="54">
        <v>173.08671000000001</v>
      </c>
      <c r="CG166" s="60">
        <f>CF166/CE166*100</f>
        <v>100</v>
      </c>
      <c r="CH166" s="54">
        <v>18.48</v>
      </c>
      <c r="CI166" s="54">
        <v>10.31737</v>
      </c>
      <c r="CJ166" s="60">
        <f>CI166/CH166*100</f>
        <v>55.829924242424248</v>
      </c>
      <c r="CK166" s="54">
        <v>90541.1</v>
      </c>
      <c r="CL166" s="54">
        <v>88329.500929999995</v>
      </c>
      <c r="CM166" s="60">
        <f>CL166/CK166*100</f>
        <v>97.557353433965332</v>
      </c>
      <c r="CN166" s="54"/>
      <c r="CO166" s="54"/>
      <c r="CP166" s="60"/>
      <c r="CQ166" s="54">
        <v>5767.8</v>
      </c>
      <c r="CR166" s="54">
        <v>5767.7999900000004</v>
      </c>
      <c r="CS166" s="60">
        <f>CR166/CQ166*100</f>
        <v>99.999999826623679</v>
      </c>
    </row>
    <row r="167" spans="1:97" ht="15.75" customHeight="1">
      <c r="A167" s="1" t="s">
        <v>2</v>
      </c>
      <c r="B167" s="54">
        <f t="shared" si="125"/>
        <v>709107.49650000012</v>
      </c>
      <c r="C167" s="54">
        <f>F167+I167+L167+O167+R167+U167+X167+AA167+AD167+AG167+AJ167+AM167+AP167+AS167+AV167+AY167+BB167+BE167+BH167+BK167+BN167+BQ167+BT167+BW167+BZ167+CI167+CL167+CO167+CR167</f>
        <v>702698.22650000011</v>
      </c>
      <c r="D167" s="54">
        <f>C167/B167*100</f>
        <v>99.096149733060955</v>
      </c>
      <c r="E167" s="54">
        <v>2397</v>
      </c>
      <c r="F167" s="54">
        <v>2397</v>
      </c>
      <c r="G167" s="60">
        <f>F167/E167*100</f>
        <v>100</v>
      </c>
      <c r="H167" s="54">
        <v>228.64099999999999</v>
      </c>
      <c r="I167" s="54">
        <v>228.64099999999999</v>
      </c>
      <c r="J167" s="60">
        <f>I167/H167*100</f>
        <v>100</v>
      </c>
      <c r="K167" s="54"/>
      <c r="L167" s="54"/>
      <c r="M167" s="60"/>
      <c r="N167" s="54">
        <v>257326.3</v>
      </c>
      <c r="O167" s="54">
        <v>257326.3</v>
      </c>
      <c r="P167" s="60">
        <f>O167/N167*100</f>
        <v>100</v>
      </c>
      <c r="Q167" s="54">
        <v>223122.8</v>
      </c>
      <c r="R167" s="54">
        <v>223122.8</v>
      </c>
      <c r="S167" s="60">
        <f>R167/Q167*100</f>
        <v>100</v>
      </c>
      <c r="T167" s="54"/>
      <c r="U167" s="54"/>
      <c r="V167" s="60"/>
      <c r="W167" s="54">
        <v>185.7</v>
      </c>
      <c r="X167" s="54">
        <v>185.7</v>
      </c>
      <c r="Y167" s="54">
        <f>X167/W167*100</f>
        <v>100</v>
      </c>
      <c r="Z167" s="54"/>
      <c r="AA167" s="54"/>
      <c r="AB167" s="54"/>
      <c r="AC167" s="54">
        <v>11221.093999999999</v>
      </c>
      <c r="AD167" s="54">
        <v>11221.093999999999</v>
      </c>
      <c r="AE167" s="54">
        <f>AD167/AC167*100</f>
        <v>100</v>
      </c>
      <c r="AF167" s="54">
        <v>145879.53</v>
      </c>
      <c r="AG167" s="54">
        <v>140097.56257000001</v>
      </c>
      <c r="AH167" s="60">
        <f>AG167/AF167*100</f>
        <v>96.036477886924914</v>
      </c>
      <c r="AI167" s="54">
        <v>258.2</v>
      </c>
      <c r="AJ167" s="54">
        <v>198.2</v>
      </c>
      <c r="AK167" s="60">
        <f>AJ167/AI167*100</f>
        <v>76.762199845081341</v>
      </c>
      <c r="AL167" s="54"/>
      <c r="AM167" s="54"/>
      <c r="AN167" s="60"/>
      <c r="AO167" s="54">
        <v>1037</v>
      </c>
      <c r="AP167" s="54">
        <v>1037</v>
      </c>
      <c r="AQ167" s="60">
        <f>AP167/AO167*100</f>
        <v>100</v>
      </c>
      <c r="AR167" s="54">
        <v>6</v>
      </c>
      <c r="AS167" s="54">
        <v>6</v>
      </c>
      <c r="AT167" s="60">
        <f>AS167/AR167*100</f>
        <v>100</v>
      </c>
      <c r="AU167" s="54"/>
      <c r="AV167" s="54"/>
      <c r="AW167" s="60"/>
      <c r="AX167" s="26">
        <v>896</v>
      </c>
      <c r="AY167" s="54">
        <v>896</v>
      </c>
      <c r="AZ167" s="60">
        <f>AY167/AX167*100</f>
        <v>100</v>
      </c>
      <c r="BA167" s="54">
        <v>37</v>
      </c>
      <c r="BB167" s="54">
        <v>37</v>
      </c>
      <c r="BC167" s="60">
        <f>BB167/BA167*100</f>
        <v>100</v>
      </c>
      <c r="BD167" s="54"/>
      <c r="BE167" s="54"/>
      <c r="BF167" s="60"/>
      <c r="BG167" s="54">
        <v>420.3</v>
      </c>
      <c r="BH167" s="54">
        <v>44.762999999999998</v>
      </c>
      <c r="BI167" s="60">
        <f>BH167/BG167*100</f>
        <v>10.650249821556031</v>
      </c>
      <c r="BJ167" s="54"/>
      <c r="BK167" s="54"/>
      <c r="BL167" s="60"/>
      <c r="BM167" s="54">
        <v>16089.8</v>
      </c>
      <c r="BN167" s="54">
        <v>15908.851060000001</v>
      </c>
      <c r="BO167" s="60">
        <f>BN167/BM167*100</f>
        <v>98.875381048863261</v>
      </c>
      <c r="BP167" s="54">
        <v>99</v>
      </c>
      <c r="BQ167" s="54">
        <v>99</v>
      </c>
      <c r="BR167" s="60">
        <f>BQ167/BP167*100</f>
        <v>100</v>
      </c>
      <c r="BS167" s="54">
        <v>8</v>
      </c>
      <c r="BT167" s="54">
        <v>8</v>
      </c>
      <c r="BU167" s="60">
        <f>BT167/BS167*100</f>
        <v>100</v>
      </c>
      <c r="BV167" s="54">
        <v>20462.773120000002</v>
      </c>
      <c r="BW167" s="54">
        <v>20458.986120000001</v>
      </c>
      <c r="BX167" s="60">
        <f>BW167/BV167*100</f>
        <v>99.981493221970496</v>
      </c>
      <c r="BY167" s="54">
        <f t="shared" ref="BY167:BZ168" si="127">CB167+CE167</f>
        <v>4146.8428300000005</v>
      </c>
      <c r="BZ167" s="54">
        <f t="shared" si="127"/>
        <v>4146.4932000000008</v>
      </c>
      <c r="CA167" s="60">
        <f>BZ167/BY167*100</f>
        <v>99.991568766545228</v>
      </c>
      <c r="CB167" s="54">
        <v>4105.3744100000004</v>
      </c>
      <c r="CC167" s="54">
        <v>4105.0282800000004</v>
      </c>
      <c r="CD167" s="60">
        <f>CC167/CB167*100</f>
        <v>99.991568856688033</v>
      </c>
      <c r="CE167" s="54">
        <v>41.468420000000002</v>
      </c>
      <c r="CF167" s="54">
        <v>41.464919999999999</v>
      </c>
      <c r="CG167" s="60">
        <f>CF167/CE167*100</f>
        <v>99.99155984240538</v>
      </c>
      <c r="CH167" s="54">
        <v>6.68</v>
      </c>
      <c r="CI167" s="54">
        <v>0</v>
      </c>
      <c r="CJ167" s="60">
        <f>CI167/CH167*100</f>
        <v>0</v>
      </c>
      <c r="CK167" s="54">
        <v>21026.799999999999</v>
      </c>
      <c r="CL167" s="54">
        <v>21026.799999999999</v>
      </c>
      <c r="CM167" s="60">
        <f>CL167/CK167*100</f>
        <v>100</v>
      </c>
      <c r="CN167" s="54">
        <v>1254.0355500000001</v>
      </c>
      <c r="CO167" s="54">
        <v>1254.0355500000001</v>
      </c>
      <c r="CP167" s="60">
        <f>CO167/CN167*100</f>
        <v>100</v>
      </c>
      <c r="CQ167" s="54">
        <v>2998</v>
      </c>
      <c r="CR167" s="54">
        <v>2998</v>
      </c>
      <c r="CS167" s="60">
        <f>CR167/CQ167*100</f>
        <v>100</v>
      </c>
    </row>
    <row r="168" spans="1:97" ht="15.75" customHeight="1">
      <c r="A168" s="1" t="s">
        <v>3</v>
      </c>
      <c r="B168" s="54">
        <f t="shared" si="125"/>
        <v>280632.41407</v>
      </c>
      <c r="C168" s="54">
        <f>F168+I168+L168+O168+R168+U168+X168+AA168+AD168+AG168+AJ168+AM168+AP168+AS168+AV168+AY168+BB168+BE168+BH168+BK168+BN168+BQ168+BT168+BW168+BZ168+CI168+CL168+CO168+CR168</f>
        <v>278832.21169000003</v>
      </c>
      <c r="D168" s="54">
        <f>C168/B168*100</f>
        <v>99.358519440469578</v>
      </c>
      <c r="E168" s="54">
        <v>1138</v>
      </c>
      <c r="F168" s="54">
        <v>1138</v>
      </c>
      <c r="G168" s="60">
        <f>F168/E168*100</f>
        <v>100</v>
      </c>
      <c r="H168" s="54">
        <v>74.433000000000007</v>
      </c>
      <c r="I168" s="54">
        <v>74.433000000000007</v>
      </c>
      <c r="J168" s="60">
        <f>I168/H168*100</f>
        <v>100</v>
      </c>
      <c r="K168" s="54"/>
      <c r="L168" s="54"/>
      <c r="M168" s="60"/>
      <c r="N168" s="54">
        <v>110154.3</v>
      </c>
      <c r="O168" s="54">
        <v>110154.3</v>
      </c>
      <c r="P168" s="60">
        <f>O168/N168*100</f>
        <v>100</v>
      </c>
      <c r="Q168" s="54">
        <v>85191.6</v>
      </c>
      <c r="R168" s="54">
        <v>85191.6</v>
      </c>
      <c r="S168" s="60">
        <f>R168/Q168*100</f>
        <v>100</v>
      </c>
      <c r="T168" s="54">
        <v>484.23647999999997</v>
      </c>
      <c r="U168" s="54">
        <v>484.23647999999997</v>
      </c>
      <c r="V168" s="60">
        <f>U168/T168*100</f>
        <v>100</v>
      </c>
      <c r="W168" s="54">
        <v>168.2</v>
      </c>
      <c r="X168" s="54">
        <v>168.2</v>
      </c>
      <c r="Y168" s="54">
        <f>X168/W168*100</f>
        <v>100</v>
      </c>
      <c r="Z168" s="54"/>
      <c r="AA168" s="54"/>
      <c r="AB168" s="54"/>
      <c r="AC168" s="54">
        <v>4653.6099999999997</v>
      </c>
      <c r="AD168" s="54">
        <v>4653.6099999999997</v>
      </c>
      <c r="AE168" s="54">
        <f>AD168/AC168*100</f>
        <v>100</v>
      </c>
      <c r="AF168" s="54">
        <v>42835.23</v>
      </c>
      <c r="AG168" s="54">
        <v>41425.434119999998</v>
      </c>
      <c r="AH168" s="60">
        <f>AG168/AF168*100</f>
        <v>96.708793486109428</v>
      </c>
      <c r="AI168" s="54">
        <v>342.83368000000002</v>
      </c>
      <c r="AJ168" s="54">
        <v>266.25779</v>
      </c>
      <c r="AK168" s="60">
        <f>AJ168/AI168*100</f>
        <v>77.663836878570393</v>
      </c>
      <c r="AL168" s="54"/>
      <c r="AM168" s="54"/>
      <c r="AN168" s="60"/>
      <c r="AO168" s="54">
        <v>501</v>
      </c>
      <c r="AP168" s="54">
        <v>501</v>
      </c>
      <c r="AQ168" s="60">
        <f>AP168/AO168*100</f>
        <v>100</v>
      </c>
      <c r="AR168" s="54">
        <v>6</v>
      </c>
      <c r="AS168" s="54">
        <v>6</v>
      </c>
      <c r="AT168" s="60">
        <f>AS168/AR168*100</f>
        <v>100</v>
      </c>
      <c r="AU168" s="54"/>
      <c r="AV168" s="54"/>
      <c r="AW168" s="60"/>
      <c r="AX168" s="26">
        <v>447</v>
      </c>
      <c r="AY168" s="54">
        <v>447</v>
      </c>
      <c r="AZ168" s="60">
        <f>AY168/AX168*100</f>
        <v>100</v>
      </c>
      <c r="BA168" s="54">
        <v>20</v>
      </c>
      <c r="BB168" s="54">
        <v>20</v>
      </c>
      <c r="BC168" s="60">
        <f>BB168/BA168*100</f>
        <v>100</v>
      </c>
      <c r="BD168" s="54"/>
      <c r="BE168" s="54"/>
      <c r="BF168" s="60"/>
      <c r="BG168" s="54">
        <v>1020.4</v>
      </c>
      <c r="BH168" s="54">
        <v>1020.0650000000001</v>
      </c>
      <c r="BI168" s="60">
        <f>BH168/BG168*100</f>
        <v>99.967169737357906</v>
      </c>
      <c r="BJ168" s="54"/>
      <c r="BK168" s="54"/>
      <c r="BL168" s="60"/>
      <c r="BM168" s="54">
        <v>10673.2</v>
      </c>
      <c r="BN168" s="54">
        <v>10625.507</v>
      </c>
      <c r="BO168" s="60">
        <f>BN168/BM168*100</f>
        <v>99.553151819510546</v>
      </c>
      <c r="BP168" s="54"/>
      <c r="BQ168" s="54"/>
      <c r="BR168" s="60"/>
      <c r="BS168" s="54"/>
      <c r="BT168" s="54"/>
      <c r="BU168" s="60"/>
      <c r="BV168" s="54">
        <v>11989.79758</v>
      </c>
      <c r="BW168" s="54">
        <v>11989.79758</v>
      </c>
      <c r="BX168" s="60">
        <f>BW168/BV168*100</f>
        <v>100</v>
      </c>
      <c r="BY168" s="54">
        <f t="shared" si="127"/>
        <v>1098.0914700000001</v>
      </c>
      <c r="BZ168" s="54">
        <f t="shared" si="127"/>
        <v>1098.0914700000001</v>
      </c>
      <c r="CA168" s="60">
        <f>BZ168/BY168*100</f>
        <v>100</v>
      </c>
      <c r="CB168" s="54">
        <v>1087.1105500000001</v>
      </c>
      <c r="CC168" s="54">
        <v>1087.1105500000001</v>
      </c>
      <c r="CD168" s="60">
        <f>CC168/CB168*100</f>
        <v>100</v>
      </c>
      <c r="CE168" s="54">
        <v>10.980919999999999</v>
      </c>
      <c r="CF168" s="54">
        <v>10.980919999999999</v>
      </c>
      <c r="CG168" s="60">
        <f>CF168/CE168*100</f>
        <v>100</v>
      </c>
      <c r="CH168" s="54">
        <v>10.24</v>
      </c>
      <c r="CI168" s="54">
        <v>0</v>
      </c>
      <c r="CJ168" s="60">
        <f>CI168/CH168*100</f>
        <v>0</v>
      </c>
      <c r="CK168" s="54">
        <v>8571</v>
      </c>
      <c r="CL168" s="54">
        <v>8518.3759499999996</v>
      </c>
      <c r="CM168" s="60">
        <f>CL168/CK168*100</f>
        <v>99.386022051102557</v>
      </c>
      <c r="CN168" s="54">
        <v>335.24185999999997</v>
      </c>
      <c r="CO168" s="54">
        <v>335.24185999999997</v>
      </c>
      <c r="CP168" s="60">
        <f>CO168/CN168*100</f>
        <v>100</v>
      </c>
      <c r="CQ168" s="54">
        <v>918</v>
      </c>
      <c r="CR168" s="54">
        <v>715.06143999999995</v>
      </c>
      <c r="CS168" s="60">
        <f>CR168/CQ168*100</f>
        <v>77.89340305010893</v>
      </c>
    </row>
    <row r="169" spans="1:97" s="6" customFormat="1" ht="15.75" customHeight="1">
      <c r="A169" s="2" t="s">
        <v>5</v>
      </c>
      <c r="B169" s="74">
        <f>B165+B7</f>
        <v>7898302.4892000007</v>
      </c>
      <c r="C169" s="74">
        <f>C165+C7</f>
        <v>7856627.207440001</v>
      </c>
      <c r="D169" s="74">
        <f>C169/B169*100</f>
        <v>99.472351409470761</v>
      </c>
      <c r="E169" s="74">
        <f>E7+E165</f>
        <v>30639.1</v>
      </c>
      <c r="F169" s="74">
        <f>F7+F165</f>
        <v>30639.1</v>
      </c>
      <c r="G169" s="58">
        <f>F169/E169*100</f>
        <v>100</v>
      </c>
      <c r="H169" s="74">
        <f>H7+H165</f>
        <v>1659.9</v>
      </c>
      <c r="I169" s="74">
        <f>I7+I165</f>
        <v>1659.9</v>
      </c>
      <c r="J169" s="58">
        <f>I169/H169*100</f>
        <v>100</v>
      </c>
      <c r="K169" s="74">
        <f>K7+K165</f>
        <v>20886.199999999997</v>
      </c>
      <c r="L169" s="74">
        <f>L7+L165</f>
        <v>20886.199999999997</v>
      </c>
      <c r="M169" s="58">
        <f>L169/K169*100</f>
        <v>100</v>
      </c>
      <c r="N169" s="74">
        <f>N7+N165</f>
        <v>3541160.7</v>
      </c>
      <c r="O169" s="74">
        <f>O7+O165</f>
        <v>3541160.5929700001</v>
      </c>
      <c r="P169" s="58">
        <f>O169/N169*100</f>
        <v>99.999996977544683</v>
      </c>
      <c r="Q169" s="74">
        <f>Q7+Q165</f>
        <v>1927489.5000000002</v>
      </c>
      <c r="R169" s="74">
        <f>R7+R165</f>
        <v>1927480.2599000002</v>
      </c>
      <c r="S169" s="58">
        <f>R169/Q169*100</f>
        <v>99.999520614768585</v>
      </c>
      <c r="T169" s="74">
        <f>T7+T165</f>
        <v>2952.7898399999999</v>
      </c>
      <c r="U169" s="74">
        <f>U7+U165</f>
        <v>2952.7898399999999</v>
      </c>
      <c r="V169" s="58">
        <f>U169/T169*100</f>
        <v>100</v>
      </c>
      <c r="W169" s="74">
        <f>W7+W165</f>
        <v>2842.7</v>
      </c>
      <c r="X169" s="74">
        <f>X7+X165</f>
        <v>2791.0921899999994</v>
      </c>
      <c r="Y169" s="74">
        <f>X169/W169*100</f>
        <v>98.184549547964949</v>
      </c>
      <c r="Z169" s="74">
        <f>Z7+Z165</f>
        <v>267449.29999999993</v>
      </c>
      <c r="AA169" s="74">
        <f>AA7+AA165</f>
        <v>267216.28232</v>
      </c>
      <c r="AB169" s="74">
        <f>AA169/Z169*100</f>
        <v>99.912874073702966</v>
      </c>
      <c r="AC169" s="74">
        <f>AC7+AC165</f>
        <v>184592.52399999998</v>
      </c>
      <c r="AD169" s="74">
        <f>AD7+AD165</f>
        <v>179210.095</v>
      </c>
      <c r="AE169" s="74">
        <f>AD169/AC169*100</f>
        <v>97.08415656096669</v>
      </c>
      <c r="AF169" s="74">
        <f>AF7+AF165</f>
        <v>901502.32000000007</v>
      </c>
      <c r="AG169" s="74">
        <f>AG7+AG165</f>
        <v>875207.18183999998</v>
      </c>
      <c r="AH169" s="58">
        <f>AG169/AF169*100</f>
        <v>97.083186856357713</v>
      </c>
      <c r="AI169" s="74">
        <f>AI7+AI165</f>
        <v>4000.3556800000006</v>
      </c>
      <c r="AJ169" s="74">
        <f>AJ7+AJ165</f>
        <v>3246.7004999999999</v>
      </c>
      <c r="AK169" s="58">
        <f>AJ169/AI169*100</f>
        <v>81.160295726503989</v>
      </c>
      <c r="AL169" s="74">
        <f>AL7+AL165</f>
        <v>100</v>
      </c>
      <c r="AM169" s="74">
        <f>AM7+AM165</f>
        <v>52.924410000000002</v>
      </c>
      <c r="AN169" s="58">
        <f>AM169/AL169*100</f>
        <v>52.924410000000002</v>
      </c>
      <c r="AO169" s="74">
        <f>AO7+AO165</f>
        <v>11715.1</v>
      </c>
      <c r="AP169" s="74">
        <f>AP7+AP165</f>
        <v>11707.68182</v>
      </c>
      <c r="AQ169" s="58">
        <f>AP169/AO169*100</f>
        <v>99.936678474788948</v>
      </c>
      <c r="AR169" s="74">
        <f>AR7+AR165</f>
        <v>1691</v>
      </c>
      <c r="AS169" s="74">
        <f>AS7+AS165</f>
        <v>1691</v>
      </c>
      <c r="AT169" s="58">
        <f>AS169/AR169*100</f>
        <v>100</v>
      </c>
      <c r="AU169" s="74">
        <f>AU7+AU165</f>
        <v>6059.1</v>
      </c>
      <c r="AV169" s="74">
        <f>AV7+AV165</f>
        <v>6059.1</v>
      </c>
      <c r="AW169" s="58">
        <f>AV169/AU169*100</f>
        <v>100</v>
      </c>
      <c r="AX169" s="46">
        <f>AX7+AX165</f>
        <v>12747</v>
      </c>
      <c r="AY169" s="74">
        <f>AY7+AY165</f>
        <v>12607.57425</v>
      </c>
      <c r="AZ169" s="58">
        <f>AY169/AX169*100</f>
        <v>98.90620734290421</v>
      </c>
      <c r="BA169" s="74">
        <f>BA7+BA165</f>
        <v>414</v>
      </c>
      <c r="BB169" s="74">
        <f>BB7+BB165</f>
        <v>414</v>
      </c>
      <c r="BC169" s="58">
        <f>BB169/BA169*100</f>
        <v>100</v>
      </c>
      <c r="BD169" s="74">
        <f>BD7+BD165</f>
        <v>2167.2080000000001</v>
      </c>
      <c r="BE169" s="74">
        <f>BE7+BE165</f>
        <v>2167.2076200000001</v>
      </c>
      <c r="BF169" s="58">
        <f>BE169/BD169*100</f>
        <v>99.999982465919288</v>
      </c>
      <c r="BG169" s="74">
        <f>BG7+BG165</f>
        <v>9653</v>
      </c>
      <c r="BH169" s="74">
        <f>BH7+BH165</f>
        <v>9263.7060200000014</v>
      </c>
      <c r="BI169" s="58">
        <f>BH169/BG169*100</f>
        <v>95.967119237542747</v>
      </c>
      <c r="BJ169" s="74">
        <f>BJ7+BJ165</f>
        <v>3.32</v>
      </c>
      <c r="BK169" s="74">
        <f>BK7+BK165</f>
        <v>3.32</v>
      </c>
      <c r="BL169" s="58">
        <f>BK169/BJ169*100</f>
        <v>100</v>
      </c>
      <c r="BM169" s="74">
        <f>BM7+BM165</f>
        <v>282297.2</v>
      </c>
      <c r="BN169" s="74">
        <f>BN7+BN165</f>
        <v>281274.92430999997</v>
      </c>
      <c r="BO169" s="58">
        <f>BN169/BM169*100</f>
        <v>99.637872536461558</v>
      </c>
      <c r="BP169" s="74">
        <f>BP7+BP165</f>
        <v>871.65848000000005</v>
      </c>
      <c r="BQ169" s="74">
        <f>BQ7+BQ165</f>
        <v>523.5</v>
      </c>
      <c r="BR169" s="58">
        <f>BQ169/BP169*100</f>
        <v>60.057925438871415</v>
      </c>
      <c r="BS169" s="74">
        <f>BS7+BS165</f>
        <v>20</v>
      </c>
      <c r="BT169" s="74">
        <f>BT7+BT165</f>
        <v>20</v>
      </c>
      <c r="BU169" s="58">
        <f>BT169/BS169*100</f>
        <v>100</v>
      </c>
      <c r="BV169" s="74">
        <f>BV7+BV165</f>
        <v>318811.07874000003</v>
      </c>
      <c r="BW169" s="74">
        <f>BW7+BW165</f>
        <v>318438.54723000003</v>
      </c>
      <c r="BX169" s="58">
        <f>BW169/BV169*100</f>
        <v>99.883149760205228</v>
      </c>
      <c r="BY169" s="74">
        <f>BY7+BY165</f>
        <v>48442.727270000003</v>
      </c>
      <c r="BZ169" s="74">
        <f>BZ7+BZ165</f>
        <v>48434.298599999995</v>
      </c>
      <c r="CA169" s="58">
        <f>BZ169/BY169*100</f>
        <v>99.982600752527759</v>
      </c>
      <c r="CB169" s="74">
        <f>CB7+CB165</f>
        <v>47958.299899999998</v>
      </c>
      <c r="CC169" s="74">
        <f>CC7+CC165</f>
        <v>47949.955530000007</v>
      </c>
      <c r="CD169" s="58">
        <f>CC169/CB169*100</f>
        <v>99.982600780224928</v>
      </c>
      <c r="CE169" s="74">
        <f>CE7+CE165</f>
        <v>484.42737</v>
      </c>
      <c r="CF169" s="74">
        <f>CF7+CF165</f>
        <v>484.34307000000001</v>
      </c>
      <c r="CG169" s="58">
        <f>CF169/CE169*100</f>
        <v>99.982598010512916</v>
      </c>
      <c r="CH169" s="74">
        <f>CH165+CH7</f>
        <v>759.40000000000009</v>
      </c>
      <c r="CI169" s="74">
        <f>CI165+CI7</f>
        <v>54.468450000000004</v>
      </c>
      <c r="CJ169" s="58">
        <f>CI169/CH169*100</f>
        <v>7.1725638662101661</v>
      </c>
      <c r="CK169" s="74">
        <f>CK7+CK165</f>
        <v>289302.80000000005</v>
      </c>
      <c r="CL169" s="74">
        <f>CL7+CL165</f>
        <v>285923.53994000005</v>
      </c>
      <c r="CM169" s="58">
        <f>CL169/CK169*100</f>
        <v>98.831929708250328</v>
      </c>
      <c r="CN169" s="74">
        <f>CN165+CN7</f>
        <v>5621.3071900000004</v>
      </c>
      <c r="CO169" s="74">
        <f>CO165+CO7</f>
        <v>5621.30717</v>
      </c>
      <c r="CP169" s="58">
        <f>CO169/CN169*100</f>
        <v>99.99999964421086</v>
      </c>
      <c r="CQ169" s="74">
        <f>CQ165+CQ7</f>
        <v>22451.199999999997</v>
      </c>
      <c r="CR169" s="74">
        <f>CR165+CR7</f>
        <v>19919.913059999999</v>
      </c>
      <c r="CS169" s="58">
        <f>CR169/CQ169*100</f>
        <v>88.725382429446981</v>
      </c>
    </row>
  </sheetData>
  <customSheetViews>
    <customSheetView guid="{C8322F89-87C6-45E7-889E-2904A1FABC31}" scale="80">
      <pane xSplit="4" ySplit="7" topLeftCell="E155" activePane="bottomRight" state="frozen"/>
      <selection pane="bottomRight" activeCell="E79" sqref="E79:CT97"/>
      <pageMargins left="0.19685039370078741" right="0.27559055118110237" top="0.28999999999999998" bottom="0.39370078740157483" header="0.19685039370078741" footer="0.19685039370078741"/>
      <pageSetup paperSize="9" scale="85" orientation="landscape" r:id="rId1"/>
      <headerFooter alignWithMargins="0"/>
    </customSheetView>
    <customSheetView guid="{E2495AD0-B87A-4C01-9209-9BB683D27353}" scale="80" showPageBreaks="1" printArea="1">
      <pane xSplit="4" ySplit="7" topLeftCell="BK8" activePane="bottomRight" state="frozen"/>
      <selection pane="bottomRight" activeCell="BT30" sqref="BT30"/>
      <pageMargins left="0.19685039370078741" right="0.27559055118110237" top="0.28999999999999998" bottom="0.39370078740157483" header="0.19685039370078741" footer="0.19685039370078741"/>
      <pageSetup paperSize="9" scale="85" orientation="landscape" r:id="rId2"/>
      <headerFooter alignWithMargins="0"/>
    </customSheetView>
    <customSheetView guid="{F005480A-D133-4FA5-B5A6-C8C7D1CE1272}" scale="80">
      <pane xSplit="4" ySplit="6" topLeftCell="BM158" activePane="bottomRight" state="frozen"/>
      <selection pane="bottomRight" activeCell="B171" sqref="B171"/>
      <pageMargins left="0.19685039370078741" right="0.27559055118110237" top="0.27559055118110237" bottom="0.39370078740157483" header="0.19685039370078741" footer="0.19685039370078741"/>
      <pageSetup paperSize="9" scale="85" orientation="portrait" r:id="rId3"/>
      <headerFooter alignWithMargins="0"/>
    </customSheetView>
    <customSheetView guid="{1D693339-18FB-4BA2-B92E-9DFB4683D3D5}" scale="90" showPageBreaks="1" hiddenColumns="1">
      <pane xSplit="4" ySplit="7" topLeftCell="E8" activePane="bottomRight" state="frozen"/>
      <selection pane="bottomRight" activeCell="CI10" sqref="CI10:CN20"/>
      <pageMargins left="0.19685039370078741" right="0.27559055118110237" top="0.28999999999999998" bottom="0.39370078740157483" header="0.19685039370078741" footer="0.19685039370078741"/>
      <pageSetup paperSize="9" scale="85" orientation="landscape" r:id="rId4"/>
      <headerFooter alignWithMargins="0"/>
    </customSheetView>
    <customSheetView guid="{41BA604A-43EE-4629-94F2-F260D0B28AFE}" scale="80">
      <pane xSplit="4" ySplit="7" topLeftCell="BK8" activePane="bottomRight" state="frozen"/>
      <selection pane="bottomRight" activeCell="BT30" sqref="BT30"/>
      <pageMargins left="0.19685039370078741" right="0.27559055118110237" top="0.28999999999999998" bottom="0.39370078740157483" header="0.19685039370078741" footer="0.19685039370078741"/>
      <pageSetup paperSize="9" scale="85" orientation="landscape" r:id="rId5"/>
      <headerFooter alignWithMargins="0"/>
    </customSheetView>
    <customSheetView guid="{3556436A-C311-4B70-B0DA-7F2536446A45}" scale="80" showPageBreaks="1" printArea="1">
      <pane xSplit="4" ySplit="7" topLeftCell="CQ46" activePane="bottomRight" state="frozen"/>
      <selection pane="bottomRight" sqref="A1:A3"/>
      <pageMargins left="0.19685039370078741" right="0.27559055118110237" top="0.28999999999999998" bottom="0.39370078740157483" header="0.19685039370078741" footer="0.19685039370078741"/>
      <pageSetup paperSize="9" scale="85" orientation="landscape" r:id="rId6"/>
      <headerFooter alignWithMargins="0"/>
    </customSheetView>
    <customSheetView guid="{23AA7850-0BCA-44C6-A8DB-6750B6FCE36A}" scale="80" showPageBreaks="1" printArea="1">
      <pane xSplit="4" ySplit="7" topLeftCell="E155" activePane="bottomRight" state="frozen"/>
      <selection pane="bottomRight" activeCell="E79" sqref="E79:CT97"/>
      <pageMargins left="0.19685039370078741" right="0.27559055118110237" top="0.28999999999999998" bottom="0.39370078740157483" header="0.19685039370078741" footer="0.19685039370078741"/>
      <pageSetup paperSize="9" scale="85" orientation="landscape" r:id="rId7"/>
      <headerFooter alignWithMargins="0"/>
    </customSheetView>
  </customSheetViews>
  <mergeCells count="98">
    <mergeCell ref="CB5:CD5"/>
    <mergeCell ref="CK4:CM4"/>
    <mergeCell ref="CE5:CG5"/>
    <mergeCell ref="BY5:CA5"/>
    <mergeCell ref="CB4:CD4"/>
    <mergeCell ref="CE4:CG4"/>
    <mergeCell ref="N1:P2"/>
    <mergeCell ref="Q1:S2"/>
    <mergeCell ref="T1:V2"/>
    <mergeCell ref="W1:Y2"/>
    <mergeCell ref="BP1:BR2"/>
    <mergeCell ref="Z1:AB2"/>
    <mergeCell ref="AC1:AE2"/>
    <mergeCell ref="AF1:AH2"/>
    <mergeCell ref="AI1:AK2"/>
    <mergeCell ref="AL1:AN2"/>
    <mergeCell ref="AO1:AQ2"/>
    <mergeCell ref="AR1:AT2"/>
    <mergeCell ref="AU1:AW2"/>
    <mergeCell ref="AX1:AZ2"/>
    <mergeCell ref="CH1:CJ2"/>
    <mergeCell ref="CH4:CJ4"/>
    <mergeCell ref="CH5:CJ5"/>
    <mergeCell ref="CQ1:CS2"/>
    <mergeCell ref="CQ4:CS4"/>
    <mergeCell ref="CK5:CM5"/>
    <mergeCell ref="CK1:CM2"/>
    <mergeCell ref="CQ5:CS5"/>
    <mergeCell ref="CN1:CP2"/>
    <mergeCell ref="CN4:CP4"/>
    <mergeCell ref="CN5:CP5"/>
    <mergeCell ref="BG5:BI5"/>
    <mergeCell ref="Z5:AB5"/>
    <mergeCell ref="AO5:AQ5"/>
    <mergeCell ref="AU4:AW4"/>
    <mergeCell ref="AO4:AQ4"/>
    <mergeCell ref="AF4:AH4"/>
    <mergeCell ref="AL4:AN4"/>
    <mergeCell ref="AR4:AT4"/>
    <mergeCell ref="BA5:BC5"/>
    <mergeCell ref="BA4:BC4"/>
    <mergeCell ref="AU5:AW5"/>
    <mergeCell ref="AX5:AZ5"/>
    <mergeCell ref="AC5:AE5"/>
    <mergeCell ref="AL5:AN5"/>
    <mergeCell ref="AF5:AH5"/>
    <mergeCell ref="AI4:AK4"/>
    <mergeCell ref="N5:P5"/>
    <mergeCell ref="T5:V5"/>
    <mergeCell ref="Q4:S4"/>
    <mergeCell ref="W5:Y5"/>
    <mergeCell ref="Q5:S5"/>
    <mergeCell ref="N4:P4"/>
    <mergeCell ref="K5:M5"/>
    <mergeCell ref="K4:M4"/>
    <mergeCell ref="B1:D2"/>
    <mergeCell ref="E1:G2"/>
    <mergeCell ref="K1:M2"/>
    <mergeCell ref="H4:J4"/>
    <mergeCell ref="H5:J5"/>
    <mergeCell ref="H1:J2"/>
    <mergeCell ref="A1:A3"/>
    <mergeCell ref="A4:A5"/>
    <mergeCell ref="B4:D5"/>
    <mergeCell ref="E4:G4"/>
    <mergeCell ref="E5:G5"/>
    <mergeCell ref="BM5:BO5"/>
    <mergeCell ref="BM4:BO4"/>
    <mergeCell ref="BP4:BR4"/>
    <mergeCell ref="T4:V4"/>
    <mergeCell ref="W4:Y4"/>
    <mergeCell ref="Z4:AB4"/>
    <mergeCell ref="AC4:AE4"/>
    <mergeCell ref="AX4:AZ4"/>
    <mergeCell ref="BG4:BI4"/>
    <mergeCell ref="BP5:BR5"/>
    <mergeCell ref="BD5:BF5"/>
    <mergeCell ref="BJ5:BL5"/>
    <mergeCell ref="BJ4:BL4"/>
    <mergeCell ref="BD4:BF4"/>
    <mergeCell ref="AI5:AK5"/>
    <mergeCell ref="AR5:AT5"/>
    <mergeCell ref="BV5:BX5"/>
    <mergeCell ref="BS5:BU5"/>
    <mergeCell ref="BS4:BU4"/>
    <mergeCell ref="BY1:CA2"/>
    <mergeCell ref="BV4:BX4"/>
    <mergeCell ref="BS1:BU2"/>
    <mergeCell ref="BV1:BX2"/>
    <mergeCell ref="BY4:CA4"/>
    <mergeCell ref="CB1:CG1"/>
    <mergeCell ref="BA1:BC2"/>
    <mergeCell ref="BD1:BF2"/>
    <mergeCell ref="BG1:BI2"/>
    <mergeCell ref="BJ1:BL2"/>
    <mergeCell ref="BM1:BO2"/>
    <mergeCell ref="CB2:CD2"/>
    <mergeCell ref="CE2:CG2"/>
  </mergeCells>
  <phoneticPr fontId="3" type="noConversion"/>
  <pageMargins left="0.19685039370078741" right="0.27559055118110237" top="0.28999999999999998" bottom="0.39370078740157483" header="0.19685039370078741" footer="0.19685039370078741"/>
  <pageSetup paperSize="9" scale="85" orientation="landscape" r:id="rId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2:AK131"/>
  <sheetViews>
    <sheetView zoomScale="70" zoomScaleNormal="7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K25" sqref="AK25"/>
    </sheetView>
  </sheetViews>
  <sheetFormatPr defaultColWidth="9.140625" defaultRowHeight="13.5" customHeight="1"/>
  <cols>
    <col min="1" max="1" width="20.42578125" style="35" customWidth="1"/>
    <col min="2" max="3" width="13.140625" style="35" customWidth="1"/>
    <col min="4" max="4" width="13.140625" style="32" customWidth="1"/>
    <col min="5" max="6" width="13.140625" style="35" customWidth="1"/>
    <col min="7" max="7" width="13.140625" style="32" customWidth="1"/>
    <col min="8" max="12" width="13.140625" style="35" customWidth="1"/>
    <col min="13" max="13" width="13.140625" style="32" customWidth="1"/>
    <col min="14" max="15" width="13.140625" style="35" customWidth="1"/>
    <col min="16" max="16" width="13.140625" style="32" customWidth="1"/>
    <col min="17" max="18" width="13.140625" style="35" customWidth="1"/>
    <col min="19" max="19" width="13.140625" style="32" customWidth="1"/>
    <col min="20" max="21" width="13.140625" style="35" customWidth="1"/>
    <col min="22" max="22" width="13.140625" style="32" customWidth="1"/>
    <col min="23" max="24" width="13.140625" style="35" customWidth="1"/>
    <col min="25" max="25" width="13.140625" style="32" customWidth="1"/>
    <col min="26" max="27" width="13.140625" style="35" customWidth="1"/>
    <col min="28" max="28" width="13.140625" style="32" customWidth="1"/>
    <col min="29" max="30" width="13.140625" style="35" customWidth="1"/>
    <col min="31" max="31" width="13.140625" style="32" customWidth="1"/>
    <col min="32" max="33" width="13.140625" style="35" customWidth="1"/>
    <col min="34" max="34" width="13.140625" style="32" customWidth="1"/>
    <col min="35" max="36" width="13.140625" style="35" customWidth="1"/>
    <col min="37" max="37" width="13.140625" style="32" customWidth="1"/>
    <col min="38" max="16384" width="9.140625" style="35"/>
  </cols>
  <sheetData>
    <row r="2" spans="1:37" s="4" customFormat="1" ht="61.5" customHeight="1">
      <c r="A2" s="96"/>
      <c r="B2" s="96" t="s">
        <v>231</v>
      </c>
      <c r="C2" s="96"/>
      <c r="D2" s="96"/>
      <c r="E2" s="115" t="s">
        <v>417</v>
      </c>
      <c r="F2" s="115"/>
      <c r="G2" s="115"/>
      <c r="H2" s="96" t="s">
        <v>418</v>
      </c>
      <c r="I2" s="96"/>
      <c r="J2" s="96"/>
      <c r="K2" s="97" t="s">
        <v>308</v>
      </c>
      <c r="L2" s="98"/>
      <c r="M2" s="99"/>
      <c r="N2" s="96" t="s">
        <v>446</v>
      </c>
      <c r="O2" s="96"/>
      <c r="P2" s="96"/>
      <c r="Q2" s="96" t="s">
        <v>447</v>
      </c>
      <c r="R2" s="96"/>
      <c r="S2" s="96"/>
      <c r="T2" s="96" t="s">
        <v>448</v>
      </c>
      <c r="U2" s="96"/>
      <c r="V2" s="96"/>
      <c r="W2" s="96" t="s">
        <v>449</v>
      </c>
      <c r="X2" s="96"/>
      <c r="Y2" s="96"/>
      <c r="Z2" s="96" t="s">
        <v>450</v>
      </c>
      <c r="AA2" s="96"/>
      <c r="AB2" s="96"/>
      <c r="AC2" s="96" t="s">
        <v>451</v>
      </c>
      <c r="AD2" s="96"/>
      <c r="AE2" s="96"/>
      <c r="AF2" s="96" t="s">
        <v>452</v>
      </c>
      <c r="AG2" s="96"/>
      <c r="AH2" s="96"/>
      <c r="AI2" s="96" t="s">
        <v>453</v>
      </c>
      <c r="AJ2" s="96"/>
      <c r="AK2" s="96"/>
    </row>
    <row r="3" spans="1:37" s="4" customFormat="1" ht="60" customHeight="1">
      <c r="A3" s="96"/>
      <c r="B3" s="96"/>
      <c r="C3" s="96"/>
      <c r="D3" s="96"/>
      <c r="E3" s="115"/>
      <c r="F3" s="115"/>
      <c r="G3" s="115"/>
      <c r="H3" s="96"/>
      <c r="I3" s="96"/>
      <c r="J3" s="96"/>
      <c r="K3" s="100"/>
      <c r="L3" s="101"/>
      <c r="M3" s="102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</row>
    <row r="4" spans="1:37" s="4" customFormat="1" ht="13.5" customHeight="1">
      <c r="A4" s="96"/>
      <c r="B4" s="40" t="s">
        <v>221</v>
      </c>
      <c r="C4" s="40" t="s">
        <v>216</v>
      </c>
      <c r="D4" s="30" t="s">
        <v>219</v>
      </c>
      <c r="E4" s="40" t="s">
        <v>221</v>
      </c>
      <c r="F4" s="40" t="s">
        <v>216</v>
      </c>
      <c r="G4" s="30" t="s">
        <v>219</v>
      </c>
      <c r="H4" s="40" t="s">
        <v>221</v>
      </c>
      <c r="I4" s="40" t="s">
        <v>216</v>
      </c>
      <c r="J4" s="40" t="s">
        <v>219</v>
      </c>
      <c r="K4" s="40" t="s">
        <v>221</v>
      </c>
      <c r="L4" s="40" t="s">
        <v>216</v>
      </c>
      <c r="M4" s="30" t="s">
        <v>219</v>
      </c>
      <c r="N4" s="40" t="s">
        <v>221</v>
      </c>
      <c r="O4" s="40" t="s">
        <v>216</v>
      </c>
      <c r="P4" s="30" t="s">
        <v>219</v>
      </c>
      <c r="Q4" s="40" t="s">
        <v>221</v>
      </c>
      <c r="R4" s="40" t="s">
        <v>216</v>
      </c>
      <c r="S4" s="30" t="s">
        <v>219</v>
      </c>
      <c r="T4" s="40" t="s">
        <v>221</v>
      </c>
      <c r="U4" s="40" t="s">
        <v>216</v>
      </c>
      <c r="V4" s="30" t="s">
        <v>219</v>
      </c>
      <c r="W4" s="40" t="s">
        <v>221</v>
      </c>
      <c r="X4" s="40" t="s">
        <v>216</v>
      </c>
      <c r="Y4" s="30" t="s">
        <v>219</v>
      </c>
      <c r="Z4" s="40" t="s">
        <v>221</v>
      </c>
      <c r="AA4" s="40" t="s">
        <v>216</v>
      </c>
      <c r="AB4" s="30" t="s">
        <v>219</v>
      </c>
      <c r="AC4" s="40" t="s">
        <v>221</v>
      </c>
      <c r="AD4" s="40" t="s">
        <v>216</v>
      </c>
      <c r="AE4" s="30" t="s">
        <v>219</v>
      </c>
      <c r="AF4" s="40" t="s">
        <v>221</v>
      </c>
      <c r="AG4" s="40" t="s">
        <v>216</v>
      </c>
      <c r="AH4" s="30" t="s">
        <v>219</v>
      </c>
      <c r="AI4" s="40" t="s">
        <v>221</v>
      </c>
      <c r="AJ4" s="40" t="s">
        <v>216</v>
      </c>
      <c r="AK4" s="30" t="s">
        <v>219</v>
      </c>
    </row>
    <row r="5" spans="1:37" s="4" customFormat="1" ht="59.25" customHeight="1">
      <c r="A5" s="96"/>
      <c r="B5" s="96" t="s">
        <v>359</v>
      </c>
      <c r="C5" s="96"/>
      <c r="D5" s="96"/>
      <c r="E5" s="96" t="s">
        <v>411</v>
      </c>
      <c r="F5" s="96"/>
      <c r="G5" s="96"/>
      <c r="H5" s="96" t="s">
        <v>306</v>
      </c>
      <c r="I5" s="96"/>
      <c r="J5" s="96"/>
      <c r="K5" s="88" t="s">
        <v>307</v>
      </c>
      <c r="L5" s="89"/>
      <c r="M5" s="90"/>
      <c r="N5" s="88" t="s">
        <v>376</v>
      </c>
      <c r="O5" s="89"/>
      <c r="P5" s="90"/>
      <c r="Q5" s="88" t="s">
        <v>319</v>
      </c>
      <c r="R5" s="89"/>
      <c r="S5" s="90"/>
      <c r="T5" s="88" t="s">
        <v>277</v>
      </c>
      <c r="U5" s="89"/>
      <c r="V5" s="90"/>
      <c r="W5" s="88" t="s">
        <v>305</v>
      </c>
      <c r="X5" s="89"/>
      <c r="Y5" s="90"/>
      <c r="Z5" s="88" t="s">
        <v>377</v>
      </c>
      <c r="AA5" s="89"/>
      <c r="AB5" s="90"/>
      <c r="AC5" s="88" t="s">
        <v>378</v>
      </c>
      <c r="AD5" s="89"/>
      <c r="AE5" s="90"/>
      <c r="AF5" s="96" t="s">
        <v>371</v>
      </c>
      <c r="AG5" s="96"/>
      <c r="AH5" s="96"/>
      <c r="AI5" s="96" t="s">
        <v>412</v>
      </c>
      <c r="AJ5" s="96"/>
      <c r="AK5" s="96"/>
    </row>
    <row r="6" spans="1:37" s="4" customFormat="1" ht="13.5" customHeight="1">
      <c r="A6" s="96"/>
      <c r="B6" s="96"/>
      <c r="C6" s="96"/>
      <c r="D6" s="96"/>
      <c r="E6" s="88" t="s">
        <v>232</v>
      </c>
      <c r="F6" s="89"/>
      <c r="G6" s="90"/>
      <c r="H6" s="96" t="s">
        <v>406</v>
      </c>
      <c r="I6" s="96"/>
      <c r="J6" s="96"/>
      <c r="K6" s="88" t="s">
        <v>313</v>
      </c>
      <c r="L6" s="114"/>
      <c r="M6" s="114"/>
      <c r="N6" s="88" t="s">
        <v>331</v>
      </c>
      <c r="O6" s="89"/>
      <c r="P6" s="90"/>
      <c r="Q6" s="88" t="s">
        <v>364</v>
      </c>
      <c r="R6" s="89"/>
      <c r="S6" s="90"/>
      <c r="T6" s="88" t="s">
        <v>346</v>
      </c>
      <c r="U6" s="89"/>
      <c r="V6" s="90"/>
      <c r="W6" s="88" t="s">
        <v>347</v>
      </c>
      <c r="X6" s="89"/>
      <c r="Y6" s="90"/>
      <c r="Z6" s="88" t="s">
        <v>365</v>
      </c>
      <c r="AA6" s="89"/>
      <c r="AB6" s="90"/>
      <c r="AC6" s="88" t="s">
        <v>332</v>
      </c>
      <c r="AD6" s="89"/>
      <c r="AE6" s="90"/>
      <c r="AF6" s="88" t="s">
        <v>366</v>
      </c>
      <c r="AG6" s="89"/>
      <c r="AH6" s="90"/>
      <c r="AI6" s="111" t="s">
        <v>431</v>
      </c>
      <c r="AJ6" s="112"/>
      <c r="AK6" s="113"/>
    </row>
    <row r="7" spans="1:37" ht="13.5" customHeight="1">
      <c r="A7" s="1"/>
      <c r="B7" s="1"/>
      <c r="C7" s="1"/>
      <c r="D7" s="31"/>
      <c r="E7" s="1"/>
      <c r="F7" s="1"/>
      <c r="G7" s="31"/>
      <c r="H7" s="1"/>
      <c r="I7" s="1"/>
      <c r="J7" s="1"/>
      <c r="K7" s="1"/>
      <c r="L7" s="1"/>
      <c r="M7" s="31"/>
      <c r="N7" s="1"/>
      <c r="O7" s="1"/>
      <c r="P7" s="31"/>
      <c r="Q7" s="1"/>
      <c r="R7" s="1"/>
      <c r="S7" s="31"/>
      <c r="T7" s="1"/>
      <c r="U7" s="1"/>
      <c r="V7" s="31"/>
      <c r="W7" s="1"/>
      <c r="X7" s="1"/>
      <c r="Y7" s="31"/>
      <c r="Z7" s="1"/>
      <c r="AA7" s="1"/>
      <c r="AB7" s="31"/>
      <c r="AC7" s="1"/>
      <c r="AD7" s="1"/>
      <c r="AE7" s="31"/>
      <c r="AF7" s="1"/>
      <c r="AG7" s="1"/>
      <c r="AH7" s="31"/>
      <c r="AI7" s="1"/>
      <c r="AJ7" s="1"/>
      <c r="AK7" s="41"/>
    </row>
    <row r="8" spans="1:37" s="6" customFormat="1" ht="15" customHeight="1">
      <c r="A8" s="2" t="s">
        <v>194</v>
      </c>
      <c r="B8" s="74">
        <f>B9+B10</f>
        <v>338124.54580000002</v>
      </c>
      <c r="C8" s="74">
        <f>C9+C10</f>
        <v>338107.7108</v>
      </c>
      <c r="D8" s="74">
        <f>C8/B8*100</f>
        <v>99.995021065400564</v>
      </c>
      <c r="E8" s="74">
        <f>E9+E10</f>
        <v>82619.17</v>
      </c>
      <c r="F8" s="74">
        <f>F9+F10</f>
        <v>82619.17</v>
      </c>
      <c r="G8" s="74">
        <f>F8/E8*100</f>
        <v>100</v>
      </c>
      <c r="H8" s="74">
        <f>H9+H10</f>
        <v>72026.933260000005</v>
      </c>
      <c r="I8" s="74">
        <f>I9+I10</f>
        <v>72026.933260000005</v>
      </c>
      <c r="J8" s="74">
        <f>I8/H8*100</f>
        <v>100</v>
      </c>
      <c r="K8" s="74">
        <f>K9+K10</f>
        <v>4756.0159999999996</v>
      </c>
      <c r="L8" s="74">
        <f>L9+L10</f>
        <v>4756.0159999999996</v>
      </c>
      <c r="M8" s="74">
        <f>L8/K8*100</f>
        <v>100</v>
      </c>
      <c r="N8" s="74">
        <f>N9+N10</f>
        <v>4657.0459700000001</v>
      </c>
      <c r="O8" s="74">
        <f>O9+O10</f>
        <v>4656.7109700000001</v>
      </c>
      <c r="P8" s="74">
        <f>O8/N8*100</f>
        <v>99.992806598814838</v>
      </c>
      <c r="Q8" s="74">
        <f>Q9+Q10</f>
        <v>0</v>
      </c>
      <c r="R8" s="74">
        <f>R9+R10</f>
        <v>0</v>
      </c>
      <c r="S8" s="74"/>
      <c r="T8" s="74">
        <f>T9+T10</f>
        <v>136439.60449999999</v>
      </c>
      <c r="U8" s="74">
        <f>U9+U10</f>
        <v>136439.60450000002</v>
      </c>
      <c r="V8" s="74">
        <f>U8/T8*100</f>
        <v>100.00000000000003</v>
      </c>
      <c r="W8" s="74">
        <f>W9+W10</f>
        <v>15208.062410000002</v>
      </c>
      <c r="X8" s="74">
        <f>X9+X10</f>
        <v>15208.06241</v>
      </c>
      <c r="Y8" s="74">
        <f>X8/W8*100</f>
        <v>99.999999999999986</v>
      </c>
      <c r="Z8" s="74">
        <f>Z9+Z10</f>
        <v>0</v>
      </c>
      <c r="AA8" s="74">
        <f>AA9+AA10</f>
        <v>0</v>
      </c>
      <c r="AB8" s="74"/>
      <c r="AC8" s="74">
        <f>AC9+AC10</f>
        <v>20000</v>
      </c>
      <c r="AD8" s="74">
        <f>AD9+AD10</f>
        <v>20000</v>
      </c>
      <c r="AE8" s="74">
        <f>AD8/AC8*100</f>
        <v>100</v>
      </c>
      <c r="AF8" s="74">
        <f>AF9+AF10</f>
        <v>0</v>
      </c>
      <c r="AG8" s="74">
        <f>AG9+AG10</f>
        <v>0</v>
      </c>
      <c r="AH8" s="74"/>
      <c r="AI8" s="74">
        <f>AI9+AI10</f>
        <v>2417.7136599999999</v>
      </c>
      <c r="AJ8" s="74">
        <f>AJ9+AJ10</f>
        <v>2401.2136599999999</v>
      </c>
      <c r="AK8" s="54">
        <f>AJ8/AI8*100</f>
        <v>99.317537048618078</v>
      </c>
    </row>
    <row r="9" spans="1:37" s="6" customFormat="1" ht="15" customHeight="1">
      <c r="A9" s="2" t="s">
        <v>192</v>
      </c>
      <c r="B9" s="74">
        <f>B13+B20+B32+B41+B47+B55+B61+B75+B81+B87+B94+B105+B116+B125</f>
        <v>66059.59726000001</v>
      </c>
      <c r="C9" s="74">
        <f>C13+C20+C32+C41+C47+C55+C61+C75+C81+C87+C94+C105+C116+C125</f>
        <v>66059.59726000001</v>
      </c>
      <c r="D9" s="74">
        <f>C9/B9*100</f>
        <v>100</v>
      </c>
      <c r="E9" s="74">
        <f>E13+E20+E32+E41+E47+E55+E61+E75+E81+E87+E94+E105+E116+E125</f>
        <v>0</v>
      </c>
      <c r="F9" s="74">
        <f>F13+F20+F32+F41+F47+F55+F61+F75+F81+F87+F94+F105+F116+F125</f>
        <v>0</v>
      </c>
      <c r="G9" s="74"/>
      <c r="H9" s="74">
        <f>H13+H20+H32+H41+H47+H55+H61+H75+H81+H87+H94+H105+H116+H125</f>
        <v>46059.597260000002</v>
      </c>
      <c r="I9" s="74">
        <f>I13+I20+I32+I41+I47+I55+I61+I75+I81+I87+I94+I105+I116+I125</f>
        <v>46059.597260000002</v>
      </c>
      <c r="J9" s="74">
        <f>I9/H9*100</f>
        <v>100</v>
      </c>
      <c r="K9" s="74">
        <f>K13+K20+K32+K41+K47+K55+K61+K75+K81+K87+K94+K105+K116+K125</f>
        <v>0</v>
      </c>
      <c r="L9" s="74">
        <f>L13+L20+L32+L41+L47+L55+L61+L75+L81+L87+L94+L105+L116+L125</f>
        <v>0</v>
      </c>
      <c r="M9" s="74"/>
      <c r="N9" s="74">
        <f>N13+N20+N32+N41+N47+N55+N61+N75+N81+N87+N94+N105+N116+N125</f>
        <v>0</v>
      </c>
      <c r="O9" s="74">
        <f>O14+O20+O32+O47+O41+O55+O61+O75+O81+O87+O94+O105+O116+O125</f>
        <v>0</v>
      </c>
      <c r="P9" s="74"/>
      <c r="Q9" s="74">
        <f>Q13+Q20+Q32+Q41+Q47+Q55+Q61+Q75+Q81+Q87+Q94+Q105+Q116+Q125</f>
        <v>0</v>
      </c>
      <c r="R9" s="74">
        <f>R14+R20+R32+R47+R41+R55+R61+R75+R81+R87+R94+R105+R116+R125</f>
        <v>0</v>
      </c>
      <c r="S9" s="74"/>
      <c r="T9" s="74">
        <f>T13+T20+T32+T41+T47+T55+T61+T75+T81+T87+T94+T105+T116+T125</f>
        <v>0</v>
      </c>
      <c r="U9" s="74">
        <f>U14+U20+U32+U47+U41+U55+U61+U75+U81+U87+U94+U105+U116+U125</f>
        <v>0</v>
      </c>
      <c r="V9" s="74"/>
      <c r="W9" s="74">
        <f>W13+W20+W32+W41+W47+W55+W61+W75+W81+W87+W94+W105+W116+W125</f>
        <v>0</v>
      </c>
      <c r="X9" s="74">
        <f>X14+X20+X32+X47+X41+X55+X61+X75+X81+X87+X94+X105+X116+X125</f>
        <v>0</v>
      </c>
      <c r="Y9" s="74"/>
      <c r="Z9" s="74">
        <f>Z13+Z20+Z32+Z41+Z47+Z55+Z61+Z75+Z81+Z87+Z94+Z105+Z116+Z125</f>
        <v>0</v>
      </c>
      <c r="AA9" s="74">
        <f>AA14+AA20+AA32+AA47+AA41+AA55+AA61+AA75+AA81+AA87+AA94+AA105+AA116+AA125</f>
        <v>0</v>
      </c>
      <c r="AB9" s="74"/>
      <c r="AC9" s="74">
        <f>AC13+AC20+AC32+AC41+AC47+AC55+AC61+AC75+AC81+AC87+AC94+AC105+AC116+AC125</f>
        <v>20000</v>
      </c>
      <c r="AD9" s="74">
        <f>AD14+AD20+AD32+AD47+AD41+AD55+AD61+AD75+AD81+AD87+AD94+AD105+AD116+AD125</f>
        <v>20000</v>
      </c>
      <c r="AE9" s="74">
        <f>AD9/AC9*100</f>
        <v>100</v>
      </c>
      <c r="AF9" s="74">
        <f>AF13+AF20+AF32+AF41+AF47+AF55+AF61+AF75+AF81+AF87+AF94+AF105+AF116+AF125</f>
        <v>0</v>
      </c>
      <c r="AG9" s="74">
        <f>AG14+AG20+AG32+AG47+AG41+AG55+AG61+AG75+AG81+AG87+AG94+AG105+AG116+AG125</f>
        <v>0</v>
      </c>
      <c r="AH9" s="74"/>
      <c r="AI9" s="74">
        <f>AI13+AI20+AI32+AI41+AI47+AI55+AI61+AI75+AI81+AI87+AI94+AI105+AI116+AI125</f>
        <v>0</v>
      </c>
      <c r="AJ9" s="74">
        <f>AJ14+AJ20+AJ32+AJ47+AJ41+AJ55+AJ61+AJ75+AJ81+AJ87+AJ94+AJ105+AJ116+AJ125</f>
        <v>0</v>
      </c>
      <c r="AK9" s="54"/>
    </row>
    <row r="10" spans="1:37" s="6" customFormat="1" ht="15" customHeight="1">
      <c r="A10" s="2" t="s">
        <v>193</v>
      </c>
      <c r="B10" s="74">
        <f>B14+B21+B33+B42+B48+B56+B62+B76+B82+B88+B95+B106+B117+B126</f>
        <v>272064.94854000001</v>
      </c>
      <c r="C10" s="74">
        <f>C14+C21+C33+C42+C48+C56+C62+C76+C82+C88+C95+C106+C117+C126</f>
        <v>272048.11353999999</v>
      </c>
      <c r="D10" s="74">
        <f>C10/B10*100</f>
        <v>99.99381213931072</v>
      </c>
      <c r="E10" s="74">
        <f>E14+E21+E33+E42+E48+E56+E62+E76+E82+E88+E95+E106+E117+E126</f>
        <v>82619.17</v>
      </c>
      <c r="F10" s="74">
        <f>F14+F21+F33+F42+F48+F56+F62+F76+F82+F88+F95+F106+F117+F126</f>
        <v>82619.17</v>
      </c>
      <c r="G10" s="74">
        <f>F10/E10*100</f>
        <v>100</v>
      </c>
      <c r="H10" s="74">
        <f>H14+H21+H33+H42+H48+H56+H62+H76+H82+H88+H95+H106+H117+H126</f>
        <v>25967.335999999999</v>
      </c>
      <c r="I10" s="74">
        <f>I14+I21+I33+I42+I48+I56+I62+I76+I82+I88+I95+I106+I117+I126</f>
        <v>25967.335999999999</v>
      </c>
      <c r="J10" s="74">
        <f>I10/H10*100</f>
        <v>100</v>
      </c>
      <c r="K10" s="74">
        <f>K14+K21+K33+K42+K48+K56+K62+K76+K82+K88+K95+K106+K117+K126</f>
        <v>4756.0159999999996</v>
      </c>
      <c r="L10" s="74">
        <f>L14+L21+L33+L42+L48+L56+L62+L76+L82+L88+L95+L106+L117+L126</f>
        <v>4756.0159999999996</v>
      </c>
      <c r="M10" s="74">
        <f>L10/K10*100</f>
        <v>100</v>
      </c>
      <c r="N10" s="74">
        <f>N14+N21+N33+N42+N48+N56+N62+N76+N82+N88+N95+N106+N117+N126</f>
        <v>4657.0459700000001</v>
      </c>
      <c r="O10" s="74">
        <f>O14+O21+O33+O42+O48+O56+O62+O76+O82+O88+O95+O106+O117+O126</f>
        <v>4656.7109700000001</v>
      </c>
      <c r="P10" s="74">
        <f>O10/N10*100</f>
        <v>99.992806598814838</v>
      </c>
      <c r="Q10" s="74">
        <f>Q14+Q21+Q33+Q42+Q48+Q56+Q62+Q76+Q82+Q88+Q95+Q106+Q117+Q126</f>
        <v>0</v>
      </c>
      <c r="R10" s="74">
        <f>R14+R21+R33+R42+R48+R56+R62+R76+R82+R88+R95+R106+R117+R126</f>
        <v>0</v>
      </c>
      <c r="S10" s="74"/>
      <c r="T10" s="74">
        <f>T14+T21+T33+T42+T48+T56+T62+T76+T82+T88+T95+T106+T117+T126</f>
        <v>136439.60449999999</v>
      </c>
      <c r="U10" s="74">
        <f>U14+U21+U33+U42+U48+U56+U62+U76+U82+U88+U95+U106+U117+U126</f>
        <v>136439.60450000002</v>
      </c>
      <c r="V10" s="74">
        <f>U10/T10*100</f>
        <v>100.00000000000003</v>
      </c>
      <c r="W10" s="74">
        <f>W14+W21+W33+W42+W48+W56+W62+W76+W82+W88+W95+W106+W117+W126</f>
        <v>15208.062410000002</v>
      </c>
      <c r="X10" s="74">
        <f>X14+X21+X33+X42+X48+X56+X62+X76+X82+X88+X95+X106+X117+X126</f>
        <v>15208.06241</v>
      </c>
      <c r="Y10" s="74">
        <f>X10/W10*100</f>
        <v>99.999999999999986</v>
      </c>
      <c r="Z10" s="74">
        <f>Z14+Z21+Z33+Z42+Z48+Z56+Z62+Z76+Z82+Z88+Z95+Z106+Z117+Z126</f>
        <v>0</v>
      </c>
      <c r="AA10" s="74">
        <f>AA14+AA21+AA33+AA42+AA48+AA56+AA62+AA76+AA82+AA88+AA95+AA106+AA117+AA126</f>
        <v>0</v>
      </c>
      <c r="AB10" s="74"/>
      <c r="AC10" s="74">
        <f>AC14+AC21+AC33+AC42+AC48+AC56+AC62+AC76+AC82+AC88+AC95+AC106+AC117+AC126</f>
        <v>0</v>
      </c>
      <c r="AD10" s="74">
        <f>AD14+AD21+AD33+AD42+AD48+AD56+AD62+AD76+AD82+AD88+AD95+AD106+AD117+AD126</f>
        <v>0</v>
      </c>
      <c r="AE10" s="74"/>
      <c r="AF10" s="74">
        <f>AF14+AF21+AF33+AF42+AF48+AF56+AF62+AF76+AF82+AF88+AF95+AF106+AF117+AF126</f>
        <v>0</v>
      </c>
      <c r="AG10" s="74">
        <f>AG14+AG21+AG33+AG42+AG48+AG56+AG62+AG76+AG82+AG88+AG95+AG106+AG117+AG126</f>
        <v>0</v>
      </c>
      <c r="AH10" s="74"/>
      <c r="AI10" s="74">
        <f>AI14+AI21+AI33+AI42+AI48+AI56+AI62+AI76+AI82+AI88+AI95+AI106+AI117+AI126</f>
        <v>2417.7136599999999</v>
      </c>
      <c r="AJ10" s="74">
        <f>AJ14+AJ21+AJ33+AJ42+AJ48+AJ56+AJ62+AJ76+AJ82+AJ88+AJ95+AJ106+AJ117+AJ126</f>
        <v>2401.2136599999999</v>
      </c>
      <c r="AK10" s="54">
        <f t="shared" ref="AK10:AK63" si="0">AJ10/AI10*100</f>
        <v>99.317537048618078</v>
      </c>
    </row>
    <row r="11" spans="1:37" s="6" customFormat="1" ht="15" customHeight="1">
      <c r="A11" s="2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54"/>
    </row>
    <row r="12" spans="1:37" s="6" customFormat="1" ht="12.75">
      <c r="A12" s="2" t="s">
        <v>172</v>
      </c>
      <c r="B12" s="74">
        <f>B13+B14</f>
        <v>815.02026000000001</v>
      </c>
      <c r="C12" s="74">
        <f>C13+C14</f>
        <v>815.02026000000001</v>
      </c>
      <c r="D12" s="74">
        <f>C12/B12*100</f>
        <v>100</v>
      </c>
      <c r="E12" s="74">
        <f>E13+E14</f>
        <v>0</v>
      </c>
      <c r="F12" s="74">
        <f>F13+F14</f>
        <v>0</v>
      </c>
      <c r="G12" s="74"/>
      <c r="H12" s="74">
        <f>H13+H14</f>
        <v>792.55626000000007</v>
      </c>
      <c r="I12" s="74">
        <f>I13+I14</f>
        <v>792.55625999999995</v>
      </c>
      <c r="J12" s="74">
        <f>I12/H12*100</f>
        <v>99.999999999999986</v>
      </c>
      <c r="K12" s="74">
        <f>K13+K14</f>
        <v>22.463999999999999</v>
      </c>
      <c r="L12" s="74">
        <f>L13+L14</f>
        <v>22.463999999999999</v>
      </c>
      <c r="M12" s="74">
        <f>L12/K12*100</f>
        <v>100</v>
      </c>
      <c r="N12" s="74">
        <f>N13+N14</f>
        <v>0</v>
      </c>
      <c r="O12" s="74">
        <f>O13+O14</f>
        <v>0</v>
      </c>
      <c r="P12" s="74"/>
      <c r="Q12" s="74">
        <f>Q13+Q14</f>
        <v>0</v>
      </c>
      <c r="R12" s="74">
        <f>R13+R14</f>
        <v>0</v>
      </c>
      <c r="S12" s="74"/>
      <c r="T12" s="74">
        <f>T13+T14</f>
        <v>0</v>
      </c>
      <c r="U12" s="74">
        <f>U13+U14</f>
        <v>0</v>
      </c>
      <c r="V12" s="74"/>
      <c r="W12" s="74">
        <f>W13+W14</f>
        <v>0</v>
      </c>
      <c r="X12" s="74">
        <f>X13+X14</f>
        <v>0</v>
      </c>
      <c r="Y12" s="74"/>
      <c r="Z12" s="74">
        <f>Z13+Z14</f>
        <v>0</v>
      </c>
      <c r="AA12" s="74">
        <f>AA13+AA14</f>
        <v>0</v>
      </c>
      <c r="AB12" s="74"/>
      <c r="AC12" s="74">
        <f>AC13+AC14</f>
        <v>0</v>
      </c>
      <c r="AD12" s="74">
        <f>AD13+AD14</f>
        <v>0</v>
      </c>
      <c r="AE12" s="74"/>
      <c r="AF12" s="74">
        <f>AF13+AF14</f>
        <v>0</v>
      </c>
      <c r="AG12" s="74">
        <f>AG13+AG14</f>
        <v>0</v>
      </c>
      <c r="AH12" s="74"/>
      <c r="AI12" s="74">
        <f>AI13+AI14</f>
        <v>0</v>
      </c>
      <c r="AJ12" s="74">
        <f>AJ13+AJ14</f>
        <v>0</v>
      </c>
      <c r="AK12" s="54"/>
    </row>
    <row r="13" spans="1:37" ht="12.75">
      <c r="A13" s="1" t="s">
        <v>158</v>
      </c>
      <c r="B13" s="54">
        <f>E13+K13+N13+Q13+T13+W13+Z13+AC13+AF13+H13+AI13</f>
        <v>792.55626000000007</v>
      </c>
      <c r="C13" s="54">
        <f>F13+L13+O13+R13+U13+X13+AA13+AD13+AG13+I13+AJ13</f>
        <v>792.55625999999995</v>
      </c>
      <c r="D13" s="54">
        <f t="shared" ref="D13:D29" si="1">C13/B13*100</f>
        <v>99.999999999999986</v>
      </c>
      <c r="E13" s="54"/>
      <c r="F13" s="54"/>
      <c r="G13" s="54"/>
      <c r="H13" s="54">
        <v>792.55626000000007</v>
      </c>
      <c r="I13" s="54">
        <v>792.55625999999995</v>
      </c>
      <c r="J13" s="54">
        <f>I13/H13*100</f>
        <v>99.999999999999986</v>
      </c>
      <c r="K13" s="74"/>
      <c r="L13" s="74"/>
      <c r="M13" s="54"/>
      <c r="N13" s="74"/>
      <c r="O13" s="74"/>
      <c r="P13" s="54"/>
      <c r="Q13" s="74"/>
      <c r="R13" s="74"/>
      <c r="S13" s="54"/>
      <c r="T13" s="74"/>
      <c r="U13" s="74"/>
      <c r="V13" s="54"/>
      <c r="W13" s="74"/>
      <c r="X13" s="74"/>
      <c r="Y13" s="54"/>
      <c r="Z13" s="74"/>
      <c r="AA13" s="74"/>
      <c r="AB13" s="54"/>
      <c r="AC13" s="74"/>
      <c r="AD13" s="74"/>
      <c r="AE13" s="54"/>
      <c r="AF13" s="74"/>
      <c r="AG13" s="74"/>
      <c r="AH13" s="54"/>
      <c r="AI13" s="74"/>
      <c r="AJ13" s="74"/>
      <c r="AK13" s="54"/>
    </row>
    <row r="14" spans="1:37" s="6" customFormat="1" ht="12.75">
      <c r="A14" s="2" t="s">
        <v>188</v>
      </c>
      <c r="B14" s="74">
        <f>SUM(B15:B18)</f>
        <v>22.463999999999999</v>
      </c>
      <c r="C14" s="74">
        <f>SUM(C15:C18)</f>
        <v>22.463999999999999</v>
      </c>
      <c r="D14" s="54">
        <f t="shared" si="1"/>
        <v>100</v>
      </c>
      <c r="E14" s="74">
        <f t="shared" ref="E14:F14" si="2">SUM(E15:E18)</f>
        <v>0</v>
      </c>
      <c r="F14" s="74">
        <f t="shared" si="2"/>
        <v>0</v>
      </c>
      <c r="G14" s="74"/>
      <c r="H14" s="74">
        <f t="shared" ref="H14:I14" si="3">SUM(H15:H18)</f>
        <v>0</v>
      </c>
      <c r="I14" s="74">
        <f t="shared" si="3"/>
        <v>0</v>
      </c>
      <c r="J14" s="74"/>
      <c r="K14" s="74">
        <f t="shared" ref="K14:L14" si="4">SUM(K15:K18)</f>
        <v>22.463999999999999</v>
      </c>
      <c r="L14" s="74">
        <f t="shared" si="4"/>
        <v>22.463999999999999</v>
      </c>
      <c r="M14" s="74">
        <f>L14/K14*100</f>
        <v>100</v>
      </c>
      <c r="N14" s="74">
        <f t="shared" ref="N14:O14" si="5">SUM(N15:N18)</f>
        <v>0</v>
      </c>
      <c r="O14" s="74">
        <f t="shared" si="5"/>
        <v>0</v>
      </c>
      <c r="P14" s="74"/>
      <c r="Q14" s="74">
        <f t="shared" ref="Q14:R14" si="6">SUM(Q15:Q18)</f>
        <v>0</v>
      </c>
      <c r="R14" s="74">
        <f t="shared" si="6"/>
        <v>0</v>
      </c>
      <c r="S14" s="74"/>
      <c r="T14" s="74">
        <f t="shared" ref="T14:U14" si="7">SUM(T15:T18)</f>
        <v>0</v>
      </c>
      <c r="U14" s="74">
        <f t="shared" si="7"/>
        <v>0</v>
      </c>
      <c r="V14" s="74"/>
      <c r="W14" s="74">
        <f t="shared" ref="W14:X14" si="8">SUM(W15:W18)</f>
        <v>0</v>
      </c>
      <c r="X14" s="74">
        <f t="shared" si="8"/>
        <v>0</v>
      </c>
      <c r="Y14" s="74"/>
      <c r="Z14" s="74">
        <f t="shared" ref="Z14:AA14" si="9">SUM(Z15:Z18)</f>
        <v>0</v>
      </c>
      <c r="AA14" s="74">
        <f t="shared" si="9"/>
        <v>0</v>
      </c>
      <c r="AB14" s="74"/>
      <c r="AC14" s="74">
        <f t="shared" ref="AC14:AD14" si="10">SUM(AC15:AC18)</f>
        <v>0</v>
      </c>
      <c r="AD14" s="74">
        <f t="shared" si="10"/>
        <v>0</v>
      </c>
      <c r="AE14" s="74"/>
      <c r="AF14" s="74">
        <f t="shared" ref="AF14:AG14" si="11">SUM(AF15:AF18)</f>
        <v>0</v>
      </c>
      <c r="AG14" s="74">
        <f t="shared" si="11"/>
        <v>0</v>
      </c>
      <c r="AH14" s="74"/>
      <c r="AI14" s="74">
        <f t="shared" ref="AI14:AJ14" si="12">SUM(AI15:AI18)</f>
        <v>0</v>
      </c>
      <c r="AJ14" s="74">
        <f t="shared" si="12"/>
        <v>0</v>
      </c>
      <c r="AK14" s="54"/>
    </row>
    <row r="15" spans="1:37" ht="12.75">
      <c r="A15" s="1" t="s">
        <v>132</v>
      </c>
      <c r="B15" s="54">
        <f t="shared" ref="B15:C18" si="13">E15+K15+N15+Q15+T15+W15+Z15+AC15+AF15+H15+AI15</f>
        <v>0</v>
      </c>
      <c r="C15" s="54">
        <f t="shared" si="13"/>
        <v>0</v>
      </c>
      <c r="D15" s="54"/>
      <c r="E15" s="54"/>
      <c r="F15" s="54"/>
      <c r="G15" s="54"/>
      <c r="H15" s="54"/>
      <c r="I15" s="54"/>
      <c r="J15" s="54"/>
      <c r="K15" s="74"/>
      <c r="L15" s="74"/>
      <c r="M15" s="54"/>
      <c r="N15" s="74"/>
      <c r="O15" s="74"/>
      <c r="P15" s="54"/>
      <c r="Q15" s="74"/>
      <c r="R15" s="74"/>
      <c r="S15" s="54"/>
      <c r="T15" s="74"/>
      <c r="U15" s="74"/>
      <c r="V15" s="54"/>
      <c r="W15" s="74"/>
      <c r="X15" s="74"/>
      <c r="Y15" s="54"/>
      <c r="Z15" s="74"/>
      <c r="AA15" s="74"/>
      <c r="AB15" s="54"/>
      <c r="AC15" s="74"/>
      <c r="AD15" s="74"/>
      <c r="AE15" s="54"/>
      <c r="AF15" s="74"/>
      <c r="AG15" s="74"/>
      <c r="AH15" s="54"/>
      <c r="AI15" s="74"/>
      <c r="AJ15" s="74"/>
      <c r="AK15" s="54"/>
    </row>
    <row r="16" spans="1:37" ht="12.75">
      <c r="A16" s="1" t="s">
        <v>141</v>
      </c>
      <c r="B16" s="54">
        <f t="shared" si="13"/>
        <v>0</v>
      </c>
      <c r="C16" s="54">
        <f t="shared" si="13"/>
        <v>0</v>
      </c>
      <c r="D16" s="54"/>
      <c r="E16" s="54"/>
      <c r="F16" s="54"/>
      <c r="G16" s="54"/>
      <c r="H16" s="54"/>
      <c r="I16" s="54"/>
      <c r="J16" s="54"/>
      <c r="K16" s="74"/>
      <c r="L16" s="74"/>
      <c r="M16" s="54"/>
      <c r="N16" s="74"/>
      <c r="O16" s="74"/>
      <c r="P16" s="54"/>
      <c r="Q16" s="74"/>
      <c r="R16" s="74"/>
      <c r="S16" s="54"/>
      <c r="T16" s="74"/>
      <c r="U16" s="74"/>
      <c r="V16" s="54"/>
      <c r="W16" s="74"/>
      <c r="X16" s="74"/>
      <c r="Y16" s="54"/>
      <c r="Z16" s="74"/>
      <c r="AA16" s="74"/>
      <c r="AB16" s="54"/>
      <c r="AC16" s="74"/>
      <c r="AD16" s="74"/>
      <c r="AE16" s="54"/>
      <c r="AF16" s="74"/>
      <c r="AG16" s="74"/>
      <c r="AH16" s="54"/>
      <c r="AI16" s="74"/>
      <c r="AJ16" s="74"/>
      <c r="AK16" s="54"/>
    </row>
    <row r="17" spans="1:37" ht="12.75">
      <c r="A17" s="1" t="s">
        <v>143</v>
      </c>
      <c r="B17" s="54">
        <f t="shared" si="13"/>
        <v>0</v>
      </c>
      <c r="C17" s="54">
        <f t="shared" si="13"/>
        <v>0</v>
      </c>
      <c r="D17" s="54"/>
      <c r="E17" s="54"/>
      <c r="F17" s="54"/>
      <c r="G17" s="54"/>
      <c r="H17" s="54"/>
      <c r="I17" s="54"/>
      <c r="J17" s="54"/>
      <c r="K17" s="74"/>
      <c r="L17" s="74"/>
      <c r="M17" s="54"/>
      <c r="N17" s="74"/>
      <c r="O17" s="74"/>
      <c r="P17" s="54"/>
      <c r="Q17" s="74"/>
      <c r="R17" s="74"/>
      <c r="S17" s="54"/>
      <c r="T17" s="74"/>
      <c r="U17" s="74"/>
      <c r="V17" s="54"/>
      <c r="W17" s="74"/>
      <c r="X17" s="74"/>
      <c r="Y17" s="54"/>
      <c r="Z17" s="74"/>
      <c r="AA17" s="74"/>
      <c r="AB17" s="54"/>
      <c r="AC17" s="74"/>
      <c r="AD17" s="74"/>
      <c r="AE17" s="54"/>
      <c r="AF17" s="74"/>
      <c r="AG17" s="74"/>
      <c r="AH17" s="54"/>
      <c r="AI17" s="74"/>
      <c r="AJ17" s="74"/>
      <c r="AK17" s="54"/>
    </row>
    <row r="18" spans="1:37" ht="12.75">
      <c r="A18" s="1" t="s">
        <v>73</v>
      </c>
      <c r="B18" s="54">
        <f t="shared" si="13"/>
        <v>22.463999999999999</v>
      </c>
      <c r="C18" s="54">
        <f t="shared" si="13"/>
        <v>22.463999999999999</v>
      </c>
      <c r="D18" s="54">
        <f t="shared" si="1"/>
        <v>100</v>
      </c>
      <c r="E18" s="54"/>
      <c r="F18" s="54"/>
      <c r="G18" s="54"/>
      <c r="H18" s="54"/>
      <c r="I18" s="54"/>
      <c r="J18" s="54"/>
      <c r="K18" s="54">
        <v>22.463999999999999</v>
      </c>
      <c r="L18" s="54">
        <v>22.463999999999999</v>
      </c>
      <c r="M18" s="54">
        <f>L18/K18*100</f>
        <v>100</v>
      </c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</row>
    <row r="19" spans="1:37" s="6" customFormat="1" ht="12.75">
      <c r="A19" s="2" t="s">
        <v>173</v>
      </c>
      <c r="B19" s="74">
        <f>B20+B21</f>
        <v>11634.333130000001</v>
      </c>
      <c r="C19" s="74">
        <f>C20+C21</f>
        <v>11634.333130000001</v>
      </c>
      <c r="D19" s="54">
        <f t="shared" si="1"/>
        <v>100</v>
      </c>
      <c r="E19" s="74">
        <f t="shared" ref="E19:F19" si="14">E20+E21</f>
        <v>0</v>
      </c>
      <c r="F19" s="74">
        <f t="shared" si="14"/>
        <v>0</v>
      </c>
      <c r="G19" s="74"/>
      <c r="H19" s="74">
        <f t="shared" ref="H19:I19" si="15">H20+H21</f>
        <v>11175.181</v>
      </c>
      <c r="I19" s="74">
        <f t="shared" si="15"/>
        <v>11175.181</v>
      </c>
      <c r="J19" s="74">
        <f>I19/H19*100</f>
        <v>100</v>
      </c>
      <c r="K19" s="74">
        <f t="shared" ref="K19:L19" si="16">K20+K21</f>
        <v>31.2</v>
      </c>
      <c r="L19" s="74">
        <f t="shared" si="16"/>
        <v>31.2</v>
      </c>
      <c r="M19" s="74">
        <f>L19/K19*100</f>
        <v>100</v>
      </c>
      <c r="N19" s="74">
        <f t="shared" ref="N19:O19" si="17">N20+N21</f>
        <v>0</v>
      </c>
      <c r="O19" s="74">
        <f t="shared" si="17"/>
        <v>0</v>
      </c>
      <c r="P19" s="74"/>
      <c r="Q19" s="74">
        <f t="shared" ref="Q19:R19" si="18">Q20+Q21</f>
        <v>0</v>
      </c>
      <c r="R19" s="74">
        <f t="shared" si="18"/>
        <v>0</v>
      </c>
      <c r="S19" s="74"/>
      <c r="T19" s="74">
        <f t="shared" ref="T19:U19" si="19">T20+T21</f>
        <v>0</v>
      </c>
      <c r="U19" s="74">
        <f t="shared" si="19"/>
        <v>0</v>
      </c>
      <c r="V19" s="74"/>
      <c r="W19" s="74">
        <f t="shared" ref="W19:X19" si="20">W20+W21</f>
        <v>0</v>
      </c>
      <c r="X19" s="74">
        <f t="shared" si="20"/>
        <v>0</v>
      </c>
      <c r="Y19" s="74"/>
      <c r="Z19" s="74">
        <f t="shared" ref="Z19:AA19" si="21">Z20+Z21</f>
        <v>0</v>
      </c>
      <c r="AA19" s="74">
        <f t="shared" si="21"/>
        <v>0</v>
      </c>
      <c r="AB19" s="74"/>
      <c r="AC19" s="74">
        <f t="shared" ref="AC19:AD19" si="22">AC20+AC21</f>
        <v>0</v>
      </c>
      <c r="AD19" s="74">
        <f t="shared" si="22"/>
        <v>0</v>
      </c>
      <c r="AE19" s="74"/>
      <c r="AF19" s="74">
        <f t="shared" ref="AF19:AG19" si="23">AF20+AF21</f>
        <v>0</v>
      </c>
      <c r="AG19" s="74">
        <f t="shared" si="23"/>
        <v>0</v>
      </c>
      <c r="AH19" s="74"/>
      <c r="AI19" s="74">
        <f t="shared" ref="AI19:AJ19" si="24">AI20+AI21</f>
        <v>427.95213000000001</v>
      </c>
      <c r="AJ19" s="74">
        <f t="shared" si="24"/>
        <v>427.95213000000001</v>
      </c>
      <c r="AK19" s="54">
        <f t="shared" si="0"/>
        <v>100</v>
      </c>
    </row>
    <row r="20" spans="1:37" ht="12.75">
      <c r="A20" s="1" t="s">
        <v>159</v>
      </c>
      <c r="B20" s="54">
        <f>E20+K20+N20+Q20+T20+W20+Z20+AC20+AF20+H20+AI20</f>
        <v>11175.181</v>
      </c>
      <c r="C20" s="54">
        <f>F20+L20+O20+R20+U20+X20+AA20+AD20+AG20+I20+AJ20</f>
        <v>11175.181</v>
      </c>
      <c r="D20" s="54">
        <f t="shared" si="1"/>
        <v>100</v>
      </c>
      <c r="E20" s="54"/>
      <c r="F20" s="54"/>
      <c r="G20" s="54"/>
      <c r="H20" s="54">
        <v>11175.181</v>
      </c>
      <c r="I20" s="54">
        <v>11175.181</v>
      </c>
      <c r="J20" s="54">
        <f>I20/H20*100</f>
        <v>100</v>
      </c>
      <c r="K20" s="54"/>
      <c r="L20" s="74"/>
      <c r="M20" s="54"/>
      <c r="N20" s="74"/>
      <c r="O20" s="74"/>
      <c r="P20" s="54"/>
      <c r="Q20" s="74"/>
      <c r="R20" s="74"/>
      <c r="S20" s="54"/>
      <c r="T20" s="74"/>
      <c r="U20" s="74"/>
      <c r="V20" s="54"/>
      <c r="W20" s="74"/>
      <c r="X20" s="74"/>
      <c r="Y20" s="54"/>
      <c r="Z20" s="74"/>
      <c r="AA20" s="74"/>
      <c r="AB20" s="54"/>
      <c r="AC20" s="74"/>
      <c r="AD20" s="74"/>
      <c r="AE20" s="54"/>
      <c r="AF20" s="74"/>
      <c r="AG20" s="74"/>
      <c r="AH20" s="54"/>
      <c r="AI20" s="74"/>
      <c r="AJ20" s="74"/>
      <c r="AK20" s="54"/>
    </row>
    <row r="21" spans="1:37" s="6" customFormat="1" ht="12.75">
      <c r="A21" s="2" t="s">
        <v>189</v>
      </c>
      <c r="B21" s="74">
        <f>SUM(B22:B30)</f>
        <v>459.15213000000006</v>
      </c>
      <c r="C21" s="74">
        <f>SUM(C22:C30)</f>
        <v>459.15213000000006</v>
      </c>
      <c r="D21" s="54">
        <f t="shared" si="1"/>
        <v>100</v>
      </c>
      <c r="E21" s="74">
        <f t="shared" ref="E21:F21" si="25">SUM(E22:E30)</f>
        <v>0</v>
      </c>
      <c r="F21" s="74">
        <f t="shared" si="25"/>
        <v>0</v>
      </c>
      <c r="G21" s="74"/>
      <c r="H21" s="74">
        <f t="shared" ref="H21:I21" si="26">SUM(H22:H30)</f>
        <v>0</v>
      </c>
      <c r="I21" s="74">
        <f t="shared" si="26"/>
        <v>0</v>
      </c>
      <c r="J21" s="74"/>
      <c r="K21" s="74">
        <f t="shared" ref="K21:L21" si="27">SUM(K22:K30)</f>
        <v>31.2</v>
      </c>
      <c r="L21" s="74">
        <f t="shared" si="27"/>
        <v>31.2</v>
      </c>
      <c r="M21" s="74">
        <f>L21/K21*100</f>
        <v>100</v>
      </c>
      <c r="N21" s="74">
        <f t="shared" ref="N21:O21" si="28">SUM(N22:N30)</f>
        <v>0</v>
      </c>
      <c r="O21" s="74">
        <f t="shared" si="28"/>
        <v>0</v>
      </c>
      <c r="P21" s="74"/>
      <c r="Q21" s="74">
        <f t="shared" ref="Q21:R21" si="29">SUM(Q22:Q30)</f>
        <v>0</v>
      </c>
      <c r="R21" s="74">
        <f t="shared" si="29"/>
        <v>0</v>
      </c>
      <c r="S21" s="74"/>
      <c r="T21" s="74">
        <f t="shared" ref="T21:U21" si="30">SUM(T22:T30)</f>
        <v>0</v>
      </c>
      <c r="U21" s="74">
        <f t="shared" si="30"/>
        <v>0</v>
      </c>
      <c r="V21" s="74"/>
      <c r="W21" s="74">
        <f t="shared" ref="W21:X21" si="31">SUM(W22:W30)</f>
        <v>0</v>
      </c>
      <c r="X21" s="74">
        <f t="shared" si="31"/>
        <v>0</v>
      </c>
      <c r="Y21" s="74"/>
      <c r="Z21" s="74">
        <f t="shared" ref="Z21:AA21" si="32">SUM(Z22:Z30)</f>
        <v>0</v>
      </c>
      <c r="AA21" s="74">
        <f t="shared" si="32"/>
        <v>0</v>
      </c>
      <c r="AB21" s="74"/>
      <c r="AC21" s="74">
        <f t="shared" ref="AC21:AD21" si="33">SUM(AC22:AC30)</f>
        <v>0</v>
      </c>
      <c r="AD21" s="74">
        <f t="shared" si="33"/>
        <v>0</v>
      </c>
      <c r="AE21" s="74"/>
      <c r="AF21" s="74">
        <f t="shared" ref="AF21:AG21" si="34">SUM(AF22:AF30)</f>
        <v>0</v>
      </c>
      <c r="AG21" s="74">
        <f t="shared" si="34"/>
        <v>0</v>
      </c>
      <c r="AH21" s="74"/>
      <c r="AI21" s="74">
        <f t="shared" ref="AI21:AJ21" si="35">SUM(AI22:AI30)</f>
        <v>427.95213000000001</v>
      </c>
      <c r="AJ21" s="74">
        <f t="shared" si="35"/>
        <v>427.95213000000001</v>
      </c>
      <c r="AK21" s="54">
        <f t="shared" si="0"/>
        <v>100</v>
      </c>
    </row>
    <row r="22" spans="1:37" ht="12.75">
      <c r="A22" s="1" t="s">
        <v>61</v>
      </c>
      <c r="B22" s="54">
        <f t="shared" ref="B22:C30" si="36">E22+K22+N22+Q22+T22+W22+Z22+AC22+AF22+H22+AI22</f>
        <v>73.851160000000007</v>
      </c>
      <c r="C22" s="54">
        <f t="shared" si="36"/>
        <v>73.851159999999993</v>
      </c>
      <c r="D22" s="54">
        <f t="shared" si="1"/>
        <v>99.999999999999972</v>
      </c>
      <c r="E22" s="54"/>
      <c r="F22" s="54"/>
      <c r="G22" s="54"/>
      <c r="H22" s="54"/>
      <c r="I22" s="54"/>
      <c r="J22" s="54"/>
      <c r="K22" s="54">
        <v>31.2</v>
      </c>
      <c r="L22" s="54">
        <v>31.2</v>
      </c>
      <c r="M22" s="54">
        <f>L22/K22*100</f>
        <v>100</v>
      </c>
      <c r="N22" s="54"/>
      <c r="O22" s="74"/>
      <c r="P22" s="54"/>
      <c r="Q22" s="54"/>
      <c r="R22" s="74"/>
      <c r="S22" s="54"/>
      <c r="T22" s="54"/>
      <c r="U22" s="74"/>
      <c r="V22" s="54"/>
      <c r="W22" s="54"/>
      <c r="X22" s="74"/>
      <c r="Y22" s="54"/>
      <c r="Z22" s="54"/>
      <c r="AA22" s="74"/>
      <c r="AB22" s="54"/>
      <c r="AC22" s="54"/>
      <c r="AD22" s="74"/>
      <c r="AE22" s="54"/>
      <c r="AF22" s="54"/>
      <c r="AG22" s="74"/>
      <c r="AH22" s="54"/>
      <c r="AI22" s="54">
        <v>42.651160000000004</v>
      </c>
      <c r="AJ22" s="74">
        <v>42.651159999999997</v>
      </c>
      <c r="AK22" s="54">
        <f t="shared" si="0"/>
        <v>99.999999999999972</v>
      </c>
    </row>
    <row r="23" spans="1:37" ht="12.75">
      <c r="A23" s="1" t="s">
        <v>126</v>
      </c>
      <c r="B23" s="54">
        <f t="shared" si="36"/>
        <v>159.46545999999998</v>
      </c>
      <c r="C23" s="54">
        <f t="shared" si="36"/>
        <v>159.46546000000001</v>
      </c>
      <c r="D23" s="54">
        <f t="shared" si="1"/>
        <v>100.00000000000003</v>
      </c>
      <c r="E23" s="54"/>
      <c r="F23" s="54"/>
      <c r="G23" s="54"/>
      <c r="H23" s="54"/>
      <c r="I23" s="54"/>
      <c r="J23" s="54"/>
      <c r="K23" s="54"/>
      <c r="L23" s="74"/>
      <c r="M23" s="54"/>
      <c r="N23" s="74"/>
      <c r="O23" s="74"/>
      <c r="P23" s="54"/>
      <c r="Q23" s="74"/>
      <c r="R23" s="74"/>
      <c r="S23" s="54"/>
      <c r="T23" s="74"/>
      <c r="U23" s="74"/>
      <c r="V23" s="54"/>
      <c r="W23" s="74"/>
      <c r="X23" s="74"/>
      <c r="Y23" s="54"/>
      <c r="Z23" s="74"/>
      <c r="AA23" s="74"/>
      <c r="AB23" s="54"/>
      <c r="AC23" s="74"/>
      <c r="AD23" s="74"/>
      <c r="AE23" s="54"/>
      <c r="AF23" s="74"/>
      <c r="AG23" s="74"/>
      <c r="AH23" s="54"/>
      <c r="AI23" s="54">
        <v>159.46545999999998</v>
      </c>
      <c r="AJ23" s="74">
        <v>159.46546000000001</v>
      </c>
      <c r="AK23" s="54">
        <f t="shared" si="0"/>
        <v>100.00000000000003</v>
      </c>
    </row>
    <row r="24" spans="1:37" ht="12.75">
      <c r="A24" s="1" t="s">
        <v>81</v>
      </c>
      <c r="B24" s="54">
        <f t="shared" si="36"/>
        <v>88.547470000000004</v>
      </c>
      <c r="C24" s="54">
        <f t="shared" si="36"/>
        <v>88.547470000000004</v>
      </c>
      <c r="D24" s="54">
        <f t="shared" si="1"/>
        <v>100</v>
      </c>
      <c r="E24" s="54"/>
      <c r="F24" s="54"/>
      <c r="G24" s="54"/>
      <c r="H24" s="54"/>
      <c r="I24" s="54"/>
      <c r="J24" s="54"/>
      <c r="K24" s="74"/>
      <c r="L24" s="74"/>
      <c r="M24" s="54"/>
      <c r="N24" s="74"/>
      <c r="O24" s="74"/>
      <c r="P24" s="54"/>
      <c r="Q24" s="74"/>
      <c r="R24" s="74"/>
      <c r="S24" s="54"/>
      <c r="T24" s="74"/>
      <c r="U24" s="74"/>
      <c r="V24" s="54"/>
      <c r="W24" s="74"/>
      <c r="X24" s="74"/>
      <c r="Y24" s="54"/>
      <c r="Z24" s="74"/>
      <c r="AA24" s="74"/>
      <c r="AB24" s="54"/>
      <c r="AC24" s="74"/>
      <c r="AD24" s="74"/>
      <c r="AE24" s="54"/>
      <c r="AF24" s="74"/>
      <c r="AG24" s="74"/>
      <c r="AH24" s="54"/>
      <c r="AI24" s="54">
        <v>88.547470000000004</v>
      </c>
      <c r="AJ24" s="74">
        <v>88.547470000000004</v>
      </c>
      <c r="AK24" s="54">
        <f t="shared" si="0"/>
        <v>100</v>
      </c>
    </row>
    <row r="25" spans="1:37" ht="12.75">
      <c r="A25" s="1" t="s">
        <v>83</v>
      </c>
      <c r="B25" s="54">
        <f t="shared" si="36"/>
        <v>0</v>
      </c>
      <c r="C25" s="54">
        <f t="shared" si="36"/>
        <v>0</v>
      </c>
      <c r="D25" s="54"/>
      <c r="E25" s="54"/>
      <c r="F25" s="54"/>
      <c r="G25" s="54"/>
      <c r="H25" s="54"/>
      <c r="I25" s="54"/>
      <c r="J25" s="54"/>
      <c r="K25" s="74"/>
      <c r="L25" s="74"/>
      <c r="M25" s="54"/>
      <c r="N25" s="74"/>
      <c r="O25" s="74"/>
      <c r="P25" s="54"/>
      <c r="Q25" s="74"/>
      <c r="R25" s="74"/>
      <c r="S25" s="54"/>
      <c r="T25" s="74"/>
      <c r="U25" s="74"/>
      <c r="V25" s="54"/>
      <c r="W25" s="74"/>
      <c r="X25" s="74"/>
      <c r="Y25" s="54"/>
      <c r="Z25" s="74"/>
      <c r="AA25" s="74"/>
      <c r="AB25" s="54"/>
      <c r="AC25" s="74"/>
      <c r="AD25" s="74"/>
      <c r="AE25" s="54"/>
      <c r="AF25" s="74"/>
      <c r="AG25" s="74"/>
      <c r="AH25" s="54"/>
      <c r="AI25" s="74"/>
      <c r="AJ25" s="74"/>
      <c r="AK25" s="54"/>
    </row>
    <row r="26" spans="1:37" ht="12.75">
      <c r="A26" s="1" t="s">
        <v>50</v>
      </c>
      <c r="B26" s="54">
        <f t="shared" si="36"/>
        <v>39.954920000000001</v>
      </c>
      <c r="C26" s="54">
        <f t="shared" si="36"/>
        <v>39.954920000000001</v>
      </c>
      <c r="D26" s="54">
        <f t="shared" si="1"/>
        <v>100</v>
      </c>
      <c r="E26" s="54"/>
      <c r="F26" s="54"/>
      <c r="G26" s="54"/>
      <c r="H26" s="54"/>
      <c r="I26" s="54"/>
      <c r="J26" s="54"/>
      <c r="K26" s="74"/>
      <c r="L26" s="74"/>
      <c r="M26" s="54"/>
      <c r="N26" s="74"/>
      <c r="O26" s="74"/>
      <c r="P26" s="54"/>
      <c r="Q26" s="74"/>
      <c r="R26" s="74"/>
      <c r="S26" s="54"/>
      <c r="T26" s="74"/>
      <c r="U26" s="74"/>
      <c r="V26" s="54"/>
      <c r="W26" s="74"/>
      <c r="X26" s="74"/>
      <c r="Y26" s="54"/>
      <c r="Z26" s="74"/>
      <c r="AA26" s="74"/>
      <c r="AB26" s="54"/>
      <c r="AC26" s="74"/>
      <c r="AD26" s="74"/>
      <c r="AE26" s="54"/>
      <c r="AF26" s="74"/>
      <c r="AG26" s="74"/>
      <c r="AH26" s="54"/>
      <c r="AI26" s="54">
        <v>39.954920000000001</v>
      </c>
      <c r="AJ26" s="74">
        <v>39.954920000000001</v>
      </c>
      <c r="AK26" s="54">
        <f t="shared" si="0"/>
        <v>100</v>
      </c>
    </row>
    <row r="27" spans="1:37" ht="12.75">
      <c r="A27" s="1" t="s">
        <v>137</v>
      </c>
      <c r="B27" s="54">
        <f t="shared" si="36"/>
        <v>16.5</v>
      </c>
      <c r="C27" s="54">
        <f t="shared" si="36"/>
        <v>16.5</v>
      </c>
      <c r="D27" s="54">
        <f t="shared" si="1"/>
        <v>100</v>
      </c>
      <c r="E27" s="54"/>
      <c r="F27" s="54"/>
      <c r="G27" s="54"/>
      <c r="H27" s="54"/>
      <c r="I27" s="54"/>
      <c r="J27" s="54"/>
      <c r="K27" s="74"/>
      <c r="L27" s="74"/>
      <c r="M27" s="54"/>
      <c r="N27" s="74"/>
      <c r="O27" s="74"/>
      <c r="P27" s="54"/>
      <c r="Q27" s="74"/>
      <c r="R27" s="74"/>
      <c r="S27" s="54"/>
      <c r="T27" s="74"/>
      <c r="U27" s="74"/>
      <c r="V27" s="54"/>
      <c r="W27" s="74"/>
      <c r="X27" s="74"/>
      <c r="Y27" s="54"/>
      <c r="Z27" s="74"/>
      <c r="AA27" s="74"/>
      <c r="AB27" s="54"/>
      <c r="AC27" s="74"/>
      <c r="AD27" s="74"/>
      <c r="AE27" s="54"/>
      <c r="AF27" s="74"/>
      <c r="AG27" s="74"/>
      <c r="AH27" s="54"/>
      <c r="AI27" s="54">
        <v>16.5</v>
      </c>
      <c r="AJ27" s="74">
        <v>16.5</v>
      </c>
      <c r="AK27" s="54">
        <f t="shared" si="0"/>
        <v>100</v>
      </c>
    </row>
    <row r="28" spans="1:37" ht="12.75">
      <c r="A28" s="1" t="s">
        <v>86</v>
      </c>
      <c r="B28" s="54">
        <f t="shared" si="36"/>
        <v>64.333120000000008</v>
      </c>
      <c r="C28" s="54">
        <f t="shared" si="36"/>
        <v>64.333119999999994</v>
      </c>
      <c r="D28" s="54">
        <f t="shared" si="1"/>
        <v>99.999999999999972</v>
      </c>
      <c r="E28" s="54"/>
      <c r="F28" s="54"/>
      <c r="G28" s="54"/>
      <c r="H28" s="54"/>
      <c r="I28" s="54"/>
      <c r="J28" s="54"/>
      <c r="K28" s="74"/>
      <c r="L28" s="74"/>
      <c r="M28" s="54"/>
      <c r="N28" s="74"/>
      <c r="O28" s="74"/>
      <c r="P28" s="54"/>
      <c r="Q28" s="74"/>
      <c r="R28" s="74"/>
      <c r="S28" s="54"/>
      <c r="T28" s="74"/>
      <c r="U28" s="74"/>
      <c r="V28" s="54"/>
      <c r="W28" s="74"/>
      <c r="X28" s="74"/>
      <c r="Y28" s="54"/>
      <c r="Z28" s="74"/>
      <c r="AA28" s="74"/>
      <c r="AB28" s="54"/>
      <c r="AC28" s="74"/>
      <c r="AD28" s="74"/>
      <c r="AE28" s="54"/>
      <c r="AF28" s="74"/>
      <c r="AG28" s="74"/>
      <c r="AH28" s="54"/>
      <c r="AI28" s="74">
        <v>64.333120000000008</v>
      </c>
      <c r="AJ28" s="74">
        <v>64.333119999999994</v>
      </c>
      <c r="AK28" s="54">
        <f t="shared" si="0"/>
        <v>99.999999999999972</v>
      </c>
    </row>
    <row r="29" spans="1:37" ht="12.75">
      <c r="A29" s="1" t="s">
        <v>240</v>
      </c>
      <c r="B29" s="54">
        <f t="shared" si="36"/>
        <v>16.5</v>
      </c>
      <c r="C29" s="54">
        <f t="shared" si="36"/>
        <v>16.5</v>
      </c>
      <c r="D29" s="54">
        <f t="shared" si="1"/>
        <v>100</v>
      </c>
      <c r="E29" s="54"/>
      <c r="F29" s="54"/>
      <c r="G29" s="54"/>
      <c r="H29" s="54"/>
      <c r="I29" s="54"/>
      <c r="J29" s="54"/>
      <c r="K29" s="74"/>
      <c r="L29" s="74"/>
      <c r="M29" s="54"/>
      <c r="N29" s="74"/>
      <c r="O29" s="74"/>
      <c r="P29" s="54"/>
      <c r="Q29" s="74"/>
      <c r="R29" s="74"/>
      <c r="S29" s="54"/>
      <c r="T29" s="74"/>
      <c r="U29" s="74"/>
      <c r="V29" s="54"/>
      <c r="W29" s="74"/>
      <c r="X29" s="74"/>
      <c r="Y29" s="54"/>
      <c r="Z29" s="74"/>
      <c r="AA29" s="74"/>
      <c r="AB29" s="54"/>
      <c r="AC29" s="74"/>
      <c r="AD29" s="74"/>
      <c r="AE29" s="54"/>
      <c r="AF29" s="74"/>
      <c r="AG29" s="74"/>
      <c r="AH29" s="54"/>
      <c r="AI29" s="74">
        <v>16.5</v>
      </c>
      <c r="AJ29" s="74">
        <v>16.5</v>
      </c>
      <c r="AK29" s="54">
        <f t="shared" si="0"/>
        <v>100</v>
      </c>
    </row>
    <row r="30" spans="1:37" ht="12.75">
      <c r="A30" s="1" t="s">
        <v>118</v>
      </c>
      <c r="B30" s="54">
        <f t="shared" si="36"/>
        <v>0</v>
      </c>
      <c r="C30" s="54">
        <f t="shared" si="36"/>
        <v>0</v>
      </c>
      <c r="D30" s="54"/>
      <c r="E30" s="54"/>
      <c r="F30" s="54"/>
      <c r="G30" s="54"/>
      <c r="H30" s="54"/>
      <c r="I30" s="54"/>
      <c r="J30" s="54"/>
      <c r="K30" s="74"/>
      <c r="L30" s="74"/>
      <c r="M30" s="54"/>
      <c r="N30" s="74"/>
      <c r="O30" s="74"/>
      <c r="P30" s="54"/>
      <c r="Q30" s="74"/>
      <c r="R30" s="74"/>
      <c r="S30" s="54"/>
      <c r="T30" s="74"/>
      <c r="U30" s="74"/>
      <c r="V30" s="54"/>
      <c r="W30" s="74"/>
      <c r="X30" s="74"/>
      <c r="Y30" s="54"/>
      <c r="Z30" s="74"/>
      <c r="AA30" s="74"/>
      <c r="AB30" s="54"/>
      <c r="AC30" s="74"/>
      <c r="AD30" s="74"/>
      <c r="AE30" s="54"/>
      <c r="AF30" s="74"/>
      <c r="AG30" s="74"/>
      <c r="AH30" s="54"/>
      <c r="AI30" s="74"/>
      <c r="AJ30" s="74"/>
      <c r="AK30" s="54"/>
    </row>
    <row r="31" spans="1:37" s="6" customFormat="1" ht="12.75">
      <c r="A31" s="2" t="s">
        <v>174</v>
      </c>
      <c r="B31" s="74">
        <f>B32+B33</f>
        <v>92012.572720000011</v>
      </c>
      <c r="C31" s="74">
        <f>C32+C33</f>
        <v>92012.572720000011</v>
      </c>
      <c r="D31" s="74">
        <f>C31/B31*100</f>
        <v>100</v>
      </c>
      <c r="E31" s="74">
        <f>E32+E33</f>
        <v>82619.17</v>
      </c>
      <c r="F31" s="74">
        <f>F32+F33</f>
        <v>82619.17</v>
      </c>
      <c r="G31" s="74">
        <f>F31/E31*100</f>
        <v>100</v>
      </c>
      <c r="H31" s="74">
        <f>H32+H33</f>
        <v>9357.4599999999991</v>
      </c>
      <c r="I31" s="74">
        <f>I32+I33</f>
        <v>9357.4599999999991</v>
      </c>
      <c r="J31" s="74">
        <f>I31/H31*100</f>
        <v>100</v>
      </c>
      <c r="K31" s="74">
        <f>SUM(K32:K35)</f>
        <v>35.942720000000001</v>
      </c>
      <c r="L31" s="74">
        <f>SUM(L32:L35)</f>
        <v>35.942720000000001</v>
      </c>
      <c r="M31" s="74">
        <f>L31/K31*100</f>
        <v>100</v>
      </c>
      <c r="N31" s="74">
        <f>N32+N33</f>
        <v>0</v>
      </c>
      <c r="O31" s="74">
        <f>O32+O33</f>
        <v>0</v>
      </c>
      <c r="P31" s="74"/>
      <c r="Q31" s="74">
        <f>Q32+Q33</f>
        <v>0</v>
      </c>
      <c r="R31" s="74">
        <f>R32+R33</f>
        <v>0</v>
      </c>
      <c r="S31" s="74"/>
      <c r="T31" s="74">
        <f>T32+T33</f>
        <v>0</v>
      </c>
      <c r="U31" s="74">
        <f>U32+U33</f>
        <v>0</v>
      </c>
      <c r="V31" s="74"/>
      <c r="W31" s="74">
        <f>W32+W33</f>
        <v>0</v>
      </c>
      <c r="X31" s="74">
        <f>X32+X33</f>
        <v>0</v>
      </c>
      <c r="Y31" s="74"/>
      <c r="Z31" s="74">
        <f>Z32+Z33</f>
        <v>0</v>
      </c>
      <c r="AA31" s="74">
        <f>AA32+AA33</f>
        <v>0</v>
      </c>
      <c r="AB31" s="74"/>
      <c r="AC31" s="74">
        <f>AC32+AC33</f>
        <v>0</v>
      </c>
      <c r="AD31" s="74">
        <f>AD32+AD33</f>
        <v>0</v>
      </c>
      <c r="AE31" s="74"/>
      <c r="AF31" s="74">
        <f>AF32+AF33</f>
        <v>0</v>
      </c>
      <c r="AG31" s="74">
        <f>AG32+AG33</f>
        <v>0</v>
      </c>
      <c r="AH31" s="74"/>
      <c r="AI31" s="74">
        <f>AI32+AI33</f>
        <v>0</v>
      </c>
      <c r="AJ31" s="74">
        <f>AJ32+AJ33</f>
        <v>0</v>
      </c>
      <c r="AK31" s="54"/>
    </row>
    <row r="32" spans="1:37" ht="12.75">
      <c r="A32" s="1" t="s">
        <v>161</v>
      </c>
      <c r="B32" s="54">
        <f>E32+K32+N32+Q32+T32+W32+Z32+AC32+AF32+H32+AI32</f>
        <v>0</v>
      </c>
      <c r="C32" s="54">
        <f>F32+L32+O32+R32+U32+X32+AA32+AD32+AG32+I32+AJ32</f>
        <v>0</v>
      </c>
      <c r="D32" s="54"/>
      <c r="E32" s="54"/>
      <c r="F32" s="54"/>
      <c r="G32" s="54"/>
      <c r="H32" s="54"/>
      <c r="I32" s="54"/>
      <c r="J32" s="54"/>
      <c r="K32" s="74"/>
      <c r="L32" s="74"/>
      <c r="M32" s="54"/>
      <c r="N32" s="54"/>
      <c r="O32" s="74"/>
      <c r="P32" s="54"/>
      <c r="Q32" s="54"/>
      <c r="R32" s="74"/>
      <c r="S32" s="54"/>
      <c r="T32" s="54"/>
      <c r="U32" s="74"/>
      <c r="V32" s="54"/>
      <c r="W32" s="54"/>
      <c r="X32" s="74"/>
      <c r="Y32" s="54"/>
      <c r="Z32" s="54"/>
      <c r="AA32" s="74"/>
      <c r="AB32" s="54"/>
      <c r="AC32" s="54"/>
      <c r="AD32" s="74"/>
      <c r="AE32" s="54"/>
      <c r="AF32" s="54"/>
      <c r="AG32" s="74"/>
      <c r="AH32" s="54"/>
      <c r="AI32" s="54"/>
      <c r="AJ32" s="74"/>
      <c r="AK32" s="54"/>
    </row>
    <row r="33" spans="1:37" s="6" customFormat="1" ht="12.75">
      <c r="A33" s="2" t="s">
        <v>188</v>
      </c>
      <c r="B33" s="74">
        <f>SUM(B34:B39)</f>
        <v>92012.572720000011</v>
      </c>
      <c r="C33" s="74">
        <f>SUM(C34:C39)</f>
        <v>92012.572720000011</v>
      </c>
      <c r="D33" s="74">
        <f>C33/B33*100</f>
        <v>100</v>
      </c>
      <c r="E33" s="74">
        <f t="shared" ref="E33:F33" si="37">SUM(E34:E39)</f>
        <v>82619.17</v>
      </c>
      <c r="F33" s="74">
        <f t="shared" si="37"/>
        <v>82619.17</v>
      </c>
      <c r="G33" s="74">
        <f>F33/E33*100</f>
        <v>100</v>
      </c>
      <c r="H33" s="74">
        <f t="shared" ref="H33:I33" si="38">SUM(H34:H39)</f>
        <v>9357.4599999999991</v>
      </c>
      <c r="I33" s="74">
        <f t="shared" si="38"/>
        <v>9357.4599999999991</v>
      </c>
      <c r="J33" s="74">
        <f>I33/H33*100</f>
        <v>100</v>
      </c>
      <c r="K33" s="74">
        <f t="shared" ref="K33:L33" si="39">SUM(K34:K39)</f>
        <v>35.942720000000001</v>
      </c>
      <c r="L33" s="74">
        <f t="shared" si="39"/>
        <v>35.942720000000001</v>
      </c>
      <c r="M33" s="74">
        <f>L33/K33*100</f>
        <v>100</v>
      </c>
      <c r="N33" s="74">
        <f t="shared" ref="N33:O33" si="40">SUM(N34:N39)</f>
        <v>0</v>
      </c>
      <c r="O33" s="74">
        <f t="shared" si="40"/>
        <v>0</v>
      </c>
      <c r="P33" s="74"/>
      <c r="Q33" s="74">
        <f t="shared" ref="Q33:R33" si="41">SUM(Q34:Q39)</f>
        <v>0</v>
      </c>
      <c r="R33" s="74">
        <f t="shared" si="41"/>
        <v>0</v>
      </c>
      <c r="S33" s="74"/>
      <c r="T33" s="74">
        <f t="shared" ref="T33:U33" si="42">SUM(T34:T39)</f>
        <v>0</v>
      </c>
      <c r="U33" s="74">
        <f t="shared" si="42"/>
        <v>0</v>
      </c>
      <c r="V33" s="74"/>
      <c r="W33" s="74">
        <f t="shared" ref="W33:X33" si="43">SUM(W34:W39)</f>
        <v>0</v>
      </c>
      <c r="X33" s="74">
        <f t="shared" si="43"/>
        <v>0</v>
      </c>
      <c r="Y33" s="74"/>
      <c r="Z33" s="74">
        <f t="shared" ref="Z33:AA33" si="44">SUM(Z34:Z39)</f>
        <v>0</v>
      </c>
      <c r="AA33" s="74">
        <f t="shared" si="44"/>
        <v>0</v>
      </c>
      <c r="AB33" s="74"/>
      <c r="AC33" s="74">
        <f t="shared" ref="AC33:AD33" si="45">SUM(AC34:AC39)</f>
        <v>0</v>
      </c>
      <c r="AD33" s="74">
        <f t="shared" si="45"/>
        <v>0</v>
      </c>
      <c r="AE33" s="74"/>
      <c r="AF33" s="74">
        <f t="shared" ref="AF33:AG33" si="46">SUM(AF34:AF39)</f>
        <v>0</v>
      </c>
      <c r="AG33" s="74">
        <f t="shared" si="46"/>
        <v>0</v>
      </c>
      <c r="AH33" s="74"/>
      <c r="AI33" s="74">
        <f t="shared" ref="AI33:AJ33" si="47">SUM(AI34:AI39)</f>
        <v>0</v>
      </c>
      <c r="AJ33" s="74">
        <f t="shared" si="47"/>
        <v>0</v>
      </c>
      <c r="AK33" s="54"/>
    </row>
    <row r="34" spans="1:37" ht="12.75">
      <c r="A34" s="1" t="s">
        <v>41</v>
      </c>
      <c r="B34" s="54">
        <f t="shared" ref="B34:C39" si="48">E34+K34+N34+Q34+T34+W34+Z34+AC34+AF34+H34+AI34</f>
        <v>91976.63</v>
      </c>
      <c r="C34" s="54">
        <f t="shared" si="48"/>
        <v>91976.63</v>
      </c>
      <c r="D34" s="54">
        <f>C34/B34*100</f>
        <v>100</v>
      </c>
      <c r="E34" s="54">
        <f>34489.9+48129.27</f>
        <v>82619.17</v>
      </c>
      <c r="F34" s="54">
        <f>34489.9+48129.27</f>
        <v>82619.17</v>
      </c>
      <c r="G34" s="54">
        <f>F34/E34*100</f>
        <v>100</v>
      </c>
      <c r="H34" s="54">
        <v>9357.4599999999991</v>
      </c>
      <c r="I34" s="54">
        <v>9357.4599999999991</v>
      </c>
      <c r="J34" s="54">
        <f>I34/H34*100</f>
        <v>100</v>
      </c>
      <c r="K34" s="74"/>
      <c r="L34" s="74"/>
      <c r="M34" s="54"/>
      <c r="N34" s="74"/>
      <c r="O34" s="74"/>
      <c r="P34" s="54"/>
      <c r="Q34" s="74"/>
      <c r="R34" s="74"/>
      <c r="S34" s="54"/>
      <c r="T34" s="74"/>
      <c r="U34" s="74"/>
      <c r="V34" s="54"/>
      <c r="W34" s="74"/>
      <c r="X34" s="74"/>
      <c r="Y34" s="54"/>
      <c r="Z34" s="74"/>
      <c r="AA34" s="74"/>
      <c r="AB34" s="54"/>
      <c r="AC34" s="74"/>
      <c r="AD34" s="74"/>
      <c r="AE34" s="54"/>
      <c r="AF34" s="74"/>
      <c r="AG34" s="74"/>
      <c r="AH34" s="54"/>
      <c r="AI34" s="74"/>
      <c r="AJ34" s="74"/>
      <c r="AK34" s="54"/>
    </row>
    <row r="35" spans="1:37" ht="12.75">
      <c r="A35" s="1" t="s">
        <v>66</v>
      </c>
      <c r="B35" s="54">
        <f t="shared" si="48"/>
        <v>0</v>
      </c>
      <c r="C35" s="54">
        <f t="shared" si="48"/>
        <v>0</v>
      </c>
      <c r="D35" s="54"/>
      <c r="E35" s="54"/>
      <c r="F35" s="54"/>
      <c r="G35" s="54"/>
      <c r="H35" s="54"/>
      <c r="I35" s="54"/>
      <c r="J35" s="54"/>
      <c r="K35" s="74"/>
      <c r="L35" s="74"/>
      <c r="M35" s="54"/>
      <c r="N35" s="74"/>
      <c r="O35" s="74"/>
      <c r="P35" s="54"/>
      <c r="Q35" s="74"/>
      <c r="R35" s="74"/>
      <c r="S35" s="54"/>
      <c r="T35" s="74"/>
      <c r="U35" s="74"/>
      <c r="V35" s="54"/>
      <c r="W35" s="74"/>
      <c r="X35" s="74"/>
      <c r="Y35" s="54"/>
      <c r="Z35" s="74"/>
      <c r="AA35" s="74"/>
      <c r="AB35" s="54"/>
      <c r="AC35" s="74"/>
      <c r="AD35" s="74"/>
      <c r="AE35" s="54"/>
      <c r="AF35" s="74"/>
      <c r="AG35" s="74"/>
      <c r="AH35" s="54"/>
      <c r="AI35" s="74"/>
      <c r="AJ35" s="74"/>
      <c r="AK35" s="54"/>
    </row>
    <row r="36" spans="1:37" ht="12.75">
      <c r="A36" s="1" t="s">
        <v>67</v>
      </c>
      <c r="B36" s="54">
        <f t="shared" si="48"/>
        <v>0</v>
      </c>
      <c r="C36" s="54">
        <f t="shared" si="48"/>
        <v>0</v>
      </c>
      <c r="D36" s="54"/>
      <c r="E36" s="54"/>
      <c r="F36" s="54"/>
      <c r="G36" s="54"/>
      <c r="H36" s="54"/>
      <c r="I36" s="54"/>
      <c r="J36" s="54"/>
      <c r="K36" s="74"/>
      <c r="L36" s="74"/>
      <c r="M36" s="54"/>
      <c r="N36" s="74"/>
      <c r="O36" s="74"/>
      <c r="P36" s="54"/>
      <c r="Q36" s="74"/>
      <c r="R36" s="74"/>
      <c r="S36" s="54"/>
      <c r="T36" s="74"/>
      <c r="U36" s="74"/>
      <c r="V36" s="54"/>
      <c r="W36" s="74"/>
      <c r="X36" s="74"/>
      <c r="Y36" s="54"/>
      <c r="Z36" s="74"/>
      <c r="AA36" s="74"/>
      <c r="AB36" s="54"/>
      <c r="AC36" s="74"/>
      <c r="AD36" s="74"/>
      <c r="AE36" s="54"/>
      <c r="AF36" s="74"/>
      <c r="AG36" s="74"/>
      <c r="AH36" s="54"/>
      <c r="AI36" s="74"/>
      <c r="AJ36" s="74"/>
      <c r="AK36" s="54"/>
    </row>
    <row r="37" spans="1:37" ht="12.75">
      <c r="A37" s="1" t="s">
        <v>133</v>
      </c>
      <c r="B37" s="54">
        <f t="shared" si="48"/>
        <v>35.942720000000001</v>
      </c>
      <c r="C37" s="54">
        <f t="shared" si="48"/>
        <v>35.942720000000001</v>
      </c>
      <c r="D37" s="54">
        <f>C37/B37*100</f>
        <v>100</v>
      </c>
      <c r="E37" s="54"/>
      <c r="F37" s="54"/>
      <c r="G37" s="54"/>
      <c r="H37" s="54"/>
      <c r="I37" s="54"/>
      <c r="J37" s="54"/>
      <c r="K37" s="74">
        <v>35.942720000000001</v>
      </c>
      <c r="L37" s="74">
        <v>35.942720000000001</v>
      </c>
      <c r="M37" s="54">
        <f>L37/K37*100</f>
        <v>100</v>
      </c>
      <c r="N37" s="74"/>
      <c r="O37" s="74"/>
      <c r="P37" s="54"/>
      <c r="Q37" s="74"/>
      <c r="R37" s="74"/>
      <c r="S37" s="54"/>
      <c r="T37" s="74"/>
      <c r="U37" s="74"/>
      <c r="V37" s="54"/>
      <c r="W37" s="74"/>
      <c r="X37" s="74"/>
      <c r="Y37" s="54"/>
      <c r="Z37" s="74"/>
      <c r="AA37" s="74"/>
      <c r="AB37" s="54"/>
      <c r="AC37" s="74"/>
      <c r="AD37" s="74"/>
      <c r="AE37" s="54"/>
      <c r="AF37" s="74"/>
      <c r="AG37" s="74"/>
      <c r="AH37" s="54"/>
      <c r="AI37" s="74"/>
      <c r="AJ37" s="74"/>
      <c r="AK37" s="54"/>
    </row>
    <row r="38" spans="1:37" ht="12.75">
      <c r="A38" s="1" t="s">
        <v>151</v>
      </c>
      <c r="B38" s="54">
        <f t="shared" si="48"/>
        <v>0</v>
      </c>
      <c r="C38" s="54">
        <f t="shared" si="48"/>
        <v>0</v>
      </c>
      <c r="D38" s="54"/>
      <c r="E38" s="54"/>
      <c r="F38" s="54"/>
      <c r="G38" s="54"/>
      <c r="H38" s="54"/>
      <c r="I38" s="54"/>
      <c r="J38" s="54"/>
      <c r="K38" s="74"/>
      <c r="L38" s="74"/>
      <c r="M38" s="54"/>
      <c r="N38" s="74"/>
      <c r="O38" s="74"/>
      <c r="P38" s="54"/>
      <c r="Q38" s="74"/>
      <c r="R38" s="74"/>
      <c r="S38" s="54"/>
      <c r="T38" s="74"/>
      <c r="U38" s="74"/>
      <c r="V38" s="54"/>
      <c r="W38" s="74"/>
      <c r="X38" s="74"/>
      <c r="Y38" s="54"/>
      <c r="Z38" s="74"/>
      <c r="AA38" s="74"/>
      <c r="AB38" s="54"/>
      <c r="AC38" s="74"/>
      <c r="AD38" s="74"/>
      <c r="AE38" s="54"/>
      <c r="AF38" s="74"/>
      <c r="AG38" s="74"/>
      <c r="AH38" s="54"/>
      <c r="AI38" s="74"/>
      <c r="AJ38" s="74"/>
      <c r="AK38" s="54"/>
    </row>
    <row r="39" spans="1:37" ht="12.75">
      <c r="A39" s="1" t="s">
        <v>77</v>
      </c>
      <c r="B39" s="54">
        <f t="shared" si="48"/>
        <v>0</v>
      </c>
      <c r="C39" s="54">
        <f t="shared" si="48"/>
        <v>0</v>
      </c>
      <c r="D39" s="54"/>
      <c r="E39" s="54"/>
      <c r="F39" s="54"/>
      <c r="G39" s="54"/>
      <c r="H39" s="54"/>
      <c r="I39" s="54"/>
      <c r="J39" s="54"/>
      <c r="K39" s="74"/>
      <c r="L39" s="74"/>
      <c r="M39" s="54"/>
      <c r="N39" s="74"/>
      <c r="O39" s="74"/>
      <c r="P39" s="54"/>
      <c r="Q39" s="74"/>
      <c r="R39" s="74"/>
      <c r="S39" s="54"/>
      <c r="T39" s="74"/>
      <c r="U39" s="74"/>
      <c r="V39" s="54"/>
      <c r="W39" s="74"/>
      <c r="X39" s="74"/>
      <c r="Y39" s="54"/>
      <c r="Z39" s="74"/>
      <c r="AA39" s="74"/>
      <c r="AB39" s="54"/>
      <c r="AC39" s="74"/>
      <c r="AD39" s="74"/>
      <c r="AE39" s="54"/>
      <c r="AF39" s="74"/>
      <c r="AG39" s="74"/>
      <c r="AH39" s="54"/>
      <c r="AI39" s="74"/>
      <c r="AJ39" s="74"/>
      <c r="AK39" s="54"/>
    </row>
    <row r="40" spans="1:37" s="6" customFormat="1" ht="12.75">
      <c r="A40" s="2" t="s">
        <v>175</v>
      </c>
      <c r="B40" s="74">
        <f>B41+B42</f>
        <v>21928.276000000002</v>
      </c>
      <c r="C40" s="74">
        <f>C41+C42</f>
        <v>21928.276000000002</v>
      </c>
      <c r="D40" s="74">
        <f>C40/B40*100</f>
        <v>100</v>
      </c>
      <c r="E40" s="74">
        <f>E41+E42</f>
        <v>0</v>
      </c>
      <c r="F40" s="74">
        <f>F41+F42</f>
        <v>0</v>
      </c>
      <c r="G40" s="74"/>
      <c r="H40" s="74">
        <f>H41+H42</f>
        <v>21709.876</v>
      </c>
      <c r="I40" s="74">
        <f>I41+I42</f>
        <v>21709.876</v>
      </c>
      <c r="J40" s="74">
        <f>I40/H40*100</f>
        <v>100</v>
      </c>
      <c r="K40" s="74">
        <f t="shared" ref="K40:L40" si="49">K41+K42</f>
        <v>218.4</v>
      </c>
      <c r="L40" s="74">
        <f t="shared" si="49"/>
        <v>218.4</v>
      </c>
      <c r="M40" s="74">
        <f>L40/K40*100</f>
        <v>100</v>
      </c>
      <c r="N40" s="74">
        <f t="shared" ref="N40:O40" si="50">N41+N42</f>
        <v>0</v>
      </c>
      <c r="O40" s="74">
        <f t="shared" si="50"/>
        <v>0</v>
      </c>
      <c r="P40" s="74"/>
      <c r="Q40" s="74">
        <f t="shared" ref="Q40:R40" si="51">Q41+Q42</f>
        <v>0</v>
      </c>
      <c r="R40" s="74">
        <f t="shared" si="51"/>
        <v>0</v>
      </c>
      <c r="S40" s="74"/>
      <c r="T40" s="74">
        <f t="shared" ref="T40:U40" si="52">T41+T42</f>
        <v>0</v>
      </c>
      <c r="U40" s="74">
        <f t="shared" si="52"/>
        <v>0</v>
      </c>
      <c r="V40" s="74"/>
      <c r="W40" s="74">
        <f t="shared" ref="W40:X40" si="53">W41+W42</f>
        <v>0</v>
      </c>
      <c r="X40" s="74">
        <f t="shared" si="53"/>
        <v>0</v>
      </c>
      <c r="Y40" s="74"/>
      <c r="Z40" s="74">
        <f t="shared" ref="Z40:AA40" si="54">Z41+Z42</f>
        <v>0</v>
      </c>
      <c r="AA40" s="74">
        <f t="shared" si="54"/>
        <v>0</v>
      </c>
      <c r="AB40" s="74"/>
      <c r="AC40" s="74">
        <f t="shared" ref="AC40:AD40" si="55">AC41+AC42</f>
        <v>0</v>
      </c>
      <c r="AD40" s="74">
        <f t="shared" si="55"/>
        <v>0</v>
      </c>
      <c r="AE40" s="74"/>
      <c r="AF40" s="74">
        <f t="shared" ref="AF40:AG40" si="56">AF41+AF42</f>
        <v>0</v>
      </c>
      <c r="AG40" s="74">
        <f t="shared" si="56"/>
        <v>0</v>
      </c>
      <c r="AH40" s="74"/>
      <c r="AI40" s="74">
        <f t="shared" ref="AI40:AJ40" si="57">AI41+AI42</f>
        <v>0</v>
      </c>
      <c r="AJ40" s="74">
        <f t="shared" si="57"/>
        <v>0</v>
      </c>
      <c r="AK40" s="54"/>
    </row>
    <row r="41" spans="1:37" s="6" customFormat="1" ht="12.75">
      <c r="A41" s="1" t="s">
        <v>160</v>
      </c>
      <c r="B41" s="54">
        <f>E41+K41+N41+Q41+T41+W41+Z41+AC41+AF41+H41+AI41</f>
        <v>5100</v>
      </c>
      <c r="C41" s="54">
        <f>F41+L41+O41+R41+U41+X41+AA41+AD41+AG41+I41+AJ41</f>
        <v>5100</v>
      </c>
      <c r="D41" s="54"/>
      <c r="E41" s="74"/>
      <c r="F41" s="74"/>
      <c r="G41" s="54"/>
      <c r="H41" s="54">
        <v>5100</v>
      </c>
      <c r="I41" s="54">
        <v>5100</v>
      </c>
      <c r="J41" s="54">
        <f>I41/H41*100</f>
        <v>100</v>
      </c>
      <c r="K41" s="74"/>
      <c r="L41" s="74"/>
      <c r="M41" s="74"/>
      <c r="N41" s="74"/>
      <c r="O41" s="74"/>
      <c r="P41" s="54"/>
      <c r="Q41" s="74"/>
      <c r="R41" s="74"/>
      <c r="S41" s="54"/>
      <c r="T41" s="74"/>
      <c r="U41" s="74"/>
      <c r="V41" s="54"/>
      <c r="W41" s="74"/>
      <c r="X41" s="74"/>
      <c r="Y41" s="54"/>
      <c r="Z41" s="74"/>
      <c r="AA41" s="74"/>
      <c r="AB41" s="54"/>
      <c r="AC41" s="74"/>
      <c r="AD41" s="74"/>
      <c r="AE41" s="54"/>
      <c r="AF41" s="74"/>
      <c r="AG41" s="74"/>
      <c r="AH41" s="54"/>
      <c r="AI41" s="74"/>
      <c r="AJ41" s="74"/>
      <c r="AK41" s="54"/>
    </row>
    <row r="42" spans="1:37" s="6" customFormat="1" ht="12.75">
      <c r="A42" s="2" t="s">
        <v>188</v>
      </c>
      <c r="B42" s="74">
        <f>SUM(B43:B45)</f>
        <v>16828.276000000002</v>
      </c>
      <c r="C42" s="74">
        <f>SUM(C43:C45)</f>
        <v>16828.276000000002</v>
      </c>
      <c r="D42" s="74">
        <f>C42/B42*100</f>
        <v>100</v>
      </c>
      <c r="E42" s="74">
        <f t="shared" ref="E42:F42" si="58">SUM(E43:E45)</f>
        <v>0</v>
      </c>
      <c r="F42" s="74">
        <f t="shared" si="58"/>
        <v>0</v>
      </c>
      <c r="G42" s="74"/>
      <c r="H42" s="74">
        <f t="shared" ref="H42:I42" si="59">SUM(H43:H45)</f>
        <v>16609.876</v>
      </c>
      <c r="I42" s="74">
        <f t="shared" si="59"/>
        <v>16609.876</v>
      </c>
      <c r="J42" s="74">
        <f>I42/H42*100</f>
        <v>100</v>
      </c>
      <c r="K42" s="74">
        <f t="shared" ref="K42:L42" si="60">SUM(K43:K45)</f>
        <v>218.4</v>
      </c>
      <c r="L42" s="74">
        <f t="shared" si="60"/>
        <v>218.4</v>
      </c>
      <c r="M42" s="74">
        <f>L42/K42*100</f>
        <v>100</v>
      </c>
      <c r="N42" s="74">
        <f t="shared" ref="N42:O42" si="61">SUM(N43:N45)</f>
        <v>0</v>
      </c>
      <c r="O42" s="74">
        <f t="shared" si="61"/>
        <v>0</v>
      </c>
      <c r="P42" s="74"/>
      <c r="Q42" s="74">
        <f t="shared" ref="Q42:R42" si="62">SUM(Q43:Q45)</f>
        <v>0</v>
      </c>
      <c r="R42" s="74">
        <f t="shared" si="62"/>
        <v>0</v>
      </c>
      <c r="S42" s="74"/>
      <c r="T42" s="74">
        <f t="shared" ref="T42:U42" si="63">SUM(T43:T45)</f>
        <v>0</v>
      </c>
      <c r="U42" s="74">
        <f t="shared" si="63"/>
        <v>0</v>
      </c>
      <c r="V42" s="74"/>
      <c r="W42" s="74">
        <f t="shared" ref="W42:X42" si="64">SUM(W43:W45)</f>
        <v>0</v>
      </c>
      <c r="X42" s="74">
        <f t="shared" si="64"/>
        <v>0</v>
      </c>
      <c r="Y42" s="74"/>
      <c r="Z42" s="74">
        <f t="shared" ref="Z42:AA42" si="65">SUM(Z43:Z45)</f>
        <v>0</v>
      </c>
      <c r="AA42" s="74">
        <f t="shared" si="65"/>
        <v>0</v>
      </c>
      <c r="AB42" s="74"/>
      <c r="AC42" s="74">
        <f t="shared" ref="AC42:AD42" si="66">SUM(AC43:AC45)</f>
        <v>0</v>
      </c>
      <c r="AD42" s="74">
        <f t="shared" si="66"/>
        <v>0</v>
      </c>
      <c r="AE42" s="74"/>
      <c r="AF42" s="74">
        <f t="shared" ref="AF42:AG42" si="67">SUM(AF43:AF45)</f>
        <v>0</v>
      </c>
      <c r="AG42" s="74">
        <f t="shared" si="67"/>
        <v>0</v>
      </c>
      <c r="AH42" s="74"/>
      <c r="AI42" s="74">
        <f t="shared" ref="AI42:AJ42" si="68">SUM(AI43:AI45)</f>
        <v>0</v>
      </c>
      <c r="AJ42" s="74">
        <f t="shared" si="68"/>
        <v>0</v>
      </c>
      <c r="AK42" s="54"/>
    </row>
    <row r="43" spans="1:37" s="6" customFormat="1" ht="12.75">
      <c r="A43" s="1" t="s">
        <v>42</v>
      </c>
      <c r="B43" s="54">
        <f t="shared" ref="B43:C45" si="69">E43+K43+N43+Q43+T43+W43+Z43+AC43+AF43+H43+AI43</f>
        <v>16609.876</v>
      </c>
      <c r="C43" s="54">
        <f t="shared" si="69"/>
        <v>16609.876</v>
      </c>
      <c r="D43" s="54">
        <f>C43/B43*100</f>
        <v>100</v>
      </c>
      <c r="E43" s="74"/>
      <c r="F43" s="74"/>
      <c r="G43" s="54"/>
      <c r="H43" s="54">
        <v>16609.876</v>
      </c>
      <c r="I43" s="54">
        <v>16609.876</v>
      </c>
      <c r="J43" s="54">
        <f>I43/H43*100</f>
        <v>100</v>
      </c>
      <c r="K43" s="74"/>
      <c r="L43" s="74"/>
      <c r="M43" s="74"/>
      <c r="N43" s="74"/>
      <c r="O43" s="74"/>
      <c r="P43" s="54"/>
      <c r="Q43" s="74"/>
      <c r="R43" s="74"/>
      <c r="S43" s="54"/>
      <c r="T43" s="74"/>
      <c r="U43" s="74"/>
      <c r="V43" s="54"/>
      <c r="W43" s="74"/>
      <c r="X43" s="74"/>
      <c r="Y43" s="54"/>
      <c r="Z43" s="74"/>
      <c r="AA43" s="74"/>
      <c r="AB43" s="54"/>
      <c r="AC43" s="74"/>
      <c r="AD43" s="74"/>
      <c r="AE43" s="54"/>
      <c r="AF43" s="74"/>
      <c r="AG43" s="74"/>
      <c r="AH43" s="54"/>
      <c r="AI43" s="74"/>
      <c r="AJ43" s="74"/>
      <c r="AK43" s="54"/>
    </row>
    <row r="44" spans="1:37" s="6" customFormat="1" ht="12.75">
      <c r="A44" s="1" t="s">
        <v>121</v>
      </c>
      <c r="B44" s="54">
        <f t="shared" si="69"/>
        <v>0</v>
      </c>
      <c r="C44" s="54">
        <f t="shared" si="69"/>
        <v>0</v>
      </c>
      <c r="D44" s="54"/>
      <c r="E44" s="74"/>
      <c r="F44" s="74"/>
      <c r="G44" s="54"/>
      <c r="H44" s="54"/>
      <c r="I44" s="54"/>
      <c r="J44" s="54"/>
      <c r="K44" s="74"/>
      <c r="L44" s="74"/>
      <c r="M44" s="54"/>
      <c r="N44" s="74"/>
      <c r="O44" s="74"/>
      <c r="P44" s="54"/>
      <c r="Q44" s="74"/>
      <c r="R44" s="74"/>
      <c r="S44" s="54"/>
      <c r="T44" s="74"/>
      <c r="U44" s="74"/>
      <c r="V44" s="54"/>
      <c r="W44" s="74"/>
      <c r="X44" s="74"/>
      <c r="Y44" s="54"/>
      <c r="Z44" s="74"/>
      <c r="AA44" s="74"/>
      <c r="AB44" s="54"/>
      <c r="AC44" s="74"/>
      <c r="AD44" s="74"/>
      <c r="AE44" s="54"/>
      <c r="AF44" s="74"/>
      <c r="AG44" s="74"/>
      <c r="AH44" s="54"/>
      <c r="AI44" s="74"/>
      <c r="AJ44" s="74"/>
      <c r="AK44" s="54"/>
    </row>
    <row r="45" spans="1:37" s="6" customFormat="1" ht="12.75">
      <c r="A45" s="1" t="s">
        <v>102</v>
      </c>
      <c r="B45" s="54">
        <f t="shared" si="69"/>
        <v>218.4</v>
      </c>
      <c r="C45" s="54">
        <f t="shared" si="69"/>
        <v>218.4</v>
      </c>
      <c r="D45" s="54"/>
      <c r="E45" s="74"/>
      <c r="F45" s="74"/>
      <c r="G45" s="54"/>
      <c r="H45" s="74"/>
      <c r="I45" s="74"/>
      <c r="J45" s="54"/>
      <c r="K45" s="54">
        <v>218.4</v>
      </c>
      <c r="L45" s="54">
        <v>218.4</v>
      </c>
      <c r="M45" s="54">
        <f>L45/K45*100</f>
        <v>100</v>
      </c>
      <c r="N45" s="54"/>
      <c r="O45" s="74"/>
      <c r="P45" s="54"/>
      <c r="Q45" s="54"/>
      <c r="R45" s="74"/>
      <c r="S45" s="54"/>
      <c r="T45" s="54"/>
      <c r="U45" s="74"/>
      <c r="V45" s="54"/>
      <c r="W45" s="54"/>
      <c r="X45" s="74"/>
      <c r="Y45" s="54"/>
      <c r="Z45" s="54"/>
      <c r="AA45" s="74"/>
      <c r="AB45" s="54"/>
      <c r="AC45" s="54"/>
      <c r="AD45" s="74"/>
      <c r="AE45" s="54"/>
      <c r="AF45" s="54"/>
      <c r="AG45" s="74"/>
      <c r="AH45" s="54"/>
      <c r="AI45" s="54"/>
      <c r="AJ45" s="74"/>
      <c r="AK45" s="54"/>
    </row>
    <row r="46" spans="1:37" s="6" customFormat="1" ht="12.75">
      <c r="A46" s="2" t="s">
        <v>179</v>
      </c>
      <c r="B46" s="74">
        <f>B47+B48</f>
        <v>274.55999999999995</v>
      </c>
      <c r="C46" s="74">
        <f>C47+C48</f>
        <v>274.55999999999995</v>
      </c>
      <c r="D46" s="74"/>
      <c r="E46" s="74">
        <f>E47+E48</f>
        <v>0</v>
      </c>
      <c r="F46" s="74">
        <f>F47+F48</f>
        <v>0</v>
      </c>
      <c r="G46" s="74"/>
      <c r="H46" s="74">
        <f>H47+H48</f>
        <v>0</v>
      </c>
      <c r="I46" s="74">
        <f>I47+I48</f>
        <v>0</v>
      </c>
      <c r="J46" s="74"/>
      <c r="K46" s="74">
        <f>K47+K48</f>
        <v>274.55999999999995</v>
      </c>
      <c r="L46" s="74">
        <f>L47+L48</f>
        <v>274.55999999999995</v>
      </c>
      <c r="M46" s="74">
        <f>L46/K46*100</f>
        <v>100</v>
      </c>
      <c r="N46" s="74">
        <f>N47+N48</f>
        <v>0</v>
      </c>
      <c r="O46" s="74">
        <f>O47+O48</f>
        <v>0</v>
      </c>
      <c r="P46" s="74"/>
      <c r="Q46" s="74">
        <f>Q47+Q48</f>
        <v>0</v>
      </c>
      <c r="R46" s="74">
        <f>R47+R48</f>
        <v>0</v>
      </c>
      <c r="S46" s="74"/>
      <c r="T46" s="74">
        <f>T47+T48</f>
        <v>0</v>
      </c>
      <c r="U46" s="74">
        <f>U47+U48</f>
        <v>0</v>
      </c>
      <c r="V46" s="74"/>
      <c r="W46" s="74">
        <f>W47+W48</f>
        <v>0</v>
      </c>
      <c r="X46" s="74">
        <f>X47+X48</f>
        <v>0</v>
      </c>
      <c r="Y46" s="74"/>
      <c r="Z46" s="74">
        <f>Z47+Z48</f>
        <v>0</v>
      </c>
      <c r="AA46" s="74">
        <f>AA47+AA48</f>
        <v>0</v>
      </c>
      <c r="AB46" s="74"/>
      <c r="AC46" s="74">
        <f>AC47+AC48</f>
        <v>0</v>
      </c>
      <c r="AD46" s="74">
        <f>AD47+AD48</f>
        <v>0</v>
      </c>
      <c r="AE46" s="74"/>
      <c r="AF46" s="74">
        <f>AF47+AF48</f>
        <v>0</v>
      </c>
      <c r="AG46" s="74">
        <f>AG47+AG48</f>
        <v>0</v>
      </c>
      <c r="AH46" s="74"/>
      <c r="AI46" s="74">
        <f>AI47+AI48</f>
        <v>0</v>
      </c>
      <c r="AJ46" s="74">
        <f>AJ47+AJ48</f>
        <v>0</v>
      </c>
      <c r="AK46" s="54"/>
    </row>
    <row r="47" spans="1:37" ht="12.75">
      <c r="A47" s="1" t="s">
        <v>180</v>
      </c>
      <c r="B47" s="54">
        <f>E47+K47+N47+Q47+T47+W47+Z47+AC47+AF47+H47+AI47</f>
        <v>0</v>
      </c>
      <c r="C47" s="54">
        <f>F47+L47+O47+R47+U47+X47+AA47+AD47+AG47+I47+AJ47</f>
        <v>0</v>
      </c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</row>
    <row r="48" spans="1:37" s="6" customFormat="1" ht="12.75">
      <c r="A48" s="2" t="s">
        <v>188</v>
      </c>
      <c r="B48" s="74">
        <f>SUM(B49:B53)</f>
        <v>274.55999999999995</v>
      </c>
      <c r="C48" s="74">
        <f>SUM(C49:C53)</f>
        <v>274.55999999999995</v>
      </c>
      <c r="D48" s="74"/>
      <c r="E48" s="74">
        <f>SUM(E49:E53)</f>
        <v>0</v>
      </c>
      <c r="F48" s="74">
        <f>SUM(F49:F53)</f>
        <v>0</v>
      </c>
      <c r="G48" s="74"/>
      <c r="H48" s="74">
        <f>SUM(H49:H53)</f>
        <v>0</v>
      </c>
      <c r="I48" s="74">
        <f>SUM(I49:I53)</f>
        <v>0</v>
      </c>
      <c r="J48" s="74"/>
      <c r="K48" s="74">
        <f>SUM(K49:K53)</f>
        <v>274.55999999999995</v>
      </c>
      <c r="L48" s="74">
        <f>SUM(L49:L53)</f>
        <v>274.55999999999995</v>
      </c>
      <c r="M48" s="74">
        <f>L48/K48*100</f>
        <v>100</v>
      </c>
      <c r="N48" s="74">
        <f>SUM(N49:N53)</f>
        <v>0</v>
      </c>
      <c r="O48" s="74">
        <f>SUM(O49:O53)</f>
        <v>0</v>
      </c>
      <c r="P48" s="74"/>
      <c r="Q48" s="74">
        <f>SUM(Q49:Q53)</f>
        <v>0</v>
      </c>
      <c r="R48" s="74">
        <f>SUM(R49:R53)</f>
        <v>0</v>
      </c>
      <c r="S48" s="74"/>
      <c r="T48" s="74">
        <f>SUM(T49:T53)</f>
        <v>0</v>
      </c>
      <c r="U48" s="74">
        <f>SUM(U49:U53)</f>
        <v>0</v>
      </c>
      <c r="V48" s="74"/>
      <c r="W48" s="74">
        <f>SUM(W49:W53)</f>
        <v>0</v>
      </c>
      <c r="X48" s="74">
        <f>SUM(X49:X53)</f>
        <v>0</v>
      </c>
      <c r="Y48" s="74"/>
      <c r="Z48" s="74">
        <f>SUM(Z49:Z53)</f>
        <v>0</v>
      </c>
      <c r="AA48" s="74">
        <f>SUM(AA49:AA53)</f>
        <v>0</v>
      </c>
      <c r="AB48" s="74"/>
      <c r="AC48" s="74">
        <f>SUM(AC49:AC53)</f>
        <v>0</v>
      </c>
      <c r="AD48" s="74">
        <f>SUM(AD49:AD53)</f>
        <v>0</v>
      </c>
      <c r="AE48" s="74"/>
      <c r="AF48" s="74">
        <f>SUM(AF49:AF53)</f>
        <v>0</v>
      </c>
      <c r="AG48" s="74">
        <f>SUM(AG49:AG53)</f>
        <v>0</v>
      </c>
      <c r="AH48" s="74"/>
      <c r="AI48" s="74">
        <f>SUM(AI49:AI53)</f>
        <v>0</v>
      </c>
      <c r="AJ48" s="74">
        <f>SUM(AJ49:AJ53)</f>
        <v>0</v>
      </c>
      <c r="AK48" s="54"/>
    </row>
    <row r="49" spans="1:37" ht="12.75">
      <c r="A49" s="1" t="s">
        <v>131</v>
      </c>
      <c r="B49" s="54">
        <f t="shared" ref="B49:C53" si="70">E49+K49+N49+Q49+T49+W49+Z49+AC49+AF49+H49+AI49</f>
        <v>0</v>
      </c>
      <c r="C49" s="54">
        <f t="shared" si="70"/>
        <v>0</v>
      </c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</row>
    <row r="50" spans="1:37" ht="12.75">
      <c r="A50" s="1" t="s">
        <v>237</v>
      </c>
      <c r="B50" s="54">
        <f t="shared" si="70"/>
        <v>9.36</v>
      </c>
      <c r="C50" s="54">
        <f t="shared" si="70"/>
        <v>9.36</v>
      </c>
      <c r="D50" s="54"/>
      <c r="E50" s="54"/>
      <c r="F50" s="54"/>
      <c r="G50" s="54"/>
      <c r="H50" s="54"/>
      <c r="I50" s="54"/>
      <c r="J50" s="54"/>
      <c r="K50" s="54">
        <v>9.36</v>
      </c>
      <c r="L50" s="54">
        <v>9.36</v>
      </c>
      <c r="M50" s="54">
        <f>L50/K50*100</f>
        <v>100</v>
      </c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</row>
    <row r="51" spans="1:37" ht="12.75">
      <c r="A51" s="1" t="s">
        <v>153</v>
      </c>
      <c r="B51" s="54">
        <f t="shared" si="70"/>
        <v>0</v>
      </c>
      <c r="C51" s="54">
        <f t="shared" si="70"/>
        <v>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</row>
    <row r="52" spans="1:37" ht="12.75">
      <c r="A52" s="1" t="s">
        <v>156</v>
      </c>
      <c r="B52" s="54">
        <f t="shared" si="70"/>
        <v>171.6</v>
      </c>
      <c r="C52" s="54">
        <f t="shared" si="70"/>
        <v>171.6</v>
      </c>
      <c r="D52" s="54">
        <f>C52/B52*100</f>
        <v>100</v>
      </c>
      <c r="E52" s="54"/>
      <c r="F52" s="54"/>
      <c r="G52" s="54"/>
      <c r="H52" s="54"/>
      <c r="I52" s="54"/>
      <c r="J52" s="54"/>
      <c r="K52" s="54">
        <v>171.6</v>
      </c>
      <c r="L52" s="54">
        <v>171.6</v>
      </c>
      <c r="M52" s="54">
        <f>L52/K52*100</f>
        <v>100</v>
      </c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</row>
    <row r="53" spans="1:37" ht="12.75">
      <c r="A53" s="1" t="s">
        <v>97</v>
      </c>
      <c r="B53" s="54">
        <f t="shared" si="70"/>
        <v>93.6</v>
      </c>
      <c r="C53" s="54">
        <f t="shared" si="70"/>
        <v>93.6</v>
      </c>
      <c r="D53" s="54">
        <f>C53/B53*100</f>
        <v>100</v>
      </c>
      <c r="E53" s="54"/>
      <c r="F53" s="54"/>
      <c r="G53" s="54"/>
      <c r="H53" s="54"/>
      <c r="I53" s="54"/>
      <c r="J53" s="54"/>
      <c r="K53" s="54">
        <v>93.6</v>
      </c>
      <c r="L53" s="54">
        <v>93.6</v>
      </c>
      <c r="M53" s="54">
        <f>L53/K53*100</f>
        <v>100</v>
      </c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</row>
    <row r="54" spans="1:37" s="22" customFormat="1" ht="12.75">
      <c r="A54" s="2" t="s">
        <v>176</v>
      </c>
      <c r="B54" s="74">
        <f>B55+B56</f>
        <v>7019.9152300000005</v>
      </c>
      <c r="C54" s="74">
        <f>C55+C56</f>
        <v>7019.9152300000005</v>
      </c>
      <c r="D54" s="74"/>
      <c r="E54" s="74">
        <f t="shared" ref="E54:F54" si="71">E55+E56</f>
        <v>0</v>
      </c>
      <c r="F54" s="74">
        <f t="shared" si="71"/>
        <v>0</v>
      </c>
      <c r="G54" s="74"/>
      <c r="H54" s="74">
        <f t="shared" ref="H54:I54" si="72">H55+H56</f>
        <v>6442.2910000000002</v>
      </c>
      <c r="I54" s="74">
        <f t="shared" si="72"/>
        <v>6442.2910000000002</v>
      </c>
      <c r="J54" s="74">
        <f>I54/H54*100</f>
        <v>100</v>
      </c>
      <c r="K54" s="74">
        <f t="shared" ref="K54:L54" si="73">K55+K56</f>
        <v>218.4</v>
      </c>
      <c r="L54" s="74">
        <f t="shared" si="73"/>
        <v>218.4</v>
      </c>
      <c r="M54" s="74">
        <f t="shared" ref="M54" si="74">L54/K54*100</f>
        <v>100</v>
      </c>
      <c r="N54" s="74">
        <f t="shared" ref="N54:O54" si="75">N55+N56</f>
        <v>0</v>
      </c>
      <c r="O54" s="74">
        <f t="shared" si="75"/>
        <v>0</v>
      </c>
      <c r="P54" s="74"/>
      <c r="Q54" s="74">
        <f t="shared" ref="Q54:R54" si="76">Q55+Q56</f>
        <v>0</v>
      </c>
      <c r="R54" s="74">
        <f t="shared" si="76"/>
        <v>0</v>
      </c>
      <c r="S54" s="74"/>
      <c r="T54" s="74">
        <f t="shared" ref="T54:U54" si="77">T55+T56</f>
        <v>0</v>
      </c>
      <c r="U54" s="74">
        <f t="shared" si="77"/>
        <v>0</v>
      </c>
      <c r="V54" s="74"/>
      <c r="W54" s="74">
        <f t="shared" ref="W54:X54" si="78">W55+W56</f>
        <v>0</v>
      </c>
      <c r="X54" s="74">
        <f t="shared" si="78"/>
        <v>0</v>
      </c>
      <c r="Y54" s="74"/>
      <c r="Z54" s="74">
        <f t="shared" ref="Z54:AA54" si="79">Z55+Z56</f>
        <v>0</v>
      </c>
      <c r="AA54" s="74">
        <f t="shared" si="79"/>
        <v>0</v>
      </c>
      <c r="AB54" s="74"/>
      <c r="AC54" s="74">
        <f t="shared" ref="AC54:AD54" si="80">AC55+AC56</f>
        <v>0</v>
      </c>
      <c r="AD54" s="74">
        <f t="shared" si="80"/>
        <v>0</v>
      </c>
      <c r="AE54" s="74"/>
      <c r="AF54" s="74">
        <f t="shared" ref="AF54:AG54" si="81">AF55+AF56</f>
        <v>0</v>
      </c>
      <c r="AG54" s="74">
        <f t="shared" si="81"/>
        <v>0</v>
      </c>
      <c r="AH54" s="74"/>
      <c r="AI54" s="74">
        <f t="shared" ref="AI54:AJ54" si="82">AI55+AI56</f>
        <v>359.22422999999998</v>
      </c>
      <c r="AJ54" s="74">
        <f t="shared" si="82"/>
        <v>359.22422999999998</v>
      </c>
      <c r="AK54" s="54">
        <f t="shared" si="0"/>
        <v>100</v>
      </c>
    </row>
    <row r="55" spans="1:37" ht="12.75">
      <c r="A55" s="1" t="s">
        <v>181</v>
      </c>
      <c r="B55" s="54">
        <f>E55+K55+N55+Q55+T55+W55+Z55+AC55+AF55+H55+AI55</f>
        <v>6442.2910000000002</v>
      </c>
      <c r="C55" s="54">
        <f>F55+L55+O55+R55+U55+X55+AA55+AD55+AG55+I55+AJ55</f>
        <v>6442.2910000000002</v>
      </c>
      <c r="D55" s="54"/>
      <c r="E55" s="54"/>
      <c r="F55" s="54"/>
      <c r="G55" s="54"/>
      <c r="H55" s="54">
        <v>6442.2910000000002</v>
      </c>
      <c r="I55" s="54">
        <v>6442.2910000000002</v>
      </c>
      <c r="J55" s="54">
        <f>I55/H55*100</f>
        <v>100</v>
      </c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</row>
    <row r="56" spans="1:37" s="22" customFormat="1" ht="12.75">
      <c r="A56" s="52" t="s">
        <v>189</v>
      </c>
      <c r="B56" s="75">
        <f>SUM(B57:B59)</f>
        <v>577.62423000000001</v>
      </c>
      <c r="C56" s="75">
        <f>SUM(C57:C59)</f>
        <v>577.62423000000001</v>
      </c>
      <c r="D56" s="75"/>
      <c r="E56" s="75">
        <f>SUM(E57:E59)</f>
        <v>0</v>
      </c>
      <c r="F56" s="75">
        <f>SUM(F57:F59)</f>
        <v>0</v>
      </c>
      <c r="G56" s="75"/>
      <c r="H56" s="75">
        <f>SUM(H57:H59)</f>
        <v>0</v>
      </c>
      <c r="I56" s="75">
        <f>SUM(I57:I59)</f>
        <v>0</v>
      </c>
      <c r="J56" s="75"/>
      <c r="K56" s="75">
        <f>SUM(K57:K59)</f>
        <v>218.4</v>
      </c>
      <c r="L56" s="75">
        <f>SUM(L57:L59)</f>
        <v>218.4</v>
      </c>
      <c r="M56" s="75">
        <f>L56/K56*100</f>
        <v>100</v>
      </c>
      <c r="N56" s="75">
        <f>SUM(N57:N59)</f>
        <v>0</v>
      </c>
      <c r="O56" s="75">
        <f>SUM(O57:O59)</f>
        <v>0</v>
      </c>
      <c r="P56" s="75"/>
      <c r="Q56" s="75">
        <f>SUM(Q57:Q59)</f>
        <v>0</v>
      </c>
      <c r="R56" s="75">
        <f>SUM(R57:R59)</f>
        <v>0</v>
      </c>
      <c r="S56" s="75"/>
      <c r="T56" s="75">
        <f>SUM(T57:T59)</f>
        <v>0</v>
      </c>
      <c r="U56" s="75">
        <f>SUM(U57:U59)</f>
        <v>0</v>
      </c>
      <c r="V56" s="75"/>
      <c r="W56" s="75">
        <f>SUM(W57:W59)</f>
        <v>0</v>
      </c>
      <c r="X56" s="75">
        <f>SUM(X57:X59)</f>
        <v>0</v>
      </c>
      <c r="Y56" s="75"/>
      <c r="Z56" s="75">
        <f>SUM(Z57:Z59)</f>
        <v>0</v>
      </c>
      <c r="AA56" s="75">
        <f>SUM(AA57:AA59)</f>
        <v>0</v>
      </c>
      <c r="AB56" s="75"/>
      <c r="AC56" s="75">
        <f>SUM(AC57:AC59)</f>
        <v>0</v>
      </c>
      <c r="AD56" s="75">
        <f>SUM(AD57:AD59)</f>
        <v>0</v>
      </c>
      <c r="AE56" s="75"/>
      <c r="AF56" s="75">
        <f>SUM(AF57:AF59)</f>
        <v>0</v>
      </c>
      <c r="AG56" s="75">
        <f>SUM(AG57:AG59)</f>
        <v>0</v>
      </c>
      <c r="AH56" s="75"/>
      <c r="AI56" s="75">
        <f>SUM(AI57:AI59)</f>
        <v>359.22422999999998</v>
      </c>
      <c r="AJ56" s="75">
        <f>SUM(AJ57:AJ59)</f>
        <v>359.22422999999998</v>
      </c>
      <c r="AK56" s="54">
        <f t="shared" si="0"/>
        <v>100</v>
      </c>
    </row>
    <row r="57" spans="1:37" ht="12.75">
      <c r="A57" s="1" t="s">
        <v>79</v>
      </c>
      <c r="B57" s="54">
        <f t="shared" ref="B57:C59" si="83">E57+K57+N57+Q57+T57+W57+Z57+AC57+AF57+H57+AI57</f>
        <v>0</v>
      </c>
      <c r="C57" s="54">
        <f t="shared" si="83"/>
        <v>0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</row>
    <row r="58" spans="1:37" ht="12.75">
      <c r="A58" s="1" t="s">
        <v>58</v>
      </c>
      <c r="B58" s="54">
        <f t="shared" si="83"/>
        <v>577.62423000000001</v>
      </c>
      <c r="C58" s="54">
        <f t="shared" si="83"/>
        <v>577.62423000000001</v>
      </c>
      <c r="D58" s="54">
        <f>C58/B58*100</f>
        <v>100</v>
      </c>
      <c r="E58" s="54"/>
      <c r="F58" s="54"/>
      <c r="G58" s="54"/>
      <c r="H58" s="54"/>
      <c r="I58" s="54"/>
      <c r="J58" s="54"/>
      <c r="K58" s="54">
        <v>218.4</v>
      </c>
      <c r="L58" s="54">
        <v>218.4</v>
      </c>
      <c r="M58" s="54">
        <f>L58/K58*100</f>
        <v>100</v>
      </c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>
        <v>359.22422999999998</v>
      </c>
      <c r="AJ58" s="54">
        <v>359.22422999999998</v>
      </c>
      <c r="AK58" s="54">
        <f t="shared" si="0"/>
        <v>100</v>
      </c>
    </row>
    <row r="59" spans="1:37" ht="12.75">
      <c r="A59" s="1" t="s">
        <v>99</v>
      </c>
      <c r="B59" s="54">
        <f t="shared" si="83"/>
        <v>0</v>
      </c>
      <c r="C59" s="54">
        <f t="shared" si="83"/>
        <v>0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</row>
    <row r="60" spans="1:37" s="6" customFormat="1" ht="12.75">
      <c r="A60" s="2" t="s">
        <v>177</v>
      </c>
      <c r="B60" s="74">
        <f>B61+B62</f>
        <v>38192.663780000003</v>
      </c>
      <c r="C60" s="74">
        <f>C61+C62</f>
        <v>38192.663780000003</v>
      </c>
      <c r="D60" s="74">
        <f>C60/B60*100</f>
        <v>100</v>
      </c>
      <c r="E60" s="74">
        <f t="shared" ref="E60:F60" si="84">E61+E62</f>
        <v>0</v>
      </c>
      <c r="F60" s="74">
        <f t="shared" si="84"/>
        <v>0</v>
      </c>
      <c r="G60" s="74"/>
      <c r="H60" s="74">
        <f t="shared" ref="H60:I60" si="85">H61+H62</f>
        <v>0</v>
      </c>
      <c r="I60" s="74">
        <f t="shared" si="85"/>
        <v>0</v>
      </c>
      <c r="J60" s="74"/>
      <c r="K60" s="74">
        <f t="shared" ref="K60:L60" si="86">K61+K62</f>
        <v>494.90688</v>
      </c>
      <c r="L60" s="74">
        <f t="shared" si="86"/>
        <v>494.90688</v>
      </c>
      <c r="M60" s="74">
        <f>L60/K60*100</f>
        <v>100</v>
      </c>
      <c r="N60" s="74">
        <f t="shared" ref="N60:O60" si="87">N61+N62</f>
        <v>0</v>
      </c>
      <c r="O60" s="74">
        <f t="shared" si="87"/>
        <v>0</v>
      </c>
      <c r="P60" s="74"/>
      <c r="Q60" s="74">
        <f t="shared" ref="Q60:R60" si="88">Q61+Q62</f>
        <v>0</v>
      </c>
      <c r="R60" s="74">
        <f t="shared" si="88"/>
        <v>0</v>
      </c>
      <c r="S60" s="74"/>
      <c r="T60" s="74">
        <f t="shared" ref="T60:U60" si="89">T61+T62</f>
        <v>26830.243899999998</v>
      </c>
      <c r="U60" s="74">
        <f t="shared" si="89"/>
        <v>26830.243900000001</v>
      </c>
      <c r="V60" s="74">
        <f>U60/T60*100</f>
        <v>100.00000000000003</v>
      </c>
      <c r="W60" s="74">
        <f t="shared" ref="W60:X60" si="90">W61+W62</f>
        <v>10834.513000000001</v>
      </c>
      <c r="X60" s="74">
        <f t="shared" si="90"/>
        <v>10834.513000000001</v>
      </c>
      <c r="Y60" s="74">
        <f>X60/W60*100</f>
        <v>100</v>
      </c>
      <c r="Z60" s="74">
        <f t="shared" ref="Z60:AA60" si="91">Z61+Z62</f>
        <v>0</v>
      </c>
      <c r="AA60" s="74">
        <f t="shared" si="91"/>
        <v>0</v>
      </c>
      <c r="AB60" s="74"/>
      <c r="AC60" s="74">
        <f t="shared" ref="AC60:AD60" si="92">AC61+AC62</f>
        <v>0</v>
      </c>
      <c r="AD60" s="74">
        <f t="shared" si="92"/>
        <v>0</v>
      </c>
      <c r="AE60" s="74"/>
      <c r="AF60" s="74">
        <f t="shared" ref="AF60:AG60" si="93">AF61+AF62</f>
        <v>0</v>
      </c>
      <c r="AG60" s="74">
        <f t="shared" si="93"/>
        <v>0</v>
      </c>
      <c r="AH60" s="74"/>
      <c r="AI60" s="74">
        <f t="shared" ref="AI60:AJ60" si="94">AI61+AI62</f>
        <v>33</v>
      </c>
      <c r="AJ60" s="74">
        <f t="shared" si="94"/>
        <v>33</v>
      </c>
      <c r="AK60" s="54">
        <f t="shared" si="0"/>
        <v>100</v>
      </c>
    </row>
    <row r="61" spans="1:37" ht="12.75">
      <c r="A61" s="1" t="s">
        <v>182</v>
      </c>
      <c r="B61" s="54">
        <f>E61+K61+N61+Q61+T61+W61+Z61+AC61+AF61+H61+AI61</f>
        <v>0</v>
      </c>
      <c r="C61" s="54">
        <f>F61+L61+O61+R61+U61+X61+AA61+AD61+AG61+I61+AJ61</f>
        <v>0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</row>
    <row r="62" spans="1:37" s="6" customFormat="1" ht="12.75">
      <c r="A62" s="2" t="s">
        <v>188</v>
      </c>
      <c r="B62" s="74">
        <f>SUM(B63:B73)</f>
        <v>38192.663780000003</v>
      </c>
      <c r="C62" s="74">
        <f>SUM(C63:C73)</f>
        <v>38192.663780000003</v>
      </c>
      <c r="D62" s="74">
        <f>C62/B62*100</f>
        <v>100</v>
      </c>
      <c r="E62" s="74">
        <f t="shared" ref="E62:F62" si="95">SUM(E63:E73)</f>
        <v>0</v>
      </c>
      <c r="F62" s="74">
        <f t="shared" si="95"/>
        <v>0</v>
      </c>
      <c r="G62" s="74"/>
      <c r="H62" s="74">
        <f t="shared" ref="H62:I62" si="96">SUM(H63:H73)</f>
        <v>0</v>
      </c>
      <c r="I62" s="74">
        <f t="shared" si="96"/>
        <v>0</v>
      </c>
      <c r="J62" s="74"/>
      <c r="K62" s="74">
        <f t="shared" ref="K62:L62" si="97">SUM(K63:K73)</f>
        <v>494.90688</v>
      </c>
      <c r="L62" s="74">
        <f t="shared" si="97"/>
        <v>494.90688</v>
      </c>
      <c r="M62" s="74">
        <f>L62/K62*100</f>
        <v>100</v>
      </c>
      <c r="N62" s="74">
        <f t="shared" ref="N62:O62" si="98">SUM(N63:N73)</f>
        <v>0</v>
      </c>
      <c r="O62" s="74">
        <f t="shared" si="98"/>
        <v>0</v>
      </c>
      <c r="P62" s="74"/>
      <c r="Q62" s="74">
        <f t="shared" ref="Q62:R62" si="99">SUM(Q63:Q73)</f>
        <v>0</v>
      </c>
      <c r="R62" s="74">
        <f t="shared" si="99"/>
        <v>0</v>
      </c>
      <c r="S62" s="74"/>
      <c r="T62" s="74">
        <f t="shared" ref="T62:U62" si="100">SUM(T63:T73)</f>
        <v>26830.243899999998</v>
      </c>
      <c r="U62" s="74">
        <f t="shared" si="100"/>
        <v>26830.243900000001</v>
      </c>
      <c r="V62" s="74">
        <f>U62/T62*100</f>
        <v>100.00000000000003</v>
      </c>
      <c r="W62" s="74">
        <f t="shared" ref="W62:X62" si="101">SUM(W63:W73)</f>
        <v>10834.513000000001</v>
      </c>
      <c r="X62" s="74">
        <f t="shared" si="101"/>
        <v>10834.513000000001</v>
      </c>
      <c r="Y62" s="74">
        <f>X62/W62*100</f>
        <v>100</v>
      </c>
      <c r="Z62" s="74">
        <f t="shared" ref="Z62:AA62" si="102">SUM(Z63:Z73)</f>
        <v>0</v>
      </c>
      <c r="AA62" s="74">
        <f t="shared" si="102"/>
        <v>0</v>
      </c>
      <c r="AB62" s="74"/>
      <c r="AC62" s="74">
        <f t="shared" ref="AC62:AD62" si="103">SUM(AC63:AC73)</f>
        <v>0</v>
      </c>
      <c r="AD62" s="74">
        <f t="shared" si="103"/>
        <v>0</v>
      </c>
      <c r="AE62" s="74"/>
      <c r="AF62" s="74">
        <f t="shared" ref="AF62:AG62" si="104">SUM(AF63:AF73)</f>
        <v>0</v>
      </c>
      <c r="AG62" s="74">
        <f t="shared" si="104"/>
        <v>0</v>
      </c>
      <c r="AH62" s="74"/>
      <c r="AI62" s="74">
        <f t="shared" ref="AI62:AJ62" si="105">SUM(AI63:AI73)</f>
        <v>33</v>
      </c>
      <c r="AJ62" s="74">
        <f t="shared" si="105"/>
        <v>33</v>
      </c>
      <c r="AK62" s="54">
        <f t="shared" si="0"/>
        <v>100</v>
      </c>
    </row>
    <row r="63" spans="1:37" ht="12.75">
      <c r="A63" s="1" t="s">
        <v>100</v>
      </c>
      <c r="B63" s="54">
        <f t="shared" ref="B63:C73" si="106">E63+K63+N63+Q63+T63+W63+Z63+AC63+AF63+H63+AI63</f>
        <v>33</v>
      </c>
      <c r="C63" s="54">
        <f t="shared" si="106"/>
        <v>33</v>
      </c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>
        <v>33</v>
      </c>
      <c r="AJ63" s="54">
        <v>33</v>
      </c>
      <c r="AK63" s="54">
        <f t="shared" si="0"/>
        <v>100</v>
      </c>
    </row>
    <row r="64" spans="1:37" ht="12.75">
      <c r="A64" s="1" t="s">
        <v>36</v>
      </c>
      <c r="B64" s="54">
        <f t="shared" si="106"/>
        <v>37664.7569</v>
      </c>
      <c r="C64" s="54">
        <f t="shared" si="106"/>
        <v>37664.7569</v>
      </c>
      <c r="D64" s="54">
        <f>C64/B64*100</f>
        <v>100</v>
      </c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>
        <v>26830.243899999998</v>
      </c>
      <c r="U64" s="54">
        <v>26830.243900000001</v>
      </c>
      <c r="V64" s="54">
        <f>U64/T64*100</f>
        <v>100.00000000000003</v>
      </c>
      <c r="W64" s="54">
        <v>10834.513000000001</v>
      </c>
      <c r="X64" s="54">
        <v>10834.513000000001</v>
      </c>
      <c r="Y64" s="54">
        <f>X64/W64*100</f>
        <v>100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1:37" ht="12.75">
      <c r="A65" s="1" t="s">
        <v>46</v>
      </c>
      <c r="B65" s="54">
        <f t="shared" si="106"/>
        <v>31.2</v>
      </c>
      <c r="C65" s="54">
        <f t="shared" si="106"/>
        <v>31.2</v>
      </c>
      <c r="D65" s="54">
        <f>C65/B65*100</f>
        <v>100</v>
      </c>
      <c r="E65" s="54"/>
      <c r="F65" s="54"/>
      <c r="G65" s="54"/>
      <c r="H65" s="54"/>
      <c r="I65" s="54"/>
      <c r="J65" s="54"/>
      <c r="K65" s="54">
        <v>31.2</v>
      </c>
      <c r="L65" s="54">
        <v>31.2</v>
      </c>
      <c r="M65" s="54">
        <f>L65/K65*100</f>
        <v>100</v>
      </c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1:37" ht="12.75">
      <c r="A66" s="1" t="s">
        <v>47</v>
      </c>
      <c r="B66" s="54">
        <f t="shared" si="106"/>
        <v>6.5519999999999996</v>
      </c>
      <c r="C66" s="54">
        <f t="shared" si="106"/>
        <v>6.5519999999999996</v>
      </c>
      <c r="D66" s="54">
        <f>C66/B66*100</f>
        <v>100</v>
      </c>
      <c r="E66" s="54"/>
      <c r="F66" s="54"/>
      <c r="G66" s="54"/>
      <c r="H66" s="54"/>
      <c r="I66" s="54"/>
      <c r="J66" s="54"/>
      <c r="K66" s="54">
        <v>6.5519999999999996</v>
      </c>
      <c r="L66" s="54">
        <v>6.5519999999999996</v>
      </c>
      <c r="M66" s="54">
        <f>L66/K66*100</f>
        <v>100</v>
      </c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1:37" ht="12.75">
      <c r="A67" s="1" t="s">
        <v>50</v>
      </c>
      <c r="B67" s="54">
        <f t="shared" si="106"/>
        <v>344.83488</v>
      </c>
      <c r="C67" s="54">
        <f t="shared" si="106"/>
        <v>344.83488</v>
      </c>
      <c r="D67" s="54">
        <f>C67/B67*100</f>
        <v>100</v>
      </c>
      <c r="E67" s="54"/>
      <c r="F67" s="54"/>
      <c r="G67" s="54"/>
      <c r="H67" s="54"/>
      <c r="I67" s="54"/>
      <c r="J67" s="54"/>
      <c r="K67" s="54">
        <v>344.83488</v>
      </c>
      <c r="L67" s="54">
        <v>344.83488</v>
      </c>
      <c r="M67" s="54">
        <f>L67/K67*100</f>
        <v>100</v>
      </c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7" ht="12.75">
      <c r="A68" s="1" t="s">
        <v>51</v>
      </c>
      <c r="B68" s="54">
        <f t="shared" si="106"/>
        <v>0</v>
      </c>
      <c r="C68" s="54">
        <f t="shared" si="106"/>
        <v>0</v>
      </c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1:37" ht="12.75">
      <c r="A69" s="1" t="s">
        <v>54</v>
      </c>
      <c r="B69" s="54">
        <f t="shared" si="106"/>
        <v>0</v>
      </c>
      <c r="C69" s="54">
        <f t="shared" si="106"/>
        <v>0</v>
      </c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1:37" ht="12.75">
      <c r="A70" s="1" t="s">
        <v>113</v>
      </c>
      <c r="B70" s="54">
        <f t="shared" si="106"/>
        <v>18.72</v>
      </c>
      <c r="C70" s="54">
        <f t="shared" si="106"/>
        <v>18.72</v>
      </c>
      <c r="D70" s="54">
        <f>C70/B70*100</f>
        <v>100</v>
      </c>
      <c r="E70" s="54"/>
      <c r="F70" s="54"/>
      <c r="G70" s="54"/>
      <c r="H70" s="54"/>
      <c r="I70" s="54"/>
      <c r="J70" s="54"/>
      <c r="K70" s="54">
        <v>18.72</v>
      </c>
      <c r="L70" s="54">
        <v>18.72</v>
      </c>
      <c r="M70" s="54">
        <f>L70/K70*100</f>
        <v>100</v>
      </c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1:37" ht="12.75">
      <c r="A71" s="1" t="s">
        <v>115</v>
      </c>
      <c r="B71" s="54">
        <f t="shared" si="106"/>
        <v>0</v>
      </c>
      <c r="C71" s="54">
        <f t="shared" si="106"/>
        <v>0</v>
      </c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1:37" ht="12.75">
      <c r="A72" s="1" t="s">
        <v>116</v>
      </c>
      <c r="B72" s="54">
        <f t="shared" si="106"/>
        <v>0</v>
      </c>
      <c r="C72" s="54">
        <f t="shared" si="106"/>
        <v>0</v>
      </c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1:37" ht="12.75">
      <c r="A73" s="1" t="s">
        <v>56</v>
      </c>
      <c r="B73" s="54">
        <f t="shared" si="106"/>
        <v>93.6</v>
      </c>
      <c r="C73" s="54">
        <f t="shared" si="106"/>
        <v>93.6</v>
      </c>
      <c r="D73" s="54">
        <f>C73/B73*100</f>
        <v>100</v>
      </c>
      <c r="E73" s="54"/>
      <c r="F73" s="54"/>
      <c r="G73" s="54"/>
      <c r="H73" s="54"/>
      <c r="I73" s="54"/>
      <c r="J73" s="54"/>
      <c r="K73" s="54">
        <v>93.6</v>
      </c>
      <c r="L73" s="54">
        <v>93.6</v>
      </c>
      <c r="M73" s="54">
        <f>L73/K73*100</f>
        <v>100</v>
      </c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1:37" s="6" customFormat="1" ht="12.75">
      <c r="A74" s="2" t="s">
        <v>178</v>
      </c>
      <c r="B74" s="74">
        <f>B75+B76</f>
        <v>11682.361000000001</v>
      </c>
      <c r="C74" s="74">
        <f>C75+C76</f>
        <v>11682.361000000001</v>
      </c>
      <c r="D74" s="74"/>
      <c r="E74" s="74">
        <f t="shared" ref="E74:F74" si="107">E75+E76</f>
        <v>0</v>
      </c>
      <c r="F74" s="74">
        <f t="shared" si="107"/>
        <v>0</v>
      </c>
      <c r="G74" s="74"/>
      <c r="H74" s="74">
        <f t="shared" ref="H74:I74" si="108">H75+H76</f>
        <v>11290.165000000001</v>
      </c>
      <c r="I74" s="74">
        <f t="shared" si="108"/>
        <v>11290.165000000001</v>
      </c>
      <c r="J74" s="74">
        <f t="shared" ref="J74:J75" si="109">I74/H74*100</f>
        <v>100</v>
      </c>
      <c r="K74" s="74">
        <f t="shared" ref="K74:L74" si="110">K75+K76</f>
        <v>111.696</v>
      </c>
      <c r="L74" s="74">
        <f t="shared" si="110"/>
        <v>111.696</v>
      </c>
      <c r="M74" s="74">
        <f>L74/K74*100</f>
        <v>100</v>
      </c>
      <c r="N74" s="74">
        <f t="shared" ref="N74:O74" si="111">N75+N76</f>
        <v>0</v>
      </c>
      <c r="O74" s="74">
        <f t="shared" si="111"/>
        <v>0</v>
      </c>
      <c r="P74" s="74"/>
      <c r="Q74" s="74">
        <f t="shared" ref="Q74:R74" si="112">Q75+Q76</f>
        <v>0</v>
      </c>
      <c r="R74" s="74">
        <f t="shared" si="112"/>
        <v>0</v>
      </c>
      <c r="S74" s="74"/>
      <c r="T74" s="74">
        <f t="shared" ref="T74:U74" si="113">T75+T76</f>
        <v>0</v>
      </c>
      <c r="U74" s="74">
        <f t="shared" si="113"/>
        <v>0</v>
      </c>
      <c r="V74" s="74"/>
      <c r="W74" s="74">
        <f t="shared" ref="W74:X74" si="114">W75+W76</f>
        <v>0</v>
      </c>
      <c r="X74" s="74">
        <f t="shared" si="114"/>
        <v>0</v>
      </c>
      <c r="Y74" s="74"/>
      <c r="Z74" s="74">
        <f t="shared" ref="Z74:AA74" si="115">Z75+Z76</f>
        <v>0</v>
      </c>
      <c r="AA74" s="74">
        <f t="shared" si="115"/>
        <v>0</v>
      </c>
      <c r="AB74" s="74"/>
      <c r="AC74" s="74">
        <f t="shared" ref="AC74:AD74" si="116">AC75+AC76</f>
        <v>0</v>
      </c>
      <c r="AD74" s="74">
        <f t="shared" si="116"/>
        <v>0</v>
      </c>
      <c r="AE74" s="74"/>
      <c r="AF74" s="74">
        <f t="shared" ref="AF74:AG74" si="117">AF75+AF76</f>
        <v>0</v>
      </c>
      <c r="AG74" s="74">
        <f t="shared" si="117"/>
        <v>0</v>
      </c>
      <c r="AH74" s="74"/>
      <c r="AI74" s="74">
        <f t="shared" ref="AI74:AJ74" si="118">AI75+AI76</f>
        <v>280.5</v>
      </c>
      <c r="AJ74" s="74">
        <f t="shared" si="118"/>
        <v>280.5</v>
      </c>
      <c r="AK74" s="54">
        <f t="shared" ref="AK74:AK131" si="119">AJ74/AI74*100</f>
        <v>100</v>
      </c>
    </row>
    <row r="75" spans="1:37" ht="12.75">
      <c r="A75" s="1" t="s">
        <v>183</v>
      </c>
      <c r="B75" s="54">
        <f>E75+K75+N75+Q75+T75+W75+Z75+AC75+AF75+H75+AI75</f>
        <v>11290.165000000001</v>
      </c>
      <c r="C75" s="54">
        <f>F75+L75+O75+R75+U75+X75+AA75+AD75+AG75+I75+AJ75</f>
        <v>11290.165000000001</v>
      </c>
      <c r="D75" s="54"/>
      <c r="E75" s="54"/>
      <c r="F75" s="54"/>
      <c r="G75" s="54"/>
      <c r="H75" s="54">
        <v>11290.165000000001</v>
      </c>
      <c r="I75" s="54">
        <v>11290.165000000001</v>
      </c>
      <c r="J75" s="54">
        <f t="shared" si="109"/>
        <v>100</v>
      </c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1:37" s="6" customFormat="1" ht="12.75">
      <c r="A76" s="2" t="s">
        <v>189</v>
      </c>
      <c r="B76" s="74">
        <f>SUM(B77:B79)</f>
        <v>392.19599999999997</v>
      </c>
      <c r="C76" s="74">
        <f>SUM(C77:C79)</f>
        <v>392.19599999999997</v>
      </c>
      <c r="D76" s="74"/>
      <c r="E76" s="74">
        <f t="shared" ref="E76:F76" si="120">SUM(E77:E79)</f>
        <v>0</v>
      </c>
      <c r="F76" s="74">
        <f t="shared" si="120"/>
        <v>0</v>
      </c>
      <c r="G76" s="74"/>
      <c r="H76" s="74">
        <f t="shared" ref="H76:I76" si="121">SUM(H77:H79)</f>
        <v>0</v>
      </c>
      <c r="I76" s="74">
        <f t="shared" si="121"/>
        <v>0</v>
      </c>
      <c r="J76" s="74"/>
      <c r="K76" s="74">
        <f t="shared" ref="K76:L76" si="122">SUM(K77:K79)</f>
        <v>111.696</v>
      </c>
      <c r="L76" s="74">
        <f t="shared" si="122"/>
        <v>111.696</v>
      </c>
      <c r="M76" s="74">
        <f>L76/K76*100</f>
        <v>100</v>
      </c>
      <c r="N76" s="74">
        <f t="shared" ref="N76:O76" si="123">SUM(N77:N79)</f>
        <v>0</v>
      </c>
      <c r="O76" s="74">
        <f t="shared" si="123"/>
        <v>0</v>
      </c>
      <c r="P76" s="74"/>
      <c r="Q76" s="74">
        <f t="shared" ref="Q76:R76" si="124">SUM(Q77:Q79)</f>
        <v>0</v>
      </c>
      <c r="R76" s="74">
        <f t="shared" si="124"/>
        <v>0</v>
      </c>
      <c r="S76" s="74"/>
      <c r="T76" s="74">
        <f t="shared" ref="T76:U76" si="125">SUM(T77:T79)</f>
        <v>0</v>
      </c>
      <c r="U76" s="74">
        <f t="shared" si="125"/>
        <v>0</v>
      </c>
      <c r="V76" s="74"/>
      <c r="W76" s="74">
        <f t="shared" ref="W76:X76" si="126">SUM(W77:W79)</f>
        <v>0</v>
      </c>
      <c r="X76" s="74">
        <f t="shared" si="126"/>
        <v>0</v>
      </c>
      <c r="Y76" s="74"/>
      <c r="Z76" s="74">
        <f t="shared" ref="Z76:AA76" si="127">SUM(Z77:Z79)</f>
        <v>0</v>
      </c>
      <c r="AA76" s="74">
        <f t="shared" si="127"/>
        <v>0</v>
      </c>
      <c r="AB76" s="74"/>
      <c r="AC76" s="74">
        <f t="shared" ref="AC76:AD76" si="128">SUM(AC77:AC79)</f>
        <v>0</v>
      </c>
      <c r="AD76" s="74">
        <f t="shared" si="128"/>
        <v>0</v>
      </c>
      <c r="AE76" s="74"/>
      <c r="AF76" s="74">
        <f t="shared" ref="AF76:AG76" si="129">SUM(AF77:AF79)</f>
        <v>0</v>
      </c>
      <c r="AG76" s="74">
        <f t="shared" si="129"/>
        <v>0</v>
      </c>
      <c r="AH76" s="74"/>
      <c r="AI76" s="74">
        <f t="shared" ref="AI76:AJ76" si="130">SUM(AI77:AI79)</f>
        <v>280.5</v>
      </c>
      <c r="AJ76" s="74">
        <f t="shared" si="130"/>
        <v>280.5</v>
      </c>
      <c r="AK76" s="54">
        <f t="shared" si="119"/>
        <v>100</v>
      </c>
    </row>
    <row r="77" spans="1:37" ht="12.75">
      <c r="A77" s="1" t="s">
        <v>238</v>
      </c>
      <c r="B77" s="54">
        <f t="shared" ref="B77:C79" si="131">E77+K77+N77+Q77+T77+W77+Z77+AC77+AF77+H77+AI77</f>
        <v>280.5</v>
      </c>
      <c r="C77" s="54">
        <f t="shared" si="131"/>
        <v>280.5</v>
      </c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>
        <v>280.5</v>
      </c>
      <c r="AJ77" s="54">
        <v>280.5</v>
      </c>
      <c r="AK77" s="54">
        <f t="shared" si="119"/>
        <v>100</v>
      </c>
    </row>
    <row r="78" spans="1:37" ht="12.75">
      <c r="A78" s="1" t="s">
        <v>85</v>
      </c>
      <c r="B78" s="54">
        <f t="shared" si="131"/>
        <v>54.911999999999999</v>
      </c>
      <c r="C78" s="54">
        <f t="shared" si="131"/>
        <v>54.911999999999999</v>
      </c>
      <c r="D78" s="54">
        <f>C78/B78*100</f>
        <v>100</v>
      </c>
      <c r="E78" s="54"/>
      <c r="F78" s="54"/>
      <c r="G78" s="54"/>
      <c r="H78" s="54"/>
      <c r="I78" s="54"/>
      <c r="J78" s="54"/>
      <c r="K78" s="54">
        <v>54.911999999999999</v>
      </c>
      <c r="L78" s="54">
        <v>54.911999999999999</v>
      </c>
      <c r="M78" s="54">
        <f>L78/K78*100</f>
        <v>100</v>
      </c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1:37" ht="12.75">
      <c r="A79" s="1" t="s">
        <v>69</v>
      </c>
      <c r="B79" s="54">
        <f t="shared" si="131"/>
        <v>56.783999999999999</v>
      </c>
      <c r="C79" s="54">
        <f t="shared" si="131"/>
        <v>56.783999999999999</v>
      </c>
      <c r="D79" s="54">
        <f>C79/B79*100</f>
        <v>100</v>
      </c>
      <c r="E79" s="54"/>
      <c r="F79" s="54"/>
      <c r="G79" s="54"/>
      <c r="H79" s="54"/>
      <c r="I79" s="54"/>
      <c r="J79" s="54"/>
      <c r="K79" s="54">
        <v>56.783999999999999</v>
      </c>
      <c r="L79" s="54">
        <v>56.783999999999999</v>
      </c>
      <c r="M79" s="54">
        <f>L79/K79*100</f>
        <v>100</v>
      </c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1:37" s="6" customFormat="1" ht="12.75">
      <c r="A80" s="2" t="s">
        <v>162</v>
      </c>
      <c r="B80" s="74">
        <f>B81+B82</f>
        <v>501.54066</v>
      </c>
      <c r="C80" s="74">
        <f>C81+C82</f>
        <v>501.54066</v>
      </c>
      <c r="D80" s="74"/>
      <c r="E80" s="74">
        <v>0</v>
      </c>
      <c r="F80" s="74">
        <v>0</v>
      </c>
      <c r="G80" s="74"/>
      <c r="H80" s="74">
        <f>H81+H82</f>
        <v>0</v>
      </c>
      <c r="I80" s="74">
        <f>I81+I82</f>
        <v>0</v>
      </c>
      <c r="J80" s="74"/>
      <c r="K80" s="74">
        <f>SUM(K81:K85)</f>
        <v>0</v>
      </c>
      <c r="L80" s="74">
        <f>SUM(L81:L85)</f>
        <v>0</v>
      </c>
      <c r="M80" s="74"/>
      <c r="N80" s="74">
        <f>N81+N82</f>
        <v>0</v>
      </c>
      <c r="O80" s="74">
        <f>O81+O82</f>
        <v>0</v>
      </c>
      <c r="P80" s="74"/>
      <c r="Q80" s="74">
        <f>Q81+Q82</f>
        <v>0</v>
      </c>
      <c r="R80" s="74">
        <f>R81+R82</f>
        <v>0</v>
      </c>
      <c r="S80" s="74"/>
      <c r="T80" s="74">
        <f>T81+T82</f>
        <v>0</v>
      </c>
      <c r="U80" s="74">
        <f>U81+U82</f>
        <v>0</v>
      </c>
      <c r="V80" s="74"/>
      <c r="W80" s="74">
        <f>W81+W82</f>
        <v>0</v>
      </c>
      <c r="X80" s="74">
        <f>X81+X82</f>
        <v>0</v>
      </c>
      <c r="Y80" s="74"/>
      <c r="Z80" s="74">
        <f>Z81+Z82</f>
        <v>0</v>
      </c>
      <c r="AA80" s="74">
        <f>AA81+AA82</f>
        <v>0</v>
      </c>
      <c r="AB80" s="74"/>
      <c r="AC80" s="74">
        <f>AC81+AC82</f>
        <v>0</v>
      </c>
      <c r="AD80" s="74">
        <f>AD81+AD82</f>
        <v>0</v>
      </c>
      <c r="AE80" s="74"/>
      <c r="AF80" s="74">
        <f>AF81+AF82</f>
        <v>0</v>
      </c>
      <c r="AG80" s="74">
        <f>AG81+AG82</f>
        <v>0</v>
      </c>
      <c r="AH80" s="74"/>
      <c r="AI80" s="74">
        <f>AI81+AI82</f>
        <v>501.54066</v>
      </c>
      <c r="AJ80" s="74">
        <f>AJ81+AJ82</f>
        <v>501.54066</v>
      </c>
      <c r="AK80" s="54">
        <f t="shared" si="119"/>
        <v>100</v>
      </c>
    </row>
    <row r="81" spans="1:37" ht="12.75">
      <c r="A81" s="1" t="s">
        <v>163</v>
      </c>
      <c r="B81" s="54">
        <f>E81+K81+N81+Q81+T81+W81+Z81+AC81+AF81+H81+AI81</f>
        <v>0</v>
      </c>
      <c r="C81" s="54">
        <f>F81+L81+O81+R81+U81+X81+AA81+AD81+AG81+I81+AJ81</f>
        <v>0</v>
      </c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1:37" s="6" customFormat="1" ht="12.75">
      <c r="A82" s="2" t="s">
        <v>188</v>
      </c>
      <c r="B82" s="74">
        <f>SUM(B83:B85)</f>
        <v>501.54066</v>
      </c>
      <c r="C82" s="74">
        <f>SUM(C83:C85)</f>
        <v>501.54066</v>
      </c>
      <c r="D82" s="74"/>
      <c r="E82" s="74">
        <f t="shared" ref="E82:F82" si="132">SUM(E83:E85)</f>
        <v>0</v>
      </c>
      <c r="F82" s="74">
        <f t="shared" si="132"/>
        <v>0</v>
      </c>
      <c r="G82" s="74"/>
      <c r="H82" s="74">
        <f t="shared" ref="H82:I82" si="133">SUM(H83:H85)</f>
        <v>0</v>
      </c>
      <c r="I82" s="74">
        <f t="shared" si="133"/>
        <v>0</v>
      </c>
      <c r="J82" s="74"/>
      <c r="K82" s="74">
        <f t="shared" ref="K82:L82" si="134">SUM(K83:K85)</f>
        <v>0</v>
      </c>
      <c r="L82" s="74">
        <f t="shared" si="134"/>
        <v>0</v>
      </c>
      <c r="M82" s="74"/>
      <c r="N82" s="74">
        <f t="shared" ref="N82:O82" si="135">SUM(N83:N85)</f>
        <v>0</v>
      </c>
      <c r="O82" s="74">
        <f t="shared" si="135"/>
        <v>0</v>
      </c>
      <c r="P82" s="74"/>
      <c r="Q82" s="74">
        <f t="shared" ref="Q82:R82" si="136">SUM(Q83:Q85)</f>
        <v>0</v>
      </c>
      <c r="R82" s="74">
        <f t="shared" si="136"/>
        <v>0</v>
      </c>
      <c r="S82" s="74"/>
      <c r="T82" s="74">
        <f t="shared" ref="T82:U82" si="137">SUM(T83:T85)</f>
        <v>0</v>
      </c>
      <c r="U82" s="74">
        <f t="shared" si="137"/>
        <v>0</v>
      </c>
      <c r="V82" s="74"/>
      <c r="W82" s="74">
        <f t="shared" ref="W82:X82" si="138">SUM(W83:W85)</f>
        <v>0</v>
      </c>
      <c r="X82" s="74">
        <f t="shared" si="138"/>
        <v>0</v>
      </c>
      <c r="Y82" s="74"/>
      <c r="Z82" s="74">
        <f t="shared" ref="Z82:AA82" si="139">SUM(Z83:Z85)</f>
        <v>0</v>
      </c>
      <c r="AA82" s="74">
        <f t="shared" si="139"/>
        <v>0</v>
      </c>
      <c r="AB82" s="74"/>
      <c r="AC82" s="74">
        <f t="shared" ref="AC82:AD82" si="140">SUM(AC83:AC85)</f>
        <v>0</v>
      </c>
      <c r="AD82" s="74">
        <f t="shared" si="140"/>
        <v>0</v>
      </c>
      <c r="AE82" s="74"/>
      <c r="AF82" s="74">
        <f t="shared" ref="AF82:AG82" si="141">SUM(AF83:AF85)</f>
        <v>0</v>
      </c>
      <c r="AG82" s="74">
        <f t="shared" si="141"/>
        <v>0</v>
      </c>
      <c r="AH82" s="74"/>
      <c r="AI82" s="74">
        <f t="shared" ref="AI82:AJ82" si="142">SUM(AI83:AI85)</f>
        <v>501.54066</v>
      </c>
      <c r="AJ82" s="74">
        <f t="shared" si="142"/>
        <v>501.54066</v>
      </c>
      <c r="AK82" s="54">
        <f t="shared" si="119"/>
        <v>100</v>
      </c>
    </row>
    <row r="83" spans="1:37" s="6" customFormat="1" ht="12.75">
      <c r="A83" s="1" t="s">
        <v>196</v>
      </c>
      <c r="B83" s="54">
        <f t="shared" ref="B83:C85" si="143">E83+K83+N83+Q83+T83+W83+Z83+AC83+AF83+H83+AI83</f>
        <v>105.87063000000001</v>
      </c>
      <c r="C83" s="54">
        <f t="shared" si="143"/>
        <v>105.87063000000001</v>
      </c>
      <c r="D83" s="54"/>
      <c r="E83" s="74"/>
      <c r="F83" s="74"/>
      <c r="G83" s="54"/>
      <c r="H83" s="74"/>
      <c r="I83" s="74"/>
      <c r="J83" s="54"/>
      <c r="K83" s="74"/>
      <c r="L83" s="74"/>
      <c r="M83" s="54"/>
      <c r="N83" s="54"/>
      <c r="O83" s="74"/>
      <c r="P83" s="54"/>
      <c r="Q83" s="54"/>
      <c r="R83" s="74"/>
      <c r="S83" s="54"/>
      <c r="T83" s="54"/>
      <c r="U83" s="74"/>
      <c r="V83" s="54"/>
      <c r="W83" s="54"/>
      <c r="X83" s="74"/>
      <c r="Y83" s="54"/>
      <c r="Z83" s="54"/>
      <c r="AA83" s="74"/>
      <c r="AB83" s="54"/>
      <c r="AC83" s="54"/>
      <c r="AD83" s="74"/>
      <c r="AE83" s="54"/>
      <c r="AF83" s="54"/>
      <c r="AG83" s="74"/>
      <c r="AH83" s="54"/>
      <c r="AI83" s="54">
        <v>105.87063000000001</v>
      </c>
      <c r="AJ83" s="54">
        <v>105.87063000000001</v>
      </c>
      <c r="AK83" s="54">
        <f t="shared" si="119"/>
        <v>100</v>
      </c>
    </row>
    <row r="84" spans="1:37" s="6" customFormat="1" ht="12.75">
      <c r="A84" s="1" t="s">
        <v>119</v>
      </c>
      <c r="B84" s="54">
        <f t="shared" si="143"/>
        <v>282.88683000000003</v>
      </c>
      <c r="C84" s="54">
        <f t="shared" si="143"/>
        <v>282.88682999999997</v>
      </c>
      <c r="D84" s="54"/>
      <c r="E84" s="74"/>
      <c r="F84" s="74"/>
      <c r="G84" s="54"/>
      <c r="H84" s="74"/>
      <c r="I84" s="74"/>
      <c r="J84" s="54"/>
      <c r="K84" s="74"/>
      <c r="L84" s="74"/>
      <c r="M84" s="54"/>
      <c r="N84" s="54"/>
      <c r="O84" s="74"/>
      <c r="P84" s="54"/>
      <c r="Q84" s="54"/>
      <c r="R84" s="74"/>
      <c r="S84" s="54"/>
      <c r="T84" s="54"/>
      <c r="U84" s="74"/>
      <c r="V84" s="54"/>
      <c r="W84" s="54"/>
      <c r="X84" s="74"/>
      <c r="Y84" s="54"/>
      <c r="Z84" s="54"/>
      <c r="AA84" s="74"/>
      <c r="AB84" s="54"/>
      <c r="AC84" s="54"/>
      <c r="AD84" s="74"/>
      <c r="AE84" s="54"/>
      <c r="AF84" s="54"/>
      <c r="AG84" s="74"/>
      <c r="AH84" s="54"/>
      <c r="AI84" s="54">
        <v>282.88683000000003</v>
      </c>
      <c r="AJ84" s="54">
        <v>282.88682999999997</v>
      </c>
      <c r="AK84" s="54">
        <f t="shared" si="119"/>
        <v>99.999999999999972</v>
      </c>
    </row>
    <row r="85" spans="1:37" s="6" customFormat="1" ht="12.75">
      <c r="A85" s="1" t="s">
        <v>197</v>
      </c>
      <c r="B85" s="54">
        <f t="shared" si="143"/>
        <v>112.78319999999999</v>
      </c>
      <c r="C85" s="54">
        <f t="shared" si="143"/>
        <v>112.78319999999999</v>
      </c>
      <c r="D85" s="54"/>
      <c r="E85" s="74"/>
      <c r="F85" s="74"/>
      <c r="G85" s="54"/>
      <c r="H85" s="74"/>
      <c r="I85" s="74"/>
      <c r="J85" s="54"/>
      <c r="K85" s="74"/>
      <c r="L85" s="74"/>
      <c r="M85" s="54"/>
      <c r="N85" s="54"/>
      <c r="O85" s="74"/>
      <c r="P85" s="54"/>
      <c r="Q85" s="54"/>
      <c r="R85" s="74"/>
      <c r="S85" s="54"/>
      <c r="T85" s="54"/>
      <c r="U85" s="74"/>
      <c r="V85" s="54"/>
      <c r="W85" s="54"/>
      <c r="X85" s="74"/>
      <c r="Y85" s="54"/>
      <c r="Z85" s="54"/>
      <c r="AA85" s="74"/>
      <c r="AB85" s="54"/>
      <c r="AC85" s="54"/>
      <c r="AD85" s="74"/>
      <c r="AE85" s="54"/>
      <c r="AF85" s="54"/>
      <c r="AG85" s="74"/>
      <c r="AH85" s="54"/>
      <c r="AI85" s="54">
        <v>112.78319999999999</v>
      </c>
      <c r="AJ85" s="54">
        <v>112.78319999999999</v>
      </c>
      <c r="AK85" s="54">
        <f t="shared" si="119"/>
        <v>100</v>
      </c>
    </row>
    <row r="86" spans="1:37" s="6" customFormat="1" ht="12.75">
      <c r="A86" s="2" t="s">
        <v>165</v>
      </c>
      <c r="B86" s="74">
        <f>B87+B88</f>
        <v>57502.658969999997</v>
      </c>
      <c r="C86" s="74">
        <f>C87+C88</f>
        <v>57502.658969999997</v>
      </c>
      <c r="D86" s="74">
        <f>C86/B86*100</f>
        <v>100</v>
      </c>
      <c r="E86" s="74">
        <f t="shared" ref="E86:F86" si="144">E87+E88</f>
        <v>0</v>
      </c>
      <c r="F86" s="74">
        <f t="shared" si="144"/>
        <v>0</v>
      </c>
      <c r="G86" s="74"/>
      <c r="H86" s="74">
        <f t="shared" ref="H86:I86" si="145">H87+H88</f>
        <v>0</v>
      </c>
      <c r="I86" s="74">
        <f t="shared" si="145"/>
        <v>0</v>
      </c>
      <c r="J86" s="74"/>
      <c r="K86" s="74">
        <f t="shared" ref="K86:L86" si="146">K87+K88</f>
        <v>0</v>
      </c>
      <c r="L86" s="74">
        <f t="shared" si="146"/>
        <v>0</v>
      </c>
      <c r="M86" s="74"/>
      <c r="N86" s="74">
        <f t="shared" ref="N86:O86" si="147">N87+N88</f>
        <v>1384.7109700000001</v>
      </c>
      <c r="O86" s="74">
        <f t="shared" si="147"/>
        <v>1384.7109700000001</v>
      </c>
      <c r="P86" s="74">
        <f>O86/N86*100</f>
        <v>100</v>
      </c>
      <c r="Q86" s="74">
        <f t="shared" ref="Q86:R86" si="148">Q87+Q88</f>
        <v>0</v>
      </c>
      <c r="R86" s="74">
        <f t="shared" si="148"/>
        <v>0</v>
      </c>
      <c r="S86" s="74"/>
      <c r="T86" s="74">
        <f t="shared" ref="T86:U86" si="149">T87+T88</f>
        <v>46117.947999999997</v>
      </c>
      <c r="U86" s="74">
        <f t="shared" si="149"/>
        <v>46117.947999999997</v>
      </c>
      <c r="V86" s="74">
        <f>U86/T86*100</f>
        <v>100</v>
      </c>
      <c r="W86" s="74">
        <f t="shared" ref="W86:X86" si="150">W87+W88</f>
        <v>0</v>
      </c>
      <c r="X86" s="74">
        <f t="shared" si="150"/>
        <v>0</v>
      </c>
      <c r="Y86" s="74"/>
      <c r="Z86" s="74">
        <f t="shared" ref="Z86:AA86" si="151">Z87+Z88</f>
        <v>0</v>
      </c>
      <c r="AA86" s="74">
        <f t="shared" si="151"/>
        <v>0</v>
      </c>
      <c r="AB86" s="74"/>
      <c r="AC86" s="74">
        <f t="shared" ref="AC86:AD86" si="152">AC87+AC88</f>
        <v>10000</v>
      </c>
      <c r="AD86" s="74">
        <f t="shared" si="152"/>
        <v>10000</v>
      </c>
      <c r="AE86" s="74">
        <f>AD86/AC86*100</f>
        <v>100</v>
      </c>
      <c r="AF86" s="74">
        <f t="shared" ref="AF86:AG86" si="153">AF87+AF88</f>
        <v>0</v>
      </c>
      <c r="AG86" s="74">
        <f t="shared" si="153"/>
        <v>0</v>
      </c>
      <c r="AH86" s="74"/>
      <c r="AI86" s="74">
        <f t="shared" ref="AI86:AJ86" si="154">AI87+AI88</f>
        <v>0</v>
      </c>
      <c r="AJ86" s="74">
        <f t="shared" si="154"/>
        <v>0</v>
      </c>
      <c r="AK86" s="54"/>
    </row>
    <row r="87" spans="1:37" ht="12.75">
      <c r="A87" s="1" t="s">
        <v>164</v>
      </c>
      <c r="B87" s="54">
        <f>E87+K87+N87+Q87+T87+W87+Z87+AC87+AF87+H87+AI87</f>
        <v>10000</v>
      </c>
      <c r="C87" s="54">
        <f>F87+L87+O87+R87+U87+X87+AA87+AD87+AG87+I87+AJ87</f>
        <v>10000</v>
      </c>
      <c r="D87" s="54">
        <f>C87/B87*100</f>
        <v>100</v>
      </c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>
        <v>10000</v>
      </c>
      <c r="AD87" s="54">
        <v>10000</v>
      </c>
      <c r="AE87" s="54">
        <f>AD87/AC87*100</f>
        <v>100</v>
      </c>
      <c r="AF87" s="54"/>
      <c r="AG87" s="54"/>
      <c r="AH87" s="54"/>
      <c r="AI87" s="54"/>
      <c r="AJ87" s="54"/>
      <c r="AK87" s="54"/>
    </row>
    <row r="88" spans="1:37" s="6" customFormat="1" ht="12.75">
      <c r="A88" s="2" t="s">
        <v>188</v>
      </c>
      <c r="B88" s="74">
        <f>SUM(B89:B92)</f>
        <v>47502.658969999997</v>
      </c>
      <c r="C88" s="74">
        <f>SUM(C89:C92)</f>
        <v>47502.658969999997</v>
      </c>
      <c r="D88" s="74">
        <f>C88/B88*100</f>
        <v>100</v>
      </c>
      <c r="E88" s="74">
        <f t="shared" ref="E88:F88" si="155">SUM(E89:E92)</f>
        <v>0</v>
      </c>
      <c r="F88" s="74">
        <f t="shared" si="155"/>
        <v>0</v>
      </c>
      <c r="G88" s="74"/>
      <c r="H88" s="74">
        <f t="shared" ref="H88:I88" si="156">SUM(H89:H92)</f>
        <v>0</v>
      </c>
      <c r="I88" s="74">
        <f t="shared" si="156"/>
        <v>0</v>
      </c>
      <c r="J88" s="74"/>
      <c r="K88" s="74">
        <f t="shared" ref="K88:L88" si="157">SUM(K89:K92)</f>
        <v>0</v>
      </c>
      <c r="L88" s="74">
        <f t="shared" si="157"/>
        <v>0</v>
      </c>
      <c r="M88" s="74"/>
      <c r="N88" s="74">
        <f t="shared" ref="N88:O88" si="158">SUM(N89:N92)</f>
        <v>1384.7109700000001</v>
      </c>
      <c r="O88" s="74">
        <f t="shared" si="158"/>
        <v>1384.7109700000001</v>
      </c>
      <c r="P88" s="74">
        <f>O88/N88*100</f>
        <v>100</v>
      </c>
      <c r="Q88" s="74">
        <f t="shared" ref="Q88:R88" si="159">SUM(Q89:Q92)</f>
        <v>0</v>
      </c>
      <c r="R88" s="74">
        <f t="shared" si="159"/>
        <v>0</v>
      </c>
      <c r="S88" s="74"/>
      <c r="T88" s="74">
        <f t="shared" ref="T88:U88" si="160">SUM(T89:T92)</f>
        <v>46117.947999999997</v>
      </c>
      <c r="U88" s="74">
        <f t="shared" si="160"/>
        <v>46117.947999999997</v>
      </c>
      <c r="V88" s="74">
        <f>U88/T88*100</f>
        <v>100</v>
      </c>
      <c r="W88" s="74">
        <f t="shared" ref="W88:X88" si="161">SUM(W89:W92)</f>
        <v>0</v>
      </c>
      <c r="X88" s="74">
        <f t="shared" si="161"/>
        <v>0</v>
      </c>
      <c r="Y88" s="74"/>
      <c r="Z88" s="74">
        <f t="shared" ref="Z88:AA88" si="162">SUM(Z89:Z92)</f>
        <v>0</v>
      </c>
      <c r="AA88" s="74">
        <f t="shared" si="162"/>
        <v>0</v>
      </c>
      <c r="AB88" s="74"/>
      <c r="AC88" s="74">
        <f t="shared" ref="AC88:AD88" si="163">SUM(AC89:AC92)</f>
        <v>0</v>
      </c>
      <c r="AD88" s="74">
        <f t="shared" si="163"/>
        <v>0</v>
      </c>
      <c r="AE88" s="74"/>
      <c r="AF88" s="74">
        <f t="shared" ref="AF88:AG88" si="164">SUM(AF89:AF92)</f>
        <v>0</v>
      </c>
      <c r="AG88" s="74">
        <f t="shared" si="164"/>
        <v>0</v>
      </c>
      <c r="AH88" s="74"/>
      <c r="AI88" s="74">
        <f t="shared" ref="AI88:AJ88" si="165">SUM(AI89:AI92)</f>
        <v>0</v>
      </c>
      <c r="AJ88" s="74">
        <f t="shared" si="165"/>
        <v>0</v>
      </c>
      <c r="AK88" s="54"/>
    </row>
    <row r="89" spans="1:37" ht="12.75">
      <c r="A89" s="1" t="s">
        <v>146</v>
      </c>
      <c r="B89" s="54">
        <f t="shared" ref="B89:C92" si="166">E89+K89+N89+Q89+T89+W89+Z89+AC89+AF89+H89+AI89</f>
        <v>0</v>
      </c>
      <c r="C89" s="54">
        <f t="shared" si="166"/>
        <v>0</v>
      </c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1:37" ht="12.75">
      <c r="A90" s="1" t="s">
        <v>37</v>
      </c>
      <c r="B90" s="54">
        <f t="shared" si="166"/>
        <v>47502.658969999997</v>
      </c>
      <c r="C90" s="54">
        <f t="shared" si="166"/>
        <v>47502.658969999997</v>
      </c>
      <c r="D90" s="54">
        <f>C90/B90*100</f>
        <v>100</v>
      </c>
      <c r="E90" s="54"/>
      <c r="F90" s="54"/>
      <c r="G90" s="54"/>
      <c r="H90" s="54"/>
      <c r="I90" s="54"/>
      <c r="J90" s="54"/>
      <c r="K90" s="54"/>
      <c r="L90" s="54"/>
      <c r="M90" s="54"/>
      <c r="N90" s="54">
        <v>1384.7109700000001</v>
      </c>
      <c r="O90" s="54">
        <v>1384.7109700000001</v>
      </c>
      <c r="P90" s="54">
        <f>O90/N90*100</f>
        <v>100</v>
      </c>
      <c r="Q90" s="54"/>
      <c r="R90" s="54"/>
      <c r="S90" s="54"/>
      <c r="T90" s="54">
        <v>46117.947999999997</v>
      </c>
      <c r="U90" s="54">
        <v>46117.947999999997</v>
      </c>
      <c r="V90" s="54">
        <f>U90/T90*100</f>
        <v>100</v>
      </c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1:37" ht="12.75">
      <c r="A91" s="1" t="s">
        <v>88</v>
      </c>
      <c r="B91" s="54">
        <f t="shared" si="166"/>
        <v>0</v>
      </c>
      <c r="C91" s="54">
        <f t="shared" si="166"/>
        <v>0</v>
      </c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1:37" ht="12.75">
      <c r="A92" s="1" t="s">
        <v>148</v>
      </c>
      <c r="B92" s="54">
        <f t="shared" si="166"/>
        <v>0</v>
      </c>
      <c r="C92" s="54">
        <f t="shared" si="166"/>
        <v>0</v>
      </c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1:37" s="6" customFormat="1" ht="12.75">
      <c r="A93" s="2" t="s">
        <v>185</v>
      </c>
      <c r="B93" s="74">
        <f>B94+B95</f>
        <v>8612.2420099999999</v>
      </c>
      <c r="C93" s="74">
        <f>C94+C95</f>
        <v>8612.2420099999999</v>
      </c>
      <c r="D93" s="74">
        <f>C93/B93*100</f>
        <v>100</v>
      </c>
      <c r="E93" s="74">
        <f t="shared" ref="E93:F93" si="167">E94+E95</f>
        <v>0</v>
      </c>
      <c r="F93" s="74">
        <f t="shared" si="167"/>
        <v>0</v>
      </c>
      <c r="G93" s="74"/>
      <c r="H93" s="74">
        <f t="shared" ref="H93:I93" si="168">H94+H95</f>
        <v>7359.4040000000005</v>
      </c>
      <c r="I93" s="74">
        <f t="shared" si="168"/>
        <v>7359.4040000000005</v>
      </c>
      <c r="J93" s="74">
        <f>I93/H93*100</f>
        <v>100</v>
      </c>
      <c r="K93" s="74">
        <f t="shared" ref="K93:L93" si="169">K94+K95</f>
        <v>982.8</v>
      </c>
      <c r="L93" s="74">
        <f t="shared" si="169"/>
        <v>982.8</v>
      </c>
      <c r="M93" s="74">
        <f>L93/K93*100</f>
        <v>100</v>
      </c>
      <c r="N93" s="74">
        <f t="shared" ref="N93:O93" si="170">N94+N95</f>
        <v>0</v>
      </c>
      <c r="O93" s="74">
        <f t="shared" si="170"/>
        <v>0</v>
      </c>
      <c r="P93" s="74"/>
      <c r="Q93" s="74">
        <f t="shared" ref="Q93:R93" si="171">Q94+Q95</f>
        <v>0</v>
      </c>
      <c r="R93" s="74">
        <f t="shared" si="171"/>
        <v>0</v>
      </c>
      <c r="S93" s="74"/>
      <c r="T93" s="74">
        <f t="shared" ref="T93:U93" si="172">T94+T95</f>
        <v>0</v>
      </c>
      <c r="U93" s="74">
        <f t="shared" si="172"/>
        <v>0</v>
      </c>
      <c r="V93" s="74"/>
      <c r="W93" s="74">
        <f t="shared" ref="W93:X93" si="173">W94+W95</f>
        <v>0</v>
      </c>
      <c r="X93" s="74">
        <f t="shared" si="173"/>
        <v>0</v>
      </c>
      <c r="Y93" s="74"/>
      <c r="Z93" s="74">
        <f t="shared" ref="Z93:AA93" si="174">Z94+Z95</f>
        <v>0</v>
      </c>
      <c r="AA93" s="74">
        <f t="shared" si="174"/>
        <v>0</v>
      </c>
      <c r="AB93" s="74"/>
      <c r="AC93" s="74">
        <f t="shared" ref="AC93:AD93" si="175">AC94+AC95</f>
        <v>0</v>
      </c>
      <c r="AD93" s="74">
        <f t="shared" si="175"/>
        <v>0</v>
      </c>
      <c r="AE93" s="74"/>
      <c r="AF93" s="74">
        <f t="shared" ref="AF93:AG93" si="176">AF94+AF95</f>
        <v>0</v>
      </c>
      <c r="AG93" s="74">
        <f t="shared" si="176"/>
        <v>0</v>
      </c>
      <c r="AH93" s="74"/>
      <c r="AI93" s="74">
        <f t="shared" ref="AI93:AJ93" si="177">AI94+AI95</f>
        <v>270.03800999999999</v>
      </c>
      <c r="AJ93" s="74">
        <f t="shared" si="177"/>
        <v>270.03800999999999</v>
      </c>
      <c r="AK93" s="54">
        <f t="shared" si="119"/>
        <v>100</v>
      </c>
    </row>
    <row r="94" spans="1:37" ht="12.75">
      <c r="A94" s="1" t="s">
        <v>184</v>
      </c>
      <c r="B94" s="54">
        <f>E94+K94+N94+Q94+T94+W94+Z94+AC94+AF94+H94+AI94</f>
        <v>7359.4040000000005</v>
      </c>
      <c r="C94" s="54">
        <f>F94+L94+O94+R94+U94+X94+AA94+AD94+AG94+I94+AJ94</f>
        <v>7359.4040000000005</v>
      </c>
      <c r="D94" s="54"/>
      <c r="E94" s="54"/>
      <c r="F94" s="54"/>
      <c r="G94" s="54"/>
      <c r="H94" s="54">
        <v>7359.4040000000005</v>
      </c>
      <c r="I94" s="54">
        <v>7359.4040000000005</v>
      </c>
      <c r="J94" s="74">
        <f>I94/H94*100</f>
        <v>100</v>
      </c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1:37" s="6" customFormat="1" ht="12.75">
      <c r="A95" s="2" t="s">
        <v>189</v>
      </c>
      <c r="B95" s="74">
        <f>SUM(B96:B103)</f>
        <v>1252.8380099999999</v>
      </c>
      <c r="C95" s="74">
        <f>SUM(C96:C103)</f>
        <v>1252.8380099999999</v>
      </c>
      <c r="D95" s="74">
        <f t="shared" ref="D95:D100" si="178">C95/B95*100</f>
        <v>100</v>
      </c>
      <c r="E95" s="74">
        <f t="shared" ref="E95:F95" si="179">SUM(E96:E103)</f>
        <v>0</v>
      </c>
      <c r="F95" s="74">
        <f t="shared" si="179"/>
        <v>0</v>
      </c>
      <c r="G95" s="74"/>
      <c r="H95" s="74">
        <f t="shared" ref="H95:I95" si="180">SUM(H96:H103)</f>
        <v>0</v>
      </c>
      <c r="I95" s="74">
        <f t="shared" si="180"/>
        <v>0</v>
      </c>
      <c r="J95" s="74"/>
      <c r="K95" s="74">
        <f t="shared" ref="K95:L95" si="181">SUM(K96:K103)</f>
        <v>982.8</v>
      </c>
      <c r="L95" s="74">
        <f t="shared" si="181"/>
        <v>982.8</v>
      </c>
      <c r="M95" s="74">
        <f t="shared" ref="M95:M103" si="182">L95/K95*100</f>
        <v>100</v>
      </c>
      <c r="N95" s="74">
        <f t="shared" ref="N95:O95" si="183">SUM(N96:N103)</f>
        <v>0</v>
      </c>
      <c r="O95" s="74">
        <f t="shared" si="183"/>
        <v>0</v>
      </c>
      <c r="P95" s="74"/>
      <c r="Q95" s="74">
        <f t="shared" ref="Q95:R95" si="184">SUM(Q96:Q103)</f>
        <v>0</v>
      </c>
      <c r="R95" s="74">
        <f t="shared" si="184"/>
        <v>0</v>
      </c>
      <c r="S95" s="74"/>
      <c r="T95" s="74">
        <f t="shared" ref="T95:U95" si="185">SUM(T96:T103)</f>
        <v>0</v>
      </c>
      <c r="U95" s="74">
        <f t="shared" si="185"/>
        <v>0</v>
      </c>
      <c r="V95" s="74"/>
      <c r="W95" s="74">
        <f t="shared" ref="W95:X95" si="186">SUM(W96:W103)</f>
        <v>0</v>
      </c>
      <c r="X95" s="74">
        <f t="shared" si="186"/>
        <v>0</v>
      </c>
      <c r="Y95" s="74"/>
      <c r="Z95" s="74">
        <f t="shared" ref="Z95:AA95" si="187">SUM(Z96:Z103)</f>
        <v>0</v>
      </c>
      <c r="AA95" s="74">
        <f t="shared" si="187"/>
        <v>0</v>
      </c>
      <c r="AB95" s="74"/>
      <c r="AC95" s="74">
        <f t="shared" ref="AC95:AD95" si="188">SUM(AC96:AC103)</f>
        <v>0</v>
      </c>
      <c r="AD95" s="74">
        <f t="shared" si="188"/>
        <v>0</v>
      </c>
      <c r="AE95" s="74"/>
      <c r="AF95" s="74">
        <f t="shared" ref="AF95:AG95" si="189">SUM(AF96:AF103)</f>
        <v>0</v>
      </c>
      <c r="AG95" s="74">
        <f t="shared" si="189"/>
        <v>0</v>
      </c>
      <c r="AH95" s="74"/>
      <c r="AI95" s="74">
        <f t="shared" ref="AI95:AJ95" si="190">SUM(AI96:AI103)</f>
        <v>270.03800999999999</v>
      </c>
      <c r="AJ95" s="74">
        <f t="shared" si="190"/>
        <v>270.03800999999999</v>
      </c>
      <c r="AK95" s="54">
        <f t="shared" si="119"/>
        <v>100</v>
      </c>
    </row>
    <row r="96" spans="1:37" ht="12.75">
      <c r="A96" s="1" t="s">
        <v>105</v>
      </c>
      <c r="B96" s="54">
        <f t="shared" ref="B96:C103" si="191">E96+K96+N96+Q96+T96+W96+Z96+AC96+AF96+H96+AI96</f>
        <v>273.78823999999997</v>
      </c>
      <c r="C96" s="54">
        <f t="shared" si="191"/>
        <v>273.78823999999997</v>
      </c>
      <c r="D96" s="54">
        <f t="shared" si="178"/>
        <v>100</v>
      </c>
      <c r="E96" s="54"/>
      <c r="F96" s="54"/>
      <c r="G96" s="54"/>
      <c r="H96" s="54"/>
      <c r="I96" s="54"/>
      <c r="J96" s="54"/>
      <c r="K96" s="54">
        <v>249.6</v>
      </c>
      <c r="L96" s="54">
        <v>249.6</v>
      </c>
      <c r="M96" s="54">
        <f t="shared" si="182"/>
        <v>100</v>
      </c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>
        <v>24.18824</v>
      </c>
      <c r="AJ96" s="54">
        <v>24.18824</v>
      </c>
      <c r="AK96" s="54">
        <f t="shared" si="119"/>
        <v>100</v>
      </c>
    </row>
    <row r="97" spans="1:37" ht="12.75">
      <c r="A97" s="1" t="s">
        <v>123</v>
      </c>
      <c r="B97" s="54">
        <f t="shared" si="191"/>
        <v>111</v>
      </c>
      <c r="C97" s="54">
        <f t="shared" si="191"/>
        <v>111</v>
      </c>
      <c r="D97" s="54">
        <f t="shared" si="178"/>
        <v>100</v>
      </c>
      <c r="E97" s="54"/>
      <c r="F97" s="54"/>
      <c r="G97" s="54"/>
      <c r="H97" s="54"/>
      <c r="I97" s="54"/>
      <c r="J97" s="54"/>
      <c r="K97" s="54">
        <v>78</v>
      </c>
      <c r="L97" s="54">
        <v>78</v>
      </c>
      <c r="M97" s="54">
        <f t="shared" si="182"/>
        <v>100</v>
      </c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>
        <v>33</v>
      </c>
      <c r="AJ97" s="54">
        <v>33</v>
      </c>
      <c r="AK97" s="54">
        <f t="shared" si="119"/>
        <v>100</v>
      </c>
    </row>
    <row r="98" spans="1:37" ht="12.75">
      <c r="A98" s="1" t="s">
        <v>127</v>
      </c>
      <c r="B98" s="54">
        <f t="shared" si="191"/>
        <v>31.2</v>
      </c>
      <c r="C98" s="54">
        <f t="shared" si="191"/>
        <v>31.2</v>
      </c>
      <c r="D98" s="54">
        <f t="shared" si="178"/>
        <v>100</v>
      </c>
      <c r="E98" s="54"/>
      <c r="F98" s="54"/>
      <c r="G98" s="54"/>
      <c r="H98" s="54"/>
      <c r="I98" s="54"/>
      <c r="J98" s="54"/>
      <c r="K98" s="54">
        <v>31.2</v>
      </c>
      <c r="L98" s="54">
        <v>31.2</v>
      </c>
      <c r="M98" s="54">
        <f t="shared" si="182"/>
        <v>100</v>
      </c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1:37" ht="12.75">
      <c r="A99" s="1" t="s">
        <v>134</v>
      </c>
      <c r="B99" s="54">
        <f t="shared" si="191"/>
        <v>350.45807000000002</v>
      </c>
      <c r="C99" s="54">
        <f t="shared" si="191"/>
        <v>350.45807000000002</v>
      </c>
      <c r="D99" s="54">
        <f t="shared" si="178"/>
        <v>100</v>
      </c>
      <c r="E99" s="54"/>
      <c r="F99" s="54"/>
      <c r="G99" s="54"/>
      <c r="H99" s="54"/>
      <c r="I99" s="54"/>
      <c r="J99" s="54"/>
      <c r="K99" s="54">
        <v>249.6</v>
      </c>
      <c r="L99" s="54">
        <v>249.6</v>
      </c>
      <c r="M99" s="54">
        <f t="shared" si="182"/>
        <v>100</v>
      </c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>
        <v>100.85807000000001</v>
      </c>
      <c r="AJ99" s="54">
        <v>100.85807</v>
      </c>
      <c r="AK99" s="54">
        <f t="shared" si="119"/>
        <v>99.999999999999986</v>
      </c>
    </row>
    <row r="100" spans="1:37" ht="12.75">
      <c r="A100" s="1" t="s">
        <v>212</v>
      </c>
      <c r="B100" s="54">
        <f t="shared" si="191"/>
        <v>329.4</v>
      </c>
      <c r="C100" s="54">
        <f t="shared" si="191"/>
        <v>329.4</v>
      </c>
      <c r="D100" s="54">
        <f t="shared" si="178"/>
        <v>100</v>
      </c>
      <c r="E100" s="54"/>
      <c r="F100" s="54"/>
      <c r="G100" s="54"/>
      <c r="H100" s="54"/>
      <c r="I100" s="54"/>
      <c r="J100" s="54"/>
      <c r="K100" s="54">
        <v>296.39999999999998</v>
      </c>
      <c r="L100" s="54">
        <v>296.39999999999998</v>
      </c>
      <c r="M100" s="54">
        <f t="shared" si="182"/>
        <v>100</v>
      </c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>
        <v>33</v>
      </c>
      <c r="AJ100" s="54">
        <v>33</v>
      </c>
      <c r="AK100" s="54">
        <f t="shared" si="119"/>
        <v>100</v>
      </c>
    </row>
    <row r="101" spans="1:37" ht="12.75">
      <c r="A101" s="1" t="s">
        <v>239</v>
      </c>
      <c r="B101" s="54">
        <f t="shared" si="191"/>
        <v>0</v>
      </c>
      <c r="C101" s="54">
        <f t="shared" si="191"/>
        <v>0</v>
      </c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1:37" ht="12.75">
      <c r="A102" s="1" t="s">
        <v>144</v>
      </c>
      <c r="B102" s="54">
        <f t="shared" si="191"/>
        <v>46.8</v>
      </c>
      <c r="C102" s="54">
        <f t="shared" si="191"/>
        <v>46.8</v>
      </c>
      <c r="D102" s="54">
        <f>C102/B102*100</f>
        <v>100</v>
      </c>
      <c r="E102" s="54"/>
      <c r="F102" s="54"/>
      <c r="G102" s="54"/>
      <c r="H102" s="54"/>
      <c r="I102" s="54"/>
      <c r="J102" s="54"/>
      <c r="K102" s="54">
        <v>46.8</v>
      </c>
      <c r="L102" s="54">
        <v>46.8</v>
      </c>
      <c r="M102" s="54">
        <f t="shared" si="182"/>
        <v>100</v>
      </c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1:37" ht="12.75">
      <c r="A103" s="1" t="s">
        <v>118</v>
      </c>
      <c r="B103" s="54">
        <f t="shared" si="191"/>
        <v>110.1917</v>
      </c>
      <c r="C103" s="54">
        <f t="shared" si="191"/>
        <v>110.1917</v>
      </c>
      <c r="D103" s="54">
        <f>C103/B103*100</f>
        <v>100</v>
      </c>
      <c r="E103" s="54"/>
      <c r="F103" s="54"/>
      <c r="G103" s="54"/>
      <c r="H103" s="54"/>
      <c r="I103" s="54"/>
      <c r="J103" s="54"/>
      <c r="K103" s="54">
        <v>31.2</v>
      </c>
      <c r="L103" s="54">
        <v>31.2</v>
      </c>
      <c r="M103" s="54">
        <f t="shared" si="182"/>
        <v>100</v>
      </c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>
        <v>78.991699999999994</v>
      </c>
      <c r="AJ103" s="54">
        <v>78.991699999999994</v>
      </c>
      <c r="AK103" s="54">
        <f t="shared" si="119"/>
        <v>100</v>
      </c>
    </row>
    <row r="104" spans="1:37" s="6" customFormat="1" ht="12.75">
      <c r="A104" s="2" t="s">
        <v>166</v>
      </c>
      <c r="B104" s="74">
        <f>B105+B106</f>
        <v>1334.81863</v>
      </c>
      <c r="C104" s="74">
        <f>C105+C106</f>
        <v>1318.31863</v>
      </c>
      <c r="D104" s="74">
        <f>C104/B104*100</f>
        <v>98.763877007020795</v>
      </c>
      <c r="E104" s="74">
        <f t="shared" ref="E104:F104" si="192">E105+E106</f>
        <v>0</v>
      </c>
      <c r="F104" s="74">
        <f t="shared" si="192"/>
        <v>0</v>
      </c>
      <c r="G104" s="74"/>
      <c r="H104" s="74">
        <f t="shared" ref="H104:I104" si="193">H105+H106</f>
        <v>0</v>
      </c>
      <c r="I104" s="74">
        <f t="shared" si="193"/>
        <v>0</v>
      </c>
      <c r="J104" s="74"/>
      <c r="K104" s="74">
        <f t="shared" ref="K104:L104" si="194">K105+K106</f>
        <v>789.36</v>
      </c>
      <c r="L104" s="74">
        <f t="shared" si="194"/>
        <v>789.36</v>
      </c>
      <c r="M104" s="74">
        <f>L104/K104*100</f>
        <v>100</v>
      </c>
      <c r="N104" s="74">
        <f t="shared" ref="N104:O104" si="195">N105+N106</f>
        <v>0</v>
      </c>
      <c r="O104" s="74">
        <f t="shared" si="195"/>
        <v>0</v>
      </c>
      <c r="P104" s="74"/>
      <c r="Q104" s="74">
        <f t="shared" ref="Q104:R104" si="196">Q105+Q106</f>
        <v>0</v>
      </c>
      <c r="R104" s="74">
        <f t="shared" si="196"/>
        <v>0</v>
      </c>
      <c r="S104" s="74"/>
      <c r="T104" s="74">
        <f t="shared" ref="T104:U104" si="197">T105+T106</f>
        <v>0</v>
      </c>
      <c r="U104" s="74">
        <f t="shared" si="197"/>
        <v>0</v>
      </c>
      <c r="V104" s="74"/>
      <c r="W104" s="74">
        <f t="shared" ref="W104:X104" si="198">W105+W106</f>
        <v>0</v>
      </c>
      <c r="X104" s="74">
        <f t="shared" si="198"/>
        <v>0</v>
      </c>
      <c r="Y104" s="74"/>
      <c r="Z104" s="74">
        <f t="shared" ref="Z104:AA104" si="199">Z105+Z106</f>
        <v>0</v>
      </c>
      <c r="AA104" s="74">
        <f t="shared" si="199"/>
        <v>0</v>
      </c>
      <c r="AB104" s="74"/>
      <c r="AC104" s="74">
        <f t="shared" ref="AC104:AD104" si="200">AC105+AC106</f>
        <v>0</v>
      </c>
      <c r="AD104" s="74">
        <f t="shared" si="200"/>
        <v>0</v>
      </c>
      <c r="AE104" s="74"/>
      <c r="AF104" s="74">
        <f t="shared" ref="AF104:AG104" si="201">AF105+AF106</f>
        <v>0</v>
      </c>
      <c r="AG104" s="74">
        <f t="shared" si="201"/>
        <v>0</v>
      </c>
      <c r="AH104" s="74"/>
      <c r="AI104" s="74">
        <f t="shared" ref="AI104:AJ104" si="202">AI105+AI106</f>
        <v>545.45862999999997</v>
      </c>
      <c r="AJ104" s="74">
        <f t="shared" si="202"/>
        <v>528.95862999999997</v>
      </c>
      <c r="AK104" s="54">
        <f t="shared" si="119"/>
        <v>96.975022652038717</v>
      </c>
    </row>
    <row r="105" spans="1:37" ht="12.75">
      <c r="A105" s="1" t="s">
        <v>167</v>
      </c>
      <c r="B105" s="54">
        <f>E105+K105+N105+Q105+T105+W105+Z105+AC105+AF105+H105+AI105</f>
        <v>0</v>
      </c>
      <c r="C105" s="54">
        <f>F105+L105+O105+R105+U105+X105+AA105+AD105+AG105+I105+AJ105</f>
        <v>0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1:37" s="6" customFormat="1" ht="12.75">
      <c r="A106" s="2" t="s">
        <v>189</v>
      </c>
      <c r="B106" s="74">
        <f>SUM(B107:B114)</f>
        <v>1334.81863</v>
      </c>
      <c r="C106" s="74">
        <f>SUM(C107:C114)</f>
        <v>1318.31863</v>
      </c>
      <c r="D106" s="74">
        <f>C106/B106*100</f>
        <v>98.763877007020795</v>
      </c>
      <c r="E106" s="74">
        <f t="shared" ref="E106:F106" si="203">SUM(E107:E114)</f>
        <v>0</v>
      </c>
      <c r="F106" s="74">
        <f t="shared" si="203"/>
        <v>0</v>
      </c>
      <c r="G106" s="74"/>
      <c r="H106" s="74">
        <f t="shared" ref="H106:I106" si="204">SUM(H107:H114)</f>
        <v>0</v>
      </c>
      <c r="I106" s="74">
        <f t="shared" si="204"/>
        <v>0</v>
      </c>
      <c r="J106" s="74"/>
      <c r="K106" s="74">
        <f t="shared" ref="K106:L106" si="205">SUM(K107:K114)</f>
        <v>789.36</v>
      </c>
      <c r="L106" s="74">
        <f t="shared" si="205"/>
        <v>789.36</v>
      </c>
      <c r="M106" s="74">
        <f t="shared" ref="M106:M112" si="206">L106/K106*100</f>
        <v>100</v>
      </c>
      <c r="N106" s="74">
        <f t="shared" ref="N106:O106" si="207">SUM(N107:N114)</f>
        <v>0</v>
      </c>
      <c r="O106" s="74">
        <f t="shared" si="207"/>
        <v>0</v>
      </c>
      <c r="P106" s="74"/>
      <c r="Q106" s="74">
        <f t="shared" ref="Q106:R106" si="208">SUM(Q107:Q114)</f>
        <v>0</v>
      </c>
      <c r="R106" s="74">
        <f t="shared" si="208"/>
        <v>0</v>
      </c>
      <c r="S106" s="74"/>
      <c r="T106" s="74">
        <f t="shared" ref="T106:U106" si="209">SUM(T107:T114)</f>
        <v>0</v>
      </c>
      <c r="U106" s="74">
        <f t="shared" si="209"/>
        <v>0</v>
      </c>
      <c r="V106" s="74"/>
      <c r="W106" s="74">
        <f t="shared" ref="W106:X106" si="210">SUM(W107:W114)</f>
        <v>0</v>
      </c>
      <c r="X106" s="74">
        <f t="shared" si="210"/>
        <v>0</v>
      </c>
      <c r="Y106" s="74"/>
      <c r="Z106" s="74">
        <f t="shared" ref="Z106:AA106" si="211">SUM(Z107:Z114)</f>
        <v>0</v>
      </c>
      <c r="AA106" s="74">
        <f t="shared" si="211"/>
        <v>0</v>
      </c>
      <c r="AB106" s="74"/>
      <c r="AC106" s="74">
        <f t="shared" ref="AC106:AD106" si="212">SUM(AC107:AC114)</f>
        <v>0</v>
      </c>
      <c r="AD106" s="74">
        <f t="shared" si="212"/>
        <v>0</v>
      </c>
      <c r="AE106" s="74"/>
      <c r="AF106" s="74">
        <f t="shared" ref="AF106:AG106" si="213">SUM(AF107:AF114)</f>
        <v>0</v>
      </c>
      <c r="AG106" s="74">
        <f t="shared" si="213"/>
        <v>0</v>
      </c>
      <c r="AH106" s="74"/>
      <c r="AI106" s="74">
        <f t="shared" ref="AI106:AJ106" si="214">SUM(AI107:AI114)</f>
        <v>545.45862999999997</v>
      </c>
      <c r="AJ106" s="74">
        <f t="shared" si="214"/>
        <v>528.95862999999997</v>
      </c>
      <c r="AK106" s="54">
        <f t="shared" si="119"/>
        <v>96.975022652038717</v>
      </c>
    </row>
    <row r="107" spans="1:37" ht="12.75">
      <c r="A107" s="1" t="s">
        <v>125</v>
      </c>
      <c r="B107" s="54">
        <f t="shared" ref="B107:C114" si="215">E107+K107+N107+Q107+T107+W107+Z107+AC107+AF107+H107+AI107</f>
        <v>368.16</v>
      </c>
      <c r="C107" s="54">
        <f t="shared" si="215"/>
        <v>368.16</v>
      </c>
      <c r="D107" s="54">
        <f>C107/B107*100</f>
        <v>100</v>
      </c>
      <c r="E107" s="54"/>
      <c r="F107" s="54"/>
      <c r="G107" s="54"/>
      <c r="H107" s="54"/>
      <c r="I107" s="54"/>
      <c r="J107" s="54"/>
      <c r="K107" s="54">
        <v>368.16</v>
      </c>
      <c r="L107" s="54">
        <v>368.16</v>
      </c>
      <c r="M107" s="54">
        <f t="shared" si="206"/>
        <v>100</v>
      </c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1:37" ht="12.75">
      <c r="A108" s="1" t="s">
        <v>91</v>
      </c>
      <c r="B108" s="54">
        <f t="shared" si="215"/>
        <v>349.35740999999996</v>
      </c>
      <c r="C108" s="54">
        <f t="shared" si="215"/>
        <v>349.35740999999996</v>
      </c>
      <c r="D108" s="54">
        <f t="shared" ref="D108:D114" si="216">C108/B108*100</f>
        <v>100</v>
      </c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>
        <v>349.35740999999996</v>
      </c>
      <c r="AJ108" s="54">
        <v>349.35740999999996</v>
      </c>
      <c r="AK108" s="54">
        <f t="shared" si="119"/>
        <v>100</v>
      </c>
    </row>
    <row r="109" spans="1:37" ht="12.75">
      <c r="A109" s="1" t="s">
        <v>128</v>
      </c>
      <c r="B109" s="54">
        <f t="shared" si="215"/>
        <v>88.668970000000002</v>
      </c>
      <c r="C109" s="54">
        <f t="shared" si="215"/>
        <v>88.668970000000002</v>
      </c>
      <c r="D109" s="54">
        <f t="shared" si="216"/>
        <v>100</v>
      </c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>
        <v>88.668970000000002</v>
      </c>
      <c r="AJ109" s="54">
        <v>88.668970000000002</v>
      </c>
      <c r="AK109" s="54">
        <f t="shared" si="119"/>
        <v>100</v>
      </c>
    </row>
    <row r="110" spans="1:37" ht="12.75">
      <c r="A110" s="1" t="s">
        <v>64</v>
      </c>
      <c r="B110" s="54">
        <f t="shared" si="215"/>
        <v>156</v>
      </c>
      <c r="C110" s="54">
        <f t="shared" si="215"/>
        <v>156</v>
      </c>
      <c r="D110" s="54">
        <f t="shared" si="216"/>
        <v>100</v>
      </c>
      <c r="E110" s="54"/>
      <c r="F110" s="54"/>
      <c r="G110" s="54"/>
      <c r="H110" s="54"/>
      <c r="I110" s="54"/>
      <c r="J110" s="54"/>
      <c r="K110" s="54">
        <v>156</v>
      </c>
      <c r="L110" s="54">
        <v>156</v>
      </c>
      <c r="M110" s="54">
        <f t="shared" si="206"/>
        <v>100</v>
      </c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1:37" ht="12.75">
      <c r="A111" s="1" t="s">
        <v>94</v>
      </c>
      <c r="B111" s="54">
        <f t="shared" si="215"/>
        <v>218.4</v>
      </c>
      <c r="C111" s="54">
        <f t="shared" si="215"/>
        <v>218.4</v>
      </c>
      <c r="D111" s="54">
        <f t="shared" si="216"/>
        <v>100</v>
      </c>
      <c r="E111" s="54"/>
      <c r="F111" s="54"/>
      <c r="G111" s="54"/>
      <c r="H111" s="54"/>
      <c r="I111" s="54"/>
      <c r="J111" s="54"/>
      <c r="K111" s="54">
        <v>218.4</v>
      </c>
      <c r="L111" s="54">
        <v>218.4</v>
      </c>
      <c r="M111" s="54">
        <f t="shared" si="206"/>
        <v>100</v>
      </c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1:37" ht="12.75">
      <c r="A112" s="1" t="s">
        <v>309</v>
      </c>
      <c r="B112" s="54">
        <f t="shared" si="215"/>
        <v>88.232249999999993</v>
      </c>
      <c r="C112" s="54">
        <f t="shared" si="215"/>
        <v>88.232249999999993</v>
      </c>
      <c r="D112" s="54">
        <f t="shared" si="216"/>
        <v>100</v>
      </c>
      <c r="E112" s="54"/>
      <c r="F112" s="54"/>
      <c r="G112" s="54"/>
      <c r="H112" s="54"/>
      <c r="I112" s="54"/>
      <c r="J112" s="54"/>
      <c r="K112" s="54">
        <v>46.8</v>
      </c>
      <c r="L112" s="54">
        <v>46.8</v>
      </c>
      <c r="M112" s="54">
        <f t="shared" si="206"/>
        <v>100</v>
      </c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>
        <v>41.432250000000003</v>
      </c>
      <c r="AJ112" s="54">
        <v>41.432250000000003</v>
      </c>
      <c r="AK112" s="54">
        <f t="shared" si="119"/>
        <v>100</v>
      </c>
    </row>
    <row r="113" spans="1:37" ht="12.75">
      <c r="A113" s="1" t="s">
        <v>149</v>
      </c>
      <c r="B113" s="54">
        <f t="shared" si="215"/>
        <v>33</v>
      </c>
      <c r="C113" s="54">
        <f t="shared" si="215"/>
        <v>33</v>
      </c>
      <c r="D113" s="54">
        <f t="shared" si="216"/>
        <v>100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>
        <v>33</v>
      </c>
      <c r="AJ113" s="54">
        <v>33</v>
      </c>
      <c r="AK113" s="54">
        <f t="shared" si="119"/>
        <v>100</v>
      </c>
    </row>
    <row r="114" spans="1:37" ht="12.75">
      <c r="A114" s="1" t="s">
        <v>154</v>
      </c>
      <c r="B114" s="54">
        <f t="shared" si="215"/>
        <v>33</v>
      </c>
      <c r="C114" s="54">
        <f t="shared" si="215"/>
        <v>16.5</v>
      </c>
      <c r="D114" s="54">
        <f t="shared" si="216"/>
        <v>50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>
        <v>33</v>
      </c>
      <c r="AJ114" s="54">
        <v>16.5</v>
      </c>
      <c r="AK114" s="54">
        <f t="shared" si="119"/>
        <v>50</v>
      </c>
    </row>
    <row r="115" spans="1:37" s="6" customFormat="1" ht="12.75">
      <c r="A115" s="2" t="s">
        <v>186</v>
      </c>
      <c r="B115" s="74">
        <f>B116+B117</f>
        <v>82713.583410000021</v>
      </c>
      <c r="C115" s="74">
        <f>C116+C117</f>
        <v>82713.248410000015</v>
      </c>
      <c r="D115" s="74">
        <f t="shared" ref="D115:D125" si="217">C115/B115*100</f>
        <v>99.999594987925562</v>
      </c>
      <c r="E115" s="74">
        <f t="shared" ref="E115:F115" si="218">E116+E117</f>
        <v>0</v>
      </c>
      <c r="F115" s="74">
        <f t="shared" si="218"/>
        <v>0</v>
      </c>
      <c r="G115" s="74"/>
      <c r="H115" s="74">
        <f t="shared" ref="H115:I115" si="219">H116+H117</f>
        <v>0</v>
      </c>
      <c r="I115" s="74">
        <f t="shared" si="219"/>
        <v>0</v>
      </c>
      <c r="J115" s="74"/>
      <c r="K115" s="74">
        <f t="shared" ref="K115:L115" si="220">K116+K117</f>
        <v>1576.2864</v>
      </c>
      <c r="L115" s="74">
        <f t="shared" si="220"/>
        <v>1576.2864</v>
      </c>
      <c r="M115" s="74">
        <f>L115/K115*100</f>
        <v>100</v>
      </c>
      <c r="N115" s="74">
        <f t="shared" ref="N115" si="221">N116+N117</f>
        <v>3272.335</v>
      </c>
      <c r="O115" s="74">
        <f>O116+O117</f>
        <v>3272</v>
      </c>
      <c r="P115" s="74">
        <f>O115/N115*100</f>
        <v>99.989762661830156</v>
      </c>
      <c r="Q115" s="74">
        <f t="shared" ref="Q115:R115" si="222">Q116+Q117</f>
        <v>0</v>
      </c>
      <c r="R115" s="74">
        <f t="shared" si="222"/>
        <v>0</v>
      </c>
      <c r="S115" s="74"/>
      <c r="T115" s="74">
        <f t="shared" ref="T115:U115" si="223">T116+T117</f>
        <v>63491.412600000003</v>
      </c>
      <c r="U115" s="74">
        <f t="shared" si="223"/>
        <v>63491.412600000003</v>
      </c>
      <c r="V115" s="74">
        <f>U115/T115*100</f>
        <v>100</v>
      </c>
      <c r="W115" s="74">
        <f t="shared" ref="W115:X115" si="224">W116+W117</f>
        <v>4373.5494100000005</v>
      </c>
      <c r="X115" s="74">
        <f t="shared" si="224"/>
        <v>4373.5494099999996</v>
      </c>
      <c r="Y115" s="54">
        <f t="shared" ref="Y115:Y117" si="225">X115/W115*100</f>
        <v>99.999999999999972</v>
      </c>
      <c r="Z115" s="74">
        <f t="shared" ref="Z115:AA115" si="226">Z116+Z117</f>
        <v>0</v>
      </c>
      <c r="AA115" s="74">
        <f t="shared" si="226"/>
        <v>0</v>
      </c>
      <c r="AB115" s="74"/>
      <c r="AC115" s="74">
        <f t="shared" ref="AC115:AD115" si="227">AC116+AC117</f>
        <v>10000</v>
      </c>
      <c r="AD115" s="74">
        <f t="shared" si="227"/>
        <v>10000</v>
      </c>
      <c r="AE115" s="74">
        <f>AD115/AC115*100</f>
        <v>100</v>
      </c>
      <c r="AF115" s="74">
        <f t="shared" ref="AF115:AG115" si="228">AF116+AF117</f>
        <v>0</v>
      </c>
      <c r="AG115" s="74">
        <f t="shared" si="228"/>
        <v>0</v>
      </c>
      <c r="AH115" s="74"/>
      <c r="AI115" s="74">
        <f t="shared" ref="AI115:AJ115" si="229">AI116+AI117</f>
        <v>0</v>
      </c>
      <c r="AJ115" s="74">
        <f t="shared" si="229"/>
        <v>0</v>
      </c>
      <c r="AK115" s="54"/>
    </row>
    <row r="116" spans="1:37" ht="12.75">
      <c r="A116" s="1" t="s">
        <v>169</v>
      </c>
      <c r="B116" s="54">
        <f>E116+K116+N116+Q116+T116+W116+Z116+AC116+AF116+H116+AI116</f>
        <v>10000</v>
      </c>
      <c r="C116" s="54">
        <f>F116+L116+O116+R116+U116+X116+AA116+AD116+AG116+I116+AJ116</f>
        <v>10000</v>
      </c>
      <c r="D116" s="54">
        <f t="shared" si="217"/>
        <v>100</v>
      </c>
      <c r="E116" s="62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>
        <v>10000</v>
      </c>
      <c r="AD116" s="54">
        <v>10000</v>
      </c>
      <c r="AE116" s="54">
        <f>AD116/AC116*100</f>
        <v>100</v>
      </c>
      <c r="AF116" s="54"/>
      <c r="AG116" s="54"/>
      <c r="AH116" s="54"/>
      <c r="AI116" s="54"/>
      <c r="AJ116" s="54"/>
      <c r="AK116" s="54"/>
    </row>
    <row r="117" spans="1:37" s="6" customFormat="1" ht="12.75">
      <c r="A117" s="2" t="s">
        <v>188</v>
      </c>
      <c r="B117" s="74">
        <f>SUM(B118:B123)</f>
        <v>72713.583410000021</v>
      </c>
      <c r="C117" s="74">
        <f>SUM(C118:C123)</f>
        <v>72713.248410000015</v>
      </c>
      <c r="D117" s="74">
        <f t="shared" si="217"/>
        <v>99.999539288281085</v>
      </c>
      <c r="E117" s="74">
        <f t="shared" ref="E117:F117" si="230">SUM(E118:E123)</f>
        <v>0</v>
      </c>
      <c r="F117" s="74">
        <f t="shared" si="230"/>
        <v>0</v>
      </c>
      <c r="G117" s="74"/>
      <c r="H117" s="74">
        <f t="shared" ref="H117:I117" si="231">SUM(H118:H123)</f>
        <v>0</v>
      </c>
      <c r="I117" s="74">
        <f t="shared" si="231"/>
        <v>0</v>
      </c>
      <c r="J117" s="74"/>
      <c r="K117" s="74">
        <f t="shared" ref="K117:L117" si="232">SUM(K118:K123)</f>
        <v>1576.2864</v>
      </c>
      <c r="L117" s="74">
        <f t="shared" si="232"/>
        <v>1576.2864</v>
      </c>
      <c r="M117" s="74">
        <f t="shared" ref="M117:M123" si="233">L117/K117*100</f>
        <v>100</v>
      </c>
      <c r="N117" s="74">
        <f t="shared" ref="N117:O117" si="234">SUM(N118:N123)</f>
        <v>3272.335</v>
      </c>
      <c r="O117" s="74">
        <f t="shared" si="234"/>
        <v>3272</v>
      </c>
      <c r="P117" s="74">
        <f>O117/N117*100</f>
        <v>99.989762661830156</v>
      </c>
      <c r="Q117" s="74">
        <f t="shared" ref="Q117:R117" si="235">SUM(Q118:Q123)</f>
        <v>0</v>
      </c>
      <c r="R117" s="74">
        <f t="shared" si="235"/>
        <v>0</v>
      </c>
      <c r="S117" s="74"/>
      <c r="T117" s="74">
        <f t="shared" ref="T117:U117" si="236">SUM(T118:T123)</f>
        <v>63491.412600000003</v>
      </c>
      <c r="U117" s="74">
        <f t="shared" si="236"/>
        <v>63491.412600000003</v>
      </c>
      <c r="V117" s="74">
        <f>U117/T117*100</f>
        <v>100</v>
      </c>
      <c r="W117" s="74">
        <f t="shared" ref="W117:X117" si="237">SUM(W118:W123)</f>
        <v>4373.5494100000005</v>
      </c>
      <c r="X117" s="74">
        <f t="shared" si="237"/>
        <v>4373.5494099999996</v>
      </c>
      <c r="Y117" s="54">
        <f t="shared" si="225"/>
        <v>99.999999999999972</v>
      </c>
      <c r="Z117" s="74">
        <f t="shared" ref="Z117:AA117" si="238">SUM(Z118:Z123)</f>
        <v>0</v>
      </c>
      <c r="AA117" s="74">
        <f t="shared" si="238"/>
        <v>0</v>
      </c>
      <c r="AB117" s="74"/>
      <c r="AC117" s="74">
        <f t="shared" ref="AC117:AD117" si="239">SUM(AC118:AC123)</f>
        <v>0</v>
      </c>
      <c r="AD117" s="74">
        <f t="shared" si="239"/>
        <v>0</v>
      </c>
      <c r="AE117" s="74"/>
      <c r="AF117" s="74">
        <f t="shared" ref="AF117:AG117" si="240">SUM(AF118:AF123)</f>
        <v>0</v>
      </c>
      <c r="AG117" s="74">
        <f t="shared" si="240"/>
        <v>0</v>
      </c>
      <c r="AH117" s="74"/>
      <c r="AI117" s="74">
        <f t="shared" ref="AI117:AJ117" si="241">SUM(AI118:AI123)</f>
        <v>0</v>
      </c>
      <c r="AJ117" s="74">
        <f t="shared" si="241"/>
        <v>0</v>
      </c>
      <c r="AK117" s="54"/>
    </row>
    <row r="118" spans="1:37" ht="12.75">
      <c r="A118" s="1" t="s">
        <v>35</v>
      </c>
      <c r="B118" s="54">
        <f t="shared" ref="B118:C123" si="242">E118+K118+N118+Q118+T118+W118+Z118+AC118+AF118+H118+AI118</f>
        <v>71180.977010000017</v>
      </c>
      <c r="C118" s="54">
        <f t="shared" si="242"/>
        <v>71180.64201000001</v>
      </c>
      <c r="D118" s="54">
        <f t="shared" si="217"/>
        <v>99.999529368640211</v>
      </c>
      <c r="E118" s="54"/>
      <c r="F118" s="54"/>
      <c r="G118" s="54"/>
      <c r="H118" s="54"/>
      <c r="I118" s="54"/>
      <c r="J118" s="54"/>
      <c r="K118" s="54">
        <v>43.68</v>
      </c>
      <c r="L118" s="54">
        <v>43.68</v>
      </c>
      <c r="M118" s="54">
        <f t="shared" si="233"/>
        <v>100</v>
      </c>
      <c r="N118" s="54">
        <v>3272.335</v>
      </c>
      <c r="O118" s="54">
        <v>3272</v>
      </c>
      <c r="P118" s="54">
        <f>O118/N118*100</f>
        <v>99.989762661830156</v>
      </c>
      <c r="Q118" s="54"/>
      <c r="R118" s="54"/>
      <c r="S118" s="54"/>
      <c r="T118" s="54">
        <v>63491.412600000003</v>
      </c>
      <c r="U118" s="54">
        <v>63491.412600000003</v>
      </c>
      <c r="V118" s="54">
        <f>U118/T118*100</f>
        <v>100</v>
      </c>
      <c r="W118" s="54">
        <v>4373.5494100000005</v>
      </c>
      <c r="X118" s="54">
        <v>4373.5494099999996</v>
      </c>
      <c r="Y118" s="54">
        <f>X118/W118*100</f>
        <v>99.999999999999972</v>
      </c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1:37" ht="12.75">
      <c r="A119" s="1" t="s">
        <v>59</v>
      </c>
      <c r="B119" s="54">
        <f t="shared" si="242"/>
        <v>31.2</v>
      </c>
      <c r="C119" s="54">
        <f t="shared" si="242"/>
        <v>31.2</v>
      </c>
      <c r="D119" s="54">
        <f t="shared" si="217"/>
        <v>100</v>
      </c>
      <c r="E119" s="54"/>
      <c r="F119" s="54"/>
      <c r="G119" s="54"/>
      <c r="H119" s="54"/>
      <c r="I119" s="54"/>
      <c r="J119" s="54"/>
      <c r="K119" s="54">
        <v>31.2</v>
      </c>
      <c r="L119" s="54">
        <v>31.2</v>
      </c>
      <c r="M119" s="54">
        <f t="shared" si="233"/>
        <v>100</v>
      </c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1:37" ht="12.75">
      <c r="A120" s="1" t="s">
        <v>62</v>
      </c>
      <c r="B120" s="54">
        <f t="shared" si="242"/>
        <v>303.9504</v>
      </c>
      <c r="C120" s="54">
        <f t="shared" si="242"/>
        <v>303.9504</v>
      </c>
      <c r="D120" s="54">
        <f t="shared" si="217"/>
        <v>100</v>
      </c>
      <c r="E120" s="54"/>
      <c r="F120" s="54"/>
      <c r="G120" s="54"/>
      <c r="H120" s="54"/>
      <c r="I120" s="54"/>
      <c r="J120" s="54"/>
      <c r="K120" s="54">
        <v>303.9504</v>
      </c>
      <c r="L120" s="54">
        <v>303.9504</v>
      </c>
      <c r="M120" s="54">
        <f t="shared" si="233"/>
        <v>100</v>
      </c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1:37" ht="12.75">
      <c r="A121" s="1" t="s">
        <v>84</v>
      </c>
      <c r="B121" s="54">
        <f t="shared" si="242"/>
        <v>380.64</v>
      </c>
      <c r="C121" s="54">
        <f t="shared" si="242"/>
        <v>380.64</v>
      </c>
      <c r="D121" s="54">
        <f t="shared" si="217"/>
        <v>100</v>
      </c>
      <c r="E121" s="54"/>
      <c r="F121" s="54"/>
      <c r="G121" s="54"/>
      <c r="H121" s="54"/>
      <c r="I121" s="54"/>
      <c r="J121" s="54"/>
      <c r="K121" s="54">
        <v>380.64</v>
      </c>
      <c r="L121" s="54">
        <v>380.64</v>
      </c>
      <c r="M121" s="54">
        <f t="shared" si="233"/>
        <v>100</v>
      </c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1:37" ht="12.75">
      <c r="A122" s="1" t="s">
        <v>74</v>
      </c>
      <c r="B122" s="54">
        <f t="shared" si="242"/>
        <v>0</v>
      </c>
      <c r="C122" s="54">
        <f t="shared" si="242"/>
        <v>0</v>
      </c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1:37" ht="12.75">
      <c r="A123" s="1" t="s">
        <v>95</v>
      </c>
      <c r="B123" s="54">
        <f t="shared" si="242"/>
        <v>816.81600000000003</v>
      </c>
      <c r="C123" s="54">
        <f t="shared" si="242"/>
        <v>816.81600000000003</v>
      </c>
      <c r="D123" s="54">
        <f t="shared" si="217"/>
        <v>100</v>
      </c>
      <c r="E123" s="54"/>
      <c r="F123" s="54"/>
      <c r="G123" s="54"/>
      <c r="H123" s="54"/>
      <c r="I123" s="54"/>
      <c r="J123" s="54"/>
      <c r="K123" s="54">
        <v>816.81600000000003</v>
      </c>
      <c r="L123" s="54">
        <v>816.81600000000003</v>
      </c>
      <c r="M123" s="54">
        <f t="shared" si="233"/>
        <v>100</v>
      </c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1:37" s="6" customFormat="1" ht="12.75">
      <c r="A124" s="2" t="s">
        <v>170</v>
      </c>
      <c r="B124" s="74">
        <f>B125+B126</f>
        <v>3900</v>
      </c>
      <c r="C124" s="74">
        <f>C125+C126</f>
        <v>3900</v>
      </c>
      <c r="D124" s="74">
        <f>C124/B124*100</f>
        <v>100</v>
      </c>
      <c r="E124" s="74">
        <f t="shared" ref="E124:F124" si="243">E125+E126</f>
        <v>0</v>
      </c>
      <c r="F124" s="74">
        <f t="shared" si="243"/>
        <v>0</v>
      </c>
      <c r="G124" s="74"/>
      <c r="H124" s="74">
        <f t="shared" ref="H124:I124" si="244">H125+H126</f>
        <v>3900</v>
      </c>
      <c r="I124" s="74">
        <f t="shared" si="244"/>
        <v>3900</v>
      </c>
      <c r="J124" s="74">
        <f>I124/H124*100</f>
        <v>100</v>
      </c>
      <c r="K124" s="74">
        <f t="shared" ref="K124:L124" si="245">K125+K126</f>
        <v>0</v>
      </c>
      <c r="L124" s="74">
        <f t="shared" si="245"/>
        <v>0</v>
      </c>
      <c r="M124" s="74"/>
      <c r="N124" s="74">
        <f t="shared" ref="N124:O124" si="246">N125+N126</f>
        <v>0</v>
      </c>
      <c r="O124" s="74">
        <f t="shared" si="246"/>
        <v>0</v>
      </c>
      <c r="P124" s="74"/>
      <c r="Q124" s="74">
        <f t="shared" ref="Q124:R124" si="247">Q125+Q126</f>
        <v>0</v>
      </c>
      <c r="R124" s="74">
        <f t="shared" si="247"/>
        <v>0</v>
      </c>
      <c r="S124" s="74"/>
      <c r="T124" s="74">
        <f t="shared" ref="T124:U124" si="248">T125+T126</f>
        <v>0</v>
      </c>
      <c r="U124" s="74">
        <f t="shared" si="248"/>
        <v>0</v>
      </c>
      <c r="V124" s="74"/>
      <c r="W124" s="74">
        <f t="shared" ref="W124:X124" si="249">W125+W126</f>
        <v>0</v>
      </c>
      <c r="X124" s="74">
        <f t="shared" si="249"/>
        <v>0</v>
      </c>
      <c r="Y124" s="74"/>
      <c r="Z124" s="74">
        <f t="shared" ref="Z124:AA124" si="250">Z125+Z126</f>
        <v>0</v>
      </c>
      <c r="AA124" s="74">
        <f t="shared" si="250"/>
        <v>0</v>
      </c>
      <c r="AB124" s="74"/>
      <c r="AC124" s="74">
        <f t="shared" ref="AC124:AD124" si="251">AC125+AC126</f>
        <v>0</v>
      </c>
      <c r="AD124" s="74">
        <f t="shared" si="251"/>
        <v>0</v>
      </c>
      <c r="AE124" s="74"/>
      <c r="AF124" s="74">
        <f t="shared" ref="AF124:AG124" si="252">AF125+AF126</f>
        <v>0</v>
      </c>
      <c r="AG124" s="74">
        <f t="shared" si="252"/>
        <v>0</v>
      </c>
      <c r="AH124" s="74"/>
      <c r="AI124" s="74">
        <f t="shared" ref="AI124:AJ124" si="253">AI125+AI126</f>
        <v>0</v>
      </c>
      <c r="AJ124" s="74">
        <f t="shared" si="253"/>
        <v>0</v>
      </c>
      <c r="AK124" s="54"/>
    </row>
    <row r="125" spans="1:37" ht="12.75">
      <c r="A125" s="1" t="s">
        <v>171</v>
      </c>
      <c r="B125" s="54">
        <f>E125+K125+N125+Q125+T125+W125+Z125+AC125+AF125+H125+AI125</f>
        <v>3900</v>
      </c>
      <c r="C125" s="54">
        <f>F125+L125+O125+R125+U125+X125+AA125+AD125+AG125+I125+AJ125</f>
        <v>3900</v>
      </c>
      <c r="D125" s="54">
        <f t="shared" si="217"/>
        <v>100</v>
      </c>
      <c r="E125" s="54"/>
      <c r="F125" s="54"/>
      <c r="G125" s="54"/>
      <c r="H125" s="54">
        <v>3900</v>
      </c>
      <c r="I125" s="54">
        <v>3900</v>
      </c>
      <c r="J125" s="54">
        <v>100</v>
      </c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1:37" s="6" customFormat="1" ht="12.75">
      <c r="A126" s="2" t="s">
        <v>188</v>
      </c>
      <c r="B126" s="74">
        <v>0</v>
      </c>
      <c r="C126" s="74">
        <v>0</v>
      </c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>
        <v>0</v>
      </c>
      <c r="O126" s="74"/>
      <c r="P126" s="74"/>
      <c r="Q126" s="74">
        <v>0</v>
      </c>
      <c r="R126" s="74"/>
      <c r="S126" s="74"/>
      <c r="T126" s="74">
        <v>0</v>
      </c>
      <c r="U126" s="74"/>
      <c r="V126" s="74"/>
      <c r="W126" s="74">
        <v>0</v>
      </c>
      <c r="X126" s="74"/>
      <c r="Y126" s="74"/>
      <c r="Z126" s="74">
        <v>0</v>
      </c>
      <c r="AA126" s="74"/>
      <c r="AB126" s="74"/>
      <c r="AC126" s="74">
        <v>0</v>
      </c>
      <c r="AD126" s="74"/>
      <c r="AE126" s="74"/>
      <c r="AF126" s="74">
        <v>0</v>
      </c>
      <c r="AG126" s="74"/>
      <c r="AH126" s="74"/>
      <c r="AI126" s="74">
        <v>0</v>
      </c>
      <c r="AJ126" s="74"/>
      <c r="AK126" s="54"/>
    </row>
    <row r="127" spans="1:37" s="6" customFormat="1" ht="12.75">
      <c r="A127" s="2" t="s">
        <v>195</v>
      </c>
      <c r="B127" s="74">
        <f>SUM(B128:B130)</f>
        <v>1202646.2074200001</v>
      </c>
      <c r="C127" s="74">
        <f>SUM(C128:C130)</f>
        <v>1202646.2074200001</v>
      </c>
      <c r="D127" s="74">
        <f>C127/B127*100</f>
        <v>100</v>
      </c>
      <c r="E127" s="74">
        <f>SUM(E128:E130)</f>
        <v>197871.48840999999</v>
      </c>
      <c r="F127" s="74">
        <f>SUM(F128:F130)</f>
        <v>197871.48840999999</v>
      </c>
      <c r="G127" s="74">
        <f>F127/E127*100</f>
        <v>100</v>
      </c>
      <c r="H127" s="74">
        <f>H128+H129+H130</f>
        <v>21695.73</v>
      </c>
      <c r="I127" s="74">
        <f>I128+I129+I130</f>
        <v>21695.73</v>
      </c>
      <c r="J127" s="74">
        <f>I127/H127*100</f>
        <v>100</v>
      </c>
      <c r="K127" s="74">
        <f>K128+K129+K130</f>
        <v>0</v>
      </c>
      <c r="L127" s="74">
        <f>SUM(L128:L130)</f>
        <v>0</v>
      </c>
      <c r="M127" s="74"/>
      <c r="N127" s="74">
        <f>N128+N129+N130</f>
        <v>88797.459650000004</v>
      </c>
      <c r="O127" s="74">
        <f>O128+O129+O130</f>
        <v>88797.459650000004</v>
      </c>
      <c r="P127" s="74">
        <f>O127/N127*100</f>
        <v>100</v>
      </c>
      <c r="Q127" s="74">
        <f>Q128+Q129+Q130</f>
        <v>421075.7</v>
      </c>
      <c r="R127" s="74">
        <f>R128+R129+R130</f>
        <v>421075.7</v>
      </c>
      <c r="S127" s="74">
        <f>R127/Q127*100</f>
        <v>100</v>
      </c>
      <c r="T127" s="74">
        <f>T128+T129+T130</f>
        <v>117360.92766</v>
      </c>
      <c r="U127" s="74">
        <f>U128+U129+U130</f>
        <v>117360.92766</v>
      </c>
      <c r="V127" s="74">
        <f>U127/T127*100</f>
        <v>100</v>
      </c>
      <c r="W127" s="74">
        <f>W128+W129+W130</f>
        <v>151026.12738999998</v>
      </c>
      <c r="X127" s="74">
        <f>X128+X129+X130</f>
        <v>151026.12738999998</v>
      </c>
      <c r="Y127" s="74">
        <f>X127/W127*100</f>
        <v>100</v>
      </c>
      <c r="Z127" s="74">
        <f>Z128+Z129+Z130</f>
        <v>2500</v>
      </c>
      <c r="AA127" s="74">
        <f>AA128+AA129+AA130</f>
        <v>2500</v>
      </c>
      <c r="AB127" s="74">
        <f>AA127/Z127*100</f>
        <v>100</v>
      </c>
      <c r="AC127" s="74">
        <f>AC128+AC129+AC130</f>
        <v>0</v>
      </c>
      <c r="AD127" s="74">
        <f>AD128+AD129+AD130</f>
        <v>0</v>
      </c>
      <c r="AE127" s="74"/>
      <c r="AF127" s="74">
        <f>AF128+AF129+AF130</f>
        <v>201752.48462999999</v>
      </c>
      <c r="AG127" s="74">
        <f>AG128+AG129+AG130</f>
        <v>201752.48462999999</v>
      </c>
      <c r="AH127" s="74">
        <f>AG127/AF127*100</f>
        <v>100</v>
      </c>
      <c r="AI127" s="74">
        <f>AI128+AI129+AI130</f>
        <v>566.28968000000009</v>
      </c>
      <c r="AJ127" s="74">
        <f>AJ128+AJ129+AJ130</f>
        <v>566.28967999999998</v>
      </c>
      <c r="AK127" s="54">
        <f t="shared" si="119"/>
        <v>99.999999999999972</v>
      </c>
    </row>
    <row r="128" spans="1:37" ht="12.75">
      <c r="A128" s="1" t="s">
        <v>1</v>
      </c>
      <c r="B128" s="54">
        <f t="shared" ref="B128:C128" si="254">E128+K128+N128+Q128+T128+W128+Z128+AC128+AF128+H128+AI128</f>
        <v>1086467.3211200002</v>
      </c>
      <c r="C128" s="54">
        <f t="shared" si="254"/>
        <v>1086467.3211200002</v>
      </c>
      <c r="D128" s="54">
        <f>C128/B128*100</f>
        <v>100</v>
      </c>
      <c r="E128" s="54">
        <v>91454.621790000005</v>
      </c>
      <c r="F128" s="54">
        <v>91454.621790000005</v>
      </c>
      <c r="G128" s="54">
        <f>F128/E128*100</f>
        <v>100</v>
      </c>
      <c r="H128" s="54">
        <v>15000</v>
      </c>
      <c r="I128" s="54">
        <v>15000</v>
      </c>
      <c r="J128" s="54">
        <f>I128/H128*100</f>
        <v>100</v>
      </c>
      <c r="K128" s="74"/>
      <c r="L128" s="54"/>
      <c r="M128" s="54"/>
      <c r="N128" s="54">
        <v>88797.459650000004</v>
      </c>
      <c r="O128" s="54">
        <v>88797.459650000004</v>
      </c>
      <c r="P128" s="54">
        <f>O128/N128*100</f>
        <v>100</v>
      </c>
      <c r="Q128" s="54">
        <v>421075.7</v>
      </c>
      <c r="R128" s="54">
        <v>421075.7</v>
      </c>
      <c r="S128" s="54">
        <f>R128/Q128*100</f>
        <v>100</v>
      </c>
      <c r="T128" s="54">
        <v>117360.92766</v>
      </c>
      <c r="U128" s="54">
        <v>117360.92766</v>
      </c>
      <c r="V128" s="54">
        <f>U128/T128*100</f>
        <v>100</v>
      </c>
      <c r="W128" s="54">
        <v>151026.12738999998</v>
      </c>
      <c r="X128" s="54">
        <v>151026.12738999998</v>
      </c>
      <c r="Y128" s="54">
        <f>X128/W128*100</f>
        <v>100</v>
      </c>
      <c r="Z128" s="54"/>
      <c r="AA128" s="54"/>
      <c r="AB128" s="54"/>
      <c r="AC128" s="54"/>
      <c r="AD128" s="54"/>
      <c r="AE128" s="54"/>
      <c r="AF128" s="54">
        <v>201752.48462999999</v>
      </c>
      <c r="AG128" s="54">
        <v>201752.48462999999</v>
      </c>
      <c r="AH128" s="54">
        <f>AG128/AF128*100</f>
        <v>100</v>
      </c>
      <c r="AI128" s="54"/>
      <c r="AJ128" s="54"/>
      <c r="AK128" s="54"/>
    </row>
    <row r="129" spans="1:37" ht="12.75">
      <c r="A129" s="1" t="s">
        <v>312</v>
      </c>
      <c r="B129" s="54">
        <f t="shared" ref="B129:B130" si="255">E129+K129+N129+Q129+T129+W129+Z129+AC129+AF129+H129+AI129</f>
        <v>115612.59662</v>
      </c>
      <c r="C129" s="54">
        <f t="shared" ref="C129:C130" si="256">F129+L129+O129+R129+U129+X129+AA129+AD129+AG129+I129+AJ129</f>
        <v>115612.59662</v>
      </c>
      <c r="D129" s="54">
        <f>C129/B129*100</f>
        <v>100</v>
      </c>
      <c r="E129" s="54">
        <f>80978.79226+25438.07436</f>
        <v>106416.86662</v>
      </c>
      <c r="F129" s="54">
        <v>106416.86662</v>
      </c>
      <c r="G129" s="54">
        <f>F129/E129*100</f>
        <v>100</v>
      </c>
      <c r="H129" s="54">
        <v>6695.73</v>
      </c>
      <c r="I129" s="54">
        <v>6695.73</v>
      </c>
      <c r="J129" s="54">
        <f>I129/H129*100</f>
        <v>100</v>
      </c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>
        <v>2500</v>
      </c>
      <c r="AA129" s="54">
        <v>2500</v>
      </c>
      <c r="AB129" s="54">
        <f>AA129/Z129*100</f>
        <v>100</v>
      </c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1:37" ht="12.75">
      <c r="A130" s="1" t="s">
        <v>3</v>
      </c>
      <c r="B130" s="54">
        <f t="shared" si="255"/>
        <v>566.28968000000009</v>
      </c>
      <c r="C130" s="54">
        <f t="shared" si="256"/>
        <v>566.28967999999998</v>
      </c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>
        <v>566.28968000000009</v>
      </c>
      <c r="AJ130" s="54">
        <v>566.28967999999998</v>
      </c>
      <c r="AK130" s="54">
        <f t="shared" si="119"/>
        <v>99.999999999999972</v>
      </c>
    </row>
    <row r="131" spans="1:37" s="6" customFormat="1" ht="12.75">
      <c r="A131" s="2" t="s">
        <v>5</v>
      </c>
      <c r="B131" s="74">
        <f>B127+B8</f>
        <v>1540770.7532200001</v>
      </c>
      <c r="C131" s="74">
        <f>C8+C127</f>
        <v>1540753.9182200001</v>
      </c>
      <c r="D131" s="74">
        <f>C131/B131*100</f>
        <v>99.998907365033716</v>
      </c>
      <c r="E131" s="74">
        <f>E8+E127</f>
        <v>280490.65840999997</v>
      </c>
      <c r="F131" s="74">
        <f>F8+F127</f>
        <v>280490.65840999997</v>
      </c>
      <c r="G131" s="74">
        <f>F131/E131*100</f>
        <v>100</v>
      </c>
      <c r="H131" s="74">
        <f>H127+H8</f>
        <v>93722.663260000001</v>
      </c>
      <c r="I131" s="74">
        <f>I127+I8</f>
        <v>93722.663260000001</v>
      </c>
      <c r="J131" s="74">
        <f>I131/H131*100</f>
        <v>100</v>
      </c>
      <c r="K131" s="74">
        <f>K8+K127</f>
        <v>4756.0159999999996</v>
      </c>
      <c r="L131" s="74">
        <f>L8+L127</f>
        <v>4756.0159999999996</v>
      </c>
      <c r="M131" s="74">
        <f>L131/K131*100</f>
        <v>100</v>
      </c>
      <c r="N131" s="74">
        <f>N127+N8</f>
        <v>93454.505620000011</v>
      </c>
      <c r="O131" s="74">
        <f>O127+O8</f>
        <v>93454.170620000004</v>
      </c>
      <c r="P131" s="74">
        <f>O131/N131*100</f>
        <v>99.999641536812177</v>
      </c>
      <c r="Q131" s="74">
        <f>Q127+Q8</f>
        <v>421075.7</v>
      </c>
      <c r="R131" s="74">
        <f>R127+R8</f>
        <v>421075.7</v>
      </c>
      <c r="S131" s="74">
        <f>R131/Q131*100</f>
        <v>100</v>
      </c>
      <c r="T131" s="74">
        <f>T127+T8</f>
        <v>253800.53216</v>
      </c>
      <c r="U131" s="74">
        <f>U127+U8</f>
        <v>253800.53216</v>
      </c>
      <c r="V131" s="74">
        <f>U131/T131*100</f>
        <v>100</v>
      </c>
      <c r="W131" s="74">
        <f>W127+W8</f>
        <v>166234.18979999999</v>
      </c>
      <c r="X131" s="74">
        <f>X127+X8</f>
        <v>166234.18979999999</v>
      </c>
      <c r="Y131" s="74">
        <f>X131/W131*100</f>
        <v>100</v>
      </c>
      <c r="Z131" s="74">
        <f>Z127+Z8</f>
        <v>2500</v>
      </c>
      <c r="AA131" s="74">
        <f>AA127+AA8</f>
        <v>2500</v>
      </c>
      <c r="AB131" s="74">
        <f>AA131/Z131*100</f>
        <v>100</v>
      </c>
      <c r="AC131" s="74">
        <f>AC127+AC8</f>
        <v>20000</v>
      </c>
      <c r="AD131" s="74">
        <f>AD127+AD8</f>
        <v>20000</v>
      </c>
      <c r="AE131" s="74">
        <f>AD131/AC131*100</f>
        <v>100</v>
      </c>
      <c r="AF131" s="74">
        <f>AF127+AF8</f>
        <v>201752.48462999999</v>
      </c>
      <c r="AG131" s="74">
        <f>AG127+AG8</f>
        <v>201752.48462999999</v>
      </c>
      <c r="AH131" s="74">
        <f>AG131/AF131*100</f>
        <v>100</v>
      </c>
      <c r="AI131" s="74">
        <f>AI127+AI8</f>
        <v>2984.0033400000002</v>
      </c>
      <c r="AJ131" s="74">
        <f>AJ127+AJ8</f>
        <v>2967.5033399999998</v>
      </c>
      <c r="AK131" s="54">
        <f t="shared" si="119"/>
        <v>99.447051557254611</v>
      </c>
    </row>
  </sheetData>
  <customSheetViews>
    <customSheetView guid="{C8322F89-87C6-45E7-889E-2904A1FABC31}" scale="68" showAutoFilter="1">
      <pane xSplit="4" ySplit="7" topLeftCell="E47" activePane="bottomRight" state="frozen"/>
      <selection pane="bottomRight" activeCell="E61" sqref="E61:AK73"/>
      <pageMargins left="0.19685039370078741" right="0.19685039370078741" top="0.27559055118110237" bottom="0.23622047244094491" header="0.15748031496062992" footer="0.39370078740157483"/>
      <pageSetup paperSize="9" orientation="landscape" r:id="rId1"/>
      <headerFooter alignWithMargins="0"/>
      <autoFilter ref="A11:BH134"/>
    </customSheetView>
    <customSheetView guid="{E2495AD0-B87A-4C01-9209-9BB683D27353}" scale="68" showAutoFilter="1">
      <pane xSplit="4" ySplit="7" topLeftCell="E32" activePane="bottomRight" state="frozen"/>
      <selection pane="bottomRight" activeCell="E47" sqref="E47:AK53"/>
      <pageMargins left="0.19685039370078741" right="0.19685039370078741" top="0.27559055118110237" bottom="0.23622047244094491" header="0.15748031496062992" footer="0.39370078740157483"/>
      <pageSetup paperSize="9" orientation="landscape" r:id="rId2"/>
      <headerFooter alignWithMargins="0"/>
      <autoFilter ref="A11:BH134"/>
    </customSheetView>
    <customSheetView guid="{F005480A-D133-4FA5-B5A6-C8C7D1CE1272}" scale="68" showAutoFilter="1">
      <pane xSplit="4" ySplit="7" topLeftCell="E116" activePane="bottomRight" state="frozen"/>
      <selection pane="bottomRight" activeCell="B133" sqref="B133"/>
      <pageMargins left="0.19685039370078741" right="0.19685039370078741" top="0.27559055118110237" bottom="0.23622047244094491" header="0.15748031496062992" footer="0.39370078740157483"/>
      <pageSetup paperSize="9" orientation="landscape" r:id="rId3"/>
      <headerFooter alignWithMargins="0"/>
      <autoFilter ref="A11:BH133"/>
    </customSheetView>
    <customSheetView guid="{3556436A-C311-4B70-B0DA-7F2536446A45}" scale="68" showPageBreaks="1" showAutoFilter="1">
      <pane xSplit="4" ySplit="7" topLeftCell="AK8" activePane="bottomRight" state="frozen"/>
      <selection pane="bottomRight" activeCell="AN136" sqref="AN136"/>
      <pageMargins left="0.19685039370078741" right="0.19685039370078741" top="0.27559055118110237" bottom="0.23622047244094491" header="0.15748031496062992" footer="0.39370078740157483"/>
      <pageSetup paperSize="9" orientation="landscape" r:id="rId4"/>
      <headerFooter alignWithMargins="0"/>
      <autoFilter ref="A11:BH134"/>
    </customSheetView>
    <customSheetView guid="{23AA7850-0BCA-44C6-A8DB-6750B6FCE36A}" scale="68" showPageBreaks="1" showAutoFilter="1">
      <pane xSplit="4" ySplit="7" topLeftCell="E47" activePane="bottomRight" state="frozen"/>
      <selection pane="bottomRight" activeCell="E61" sqref="E61:AK73"/>
      <pageMargins left="0.19685039370078741" right="0.19685039370078741" top="0.27559055118110237" bottom="0.23622047244094491" header="0.15748031496062992" footer="0.39370078740157483"/>
      <pageSetup paperSize="9" orientation="landscape" r:id="rId5"/>
      <headerFooter alignWithMargins="0"/>
      <autoFilter ref="A11:BH134"/>
    </customSheetView>
  </customSheetViews>
  <mergeCells count="37">
    <mergeCell ref="W6:Y6"/>
    <mergeCell ref="N2:P3"/>
    <mergeCell ref="N5:P5"/>
    <mergeCell ref="N6:P6"/>
    <mergeCell ref="Q2:S3"/>
    <mergeCell ref="Q5:S5"/>
    <mergeCell ref="Q6:S6"/>
    <mergeCell ref="E2:G3"/>
    <mergeCell ref="H2:J3"/>
    <mergeCell ref="E5:G5"/>
    <mergeCell ref="E6:G6"/>
    <mergeCell ref="A5:A6"/>
    <mergeCell ref="B5:D6"/>
    <mergeCell ref="B2:D3"/>
    <mergeCell ref="A2:A4"/>
    <mergeCell ref="AC2:AE3"/>
    <mergeCell ref="AC5:AE5"/>
    <mergeCell ref="AC6:AE6"/>
    <mergeCell ref="H5:J5"/>
    <mergeCell ref="H6:J6"/>
    <mergeCell ref="K2:M3"/>
    <mergeCell ref="K5:M5"/>
    <mergeCell ref="K6:M6"/>
    <mergeCell ref="Z2:AB3"/>
    <mergeCell ref="Z5:AB5"/>
    <mergeCell ref="Z6:AB6"/>
    <mergeCell ref="T2:V3"/>
    <mergeCell ref="T5:V5"/>
    <mergeCell ref="T6:V6"/>
    <mergeCell ref="W2:Y3"/>
    <mergeCell ref="W5:Y5"/>
    <mergeCell ref="AI2:AK3"/>
    <mergeCell ref="AI5:AK5"/>
    <mergeCell ref="AI6:AK6"/>
    <mergeCell ref="AF2:AH3"/>
    <mergeCell ref="AF5:AH5"/>
    <mergeCell ref="AF6:AH6"/>
  </mergeCells>
  <pageMargins left="0.19685039370078741" right="0.19685039370078741" top="0.27559055118110237" bottom="0.23622047244094491" header="0.15748031496062992" footer="0.39370078740157483"/>
  <pageSetup paperSize="9" orientation="landscape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>
      <selection activeCell="D48" sqref="D48:D49"/>
    </sheetView>
  </sheetViews>
  <sheetFormatPr defaultRowHeight="12.75"/>
  <sheetData/>
  <customSheetViews>
    <customSheetView guid="{C8322F89-87C6-45E7-889E-2904A1FABC31}" state="hidden" topLeftCell="A13">
      <selection activeCell="D48" sqref="D48:D49"/>
      <pageMargins left="0.7" right="0.7" top="0.75" bottom="0.75" header="0.3" footer="0.3"/>
    </customSheetView>
    <customSheetView guid="{E2495AD0-B87A-4C01-9209-9BB683D27353}" state="hidden" topLeftCell="A13">
      <selection activeCell="D48" sqref="D48:D49"/>
      <pageMargins left="0.7" right="0.7" top="0.75" bottom="0.75" header="0.3" footer="0.3"/>
    </customSheetView>
    <customSheetView guid="{F005480A-D133-4FA5-B5A6-C8C7D1CE1272}" state="hidden" topLeftCell="A13">
      <selection activeCell="D48" sqref="D48:D49"/>
      <pageMargins left="0.7" right="0.7" top="0.75" bottom="0.75" header="0.3" footer="0.3"/>
    </customSheetView>
    <customSheetView guid="{3556436A-C311-4B70-B0DA-7F2536446A45}" state="hidden" topLeftCell="A13">
      <selection activeCell="D48" sqref="D48:D49"/>
      <pageMargins left="0.7" right="0.7" top="0.75" bottom="0.75" header="0.3" footer="0.3"/>
    </customSheetView>
    <customSheetView guid="{23AA7850-0BCA-44C6-A8DB-6750B6FCE36A}" state="hidden" topLeftCell="A13">
      <selection activeCell="D48" sqref="D48:D4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C8322F89-87C6-45E7-889E-2904A1FABC31}" state="hidden">
      <pageMargins left="0.7" right="0.7" top="0.75" bottom="0.75" header="0.3" footer="0.3"/>
    </customSheetView>
    <customSheetView guid="{E2495AD0-B87A-4C01-9209-9BB683D27353}" state="hidden">
      <pageMargins left="0.7" right="0.7" top="0.75" bottom="0.75" header="0.3" footer="0.3"/>
    </customSheetView>
    <customSheetView guid="{F005480A-D133-4FA5-B5A6-C8C7D1CE1272}" state="hidden">
      <pageMargins left="0.7" right="0.7" top="0.75" bottom="0.75" header="0.3" footer="0.3"/>
    </customSheetView>
    <customSheetView guid="{3556436A-C311-4B70-B0DA-7F2536446A45}" state="hidden">
      <pageMargins left="0.7" right="0.7" top="0.75" bottom="0.75" header="0.3" footer="0.3"/>
    </customSheetView>
    <customSheetView guid="{23AA7850-0BCA-44C6-A8DB-6750B6FCE36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C8322F89-87C6-45E7-889E-2904A1FABC31}" state="hidden">
      <pageMargins left="0.7" right="0.7" top="0.75" bottom="0.75" header="0.3" footer="0.3"/>
    </customSheetView>
    <customSheetView guid="{E2495AD0-B87A-4C01-9209-9BB683D27353}" state="hidden">
      <pageMargins left="0.7" right="0.7" top="0.75" bottom="0.75" header="0.3" footer="0.3"/>
    </customSheetView>
    <customSheetView guid="{F005480A-D133-4FA5-B5A6-C8C7D1CE1272}" state="hidden">
      <pageMargins left="0.7" right="0.7" top="0.75" bottom="0.75" header="0.3" footer="0.3"/>
    </customSheetView>
    <customSheetView guid="{3556436A-C311-4B70-B0DA-7F2536446A45}" state="hidden">
      <pageMargins left="0.7" right="0.7" top="0.75" bottom="0.75" header="0.3" footer="0.3"/>
    </customSheetView>
    <customSheetView guid="{23AA7850-0BCA-44C6-A8DB-6750B6FCE36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C8322F89-87C6-45E7-889E-2904A1FABC31}" state="hidden">
      <pageMargins left="0.7" right="0.7" top="0.75" bottom="0.75" header="0.3" footer="0.3"/>
    </customSheetView>
    <customSheetView guid="{E2495AD0-B87A-4C01-9209-9BB683D27353}" state="hidden">
      <pageMargins left="0.7" right="0.7" top="0.75" bottom="0.75" header="0.3" footer="0.3"/>
    </customSheetView>
    <customSheetView guid="{F005480A-D133-4FA5-B5A6-C8C7D1CE1272}" state="hidden">
      <pageMargins left="0.7" right="0.7" top="0.75" bottom="0.75" header="0.3" footer="0.3"/>
    </customSheetView>
    <customSheetView guid="{3556436A-C311-4B70-B0DA-7F2536446A45}" state="hidden">
      <pageMargins left="0.7" right="0.7" top="0.75" bottom="0.75" header="0.3" footer="0.3"/>
    </customSheetView>
    <customSheetView guid="{23AA7850-0BCA-44C6-A8DB-6750B6FCE36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дотации </vt:lpstr>
      <vt:lpstr>субсидии </vt:lpstr>
      <vt:lpstr>субвенции</vt:lpstr>
      <vt:lpstr> иные </vt:lpstr>
      <vt:lpstr>Лист1</vt:lpstr>
      <vt:lpstr>Лист2</vt:lpstr>
      <vt:lpstr>Лист3</vt:lpstr>
      <vt:lpstr>Лист4</vt:lpstr>
      <vt:lpstr>' иные '!Заголовки_для_печати</vt:lpstr>
      <vt:lpstr>'дотации '!Заголовки_для_печати</vt:lpstr>
      <vt:lpstr>субвенции!Заголовки_для_печати</vt:lpstr>
      <vt:lpstr>'субсидии '!Заголовки_для_печати</vt:lpstr>
      <vt:lpstr>'дотации '!Область_печати</vt:lpstr>
      <vt:lpstr>субвенции!Область_печати</vt:lpstr>
    </vt:vector>
  </TitlesOfParts>
  <Company>mf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Кудыкова</dc:creator>
  <cp:lastModifiedBy>MF-KudEA</cp:lastModifiedBy>
  <cp:lastPrinted>2023-03-10T08:28:21Z</cp:lastPrinted>
  <dcterms:created xsi:type="dcterms:W3CDTF">2006-02-21T06:31:18Z</dcterms:created>
  <dcterms:modified xsi:type="dcterms:W3CDTF">2023-03-23T13:45:29Z</dcterms:modified>
</cp:coreProperties>
</file>