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8390" windowHeight="12780" tabRatio="602" activeTab="0"/>
  </bookViews>
  <sheets>
    <sheet name="п.5.5" sheetId="1" r:id="rId1"/>
  </sheets>
  <definedNames>
    <definedName name="Z_500E58A8_FBEB_4085_BB09_B2D65F451C5A_.wvu.PrintTitles" localSheetId="0" hidden="1">'п.5.5'!$4:$5</definedName>
    <definedName name="Z_500E58A8_FBEB_4085_BB09_B2D65F451C5A_.wvu.Rows" localSheetId="0" hidden="1">'п.5.5'!$15:$15</definedName>
    <definedName name="Z_65FA7F10_471B_4876_A357_0DD4066091DE_.wvu.PrintTitles" localSheetId="0" hidden="1">'п.5.5'!$4:$5</definedName>
    <definedName name="Z_65FA7F10_471B_4876_A357_0DD4066091DE_.wvu.Rows" localSheetId="0" hidden="1">'п.5.5'!$15:$15</definedName>
    <definedName name="Z_77B8EEA6_A9F6_46BF_82FF_4EDB3A3BB37C_.wvu.PrintArea" localSheetId="0" hidden="1">'п.5.5'!$A$1:$L$44</definedName>
    <definedName name="Z_77B8EEA6_A9F6_46BF_82FF_4EDB3A3BB37C_.wvu.PrintTitles" localSheetId="0" hidden="1">'п.5.5'!$5:$5</definedName>
    <definedName name="Z_77B8EEA6_A9F6_46BF_82FF_4EDB3A3BB37C_.wvu.Rows" localSheetId="0" hidden="1">'п.5.5'!$15:$15</definedName>
    <definedName name="Z_7F3ABB33_ADF5_497C_A045_9856D6016669_.wvu.Cols" localSheetId="0" hidden="1">'п.5.5'!#REF!</definedName>
    <definedName name="Z_7F3ABB33_ADF5_497C_A045_9856D6016669_.wvu.PrintArea" localSheetId="0" hidden="1">'п.5.5'!$A$1:$E$122</definedName>
    <definedName name="Z_7F3ABB33_ADF5_497C_A045_9856D6016669_.wvu.PrintTitles" localSheetId="0" hidden="1">'п.5.5'!$5:$6</definedName>
    <definedName name="Z_7F3ABB33_ADF5_497C_A045_9856D6016669_.wvu.Rows" localSheetId="0" hidden="1">'п.5.5'!$15:$15</definedName>
    <definedName name="Z_96FF283B_A957_4856_A721_A36139A7C820_.wvu.PrintTitles" localSheetId="0" hidden="1">'п.5.5'!$4:$5</definedName>
    <definedName name="Z_96FF283B_A957_4856_A721_A36139A7C820_.wvu.Rows" localSheetId="0" hidden="1">'п.5.5'!$15:$15</definedName>
    <definedName name="Z_9F89E191_6E74_4ED1_8A84_DBD75FFEE562_.wvu.PrintTitles" localSheetId="0" hidden="1">'п.5.5'!$4:$5</definedName>
    <definedName name="Z_9F89E191_6E74_4ED1_8A84_DBD75FFEE562_.wvu.Rows" localSheetId="0" hidden="1">'п.5.5'!$15:$15</definedName>
    <definedName name="Z_EE0DCA7E_2D3F_443A_B9F7_09A626099614_.wvu.PrintTitles" localSheetId="0" hidden="1">'п.5.5'!$4:$5</definedName>
    <definedName name="Z_EE0DCA7E_2D3F_443A_B9F7_09A626099614_.wvu.Rows" localSheetId="0" hidden="1">'п.5.5'!$15:$15</definedName>
    <definedName name="Z_EFC1F0C8_350E_47B4_9F65_99F192C49E53_.wvu.PrintTitles" localSheetId="0" hidden="1">'п.5.5'!$4:$5</definedName>
    <definedName name="Z_EFC1F0C8_350E_47B4_9F65_99F192C49E53_.wvu.Rows" localSheetId="0" hidden="1">'п.5.5'!$15:$15</definedName>
    <definedName name="Z_F23233CE_8636_45C0_A39E_1D8B61DC6087_.wvu.Cols" localSheetId="0" hidden="1">'п.5.5'!#REF!</definedName>
    <definedName name="Z_F23233CE_8636_45C0_A39E_1D8B61DC6087_.wvu.PrintArea" localSheetId="0" hidden="1">'п.5.5'!$A$1:$E$122</definedName>
    <definedName name="Z_F23233CE_8636_45C0_A39E_1D8B61DC6087_.wvu.PrintTitles" localSheetId="0" hidden="1">'п.5.5'!$5:$6</definedName>
    <definedName name="Z_F23233CE_8636_45C0_A39E_1D8B61DC6087_.wvu.Rows" localSheetId="0" hidden="1">'п.5.5'!$15:$15</definedName>
    <definedName name="Z_FC456E20_D1C0_40A3_9512_7ADAF53436F7_.wvu.PrintTitles" localSheetId="0" hidden="1">'п.5.5'!$4:$5</definedName>
    <definedName name="Z_FC456E20_D1C0_40A3_9512_7ADAF53436F7_.wvu.Rows" localSheetId="0" hidden="1">'п.5.5'!$15:$15</definedName>
    <definedName name="Z_FE61BC98_28B7_4D16_AD4A_449A91E7AD9C_.wvu.PrintArea" localSheetId="0" hidden="1">'п.5.5'!$A$1:$E$122</definedName>
    <definedName name="Z_FE61BC98_28B7_4D16_AD4A_449A91E7AD9C_.wvu.PrintTitles" localSheetId="0" hidden="1">'п.5.5'!$5:$6</definedName>
    <definedName name="_xlnm.Print_Titles" localSheetId="0">'п.5.5'!$5:$5</definedName>
    <definedName name="_xlnm.Print_Area" localSheetId="0">'п.5.5'!$A$1:$L$44</definedName>
  </definedNames>
  <calcPr fullCalcOnLoad="1"/>
</workbook>
</file>

<file path=xl/sharedStrings.xml><?xml version="1.0" encoding="utf-8"?>
<sst xmlns="http://schemas.openxmlformats.org/spreadsheetml/2006/main" count="89" uniqueCount="88">
  <si>
    <t>000 2 00 00000 00 0000 000</t>
  </si>
  <si>
    <t>000 1 13 00000 00 0000 000</t>
  </si>
  <si>
    <t>000 1 14 00000 00 0000 000</t>
  </si>
  <si>
    <t>000 1 15 00000 00 0000 000</t>
  </si>
  <si>
    <t>000 1 16 00000 00 0000 000</t>
  </si>
  <si>
    <t>000 1 09 00000 00 0000 000</t>
  </si>
  <si>
    <t>000 1 11 00000 00 0000 000</t>
  </si>
  <si>
    <t>000 1 12 00000 00 0000 000</t>
  </si>
  <si>
    <t>Налог на доходы физических лиц</t>
  </si>
  <si>
    <t>Налог на прибыль организаций</t>
  </si>
  <si>
    <t>Транспортный налог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</si>
  <si>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</si>
  <si>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</si>
  <si>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</si>
  <si>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</si>
  <si>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</si>
  <si>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</si>
  <si>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</si>
  <si>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000 1 06 00000 00 0000 000</t>
  </si>
  <si>
    <t>000 1 06 02000 02 0000 110</t>
  </si>
  <si>
    <t>Налог на имущество организаций</t>
  </si>
  <si>
    <t>000 1 06 04000 02 0000 110</t>
  </si>
  <si>
    <t>000 1 07 00000 00 0000 000</t>
  </si>
  <si>
    <t>000 1 08 00000 00 0000 000</t>
  </si>
  <si>
    <t>Наименование разделов и подразделов</t>
  </si>
  <si>
    <t>тыс. рублей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</si>
  <si>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</si>
  <si>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</si>
  <si>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Иные межбюджетные трансферты</t>
  </si>
  <si>
    <t>НАЛОГОВЫЕ  И  НЕНАЛОГОВЫЕ   ДОХОДЫ</t>
  </si>
  <si>
    <t>Код бюджетной         классификации</t>
  </si>
  <si>
    <t>БЕЗВОЗМЕЗДНЫЕ  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</si>
  <si>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</si>
  <si>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</si>
  <si>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</si>
  <si>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</si>
  <si>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</si>
  <si>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</si>
  <si>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</si>
  <si>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</si>
  <si>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</si>
  <si>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</si>
  <si>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</si>
  <si>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</si>
  <si>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</si>
  <si>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Налог, взимаемый в связи с применением упрощенной системы налогообложения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</si>
  <si>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</si>
  <si>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</si>
  <si>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 на игорный бизнес</t>
  </si>
  <si>
    <t>000 1 06 05000 02 0000 110</t>
  </si>
  <si>
    <t>Субсидии бюджетам бюджетной системы Российской Федерации (межбюджетные субсидии)</t>
  </si>
  <si>
    <t>000 1 05 01000 00 0000 110</t>
  </si>
  <si>
    <t>000 2 19 00000 00 0000 000</t>
  </si>
  <si>
    <t>000 2 18 00000 00 0000 000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</si>
  <si>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</si>
  <si>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</si>
  <si>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Дотации бюджетам субъектов Российской Федерации на выравнивание бюджетной обеспеченности</t>
  </si>
  <si>
    <t>Дотации бюджетам бюджетной системы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</si>
  <si>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</si>
  <si>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</si>
  <si>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000 2 04 00000 00 0000 000</t>
  </si>
  <si>
    <t>000 2 03 00000 00 0000 000</t>
  </si>
  <si>
    <t>000 1 17 00000 00 0000 000 000 1 18 00000 00 0000 000 000</t>
  </si>
  <si>
    <t>Исполне ние (год) к прош лому году, %</t>
  </si>
  <si>
    <t>Итого доходов</t>
  </si>
  <si>
    <t>Параметры бюджета 
на 2024 год</t>
  </si>
  <si>
    <t xml:space="preserve">Темп роста показа телей на 2024 год к уровню 2023 года </t>
  </si>
  <si>
    <t>000 1 05 06000 01 0000 110</t>
  </si>
  <si>
    <t xml:space="preserve">Налог на профессиональный доход
</t>
  </si>
  <si>
    <t>000 2 02 10000 00 0000 150</t>
  </si>
  <si>
    <t>000 2 02 15001 02 0000 150</t>
  </si>
  <si>
    <t xml:space="preserve"> 000 2 02 15002 02 0000 150</t>
  </si>
  <si>
    <t xml:space="preserve"> 000 2 02 15009 02 0000 150</t>
  </si>
  <si>
    <t>000 2 02 20000 00 0000 150</t>
  </si>
  <si>
    <t>000 2 02 30000 00 0000 150</t>
  </si>
  <si>
    <t>000 2 02 40000 00 0000 150</t>
  </si>
  <si>
    <t>000 2 02 15549 02 0000 150</t>
  </si>
  <si>
    <t>000 2 02 15844 02 0000 150</t>
  </si>
  <si>
    <t xml:space="preserve">Субвенции бюджетам субъектов Российской Федерации 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</si>
  <si>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</si>
  <si>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(COVID-19)</t>
  </si>
  <si>
    <t>Параметры бюджета Республики Марий Эл по видам доходов на 2023 - 2025 годы</t>
  </si>
  <si>
    <t>Исполнение бюджета субъекта РФ за 2021 год</t>
  </si>
  <si>
    <t>Оценка исполнения бюджета субъекта РФ в 2022 году</t>
  </si>
  <si>
    <t>Параметры бюджета субъекта РФ 
на 2023 год</t>
  </si>
  <si>
    <t xml:space="preserve">Темп роста показателей на 2023 год к исполнению 2021 года </t>
  </si>
  <si>
    <t xml:space="preserve">Темп роста показа телей на 2023 год к оценке 2022 года </t>
  </si>
  <si>
    <t xml:space="preserve">Темп роста показа телей на 2025 год к уровню 2024 года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</si>
</sst>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"/>
    <numFmt numFmtId="180" formatCode="#,##0.0000"/>
    <numFmt numFmtId="181" formatCode="#,##0.000000"/>
    <numFmt numFmtId="182" formatCode="#,##0.0000000"/>
    <numFmt numFmtId="183" formatCode="0.0000"/>
    <numFmt numFmtId="184" formatCode="0.00000"/>
    <numFmt numFmtId="185" formatCode="0.000000"/>
    <numFmt numFmtId="186" formatCode="0.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  <numFmt numFmtId="198" formatCode="#,##0.0000000000000000000"/>
    <numFmt numFmtId="199" formatCode="#,##0.00000000000000000000"/>
    <numFmt numFmtId="200" formatCode="#,##0.000000000000000000000"/>
    <numFmt numFmtId="201" formatCode="#,##0.0000000000000000000000"/>
  </numFmts>
  <fonts count="81">
    <font>
      <sz val="10"/>
      <name val="MS Sans Serif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u val="single"/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family val="0"/>
    </font>
    <font>
      <b/>
      <sz val="10"/>
      <name val="Times New Roman Cyr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70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>
      <alignment horizontal="left"/>
      <protection/>
    </xf>
    <xf numFmtId="0" fontId="22" fillId="0" borderId="0">
      <alignment/>
      <protection/>
    </xf>
    <xf numFmtId="0" fontId="57" fillId="0" borderId="0">
      <alignment horizontal="left"/>
      <protection/>
    </xf>
    <xf numFmtId="0" fontId="22" fillId="0" borderId="0">
      <alignment/>
      <protection/>
    </xf>
    <xf numFmtId="0" fontId="17" fillId="0" borderId="0">
      <alignment/>
      <protection/>
    </xf>
    <xf numFmtId="0" fontId="58" fillId="0" borderId="0">
      <alignment/>
      <protection/>
    </xf>
    <xf numFmtId="0" fontId="17" fillId="0" borderId="0">
      <alignment/>
      <protection/>
    </xf>
    <xf numFmtId="0" fontId="58" fillId="0" borderId="0">
      <alignment/>
      <protection/>
    </xf>
    <xf numFmtId="0" fontId="57" fillId="0" borderId="0">
      <alignment horizontal="left"/>
      <protection/>
    </xf>
    <xf numFmtId="0" fontId="22" fillId="0" borderId="0">
      <alignment/>
      <protection/>
    </xf>
    <xf numFmtId="49" fontId="18" fillId="0" borderId="1">
      <alignment/>
      <protection/>
    </xf>
    <xf numFmtId="4" fontId="18" fillId="0" borderId="2">
      <alignment horizontal="right"/>
      <protection/>
    </xf>
    <xf numFmtId="4" fontId="18" fillId="0" borderId="3">
      <alignment horizontal="right"/>
      <protection/>
    </xf>
    <xf numFmtId="49" fontId="18" fillId="0" borderId="0">
      <alignment horizontal="right"/>
      <protection/>
    </xf>
    <xf numFmtId="0" fontId="18" fillId="0" borderId="1">
      <alignment/>
      <protection/>
    </xf>
    <xf numFmtId="4" fontId="18" fillId="0" borderId="4">
      <alignment horizontal="right"/>
      <protection/>
    </xf>
    <xf numFmtId="49" fontId="18" fillId="0" borderId="5">
      <alignment horizontal="center"/>
      <protection/>
    </xf>
    <xf numFmtId="4" fontId="18" fillId="0" borderId="6">
      <alignment horizontal="right"/>
      <protection/>
    </xf>
    <xf numFmtId="0" fontId="19" fillId="0" borderId="0">
      <alignment horizontal="center"/>
      <protection/>
    </xf>
    <xf numFmtId="0" fontId="19" fillId="0" borderId="1">
      <alignment/>
      <protection/>
    </xf>
    <xf numFmtId="0" fontId="18" fillId="0" borderId="7">
      <alignment horizontal="left" wrapText="1"/>
      <protection/>
    </xf>
    <xf numFmtId="0" fontId="18" fillId="0" borderId="8">
      <alignment horizontal="left" wrapText="1" indent="1"/>
      <protection/>
    </xf>
    <xf numFmtId="0" fontId="18" fillId="0" borderId="7">
      <alignment horizontal="left" wrapText="1" indent="2"/>
      <protection/>
    </xf>
    <xf numFmtId="0" fontId="18" fillId="0" borderId="9">
      <alignment horizontal="left" wrapText="1" indent="2"/>
      <protection/>
    </xf>
    <xf numFmtId="0" fontId="18" fillId="0" borderId="0">
      <alignment horizontal="center" wrapText="1"/>
      <protection/>
    </xf>
    <xf numFmtId="49" fontId="18" fillId="0" borderId="1">
      <alignment horizontal="left"/>
      <protection/>
    </xf>
    <xf numFmtId="49" fontId="18" fillId="0" borderId="10">
      <alignment horizontal="center" wrapText="1"/>
      <protection/>
    </xf>
    <xf numFmtId="49" fontId="18" fillId="0" borderId="10">
      <alignment horizontal="left" wrapText="1"/>
      <protection/>
    </xf>
    <xf numFmtId="49" fontId="18" fillId="0" borderId="10">
      <alignment horizontal="center" shrinkToFit="1"/>
      <protection/>
    </xf>
    <xf numFmtId="49" fontId="18" fillId="0" borderId="1">
      <alignment horizontal="center"/>
      <protection/>
    </xf>
    <xf numFmtId="0" fontId="18" fillId="0" borderId="11">
      <alignment horizontal="center"/>
      <protection/>
    </xf>
    <xf numFmtId="0" fontId="18" fillId="0" borderId="0">
      <alignment horizontal="center"/>
      <protection/>
    </xf>
    <xf numFmtId="49" fontId="18" fillId="0" borderId="1">
      <alignment/>
      <protection/>
    </xf>
    <xf numFmtId="49" fontId="18" fillId="0" borderId="2">
      <alignment horizontal="center" shrinkToFit="1"/>
      <protection/>
    </xf>
    <xf numFmtId="0" fontId="18" fillId="0" borderId="1">
      <alignment horizontal="center"/>
      <protection/>
    </xf>
    <xf numFmtId="49" fontId="18" fillId="0" borderId="11">
      <alignment horizontal="center"/>
      <protection/>
    </xf>
    <xf numFmtId="49" fontId="18" fillId="0" borderId="0">
      <alignment horizontal="left"/>
      <protection/>
    </xf>
    <xf numFmtId="49" fontId="18" fillId="0" borderId="4">
      <alignment horizontal="center"/>
      <protection/>
    </xf>
    <xf numFmtId="0" fontId="19" fillId="0" borderId="12">
      <alignment horizontal="center" vertical="center" textRotation="90" wrapText="1"/>
      <protection/>
    </xf>
    <xf numFmtId="0" fontId="19" fillId="0" borderId="11">
      <alignment horizontal="center" vertical="center" textRotation="90" wrapText="1"/>
      <protection/>
    </xf>
    <xf numFmtId="0" fontId="18" fillId="0" borderId="0">
      <alignment vertical="center"/>
      <protection/>
    </xf>
    <xf numFmtId="0" fontId="19" fillId="0" borderId="12">
      <alignment horizontal="center" vertical="center" textRotation="90"/>
      <protection/>
    </xf>
    <xf numFmtId="49" fontId="18" fillId="0" borderId="13">
      <alignment horizontal="center" vertical="center" wrapText="1"/>
      <protection/>
    </xf>
    <xf numFmtId="0" fontId="19" fillId="0" borderId="14">
      <alignment/>
      <protection/>
    </xf>
    <xf numFmtId="49" fontId="20" fillId="0" borderId="15">
      <alignment horizontal="left" vertical="center" wrapText="1"/>
      <protection/>
    </xf>
    <xf numFmtId="49" fontId="18" fillId="0" borderId="16">
      <alignment horizontal="left" vertical="center" wrapText="1" indent="2"/>
      <protection/>
    </xf>
    <xf numFmtId="49" fontId="18" fillId="0" borderId="9">
      <alignment horizontal="left" vertical="center" wrapText="1" indent="3"/>
      <protection/>
    </xf>
    <xf numFmtId="49" fontId="18" fillId="0" borderId="15">
      <alignment horizontal="left" vertical="center" wrapText="1" indent="3"/>
      <protection/>
    </xf>
    <xf numFmtId="49" fontId="18" fillId="0" borderId="17">
      <alignment horizontal="left" vertical="center" wrapText="1" indent="3"/>
      <protection/>
    </xf>
    <xf numFmtId="0" fontId="20" fillId="0" borderId="14">
      <alignment horizontal="left" vertical="center" wrapText="1"/>
      <protection/>
    </xf>
    <xf numFmtId="49" fontId="18" fillId="0" borderId="11">
      <alignment horizontal="left" vertical="center" wrapText="1" indent="3"/>
      <protection/>
    </xf>
    <xf numFmtId="49" fontId="18" fillId="0" borderId="0">
      <alignment horizontal="left" vertical="center" wrapText="1" indent="3"/>
      <protection/>
    </xf>
    <xf numFmtId="49" fontId="18" fillId="0" borderId="1">
      <alignment horizontal="left" vertical="center" wrapText="1" indent="3"/>
      <protection/>
    </xf>
    <xf numFmtId="49" fontId="20" fillId="0" borderId="14">
      <alignment horizontal="left" vertical="center" wrapText="1"/>
      <protection/>
    </xf>
    <xf numFmtId="49" fontId="18" fillId="0" borderId="18">
      <alignment horizontal="center" vertical="center" wrapText="1"/>
      <protection/>
    </xf>
    <xf numFmtId="49" fontId="19" fillId="0" borderId="19">
      <alignment horizontal="center"/>
      <protection/>
    </xf>
    <xf numFmtId="49" fontId="19" fillId="0" borderId="20">
      <alignment horizontal="center" vertical="center" wrapText="1"/>
      <protection/>
    </xf>
    <xf numFmtId="49" fontId="18" fillId="0" borderId="21">
      <alignment horizontal="center" vertical="center" wrapText="1"/>
      <protection/>
    </xf>
    <xf numFmtId="49" fontId="18" fillId="0" borderId="10">
      <alignment horizontal="center" vertical="center" wrapText="1"/>
      <protection/>
    </xf>
    <xf numFmtId="49" fontId="18" fillId="0" borderId="20">
      <alignment horizontal="center" vertical="center" wrapText="1"/>
      <protection/>
    </xf>
    <xf numFmtId="49" fontId="18" fillId="0" borderId="22">
      <alignment horizontal="center" vertical="center" wrapText="1"/>
      <protection/>
    </xf>
    <xf numFmtId="49" fontId="18" fillId="0" borderId="23">
      <alignment horizontal="center" vertical="center" wrapText="1"/>
      <protection/>
    </xf>
    <xf numFmtId="49" fontId="18" fillId="0" borderId="0">
      <alignment horizontal="center" vertical="center" wrapText="1"/>
      <protection/>
    </xf>
    <xf numFmtId="49" fontId="18" fillId="0" borderId="1">
      <alignment horizontal="center" vertical="center" wrapText="1"/>
      <protection/>
    </xf>
    <xf numFmtId="49" fontId="19" fillId="0" borderId="19">
      <alignment horizontal="center" vertical="center" wrapText="1"/>
      <protection/>
    </xf>
    <xf numFmtId="0" fontId="18" fillId="0" borderId="13">
      <alignment horizontal="center" vertical="top"/>
      <protection/>
    </xf>
    <xf numFmtId="49" fontId="18" fillId="0" borderId="13">
      <alignment horizontal="center" vertical="top" wrapText="1"/>
      <protection/>
    </xf>
    <xf numFmtId="4" fontId="18" fillId="0" borderId="24">
      <alignment horizontal="right"/>
      <protection/>
    </xf>
    <xf numFmtId="0" fontId="18" fillId="0" borderId="25">
      <alignment/>
      <protection/>
    </xf>
    <xf numFmtId="4" fontId="18" fillId="0" borderId="18">
      <alignment horizontal="right"/>
      <protection/>
    </xf>
    <xf numFmtId="4" fontId="18" fillId="0" borderId="23">
      <alignment horizontal="right" shrinkToFit="1"/>
      <protection/>
    </xf>
    <xf numFmtId="4" fontId="18" fillId="0" borderId="0">
      <alignment horizontal="right" shrinkToFit="1"/>
      <protection/>
    </xf>
    <xf numFmtId="0" fontId="19" fillId="0" borderId="13">
      <alignment horizontal="center" vertical="top"/>
      <protection/>
    </xf>
    <xf numFmtId="0" fontId="18" fillId="0" borderId="13">
      <alignment horizontal="center" vertical="top" wrapText="1"/>
      <protection/>
    </xf>
    <xf numFmtId="0" fontId="18" fillId="0" borderId="13">
      <alignment horizontal="center" vertical="top"/>
      <protection/>
    </xf>
    <xf numFmtId="4" fontId="18" fillId="0" borderId="26">
      <alignment horizontal="right"/>
      <protection/>
    </xf>
    <xf numFmtId="0" fontId="18" fillId="0" borderId="27">
      <alignment/>
      <protection/>
    </xf>
    <xf numFmtId="4" fontId="18" fillId="0" borderId="28">
      <alignment horizontal="right"/>
      <protection/>
    </xf>
    <xf numFmtId="0" fontId="18" fillId="0" borderId="1">
      <alignment horizontal="right"/>
      <protection/>
    </xf>
    <xf numFmtId="0" fontId="19" fillId="0" borderId="13">
      <alignment horizontal="center" vertical="top"/>
      <protection/>
    </xf>
    <xf numFmtId="0" fontId="17" fillId="20" borderId="0">
      <alignment/>
      <protection/>
    </xf>
    <xf numFmtId="0" fontId="58" fillId="20" borderId="0">
      <alignment/>
      <protection/>
    </xf>
    <xf numFmtId="0" fontId="19" fillId="0" borderId="0">
      <alignment/>
      <protection/>
    </xf>
    <xf numFmtId="0" fontId="58" fillId="0" borderId="0">
      <alignment wrapText="1"/>
      <protection/>
    </xf>
    <xf numFmtId="0" fontId="21" fillId="0" borderId="0">
      <alignment/>
      <protection/>
    </xf>
    <xf numFmtId="0" fontId="58" fillId="0" borderId="0">
      <alignment/>
      <protection/>
    </xf>
    <xf numFmtId="0" fontId="18" fillId="0" borderId="0">
      <alignment horizontal="left"/>
      <protection/>
    </xf>
    <xf numFmtId="0" fontId="59" fillId="0" borderId="0">
      <alignment horizontal="center" wrapText="1"/>
      <protection/>
    </xf>
    <xf numFmtId="0" fontId="18" fillId="0" borderId="0">
      <alignment/>
      <protection/>
    </xf>
    <xf numFmtId="0" fontId="59" fillId="0" borderId="0">
      <alignment horizontal="center"/>
      <protection/>
    </xf>
    <xf numFmtId="0" fontId="22" fillId="0" borderId="0">
      <alignment/>
      <protection/>
    </xf>
    <xf numFmtId="0" fontId="58" fillId="0" borderId="0">
      <alignment horizontal="right"/>
      <protection/>
    </xf>
    <xf numFmtId="0" fontId="17" fillId="20" borderId="1">
      <alignment/>
      <protection/>
    </xf>
    <xf numFmtId="0" fontId="58" fillId="20" borderId="1">
      <alignment/>
      <protection/>
    </xf>
    <xf numFmtId="0" fontId="18" fillId="0" borderId="12">
      <alignment horizontal="center" vertical="top" wrapText="1"/>
      <protection/>
    </xf>
    <xf numFmtId="0" fontId="58" fillId="0" borderId="13">
      <alignment horizontal="center" vertical="center" wrapText="1"/>
      <protection/>
    </xf>
    <xf numFmtId="0" fontId="18" fillId="0" borderId="12">
      <alignment horizontal="center" vertical="center"/>
      <protection/>
    </xf>
    <xf numFmtId="0" fontId="58" fillId="20" borderId="29">
      <alignment/>
      <protection/>
    </xf>
    <xf numFmtId="0" fontId="17" fillId="20" borderId="29">
      <alignment/>
      <protection/>
    </xf>
    <xf numFmtId="49" fontId="58" fillId="0" borderId="13">
      <alignment horizontal="left" vertical="top" wrapText="1" indent="2"/>
      <protection/>
    </xf>
    <xf numFmtId="0" fontId="18" fillId="0" borderId="30">
      <alignment horizontal="left" wrapText="1"/>
      <protection/>
    </xf>
    <xf numFmtId="49" fontId="58" fillId="0" borderId="13">
      <alignment horizontal="center" vertical="top" shrinkToFit="1"/>
      <protection/>
    </xf>
    <xf numFmtId="0" fontId="18" fillId="0" borderId="7">
      <alignment horizontal="left" wrapText="1" indent="1"/>
      <protection/>
    </xf>
    <xf numFmtId="4" fontId="58" fillId="0" borderId="13">
      <alignment horizontal="right" vertical="top" shrinkToFit="1"/>
      <protection/>
    </xf>
    <xf numFmtId="0" fontId="18" fillId="0" borderId="14">
      <alignment horizontal="left" wrapText="1" indent="2"/>
      <protection/>
    </xf>
    <xf numFmtId="10" fontId="58" fillId="0" borderId="13">
      <alignment horizontal="right" vertical="top" shrinkToFit="1"/>
      <protection/>
    </xf>
    <xf numFmtId="0" fontId="17" fillId="20" borderId="31">
      <alignment/>
      <protection/>
    </xf>
    <xf numFmtId="0" fontId="58" fillId="20" borderId="29">
      <alignment shrinkToFit="1"/>
      <protection/>
    </xf>
    <xf numFmtId="0" fontId="23" fillId="0" borderId="0">
      <alignment horizontal="center" wrapText="1"/>
      <protection/>
    </xf>
    <xf numFmtId="0" fontId="60" fillId="0" borderId="13">
      <alignment horizontal="left"/>
      <protection/>
    </xf>
    <xf numFmtId="0" fontId="24" fillId="0" borderId="0">
      <alignment horizontal="center" vertical="top"/>
      <protection/>
    </xf>
    <xf numFmtId="4" fontId="60" fillId="21" borderId="13">
      <alignment horizontal="right" vertical="top" shrinkToFit="1"/>
      <protection/>
    </xf>
    <xf numFmtId="0" fontId="18" fillId="0" borderId="1">
      <alignment wrapText="1"/>
      <protection/>
    </xf>
    <xf numFmtId="10" fontId="60" fillId="21" borderId="13">
      <alignment horizontal="right" vertical="top" shrinkToFit="1"/>
      <protection/>
    </xf>
    <xf numFmtId="0" fontId="18" fillId="0" borderId="29">
      <alignment wrapText="1"/>
      <protection/>
    </xf>
    <xf numFmtId="0" fontId="58" fillId="20" borderId="11">
      <alignment/>
      <protection/>
    </xf>
    <xf numFmtId="0" fontId="18" fillId="0" borderId="11">
      <alignment horizontal="left"/>
      <protection/>
    </xf>
    <xf numFmtId="0" fontId="58" fillId="0" borderId="0">
      <alignment horizontal="left" wrapText="1"/>
      <protection/>
    </xf>
    <xf numFmtId="0" fontId="18" fillId="0" borderId="13">
      <alignment horizontal="center" vertical="top" wrapText="1"/>
      <protection/>
    </xf>
    <xf numFmtId="0" fontId="60" fillId="0" borderId="13">
      <alignment vertical="top" wrapText="1"/>
      <protection/>
    </xf>
    <xf numFmtId="0" fontId="18" fillId="0" borderId="18">
      <alignment horizontal="center" vertical="center"/>
      <protection/>
    </xf>
    <xf numFmtId="4" fontId="60" fillId="22" borderId="13">
      <alignment horizontal="right" vertical="top" shrinkToFit="1"/>
      <protection/>
    </xf>
    <xf numFmtId="0" fontId="17" fillId="20" borderId="32">
      <alignment/>
      <protection/>
    </xf>
    <xf numFmtId="10" fontId="60" fillId="22" borderId="13">
      <alignment horizontal="right" vertical="top" shrinkToFit="1"/>
      <protection/>
    </xf>
    <xf numFmtId="49" fontId="18" fillId="0" borderId="19">
      <alignment horizontal="center" wrapText="1"/>
      <protection/>
    </xf>
    <xf numFmtId="0" fontId="58" fillId="20" borderId="29">
      <alignment horizontal="center"/>
      <protection/>
    </xf>
    <xf numFmtId="49" fontId="18" fillId="0" borderId="21">
      <alignment horizontal="center" wrapText="1"/>
      <protection/>
    </xf>
    <xf numFmtId="0" fontId="58" fillId="20" borderId="29">
      <alignment horizontal="left"/>
      <protection/>
    </xf>
    <xf numFmtId="49" fontId="18" fillId="0" borderId="20">
      <alignment horizontal="center"/>
      <protection/>
    </xf>
    <xf numFmtId="0" fontId="58" fillId="20" borderId="11">
      <alignment horizontal="center"/>
      <protection/>
    </xf>
    <xf numFmtId="0" fontId="17" fillId="20" borderId="11">
      <alignment/>
      <protection/>
    </xf>
    <xf numFmtId="0" fontId="58" fillId="20" borderId="11">
      <alignment horizontal="left"/>
      <protection/>
    </xf>
    <xf numFmtId="0" fontId="17" fillId="20" borderId="33">
      <alignment/>
      <protection/>
    </xf>
    <xf numFmtId="0" fontId="18" fillId="0" borderId="23">
      <alignment/>
      <protection/>
    </xf>
    <xf numFmtId="0" fontId="18" fillId="0" borderId="0">
      <alignment horizontal="center"/>
      <protection/>
    </xf>
    <xf numFmtId="49" fontId="18" fillId="0" borderId="11">
      <alignment/>
      <protection/>
    </xf>
    <xf numFmtId="49" fontId="18" fillId="0" borderId="0">
      <alignment/>
      <protection/>
    </xf>
    <xf numFmtId="0" fontId="18" fillId="0" borderId="13">
      <alignment horizontal="center" vertical="center"/>
      <protection/>
    </xf>
    <xf numFmtId="0" fontId="17" fillId="20" borderId="34">
      <alignment/>
      <protection/>
    </xf>
    <xf numFmtId="49" fontId="18" fillId="0" borderId="24">
      <alignment horizontal="center"/>
      <protection/>
    </xf>
    <xf numFmtId="49" fontId="18" fillId="0" borderId="25">
      <alignment horizontal="center"/>
      <protection/>
    </xf>
    <xf numFmtId="49" fontId="18" fillId="0" borderId="13">
      <alignment horizontal="center"/>
      <protection/>
    </xf>
    <xf numFmtId="49" fontId="18" fillId="0" borderId="13">
      <alignment horizontal="center" vertical="top" wrapText="1"/>
      <protection/>
    </xf>
    <xf numFmtId="49" fontId="18" fillId="0" borderId="13">
      <alignment horizontal="center" vertical="top" wrapText="1"/>
      <protection/>
    </xf>
    <xf numFmtId="0" fontId="17" fillId="20" borderId="35">
      <alignment/>
      <protection/>
    </xf>
    <xf numFmtId="4" fontId="18" fillId="0" borderId="13">
      <alignment horizontal="right"/>
      <protection/>
    </xf>
    <xf numFmtId="0" fontId="18" fillId="23" borderId="23">
      <alignment/>
      <protection/>
    </xf>
    <xf numFmtId="49" fontId="18" fillId="0" borderId="36">
      <alignment horizontal="center" vertical="top"/>
      <protection/>
    </xf>
    <xf numFmtId="49" fontId="17" fillId="0" borderId="0">
      <alignment/>
      <protection/>
    </xf>
    <xf numFmtId="0" fontId="18" fillId="0" borderId="0">
      <alignment horizontal="right"/>
      <protection/>
    </xf>
    <xf numFmtId="49" fontId="18" fillId="0" borderId="0">
      <alignment horizontal="right"/>
      <protection/>
    </xf>
    <xf numFmtId="0" fontId="25" fillId="0" borderId="0">
      <alignment/>
      <protection/>
    </xf>
    <xf numFmtId="0" fontId="25" fillId="0" borderId="37">
      <alignment/>
      <protection/>
    </xf>
    <xf numFmtId="49" fontId="26" fillId="0" borderId="38">
      <alignment horizontal="right"/>
      <protection/>
    </xf>
    <xf numFmtId="0" fontId="18" fillId="0" borderId="38">
      <alignment horizontal="right"/>
      <protection/>
    </xf>
    <xf numFmtId="0" fontId="25" fillId="0" borderId="1">
      <alignment/>
      <protection/>
    </xf>
    <xf numFmtId="0" fontId="18" fillId="0" borderId="18">
      <alignment horizontal="center"/>
      <protection/>
    </xf>
    <xf numFmtId="49" fontId="17" fillId="0" borderId="39">
      <alignment horizontal="center"/>
      <protection/>
    </xf>
    <xf numFmtId="14" fontId="18" fillId="0" borderId="40">
      <alignment horizontal="center"/>
      <protection/>
    </xf>
    <xf numFmtId="0" fontId="18" fillId="0" borderId="41">
      <alignment horizontal="center"/>
      <protection/>
    </xf>
    <xf numFmtId="49" fontId="18" fillId="0" borderId="42">
      <alignment horizontal="center"/>
      <protection/>
    </xf>
    <xf numFmtId="49" fontId="18" fillId="0" borderId="40">
      <alignment horizontal="center"/>
      <protection/>
    </xf>
    <xf numFmtId="0" fontId="18" fillId="0" borderId="40">
      <alignment horizontal="center"/>
      <protection/>
    </xf>
    <xf numFmtId="49" fontId="18" fillId="0" borderId="43">
      <alignment horizontal="center"/>
      <protection/>
    </xf>
    <xf numFmtId="0" fontId="22" fillId="0" borderId="23">
      <alignment/>
      <protection/>
    </xf>
    <xf numFmtId="49" fontId="18" fillId="0" borderId="36">
      <alignment horizontal="center" vertical="top" wrapText="1"/>
      <protection/>
    </xf>
    <xf numFmtId="0" fontId="18" fillId="0" borderId="44">
      <alignment horizontal="center" vertical="center"/>
      <protection/>
    </xf>
    <xf numFmtId="4" fontId="18" fillId="0" borderId="5">
      <alignment horizontal="right"/>
      <protection/>
    </xf>
    <xf numFmtId="49" fontId="18" fillId="0" borderId="27">
      <alignment horizontal="center"/>
      <protection/>
    </xf>
    <xf numFmtId="0" fontId="18" fillId="0" borderId="0">
      <alignment horizontal="left" wrapText="1"/>
      <protection/>
    </xf>
    <xf numFmtId="0" fontId="18" fillId="0" borderId="1">
      <alignment horizontal="left"/>
      <protection/>
    </xf>
    <xf numFmtId="0" fontId="18" fillId="0" borderId="8">
      <alignment horizontal="left" wrapText="1"/>
      <protection/>
    </xf>
    <xf numFmtId="0" fontId="18" fillId="0" borderId="29">
      <alignment/>
      <protection/>
    </xf>
    <xf numFmtId="0" fontId="19" fillId="0" borderId="45">
      <alignment horizontal="left" wrapText="1"/>
      <protection/>
    </xf>
    <xf numFmtId="0" fontId="18" fillId="0" borderId="4">
      <alignment horizontal="left" wrapText="1" indent="2"/>
      <protection/>
    </xf>
    <xf numFmtId="49" fontId="18" fillId="0" borderId="0">
      <alignment horizontal="center" wrapText="1"/>
      <protection/>
    </xf>
    <xf numFmtId="49" fontId="18" fillId="0" borderId="20">
      <alignment horizontal="center" wrapText="1"/>
      <protection/>
    </xf>
    <xf numFmtId="0" fontId="18" fillId="0" borderId="32">
      <alignment/>
      <protection/>
    </xf>
    <xf numFmtId="0" fontId="18" fillId="0" borderId="46">
      <alignment horizontal="center" wrapText="1"/>
      <protection/>
    </xf>
    <xf numFmtId="0" fontId="17" fillId="20" borderId="23">
      <alignment/>
      <protection/>
    </xf>
    <xf numFmtId="49" fontId="18" fillId="0" borderId="10">
      <alignment horizontal="center"/>
      <protection/>
    </xf>
    <xf numFmtId="49" fontId="18" fillId="0" borderId="0">
      <alignment horizontal="center"/>
      <protection/>
    </xf>
    <xf numFmtId="49" fontId="18" fillId="0" borderId="2">
      <alignment horizontal="center" wrapText="1"/>
      <protection/>
    </xf>
    <xf numFmtId="49" fontId="18" fillId="0" borderId="3">
      <alignment horizontal="center" wrapText="1"/>
      <protection/>
    </xf>
    <xf numFmtId="49" fontId="18" fillId="0" borderId="2">
      <alignment horizontal="center"/>
      <protection/>
    </xf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1" fillId="30" borderId="47" applyNumberFormat="0" applyAlignment="0" applyProtection="0"/>
    <xf numFmtId="0" fontId="62" fillId="31" borderId="48" applyNumberFormat="0" applyAlignment="0" applyProtection="0"/>
    <xf numFmtId="0" fontId="63" fillId="31" borderId="4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49" applyNumberFormat="0" applyFill="0" applyAlignment="0" applyProtection="0"/>
    <xf numFmtId="0" fontId="65" fillId="0" borderId="50" applyNumberFormat="0" applyFill="0" applyAlignment="0" applyProtection="0"/>
    <xf numFmtId="0" fontId="66" fillId="0" borderId="5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52" applyNumberFormat="0" applyFill="0" applyAlignment="0" applyProtection="0"/>
    <xf numFmtId="0" fontId="68" fillId="32" borderId="53" applyNumberFormat="0" applyAlignment="0" applyProtection="0"/>
    <xf numFmtId="0" fontId="69" fillId="0" borderId="0" applyNumberFormat="0" applyFill="0" applyBorder="0" applyAlignment="0" applyProtection="0"/>
    <xf numFmtId="0" fontId="70" fillId="3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71" fillId="34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21" borderId="54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9" fontId="0" fillId="0" borderId="0" applyFont="0" applyFill="0" applyBorder="0" applyAlignment="0" applyProtection="0"/>
    <xf numFmtId="0" fontId="73" fillId="0" borderId="56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6" borderId="0" applyNumberFormat="0" applyBorder="0" applyAlignment="0" applyProtection="0"/>
  </cellStyleXfs>
  <cellXfs count="113">
    <xf numFmtId="0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49" fontId="7" fillId="0" borderId="0" xfId="0" applyNumberFormat="1" applyFont="1" applyFill="1" applyBorder="1" applyAlignment="1">
      <alignment horizontal="justify" wrapText="1"/>
    </xf>
    <xf numFmtId="49" fontId="13" fillId="0" borderId="0" xfId="0" applyNumberFormat="1" applyFont="1" applyFill="1" applyBorder="1" applyAlignment="1">
      <alignment horizontal="justify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173" fontId="3" fillId="0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 vertical="top"/>
    </xf>
    <xf numFmtId="173" fontId="76" fillId="0" borderId="0" xfId="0" applyNumberFormat="1" applyFont="1" applyFill="1" applyBorder="1" applyAlignment="1">
      <alignment vertical="top"/>
    </xf>
    <xf numFmtId="179" fontId="76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justify" vertical="top" wrapText="1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justify" vertical="top" wrapText="1" shrinkToFit="1"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 shrinkToFit="1"/>
    </xf>
    <xf numFmtId="0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 shrinkToFi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justify" vertical="top" wrapText="1" shrinkToFit="1"/>
    </xf>
    <xf numFmtId="49" fontId="2" fillId="0" borderId="0" xfId="0" applyNumberFormat="1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justify" vertical="top" wrapText="1"/>
    </xf>
    <xf numFmtId="173" fontId="2" fillId="37" borderId="0" xfId="0" applyNumberFormat="1" applyFont="1" applyFill="1" applyBorder="1" applyAlignment="1">
      <alignment horizontal="center" vertical="top"/>
    </xf>
    <xf numFmtId="173" fontId="7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right" vertical="top"/>
    </xf>
    <xf numFmtId="173" fontId="2" fillId="0" borderId="0" xfId="0" applyNumberFormat="1" applyFont="1" applyFill="1" applyAlignment="1">
      <alignment horizontal="right" vertical="top"/>
    </xf>
    <xf numFmtId="0" fontId="77" fillId="0" borderId="0" xfId="0" applyFont="1" applyFill="1" applyAlignment="1">
      <alignment vertical="top"/>
    </xf>
    <xf numFmtId="0" fontId="77" fillId="0" borderId="0" xfId="0" applyFont="1" applyFill="1" applyAlignment="1">
      <alignment horizontal="center" vertical="top"/>
    </xf>
    <xf numFmtId="0" fontId="78" fillId="0" borderId="0" xfId="0" applyFont="1" applyFill="1" applyAlignment="1">
      <alignment vertical="top"/>
    </xf>
    <xf numFmtId="4" fontId="77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3" fontId="28" fillId="0" borderId="58" xfId="242" applyNumberFormat="1" applyFont="1" applyFill="1" applyBorder="1" applyAlignment="1" applyProtection="1">
      <alignment horizontal="center" vertical="center" wrapText="1"/>
      <protection locked="0"/>
    </xf>
    <xf numFmtId="3" fontId="7" fillId="0" borderId="58" xfId="242" applyNumberFormat="1" applyFont="1" applyFill="1" applyBorder="1" applyAlignment="1" applyProtection="1">
      <alignment horizontal="center" vertical="center" wrapText="1"/>
      <protection locked="0"/>
    </xf>
    <xf numFmtId="3" fontId="7" fillId="0" borderId="59" xfId="242" applyNumberFormat="1" applyFont="1" applyFill="1" applyBorder="1" applyAlignment="1" applyProtection="1">
      <alignment horizontal="center" vertical="center" wrapText="1"/>
      <protection locked="0"/>
    </xf>
    <xf numFmtId="173" fontId="7" fillId="0" borderId="59" xfId="242" applyNumberFormat="1" applyFont="1" applyFill="1" applyBorder="1" applyAlignment="1" applyProtection="1">
      <alignment horizontal="center" vertical="center" wrapText="1"/>
      <protection locked="0"/>
    </xf>
    <xf numFmtId="3" fontId="7" fillId="0" borderId="60" xfId="242" applyNumberFormat="1" applyFont="1" applyFill="1" applyBorder="1" applyAlignment="1" applyProtection="1">
      <alignment horizontal="center" vertical="center" wrapText="1"/>
      <protection locked="0"/>
    </xf>
    <xf numFmtId="0" fontId="29" fillId="0" borderId="61" xfId="0" applyNumberFormat="1" applyFont="1" applyFill="1" applyBorder="1" applyAlignment="1" applyProtection="1">
      <alignment horizontal="center" vertical="center"/>
      <protection/>
    </xf>
    <xf numFmtId="0" fontId="30" fillId="0" borderId="58" xfId="0" applyNumberFormat="1" applyFont="1" applyFill="1" applyBorder="1" applyAlignment="1" applyProtection="1">
      <alignment horizontal="center" vertical="center" wrapText="1"/>
      <protection/>
    </xf>
    <xf numFmtId="0" fontId="29" fillId="37" borderId="58" xfId="0" applyFont="1" applyFill="1" applyBorder="1" applyAlignment="1">
      <alignment horizontal="center" vertical="center"/>
    </xf>
    <xf numFmtId="0" fontId="79" fillId="0" borderId="58" xfId="0" applyFont="1" applyFill="1" applyBorder="1" applyAlignment="1">
      <alignment horizontal="center" vertical="center"/>
    </xf>
    <xf numFmtId="0" fontId="79" fillId="0" borderId="62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right" vertical="top"/>
    </xf>
    <xf numFmtId="173" fontId="7" fillId="0" borderId="0" xfId="0" applyNumberFormat="1" applyFont="1" applyFill="1" applyBorder="1" applyAlignment="1">
      <alignment vertical="top"/>
    </xf>
    <xf numFmtId="173" fontId="78" fillId="0" borderId="0" xfId="0" applyNumberFormat="1" applyFont="1" applyFill="1" applyBorder="1" applyAlignment="1">
      <alignment vertical="top"/>
    </xf>
    <xf numFmtId="173" fontId="80" fillId="0" borderId="0" xfId="0" applyNumberFormat="1" applyFont="1" applyFill="1" applyBorder="1" applyAlignment="1">
      <alignment vertical="top"/>
    </xf>
    <xf numFmtId="173" fontId="78" fillId="0" borderId="0" xfId="0" applyNumberFormat="1" applyFont="1" applyFill="1" applyAlignment="1">
      <alignment horizontal="right" vertical="top"/>
    </xf>
    <xf numFmtId="173" fontId="80" fillId="0" borderId="0" xfId="0" applyNumberFormat="1" applyFont="1" applyFill="1" applyAlignment="1">
      <alignment horizontal="right" vertical="top"/>
    </xf>
    <xf numFmtId="173" fontId="80" fillId="0" borderId="0" xfId="0" applyNumberFormat="1" applyFont="1" applyFill="1" applyAlignment="1">
      <alignment horizontal="right" vertical="top"/>
    </xf>
    <xf numFmtId="173" fontId="78" fillId="0" borderId="0" xfId="0" applyNumberFormat="1" applyFont="1" applyFill="1" applyAlignment="1">
      <alignment vertical="top"/>
    </xf>
    <xf numFmtId="172" fontId="80" fillId="0" borderId="0" xfId="0" applyNumberFormat="1" applyFont="1" applyFill="1" applyBorder="1" applyAlignment="1">
      <alignment vertical="top"/>
    </xf>
    <xf numFmtId="172" fontId="78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vertical="top"/>
    </xf>
    <xf numFmtId="173" fontId="80" fillId="0" borderId="0" xfId="0" applyNumberFormat="1" applyFont="1" applyFill="1" applyBorder="1" applyAlignment="1">
      <alignment horizontal="right" vertical="top"/>
    </xf>
    <xf numFmtId="173" fontId="80" fillId="0" borderId="0" xfId="0" applyNumberFormat="1" applyFont="1" applyFill="1" applyBorder="1" applyAlignment="1">
      <alignment vertical="top"/>
    </xf>
    <xf numFmtId="173" fontId="78" fillId="0" borderId="0" xfId="0" applyNumberFormat="1" applyFont="1" applyFill="1" applyBorder="1" applyAlignment="1">
      <alignment vertical="top"/>
    </xf>
    <xf numFmtId="4" fontId="78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4" fontId="78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top"/>
    </xf>
    <xf numFmtId="173" fontId="2" fillId="0" borderId="0" xfId="0" applyNumberFormat="1" applyFont="1" applyFill="1" applyBorder="1" applyAlignment="1" applyProtection="1">
      <alignment horizontal="right" vertical="top"/>
      <protection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justify" vertical="top"/>
    </xf>
    <xf numFmtId="49" fontId="2" fillId="0" borderId="0" xfId="0" applyNumberFormat="1" applyFont="1" applyFill="1" applyAlignment="1">
      <alignment horizontal="center" vertical="top"/>
    </xf>
    <xf numFmtId="173" fontId="2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>
      <alignment vertical="top" wrapText="1"/>
    </xf>
    <xf numFmtId="173" fontId="2" fillId="0" borderId="0" xfId="155" applyNumberFormat="1" applyFont="1" applyFill="1" applyBorder="1" applyAlignment="1" applyProtection="1">
      <alignment horizontal="right" vertical="top" shrinkToFit="1"/>
      <protection/>
    </xf>
    <xf numFmtId="173" fontId="15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>
      <alignment horizontal="right" vertical="top"/>
    </xf>
    <xf numFmtId="172" fontId="31" fillId="0" borderId="0" xfId="0" applyNumberFormat="1" applyFont="1" applyFill="1" applyBorder="1" applyAlignment="1">
      <alignment vertical="top"/>
    </xf>
    <xf numFmtId="173" fontId="15" fillId="0" borderId="0" xfId="0" applyNumberFormat="1" applyFont="1" applyFill="1" applyAlignment="1">
      <alignment vertical="top"/>
    </xf>
    <xf numFmtId="0" fontId="78" fillId="0" borderId="63" xfId="0" applyNumberFormat="1" applyFont="1" applyFill="1" applyBorder="1" applyAlignment="1" applyProtection="1">
      <alignment horizontal="right" vertical="top"/>
      <protection/>
    </xf>
    <xf numFmtId="0" fontId="8" fillId="0" borderId="0" xfId="0" applyFont="1" applyFill="1" applyAlignment="1">
      <alignment horizontal="center" vertical="top" wrapText="1"/>
    </xf>
  </cellXfs>
  <cellStyles count="2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100" xfId="43"/>
    <cellStyle name="xl101" xfId="44"/>
    <cellStyle name="xl102" xfId="45"/>
    <cellStyle name="xl103" xfId="46"/>
    <cellStyle name="xl104" xfId="47"/>
    <cellStyle name="xl105" xfId="48"/>
    <cellStyle name="xl106" xfId="49"/>
    <cellStyle name="xl107" xfId="50"/>
    <cellStyle name="xl108" xfId="51"/>
    <cellStyle name="xl109" xfId="52"/>
    <cellStyle name="xl110" xfId="53"/>
    <cellStyle name="xl111" xfId="54"/>
    <cellStyle name="xl112" xfId="55"/>
    <cellStyle name="xl113" xfId="56"/>
    <cellStyle name="xl114" xfId="57"/>
    <cellStyle name="xl115" xfId="58"/>
    <cellStyle name="xl116" xfId="59"/>
    <cellStyle name="xl117" xfId="60"/>
    <cellStyle name="xl118" xfId="61"/>
    <cellStyle name="xl119" xfId="62"/>
    <cellStyle name="xl120" xfId="63"/>
    <cellStyle name="xl121" xfId="64"/>
    <cellStyle name="xl122" xfId="65"/>
    <cellStyle name="xl123" xfId="66"/>
    <cellStyle name="xl124" xfId="67"/>
    <cellStyle name="xl125" xfId="68"/>
    <cellStyle name="xl126" xfId="69"/>
    <cellStyle name="xl127" xfId="70"/>
    <cellStyle name="xl128" xfId="71"/>
    <cellStyle name="xl129" xfId="72"/>
    <cellStyle name="xl130" xfId="73"/>
    <cellStyle name="xl131" xfId="74"/>
    <cellStyle name="xl132" xfId="75"/>
    <cellStyle name="xl133" xfId="76"/>
    <cellStyle name="xl134" xfId="77"/>
    <cellStyle name="xl135" xfId="78"/>
    <cellStyle name="xl136" xfId="79"/>
    <cellStyle name="xl137" xfId="80"/>
    <cellStyle name="xl138" xfId="81"/>
    <cellStyle name="xl139" xfId="82"/>
    <cellStyle name="xl140" xfId="83"/>
    <cellStyle name="xl141" xfId="84"/>
    <cellStyle name="xl142" xfId="85"/>
    <cellStyle name="xl143" xfId="86"/>
    <cellStyle name="xl144" xfId="87"/>
    <cellStyle name="xl145" xfId="88"/>
    <cellStyle name="xl146" xfId="89"/>
    <cellStyle name="xl147" xfId="90"/>
    <cellStyle name="xl148" xfId="91"/>
    <cellStyle name="xl149" xfId="92"/>
    <cellStyle name="xl150" xfId="93"/>
    <cellStyle name="xl151" xfId="94"/>
    <cellStyle name="xl152" xfId="95"/>
    <cellStyle name="xl153" xfId="96"/>
    <cellStyle name="xl154" xfId="97"/>
    <cellStyle name="xl155" xfId="98"/>
    <cellStyle name="xl156" xfId="99"/>
    <cellStyle name="xl157" xfId="100"/>
    <cellStyle name="xl158" xfId="101"/>
    <cellStyle name="xl159" xfId="102"/>
    <cellStyle name="xl160" xfId="103"/>
    <cellStyle name="xl161" xfId="104"/>
    <cellStyle name="xl162" xfId="105"/>
    <cellStyle name="xl163" xfId="106"/>
    <cellStyle name="xl164" xfId="107"/>
    <cellStyle name="xl165" xfId="108"/>
    <cellStyle name="xl166" xfId="109"/>
    <cellStyle name="xl167" xfId="110"/>
    <cellStyle name="xl168" xfId="111"/>
    <cellStyle name="xl169" xfId="112"/>
    <cellStyle name="xl21" xfId="113"/>
    <cellStyle name="xl21 2" xfId="114"/>
    <cellStyle name="xl22" xfId="115"/>
    <cellStyle name="xl22 2" xfId="116"/>
    <cellStyle name="xl23" xfId="117"/>
    <cellStyle name="xl23 2" xfId="118"/>
    <cellStyle name="xl24" xfId="119"/>
    <cellStyle name="xl24 2" xfId="120"/>
    <cellStyle name="xl25" xfId="121"/>
    <cellStyle name="xl25 2" xfId="122"/>
    <cellStyle name="xl26" xfId="123"/>
    <cellStyle name="xl26 2" xfId="124"/>
    <cellStyle name="xl27" xfId="125"/>
    <cellStyle name="xl27 2" xfId="126"/>
    <cellStyle name="xl28" xfId="127"/>
    <cellStyle name="xl28 2" xfId="128"/>
    <cellStyle name="xl29" xfId="129"/>
    <cellStyle name="xl29 2" xfId="130"/>
    <cellStyle name="xl30" xfId="131"/>
    <cellStyle name="xl30 2" xfId="132"/>
    <cellStyle name="xl31" xfId="133"/>
    <cellStyle name="xl31 2" xfId="134"/>
    <cellStyle name="xl32" xfId="135"/>
    <cellStyle name="xl32 2" xfId="136"/>
    <cellStyle name="xl33" xfId="137"/>
    <cellStyle name="xl33 2" xfId="138"/>
    <cellStyle name="xl34" xfId="139"/>
    <cellStyle name="xl34 2" xfId="140"/>
    <cellStyle name="xl35" xfId="141"/>
    <cellStyle name="xl35 2" xfId="142"/>
    <cellStyle name="xl36" xfId="143"/>
    <cellStyle name="xl36 2" xfId="144"/>
    <cellStyle name="xl37" xfId="145"/>
    <cellStyle name="xl37 2" xfId="146"/>
    <cellStyle name="xl38" xfId="147"/>
    <cellStyle name="xl38 2" xfId="148"/>
    <cellStyle name="xl39" xfId="149"/>
    <cellStyle name="xl39 2" xfId="150"/>
    <cellStyle name="xl40" xfId="151"/>
    <cellStyle name="xl40 2" xfId="152"/>
    <cellStyle name="xl41" xfId="153"/>
    <cellStyle name="xl41 2" xfId="154"/>
    <cellStyle name="xl42" xfId="155"/>
    <cellStyle name="xl42 2" xfId="156"/>
    <cellStyle name="xl43" xfId="157"/>
    <cellStyle name="xl43 2" xfId="158"/>
    <cellStyle name="xl44" xfId="159"/>
    <cellStyle name="xl44 2" xfId="160"/>
    <cellStyle name="xl45" xfId="161"/>
    <cellStyle name="xl45 2" xfId="162"/>
    <cellStyle name="xl46" xfId="163"/>
    <cellStyle name="xl46 2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Обычный 10" xfId="237"/>
    <cellStyle name="Обычный 2" xfId="238"/>
    <cellStyle name="Обычный 2 2" xfId="239"/>
    <cellStyle name="Обычный 3" xfId="240"/>
    <cellStyle name="Обычный 3 2" xfId="241"/>
    <cellStyle name="Обычный 4" xfId="242"/>
    <cellStyle name="Обычный 4 2" xfId="243"/>
    <cellStyle name="Обычный 5" xfId="244"/>
    <cellStyle name="Обычный 5 2" xfId="245"/>
    <cellStyle name="Обычный 6" xfId="246"/>
    <cellStyle name="Обычный 6 2" xfId="247"/>
    <cellStyle name="Обычный 7" xfId="248"/>
    <cellStyle name="Обычный 7 2" xfId="249"/>
    <cellStyle name="Обычный 8" xfId="250"/>
    <cellStyle name="Обычный 8 2" xfId="251"/>
    <cellStyle name="Обычный 9" xfId="252"/>
    <cellStyle name="Плохой" xfId="253"/>
    <cellStyle name="Пояснение" xfId="254"/>
    <cellStyle name="Примечание" xfId="255"/>
    <cellStyle name="Примечание 2" xfId="256"/>
    <cellStyle name="Примечание 2 2" xfId="257"/>
    <cellStyle name="Примечание 3" xfId="258"/>
    <cellStyle name="Примечание 3 2" xfId="259"/>
    <cellStyle name="Примечание 4" xfId="260"/>
    <cellStyle name="Примечание 4 2" xfId="261"/>
    <cellStyle name="Примечание 5" xfId="262"/>
    <cellStyle name="Примечание 5 2" xfId="263"/>
    <cellStyle name="Percent" xfId="264"/>
    <cellStyle name="Связанная ячейка" xfId="265"/>
    <cellStyle name="Текст предупреждения" xfId="266"/>
    <cellStyle name="Comma" xfId="267"/>
    <cellStyle name="Comma [0]" xfId="268"/>
    <cellStyle name="Хороший" xfId="26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"/>
  <sheetViews>
    <sheetView tabSelected="1" view="pageBreakPreview" zoomScale="82" zoomScaleSheetLayoutView="82" workbookViewId="0" topLeftCell="A1">
      <pane xSplit="2" ySplit="5" topLeftCell="D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5" sqref="C35:C37"/>
    </sheetView>
  </sheetViews>
  <sheetFormatPr defaultColWidth="9.140625" defaultRowHeight="12.75"/>
  <cols>
    <col min="1" max="1" width="23.28125" style="1" customWidth="1"/>
    <col min="2" max="2" width="38.57421875" style="6" customWidth="1"/>
    <col min="3" max="3" width="16.421875" style="6" customWidth="1"/>
    <col min="4" max="4" width="15.28125" style="19" customWidth="1"/>
    <col min="5" max="5" width="11.7109375" style="19" customWidth="1"/>
    <col min="6" max="6" width="11.8515625" style="51" customWidth="1"/>
    <col min="7" max="7" width="15.28125" style="51" customWidth="1"/>
    <col min="8" max="8" width="14.28125" style="51" customWidth="1"/>
    <col min="9" max="9" width="13.57421875" style="51" customWidth="1"/>
    <col min="10" max="10" width="14.28125" style="51" customWidth="1"/>
    <col min="11" max="11" width="13.00390625" style="51" customWidth="1"/>
    <col min="12" max="12" width="12.140625" style="11" customWidth="1"/>
    <col min="13" max="16" width="9.140625" style="11" customWidth="1"/>
    <col min="17" max="17" width="19.57421875" style="11" customWidth="1"/>
    <col min="18" max="16384" width="9.140625" style="11" customWidth="1"/>
  </cols>
  <sheetData>
    <row r="1" spans="1:12" s="10" customFormat="1" ht="18" customHeight="1">
      <c r="A1" s="112" t="s">
        <v>81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5" ht="13.5" customHeight="1">
      <c r="B2" s="2"/>
      <c r="C2" s="2"/>
      <c r="D2" s="23"/>
      <c r="E2" s="23"/>
    </row>
    <row r="3" spans="2:12" ht="17.25" customHeight="1">
      <c r="B3" s="2"/>
      <c r="C3" s="2"/>
      <c r="I3" s="111"/>
      <c r="J3" s="111"/>
      <c r="K3" s="111"/>
      <c r="L3" s="55" t="s">
        <v>25</v>
      </c>
    </row>
    <row r="4" spans="1:14" s="12" customFormat="1" ht="68.25" customHeight="1">
      <c r="A4" s="36" t="s">
        <v>30</v>
      </c>
      <c r="B4" s="37" t="s">
        <v>24</v>
      </c>
      <c r="C4" s="56" t="s">
        <v>82</v>
      </c>
      <c r="D4" s="57" t="s">
        <v>83</v>
      </c>
      <c r="E4" s="57" t="s">
        <v>63</v>
      </c>
      <c r="F4" s="58" t="s">
        <v>84</v>
      </c>
      <c r="G4" s="59" t="s">
        <v>85</v>
      </c>
      <c r="H4" s="58" t="s">
        <v>86</v>
      </c>
      <c r="I4" s="58" t="s">
        <v>65</v>
      </c>
      <c r="J4" s="58" t="s">
        <v>66</v>
      </c>
      <c r="K4" s="60" t="s">
        <v>65</v>
      </c>
      <c r="L4" s="60" t="s">
        <v>87</v>
      </c>
      <c r="M4" s="47"/>
      <c r="N4" s="47"/>
    </row>
    <row r="5" spans="1:14" s="13" customFormat="1" ht="16.5" customHeight="1">
      <c r="A5" s="61">
        <v>1</v>
      </c>
      <c r="B5" s="62">
        <v>2</v>
      </c>
      <c r="C5" s="62">
        <v>3</v>
      </c>
      <c r="D5" s="63">
        <v>4</v>
      </c>
      <c r="E5" s="66">
        <v>5</v>
      </c>
      <c r="F5" s="64">
        <v>6</v>
      </c>
      <c r="G5" s="64">
        <v>7</v>
      </c>
      <c r="H5" s="64">
        <v>8</v>
      </c>
      <c r="I5" s="64">
        <v>9</v>
      </c>
      <c r="J5" s="65">
        <v>10</v>
      </c>
      <c r="K5" s="65">
        <v>11</v>
      </c>
      <c r="L5" s="66">
        <v>12</v>
      </c>
      <c r="M5" s="48"/>
      <c r="N5" s="48"/>
    </row>
    <row r="6" spans="1:11" s="12" customFormat="1" ht="13.5" customHeight="1">
      <c r="A6" s="40"/>
      <c r="B6" s="41"/>
      <c r="C6" s="41"/>
      <c r="D6" s="45"/>
      <c r="E6" s="80"/>
      <c r="F6" s="52"/>
      <c r="G6" s="52"/>
      <c r="H6" s="52"/>
      <c r="I6" s="52"/>
      <c r="J6" s="52"/>
      <c r="K6" s="52"/>
    </row>
    <row r="7" spans="1:15" s="14" customFormat="1" ht="29.25" customHeight="1">
      <c r="A7" s="34" t="s">
        <v>11</v>
      </c>
      <c r="B7" s="35" t="s">
        <v>29</v>
      </c>
      <c r="C7" s="86">
        <f>C8+C11+C13+C16+C20+C21+C22+C23+C24+C25+C26+C27+C28+C29</f>
        <v>22434809.70329</v>
      </c>
      <c r="D7" s="86">
        <f>D8+D11+D13+D16+D20+D21+D22+D23+D24+D25+D26+D27+D28+D29</f>
        <v>23359964.799999997</v>
      </c>
      <c r="E7" s="81">
        <f>D7/C7*100</f>
        <v>104.1237483577778</v>
      </c>
      <c r="F7" s="46">
        <f>F8+F11+F13+F16+F20+F21+F22+F23+F24+F25+F26+F27+F28+F29</f>
        <v>24983302.5</v>
      </c>
      <c r="G7" s="46">
        <f>F7/C7*100</f>
        <v>111.3595471965883</v>
      </c>
      <c r="H7" s="46">
        <f>F7/D7*100</f>
        <v>106.94923007760697</v>
      </c>
      <c r="I7" s="46">
        <f>I8+I11+I13+I16+I20+I21+I22+I23+I24+I25+I26+I27+I28+I29</f>
        <v>25684903.299999993</v>
      </c>
      <c r="J7" s="46">
        <f>I7/F7*100</f>
        <v>102.80827884944352</v>
      </c>
      <c r="K7" s="46">
        <f>K8+K11+K13+K16+K20+K21+K22+K23+K24+K25+K26+K27+K28+K29</f>
        <v>24641056.8</v>
      </c>
      <c r="L7" s="78">
        <f>K7/I7*100</f>
        <v>95.93595316358464</v>
      </c>
      <c r="M7" s="67"/>
      <c r="N7" s="67"/>
      <c r="O7" s="67"/>
    </row>
    <row r="8" spans="1:12" s="15" customFormat="1" ht="14.25" customHeight="1">
      <c r="A8" s="34" t="s">
        <v>12</v>
      </c>
      <c r="B8" s="35" t="s">
        <v>32</v>
      </c>
      <c r="C8" s="81">
        <f>C9+C10</f>
        <v>11600616.508949999</v>
      </c>
      <c r="D8" s="81">
        <f>D9+D10</f>
        <v>12166537.3</v>
      </c>
      <c r="E8" s="81">
        <f aca="true" t="shared" si="0" ref="E8:E29">D8/C8*100</f>
        <v>104.878368236838</v>
      </c>
      <c r="F8" s="81">
        <f>F9+F10</f>
        <v>13088174.8</v>
      </c>
      <c r="G8" s="46">
        <f aca="true" t="shared" si="1" ref="G8:G29">F8/C8*100</f>
        <v>112.82309685784662</v>
      </c>
      <c r="H8" s="46">
        <f aca="true" t="shared" si="2" ref="H8:H29">F8/D8*100</f>
        <v>107.57518328571598</v>
      </c>
      <c r="I8" s="81">
        <f>I9+I10</f>
        <v>13754879.9</v>
      </c>
      <c r="J8" s="46">
        <f aca="true" t="shared" si="3" ref="J8:J28">I8/F8*100</f>
        <v>105.09395015109364</v>
      </c>
      <c r="K8" s="81">
        <f>K9+K10</f>
        <v>14434061.8</v>
      </c>
      <c r="L8" s="78">
        <f aca="true" t="shared" si="4" ref="L8:L28">K8/I8*100</f>
        <v>104.93775231000018</v>
      </c>
    </row>
    <row r="9" spans="1:12" s="14" customFormat="1" ht="17.25" customHeight="1">
      <c r="A9" s="7" t="s">
        <v>13</v>
      </c>
      <c r="B9" s="42" t="s">
        <v>9</v>
      </c>
      <c r="C9" s="80">
        <v>4671623.15473</v>
      </c>
      <c r="D9" s="80">
        <v>4741423</v>
      </c>
      <c r="E9" s="82">
        <f t="shared" si="0"/>
        <v>101.49412405406306</v>
      </c>
      <c r="F9" s="80">
        <v>4843000</v>
      </c>
      <c r="G9" s="70">
        <f t="shared" si="1"/>
        <v>103.66846467691818</v>
      </c>
      <c r="H9" s="70">
        <f>F9/D9*100</f>
        <v>102.14233153211597</v>
      </c>
      <c r="I9" s="80">
        <v>4968918</v>
      </c>
      <c r="J9" s="70">
        <f t="shared" si="3"/>
        <v>102.60000000000001</v>
      </c>
      <c r="K9" s="80">
        <v>5142830</v>
      </c>
      <c r="L9" s="79">
        <f t="shared" si="4"/>
        <v>103.49999738373626</v>
      </c>
    </row>
    <row r="10" spans="1:12" s="14" customFormat="1" ht="18" customHeight="1">
      <c r="A10" s="7" t="s">
        <v>14</v>
      </c>
      <c r="B10" s="42" t="s">
        <v>8</v>
      </c>
      <c r="C10" s="80">
        <v>6928993.35422</v>
      </c>
      <c r="D10" s="80">
        <v>7425114.3</v>
      </c>
      <c r="E10" s="82">
        <f t="shared" si="0"/>
        <v>107.16007247254531</v>
      </c>
      <c r="F10" s="80">
        <v>8245174.8</v>
      </c>
      <c r="G10" s="70">
        <f t="shared" si="1"/>
        <v>118.995276492485</v>
      </c>
      <c r="H10" s="70">
        <f t="shared" si="2"/>
        <v>111.04441584151776</v>
      </c>
      <c r="I10" s="80">
        <v>8785961.9</v>
      </c>
      <c r="J10" s="70">
        <f t="shared" si="3"/>
        <v>106.55883123302614</v>
      </c>
      <c r="K10" s="80">
        <v>9291231.8</v>
      </c>
      <c r="L10" s="79">
        <f t="shared" si="4"/>
        <v>105.75087743096176</v>
      </c>
    </row>
    <row r="11" spans="1:12" s="15" customFormat="1" ht="38.25">
      <c r="A11" s="34" t="s">
        <v>15</v>
      </c>
      <c r="B11" s="35" t="s">
        <v>33</v>
      </c>
      <c r="C11" s="81">
        <f>C12</f>
        <v>5201164.75316</v>
      </c>
      <c r="D11" s="81">
        <f>D12</f>
        <v>5196895.1</v>
      </c>
      <c r="E11" s="81">
        <f t="shared" si="0"/>
        <v>99.91790967287845</v>
      </c>
      <c r="F11" s="73">
        <f>F12</f>
        <v>5462387</v>
      </c>
      <c r="G11" s="46">
        <f t="shared" si="1"/>
        <v>105.02237977909262</v>
      </c>
      <c r="H11" s="46">
        <f t="shared" si="2"/>
        <v>105.1086638250597</v>
      </c>
      <c r="I11" s="73">
        <f>I12</f>
        <v>5812522</v>
      </c>
      <c r="J11" s="46">
        <f t="shared" si="3"/>
        <v>106.40992664928355</v>
      </c>
      <c r="K11" s="73">
        <f>K12</f>
        <v>3907277</v>
      </c>
      <c r="L11" s="78">
        <f t="shared" si="4"/>
        <v>67.22171546189416</v>
      </c>
    </row>
    <row r="12" spans="1:12" s="14" customFormat="1" ht="39.75" customHeight="1">
      <c r="A12" s="7" t="s">
        <v>16</v>
      </c>
      <c r="B12" s="42" t="s">
        <v>26</v>
      </c>
      <c r="C12" s="82">
        <v>5201164.75316</v>
      </c>
      <c r="D12" s="82">
        <v>5196895.1</v>
      </c>
      <c r="E12" s="82">
        <f t="shared" si="0"/>
        <v>99.91790967287845</v>
      </c>
      <c r="F12" s="82">
        <v>5462387</v>
      </c>
      <c r="G12" s="70">
        <f t="shared" si="1"/>
        <v>105.02237977909262</v>
      </c>
      <c r="H12" s="70">
        <f t="shared" si="2"/>
        <v>105.1086638250597</v>
      </c>
      <c r="I12" s="82">
        <v>5812522</v>
      </c>
      <c r="J12" s="70">
        <f t="shared" si="3"/>
        <v>106.40992664928355</v>
      </c>
      <c r="K12" s="82">
        <v>3907277</v>
      </c>
      <c r="L12" s="79">
        <f t="shared" si="4"/>
        <v>67.22171546189416</v>
      </c>
    </row>
    <row r="13" spans="1:12" s="15" customFormat="1" ht="15" customHeight="1">
      <c r="A13" s="34" t="s">
        <v>17</v>
      </c>
      <c r="B13" s="35" t="s">
        <v>34</v>
      </c>
      <c r="C13" s="71">
        <f>C14+C15</f>
        <v>1795274.75295</v>
      </c>
      <c r="D13" s="71">
        <f>D14+D15</f>
        <v>2169250.5</v>
      </c>
      <c r="E13" s="81">
        <f t="shared" si="0"/>
        <v>120.83111492742167</v>
      </c>
      <c r="F13" s="87">
        <f>F14+F15</f>
        <v>2576699.7</v>
      </c>
      <c r="G13" s="46">
        <f t="shared" si="1"/>
        <v>143.52676077942726</v>
      </c>
      <c r="H13" s="46">
        <f t="shared" si="2"/>
        <v>118.78294830403404</v>
      </c>
      <c r="I13" s="87">
        <f>I14+I15</f>
        <v>2687474.2</v>
      </c>
      <c r="J13" s="46">
        <f t="shared" si="3"/>
        <v>104.29908460035138</v>
      </c>
      <c r="K13" s="87">
        <f>K14+K15</f>
        <v>2793034.9</v>
      </c>
      <c r="L13" s="78">
        <f t="shared" si="4"/>
        <v>103.927877707626</v>
      </c>
    </row>
    <row r="14" spans="1:12" s="14" customFormat="1" ht="27" customHeight="1">
      <c r="A14" s="7" t="s">
        <v>51</v>
      </c>
      <c r="B14" s="42" t="s">
        <v>45</v>
      </c>
      <c r="C14" s="80">
        <v>1774506.64556</v>
      </c>
      <c r="D14" s="80">
        <v>2152984.5</v>
      </c>
      <c r="E14" s="82">
        <f t="shared" si="0"/>
        <v>121.32862423406476</v>
      </c>
      <c r="F14" s="72">
        <v>2537597.7</v>
      </c>
      <c r="G14" s="70">
        <f t="shared" si="1"/>
        <v>143.00299783882653</v>
      </c>
      <c r="H14" s="70">
        <f t="shared" si="2"/>
        <v>117.86418806080583</v>
      </c>
      <c r="I14" s="72">
        <v>2646574.2</v>
      </c>
      <c r="J14" s="70">
        <f t="shared" si="3"/>
        <v>104.29447504622186</v>
      </c>
      <c r="K14" s="72">
        <v>2750498.9</v>
      </c>
      <c r="L14" s="79">
        <f t="shared" si="4"/>
        <v>103.92676313401678</v>
      </c>
    </row>
    <row r="15" spans="1:12" s="15" customFormat="1" ht="14.25" customHeight="1" hidden="1">
      <c r="A15" s="7" t="s">
        <v>67</v>
      </c>
      <c r="B15" s="42" t="s">
        <v>68</v>
      </c>
      <c r="C15" s="80">
        <v>20768.10739</v>
      </c>
      <c r="D15" s="72">
        <v>16266</v>
      </c>
      <c r="E15" s="82"/>
      <c r="F15" s="72">
        <v>39102</v>
      </c>
      <c r="G15" s="70"/>
      <c r="H15" s="70">
        <v>0</v>
      </c>
      <c r="I15" s="72">
        <v>40900</v>
      </c>
      <c r="J15" s="46"/>
      <c r="K15" s="72">
        <v>42536</v>
      </c>
      <c r="L15" s="78"/>
    </row>
    <row r="16" spans="1:12" s="15" customFormat="1" ht="14.25" customHeight="1">
      <c r="A16" s="34" t="s">
        <v>18</v>
      </c>
      <c r="B16" s="35" t="s">
        <v>27</v>
      </c>
      <c r="C16" s="81">
        <f>SUM(C17:C19)</f>
        <v>2389061.56617</v>
      </c>
      <c r="D16" s="81">
        <f>SUM(D17:D19)</f>
        <v>2373221</v>
      </c>
      <c r="E16" s="81">
        <f t="shared" si="0"/>
        <v>99.33695445967955</v>
      </c>
      <c r="F16" s="73">
        <f>SUM(F17:F19)</f>
        <v>2626030</v>
      </c>
      <c r="G16" s="46">
        <f t="shared" si="1"/>
        <v>109.9188918856492</v>
      </c>
      <c r="H16" s="46">
        <f t="shared" si="2"/>
        <v>110.65256880838321</v>
      </c>
      <c r="I16" s="73">
        <f>SUM(I17:I19)</f>
        <v>2676743</v>
      </c>
      <c r="J16" s="46">
        <f t="shared" si="3"/>
        <v>101.93116605674726</v>
      </c>
      <c r="K16" s="73">
        <f>SUM(K17:K19)</f>
        <v>2728600</v>
      </c>
      <c r="L16" s="78">
        <f t="shared" si="4"/>
        <v>101.93731710515354</v>
      </c>
    </row>
    <row r="17" spans="1:12" s="16" customFormat="1" ht="15" customHeight="1">
      <c r="A17" s="7" t="s">
        <v>19</v>
      </c>
      <c r="B17" s="42" t="s">
        <v>20</v>
      </c>
      <c r="C17" s="82">
        <v>1635299.25629</v>
      </c>
      <c r="D17" s="82">
        <v>1591245</v>
      </c>
      <c r="E17" s="82">
        <f t="shared" si="0"/>
        <v>97.3060431526187</v>
      </c>
      <c r="F17" s="88">
        <v>1809000</v>
      </c>
      <c r="G17" s="70">
        <f t="shared" si="1"/>
        <v>110.6219545469662</v>
      </c>
      <c r="H17" s="70">
        <f t="shared" si="2"/>
        <v>113.68456774412488</v>
      </c>
      <c r="I17" s="88">
        <v>1839753</v>
      </c>
      <c r="J17" s="70">
        <f t="shared" si="3"/>
        <v>101.69999999999999</v>
      </c>
      <c r="K17" s="88">
        <v>1871028</v>
      </c>
      <c r="L17" s="79">
        <f t="shared" si="4"/>
        <v>101.69995646154675</v>
      </c>
    </row>
    <row r="18" spans="1:12" s="15" customFormat="1" ht="15" customHeight="1">
      <c r="A18" s="7" t="s">
        <v>21</v>
      </c>
      <c r="B18" s="42" t="s">
        <v>10</v>
      </c>
      <c r="C18" s="82">
        <v>751571.40642</v>
      </c>
      <c r="D18" s="82">
        <v>779864</v>
      </c>
      <c r="E18" s="82">
        <f t="shared" si="0"/>
        <v>103.76445848502507</v>
      </c>
      <c r="F18" s="88">
        <v>814951</v>
      </c>
      <c r="G18" s="70">
        <f t="shared" si="1"/>
        <v>108.43294370150393</v>
      </c>
      <c r="H18" s="70">
        <f t="shared" si="2"/>
        <v>104.49911779489757</v>
      </c>
      <c r="I18" s="88">
        <v>834911</v>
      </c>
      <c r="J18" s="70">
        <f t="shared" si="3"/>
        <v>102.4492270087404</v>
      </c>
      <c r="K18" s="88">
        <v>855493</v>
      </c>
      <c r="L18" s="79">
        <f t="shared" si="4"/>
        <v>102.46517293460022</v>
      </c>
    </row>
    <row r="19" spans="1:12" s="15" customFormat="1" ht="15" customHeight="1">
      <c r="A19" s="43" t="s">
        <v>49</v>
      </c>
      <c r="B19" s="44" t="s">
        <v>48</v>
      </c>
      <c r="C19" s="82">
        <v>2190.90346</v>
      </c>
      <c r="D19" s="82">
        <v>2112</v>
      </c>
      <c r="E19" s="82">
        <f t="shared" si="0"/>
        <v>96.39858800533365</v>
      </c>
      <c r="F19" s="89">
        <v>2079</v>
      </c>
      <c r="G19" s="70">
        <f t="shared" si="1"/>
        <v>94.89236006775032</v>
      </c>
      <c r="H19" s="70">
        <f t="shared" si="2"/>
        <v>98.4375</v>
      </c>
      <c r="I19" s="89">
        <v>2079</v>
      </c>
      <c r="J19" s="70">
        <f t="shared" si="3"/>
        <v>100</v>
      </c>
      <c r="K19" s="89">
        <v>2079</v>
      </c>
      <c r="L19" s="79">
        <f t="shared" si="4"/>
        <v>100</v>
      </c>
    </row>
    <row r="20" spans="1:12" s="15" customFormat="1" ht="27" customHeight="1">
      <c r="A20" s="34" t="s">
        <v>22</v>
      </c>
      <c r="B20" s="35" t="s">
        <v>35</v>
      </c>
      <c r="C20" s="71">
        <v>21880.63189</v>
      </c>
      <c r="D20" s="71">
        <v>20798</v>
      </c>
      <c r="E20" s="81">
        <f t="shared" si="0"/>
        <v>95.05209952142748</v>
      </c>
      <c r="F20" s="87">
        <v>27134</v>
      </c>
      <c r="G20" s="46">
        <f t="shared" si="1"/>
        <v>124.00921571374235</v>
      </c>
      <c r="H20" s="46">
        <f t="shared" si="2"/>
        <v>130.46446773728243</v>
      </c>
      <c r="I20" s="87">
        <v>28000</v>
      </c>
      <c r="J20" s="46">
        <f t="shared" si="3"/>
        <v>103.19156777474754</v>
      </c>
      <c r="K20" s="87">
        <v>28813</v>
      </c>
      <c r="L20" s="78">
        <f t="shared" si="4"/>
        <v>102.90357142857142</v>
      </c>
    </row>
    <row r="21" spans="1:12" s="15" customFormat="1" ht="15" customHeight="1">
      <c r="A21" s="34" t="s">
        <v>23</v>
      </c>
      <c r="B21" s="35" t="s">
        <v>36</v>
      </c>
      <c r="C21" s="71">
        <v>108097.71947</v>
      </c>
      <c r="D21" s="71">
        <v>103419.5</v>
      </c>
      <c r="E21" s="81">
        <f t="shared" si="0"/>
        <v>95.67223111372083</v>
      </c>
      <c r="F21" s="87">
        <v>91826.7</v>
      </c>
      <c r="G21" s="46">
        <f t="shared" si="1"/>
        <v>84.94786055637775</v>
      </c>
      <c r="H21" s="46">
        <f t="shared" si="2"/>
        <v>88.79050855979771</v>
      </c>
      <c r="I21" s="87">
        <v>92640.2</v>
      </c>
      <c r="J21" s="46">
        <f t="shared" si="3"/>
        <v>100.88590791131556</v>
      </c>
      <c r="K21" s="87">
        <v>94746.2</v>
      </c>
      <c r="L21" s="78">
        <f t="shared" si="4"/>
        <v>102.27331115433688</v>
      </c>
    </row>
    <row r="22" spans="1:12" s="15" customFormat="1" ht="39" customHeight="1">
      <c r="A22" s="34" t="s">
        <v>5</v>
      </c>
      <c r="B22" s="35" t="s">
        <v>37</v>
      </c>
      <c r="C22" s="71">
        <v>-7.37596</v>
      </c>
      <c r="D22" s="71">
        <v>0</v>
      </c>
      <c r="E22" s="81">
        <f t="shared" si="0"/>
        <v>0</v>
      </c>
      <c r="F22" s="71">
        <v>0</v>
      </c>
      <c r="G22" s="46">
        <f t="shared" si="1"/>
        <v>0</v>
      </c>
      <c r="H22" s="46"/>
      <c r="I22" s="71"/>
      <c r="J22" s="46"/>
      <c r="K22" s="71"/>
      <c r="L22" s="78"/>
    </row>
    <row r="23" spans="1:12" s="15" customFormat="1" ht="43.5" customHeight="1">
      <c r="A23" s="34" t="s">
        <v>6</v>
      </c>
      <c r="B23" s="35" t="s">
        <v>38</v>
      </c>
      <c r="C23" s="71">
        <v>296497.57712000003</v>
      </c>
      <c r="D23" s="71">
        <v>577243.1</v>
      </c>
      <c r="E23" s="81">
        <f t="shared" si="0"/>
        <v>194.68729073842488</v>
      </c>
      <c r="F23" s="87">
        <v>556221.1</v>
      </c>
      <c r="G23" s="46">
        <f t="shared" si="1"/>
        <v>187.59718221066046</v>
      </c>
      <c r="H23" s="46">
        <f t="shared" si="2"/>
        <v>96.35820679363685</v>
      </c>
      <c r="I23" s="87">
        <v>57153.7</v>
      </c>
      <c r="J23" s="46">
        <f t="shared" si="3"/>
        <v>10.275356328625433</v>
      </c>
      <c r="K23" s="87">
        <v>59404.5</v>
      </c>
      <c r="L23" s="78">
        <f t="shared" si="4"/>
        <v>103.93815273551843</v>
      </c>
    </row>
    <row r="24" spans="1:12" s="15" customFormat="1" ht="31.5" customHeight="1">
      <c r="A24" s="34" t="s">
        <v>7</v>
      </c>
      <c r="B24" s="35" t="s">
        <v>39</v>
      </c>
      <c r="C24" s="71">
        <v>215776.12753000003</v>
      </c>
      <c r="D24" s="71">
        <v>171005.4</v>
      </c>
      <c r="E24" s="81">
        <f t="shared" si="0"/>
        <v>79.25130641536079</v>
      </c>
      <c r="F24" s="71">
        <v>212033.69999999998</v>
      </c>
      <c r="G24" s="46">
        <f t="shared" si="1"/>
        <v>98.26559704595694</v>
      </c>
      <c r="H24" s="46">
        <f t="shared" si="2"/>
        <v>123.9924002399924</v>
      </c>
      <c r="I24" s="71">
        <v>218038.4</v>
      </c>
      <c r="J24" s="46">
        <f t="shared" si="3"/>
        <v>102.83195548632129</v>
      </c>
      <c r="K24" s="71">
        <v>224386.6</v>
      </c>
      <c r="L24" s="78">
        <f t="shared" si="4"/>
        <v>102.91150549627956</v>
      </c>
    </row>
    <row r="25" spans="1:12" s="15" customFormat="1" ht="28.5" customHeight="1">
      <c r="A25" s="27" t="s">
        <v>1</v>
      </c>
      <c r="B25" s="28" t="s">
        <v>40</v>
      </c>
      <c r="C25" s="71">
        <v>37522.006369999996</v>
      </c>
      <c r="D25" s="71">
        <v>45000</v>
      </c>
      <c r="E25" s="81">
        <f>D25/C25*100</f>
        <v>119.92962091701709</v>
      </c>
      <c r="F25" s="71">
        <v>20166</v>
      </c>
      <c r="G25" s="46">
        <f t="shared" si="1"/>
        <v>53.74446078694592</v>
      </c>
      <c r="H25" s="46">
        <f t="shared" si="2"/>
        <v>44.81333333333333</v>
      </c>
      <c r="I25" s="71">
        <v>20127</v>
      </c>
      <c r="J25" s="46">
        <f t="shared" si="3"/>
        <v>99.80660517703065</v>
      </c>
      <c r="K25" s="71">
        <v>20048</v>
      </c>
      <c r="L25" s="78">
        <f t="shared" si="4"/>
        <v>99.60749242311323</v>
      </c>
    </row>
    <row r="26" spans="1:12" s="15" customFormat="1" ht="25.5">
      <c r="A26" s="27" t="s">
        <v>2</v>
      </c>
      <c r="B26" s="28" t="s">
        <v>41</v>
      </c>
      <c r="C26" s="71">
        <v>302801.75248</v>
      </c>
      <c r="D26" s="71">
        <v>153542.9</v>
      </c>
      <c r="E26" s="81">
        <f t="shared" si="0"/>
        <v>50.70740137481254</v>
      </c>
      <c r="F26" s="71">
        <v>11057.7</v>
      </c>
      <c r="G26" s="46">
        <f t="shared" si="1"/>
        <v>3.6517952453826568</v>
      </c>
      <c r="H26" s="46">
        <f t="shared" si="2"/>
        <v>7.201700632201163</v>
      </c>
      <c r="I26" s="71">
        <v>11427.7</v>
      </c>
      <c r="J26" s="46">
        <f t="shared" si="3"/>
        <v>103.3460846288107</v>
      </c>
      <c r="K26" s="71">
        <v>11757.7</v>
      </c>
      <c r="L26" s="78">
        <f t="shared" si="4"/>
        <v>102.88772018866439</v>
      </c>
    </row>
    <row r="27" spans="1:12" s="15" customFormat="1" ht="18" customHeight="1">
      <c r="A27" s="27" t="s">
        <v>3</v>
      </c>
      <c r="B27" s="28" t="s">
        <v>42</v>
      </c>
      <c r="C27" s="71">
        <v>206.001</v>
      </c>
      <c r="D27" s="71">
        <v>597</v>
      </c>
      <c r="E27" s="81">
        <f>D27/C27*100</f>
        <v>289.8044184251533</v>
      </c>
      <c r="F27" s="71">
        <v>150</v>
      </c>
      <c r="G27" s="46">
        <f t="shared" si="1"/>
        <v>72.81518050883248</v>
      </c>
      <c r="H27" s="46">
        <f t="shared" si="2"/>
        <v>25.125628140703515</v>
      </c>
      <c r="I27" s="71">
        <v>150</v>
      </c>
      <c r="J27" s="46">
        <f t="shared" si="3"/>
        <v>100</v>
      </c>
      <c r="K27" s="71">
        <v>150</v>
      </c>
      <c r="L27" s="78">
        <f t="shared" si="4"/>
        <v>100</v>
      </c>
    </row>
    <row r="28" spans="1:12" s="15" customFormat="1" ht="19.5" customHeight="1">
      <c r="A28" s="27" t="s">
        <v>4</v>
      </c>
      <c r="B28" s="28" t="s">
        <v>43</v>
      </c>
      <c r="C28" s="71">
        <v>465868.73689999996</v>
      </c>
      <c r="D28" s="71">
        <v>382256.5</v>
      </c>
      <c r="E28" s="81">
        <f t="shared" si="0"/>
        <v>82.0524044055037</v>
      </c>
      <c r="F28" s="71">
        <v>311421.8</v>
      </c>
      <c r="G28" s="46">
        <f t="shared" si="1"/>
        <v>66.84754209356778</v>
      </c>
      <c r="H28" s="46">
        <f t="shared" si="2"/>
        <v>81.46932753269074</v>
      </c>
      <c r="I28" s="71">
        <v>325747.2</v>
      </c>
      <c r="J28" s="46">
        <f t="shared" si="3"/>
        <v>104.5999991008979</v>
      </c>
      <c r="K28" s="71">
        <v>338777.1</v>
      </c>
      <c r="L28" s="78">
        <f t="shared" si="4"/>
        <v>104.00000368383826</v>
      </c>
    </row>
    <row r="29" spans="1:12" s="15" customFormat="1" ht="29.25" customHeight="1">
      <c r="A29" s="27" t="s">
        <v>62</v>
      </c>
      <c r="B29" s="28" t="s">
        <v>44</v>
      </c>
      <c r="C29" s="71">
        <v>48.945260000000005</v>
      </c>
      <c r="D29" s="71">
        <v>198.5</v>
      </c>
      <c r="E29" s="81">
        <f t="shared" si="0"/>
        <v>405.5551038037186</v>
      </c>
      <c r="F29" s="71">
        <v>0</v>
      </c>
      <c r="G29" s="46">
        <f t="shared" si="1"/>
        <v>0</v>
      </c>
      <c r="H29" s="46">
        <f t="shared" si="2"/>
        <v>0</v>
      </c>
      <c r="I29" s="71">
        <v>0</v>
      </c>
      <c r="J29" s="46"/>
      <c r="K29" s="71">
        <v>0</v>
      </c>
      <c r="L29" s="78"/>
    </row>
    <row r="30" spans="1:12" s="15" customFormat="1" ht="15" customHeight="1">
      <c r="A30" s="27" t="s">
        <v>0</v>
      </c>
      <c r="B30" s="28" t="s">
        <v>31</v>
      </c>
      <c r="C30" s="81">
        <f>C31+C37+C38+C39+C40+C41+C42+C43</f>
        <v>27487927.75537</v>
      </c>
      <c r="D30" s="81">
        <f>D31+D37+D38+D39+D40+D41+D42+D43</f>
        <v>25880890.788440004</v>
      </c>
      <c r="E30" s="81">
        <f>D30/C30*100</f>
        <v>94.15366272338937</v>
      </c>
      <c r="F30" s="73">
        <f>F31+F37+F38+F39+F40+F41+F42+F43</f>
        <v>20854204.453130003</v>
      </c>
      <c r="G30" s="46">
        <f aca="true" t="shared" si="5" ref="G30:G44">F30/C30*100</f>
        <v>75.86677554860772</v>
      </c>
      <c r="H30" s="46">
        <f>F30/D30*100</f>
        <v>80.57761467176691</v>
      </c>
      <c r="I30" s="73">
        <f>I37+I38+I39+I40+I41+I42+I43+I31</f>
        <v>19016521.5</v>
      </c>
      <c r="J30" s="46">
        <f>I30/F30*100</f>
        <v>91.18794985797607</v>
      </c>
      <c r="K30" s="73">
        <f>K31+K37+K38+K39+K40+K41+K42+K43</f>
        <v>11181751.4</v>
      </c>
      <c r="L30" s="78">
        <f>K30/I30*100</f>
        <v>58.800193295077655</v>
      </c>
    </row>
    <row r="31" spans="1:12" s="15" customFormat="1" ht="26.25" customHeight="1">
      <c r="A31" s="29" t="s">
        <v>69</v>
      </c>
      <c r="B31" s="30" t="s">
        <v>57</v>
      </c>
      <c r="C31" s="82">
        <f>C32+C33+C34+C35+C36</f>
        <v>9789426.5</v>
      </c>
      <c r="D31" s="82">
        <f>D32+D33+D34+D35+D36</f>
        <v>9029159.9</v>
      </c>
      <c r="E31" s="71">
        <f>D31/C31*100</f>
        <v>92.23379837419485</v>
      </c>
      <c r="F31" s="88">
        <f>F32+F33+F34</f>
        <v>8631552.6</v>
      </c>
      <c r="G31" s="70">
        <f t="shared" si="5"/>
        <v>88.17219885148532</v>
      </c>
      <c r="H31" s="70">
        <f>F31/D31*100</f>
        <v>95.59640869800079</v>
      </c>
      <c r="I31" s="88">
        <f>I32+I33+I34</f>
        <v>8140511.3</v>
      </c>
      <c r="J31" s="70">
        <f>I31/F31*100</f>
        <v>94.31108952519156</v>
      </c>
      <c r="K31" s="88">
        <f>K32+K33+K34</f>
        <v>8140511.3</v>
      </c>
      <c r="L31" s="79">
        <f>K31/I31*100</f>
        <v>100</v>
      </c>
    </row>
    <row r="32" spans="1:12" s="16" customFormat="1" ht="39" customHeight="1">
      <c r="A32" s="31" t="s">
        <v>70</v>
      </c>
      <c r="B32" s="32" t="s">
        <v>56</v>
      </c>
      <c r="C32" s="82">
        <v>7225506</v>
      </c>
      <c r="D32" s="106">
        <f>7948056600/1000</f>
        <v>7948056.6</v>
      </c>
      <c r="E32" s="71">
        <f>D32/C32*100</f>
        <v>109.99999999999999</v>
      </c>
      <c r="F32" s="88">
        <v>7948056.6</v>
      </c>
      <c r="G32" s="70">
        <f t="shared" si="5"/>
        <v>109.99999999999999</v>
      </c>
      <c r="H32" s="70">
        <f>F32/D32*100</f>
        <v>100</v>
      </c>
      <c r="I32" s="88">
        <v>8140511.3</v>
      </c>
      <c r="J32" s="70">
        <f>I32/F32*100</f>
        <v>102.42140575596808</v>
      </c>
      <c r="K32" s="88">
        <v>8140511.3</v>
      </c>
      <c r="L32" s="79">
        <f>K32/I32*100</f>
        <v>100</v>
      </c>
    </row>
    <row r="33" spans="1:17" s="16" customFormat="1" ht="41.25" customHeight="1">
      <c r="A33" s="31" t="s">
        <v>71</v>
      </c>
      <c r="B33" s="32" t="s">
        <v>54</v>
      </c>
      <c r="C33" s="104">
        <f>1407800</f>
        <v>1407800</v>
      </c>
      <c r="D33" s="107"/>
      <c r="E33" s="82">
        <f>D32/C33*100</f>
        <v>564.5728512572808</v>
      </c>
      <c r="F33" s="70">
        <v>0</v>
      </c>
      <c r="G33" s="70">
        <f t="shared" si="5"/>
        <v>0</v>
      </c>
      <c r="H33" s="70">
        <f>F33/D32*100</f>
        <v>0</v>
      </c>
      <c r="I33" s="82">
        <v>0</v>
      </c>
      <c r="J33" s="70"/>
      <c r="K33" s="82"/>
      <c r="L33" s="79"/>
      <c r="Q33" s="110"/>
    </row>
    <row r="34" spans="1:17" s="16" customFormat="1" ht="68.25" customHeight="1">
      <c r="A34" s="31" t="s">
        <v>72</v>
      </c>
      <c r="B34" s="32" t="s">
        <v>55</v>
      </c>
      <c r="C34" s="70">
        <f>700028</f>
        <v>700028</v>
      </c>
      <c r="D34" s="106">
        <f>683496000/1000</f>
        <v>683496</v>
      </c>
      <c r="E34" s="82">
        <f>D34/C34*100</f>
        <v>97.63838017907855</v>
      </c>
      <c r="F34" s="88">
        <v>683496</v>
      </c>
      <c r="G34" s="70">
        <f t="shared" si="5"/>
        <v>97.63838017907855</v>
      </c>
      <c r="H34" s="70">
        <f>F34/D34*100</f>
        <v>100</v>
      </c>
      <c r="I34" s="82">
        <v>0</v>
      </c>
      <c r="J34" s="70"/>
      <c r="K34" s="82"/>
      <c r="L34" s="79"/>
      <c r="Q34" s="110"/>
    </row>
    <row r="35" spans="1:12" s="16" customFormat="1" ht="68.25" customHeight="1">
      <c r="A35" s="69" t="s">
        <v>76</v>
      </c>
      <c r="B35" s="68" t="s">
        <v>79</v>
      </c>
      <c r="C35" s="70">
        <f>359947.9</f>
        <v>359947.9</v>
      </c>
      <c r="D35" s="106">
        <f>397607300/1000</f>
        <v>397607.3</v>
      </c>
      <c r="E35" s="82"/>
      <c r="F35" s="88"/>
      <c r="G35" s="70"/>
      <c r="H35" s="70"/>
      <c r="I35" s="82"/>
      <c r="J35" s="70"/>
      <c r="K35" s="82"/>
      <c r="L35" s="79"/>
    </row>
    <row r="36" spans="1:12" s="16" customFormat="1" ht="68.25" customHeight="1">
      <c r="A36" s="69" t="s">
        <v>77</v>
      </c>
      <c r="B36" s="68" t="s">
        <v>80</v>
      </c>
      <c r="C36" s="70">
        <f>96144.6</f>
        <v>96144.6</v>
      </c>
      <c r="D36" s="82"/>
      <c r="E36" s="82"/>
      <c r="F36" s="88"/>
      <c r="G36" s="70"/>
      <c r="H36" s="70"/>
      <c r="I36" s="82"/>
      <c r="J36" s="70"/>
      <c r="K36" s="82"/>
      <c r="L36" s="79"/>
    </row>
    <row r="37" spans="1:12" s="16" customFormat="1" ht="39.75" customHeight="1">
      <c r="A37" s="31" t="s">
        <v>73</v>
      </c>
      <c r="B37" s="32" t="s">
        <v>50</v>
      </c>
      <c r="C37" s="82">
        <f>8905026.36582</f>
        <v>8905026.36582</v>
      </c>
      <c r="D37" s="82">
        <v>9347885.8</v>
      </c>
      <c r="E37" s="82">
        <f aca="true" t="shared" si="6" ref="E37:E44">D37/C37*100</f>
        <v>104.97314006705045</v>
      </c>
      <c r="F37" s="70">
        <v>9873139.5</v>
      </c>
      <c r="G37" s="70">
        <f t="shared" si="5"/>
        <v>110.87153585413168</v>
      </c>
      <c r="H37" s="70">
        <f>F37/D37*100</f>
        <v>105.61895717639169</v>
      </c>
      <c r="I37" s="70">
        <v>9555355.9</v>
      </c>
      <c r="J37" s="70">
        <f>I37/F37*100</f>
        <v>96.7813318144649</v>
      </c>
      <c r="K37" s="70">
        <v>1751297.2</v>
      </c>
      <c r="L37" s="79">
        <f>K37/I37*100</f>
        <v>18.32791178400796</v>
      </c>
    </row>
    <row r="38" spans="1:12" s="16" customFormat="1" ht="27" customHeight="1">
      <c r="A38" s="31" t="s">
        <v>74</v>
      </c>
      <c r="B38" s="32" t="s">
        <v>78</v>
      </c>
      <c r="C38" s="82">
        <f>2239344.65041</f>
        <v>2239344.65041</v>
      </c>
      <c r="D38" s="82">
        <v>2079292.5</v>
      </c>
      <c r="E38" s="82">
        <f t="shared" si="6"/>
        <v>92.85272365820528</v>
      </c>
      <c r="F38" s="70">
        <v>854187.6</v>
      </c>
      <c r="G38" s="70">
        <f t="shared" si="5"/>
        <v>38.14453482377567</v>
      </c>
      <c r="H38" s="70">
        <f>F38/D38*100</f>
        <v>41.080684896425105</v>
      </c>
      <c r="I38" s="70">
        <v>904385.3</v>
      </c>
      <c r="J38" s="70">
        <f>I38/F38*100</f>
        <v>105.87665988127199</v>
      </c>
      <c r="K38" s="70">
        <v>873673.9</v>
      </c>
      <c r="L38" s="79">
        <f>K38/I38*100</f>
        <v>96.60416859937905</v>
      </c>
    </row>
    <row r="39" spans="1:12" s="16" customFormat="1" ht="17.25" customHeight="1">
      <c r="A39" s="31" t="s">
        <v>75</v>
      </c>
      <c r="B39" s="32" t="s">
        <v>28</v>
      </c>
      <c r="C39" s="82">
        <f>5437589.78336</f>
        <v>5437589.78336</v>
      </c>
      <c r="D39" s="82">
        <v>4151410.96268</v>
      </c>
      <c r="E39" s="82">
        <f t="shared" si="6"/>
        <v>76.34652719453133</v>
      </c>
      <c r="F39" s="70">
        <v>1141603.1</v>
      </c>
      <c r="G39" s="70">
        <f t="shared" si="5"/>
        <v>20.994652878992646</v>
      </c>
      <c r="H39" s="70">
        <f>F39/D39*100</f>
        <v>27.49915896697981</v>
      </c>
      <c r="I39" s="70">
        <v>416269</v>
      </c>
      <c r="J39" s="70">
        <f>I39/F39*100</f>
        <v>36.46354849597027</v>
      </c>
      <c r="K39" s="70">
        <v>416269</v>
      </c>
      <c r="L39" s="79">
        <f>K39/I39*100</f>
        <v>100</v>
      </c>
    </row>
    <row r="40" spans="1:12" s="16" customFormat="1" ht="42" customHeight="1">
      <c r="A40" s="38" t="s">
        <v>61</v>
      </c>
      <c r="B40" s="39" t="s">
        <v>58</v>
      </c>
      <c r="C40" s="103">
        <f>1104060.5452</f>
        <v>1104060.5452</v>
      </c>
      <c r="D40" s="81">
        <v>1295682.29899</v>
      </c>
      <c r="E40" s="71">
        <f>D40/C40*100</f>
        <v>117.3560910787993</v>
      </c>
      <c r="F40" s="81">
        <v>353721.65313</v>
      </c>
      <c r="G40" s="108">
        <f t="shared" si="5"/>
        <v>32.03824778159458</v>
      </c>
      <c r="H40" s="46">
        <f>F40/D40*100</f>
        <v>27.300029753106163</v>
      </c>
      <c r="I40" s="81">
        <v>0</v>
      </c>
      <c r="J40" s="108">
        <f>I40/F40*100</f>
        <v>0</v>
      </c>
      <c r="K40" s="81">
        <v>0</v>
      </c>
      <c r="L40" s="109"/>
    </row>
    <row r="41" spans="1:12" s="16" customFormat="1" ht="27" customHeight="1">
      <c r="A41" s="38" t="s">
        <v>60</v>
      </c>
      <c r="B41" s="39" t="s">
        <v>59</v>
      </c>
      <c r="C41" s="81"/>
      <c r="D41" s="81"/>
      <c r="E41" s="71"/>
      <c r="F41" s="81"/>
      <c r="G41" s="108"/>
      <c r="H41" s="46"/>
      <c r="I41" s="81"/>
      <c r="J41" s="70"/>
      <c r="K41" s="81"/>
      <c r="L41" s="109"/>
    </row>
    <row r="42" spans="1:12" s="16" customFormat="1" ht="63.75">
      <c r="A42" s="27" t="s">
        <v>53</v>
      </c>
      <c r="B42" s="33" t="s">
        <v>46</v>
      </c>
      <c r="C42" s="103">
        <f>36573.22581</f>
        <v>36573.22581</v>
      </c>
      <c r="D42" s="81">
        <v>11467.96835</v>
      </c>
      <c r="E42" s="81">
        <f t="shared" si="6"/>
        <v>31.356185012437106</v>
      </c>
      <c r="F42" s="81"/>
      <c r="G42" s="108"/>
      <c r="H42" s="46"/>
      <c r="I42" s="81"/>
      <c r="J42" s="70"/>
      <c r="K42" s="81"/>
      <c r="L42" s="109"/>
    </row>
    <row r="43" spans="1:12" s="16" customFormat="1" ht="41.25" customHeight="1">
      <c r="A43" s="27" t="s">
        <v>52</v>
      </c>
      <c r="B43" s="33" t="s">
        <v>47</v>
      </c>
      <c r="C43" s="81">
        <f>-24093.31523</f>
        <v>-24093.31523</v>
      </c>
      <c r="D43" s="81">
        <v>-34008.64158</v>
      </c>
      <c r="E43" s="81">
        <f t="shared" si="6"/>
        <v>141.15384809166423</v>
      </c>
      <c r="F43" s="81"/>
      <c r="G43" s="108"/>
      <c r="H43" s="46"/>
      <c r="I43" s="81"/>
      <c r="J43" s="71"/>
      <c r="K43" s="81"/>
      <c r="L43" s="109"/>
    </row>
    <row r="44" spans="1:12" s="17" customFormat="1" ht="21" customHeight="1">
      <c r="A44" s="34"/>
      <c r="B44" s="35" t="s">
        <v>64</v>
      </c>
      <c r="C44" s="105">
        <f>C30+C7</f>
        <v>49922737.45866</v>
      </c>
      <c r="D44" s="105">
        <f>D30+D7</f>
        <v>49240855.58844</v>
      </c>
      <c r="E44" s="71">
        <f t="shared" si="6"/>
        <v>98.63412564107757</v>
      </c>
      <c r="F44" s="71">
        <f>F30+F7</f>
        <v>45837506.95313001</v>
      </c>
      <c r="G44" s="71">
        <f t="shared" si="5"/>
        <v>91.81689403768596</v>
      </c>
      <c r="H44" s="71">
        <f>F44/D44*100</f>
        <v>93.08836413453999</v>
      </c>
      <c r="I44" s="71">
        <f>I30+I7</f>
        <v>44701424.8</v>
      </c>
      <c r="J44" s="71">
        <f>I44/F44*100</f>
        <v>97.52150099635287</v>
      </c>
      <c r="K44" s="71">
        <f>K30+K7</f>
        <v>35822808.2</v>
      </c>
      <c r="L44" s="78">
        <f>K44/I44*100</f>
        <v>80.1379561395994</v>
      </c>
    </row>
    <row r="45" spans="1:11" ht="18" customHeight="1">
      <c r="A45" s="90"/>
      <c r="B45" s="91"/>
      <c r="C45" s="92"/>
      <c r="D45" s="81"/>
      <c r="E45" s="80"/>
      <c r="F45" s="93"/>
      <c r="G45" s="46"/>
      <c r="H45" s="46"/>
      <c r="I45" s="53"/>
      <c r="J45" s="53"/>
      <c r="K45" s="53"/>
    </row>
    <row r="46" spans="1:11" s="18" customFormat="1" ht="14.25">
      <c r="A46" s="94"/>
      <c r="B46" s="95"/>
      <c r="C46" s="81"/>
      <c r="D46" s="81"/>
      <c r="E46" s="81"/>
      <c r="F46" s="73"/>
      <c r="G46" s="46"/>
      <c r="H46" s="46"/>
      <c r="I46" s="73"/>
      <c r="J46" s="73"/>
      <c r="K46" s="73"/>
    </row>
    <row r="47" spans="1:11" ht="15">
      <c r="A47" s="96"/>
      <c r="B47" s="97"/>
      <c r="C47" s="98"/>
      <c r="D47" s="50"/>
      <c r="E47" s="82"/>
      <c r="F47" s="72"/>
      <c r="G47" s="72"/>
      <c r="H47" s="72"/>
      <c r="I47" s="77"/>
      <c r="J47" s="77"/>
      <c r="K47" s="72"/>
    </row>
    <row r="48" spans="1:11" ht="15">
      <c r="A48" s="96"/>
      <c r="B48" s="97"/>
      <c r="C48" s="98"/>
      <c r="D48" s="50"/>
      <c r="E48" s="82"/>
      <c r="F48" s="72"/>
      <c r="G48" s="72"/>
      <c r="H48" s="72"/>
      <c r="I48" s="77"/>
      <c r="J48" s="77"/>
      <c r="K48" s="72"/>
    </row>
    <row r="49" spans="1:11" ht="54" customHeight="1">
      <c r="A49" s="96"/>
      <c r="B49" s="97"/>
      <c r="C49" s="98"/>
      <c r="D49" s="50"/>
      <c r="E49" s="82"/>
      <c r="F49" s="72"/>
      <c r="G49" s="72"/>
      <c r="H49" s="72"/>
      <c r="I49" s="77"/>
      <c r="J49" s="77"/>
      <c r="K49" s="72"/>
    </row>
    <row r="50" spans="1:11" ht="15">
      <c r="A50" s="96"/>
      <c r="B50" s="97"/>
      <c r="C50" s="98"/>
      <c r="D50" s="50"/>
      <c r="E50" s="82"/>
      <c r="F50" s="72"/>
      <c r="G50" s="72"/>
      <c r="H50" s="72"/>
      <c r="I50" s="77"/>
      <c r="J50" s="77"/>
      <c r="K50" s="72"/>
    </row>
    <row r="51" spans="1:11" ht="41.25" customHeight="1">
      <c r="A51" s="96"/>
      <c r="B51" s="97"/>
      <c r="C51" s="98"/>
      <c r="D51" s="50"/>
      <c r="E51" s="82"/>
      <c r="F51" s="72"/>
      <c r="G51" s="72"/>
      <c r="H51" s="72"/>
      <c r="I51" s="72"/>
      <c r="J51" s="72"/>
      <c r="K51" s="72"/>
    </row>
    <row r="52" spans="1:11" ht="15">
      <c r="A52" s="96"/>
      <c r="B52" s="97"/>
      <c r="C52" s="98"/>
      <c r="D52" s="50"/>
      <c r="E52" s="82"/>
      <c r="F52" s="72"/>
      <c r="G52" s="72"/>
      <c r="H52" s="72"/>
      <c r="I52" s="72"/>
      <c r="J52" s="72"/>
      <c r="K52" s="72"/>
    </row>
    <row r="53" spans="1:11" ht="15">
      <c r="A53" s="96"/>
      <c r="B53" s="97"/>
      <c r="C53" s="50"/>
      <c r="D53" s="50"/>
      <c r="E53" s="82"/>
      <c r="F53" s="72"/>
      <c r="G53" s="72"/>
      <c r="H53" s="72"/>
      <c r="I53" s="72"/>
      <c r="J53" s="72"/>
      <c r="K53" s="72"/>
    </row>
    <row r="54" spans="1:11" ht="15" customHeight="1">
      <c r="A54" s="96"/>
      <c r="B54" s="97"/>
      <c r="C54" s="98"/>
      <c r="D54" s="50"/>
      <c r="E54" s="82"/>
      <c r="F54" s="72"/>
      <c r="G54" s="72"/>
      <c r="H54" s="72"/>
      <c r="I54" s="72"/>
      <c r="J54" s="72"/>
      <c r="K54" s="72"/>
    </row>
    <row r="55" spans="1:11" ht="21.75" customHeight="1">
      <c r="A55" s="96"/>
      <c r="B55" s="97"/>
      <c r="C55" s="98"/>
      <c r="D55" s="50"/>
      <c r="E55" s="82"/>
      <c r="F55" s="72"/>
      <c r="G55" s="72"/>
      <c r="H55" s="72"/>
      <c r="I55" s="72"/>
      <c r="J55" s="72"/>
      <c r="K55" s="72"/>
    </row>
    <row r="56" spans="1:11" s="20" customFormat="1" ht="15">
      <c r="A56" s="99"/>
      <c r="B56" s="100"/>
      <c r="C56" s="49"/>
      <c r="D56" s="49"/>
      <c r="E56" s="81"/>
      <c r="F56" s="73"/>
      <c r="G56" s="73"/>
      <c r="H56" s="73"/>
      <c r="I56" s="73"/>
      <c r="J56" s="73"/>
      <c r="K56" s="73"/>
    </row>
    <row r="57" spans="1:11" ht="18.75" customHeight="1">
      <c r="A57" s="101"/>
      <c r="B57" s="97"/>
      <c r="C57" s="102"/>
      <c r="D57" s="50"/>
      <c r="E57" s="82"/>
      <c r="F57" s="72"/>
      <c r="G57" s="72"/>
      <c r="H57" s="72"/>
      <c r="I57" s="72"/>
      <c r="J57" s="72"/>
      <c r="K57" s="72"/>
    </row>
    <row r="58" spans="1:11" s="18" customFormat="1" ht="14.25">
      <c r="A58" s="99"/>
      <c r="B58" s="100"/>
      <c r="C58" s="49"/>
      <c r="D58" s="49"/>
      <c r="E58" s="81"/>
      <c r="F58" s="73"/>
      <c r="G58" s="73"/>
      <c r="H58" s="73"/>
      <c r="I58" s="73"/>
      <c r="J58" s="73"/>
      <c r="K58" s="73"/>
    </row>
    <row r="59" spans="1:11" ht="15">
      <c r="A59" s="101"/>
      <c r="B59" s="97"/>
      <c r="C59" s="50"/>
      <c r="D59" s="50"/>
      <c r="E59" s="82"/>
      <c r="F59" s="72"/>
      <c r="G59" s="72"/>
      <c r="H59" s="72"/>
      <c r="I59" s="72"/>
      <c r="J59" s="72"/>
      <c r="K59" s="72"/>
    </row>
    <row r="60" spans="1:11" ht="41.25" customHeight="1">
      <c r="A60" s="101"/>
      <c r="B60" s="97"/>
      <c r="C60" s="50"/>
      <c r="D60" s="50"/>
      <c r="E60" s="82"/>
      <c r="F60" s="72"/>
      <c r="G60" s="72"/>
      <c r="H60" s="72"/>
      <c r="I60" s="72"/>
      <c r="J60" s="72"/>
      <c r="K60" s="72"/>
    </row>
    <row r="61" spans="1:11" ht="15">
      <c r="A61" s="101"/>
      <c r="B61" s="97"/>
      <c r="C61" s="50"/>
      <c r="D61" s="50"/>
      <c r="E61" s="82"/>
      <c r="F61" s="72"/>
      <c r="G61" s="72"/>
      <c r="H61" s="72"/>
      <c r="I61" s="72"/>
      <c r="J61" s="72"/>
      <c r="K61" s="72"/>
    </row>
    <row r="62" spans="1:11" ht="15">
      <c r="A62" s="101"/>
      <c r="B62" s="97"/>
      <c r="C62" s="50"/>
      <c r="D62" s="50"/>
      <c r="E62" s="82"/>
      <c r="F62" s="72"/>
      <c r="G62" s="72"/>
      <c r="H62" s="72"/>
      <c r="I62" s="72"/>
      <c r="J62" s="72"/>
      <c r="K62" s="72"/>
    </row>
    <row r="63" spans="1:11" ht="15">
      <c r="A63" s="101"/>
      <c r="B63" s="97"/>
      <c r="C63" s="50"/>
      <c r="D63" s="50"/>
      <c r="E63" s="82"/>
      <c r="F63" s="72"/>
      <c r="G63" s="72"/>
      <c r="H63" s="72"/>
      <c r="I63" s="72"/>
      <c r="J63" s="72"/>
      <c r="K63" s="72"/>
    </row>
    <row r="64" spans="1:11" ht="15">
      <c r="A64" s="99"/>
      <c r="B64" s="100"/>
      <c r="C64" s="49"/>
      <c r="D64" s="49"/>
      <c r="E64" s="81"/>
      <c r="F64" s="73"/>
      <c r="G64" s="73"/>
      <c r="H64" s="73"/>
      <c r="I64" s="73"/>
      <c r="J64" s="73"/>
      <c r="K64" s="73"/>
    </row>
    <row r="65" spans="1:11" s="20" customFormat="1" ht="15">
      <c r="A65" s="101"/>
      <c r="B65" s="97"/>
      <c r="C65" s="50"/>
      <c r="D65" s="50"/>
      <c r="E65" s="82"/>
      <c r="F65" s="72"/>
      <c r="G65" s="72"/>
      <c r="H65" s="72"/>
      <c r="I65" s="72"/>
      <c r="J65" s="72"/>
      <c r="K65" s="72"/>
    </row>
    <row r="66" spans="1:11" ht="15">
      <c r="A66" s="101"/>
      <c r="B66" s="97"/>
      <c r="C66" s="50"/>
      <c r="D66" s="50"/>
      <c r="E66" s="82"/>
      <c r="F66" s="72"/>
      <c r="G66" s="72"/>
      <c r="H66" s="72"/>
      <c r="I66" s="72"/>
      <c r="J66" s="72"/>
      <c r="K66" s="72"/>
    </row>
    <row r="67" spans="1:11" ht="15">
      <c r="A67" s="101"/>
      <c r="B67" s="97"/>
      <c r="C67" s="50"/>
      <c r="D67" s="50"/>
      <c r="E67" s="82"/>
      <c r="F67" s="72"/>
      <c r="G67" s="72"/>
      <c r="H67" s="72"/>
      <c r="I67" s="72"/>
      <c r="J67" s="72"/>
      <c r="K67" s="72"/>
    </row>
    <row r="68" spans="1:11" ht="15">
      <c r="A68" s="101"/>
      <c r="B68" s="97"/>
      <c r="C68" s="50"/>
      <c r="D68" s="50"/>
      <c r="E68" s="82"/>
      <c r="F68" s="72"/>
      <c r="G68" s="72"/>
      <c r="H68" s="72"/>
      <c r="I68" s="72"/>
      <c r="J68" s="72"/>
      <c r="K68" s="72"/>
    </row>
    <row r="69" spans="1:11" ht="15">
      <c r="A69" s="101"/>
      <c r="B69" s="97"/>
      <c r="C69" s="50"/>
      <c r="D69" s="50"/>
      <c r="E69" s="82"/>
      <c r="F69" s="72"/>
      <c r="G69" s="72"/>
      <c r="H69" s="72"/>
      <c r="I69" s="72"/>
      <c r="J69" s="72"/>
      <c r="K69" s="72"/>
    </row>
    <row r="70" spans="1:11" ht="15">
      <c r="A70" s="101"/>
      <c r="B70" s="97"/>
      <c r="C70" s="50"/>
      <c r="D70" s="50"/>
      <c r="E70" s="82"/>
      <c r="F70" s="72"/>
      <c r="G70" s="72"/>
      <c r="H70" s="72"/>
      <c r="I70" s="72"/>
      <c r="J70" s="72"/>
      <c r="K70" s="72"/>
    </row>
    <row r="71" spans="1:11" ht="15">
      <c r="A71" s="101"/>
      <c r="B71" s="97"/>
      <c r="C71" s="50"/>
      <c r="D71" s="50"/>
      <c r="E71" s="82"/>
      <c r="F71" s="72"/>
      <c r="G71" s="72"/>
      <c r="H71" s="72"/>
      <c r="I71" s="72"/>
      <c r="J71" s="72"/>
      <c r="K71" s="72"/>
    </row>
    <row r="72" spans="1:11" ht="15">
      <c r="A72" s="101"/>
      <c r="B72" s="97"/>
      <c r="C72" s="50"/>
      <c r="D72" s="50"/>
      <c r="E72" s="82"/>
      <c r="F72" s="72"/>
      <c r="G72" s="72"/>
      <c r="H72" s="72"/>
      <c r="I72" s="72"/>
      <c r="J72" s="72"/>
      <c r="K72" s="72"/>
    </row>
    <row r="73" spans="1:11" ht="30" customHeight="1">
      <c r="A73" s="101"/>
      <c r="B73" s="97"/>
      <c r="C73" s="50"/>
      <c r="D73" s="50"/>
      <c r="E73" s="82"/>
      <c r="F73" s="72"/>
      <c r="G73" s="72"/>
      <c r="H73" s="72"/>
      <c r="I73" s="72"/>
      <c r="J73" s="72"/>
      <c r="K73" s="72"/>
    </row>
    <row r="74" spans="1:11" ht="15">
      <c r="A74" s="99"/>
      <c r="B74" s="100"/>
      <c r="C74" s="49"/>
      <c r="D74" s="49"/>
      <c r="E74" s="81"/>
      <c r="F74" s="73"/>
      <c r="G74" s="73"/>
      <c r="H74" s="73"/>
      <c r="I74" s="73"/>
      <c r="J74" s="73"/>
      <c r="K74" s="73"/>
    </row>
    <row r="75" spans="1:11" ht="15">
      <c r="A75" s="101"/>
      <c r="B75" s="97"/>
      <c r="C75" s="98"/>
      <c r="D75" s="50"/>
      <c r="E75" s="82"/>
      <c r="F75" s="72"/>
      <c r="G75" s="72"/>
      <c r="H75" s="72"/>
      <c r="I75" s="72"/>
      <c r="J75" s="72"/>
      <c r="K75" s="72"/>
    </row>
    <row r="76" spans="1:11" s="20" customFormat="1" ht="14.25" customHeight="1">
      <c r="A76" s="101"/>
      <c r="B76" s="97"/>
      <c r="C76" s="98"/>
      <c r="D76" s="50"/>
      <c r="E76" s="82"/>
      <c r="F76" s="72"/>
      <c r="G76" s="72"/>
      <c r="H76" s="72"/>
      <c r="I76" s="72"/>
      <c r="J76" s="72"/>
      <c r="K76" s="72"/>
    </row>
    <row r="77" spans="1:11" s="20" customFormat="1" ht="14.25" customHeight="1">
      <c r="A77" s="101"/>
      <c r="B77" s="97"/>
      <c r="C77" s="98"/>
      <c r="D77" s="50"/>
      <c r="E77" s="82"/>
      <c r="F77" s="72"/>
      <c r="G77" s="72"/>
      <c r="H77" s="72"/>
      <c r="I77" s="72"/>
      <c r="J77" s="72"/>
      <c r="K77" s="72"/>
    </row>
    <row r="78" spans="1:11" ht="27.75" customHeight="1">
      <c r="A78" s="101"/>
      <c r="B78" s="97"/>
      <c r="C78" s="98"/>
      <c r="D78" s="50"/>
      <c r="E78" s="82"/>
      <c r="F78" s="72"/>
      <c r="G78" s="72"/>
      <c r="H78" s="72"/>
      <c r="I78" s="72"/>
      <c r="J78" s="72"/>
      <c r="K78" s="72"/>
    </row>
    <row r="79" spans="1:11" ht="15">
      <c r="A79" s="99"/>
      <c r="B79" s="100"/>
      <c r="C79" s="49"/>
      <c r="D79" s="49"/>
      <c r="E79" s="81"/>
      <c r="F79" s="73"/>
      <c r="G79" s="73"/>
      <c r="H79" s="73"/>
      <c r="I79" s="73"/>
      <c r="J79" s="73"/>
      <c r="K79" s="73"/>
    </row>
    <row r="80" spans="1:11" ht="17.25" customHeight="1">
      <c r="A80" s="101"/>
      <c r="B80" s="97"/>
      <c r="C80" s="50"/>
      <c r="D80" s="50"/>
      <c r="E80" s="82"/>
      <c r="F80" s="72"/>
      <c r="G80" s="72"/>
      <c r="H80" s="72"/>
      <c r="I80" s="72"/>
      <c r="J80" s="72"/>
      <c r="K80" s="72"/>
    </row>
    <row r="81" spans="1:11" ht="15">
      <c r="A81" s="101"/>
      <c r="B81" s="97"/>
      <c r="C81" s="50"/>
      <c r="D81" s="50"/>
      <c r="E81" s="82"/>
      <c r="F81" s="72"/>
      <c r="G81" s="72"/>
      <c r="H81" s="72"/>
      <c r="I81" s="72"/>
      <c r="J81" s="72"/>
      <c r="K81" s="72"/>
    </row>
    <row r="82" spans="1:11" ht="15">
      <c r="A82" s="101"/>
      <c r="B82" s="97"/>
      <c r="C82" s="50"/>
      <c r="D82" s="50"/>
      <c r="E82" s="82"/>
      <c r="F82" s="72"/>
      <c r="G82" s="72"/>
      <c r="H82" s="72"/>
      <c r="I82" s="72"/>
      <c r="J82" s="72"/>
      <c r="K82" s="72"/>
    </row>
    <row r="83" spans="1:11" ht="31.5" customHeight="1">
      <c r="A83" s="101"/>
      <c r="B83" s="97"/>
      <c r="C83" s="50"/>
      <c r="D83" s="50"/>
      <c r="E83" s="82"/>
      <c r="F83" s="72"/>
      <c r="G83" s="72"/>
      <c r="H83" s="72"/>
      <c r="I83" s="72"/>
      <c r="J83" s="72"/>
      <c r="K83" s="72"/>
    </row>
    <row r="84" spans="1:11" s="20" customFormat="1" ht="15">
      <c r="A84" s="99"/>
      <c r="B84" s="100"/>
      <c r="C84" s="49"/>
      <c r="D84" s="49"/>
      <c r="E84" s="81"/>
      <c r="F84" s="73"/>
      <c r="G84" s="73"/>
      <c r="H84" s="73"/>
      <c r="I84" s="73"/>
      <c r="J84" s="73"/>
      <c r="K84" s="73"/>
    </row>
    <row r="85" spans="1:11" ht="15">
      <c r="A85" s="101"/>
      <c r="B85" s="97"/>
      <c r="C85" s="98"/>
      <c r="D85" s="50"/>
      <c r="E85" s="82"/>
      <c r="F85" s="72"/>
      <c r="G85" s="72"/>
      <c r="H85" s="72"/>
      <c r="I85" s="72"/>
      <c r="J85" s="72"/>
      <c r="K85" s="72"/>
    </row>
    <row r="86" spans="1:11" ht="15">
      <c r="A86" s="101"/>
      <c r="B86" s="97"/>
      <c r="C86" s="98"/>
      <c r="D86" s="50"/>
      <c r="E86" s="82"/>
      <c r="F86" s="72"/>
      <c r="G86" s="72"/>
      <c r="H86" s="72"/>
      <c r="I86" s="72"/>
      <c r="J86" s="72"/>
      <c r="K86" s="72"/>
    </row>
    <row r="87" spans="1:11" ht="15">
      <c r="A87" s="101"/>
      <c r="B87" s="97"/>
      <c r="C87" s="98"/>
      <c r="D87" s="50"/>
      <c r="E87" s="82"/>
      <c r="F87" s="72"/>
      <c r="G87" s="72"/>
      <c r="H87" s="72"/>
      <c r="I87" s="72"/>
      <c r="J87" s="72"/>
      <c r="K87" s="72"/>
    </row>
    <row r="88" spans="1:11" s="20" customFormat="1" ht="15">
      <c r="A88" s="101"/>
      <c r="B88" s="97"/>
      <c r="C88" s="98"/>
      <c r="D88" s="50"/>
      <c r="E88" s="82"/>
      <c r="F88" s="72"/>
      <c r="G88" s="72"/>
      <c r="H88" s="72"/>
      <c r="I88" s="72"/>
      <c r="J88" s="72"/>
      <c r="K88" s="72"/>
    </row>
    <row r="89" spans="1:11" ht="25.5" customHeight="1">
      <c r="A89" s="101"/>
      <c r="B89" s="97"/>
      <c r="C89" s="98"/>
      <c r="D89" s="50"/>
      <c r="E89" s="82"/>
      <c r="F89" s="72"/>
      <c r="G89" s="72"/>
      <c r="H89" s="72"/>
      <c r="I89" s="72"/>
      <c r="J89" s="72"/>
      <c r="K89" s="72"/>
    </row>
    <row r="90" spans="1:11" ht="15">
      <c r="A90" s="101"/>
      <c r="B90" s="97"/>
      <c r="C90" s="98"/>
      <c r="D90" s="50"/>
      <c r="E90" s="82"/>
      <c r="F90" s="72"/>
      <c r="G90" s="72"/>
      <c r="H90" s="72"/>
      <c r="I90" s="72"/>
      <c r="J90" s="72"/>
      <c r="K90" s="72"/>
    </row>
    <row r="91" spans="1:11" ht="17.25" customHeight="1">
      <c r="A91" s="101"/>
      <c r="B91" s="97"/>
      <c r="C91" s="98"/>
      <c r="D91" s="50"/>
      <c r="E91" s="82"/>
      <c r="F91" s="72"/>
      <c r="G91" s="72"/>
      <c r="H91" s="72"/>
      <c r="I91" s="72"/>
      <c r="J91" s="72"/>
      <c r="K91" s="72"/>
    </row>
    <row r="92" spans="1:11" ht="15">
      <c r="A92" s="99"/>
      <c r="B92" s="100"/>
      <c r="C92" s="49"/>
      <c r="D92" s="49"/>
      <c r="E92" s="81"/>
      <c r="F92" s="73"/>
      <c r="G92" s="73"/>
      <c r="H92" s="73"/>
      <c r="I92" s="73"/>
      <c r="J92" s="73"/>
      <c r="K92" s="73"/>
    </row>
    <row r="93" spans="1:11" ht="15">
      <c r="A93" s="101"/>
      <c r="B93" s="97"/>
      <c r="C93" s="98"/>
      <c r="D93" s="50"/>
      <c r="E93" s="82"/>
      <c r="F93" s="72"/>
      <c r="G93" s="72"/>
      <c r="H93" s="72"/>
      <c r="I93" s="72"/>
      <c r="J93" s="72"/>
      <c r="K93" s="72"/>
    </row>
    <row r="94" spans="1:11" ht="30" customHeight="1">
      <c r="A94" s="101"/>
      <c r="B94" s="97"/>
      <c r="C94" s="98"/>
      <c r="D94" s="50"/>
      <c r="E94" s="82"/>
      <c r="F94" s="72"/>
      <c r="G94" s="72"/>
      <c r="H94" s="72"/>
      <c r="I94" s="72"/>
      <c r="J94" s="72"/>
      <c r="K94" s="72"/>
    </row>
    <row r="95" spans="1:11" ht="15">
      <c r="A95" s="99"/>
      <c r="B95" s="100"/>
      <c r="C95" s="49"/>
      <c r="D95" s="49"/>
      <c r="E95" s="49"/>
      <c r="F95" s="73"/>
      <c r="G95" s="73"/>
      <c r="H95" s="73"/>
      <c r="I95" s="73"/>
      <c r="J95" s="73"/>
      <c r="K95" s="73"/>
    </row>
    <row r="96" spans="1:11" s="20" customFormat="1" ht="15">
      <c r="A96" s="101"/>
      <c r="B96" s="97"/>
      <c r="C96" s="50"/>
      <c r="D96" s="50"/>
      <c r="E96" s="82"/>
      <c r="F96" s="72"/>
      <c r="G96" s="72"/>
      <c r="H96" s="72"/>
      <c r="I96" s="72"/>
      <c r="J96" s="72"/>
      <c r="K96" s="72"/>
    </row>
    <row r="97" spans="1:11" ht="15">
      <c r="A97" s="101"/>
      <c r="B97" s="97"/>
      <c r="C97" s="50"/>
      <c r="D97" s="50"/>
      <c r="E97" s="82"/>
      <c r="F97" s="72"/>
      <c r="G97" s="72"/>
      <c r="H97" s="72"/>
      <c r="I97" s="72"/>
      <c r="J97" s="72"/>
      <c r="K97" s="72"/>
    </row>
    <row r="98" spans="1:11" ht="15">
      <c r="A98" s="101"/>
      <c r="B98" s="97"/>
      <c r="C98" s="50"/>
      <c r="D98" s="50"/>
      <c r="E98" s="82"/>
      <c r="F98" s="72"/>
      <c r="G98" s="72"/>
      <c r="H98" s="72"/>
      <c r="I98" s="72"/>
      <c r="J98" s="72"/>
      <c r="K98" s="72"/>
    </row>
    <row r="99" spans="1:11" ht="15">
      <c r="A99" s="101"/>
      <c r="B99" s="97"/>
      <c r="C99" s="50"/>
      <c r="D99" s="50"/>
      <c r="E99" s="82"/>
      <c r="F99" s="72"/>
      <c r="G99" s="72"/>
      <c r="H99" s="72"/>
      <c r="I99" s="72"/>
      <c r="J99" s="72"/>
      <c r="K99" s="72"/>
    </row>
    <row r="100" spans="1:11" s="20" customFormat="1" ht="20.25" customHeight="1">
      <c r="A100" s="101"/>
      <c r="B100" s="97"/>
      <c r="C100" s="50"/>
      <c r="D100" s="50"/>
      <c r="E100" s="82"/>
      <c r="F100" s="72"/>
      <c r="G100" s="72"/>
      <c r="H100" s="72"/>
      <c r="I100" s="72"/>
      <c r="J100" s="72"/>
      <c r="K100" s="72"/>
    </row>
    <row r="101" spans="1:11" ht="15">
      <c r="A101" s="99"/>
      <c r="B101" s="100"/>
      <c r="C101" s="49"/>
      <c r="D101" s="49"/>
      <c r="E101" s="81"/>
      <c r="F101" s="73"/>
      <c r="G101" s="73"/>
      <c r="H101" s="73"/>
      <c r="I101" s="73"/>
      <c r="J101" s="73"/>
      <c r="K101" s="73"/>
    </row>
    <row r="102" spans="1:11" ht="15">
      <c r="A102" s="101"/>
      <c r="B102" s="97"/>
      <c r="C102" s="98"/>
      <c r="D102" s="50"/>
      <c r="E102" s="82"/>
      <c r="F102" s="72"/>
      <c r="G102" s="72"/>
      <c r="H102" s="72"/>
      <c r="I102" s="72"/>
      <c r="J102" s="72"/>
      <c r="K102" s="72"/>
    </row>
    <row r="103" spans="1:11" ht="15">
      <c r="A103" s="101"/>
      <c r="B103" s="97"/>
      <c r="C103" s="98"/>
      <c r="D103" s="50"/>
      <c r="E103" s="82"/>
      <c r="F103" s="72"/>
      <c r="G103" s="72"/>
      <c r="H103" s="72"/>
      <c r="I103" s="72"/>
      <c r="J103" s="72"/>
      <c r="K103" s="72"/>
    </row>
    <row r="104" spans="1:11" ht="15">
      <c r="A104" s="101"/>
      <c r="B104" s="97"/>
      <c r="C104" s="98"/>
      <c r="D104" s="50"/>
      <c r="E104" s="82"/>
      <c r="F104" s="72"/>
      <c r="G104" s="72"/>
      <c r="H104" s="72"/>
      <c r="I104" s="72"/>
      <c r="J104" s="72"/>
      <c r="K104" s="72"/>
    </row>
    <row r="105" spans="1:11" ht="18" customHeight="1">
      <c r="A105" s="101"/>
      <c r="B105" s="97"/>
      <c r="C105" s="98"/>
      <c r="D105" s="50"/>
      <c r="E105" s="82"/>
      <c r="F105" s="72"/>
      <c r="G105" s="72"/>
      <c r="H105" s="72"/>
      <c r="I105" s="72"/>
      <c r="J105" s="72"/>
      <c r="K105" s="72"/>
    </row>
    <row r="106" spans="1:11" s="20" customFormat="1" ht="26.25" customHeight="1">
      <c r="A106" s="101"/>
      <c r="B106" s="97"/>
      <c r="C106" s="98"/>
      <c r="D106" s="50"/>
      <c r="E106" s="82"/>
      <c r="F106" s="72"/>
      <c r="G106" s="72"/>
      <c r="H106" s="72"/>
      <c r="I106" s="72"/>
      <c r="J106" s="72"/>
      <c r="K106" s="72"/>
    </row>
    <row r="107" spans="1:11" ht="15">
      <c r="A107" s="99"/>
      <c r="B107" s="100"/>
      <c r="C107" s="49"/>
      <c r="D107" s="49"/>
      <c r="E107" s="81"/>
      <c r="F107" s="73"/>
      <c r="G107" s="73"/>
      <c r="H107" s="73"/>
      <c r="I107" s="73"/>
      <c r="J107" s="73"/>
      <c r="K107" s="73"/>
    </row>
    <row r="108" spans="1:11" ht="15" customHeight="1">
      <c r="A108" s="101"/>
      <c r="B108" s="97"/>
      <c r="C108" s="98"/>
      <c r="D108" s="50"/>
      <c r="E108" s="82"/>
      <c r="F108" s="74"/>
      <c r="G108" s="74"/>
      <c r="H108" s="74"/>
      <c r="I108" s="74"/>
      <c r="J108" s="74"/>
      <c r="K108" s="74"/>
    </row>
    <row r="109" spans="1:11" ht="15">
      <c r="A109" s="101"/>
      <c r="B109" s="97"/>
      <c r="C109" s="98"/>
      <c r="D109" s="50"/>
      <c r="E109" s="82"/>
      <c r="F109" s="74"/>
      <c r="G109" s="74"/>
      <c r="H109" s="74"/>
      <c r="I109" s="74"/>
      <c r="J109" s="74"/>
      <c r="K109" s="74"/>
    </row>
    <row r="110" spans="1:11" ht="15">
      <c r="A110" s="101"/>
      <c r="B110" s="97"/>
      <c r="C110" s="98"/>
      <c r="D110" s="50"/>
      <c r="E110" s="82"/>
      <c r="F110" s="74"/>
      <c r="G110" s="74"/>
      <c r="H110" s="74"/>
      <c r="I110" s="74"/>
      <c r="J110" s="74"/>
      <c r="K110" s="74"/>
    </row>
    <row r="111" spans="1:11" ht="15">
      <c r="A111" s="101"/>
      <c r="B111" s="97"/>
      <c r="C111" s="98"/>
      <c r="D111" s="50"/>
      <c r="E111" s="82"/>
      <c r="F111" s="74"/>
      <c r="G111" s="74"/>
      <c r="H111" s="74"/>
      <c r="I111" s="74"/>
      <c r="J111" s="74"/>
      <c r="K111" s="74"/>
    </row>
    <row r="112" spans="1:11" ht="17.25" customHeight="1">
      <c r="A112" s="99"/>
      <c r="B112" s="100"/>
      <c r="C112" s="49"/>
      <c r="D112" s="49"/>
      <c r="E112" s="81"/>
      <c r="F112" s="75"/>
      <c r="G112" s="75"/>
      <c r="H112" s="75"/>
      <c r="I112" s="75"/>
      <c r="J112" s="75"/>
      <c r="K112" s="75"/>
    </row>
    <row r="113" spans="1:11" s="20" customFormat="1" ht="15">
      <c r="A113" s="101"/>
      <c r="B113" s="97"/>
      <c r="C113" s="98"/>
      <c r="D113" s="50"/>
      <c r="E113" s="82"/>
      <c r="F113" s="74"/>
      <c r="G113" s="74"/>
      <c r="H113" s="74"/>
      <c r="I113" s="74"/>
      <c r="J113" s="74"/>
      <c r="K113" s="74"/>
    </row>
    <row r="114" spans="1:11" ht="15">
      <c r="A114" s="101"/>
      <c r="B114" s="97"/>
      <c r="C114" s="98"/>
      <c r="D114" s="50"/>
      <c r="E114" s="82"/>
      <c r="F114" s="74"/>
      <c r="G114" s="74"/>
      <c r="H114" s="74"/>
      <c r="I114" s="74"/>
      <c r="J114" s="74"/>
      <c r="K114" s="74"/>
    </row>
    <row r="115" spans="1:11" ht="29.25" customHeight="1">
      <c r="A115" s="99"/>
      <c r="B115" s="100"/>
      <c r="C115" s="49"/>
      <c r="D115" s="49"/>
      <c r="E115" s="71"/>
      <c r="F115" s="75"/>
      <c r="G115" s="75"/>
      <c r="H115" s="75"/>
      <c r="I115" s="75"/>
      <c r="J115" s="75"/>
      <c r="K115" s="75"/>
    </row>
    <row r="116" spans="1:11" ht="30" customHeight="1">
      <c r="A116" s="101"/>
      <c r="B116" s="97"/>
      <c r="C116" s="102"/>
      <c r="D116" s="50"/>
      <c r="E116" s="82"/>
      <c r="F116" s="74"/>
      <c r="G116" s="74"/>
      <c r="H116" s="74"/>
      <c r="I116" s="74"/>
      <c r="J116" s="74"/>
      <c r="K116" s="74"/>
    </row>
    <row r="117" spans="1:11" s="18" customFormat="1" ht="51.75" customHeight="1">
      <c r="A117" s="99"/>
      <c r="B117" s="100"/>
      <c r="C117" s="49"/>
      <c r="D117" s="49"/>
      <c r="E117" s="81"/>
      <c r="F117" s="75"/>
      <c r="G117" s="75"/>
      <c r="H117" s="75"/>
      <c r="I117" s="75"/>
      <c r="J117" s="75"/>
      <c r="K117" s="75"/>
    </row>
    <row r="118" spans="1:11" ht="15">
      <c r="A118" s="101"/>
      <c r="B118" s="97"/>
      <c r="C118" s="102"/>
      <c r="D118" s="50"/>
      <c r="E118" s="82"/>
      <c r="F118" s="74"/>
      <c r="G118" s="74"/>
      <c r="H118" s="74"/>
      <c r="I118" s="74"/>
      <c r="J118" s="74"/>
      <c r="K118" s="74"/>
    </row>
    <row r="119" spans="1:11" ht="15.75" customHeight="1">
      <c r="A119" s="101"/>
      <c r="B119" s="97"/>
      <c r="C119" s="102"/>
      <c r="D119" s="50"/>
      <c r="E119" s="82"/>
      <c r="F119" s="74"/>
      <c r="G119" s="74"/>
      <c r="H119" s="74"/>
      <c r="I119" s="74"/>
      <c r="J119" s="74"/>
      <c r="K119" s="74"/>
    </row>
    <row r="120" spans="1:11" s="18" customFormat="1" ht="14.25">
      <c r="A120" s="101"/>
      <c r="B120" s="97"/>
      <c r="C120" s="102"/>
      <c r="D120" s="50"/>
      <c r="E120" s="82"/>
      <c r="F120" s="74"/>
      <c r="G120" s="74"/>
      <c r="H120" s="74"/>
      <c r="I120" s="74"/>
      <c r="J120" s="74"/>
      <c r="K120" s="74"/>
    </row>
    <row r="121" spans="1:11" ht="15">
      <c r="A121" s="96"/>
      <c r="B121" s="100"/>
      <c r="C121" s="49"/>
      <c r="D121" s="49"/>
      <c r="E121" s="81"/>
      <c r="F121" s="75"/>
      <c r="G121" s="75"/>
      <c r="H121" s="75"/>
      <c r="I121" s="75"/>
      <c r="J121" s="75"/>
      <c r="K121" s="75"/>
    </row>
    <row r="122" spans="1:11" s="18" customFormat="1" ht="14.25">
      <c r="A122" s="94"/>
      <c r="B122" s="100"/>
      <c r="C122" s="81"/>
      <c r="D122" s="81"/>
      <c r="E122" s="80"/>
      <c r="F122" s="76"/>
      <c r="G122" s="76"/>
      <c r="H122" s="76"/>
      <c r="I122" s="76"/>
      <c r="J122" s="76"/>
      <c r="K122" s="76"/>
    </row>
    <row r="123" spans="1:11" s="21" customFormat="1" ht="26.25" customHeight="1">
      <c r="A123" s="8"/>
      <c r="B123" s="3"/>
      <c r="C123" s="3"/>
      <c r="D123" s="25"/>
      <c r="E123" s="83"/>
      <c r="F123" s="52"/>
      <c r="G123" s="52"/>
      <c r="H123" s="52"/>
      <c r="I123" s="52"/>
      <c r="J123" s="52"/>
      <c r="K123" s="52"/>
    </row>
    <row r="124" spans="1:11" s="22" customFormat="1" ht="25.5" customHeight="1">
      <c r="A124" s="9"/>
      <c r="B124" s="4"/>
      <c r="C124" s="4"/>
      <c r="D124" s="24"/>
      <c r="E124" s="84"/>
      <c r="F124" s="52"/>
      <c r="G124" s="52"/>
      <c r="H124" s="52"/>
      <c r="I124" s="52"/>
      <c r="J124" s="52"/>
      <c r="K124" s="52"/>
    </row>
    <row r="125" spans="1:5" ht="15">
      <c r="A125" s="7"/>
      <c r="B125" s="5"/>
      <c r="C125" s="5"/>
      <c r="E125" s="85"/>
    </row>
    <row r="127" spans="4:8" ht="15">
      <c r="D127" s="26"/>
      <c r="E127" s="26"/>
      <c r="F127" s="54"/>
      <c r="G127" s="54"/>
      <c r="H127" s="54"/>
    </row>
    <row r="128" spans="4:8" ht="15">
      <c r="D128" s="26"/>
      <c r="E128" s="26"/>
      <c r="F128" s="54"/>
      <c r="G128" s="54"/>
      <c r="H128" s="54"/>
    </row>
    <row r="129" spans="4:8" ht="15">
      <c r="D129" s="26"/>
      <c r="E129" s="26"/>
      <c r="F129" s="54"/>
      <c r="G129" s="54"/>
      <c r="H129" s="54"/>
    </row>
    <row r="130" spans="4:8" ht="15">
      <c r="D130" s="26"/>
      <c r="E130" s="26"/>
      <c r="F130" s="54"/>
      <c r="G130" s="54"/>
      <c r="H130" s="54"/>
    </row>
    <row r="131" spans="4:8" ht="15">
      <c r="D131" s="26"/>
      <c r="E131" s="26"/>
      <c r="F131" s="54"/>
      <c r="G131" s="54"/>
      <c r="H131" s="54"/>
    </row>
    <row r="132" spans="4:8" ht="15">
      <c r="D132" s="26"/>
      <c r="E132" s="26"/>
      <c r="F132" s="54"/>
      <c r="G132" s="54"/>
      <c r="H132" s="54"/>
    </row>
    <row r="133" spans="4:8" ht="15">
      <c r="D133" s="26"/>
      <c r="E133" s="26"/>
      <c r="F133" s="54"/>
      <c r="G133" s="54"/>
      <c r="H133" s="54"/>
    </row>
    <row r="134" spans="4:8" ht="15">
      <c r="D134" s="26"/>
      <c r="E134" s="26"/>
      <c r="F134" s="54"/>
      <c r="G134" s="54"/>
      <c r="H134" s="54"/>
    </row>
    <row r="135" spans="4:8" ht="15">
      <c r="D135" s="26"/>
      <c r="E135" s="26"/>
      <c r="F135" s="54"/>
      <c r="G135" s="54"/>
      <c r="H135" s="54"/>
    </row>
    <row r="136" spans="1:8" ht="15">
      <c r="A136" s="11"/>
      <c r="B136" s="11"/>
      <c r="C136" s="11"/>
      <c r="D136" s="26"/>
      <c r="E136" s="26"/>
      <c r="F136" s="54"/>
      <c r="G136" s="54"/>
      <c r="H136" s="54"/>
    </row>
    <row r="137" spans="1:8" ht="15">
      <c r="A137" s="11"/>
      <c r="B137" s="11"/>
      <c r="C137" s="11"/>
      <c r="D137" s="26"/>
      <c r="E137" s="26"/>
      <c r="F137" s="54"/>
      <c r="G137" s="54"/>
      <c r="H137" s="54"/>
    </row>
    <row r="138" spans="1:8" ht="15">
      <c r="A138" s="11"/>
      <c r="B138" s="11"/>
      <c r="C138" s="11"/>
      <c r="D138" s="26"/>
      <c r="E138" s="26"/>
      <c r="F138" s="54"/>
      <c r="G138" s="54"/>
      <c r="H138" s="54"/>
    </row>
    <row r="139" spans="1:8" ht="15">
      <c r="A139" s="11"/>
      <c r="B139" s="11"/>
      <c r="C139" s="11"/>
      <c r="D139" s="26"/>
      <c r="E139" s="26"/>
      <c r="F139" s="54"/>
      <c r="G139" s="54"/>
      <c r="H139" s="54"/>
    </row>
    <row r="140" spans="1:8" ht="15">
      <c r="A140" s="11"/>
      <c r="B140" s="11"/>
      <c r="C140" s="11"/>
      <c r="D140" s="26"/>
      <c r="E140" s="26"/>
      <c r="F140" s="54"/>
      <c r="G140" s="54"/>
      <c r="H140" s="54"/>
    </row>
    <row r="141" spans="1:8" ht="15">
      <c r="A141" s="11"/>
      <c r="B141" s="11"/>
      <c r="C141" s="11"/>
      <c r="D141" s="26"/>
      <c r="E141" s="26"/>
      <c r="F141" s="54"/>
      <c r="G141" s="54"/>
      <c r="H141" s="54"/>
    </row>
    <row r="142" spans="1:8" ht="15">
      <c r="A142" s="11"/>
      <c r="B142" s="11"/>
      <c r="C142" s="11"/>
      <c r="D142" s="26"/>
      <c r="E142" s="26"/>
      <c r="F142" s="54"/>
      <c r="G142" s="54"/>
      <c r="H142" s="54"/>
    </row>
    <row r="143" spans="1:8" ht="15">
      <c r="A143" s="11"/>
      <c r="B143" s="11"/>
      <c r="C143" s="11"/>
      <c r="D143" s="26"/>
      <c r="E143" s="26"/>
      <c r="F143" s="54"/>
      <c r="G143" s="54"/>
      <c r="H143" s="54"/>
    </row>
    <row r="144" spans="1:8" ht="15">
      <c r="A144" s="11"/>
      <c r="B144" s="11"/>
      <c r="C144" s="11"/>
      <c r="D144" s="26"/>
      <c r="E144" s="26"/>
      <c r="F144" s="54"/>
      <c r="G144" s="54"/>
      <c r="H144" s="54"/>
    </row>
    <row r="145" spans="1:8" ht="15">
      <c r="A145" s="11"/>
      <c r="B145" s="11"/>
      <c r="C145" s="11"/>
      <c r="D145" s="26"/>
      <c r="E145" s="26"/>
      <c r="F145" s="54"/>
      <c r="G145" s="54"/>
      <c r="H145" s="54"/>
    </row>
    <row r="146" spans="1:8" ht="15">
      <c r="A146" s="11"/>
      <c r="B146" s="11"/>
      <c r="C146" s="11"/>
      <c r="D146" s="26"/>
      <c r="E146" s="26"/>
      <c r="F146" s="54"/>
      <c r="G146" s="54"/>
      <c r="H146" s="54"/>
    </row>
    <row r="147" spans="1:8" ht="15">
      <c r="A147" s="11"/>
      <c r="B147" s="11"/>
      <c r="C147" s="11"/>
      <c r="D147" s="26"/>
      <c r="E147" s="26"/>
      <c r="F147" s="54"/>
      <c r="G147" s="54"/>
      <c r="H147" s="54"/>
    </row>
    <row r="148" spans="1:8" ht="15">
      <c r="A148" s="11"/>
      <c r="B148" s="11"/>
      <c r="C148" s="11"/>
      <c r="D148" s="26"/>
      <c r="E148" s="26"/>
      <c r="F148" s="54"/>
      <c r="G148" s="54"/>
      <c r="H148" s="54"/>
    </row>
    <row r="149" spans="1:8" ht="15">
      <c r="A149" s="11"/>
      <c r="B149" s="11"/>
      <c r="C149" s="11"/>
      <c r="D149" s="26"/>
      <c r="E149" s="26"/>
      <c r="F149" s="54"/>
      <c r="G149" s="54"/>
      <c r="H149" s="54"/>
    </row>
    <row r="150" spans="1:8" ht="15">
      <c r="A150" s="11"/>
      <c r="B150" s="11"/>
      <c r="C150" s="11"/>
      <c r="D150" s="26"/>
      <c r="E150" s="26"/>
      <c r="F150" s="54"/>
      <c r="G150" s="54"/>
      <c r="H150" s="54"/>
    </row>
    <row r="151" spans="1:8" ht="15">
      <c r="A151" s="11"/>
      <c r="B151" s="11"/>
      <c r="C151" s="11"/>
      <c r="D151" s="26"/>
      <c r="E151" s="26"/>
      <c r="F151" s="54"/>
      <c r="G151" s="54"/>
      <c r="H151" s="54"/>
    </row>
    <row r="152" spans="1:8" ht="15">
      <c r="A152" s="11"/>
      <c r="B152" s="11"/>
      <c r="C152" s="11"/>
      <c r="D152" s="26"/>
      <c r="E152" s="26"/>
      <c r="F152" s="54"/>
      <c r="G152" s="54"/>
      <c r="H152" s="54"/>
    </row>
    <row r="153" spans="1:8" ht="15">
      <c r="A153" s="11"/>
      <c r="B153" s="11"/>
      <c r="C153" s="11"/>
      <c r="D153" s="26"/>
      <c r="E153" s="26"/>
      <c r="F153" s="54"/>
      <c r="G153" s="54"/>
      <c r="H153" s="54"/>
    </row>
    <row r="154" spans="1:8" ht="15">
      <c r="A154" s="11"/>
      <c r="B154" s="11"/>
      <c r="C154" s="11"/>
      <c r="D154" s="26"/>
      <c r="E154" s="26"/>
      <c r="F154" s="54"/>
      <c r="G154" s="54"/>
      <c r="H154" s="54"/>
    </row>
    <row r="155" spans="1:8" ht="15">
      <c r="A155" s="11"/>
      <c r="B155" s="11"/>
      <c r="C155" s="11"/>
      <c r="D155" s="26"/>
      <c r="E155" s="26"/>
      <c r="F155" s="54"/>
      <c r="G155" s="54"/>
      <c r="H155" s="54"/>
    </row>
    <row r="156" spans="1:8" ht="15">
      <c r="A156" s="11"/>
      <c r="B156" s="11"/>
      <c r="C156" s="11"/>
      <c r="D156" s="26"/>
      <c r="E156" s="26"/>
      <c r="F156" s="54"/>
      <c r="G156" s="54"/>
      <c r="H156" s="54"/>
    </row>
    <row r="157" spans="1:8" ht="15">
      <c r="A157" s="11"/>
      <c r="B157" s="11"/>
      <c r="C157" s="11"/>
      <c r="D157" s="26"/>
      <c r="E157" s="26"/>
      <c r="F157" s="54"/>
      <c r="G157" s="54"/>
      <c r="H157" s="54"/>
    </row>
    <row r="158" spans="1:8" ht="15">
      <c r="A158" s="11"/>
      <c r="B158" s="11"/>
      <c r="C158" s="11"/>
      <c r="D158" s="26"/>
      <c r="E158" s="26"/>
      <c r="F158" s="54"/>
      <c r="G158" s="54"/>
      <c r="H158" s="54"/>
    </row>
    <row r="159" spans="1:8" ht="15">
      <c r="A159" s="11"/>
      <c r="B159" s="11"/>
      <c r="C159" s="11"/>
      <c r="D159" s="26"/>
      <c r="E159" s="26"/>
      <c r="F159" s="54"/>
      <c r="G159" s="54"/>
      <c r="H159" s="54"/>
    </row>
    <row r="160" spans="1:8" ht="15">
      <c r="A160" s="11"/>
      <c r="B160" s="11"/>
      <c r="C160" s="11"/>
      <c r="D160" s="26"/>
      <c r="E160" s="26"/>
      <c r="F160" s="54"/>
      <c r="G160" s="54"/>
      <c r="H160" s="54"/>
    </row>
    <row r="161" spans="1:8" ht="15">
      <c r="A161" s="11"/>
      <c r="B161" s="11"/>
      <c r="C161" s="11"/>
      <c r="D161" s="26"/>
      <c r="E161" s="26"/>
      <c r="F161" s="54"/>
      <c r="G161" s="54"/>
      <c r="H161" s="54"/>
    </row>
    <row r="162" spans="1:8" ht="15">
      <c r="A162" s="11"/>
      <c r="B162" s="11"/>
      <c r="C162" s="11"/>
      <c r="D162" s="26"/>
      <c r="E162" s="26"/>
      <c r="F162" s="54"/>
      <c r="G162" s="54"/>
      <c r="H162" s="54"/>
    </row>
    <row r="163" spans="1:8" ht="15">
      <c r="A163" s="11"/>
      <c r="B163" s="11"/>
      <c r="C163" s="11"/>
      <c r="D163" s="26"/>
      <c r="E163" s="26"/>
      <c r="F163" s="54"/>
      <c r="G163" s="54"/>
      <c r="H163" s="54"/>
    </row>
    <row r="164" spans="1:5" ht="15">
      <c r="A164" s="11"/>
      <c r="B164" s="11"/>
      <c r="C164" s="11"/>
      <c r="D164" s="11"/>
      <c r="E164" s="11"/>
    </row>
    <row r="165" spans="1:5" ht="15">
      <c r="A165" s="11"/>
      <c r="B165" s="11"/>
      <c r="C165" s="11"/>
      <c r="D165" s="11"/>
      <c r="E165" s="11"/>
    </row>
    <row r="166" spans="1:5" ht="15">
      <c r="A166" s="11"/>
      <c r="B166" s="11"/>
      <c r="C166" s="11"/>
      <c r="D166" s="11"/>
      <c r="E166" s="11"/>
    </row>
    <row r="167" spans="1:5" ht="15">
      <c r="A167" s="11"/>
      <c r="B167" s="11"/>
      <c r="C167" s="11"/>
      <c r="D167" s="11"/>
      <c r="E167" s="11"/>
    </row>
    <row r="168" spans="1:5" ht="15">
      <c r="A168" s="11"/>
      <c r="B168" s="11"/>
      <c r="C168" s="11"/>
      <c r="D168" s="11"/>
      <c r="E168" s="11"/>
    </row>
    <row r="169" spans="1:5" ht="15">
      <c r="A169" s="11"/>
      <c r="B169" s="11"/>
      <c r="C169" s="11"/>
      <c r="D169" s="11"/>
      <c r="E169" s="11"/>
    </row>
    <row r="170" spans="1:5" ht="15">
      <c r="A170" s="11"/>
      <c r="B170" s="11"/>
      <c r="C170" s="11"/>
      <c r="D170" s="11"/>
      <c r="E170" s="11"/>
    </row>
    <row r="171" spans="1:5" ht="15">
      <c r="A171" s="11"/>
      <c r="B171" s="11"/>
      <c r="C171" s="11"/>
      <c r="D171" s="11"/>
      <c r="E171" s="11"/>
    </row>
    <row r="172" spans="1:5" ht="15">
      <c r="A172" s="11"/>
      <c r="B172" s="11"/>
      <c r="C172" s="11"/>
      <c r="D172" s="11"/>
      <c r="E172" s="11"/>
    </row>
    <row r="173" spans="1:5" ht="15">
      <c r="A173" s="11"/>
      <c r="B173" s="11"/>
      <c r="C173" s="11"/>
      <c r="D173" s="11"/>
      <c r="E173" s="11"/>
    </row>
    <row r="174" spans="1:5" ht="15">
      <c r="A174" s="11"/>
      <c r="B174" s="11"/>
      <c r="C174" s="11"/>
      <c r="D174" s="11"/>
      <c r="E174" s="11"/>
    </row>
    <row r="175" spans="1:5" ht="15">
      <c r="A175" s="11"/>
      <c r="B175" s="11"/>
      <c r="C175" s="11"/>
      <c r="D175" s="11"/>
      <c r="E175" s="11"/>
    </row>
    <row r="176" spans="1:5" ht="15">
      <c r="A176" s="11"/>
      <c r="B176" s="11"/>
      <c r="C176" s="11"/>
      <c r="D176" s="11"/>
      <c r="E176" s="11"/>
    </row>
    <row r="177" spans="1:5" ht="15">
      <c r="A177" s="11"/>
      <c r="B177" s="11"/>
      <c r="C177" s="11"/>
      <c r="D177" s="11"/>
      <c r="E177" s="11"/>
    </row>
    <row r="178" spans="1:5" ht="15">
      <c r="A178" s="11"/>
      <c r="B178" s="11"/>
      <c r="C178" s="11"/>
      <c r="D178" s="11"/>
      <c r="E178" s="11"/>
    </row>
    <row r="179" spans="1:5" ht="15">
      <c r="A179" s="11"/>
      <c r="B179" s="11"/>
      <c r="C179" s="11"/>
      <c r="D179" s="11"/>
      <c r="E179" s="11"/>
    </row>
    <row r="180" spans="1:5" ht="15">
      <c r="A180" s="11"/>
      <c r="B180" s="11"/>
      <c r="C180" s="11"/>
      <c r="D180" s="11"/>
      <c r="E180" s="11"/>
    </row>
    <row r="181" spans="1:5" ht="15">
      <c r="A181" s="11"/>
      <c r="B181" s="11"/>
      <c r="C181" s="11"/>
      <c r="D181" s="11"/>
      <c r="E181" s="11"/>
    </row>
    <row r="182" spans="1:5" ht="15">
      <c r="A182" s="11"/>
      <c r="B182" s="11"/>
      <c r="C182" s="11"/>
      <c r="D182" s="11"/>
      <c r="E182" s="11"/>
    </row>
    <row r="183" spans="1:5" ht="15">
      <c r="A183" s="11"/>
      <c r="B183" s="11"/>
      <c r="C183" s="11"/>
      <c r="D183" s="11"/>
      <c r="E183" s="11"/>
    </row>
    <row r="184" spans="1:5" ht="15">
      <c r="A184" s="11"/>
      <c r="B184" s="11"/>
      <c r="C184" s="11"/>
      <c r="D184" s="11"/>
      <c r="E184" s="11"/>
    </row>
    <row r="185" spans="1:5" ht="15">
      <c r="A185" s="11"/>
      <c r="B185" s="11"/>
      <c r="C185" s="11"/>
      <c r="D185" s="11"/>
      <c r="E185" s="11"/>
    </row>
    <row r="186" spans="1:5" ht="15">
      <c r="A186" s="11"/>
      <c r="B186" s="11"/>
      <c r="C186" s="11"/>
      <c r="D186" s="11"/>
      <c r="E186" s="11"/>
    </row>
    <row r="187" spans="1:5" ht="15">
      <c r="A187" s="11"/>
      <c r="B187" s="11"/>
      <c r="C187" s="11"/>
      <c r="D187" s="11"/>
      <c r="E187" s="11"/>
    </row>
    <row r="188" spans="1:5" ht="15">
      <c r="A188" s="11"/>
      <c r="B188" s="11"/>
      <c r="C188" s="11"/>
      <c r="D188" s="11"/>
      <c r="E188" s="11"/>
    </row>
    <row r="189" spans="1:5" ht="15">
      <c r="A189" s="11"/>
      <c r="B189" s="11"/>
      <c r="C189" s="11"/>
      <c r="D189" s="11"/>
      <c r="E189" s="11"/>
    </row>
    <row r="190" spans="1:5" ht="15">
      <c r="A190" s="11"/>
      <c r="B190" s="11"/>
      <c r="C190" s="11"/>
      <c r="D190" s="11"/>
      <c r="E190" s="11"/>
    </row>
    <row r="191" spans="1:5" ht="15">
      <c r="A191" s="11"/>
      <c r="B191" s="11"/>
      <c r="C191" s="11"/>
      <c r="D191" s="11"/>
      <c r="E191" s="11"/>
    </row>
    <row r="192" spans="1:5" ht="15">
      <c r="A192" s="11"/>
      <c r="B192" s="11"/>
      <c r="C192" s="11"/>
      <c r="D192" s="11"/>
      <c r="E192" s="11"/>
    </row>
    <row r="193" spans="1:5" ht="15">
      <c r="A193" s="11"/>
      <c r="B193" s="11"/>
      <c r="C193" s="11"/>
      <c r="D193" s="11"/>
      <c r="E193" s="11"/>
    </row>
    <row r="194" spans="1:5" ht="15">
      <c r="A194" s="11"/>
      <c r="B194" s="11"/>
      <c r="C194" s="11"/>
      <c r="D194" s="11"/>
      <c r="E194" s="11"/>
    </row>
    <row r="195" spans="1:5" ht="15">
      <c r="A195" s="11"/>
      <c r="B195" s="11"/>
      <c r="C195" s="11"/>
      <c r="D195" s="11"/>
      <c r="E195" s="11"/>
    </row>
    <row r="196" spans="1:5" ht="15">
      <c r="A196" s="11"/>
      <c r="B196" s="11"/>
      <c r="C196" s="11"/>
      <c r="D196" s="11"/>
      <c r="E196" s="11"/>
    </row>
    <row r="197" spans="1:5" ht="15">
      <c r="A197" s="11"/>
      <c r="B197" s="11"/>
      <c r="C197" s="11"/>
      <c r="D197" s="11"/>
      <c r="E197" s="11"/>
    </row>
    <row r="198" spans="1:5" ht="15">
      <c r="A198" s="11"/>
      <c r="B198" s="11"/>
      <c r="C198" s="11"/>
      <c r="D198" s="11"/>
      <c r="E198" s="11"/>
    </row>
    <row r="199" spans="1:5" ht="15">
      <c r="A199" s="11"/>
      <c r="B199" s="11"/>
      <c r="C199" s="11"/>
      <c r="D199" s="11"/>
      <c r="E199" s="11"/>
    </row>
    <row r="200" spans="1:5" ht="15">
      <c r="A200" s="11"/>
      <c r="B200" s="11"/>
      <c r="C200" s="11"/>
      <c r="D200" s="11"/>
      <c r="E200" s="11"/>
    </row>
    <row r="201" spans="1:5" ht="15">
      <c r="A201" s="11"/>
      <c r="B201" s="11"/>
      <c r="C201" s="11"/>
      <c r="D201" s="11"/>
      <c r="E201" s="11"/>
    </row>
    <row r="202" spans="1:5" ht="15">
      <c r="A202" s="11"/>
      <c r="B202" s="11"/>
      <c r="C202" s="11"/>
      <c r="D202" s="11"/>
      <c r="E202" s="11"/>
    </row>
    <row r="203" spans="1:5" ht="15">
      <c r="A203" s="11"/>
      <c r="B203" s="11"/>
      <c r="C203" s="11"/>
      <c r="D203" s="11"/>
      <c r="E203" s="11"/>
    </row>
    <row r="204" spans="1:5" ht="15">
      <c r="A204" s="11"/>
      <c r="B204" s="11"/>
      <c r="C204" s="11"/>
      <c r="D204" s="11"/>
      <c r="E204" s="11"/>
    </row>
    <row r="205" spans="1:5" ht="15">
      <c r="A205" s="11"/>
      <c r="B205" s="11"/>
      <c r="C205" s="11"/>
      <c r="D205" s="11"/>
      <c r="E205" s="11"/>
    </row>
    <row r="206" spans="1:5" ht="15">
      <c r="A206" s="11"/>
      <c r="B206" s="11"/>
      <c r="C206" s="11"/>
      <c r="D206" s="11"/>
      <c r="E206" s="11"/>
    </row>
    <row r="207" spans="1:5" ht="15">
      <c r="A207" s="11"/>
      <c r="B207" s="11"/>
      <c r="C207" s="11"/>
      <c r="D207" s="11"/>
      <c r="E207" s="11"/>
    </row>
    <row r="208" spans="1:5" ht="15">
      <c r="A208" s="11"/>
      <c r="B208" s="11"/>
      <c r="C208" s="11"/>
      <c r="D208" s="11"/>
      <c r="E208" s="11"/>
    </row>
    <row r="209" spans="1:5" ht="15">
      <c r="A209" s="11"/>
      <c r="B209" s="11"/>
      <c r="C209" s="11"/>
      <c r="D209" s="11"/>
      <c r="E209" s="11"/>
    </row>
    <row r="210" spans="1:5" ht="15">
      <c r="A210" s="11"/>
      <c r="B210" s="11"/>
      <c r="C210" s="11"/>
      <c r="D210" s="11"/>
      <c r="E210" s="11"/>
    </row>
    <row r="211" spans="1:5" ht="15">
      <c r="A211" s="11"/>
      <c r="B211" s="11"/>
      <c r="C211" s="11"/>
      <c r="D211" s="11"/>
      <c r="E211" s="11"/>
    </row>
    <row r="212" spans="1:5" ht="15">
      <c r="A212" s="11"/>
      <c r="B212" s="11"/>
      <c r="C212" s="11"/>
      <c r="D212" s="11"/>
      <c r="E212" s="11"/>
    </row>
    <row r="213" spans="1:5" ht="15">
      <c r="A213" s="11"/>
      <c r="B213" s="11"/>
      <c r="C213" s="11"/>
      <c r="D213" s="11"/>
      <c r="E213" s="11"/>
    </row>
    <row r="214" spans="1:5" ht="15">
      <c r="A214" s="11"/>
      <c r="B214" s="11"/>
      <c r="C214" s="11"/>
      <c r="D214" s="11"/>
      <c r="E214" s="11"/>
    </row>
    <row r="215" spans="1:5" ht="15">
      <c r="A215" s="11"/>
      <c r="B215" s="11"/>
      <c r="C215" s="11"/>
      <c r="D215" s="11"/>
      <c r="E215" s="11"/>
    </row>
  </sheetData>
  <sheetProtection/>
  <mergeCells count="2">
    <mergeCell ref="I3:K3"/>
    <mergeCell ref="A1:L1"/>
  </mergeCells>
  <printOptions/>
  <pageMargins left="0.6692913385826772" right="0.15748031496062992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Шумахер Татьяна Васильевна</dc:creator>
  <cp:keywords/>
  <dc:description/>
  <cp:lastModifiedBy>MF-KudEA</cp:lastModifiedBy>
  <cp:lastPrinted>2022-10-28T12:30:09Z</cp:lastPrinted>
  <dcterms:created xsi:type="dcterms:W3CDTF">2000-02-18T06:44:28Z</dcterms:created>
  <dcterms:modified xsi:type="dcterms:W3CDTF">2022-10-28T12:33:59Z</dcterms:modified>
  <cp:category/>
  <cp:version/>
  <cp:contentType/>
  <cp:contentStatus/>
</cp:coreProperties>
</file>