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'Алекс'!$A$1:$D$67</definedName>
    <definedName name="_xlnm.Print_Area" localSheetId="1">'В-У'!$A$1:$D$67</definedName>
    <definedName name="_xlnm.Print_Area" localSheetId="2">'Вят'!$A$1:$D$78</definedName>
    <definedName name="_xlnm.Print_Area" localSheetId="3">'Кужмара'!$A$1:$D$78</definedName>
    <definedName name="_xlnm.Print_Area" localSheetId="4">'Михайл'!$A$1:$D$69</definedName>
    <definedName name="_xlnm.Print_Area" localSheetId="5">'Ронга'!$A$1:$D$67</definedName>
    <definedName name="_xlnm.Print_Area" localSheetId="7">'Совет'!$A$1:$D$85</definedName>
    <definedName name="_xlnm.Print_Area" localSheetId="6">'Солнеч'!$A$1:$D$59</definedName>
  </definedNames>
  <calcPr fullCalcOnLoad="1"/>
</workbook>
</file>

<file path=xl/sharedStrings.xml><?xml version="1.0" encoding="utf-8"?>
<sst xmlns="http://schemas.openxmlformats.org/spreadsheetml/2006/main" count="550" uniqueCount="200">
  <si>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</si>
  <si>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</si>
  <si>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</si>
  <si>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</si>
  <si>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</si>
  <si>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</si>
  <si>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</si>
  <si>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</si>
  <si>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</si>
  <si>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</si>
  <si>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</si>
  <si>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</si>
  <si>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</si>
  <si>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</si>
  <si>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</si>
  <si>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</si>
  <si>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</si>
  <si>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</si>
  <si>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</si>
  <si>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</si>
  <si>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</si>
  <si>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</si>
  <si>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</si>
  <si>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</si>
  <si>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</si>
  <si>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</si>
  <si>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</si>
  <si>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</si>
  <si>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</si>
  <si>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</si>
  <si>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</si>
  <si>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</si>
  <si>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</si>
  <si>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</si>
  <si>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</si>
  <si>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</si>
  <si>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</si>
  <si>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</si>
  <si>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</si>
  <si>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</si>
  <si>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</si>
  <si>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</si>
  <si>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</si>
  <si>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</si>
  <si>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</si>
  <si>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</si>
  <si>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</si>
  <si>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</si>
  <si>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</si>
  <si>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</si>
  <si>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</si>
  <si>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</si>
  <si>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</si>
  <si>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</si>
  <si>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</si>
  <si>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</si>
  <si>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</si>
  <si>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</si>
  <si>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</si>
  <si>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</si>
  <si>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</si>
  <si>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</si>
  <si>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</si>
  <si>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</si>
  <si>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</si>
  <si>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</si>
  <si>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</si>
  <si>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</si>
  <si>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</si>
  <si>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</si>
  <si>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</si>
  <si>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</si>
  <si>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</si>
  <si>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</si>
  <si>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</si>
  <si>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</si>
  <si>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</si>
  <si>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</si>
  <si>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</si>
  <si>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</si>
  <si>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</si>
  <si>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</si>
  <si>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</si>
  <si>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</si>
  <si>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</si>
  <si>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</si>
  <si>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</si>
  <si>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</si>
  <si>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</si>
  <si>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</si>
  <si>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</si>
  <si>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</si>
  <si>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</si>
  <si>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</si>
  <si>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</si>
  <si>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</si>
  <si>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</si>
  <si>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</si>
  <si>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</si>
  <si>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</si>
  <si>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</si>
  <si>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</si>
  <si>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</si>
  <si>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</si>
  <si>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</si>
  <si>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</si>
  <si>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</si>
  <si>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</si>
  <si>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</si>
  <si>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</si>
  <si>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</si>
  <si>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</si>
  <si>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</si>
  <si>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</si>
  <si>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</si>
  <si>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</si>
  <si>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</si>
  <si>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</si>
  <si>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</si>
  <si>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</si>
  <si>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</si>
  <si>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</si>
  <si>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</si>
  <si>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</si>
  <si>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</si>
  <si>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</si>
  <si>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</si>
  <si>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</si>
  <si>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</si>
  <si>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</si>
  <si>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</si>
  <si>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</si>
  <si>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</si>
  <si>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</si>
  <si>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</si>
  <si>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</si>
  <si>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</si>
  <si>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</si>
  <si>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</si>
  <si>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</si>
  <si>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</si>
  <si>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</si>
  <si>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</si>
  <si>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</si>
  <si>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</si>
  <si>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</si>
  <si>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</si>
  <si>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</si>
  <si>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</si>
  <si>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</si>
  <si>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</si>
  <si>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</si>
  <si>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</si>
  <si>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</si>
  <si>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</si>
  <si>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</si>
  <si>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</si>
  <si>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</si>
  <si>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</si>
  <si>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</si>
  <si>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</si>
  <si>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</si>
  <si>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</si>
  <si>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</si>
  <si>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</si>
  <si>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</si>
  <si>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</si>
  <si>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</si>
  <si>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</si>
  <si>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</si>
  <si>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</si>
  <si>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</si>
  <si>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</si>
  <si>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</si>
  <si>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</si>
  <si>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</si>
  <si>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</si>
  <si>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</si>
  <si>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</si>
  <si>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</si>
  <si>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</si>
  <si>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</si>
  <si>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904 207 05020 13 0000 150 Прочие безвозмездные поступления в бюджеты городских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</si>
  <si>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</si>
  <si>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</si>
  <si>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</si>
  <si>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</si>
  <si>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</si>
  <si>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</si>
  <si>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</si>
  <si>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</si>
  <si>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</si>
  <si>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</si>
  <si>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1 августа  2023 г.</t>
  </si>
  <si>
    <t>Факт на 01.08.23 г.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</si>
  <si>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</si>
  <si>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</si>
  <si>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</si>
  <si>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 xml:space="preserve">Заместитель руководителя финансового управления </t>
  </si>
  <si>
    <t>М.В.Бездушнова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</si>
</sst>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5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0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70"/>
  <sheetViews>
    <sheetView view="pageBreakPreview" zoomScaleSheetLayoutView="100" zoomScalePageLayoutView="0" workbookViewId="0" topLeftCell="A8">
      <pane xSplit="1" topLeftCell="B1" activePane="topRight" state="frozen"/>
      <selection pane="topLeft" activeCell="A1" sqref="A1"/>
      <selection pane="topRight" activeCell="G43" sqref="G4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194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550.06215</v>
      </c>
      <c r="D8" s="10">
        <f aca="true" t="shared" si="0" ref="D8:D15">C8/B8*100</f>
        <v>47.013858974358975</v>
      </c>
    </row>
    <row r="9" spans="1:4" ht="18" customHeight="1">
      <c r="A9" s="4" t="s">
        <v>20</v>
      </c>
      <c r="B9" s="11">
        <v>417</v>
      </c>
      <c r="C9" s="25">
        <v>245.3157</v>
      </c>
      <c r="D9" s="10">
        <f t="shared" si="0"/>
        <v>58.82870503597122</v>
      </c>
    </row>
    <row r="10" spans="1:4" ht="15.75" customHeight="1">
      <c r="A10" s="4" t="s">
        <v>21</v>
      </c>
      <c r="B10" s="11">
        <v>139</v>
      </c>
      <c r="C10" s="11">
        <v>3.81545</v>
      </c>
      <c r="D10" s="10">
        <f t="shared" si="0"/>
        <v>2.7449280575539565</v>
      </c>
    </row>
    <row r="11" spans="1:4" ht="21.75" customHeight="1">
      <c r="A11" s="4" t="s">
        <v>22</v>
      </c>
      <c r="B11" s="11">
        <v>386</v>
      </c>
      <c r="C11" s="11">
        <v>112.73892</v>
      </c>
      <c r="D11" s="10">
        <f t="shared" si="0"/>
        <v>29.20697409326425</v>
      </c>
    </row>
    <row r="12" spans="1:4" ht="1.5" customHeight="1" hidden="1">
      <c r="A12" s="37" t="s">
        <v>151</v>
      </c>
      <c r="B12" s="11">
        <v>0</v>
      </c>
      <c r="C12" s="11">
        <v>0</v>
      </c>
      <c r="D12" s="10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2.57052</v>
      </c>
      <c r="D13" s="10">
        <f t="shared" si="0"/>
        <v>64.263</v>
      </c>
    </row>
    <row r="14" spans="1:4" ht="32.25" customHeight="1">
      <c r="A14" s="7" t="s">
        <v>24</v>
      </c>
      <c r="B14" s="11">
        <v>125</v>
      </c>
      <c r="C14" s="11">
        <v>75.13186</v>
      </c>
      <c r="D14" s="10">
        <f t="shared" si="0"/>
        <v>60.10548800000001</v>
      </c>
    </row>
    <row r="15" spans="1:4" ht="58.5" customHeight="1">
      <c r="A15" s="12" t="s">
        <v>25</v>
      </c>
      <c r="B15" s="11">
        <v>99</v>
      </c>
      <c r="C15" s="11">
        <v>110.4897</v>
      </c>
      <c r="D15" s="10">
        <f t="shared" si="0"/>
        <v>111.60575757575756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100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125</v>
      </c>
      <c r="B21" s="11"/>
      <c r="C21" s="11"/>
      <c r="D21" s="6" t="e">
        <f>C21/B21*100</f>
        <v>#DIV/0!</v>
      </c>
    </row>
    <row r="22" spans="1:4" ht="60" customHeight="1" hidden="1">
      <c r="A22" s="45" t="s">
        <v>126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140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4">
        <f>B26+B27+B34+B37+B35+B36+B33+B29+B38+B40+B41+B28+B30+B31+B39+B32</f>
        <v>4910.06019</v>
      </c>
      <c r="C25" s="24">
        <f>C26+C27+C29+C33+C34+C35+C36+C37+C38+C40+C41+C28+C30+C39+C31+C42</f>
        <v>3528.93488</v>
      </c>
      <c r="D25" s="10">
        <f aca="true" t="shared" si="1" ref="D25:D40">C25/B25*100</f>
        <v>71.87151976644098</v>
      </c>
    </row>
    <row r="26" spans="1:4" ht="37.5" customHeight="1">
      <c r="A26" s="4" t="s">
        <v>60</v>
      </c>
      <c r="B26" s="11">
        <v>1131.48349</v>
      </c>
      <c r="C26" s="11">
        <v>754.4</v>
      </c>
      <c r="D26" s="6">
        <f t="shared" si="1"/>
        <v>66.67353140079842</v>
      </c>
    </row>
    <row r="27" spans="1:4" ht="50.25" customHeight="1">
      <c r="A27" s="4" t="s">
        <v>127</v>
      </c>
      <c r="B27" s="5">
        <v>138.6</v>
      </c>
      <c r="C27" s="5">
        <v>81.34325</v>
      </c>
      <c r="D27" s="6">
        <f t="shared" si="1"/>
        <v>58.68921356421356</v>
      </c>
    </row>
    <row r="28" spans="1:4" ht="55.5" customHeight="1" hidden="1">
      <c r="A28" s="4" t="s">
        <v>118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1.5" customHeight="1">
      <c r="A30" s="40" t="s">
        <v>128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184</v>
      </c>
      <c r="B31" s="5">
        <v>145.9427</v>
      </c>
      <c r="C31" s="5">
        <v>72.97135</v>
      </c>
      <c r="D31" s="6">
        <f t="shared" si="1"/>
        <v>50</v>
      </c>
    </row>
    <row r="32" spans="1:4" ht="31.5" customHeight="1">
      <c r="A32" s="40" t="s">
        <v>187</v>
      </c>
      <c r="B32" s="5">
        <v>499.8</v>
      </c>
      <c r="C32" s="5">
        <v>0</v>
      </c>
      <c r="D32" s="6">
        <f t="shared" si="1"/>
        <v>0</v>
      </c>
    </row>
    <row r="33" spans="1:4" ht="125.25" customHeight="1">
      <c r="A33" s="4" t="s">
        <v>130</v>
      </c>
      <c r="B33" s="5">
        <v>230.2</v>
      </c>
      <c r="C33" s="5">
        <v>108</v>
      </c>
      <c r="D33" s="6">
        <f t="shared" si="1"/>
        <v>46.91572545612511</v>
      </c>
    </row>
    <row r="34" spans="1:4" ht="0.75" customHeight="1">
      <c r="A34" s="4" t="s">
        <v>62</v>
      </c>
      <c r="B34" s="5"/>
      <c r="C34" s="5"/>
      <c r="D34" s="6" t="e">
        <f t="shared" si="1"/>
        <v>#DIV/0!</v>
      </c>
    </row>
    <row r="35" spans="1:4" ht="126.75" customHeight="1">
      <c r="A35" s="4" t="s">
        <v>160</v>
      </c>
      <c r="B35" s="5">
        <v>0.1</v>
      </c>
      <c r="C35" s="5">
        <v>0</v>
      </c>
      <c r="D35" s="6">
        <f t="shared" si="1"/>
        <v>0</v>
      </c>
    </row>
    <row r="36" spans="1:4" ht="111.75" customHeight="1" hidden="1">
      <c r="A36" s="4" t="s">
        <v>161</v>
      </c>
      <c r="B36" s="5">
        <v>0</v>
      </c>
      <c r="C36" s="5">
        <v>0</v>
      </c>
      <c r="D36" s="6" t="e">
        <f t="shared" si="1"/>
        <v>#DIV/0!</v>
      </c>
    </row>
    <row r="37" spans="1:4" ht="95.25" customHeight="1">
      <c r="A37" s="4" t="s">
        <v>133</v>
      </c>
      <c r="B37" s="5">
        <v>271.97564</v>
      </c>
      <c r="C37" s="5">
        <v>271.56204</v>
      </c>
      <c r="D37" s="6">
        <f t="shared" si="1"/>
        <v>99.84792755704152</v>
      </c>
    </row>
    <row r="38" spans="1:4" ht="101.25" customHeight="1" hidden="1">
      <c r="A38" s="4" t="s">
        <v>134</v>
      </c>
      <c r="B38" s="5">
        <v>0</v>
      </c>
      <c r="C38" s="5"/>
      <c r="D38" s="6" t="e">
        <f t="shared" si="1"/>
        <v>#DIV/0!</v>
      </c>
    </row>
    <row r="39" spans="1:4" ht="101.25" customHeight="1">
      <c r="A39" s="4" t="s">
        <v>134</v>
      </c>
      <c r="B39" s="5">
        <v>367.00257</v>
      </c>
      <c r="C39" s="5">
        <v>115.80257</v>
      </c>
      <c r="D39" s="6">
        <f t="shared" si="1"/>
        <v>31.55361282619901</v>
      </c>
    </row>
    <row r="40" spans="1:4" ht="93.75" customHeight="1">
      <c r="A40" s="4" t="s">
        <v>135</v>
      </c>
      <c r="B40" s="5">
        <v>0.1</v>
      </c>
      <c r="C40" s="5">
        <v>0</v>
      </c>
      <c r="D40" s="6">
        <f t="shared" si="1"/>
        <v>0</v>
      </c>
    </row>
    <row r="41" spans="1:4" ht="48.75" customHeight="1" hidden="1">
      <c r="A41" s="4" t="s">
        <v>146</v>
      </c>
      <c r="B41" s="5"/>
      <c r="C41" s="5"/>
      <c r="D41" s="6" t="e">
        <f>C41/B41*100</f>
        <v>#DIV/0!</v>
      </c>
    </row>
    <row r="42" spans="1:4" ht="38.25" customHeight="1" hidden="1">
      <c r="A42" s="4" t="s">
        <v>153</v>
      </c>
      <c r="B42" s="5">
        <v>0</v>
      </c>
      <c r="C42" s="5"/>
      <c r="D42" s="6">
        <v>0</v>
      </c>
    </row>
    <row r="43" spans="1:4" ht="21.75" customHeight="1">
      <c r="A43" s="8" t="s">
        <v>1</v>
      </c>
      <c r="B43" s="47">
        <f>B25+B8</f>
        <v>6080.06019</v>
      </c>
      <c r="C43" s="47">
        <f>C25+C8</f>
        <v>4078.9970299999995</v>
      </c>
      <c r="D43" s="48">
        <f aca="true" t="shared" si="2" ref="D43:D63">C43/B43*100</f>
        <v>67.08810279064029</v>
      </c>
    </row>
    <row r="44" spans="1:4" ht="14.25">
      <c r="A44" s="8" t="s">
        <v>154</v>
      </c>
      <c r="B44" s="47">
        <f>B45+B49+B51+B54+B58+B62</f>
        <v>6430.060189999999</v>
      </c>
      <c r="C44" s="47">
        <f>C45+C49+C51+C54+C58+C62</f>
        <v>4290.994449999999</v>
      </c>
      <c r="D44" s="48">
        <f t="shared" si="2"/>
        <v>66.73334810571967</v>
      </c>
    </row>
    <row r="45" spans="1:4" ht="12.75">
      <c r="A45" s="60" t="s">
        <v>17</v>
      </c>
      <c r="B45" s="61">
        <f>B46+B47+B48</f>
        <v>1983.90257</v>
      </c>
      <c r="C45" s="61">
        <f>C46+C47+C48</f>
        <v>1126.99192</v>
      </c>
      <c r="D45" s="62">
        <f t="shared" si="2"/>
        <v>56.80681788723122</v>
      </c>
    </row>
    <row r="46" spans="1:4" ht="25.5">
      <c r="A46" s="58" t="s">
        <v>9</v>
      </c>
      <c r="B46" s="63">
        <v>1579.70257</v>
      </c>
      <c r="C46" s="63">
        <v>1017.50892</v>
      </c>
      <c r="D46" s="62">
        <f t="shared" si="2"/>
        <v>64.411423980908</v>
      </c>
    </row>
    <row r="47" spans="1:4" ht="12.75">
      <c r="A47" s="59" t="s">
        <v>12</v>
      </c>
      <c r="B47" s="64">
        <v>2</v>
      </c>
      <c r="C47" s="64">
        <v>0</v>
      </c>
      <c r="D47" s="62">
        <f t="shared" si="2"/>
        <v>0</v>
      </c>
    </row>
    <row r="48" spans="1:4" ht="15" customHeight="1">
      <c r="A48" s="58" t="s">
        <v>7</v>
      </c>
      <c r="B48" s="64">
        <v>402.2</v>
      </c>
      <c r="C48" s="64">
        <v>109.483</v>
      </c>
      <c r="D48" s="62">
        <f t="shared" si="2"/>
        <v>27.221034311287916</v>
      </c>
    </row>
    <row r="49" spans="1:4" ht="12.75">
      <c r="A49" s="65" t="s">
        <v>18</v>
      </c>
      <c r="B49" s="66">
        <f>B50</f>
        <v>138.6</v>
      </c>
      <c r="C49" s="66">
        <f>C50</f>
        <v>81.34325</v>
      </c>
      <c r="D49" s="62">
        <f t="shared" si="2"/>
        <v>58.68921356421356</v>
      </c>
    </row>
    <row r="50" spans="1:4" ht="16.5" customHeight="1">
      <c r="A50" s="58" t="s">
        <v>5</v>
      </c>
      <c r="B50" s="64">
        <v>138.6</v>
      </c>
      <c r="C50" s="64">
        <v>81.34325</v>
      </c>
      <c r="D50" s="62">
        <f t="shared" si="2"/>
        <v>58.68921356421356</v>
      </c>
    </row>
    <row r="51" spans="1:4" ht="13.5" customHeight="1">
      <c r="A51" s="65" t="s">
        <v>93</v>
      </c>
      <c r="B51" s="66">
        <f>B52+B53</f>
        <v>12.1</v>
      </c>
      <c r="C51" s="66">
        <f>C52+C53</f>
        <v>12</v>
      </c>
      <c r="D51" s="62">
        <f t="shared" si="2"/>
        <v>99.17355371900827</v>
      </c>
    </row>
    <row r="52" spans="1:4" ht="19.5" customHeight="1" hidden="1">
      <c r="A52" s="58" t="s">
        <v>80</v>
      </c>
      <c r="B52" s="64">
        <v>0</v>
      </c>
      <c r="C52" s="64">
        <v>0</v>
      </c>
      <c r="D52" s="62" t="e">
        <f t="shared" si="2"/>
        <v>#DIV/0!</v>
      </c>
    </row>
    <row r="53" spans="1:4" ht="25.5">
      <c r="A53" s="58" t="s">
        <v>155</v>
      </c>
      <c r="B53" s="64">
        <v>12.1</v>
      </c>
      <c r="C53" s="64">
        <v>12</v>
      </c>
      <c r="D53" s="62">
        <f t="shared" si="2"/>
        <v>99.17355371900827</v>
      </c>
    </row>
    <row r="54" spans="1:4" ht="12.75">
      <c r="A54" s="65" t="s">
        <v>11</v>
      </c>
      <c r="B54" s="66">
        <f>B55+B57+B56</f>
        <v>3014.9179599999998</v>
      </c>
      <c r="C54" s="66">
        <f>C55+C57+C56</f>
        <v>2002.83668</v>
      </c>
      <c r="D54" s="62">
        <f t="shared" si="2"/>
        <v>66.43088490540552</v>
      </c>
    </row>
    <row r="55" spans="1:4" ht="12.75" hidden="1">
      <c r="A55" s="58" t="s">
        <v>71</v>
      </c>
      <c r="B55" s="64"/>
      <c r="C55" s="64"/>
      <c r="D55" s="62">
        <v>0</v>
      </c>
    </row>
    <row r="56" spans="1:4" ht="12.75">
      <c r="A56" s="58" t="s">
        <v>28</v>
      </c>
      <c r="B56" s="64">
        <v>1921.98164</v>
      </c>
      <c r="C56" s="64">
        <v>1799.36852</v>
      </c>
      <c r="D56" s="62">
        <f t="shared" si="2"/>
        <v>93.62048432470978</v>
      </c>
    </row>
    <row r="57" spans="1:4" ht="12.75">
      <c r="A57" s="58" t="s">
        <v>16</v>
      </c>
      <c r="B57" s="64">
        <v>1092.93632</v>
      </c>
      <c r="C57" s="64">
        <v>203.46816</v>
      </c>
      <c r="D57" s="62">
        <f t="shared" si="2"/>
        <v>18.616652798216094</v>
      </c>
    </row>
    <row r="58" spans="1:4" ht="12.75">
      <c r="A58" s="67" t="s">
        <v>72</v>
      </c>
      <c r="B58" s="66">
        <f>B59+B60+B61</f>
        <v>1175.83566</v>
      </c>
      <c r="C58" s="66">
        <f>C59+C60+C61</f>
        <v>1011.21004</v>
      </c>
      <c r="D58" s="62">
        <f t="shared" si="2"/>
        <v>85.99926625800752</v>
      </c>
    </row>
    <row r="59" spans="1:4" ht="12.75">
      <c r="A59" s="68" t="s">
        <v>15</v>
      </c>
      <c r="B59" s="64">
        <v>237.5</v>
      </c>
      <c r="C59" s="64">
        <v>168.98334</v>
      </c>
      <c r="D59" s="62">
        <f t="shared" si="2"/>
        <v>71.15088</v>
      </c>
    </row>
    <row r="60" spans="1:4" ht="12.75">
      <c r="A60" s="68" t="s">
        <v>8</v>
      </c>
      <c r="B60" s="64">
        <v>0.1</v>
      </c>
      <c r="C60" s="64">
        <v>0</v>
      </c>
      <c r="D60" s="62">
        <f t="shared" si="2"/>
        <v>0</v>
      </c>
    </row>
    <row r="61" spans="1:4" ht="12.75">
      <c r="A61" s="58" t="s">
        <v>6</v>
      </c>
      <c r="B61" s="64">
        <v>938.23566</v>
      </c>
      <c r="C61" s="64">
        <v>842.2267</v>
      </c>
      <c r="D61" s="62">
        <f t="shared" si="2"/>
        <v>89.76707408456421</v>
      </c>
    </row>
    <row r="62" spans="1:4" ht="12.75">
      <c r="A62" s="65" t="s">
        <v>147</v>
      </c>
      <c r="B62" s="66">
        <f>B63</f>
        <v>104.704</v>
      </c>
      <c r="C62" s="66">
        <f>C63</f>
        <v>56.61256</v>
      </c>
      <c r="D62" s="62">
        <f t="shared" si="2"/>
        <v>54.06914731051346</v>
      </c>
    </row>
    <row r="63" spans="1:4" ht="12.75">
      <c r="A63" s="58" t="s">
        <v>10</v>
      </c>
      <c r="B63" s="64">
        <v>104.704</v>
      </c>
      <c r="C63" s="64">
        <v>56.61256</v>
      </c>
      <c r="D63" s="62">
        <f t="shared" si="2"/>
        <v>54.06914731051346</v>
      </c>
    </row>
    <row r="64" spans="1:4" ht="15">
      <c r="A64" s="4" t="s">
        <v>0</v>
      </c>
      <c r="B64" s="49">
        <f>B43-B44</f>
        <v>-349.9999999999991</v>
      </c>
      <c r="C64" s="49">
        <f>C43-C44</f>
        <v>-211.9974199999997</v>
      </c>
      <c r="D64" s="55"/>
    </row>
    <row r="65" spans="1:4" ht="15">
      <c r="A65" s="3"/>
      <c r="B65" s="5"/>
      <c r="C65" s="5"/>
      <c r="D65" s="6"/>
    </row>
    <row r="66" spans="1:4" ht="15" customHeight="1">
      <c r="A66" s="1" t="s">
        <v>198</v>
      </c>
      <c r="B66" s="1"/>
      <c r="C66" s="1"/>
      <c r="D66" s="1"/>
    </row>
    <row r="67" spans="1:4" ht="15.75">
      <c r="A67" s="1" t="s">
        <v>92</v>
      </c>
      <c r="B67" s="1"/>
      <c r="C67" s="1" t="s">
        <v>199</v>
      </c>
      <c r="D67" s="1"/>
    </row>
    <row r="68" spans="2:4" ht="15.75">
      <c r="B68" s="1"/>
      <c r="C68" s="1"/>
      <c r="D68" s="1"/>
    </row>
    <row r="69" spans="2:4" ht="15">
      <c r="B69" s="3"/>
      <c r="C69" s="3"/>
      <c r="D69" s="3"/>
    </row>
    <row r="70" spans="2:4" ht="15">
      <c r="B70" s="3"/>
      <c r="C70" s="3"/>
      <c r="D70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70"/>
  <sheetViews>
    <sheetView view="pageBreakPreview" zoomScaleSheetLayoutView="100" zoomScalePageLayoutView="0" workbookViewId="0" topLeftCell="A8">
      <pane xSplit="1" topLeftCell="B1" activePane="topRight" state="frozen"/>
      <selection pane="topLeft" activeCell="A1" sqref="A1"/>
      <selection pane="topRight" activeCell="D11" sqref="D11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105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194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1250</v>
      </c>
      <c r="C8" s="9">
        <f>SUM(C9:C24)</f>
        <v>553.89914</v>
      </c>
      <c r="D8" s="10">
        <f aca="true" t="shared" si="0" ref="D8:D24">C8/B8*100</f>
        <v>44.3119312</v>
      </c>
    </row>
    <row r="9" spans="1:4" ht="17.25" customHeight="1">
      <c r="A9" s="4" t="s">
        <v>20</v>
      </c>
      <c r="B9" s="11">
        <v>320</v>
      </c>
      <c r="C9" s="25">
        <v>285.60104</v>
      </c>
      <c r="D9" s="10">
        <f t="shared" si="0"/>
        <v>89.250325</v>
      </c>
    </row>
    <row r="10" spans="1:4" ht="18" customHeight="1">
      <c r="A10" s="4" t="s">
        <v>63</v>
      </c>
      <c r="B10" s="11">
        <v>0</v>
      </c>
      <c r="C10" s="25">
        <v>-102.6903</v>
      </c>
      <c r="D10" s="10">
        <v>0</v>
      </c>
    </row>
    <row r="11" spans="1:4" ht="15.75" customHeight="1">
      <c r="A11" s="4" t="s">
        <v>21</v>
      </c>
      <c r="B11" s="11">
        <v>107</v>
      </c>
      <c r="C11" s="11">
        <v>-20.20054</v>
      </c>
      <c r="D11" s="10">
        <f t="shared" si="0"/>
        <v>-18.879009345794394</v>
      </c>
    </row>
    <row r="12" spans="1:4" ht="15.75" customHeight="1">
      <c r="A12" s="4" t="s">
        <v>22</v>
      </c>
      <c r="B12" s="11">
        <v>314</v>
      </c>
      <c r="C12" s="11">
        <v>83.91763</v>
      </c>
      <c r="D12" s="10">
        <f t="shared" si="0"/>
        <v>26.725359872611463</v>
      </c>
    </row>
    <row r="13" spans="1:4" ht="20.25" customHeight="1" hidden="1">
      <c r="A13" s="4" t="s">
        <v>13</v>
      </c>
      <c r="B13" s="11"/>
      <c r="C13" s="11"/>
      <c r="D13" s="10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183.41669</v>
      </c>
      <c r="D14" s="10">
        <f t="shared" si="0"/>
        <v>52.404768571428576</v>
      </c>
    </row>
    <row r="15" spans="1:4" ht="32.25" customHeight="1">
      <c r="A15" s="7" t="s">
        <v>24</v>
      </c>
      <c r="B15" s="11">
        <v>23</v>
      </c>
      <c r="C15" s="11">
        <v>11.6685</v>
      </c>
      <c r="D15" s="10">
        <f t="shared" si="0"/>
        <v>50.73260869565217</v>
      </c>
    </row>
    <row r="16" spans="1:4" ht="60.75" customHeight="1">
      <c r="A16" s="12" t="s">
        <v>25</v>
      </c>
      <c r="B16" s="11">
        <v>54</v>
      </c>
      <c r="C16" s="11">
        <v>20.18612</v>
      </c>
      <c r="D16" s="10">
        <f t="shared" si="0"/>
        <v>37.3817037037037</v>
      </c>
    </row>
    <row r="17" spans="1:4" ht="30" customHeight="1" hidden="1">
      <c r="A17" s="4" t="s">
        <v>26</v>
      </c>
      <c r="B17" s="11">
        <v>0</v>
      </c>
      <c r="C17" s="11">
        <v>0</v>
      </c>
      <c r="D17" s="10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10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10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10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10" t="e">
        <f t="shared" si="0"/>
        <v>#DIV/0!</v>
      </c>
    </row>
    <row r="22" spans="1:4" ht="34.5" customHeight="1">
      <c r="A22" s="23" t="s">
        <v>141</v>
      </c>
      <c r="B22" s="11">
        <v>0</v>
      </c>
      <c r="C22" s="11">
        <v>10</v>
      </c>
      <c r="D22" s="10">
        <v>0</v>
      </c>
    </row>
    <row r="23" spans="1:4" ht="66" customHeight="1">
      <c r="A23" s="4" t="s">
        <v>166</v>
      </c>
      <c r="B23" s="11">
        <v>30</v>
      </c>
      <c r="C23" s="11">
        <v>30</v>
      </c>
      <c r="D23" s="10">
        <f t="shared" si="0"/>
        <v>100</v>
      </c>
    </row>
    <row r="24" spans="1:4" ht="65.25" customHeight="1">
      <c r="A24" s="4" t="s">
        <v>167</v>
      </c>
      <c r="B24" s="11">
        <v>52</v>
      </c>
      <c r="C24" s="11">
        <v>52</v>
      </c>
      <c r="D24" s="10">
        <f t="shared" si="0"/>
        <v>100</v>
      </c>
    </row>
    <row r="25" spans="1:4" ht="15.75" customHeight="1">
      <c r="A25" s="8" t="s">
        <v>4</v>
      </c>
      <c r="B25" s="24">
        <f>B26+B27+B34+B37+B35+B36+B33+B30+B38+B28+B31+B39+B29+B32</f>
        <v>4185.307159999999</v>
      </c>
      <c r="C25" s="24">
        <f>C26+C27+C30+C33+C34+C35+C36+C37+C38+C28+C31+C39+C29</f>
        <v>2423.98461</v>
      </c>
      <c r="D25" s="10">
        <f aca="true" t="shared" si="1" ref="D23:D40">C25/B25*100</f>
        <v>57.91652840122732</v>
      </c>
    </row>
    <row r="26" spans="1:4" ht="37.5" customHeight="1">
      <c r="A26" s="4" t="s">
        <v>163</v>
      </c>
      <c r="B26" s="11">
        <v>1819.075</v>
      </c>
      <c r="C26" s="11">
        <v>1315.3</v>
      </c>
      <c r="D26" s="6">
        <f t="shared" si="1"/>
        <v>72.30597968747851</v>
      </c>
    </row>
    <row r="27" spans="1:4" ht="46.5" customHeight="1">
      <c r="A27" s="4" t="s">
        <v>127</v>
      </c>
      <c r="B27" s="5">
        <v>138.6</v>
      </c>
      <c r="C27" s="5">
        <v>67.30838</v>
      </c>
      <c r="D27" s="6">
        <f t="shared" si="1"/>
        <v>48.563044733044734</v>
      </c>
    </row>
    <row r="28" spans="1:4" ht="0.75" customHeight="1" hidden="1">
      <c r="A28" s="4" t="s">
        <v>65</v>
      </c>
      <c r="B28" s="5"/>
      <c r="C28" s="5"/>
      <c r="D28" s="6" t="e">
        <f t="shared" si="1"/>
        <v>#DIV/0!</v>
      </c>
    </row>
    <row r="29" spans="1:4" ht="70.5" customHeight="1" hidden="1">
      <c r="A29" s="4" t="s">
        <v>162</v>
      </c>
      <c r="B29" s="5">
        <v>0</v>
      </c>
      <c r="C29" s="5">
        <v>0</v>
      </c>
      <c r="D29" s="6" t="e">
        <f t="shared" si="1"/>
        <v>#DIV/0!</v>
      </c>
    </row>
    <row r="30" spans="1:4" ht="51" customHeight="1">
      <c r="A30" s="40" t="s">
        <v>129</v>
      </c>
      <c r="B30" s="5">
        <v>1002.48794</v>
      </c>
      <c r="C30" s="5">
        <v>638.19094</v>
      </c>
      <c r="D30" s="6">
        <f t="shared" si="1"/>
        <v>63.6607099732292</v>
      </c>
    </row>
    <row r="31" spans="1:4" ht="33.75" customHeight="1">
      <c r="A31" s="22" t="s">
        <v>184</v>
      </c>
      <c r="B31" s="5">
        <v>0.95387</v>
      </c>
      <c r="C31" s="5">
        <v>0.47694</v>
      </c>
      <c r="D31" s="6">
        <f t="shared" si="1"/>
        <v>50.000524180443875</v>
      </c>
    </row>
    <row r="32" spans="1:4" ht="33.75" customHeight="1">
      <c r="A32" s="22" t="s">
        <v>187</v>
      </c>
      <c r="B32" s="5">
        <v>480.2</v>
      </c>
      <c r="C32" s="5">
        <v>0</v>
      </c>
      <c r="D32" s="6">
        <f t="shared" si="1"/>
        <v>0</v>
      </c>
    </row>
    <row r="33" spans="1:4" ht="121.5" customHeight="1">
      <c r="A33" s="4" t="s">
        <v>164</v>
      </c>
      <c r="B33" s="5">
        <v>257.2</v>
      </c>
      <c r="C33" s="5">
        <v>238.25</v>
      </c>
      <c r="D33" s="6">
        <f t="shared" si="1"/>
        <v>92.63219284603423</v>
      </c>
    </row>
    <row r="34" spans="1:4" ht="35.25" customHeight="1" hidden="1">
      <c r="A34" s="4" t="s">
        <v>62</v>
      </c>
      <c r="B34" s="5"/>
      <c r="C34" s="5"/>
      <c r="D34" s="6" t="e">
        <f t="shared" si="1"/>
        <v>#DIV/0!</v>
      </c>
    </row>
    <row r="35" spans="1:4" ht="123" customHeight="1">
      <c r="A35" s="4" t="s">
        <v>160</v>
      </c>
      <c r="B35" s="5">
        <v>25.241</v>
      </c>
      <c r="C35" s="5">
        <v>0</v>
      </c>
      <c r="D35" s="6">
        <f t="shared" si="1"/>
        <v>0</v>
      </c>
    </row>
    <row r="36" spans="1:4" ht="0.75" customHeight="1">
      <c r="A36" s="4" t="s">
        <v>161</v>
      </c>
      <c r="B36" s="5">
        <v>0</v>
      </c>
      <c r="C36" s="5">
        <v>0</v>
      </c>
      <c r="D36" s="6" t="e">
        <f t="shared" si="1"/>
        <v>#DIV/0!</v>
      </c>
    </row>
    <row r="37" spans="1:4" ht="102.75" customHeight="1">
      <c r="A37" s="4" t="s">
        <v>165</v>
      </c>
      <c r="B37" s="5">
        <v>50</v>
      </c>
      <c r="C37" s="5">
        <v>31</v>
      </c>
      <c r="D37" s="6">
        <f t="shared" si="1"/>
        <v>62</v>
      </c>
    </row>
    <row r="38" spans="1:4" ht="96.75" customHeight="1">
      <c r="A38" s="4" t="s">
        <v>134</v>
      </c>
      <c r="B38" s="5">
        <v>411.44935</v>
      </c>
      <c r="C38" s="5">
        <v>133.45835</v>
      </c>
      <c r="D38" s="6">
        <f t="shared" si="1"/>
        <v>32.43615526431139</v>
      </c>
    </row>
    <row r="39" spans="1:4" ht="93.75" customHeight="1">
      <c r="A39" s="4" t="s">
        <v>135</v>
      </c>
      <c r="B39" s="5">
        <v>0.1</v>
      </c>
      <c r="C39" s="5">
        <v>0</v>
      </c>
      <c r="D39" s="6">
        <f t="shared" si="1"/>
        <v>0</v>
      </c>
    </row>
    <row r="40" spans="1:4" ht="93.75" customHeight="1">
      <c r="A40" s="4" t="s">
        <v>192</v>
      </c>
      <c r="B40" s="5">
        <v>0</v>
      </c>
      <c r="C40" s="5">
        <v>0</v>
      </c>
      <c r="D40" s="6">
        <v>0</v>
      </c>
    </row>
    <row r="41" spans="1:4" ht="17.25" customHeight="1">
      <c r="A41" s="8" t="s">
        <v>1</v>
      </c>
      <c r="B41" s="9">
        <f>B25+B8</f>
        <v>5435.307159999999</v>
      </c>
      <c r="C41" s="9">
        <f>C25+C8+C40</f>
        <v>2977.88375</v>
      </c>
      <c r="D41" s="10">
        <f>C41/B41*100</f>
        <v>54.78777302440439</v>
      </c>
    </row>
    <row r="42" spans="1:4" ht="14.25">
      <c r="A42" s="8" t="s">
        <v>154</v>
      </c>
      <c r="B42" s="47">
        <f>B43+B47+B49+B52+B56+B60</f>
        <v>5457.507159999999</v>
      </c>
      <c r="C42" s="47">
        <f>C43+C47+C49+C52+C56+C60</f>
        <v>2969.8357399999995</v>
      </c>
      <c r="D42" s="48">
        <f>C42/B42*100</f>
        <v>54.41744102081948</v>
      </c>
    </row>
    <row r="43" spans="1:4" ht="12.75">
      <c r="A43" s="60" t="s">
        <v>17</v>
      </c>
      <c r="B43" s="61">
        <f>B44+B45+B46</f>
        <v>2190.05835</v>
      </c>
      <c r="C43" s="61">
        <f>C44+C45+C46</f>
        <v>1308.26948</v>
      </c>
      <c r="D43" s="62">
        <f aca="true" t="shared" si="2" ref="D43:D61">C43/B43*100</f>
        <v>59.73674080418908</v>
      </c>
    </row>
    <row r="44" spans="1:4" ht="25.5">
      <c r="A44" s="69" t="s">
        <v>9</v>
      </c>
      <c r="B44" s="63">
        <v>2126.35835</v>
      </c>
      <c r="C44" s="63">
        <v>1260.81144</v>
      </c>
      <c r="D44" s="62">
        <f t="shared" si="2"/>
        <v>59.29440068274475</v>
      </c>
    </row>
    <row r="45" spans="1:4" ht="14.25" customHeight="1">
      <c r="A45" s="69" t="s">
        <v>12</v>
      </c>
      <c r="B45" s="64">
        <v>5</v>
      </c>
      <c r="C45" s="64">
        <v>0</v>
      </c>
      <c r="D45" s="62">
        <f t="shared" si="2"/>
        <v>0</v>
      </c>
    </row>
    <row r="46" spans="1:4" ht="12.75">
      <c r="A46" s="70" t="s">
        <v>7</v>
      </c>
      <c r="B46" s="64">
        <v>58.7</v>
      </c>
      <c r="C46" s="64">
        <v>47.45804</v>
      </c>
      <c r="D46" s="62">
        <f t="shared" si="2"/>
        <v>80.84844974446337</v>
      </c>
    </row>
    <row r="47" spans="1:4" ht="18" customHeight="1">
      <c r="A47" s="60" t="s">
        <v>18</v>
      </c>
      <c r="B47" s="66">
        <f>B48</f>
        <v>138.6</v>
      </c>
      <c r="C47" s="66">
        <f>C48</f>
        <v>67.30838</v>
      </c>
      <c r="D47" s="62">
        <f t="shared" si="2"/>
        <v>48.563044733044734</v>
      </c>
    </row>
    <row r="48" spans="1:4" ht="15.75" customHeight="1">
      <c r="A48" s="70" t="s">
        <v>5</v>
      </c>
      <c r="B48" s="64">
        <v>138.6</v>
      </c>
      <c r="C48" s="64">
        <v>67.30838</v>
      </c>
      <c r="D48" s="62">
        <f t="shared" si="2"/>
        <v>48.563044733044734</v>
      </c>
    </row>
    <row r="49" spans="1:4" ht="15.75" customHeight="1">
      <c r="A49" s="60" t="s">
        <v>47</v>
      </c>
      <c r="B49" s="66">
        <f>B50+B51</f>
        <v>42.71666</v>
      </c>
      <c r="C49" s="66">
        <f>C50+C51</f>
        <v>0</v>
      </c>
      <c r="D49" s="62">
        <f t="shared" si="2"/>
        <v>0</v>
      </c>
    </row>
    <row r="50" spans="1:4" ht="34.5" customHeight="1" hidden="1">
      <c r="A50" s="70" t="s">
        <v>80</v>
      </c>
      <c r="B50" s="64">
        <v>0</v>
      </c>
      <c r="C50" s="64">
        <v>0</v>
      </c>
      <c r="D50" s="62" t="e">
        <f t="shared" si="2"/>
        <v>#DIV/0!</v>
      </c>
    </row>
    <row r="51" spans="1:4" ht="25.5">
      <c r="A51" s="70" t="s">
        <v>155</v>
      </c>
      <c r="B51" s="64">
        <v>42.71666</v>
      </c>
      <c r="C51" s="64">
        <v>0</v>
      </c>
      <c r="D51" s="62">
        <f t="shared" si="2"/>
        <v>0</v>
      </c>
    </row>
    <row r="52" spans="1:4" ht="14.25" customHeight="1">
      <c r="A52" s="60" t="s">
        <v>11</v>
      </c>
      <c r="B52" s="66">
        <f>B53+B54+B55</f>
        <v>2547.93572</v>
      </c>
      <c r="C52" s="66">
        <f>C53+C54+C55</f>
        <v>1291.702</v>
      </c>
      <c r="D52" s="62">
        <f t="shared" si="2"/>
        <v>50.69601991372059</v>
      </c>
    </row>
    <row r="53" spans="1:4" ht="12.75" hidden="1">
      <c r="A53" s="70" t="s">
        <v>71</v>
      </c>
      <c r="B53" s="64"/>
      <c r="C53" s="64"/>
      <c r="D53" s="62" t="e">
        <f t="shared" si="2"/>
        <v>#DIV/0!</v>
      </c>
    </row>
    <row r="54" spans="1:4" ht="12.75">
      <c r="A54" s="70" t="s">
        <v>28</v>
      </c>
      <c r="B54" s="64">
        <v>307.2</v>
      </c>
      <c r="C54" s="64">
        <v>269.25</v>
      </c>
      <c r="D54" s="62">
        <f t="shared" si="2"/>
        <v>87.646484375</v>
      </c>
    </row>
    <row r="55" spans="1:4" ht="12.75">
      <c r="A55" s="70" t="s">
        <v>16</v>
      </c>
      <c r="B55" s="64">
        <v>2240.73572</v>
      </c>
      <c r="C55" s="64">
        <v>1022.452</v>
      </c>
      <c r="D55" s="62">
        <f t="shared" si="2"/>
        <v>45.63019149799602</v>
      </c>
    </row>
    <row r="56" spans="1:4" ht="16.5" customHeight="1">
      <c r="A56" s="60" t="s">
        <v>156</v>
      </c>
      <c r="B56" s="66">
        <f>B57+B58+B59</f>
        <v>384.42143</v>
      </c>
      <c r="C56" s="66">
        <f>C57+C58+C59</f>
        <v>219.34116</v>
      </c>
      <c r="D56" s="62">
        <f t="shared" si="2"/>
        <v>57.0574746574352</v>
      </c>
    </row>
    <row r="57" spans="1:4" ht="12.75">
      <c r="A57" s="70" t="s">
        <v>15</v>
      </c>
      <c r="B57" s="64">
        <v>62</v>
      </c>
      <c r="C57" s="64">
        <v>35.23608</v>
      </c>
      <c r="D57" s="62">
        <f t="shared" si="2"/>
        <v>56.8323870967742</v>
      </c>
    </row>
    <row r="58" spans="1:4" ht="12.75">
      <c r="A58" s="59" t="s">
        <v>8</v>
      </c>
      <c r="B58" s="64">
        <v>25.241</v>
      </c>
      <c r="C58" s="64">
        <v>0</v>
      </c>
      <c r="D58" s="62">
        <f t="shared" si="2"/>
        <v>0</v>
      </c>
    </row>
    <row r="59" spans="1:4" ht="12.75">
      <c r="A59" s="70" t="s">
        <v>6</v>
      </c>
      <c r="B59" s="64">
        <v>297.18043</v>
      </c>
      <c r="C59" s="64">
        <v>184.10508</v>
      </c>
      <c r="D59" s="62">
        <f t="shared" si="2"/>
        <v>61.950606909075404</v>
      </c>
    </row>
    <row r="60" spans="1:4" ht="12.75">
      <c r="A60" s="60" t="s">
        <v>147</v>
      </c>
      <c r="B60" s="66">
        <f>B61</f>
        <v>153.775</v>
      </c>
      <c r="C60" s="66">
        <f>C61</f>
        <v>83.21472</v>
      </c>
      <c r="D60" s="62">
        <f t="shared" si="2"/>
        <v>54.114596000650295</v>
      </c>
    </row>
    <row r="61" spans="1:4" ht="12.75">
      <c r="A61" s="70" t="s">
        <v>10</v>
      </c>
      <c r="B61" s="64">
        <v>153.775</v>
      </c>
      <c r="C61" s="64">
        <v>83.21472</v>
      </c>
      <c r="D61" s="62">
        <f t="shared" si="2"/>
        <v>54.114596000650295</v>
      </c>
    </row>
    <row r="62" spans="1:4" ht="15">
      <c r="A62" s="4" t="s">
        <v>0</v>
      </c>
      <c r="B62" s="49">
        <f>B41-B42</f>
        <v>-22.199999999999818</v>
      </c>
      <c r="C62" s="49">
        <f>C41-C42</f>
        <v>8.048010000000431</v>
      </c>
      <c r="D62" s="55"/>
    </row>
    <row r="63" spans="1:4" ht="11.25" customHeight="1">
      <c r="A63" s="3"/>
      <c r="B63" s="53"/>
      <c r="C63" s="53"/>
      <c r="D63" s="55"/>
    </row>
    <row r="64" spans="1:4" ht="15.75">
      <c r="A64" s="1" t="s">
        <v>198</v>
      </c>
      <c r="B64" s="1"/>
      <c r="C64" s="1"/>
      <c r="D64" s="1"/>
    </row>
    <row r="65" spans="1:4" ht="15.75">
      <c r="A65" s="1" t="s">
        <v>92</v>
      </c>
      <c r="B65" s="1"/>
      <c r="C65" s="1" t="s">
        <v>199</v>
      </c>
      <c r="D65" s="1"/>
    </row>
    <row r="66" spans="2:4" ht="15" customHeight="1">
      <c r="B66" s="1"/>
      <c r="C66" s="1"/>
      <c r="D66" s="1"/>
    </row>
    <row r="67" spans="2:4" ht="15.75">
      <c r="B67" s="1"/>
      <c r="C67" s="1"/>
      <c r="D67" s="1"/>
    </row>
    <row r="68" spans="2:4" ht="15">
      <c r="B68" s="3"/>
      <c r="C68" s="3"/>
      <c r="D68" s="3"/>
    </row>
    <row r="69" spans="2:4" ht="15">
      <c r="B69" s="3"/>
      <c r="C69" s="3"/>
      <c r="D69" s="3"/>
    </row>
    <row r="70" spans="2:4" ht="15">
      <c r="B70" s="3"/>
      <c r="C70" s="3"/>
      <c r="D7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8" r:id="rId1"/>
  <rowBreaks count="1" manualBreakCount="1">
    <brk id="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1"/>
  <sheetViews>
    <sheetView view="pageBreakPreview" zoomScaleSheetLayoutView="100" zoomScalePageLayoutView="0" workbookViewId="0" topLeftCell="A53">
      <pane xSplit="1" topLeftCell="B1" activePane="topRight" state="frozen"/>
      <selection pane="topLeft" activeCell="A1" sqref="A1"/>
      <selection pane="topRight" activeCell="A56" sqref="A56:D74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107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194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2056</v>
      </c>
      <c r="C8" s="9">
        <f>SUM(C9:C35)</f>
        <v>1392.7624799999999</v>
      </c>
      <c r="D8" s="10">
        <f aca="true" t="shared" si="0" ref="D8:D20">C8/B8*100</f>
        <v>67.74136575875485</v>
      </c>
    </row>
    <row r="9" spans="1:4" ht="18" customHeight="1">
      <c r="A9" s="4" t="s">
        <v>20</v>
      </c>
      <c r="B9" s="11">
        <v>572</v>
      </c>
      <c r="C9" s="25">
        <v>363.37208</v>
      </c>
      <c r="D9" s="6">
        <f t="shared" si="0"/>
        <v>63.52658741258741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120.63371</v>
      </c>
      <c r="D11" s="6">
        <f t="shared" si="0"/>
        <v>35.90288988095238</v>
      </c>
    </row>
    <row r="12" spans="1:4" ht="15.75" customHeight="1">
      <c r="A12" s="4" t="s">
        <v>22</v>
      </c>
      <c r="B12" s="11">
        <v>395</v>
      </c>
      <c r="C12" s="11">
        <v>128.33292</v>
      </c>
      <c r="D12" s="6">
        <f t="shared" si="0"/>
        <v>32.48934683544304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473.22977</v>
      </c>
      <c r="D14" s="6">
        <f t="shared" si="0"/>
        <v>93.70886534653465</v>
      </c>
    </row>
    <row r="15" spans="1:4" ht="32.25" customHeight="1">
      <c r="A15" s="7" t="s">
        <v>24</v>
      </c>
      <c r="B15" s="11">
        <v>61</v>
      </c>
      <c r="C15" s="11">
        <v>30.10991</v>
      </c>
      <c r="D15" s="6">
        <f t="shared" si="0"/>
        <v>49.36050819672131</v>
      </c>
    </row>
    <row r="16" spans="1:4" ht="32.25" customHeight="1" hidden="1">
      <c r="A16" s="7" t="s">
        <v>124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60" customHeight="1">
      <c r="A22" s="23" t="s">
        <v>100</v>
      </c>
      <c r="B22" s="11">
        <v>0</v>
      </c>
      <c r="C22" s="11">
        <v>1.28356</v>
      </c>
      <c r="D22" s="6">
        <v>0</v>
      </c>
    </row>
    <row r="23" spans="1:4" ht="63" customHeight="1">
      <c r="A23" s="23" t="s">
        <v>168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169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170</v>
      </c>
      <c r="B34" s="11">
        <v>79</v>
      </c>
      <c r="C34" s="11">
        <v>76</v>
      </c>
      <c r="D34" s="6">
        <f aca="true" t="shared" si="1" ref="D34:D40">C34/B34*100</f>
        <v>96.20253164556962</v>
      </c>
    </row>
    <row r="35" spans="1:4" ht="62.25" customHeight="1">
      <c r="A35" s="23" t="s">
        <v>171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B37+B38+B46+B49+B47+B48+B45+B40+B50+B39+B43+B51+B52+B41+B44+B53+B42</f>
        <v>11490.51834</v>
      </c>
      <c r="C36" s="24">
        <f>C37+C38+C40+C45+C46+C47+C48+C49+C50+C39+C43+C51+C52+C41+C53+C44</f>
        <v>3095.9262299999996</v>
      </c>
      <c r="D36" s="10">
        <f t="shared" si="1"/>
        <v>26.94331220222394</v>
      </c>
    </row>
    <row r="37" spans="1:4" ht="37.5" customHeight="1">
      <c r="A37" s="4" t="s">
        <v>60</v>
      </c>
      <c r="B37" s="11">
        <v>1971.59152</v>
      </c>
      <c r="C37" s="11">
        <v>1100.8</v>
      </c>
      <c r="D37" s="6">
        <f t="shared" si="1"/>
        <v>55.833066273281595</v>
      </c>
    </row>
    <row r="38" spans="1:4" ht="54" customHeight="1">
      <c r="A38" s="4" t="s">
        <v>127</v>
      </c>
      <c r="B38" s="5">
        <v>273.6</v>
      </c>
      <c r="C38" s="5">
        <v>154.9468</v>
      </c>
      <c r="D38" s="6">
        <f t="shared" si="1"/>
        <v>56.63260233918128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117</v>
      </c>
      <c r="B41" s="5"/>
      <c r="C41" s="5"/>
      <c r="D41" s="6"/>
    </row>
    <row r="42" spans="1:4" ht="36.75" customHeight="1">
      <c r="A42" s="40" t="s">
        <v>128</v>
      </c>
      <c r="B42" s="5">
        <v>4800</v>
      </c>
      <c r="C42" s="5"/>
      <c r="D42" s="6"/>
    </row>
    <row r="43" spans="1:4" ht="47.25" customHeight="1">
      <c r="A43" s="40" t="s">
        <v>129</v>
      </c>
      <c r="B43" s="5">
        <v>780.62567</v>
      </c>
      <c r="C43" s="5">
        <v>391.3144</v>
      </c>
      <c r="D43" s="6">
        <f>C43/B43*100</f>
        <v>50.12830285224928</v>
      </c>
    </row>
    <row r="44" spans="1:4" ht="34.5" customHeight="1">
      <c r="A44" s="40" t="s">
        <v>184</v>
      </c>
      <c r="B44" s="5">
        <v>291.98078</v>
      </c>
      <c r="C44" s="5">
        <v>145.99039</v>
      </c>
      <c r="D44" s="6">
        <f>C44/B44*100</f>
        <v>50</v>
      </c>
    </row>
    <row r="45" spans="1:4" ht="123" customHeight="1">
      <c r="A45" s="15" t="s">
        <v>130</v>
      </c>
      <c r="B45" s="5">
        <v>343.9</v>
      </c>
      <c r="C45" s="5">
        <v>253.8</v>
      </c>
      <c r="D45" s="6">
        <f>C45/B45*100</f>
        <v>73.80052340796745</v>
      </c>
    </row>
    <row r="46" spans="1:4" ht="0.75" customHeight="1" hidden="1">
      <c r="A46" s="4" t="s">
        <v>62</v>
      </c>
      <c r="B46" s="5"/>
      <c r="C46" s="5"/>
      <c r="D46" s="6" t="e">
        <f>C46/B46*100</f>
        <v>#DIV/0!</v>
      </c>
    </row>
    <row r="47" spans="1:4" ht="94.5" customHeight="1">
      <c r="A47" s="4" t="s">
        <v>160</v>
      </c>
      <c r="B47" s="5">
        <v>0.1</v>
      </c>
      <c r="C47" s="5">
        <v>0</v>
      </c>
      <c r="D47" s="6">
        <f>C47/B47*100</f>
        <v>0</v>
      </c>
    </row>
    <row r="48" spans="1:4" ht="96.75" customHeight="1" hidden="1">
      <c r="A48" s="4" t="s">
        <v>172</v>
      </c>
      <c r="B48" s="5">
        <v>0</v>
      </c>
      <c r="C48" s="5">
        <v>0</v>
      </c>
      <c r="D48" s="6">
        <v>0</v>
      </c>
    </row>
    <row r="49" spans="1:4" ht="93" customHeight="1">
      <c r="A49" s="4" t="s">
        <v>133</v>
      </c>
      <c r="B49" s="5">
        <v>1347.24573</v>
      </c>
      <c r="C49" s="5">
        <v>8</v>
      </c>
      <c r="D49" s="6">
        <f>C49/B49*100</f>
        <v>0.5938040716595925</v>
      </c>
    </row>
    <row r="50" spans="1:4" ht="96" customHeight="1">
      <c r="A50" s="4" t="s">
        <v>173</v>
      </c>
      <c r="B50" s="5">
        <v>708.50583</v>
      </c>
      <c r="C50" s="5">
        <v>68.20583</v>
      </c>
      <c r="D50" s="6">
        <f>C50/B50*100</f>
        <v>9.62671401024322</v>
      </c>
    </row>
    <row r="51" spans="1:4" ht="93.75" customHeight="1">
      <c r="A51" s="4" t="s">
        <v>135</v>
      </c>
      <c r="B51" s="5">
        <v>0.1</v>
      </c>
      <c r="C51" s="5">
        <v>0</v>
      </c>
      <c r="D51" s="6">
        <f>C51/B51*100</f>
        <v>0</v>
      </c>
    </row>
    <row r="52" spans="1:4" ht="48.75" customHeight="1" hidden="1">
      <c r="A52" s="4" t="s">
        <v>146</v>
      </c>
      <c r="B52" s="5">
        <v>0</v>
      </c>
      <c r="C52" s="5">
        <v>0</v>
      </c>
      <c r="D52" s="6" t="e">
        <f>C52/B52*100</f>
        <v>#DIV/0!</v>
      </c>
    </row>
    <row r="53" spans="1:4" ht="34.5" customHeight="1">
      <c r="A53" s="4" t="s">
        <v>136</v>
      </c>
      <c r="B53" s="5">
        <v>32.80244</v>
      </c>
      <c r="C53" s="5">
        <v>32.80244</v>
      </c>
      <c r="D53" s="6">
        <f>C53/B53*100</f>
        <v>100</v>
      </c>
    </row>
    <row r="54" spans="1:4" ht="14.25">
      <c r="A54" s="8" t="s">
        <v>1</v>
      </c>
      <c r="B54" s="9">
        <f>B36+B8</f>
        <v>13546.51834</v>
      </c>
      <c r="C54" s="9">
        <f>C36+C8</f>
        <v>4488.688709999999</v>
      </c>
      <c r="D54" s="10">
        <f>C54/B54*100</f>
        <v>33.1353680505924</v>
      </c>
    </row>
    <row r="55" spans="1:4" ht="14.25">
      <c r="A55" s="8" t="s">
        <v>154</v>
      </c>
      <c r="B55" s="47">
        <f>B56+B60+B62+B65+B69+B73</f>
        <v>13571.61834</v>
      </c>
      <c r="C55" s="47">
        <f>C56+C60+C62+C65+C69+C73</f>
        <v>4088.66309</v>
      </c>
      <c r="D55" s="48">
        <f>C55/B55*100</f>
        <v>30.126569931231945</v>
      </c>
    </row>
    <row r="56" spans="1:4" ht="12.75">
      <c r="A56" s="60" t="s">
        <v>17</v>
      </c>
      <c r="B56" s="61">
        <f>B57+B58+B59</f>
        <v>2908.76282</v>
      </c>
      <c r="C56" s="61">
        <f>C57+C58+C59</f>
        <v>1356.64723</v>
      </c>
      <c r="D56" s="62">
        <f aca="true" t="shared" si="2" ref="D56:D74">C56/B56*100</f>
        <v>46.64000862057224</v>
      </c>
    </row>
    <row r="57" spans="1:4" ht="25.5">
      <c r="A57" s="71" t="s">
        <v>9</v>
      </c>
      <c r="B57" s="63">
        <v>2781.10583</v>
      </c>
      <c r="C57" s="63">
        <v>1243.45981</v>
      </c>
      <c r="D57" s="62">
        <f t="shared" si="2"/>
        <v>44.7109849825456</v>
      </c>
    </row>
    <row r="58" spans="1:4" ht="14.25" customHeight="1">
      <c r="A58" s="69" t="s">
        <v>12</v>
      </c>
      <c r="B58" s="64">
        <v>5</v>
      </c>
      <c r="C58" s="64">
        <v>0</v>
      </c>
      <c r="D58" s="62">
        <f t="shared" si="2"/>
        <v>0</v>
      </c>
    </row>
    <row r="59" spans="1:4" ht="13.5" customHeight="1">
      <c r="A59" s="70" t="s">
        <v>7</v>
      </c>
      <c r="B59" s="64">
        <v>122.65699</v>
      </c>
      <c r="C59" s="64">
        <v>113.18742</v>
      </c>
      <c r="D59" s="62">
        <f t="shared" si="2"/>
        <v>92.27963281994774</v>
      </c>
    </row>
    <row r="60" spans="1:4" ht="12.75">
      <c r="A60" s="60" t="s">
        <v>18</v>
      </c>
      <c r="B60" s="66">
        <f>B61</f>
        <v>273.6</v>
      </c>
      <c r="C60" s="66">
        <f>C61</f>
        <v>154.9468</v>
      </c>
      <c r="D60" s="62">
        <f t="shared" si="2"/>
        <v>56.63260233918128</v>
      </c>
    </row>
    <row r="61" spans="1:4" ht="12.75">
      <c r="A61" s="70" t="s">
        <v>5</v>
      </c>
      <c r="B61" s="64">
        <v>273.6</v>
      </c>
      <c r="C61" s="64">
        <v>154.9468</v>
      </c>
      <c r="D61" s="62">
        <f t="shared" si="2"/>
        <v>56.63260233918128</v>
      </c>
    </row>
    <row r="62" spans="1:4" ht="12.75">
      <c r="A62" s="60" t="s">
        <v>93</v>
      </c>
      <c r="B62" s="66">
        <f>B63+B64</f>
        <v>0.1</v>
      </c>
      <c r="C62" s="66">
        <f>C63+C64</f>
        <v>0</v>
      </c>
      <c r="D62" s="62">
        <f t="shared" si="2"/>
        <v>0</v>
      </c>
    </row>
    <row r="63" spans="1:4" ht="0.75" customHeight="1">
      <c r="A63" s="70" t="s">
        <v>80</v>
      </c>
      <c r="B63" s="64">
        <v>0</v>
      </c>
      <c r="C63" s="64">
        <v>0</v>
      </c>
      <c r="D63" s="62" t="e">
        <f t="shared" si="2"/>
        <v>#DIV/0!</v>
      </c>
    </row>
    <row r="64" spans="1:4" ht="25.5">
      <c r="A64" s="70" t="s">
        <v>155</v>
      </c>
      <c r="B64" s="64">
        <v>0.1</v>
      </c>
      <c r="C64" s="64">
        <v>0</v>
      </c>
      <c r="D64" s="62">
        <f t="shared" si="2"/>
        <v>0</v>
      </c>
    </row>
    <row r="65" spans="1:4" ht="12.75">
      <c r="A65" s="60" t="s">
        <v>11</v>
      </c>
      <c r="B65" s="66">
        <f>B66+B67+B68</f>
        <v>8671.74138</v>
      </c>
      <c r="C65" s="66">
        <f>C66+C67+C68</f>
        <v>1133.59939</v>
      </c>
      <c r="D65" s="62">
        <f t="shared" si="2"/>
        <v>13.072338534154948</v>
      </c>
    </row>
    <row r="66" spans="1:4" ht="12.75">
      <c r="A66" s="70" t="s">
        <v>71</v>
      </c>
      <c r="B66" s="64">
        <v>0</v>
      </c>
      <c r="C66" s="64">
        <v>0</v>
      </c>
      <c r="D66" s="62" t="e">
        <f t="shared" si="2"/>
        <v>#DIV/0!</v>
      </c>
    </row>
    <row r="67" spans="1:4" ht="12.75">
      <c r="A67" s="70" t="s">
        <v>28</v>
      </c>
      <c r="B67" s="64">
        <v>6491.14573</v>
      </c>
      <c r="C67" s="64">
        <v>261.8</v>
      </c>
      <c r="D67" s="62">
        <f t="shared" si="2"/>
        <v>4.033186295449263</v>
      </c>
    </row>
    <row r="68" spans="1:4" ht="12.75">
      <c r="A68" s="70" t="s">
        <v>16</v>
      </c>
      <c r="B68" s="64">
        <v>2180.59565</v>
      </c>
      <c r="C68" s="64">
        <v>871.79939</v>
      </c>
      <c r="D68" s="62">
        <f t="shared" si="2"/>
        <v>39.97987384777182</v>
      </c>
    </row>
    <row r="69" spans="1:4" ht="12.75">
      <c r="A69" s="60" t="s">
        <v>156</v>
      </c>
      <c r="B69" s="66">
        <f>B70+B71+B72</f>
        <v>1431.91414</v>
      </c>
      <c r="C69" s="66">
        <f>C70+C71+C72</f>
        <v>1268.36337</v>
      </c>
      <c r="D69" s="62">
        <f t="shared" si="2"/>
        <v>88.57817201246438</v>
      </c>
    </row>
    <row r="70" spans="1:4" ht="12.75">
      <c r="A70" s="70" t="s">
        <v>15</v>
      </c>
      <c r="B70" s="64">
        <v>19.4</v>
      </c>
      <c r="C70" s="64">
        <v>11.01276</v>
      </c>
      <c r="D70" s="62">
        <f t="shared" si="2"/>
        <v>56.766804123711346</v>
      </c>
    </row>
    <row r="71" spans="1:4" ht="12.75">
      <c r="A71" s="59" t="s">
        <v>8</v>
      </c>
      <c r="B71" s="64">
        <v>0.1</v>
      </c>
      <c r="C71" s="64">
        <v>0</v>
      </c>
      <c r="D71" s="62">
        <f t="shared" si="2"/>
        <v>0</v>
      </c>
    </row>
    <row r="72" spans="1:4" ht="13.5" customHeight="1">
      <c r="A72" s="70" t="s">
        <v>6</v>
      </c>
      <c r="B72" s="64">
        <v>1412.41414</v>
      </c>
      <c r="C72" s="64">
        <v>1257.35061</v>
      </c>
      <c r="D72" s="62">
        <f t="shared" si="2"/>
        <v>89.0213836290254</v>
      </c>
    </row>
    <row r="73" spans="1:4" ht="12.75">
      <c r="A73" s="60" t="s">
        <v>147</v>
      </c>
      <c r="B73" s="66">
        <f>B74</f>
        <v>285.5</v>
      </c>
      <c r="C73" s="66">
        <f>C74</f>
        <v>175.1063</v>
      </c>
      <c r="D73" s="62">
        <f t="shared" si="2"/>
        <v>61.33320490367776</v>
      </c>
    </row>
    <row r="74" spans="1:4" ht="12.75">
      <c r="A74" s="70" t="s">
        <v>10</v>
      </c>
      <c r="B74" s="64">
        <v>285.5</v>
      </c>
      <c r="C74" s="64">
        <v>175.1063</v>
      </c>
      <c r="D74" s="62">
        <f t="shared" si="2"/>
        <v>61.33320490367776</v>
      </c>
    </row>
    <row r="75" spans="1:4" ht="16.5" customHeight="1">
      <c r="A75" s="4" t="s">
        <v>0</v>
      </c>
      <c r="B75" s="49">
        <f>B54-B55</f>
        <v>-25.100000000000364</v>
      </c>
      <c r="C75" s="49">
        <f>C54-C55</f>
        <v>400.02561999999944</v>
      </c>
      <c r="D75" s="55"/>
    </row>
    <row r="76" spans="1:4" ht="15" customHeight="1">
      <c r="A76" s="3"/>
      <c r="B76" s="53"/>
      <c r="C76" s="53"/>
      <c r="D76" s="55"/>
    </row>
    <row r="77" spans="1:4" ht="16.5" customHeight="1">
      <c r="A77" s="1" t="s">
        <v>198</v>
      </c>
      <c r="B77" s="1"/>
      <c r="C77" s="1"/>
      <c r="D77" s="1"/>
    </row>
    <row r="78" spans="1:4" ht="15.75">
      <c r="A78" s="1" t="s">
        <v>92</v>
      </c>
      <c r="B78" s="1"/>
      <c r="C78" s="1" t="s">
        <v>199</v>
      </c>
      <c r="D78" s="1"/>
    </row>
    <row r="79" spans="1:4" ht="18" customHeight="1">
      <c r="A79" s="4"/>
      <c r="B79" s="28"/>
      <c r="C79" s="28"/>
      <c r="D79" s="6"/>
    </row>
    <row r="80" spans="1:4" ht="15" customHeight="1">
      <c r="A80" s="4"/>
      <c r="B80" s="28"/>
      <c r="C80" s="28"/>
      <c r="D80" s="6"/>
    </row>
    <row r="81" spans="1:4" ht="14.25" customHeight="1">
      <c r="A81" s="1"/>
      <c r="B81" s="27"/>
      <c r="C81" s="27"/>
      <c r="D81" s="10"/>
    </row>
    <row r="82" spans="1:4" ht="14.25" customHeight="1">
      <c r="A82" s="1"/>
      <c r="B82" s="28"/>
      <c r="C82" s="28"/>
      <c r="D82" s="6"/>
    </row>
    <row r="83" spans="1:4" ht="15.75" customHeight="1">
      <c r="A83" s="1"/>
      <c r="B83" s="5"/>
      <c r="C83" s="26"/>
      <c r="D83" s="21"/>
    </row>
    <row r="84" spans="1:4" ht="11.25" customHeight="1">
      <c r="A84" s="3"/>
      <c r="B84" s="5"/>
      <c r="C84" s="5"/>
      <c r="D84" s="6"/>
    </row>
    <row r="85" spans="1:4" ht="15.75">
      <c r="A85" s="3"/>
      <c r="B85" s="1"/>
      <c r="C85" s="1"/>
      <c r="D85" s="1"/>
    </row>
    <row r="86" spans="1:4" ht="15.75">
      <c r="A86" s="3"/>
      <c r="B86" s="1"/>
      <c r="C86" s="1"/>
      <c r="D86" s="1"/>
    </row>
    <row r="87" spans="2:4" ht="15" customHeight="1">
      <c r="B87" s="1"/>
      <c r="C87" s="1"/>
      <c r="D87" s="1"/>
    </row>
    <row r="88" spans="2:4" ht="15.75">
      <c r="B88" s="1"/>
      <c r="C88" s="1"/>
      <c r="D88" s="1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5" r:id="rId1"/>
  <rowBreaks count="1" manualBreakCount="1">
    <brk id="5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77"/>
  <sheetViews>
    <sheetView view="pageBreakPreview" zoomScale="110" zoomScaleSheetLayoutView="110" zoomScalePageLayoutView="0" workbookViewId="0" topLeftCell="A47">
      <pane xSplit="1" topLeftCell="B1" activePane="topRight" state="frozen"/>
      <selection pane="topLeft" activeCell="A1" sqref="A1"/>
      <selection pane="topRight" activeCell="A61" sqref="A6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194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1399.18557</v>
      </c>
      <c r="D8" s="10">
        <f aca="true" t="shared" si="0" ref="D8:D21">C8/B8*100</f>
        <v>60.80771707953064</v>
      </c>
    </row>
    <row r="9" spans="1:4" ht="18" customHeight="1">
      <c r="A9" s="4" t="s">
        <v>20</v>
      </c>
      <c r="B9" s="11">
        <v>347</v>
      </c>
      <c r="C9" s="25">
        <v>162.22747</v>
      </c>
      <c r="D9" s="6">
        <f t="shared" si="0"/>
        <v>46.75143227665706</v>
      </c>
    </row>
    <row r="10" spans="1:4" ht="18" customHeight="1">
      <c r="A10" s="4" t="s">
        <v>63</v>
      </c>
      <c r="B10" s="11">
        <v>29</v>
      </c>
      <c r="C10" s="25">
        <v>6.43825</v>
      </c>
      <c r="D10" s="6">
        <f t="shared" si="0"/>
        <v>22.200862068965517</v>
      </c>
    </row>
    <row r="11" spans="1:4" ht="15.75" customHeight="1">
      <c r="A11" s="4" t="s">
        <v>21</v>
      </c>
      <c r="B11" s="11">
        <v>152</v>
      </c>
      <c r="C11" s="11">
        <v>1.85857</v>
      </c>
      <c r="D11" s="6">
        <f t="shared" si="0"/>
        <v>1.2227434210526316</v>
      </c>
    </row>
    <row r="12" spans="1:4" ht="15.75" customHeight="1">
      <c r="A12" s="4" t="s">
        <v>22</v>
      </c>
      <c r="B12" s="11">
        <v>614</v>
      </c>
      <c r="C12" s="11">
        <v>51.06068</v>
      </c>
      <c r="D12" s="6">
        <f t="shared" si="0"/>
        <v>8.316071661237785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738.6881</v>
      </c>
      <c r="D14" s="6">
        <f t="shared" si="0"/>
        <v>90.08391463414634</v>
      </c>
    </row>
    <row r="15" spans="1:4" ht="63.75" customHeight="1">
      <c r="A15" s="4" t="s">
        <v>109</v>
      </c>
      <c r="B15" s="11">
        <v>0</v>
      </c>
      <c r="C15" s="11">
        <v>38.4714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34.94232</v>
      </c>
      <c r="D16" s="6">
        <f t="shared" si="0"/>
        <v>51.38576470588235</v>
      </c>
    </row>
    <row r="17" spans="1:4" ht="66" customHeight="1" hidden="1">
      <c r="A17" s="7" t="s">
        <v>143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28.36028</v>
      </c>
      <c r="D18" s="6">
        <f>C18/B18*100</f>
        <v>50.643357142857134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185</v>
      </c>
      <c r="B22" s="11">
        <v>0</v>
      </c>
      <c r="C22" s="11">
        <v>121</v>
      </c>
      <c r="D22" s="6">
        <v>0</v>
      </c>
    </row>
    <row r="23" spans="1:4" ht="63" customHeight="1">
      <c r="A23" s="23" t="s">
        <v>100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121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174</v>
      </c>
      <c r="B25" s="11">
        <v>50</v>
      </c>
      <c r="C25" s="11">
        <v>50</v>
      </c>
      <c r="D25" s="6">
        <f aca="true" t="shared" si="1" ref="D25:D36">C25/B25*100</f>
        <v>100</v>
      </c>
    </row>
    <row r="26" spans="1:4" ht="65.25" customHeight="1">
      <c r="A26" s="23" t="s">
        <v>175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3" t="s">
        <v>176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3" t="s">
        <v>177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SUM(B30:B52)</f>
        <v>5920.706360000001</v>
      </c>
      <c r="C29" s="24">
        <f>C30+C36+C41+C43+C44+C45+C47+C52+C46+C31+C32+C33+C34</f>
        <v>2653.28025</v>
      </c>
      <c r="D29" s="10">
        <f t="shared" si="1"/>
        <v>44.81357609499822</v>
      </c>
    </row>
    <row r="30" spans="1:4" ht="32.25" customHeight="1">
      <c r="A30" s="4" t="s">
        <v>60</v>
      </c>
      <c r="B30" s="11">
        <v>2365.9</v>
      </c>
      <c r="C30" s="11">
        <v>1379.7</v>
      </c>
      <c r="D30" s="6">
        <f t="shared" si="1"/>
        <v>58.3160742212266</v>
      </c>
    </row>
    <row r="31" spans="1:4" ht="37.5" customHeight="1" hidden="1">
      <c r="A31" s="4" t="s">
        <v>117</v>
      </c>
      <c r="B31" s="11"/>
      <c r="C31" s="11"/>
      <c r="D31" s="6"/>
    </row>
    <row r="32" spans="1:4" ht="27" customHeight="1" hidden="1">
      <c r="A32" s="4" t="s">
        <v>137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138</v>
      </c>
      <c r="B33" s="11">
        <v>1201.8327</v>
      </c>
      <c r="C33" s="11">
        <v>388.487</v>
      </c>
      <c r="D33" s="6">
        <f t="shared" si="1"/>
        <v>32.32454899920763</v>
      </c>
    </row>
    <row r="34" spans="1:4" ht="30.75" customHeight="1">
      <c r="A34" s="4" t="s">
        <v>184</v>
      </c>
      <c r="B34" s="11">
        <v>584.0044</v>
      </c>
      <c r="C34" s="11">
        <v>292.0022</v>
      </c>
      <c r="D34" s="6">
        <f t="shared" si="1"/>
        <v>50</v>
      </c>
    </row>
    <row r="35" spans="1:4" ht="30.75" customHeight="1">
      <c r="A35" s="4" t="s">
        <v>187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127</v>
      </c>
      <c r="B36" s="5">
        <v>273.6</v>
      </c>
      <c r="C36" s="5">
        <v>119.40141</v>
      </c>
      <c r="D36" s="6">
        <f t="shared" si="1"/>
        <v>43.640866228070166</v>
      </c>
    </row>
    <row r="37" spans="1:4" ht="0.75" customHeight="1">
      <c r="A37" s="4" t="s">
        <v>65</v>
      </c>
      <c r="B37" s="5">
        <v>0</v>
      </c>
      <c r="C37" s="5">
        <v>0</v>
      </c>
      <c r="D37" s="6">
        <v>0</v>
      </c>
    </row>
    <row r="38" spans="1:4" ht="16.5" customHeight="1" hidden="1">
      <c r="A38" s="22" t="s">
        <v>61</v>
      </c>
      <c r="B38" s="5">
        <v>0</v>
      </c>
      <c r="C38" s="5">
        <v>0</v>
      </c>
      <c r="D38" s="6">
        <v>0</v>
      </c>
    </row>
    <row r="39" spans="1:4" ht="21" customHeight="1" hidden="1">
      <c r="A39" s="22" t="s">
        <v>64</v>
      </c>
      <c r="B39" s="5">
        <v>0</v>
      </c>
      <c r="C39" s="5">
        <v>0</v>
      </c>
      <c r="D39" s="6">
        <v>0</v>
      </c>
    </row>
    <row r="40" spans="1:4" ht="40.5" customHeight="1" hidden="1">
      <c r="A40" s="22" t="s">
        <v>66</v>
      </c>
      <c r="B40" s="5"/>
      <c r="C40" s="5"/>
      <c r="D40" s="6" t="e">
        <f>C40/B40*100</f>
        <v>#DIV/0!</v>
      </c>
    </row>
    <row r="41" spans="1:4" ht="125.25" customHeight="1">
      <c r="A41" s="4" t="s">
        <v>130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62</v>
      </c>
      <c r="B42" s="5"/>
      <c r="C42" s="5"/>
      <c r="D42" s="6" t="e">
        <f>C42/B42*100</f>
        <v>#DIV/0!</v>
      </c>
    </row>
    <row r="43" spans="1:4" ht="90.75" customHeight="1">
      <c r="A43" s="4" t="s">
        <v>131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132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133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134</v>
      </c>
      <c r="B46" s="5">
        <v>446.66926</v>
      </c>
      <c r="C46" s="5">
        <v>182.56026</v>
      </c>
      <c r="D46" s="6">
        <f>C46/B46*100</f>
        <v>40.871462701507596</v>
      </c>
    </row>
    <row r="47" spans="1:4" ht="104.25" customHeight="1">
      <c r="A47" s="4" t="s">
        <v>135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59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31</v>
      </c>
      <c r="B49" s="5"/>
      <c r="C49" s="5">
        <v>100</v>
      </c>
      <c r="D49" s="6">
        <v>0</v>
      </c>
    </row>
    <row r="50" spans="1:4" ht="0.75" customHeight="1" hidden="1">
      <c r="A50" s="4" t="s">
        <v>34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37" t="s">
        <v>32</v>
      </c>
      <c r="B51" s="5"/>
      <c r="C51" s="5">
        <v>0</v>
      </c>
      <c r="D51" s="6">
        <v>0</v>
      </c>
    </row>
    <row r="52" spans="1:4" ht="45.75" customHeight="1" hidden="1">
      <c r="A52" s="4" t="s">
        <v>146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8221.70636</v>
      </c>
      <c r="C53" s="9">
        <f>C29+C8</f>
        <v>4052.46582</v>
      </c>
      <c r="D53" s="10">
        <f>C53/B53*100</f>
        <v>49.289838903952294</v>
      </c>
    </row>
    <row r="54" spans="1:4" ht="14.25">
      <c r="A54" s="8" t="s">
        <v>154</v>
      </c>
      <c r="B54" s="47">
        <f>B55+B59+B61+B64+B68+B72</f>
        <v>8391.70636</v>
      </c>
      <c r="C54" s="47">
        <f>C55+C59+C61+C64+C68+C72</f>
        <v>3725.69929</v>
      </c>
      <c r="D54" s="48">
        <f>C54/B54*100</f>
        <v>44.39739821878133</v>
      </c>
    </row>
    <row r="55" spans="1:4" ht="12.75">
      <c r="A55" s="60" t="s">
        <v>17</v>
      </c>
      <c r="B55" s="61">
        <f>B56+B57+B58</f>
        <v>3391.46026</v>
      </c>
      <c r="C55" s="61">
        <f>C56+C57+C58</f>
        <v>1799.20779</v>
      </c>
      <c r="D55" s="62">
        <f aca="true" t="shared" si="2" ref="D55:D73">C55/B55*100</f>
        <v>53.05112406064283</v>
      </c>
    </row>
    <row r="56" spans="1:4" ht="25.5">
      <c r="A56" s="69" t="s">
        <v>9</v>
      </c>
      <c r="B56" s="63">
        <v>3255.36026</v>
      </c>
      <c r="C56" s="63">
        <v>1741.01426</v>
      </c>
      <c r="D56" s="62">
        <f t="shared" si="2"/>
        <v>53.481461987251755</v>
      </c>
    </row>
    <row r="57" spans="1:4" ht="12.75">
      <c r="A57" s="69" t="s">
        <v>12</v>
      </c>
      <c r="B57" s="64">
        <v>5</v>
      </c>
      <c r="C57" s="64">
        <v>0</v>
      </c>
      <c r="D57" s="62">
        <f t="shared" si="2"/>
        <v>0</v>
      </c>
    </row>
    <row r="58" spans="1:4" ht="12.75">
      <c r="A58" s="70" t="s">
        <v>7</v>
      </c>
      <c r="B58" s="64">
        <v>131.1</v>
      </c>
      <c r="C58" s="64">
        <v>58.19353</v>
      </c>
      <c r="D58" s="62">
        <f t="shared" si="2"/>
        <v>44.3886575133486</v>
      </c>
    </row>
    <row r="59" spans="1:4" ht="12.75">
      <c r="A59" s="60" t="s">
        <v>18</v>
      </c>
      <c r="B59" s="66">
        <f>B60</f>
        <v>273.6</v>
      </c>
      <c r="C59" s="66">
        <f>C60</f>
        <v>119.40141</v>
      </c>
      <c r="D59" s="62">
        <f t="shared" si="2"/>
        <v>43.640866228070166</v>
      </c>
    </row>
    <row r="60" spans="1:4" ht="12.75">
      <c r="A60" s="70" t="s">
        <v>5</v>
      </c>
      <c r="B60" s="64">
        <v>273.6</v>
      </c>
      <c r="C60" s="64">
        <v>119.40141</v>
      </c>
      <c r="D60" s="62">
        <f t="shared" si="2"/>
        <v>43.640866228070166</v>
      </c>
    </row>
    <row r="61" spans="1:4" ht="12.75">
      <c r="A61" s="60" t="s">
        <v>47</v>
      </c>
      <c r="B61" s="66">
        <f>B62+B63</f>
        <v>40.1</v>
      </c>
      <c r="C61" s="66">
        <f>C62+C63</f>
        <v>0</v>
      </c>
      <c r="D61" s="62">
        <f t="shared" si="2"/>
        <v>0</v>
      </c>
    </row>
    <row r="62" spans="1:4" ht="25.5" hidden="1">
      <c r="A62" s="70" t="s">
        <v>80</v>
      </c>
      <c r="B62" s="64">
        <v>0</v>
      </c>
      <c r="C62" s="64">
        <v>0</v>
      </c>
      <c r="D62" s="62" t="e">
        <f t="shared" si="2"/>
        <v>#DIV/0!</v>
      </c>
    </row>
    <row r="63" spans="1:4" ht="25.5">
      <c r="A63" s="70" t="s">
        <v>155</v>
      </c>
      <c r="B63" s="64">
        <v>40.1</v>
      </c>
      <c r="C63" s="64">
        <v>0</v>
      </c>
      <c r="D63" s="62">
        <f t="shared" si="2"/>
        <v>0</v>
      </c>
    </row>
    <row r="64" spans="1:4" ht="15" customHeight="1">
      <c r="A64" s="60" t="s">
        <v>11</v>
      </c>
      <c r="B64" s="66">
        <f>B65+B66+B67</f>
        <v>3803.12537</v>
      </c>
      <c r="C64" s="66">
        <f>C65+C66+C67</f>
        <v>1301.60821</v>
      </c>
      <c r="D64" s="62">
        <f t="shared" si="2"/>
        <v>34.22469898750669</v>
      </c>
    </row>
    <row r="65" spans="1:4" ht="12.75">
      <c r="A65" s="70" t="s">
        <v>50</v>
      </c>
      <c r="B65" s="64">
        <v>9</v>
      </c>
      <c r="C65" s="64">
        <v>9</v>
      </c>
      <c r="D65" s="62">
        <f t="shared" si="2"/>
        <v>100</v>
      </c>
    </row>
    <row r="66" spans="1:4" ht="12.75">
      <c r="A66" s="70" t="s">
        <v>28</v>
      </c>
      <c r="B66" s="64">
        <v>509.5</v>
      </c>
      <c r="C66" s="64">
        <v>291.12938</v>
      </c>
      <c r="D66" s="62">
        <f t="shared" si="2"/>
        <v>57.14021197252208</v>
      </c>
    </row>
    <row r="67" spans="1:4" ht="12.75">
      <c r="A67" s="70" t="s">
        <v>16</v>
      </c>
      <c r="B67" s="64">
        <v>3284.62537</v>
      </c>
      <c r="C67" s="64">
        <v>1001.47883</v>
      </c>
      <c r="D67" s="62">
        <f t="shared" si="2"/>
        <v>30.489895107885623</v>
      </c>
    </row>
    <row r="68" spans="1:4" ht="12.75">
      <c r="A68" s="60" t="s">
        <v>156</v>
      </c>
      <c r="B68" s="66">
        <f>B69+B70+B71</f>
        <v>317.62073</v>
      </c>
      <c r="C68" s="66">
        <f>C69+C70+C71</f>
        <v>150.60871</v>
      </c>
      <c r="D68" s="62">
        <f t="shared" si="2"/>
        <v>47.41778346772266</v>
      </c>
    </row>
    <row r="69" spans="1:4" ht="12.75">
      <c r="A69" s="70" t="s">
        <v>15</v>
      </c>
      <c r="B69" s="64">
        <v>85.97164</v>
      </c>
      <c r="C69" s="64">
        <v>41.52241</v>
      </c>
      <c r="D69" s="62">
        <f t="shared" si="2"/>
        <v>48.2977991346914</v>
      </c>
    </row>
    <row r="70" spans="1:4" ht="12.75">
      <c r="A70" s="59" t="s">
        <v>8</v>
      </c>
      <c r="B70" s="64">
        <v>0.1</v>
      </c>
      <c r="C70" s="64">
        <v>0</v>
      </c>
      <c r="D70" s="62">
        <f t="shared" si="2"/>
        <v>0</v>
      </c>
    </row>
    <row r="71" spans="1:4" ht="12.75">
      <c r="A71" s="70" t="s">
        <v>6</v>
      </c>
      <c r="B71" s="64">
        <v>231.54909</v>
      </c>
      <c r="C71" s="64">
        <v>109.0863</v>
      </c>
      <c r="D71" s="62">
        <f t="shared" si="2"/>
        <v>47.11152179436334</v>
      </c>
    </row>
    <row r="72" spans="1:4" ht="12.75">
      <c r="A72" s="60" t="s">
        <v>147</v>
      </c>
      <c r="B72" s="66">
        <f>B73</f>
        <v>565.8</v>
      </c>
      <c r="C72" s="66">
        <f>C73</f>
        <v>354.87317</v>
      </c>
      <c r="D72" s="62">
        <f t="shared" si="2"/>
        <v>62.72060268646166</v>
      </c>
    </row>
    <row r="73" spans="1:4" ht="12.75">
      <c r="A73" s="70" t="s">
        <v>10</v>
      </c>
      <c r="B73" s="64">
        <v>565.8</v>
      </c>
      <c r="C73" s="64">
        <v>354.87317</v>
      </c>
      <c r="D73" s="62">
        <f t="shared" si="2"/>
        <v>62.72060268646166</v>
      </c>
    </row>
    <row r="74" spans="1:4" ht="15">
      <c r="A74" s="4" t="s">
        <v>0</v>
      </c>
      <c r="B74" s="49">
        <f>B53-B54</f>
        <v>-170</v>
      </c>
      <c r="C74" s="49">
        <f>C53-C54</f>
        <v>326.7665299999999</v>
      </c>
      <c r="D74" s="55"/>
    </row>
    <row r="75" spans="1:4" ht="15">
      <c r="A75" s="3"/>
      <c r="B75" s="53"/>
      <c r="C75" s="53"/>
      <c r="D75" s="55"/>
    </row>
    <row r="76" spans="1:4" ht="15.75">
      <c r="A76" s="1" t="s">
        <v>198</v>
      </c>
      <c r="B76" s="56"/>
      <c r="C76" s="56"/>
      <c r="D76" s="56"/>
    </row>
    <row r="77" spans="1:4" ht="15.75">
      <c r="A77" s="1" t="s">
        <v>92</v>
      </c>
      <c r="B77" s="1"/>
      <c r="C77" s="1" t="s">
        <v>199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69"/>
  <sheetViews>
    <sheetView view="pageBreakPreview" zoomScaleNormal="90" zoomScaleSheetLayoutView="100" zoomScalePageLayoutView="0" workbookViewId="0" topLeftCell="A26">
      <pane xSplit="1" topLeftCell="B1" activePane="topRight" state="frozen"/>
      <selection pane="topLeft" activeCell="A1" sqref="A1"/>
      <selection pane="topRight" activeCell="D37" sqref="D37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159</v>
      </c>
      <c r="C5" s="2" t="s">
        <v>194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292.15907</v>
      </c>
      <c r="D7" s="10">
        <f>C7/B7*100</f>
        <v>55.86215487571702</v>
      </c>
    </row>
    <row r="8" spans="1:4" ht="18.75" customHeight="1">
      <c r="A8" s="4" t="s">
        <v>37</v>
      </c>
      <c r="B8" s="11">
        <v>82</v>
      </c>
      <c r="C8" s="11">
        <v>56.71204</v>
      </c>
      <c r="D8" s="6">
        <f>C8/B8*100</f>
        <v>69.16102439024391</v>
      </c>
    </row>
    <row r="9" spans="1:4" ht="18.75" customHeight="1">
      <c r="A9" s="4" t="s">
        <v>39</v>
      </c>
      <c r="B9" s="11">
        <v>194</v>
      </c>
      <c r="C9" s="11">
        <v>20.27134</v>
      </c>
      <c r="D9" s="6">
        <f>C9/B9*100</f>
        <v>10.449144329896907</v>
      </c>
    </row>
    <row r="10" spans="1:4" ht="19.5" customHeight="1">
      <c r="A10" s="4" t="s">
        <v>40</v>
      </c>
      <c r="B10" s="11">
        <v>51</v>
      </c>
      <c r="C10" s="11">
        <v>16.04947</v>
      </c>
      <c r="D10" s="6">
        <f>C10/B10*100</f>
        <v>31.46954901960784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27.7167</v>
      </c>
      <c r="D14" s="6">
        <f>C14/B14*100</f>
        <v>395.9528571428571</v>
      </c>
    </row>
    <row r="15" spans="1:4" ht="63" customHeight="1">
      <c r="A15" s="12" t="s">
        <v>45</v>
      </c>
      <c r="B15" s="11">
        <v>124</v>
      </c>
      <c r="C15" s="11">
        <v>105.75963</v>
      </c>
      <c r="D15" s="6">
        <f>C15/B15*100</f>
        <v>85.29002419354839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120</v>
      </c>
      <c r="B21" s="11">
        <v>0</v>
      </c>
      <c r="C21" s="11">
        <v>0</v>
      </c>
      <c r="D21" s="6">
        <v>0</v>
      </c>
    </row>
    <row r="22" spans="1:4" ht="0.75" customHeight="1" hidden="1">
      <c r="A22" s="4"/>
      <c r="B22" s="11"/>
      <c r="C22" s="11"/>
      <c r="D22" s="6"/>
    </row>
    <row r="23" spans="1:4" ht="37.5" customHeight="1" hidden="1">
      <c r="A23" s="37" t="s">
        <v>144</v>
      </c>
      <c r="B23" s="11">
        <v>0</v>
      </c>
      <c r="C23" s="11"/>
      <c r="D23" s="6">
        <v>0</v>
      </c>
    </row>
    <row r="24" spans="1:4" ht="81" customHeight="1">
      <c r="A24" s="37" t="s">
        <v>178</v>
      </c>
      <c r="B24" s="11">
        <v>40</v>
      </c>
      <c r="C24" s="11">
        <v>40</v>
      </c>
      <c r="D24" s="6">
        <f>C24/B24*100</f>
        <v>100</v>
      </c>
    </row>
    <row r="25" spans="1:4" ht="78.75" customHeight="1">
      <c r="A25" s="37" t="s">
        <v>179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B27+B28+B29+B30+B32+B33+B34+B35+B36+B37+B38+B39+B31</f>
        <v>4183.75491</v>
      </c>
      <c r="C26" s="24">
        <f>C27+C29+C33+C34+C30+C32+C35+C28+C36+C37+C38+C39</f>
        <v>2005.0299300000001</v>
      </c>
      <c r="D26" s="10">
        <f>C26/B26*100</f>
        <v>47.92417273792935</v>
      </c>
    </row>
    <row r="27" spans="1:4" ht="30.75" customHeight="1">
      <c r="A27" s="39" t="s">
        <v>69</v>
      </c>
      <c r="B27" s="31">
        <v>1930.65</v>
      </c>
      <c r="C27" s="31">
        <v>1072.3</v>
      </c>
      <c r="D27" s="6">
        <f>C27/B27*100</f>
        <v>55.54088001450288</v>
      </c>
    </row>
    <row r="28" spans="1:4" ht="52.5" customHeight="1">
      <c r="A28" s="40" t="s">
        <v>138</v>
      </c>
      <c r="B28" s="31">
        <v>439.88</v>
      </c>
      <c r="C28" s="31">
        <v>439.8</v>
      </c>
      <c r="D28" s="6">
        <f aca="true" t="shared" si="0" ref="D28:D38">C28/B28*100</f>
        <v>99.98181322178776</v>
      </c>
    </row>
    <row r="29" spans="1:4" ht="48" customHeight="1">
      <c r="A29" s="4" t="s">
        <v>127</v>
      </c>
      <c r="B29" s="31">
        <v>138.6</v>
      </c>
      <c r="C29" s="31">
        <v>71.30694</v>
      </c>
      <c r="D29" s="6">
        <f t="shared" si="0"/>
        <v>51.44800865800866</v>
      </c>
    </row>
    <row r="30" spans="1:4" ht="33" customHeight="1">
      <c r="A30" s="22" t="s">
        <v>184</v>
      </c>
      <c r="B30" s="31">
        <v>564.10192</v>
      </c>
      <c r="C30" s="31">
        <v>282.1</v>
      </c>
      <c r="D30" s="6">
        <f t="shared" si="0"/>
        <v>50.00869346447182</v>
      </c>
    </row>
    <row r="31" spans="1:4" ht="33" customHeight="1">
      <c r="A31" s="22" t="s">
        <v>187</v>
      </c>
      <c r="B31" s="31">
        <v>499.8</v>
      </c>
      <c r="C31" s="31">
        <v>0</v>
      </c>
      <c r="D31" s="6">
        <f t="shared" si="0"/>
        <v>0</v>
      </c>
    </row>
    <row r="32" spans="1:4" ht="127.5" customHeight="1">
      <c r="A32" s="39" t="s">
        <v>130</v>
      </c>
      <c r="B32" s="31">
        <v>247.2</v>
      </c>
      <c r="C32" s="31">
        <v>119.9</v>
      </c>
      <c r="D32" s="6">
        <f t="shared" si="0"/>
        <v>48.503236245954696</v>
      </c>
    </row>
    <row r="33" spans="1:4" ht="76.5" customHeight="1" hidden="1">
      <c r="A33" s="39" t="s">
        <v>70</v>
      </c>
      <c r="B33" s="31"/>
      <c r="C33" s="31"/>
      <c r="D33" s="6" t="e">
        <f t="shared" si="0"/>
        <v>#DIV/0!</v>
      </c>
    </row>
    <row r="34" spans="1:4" ht="125.25" customHeight="1">
      <c r="A34" s="39" t="s">
        <v>180</v>
      </c>
      <c r="B34" s="31">
        <v>0.1</v>
      </c>
      <c r="C34" s="31">
        <v>0</v>
      </c>
      <c r="D34" s="6">
        <f t="shared" si="0"/>
        <v>0</v>
      </c>
    </row>
    <row r="35" spans="1:4" ht="108.75" customHeight="1" hidden="1">
      <c r="A35" s="39" t="s">
        <v>161</v>
      </c>
      <c r="B35" s="31">
        <v>0</v>
      </c>
      <c r="C35" s="31">
        <v>0</v>
      </c>
      <c r="D35" s="6" t="e">
        <f t="shared" si="0"/>
        <v>#DIV/0!</v>
      </c>
    </row>
    <row r="36" spans="1:4" ht="90" customHeight="1">
      <c r="A36" s="39" t="s">
        <v>133</v>
      </c>
      <c r="B36" s="31">
        <v>0</v>
      </c>
      <c r="C36" s="31">
        <v>0</v>
      </c>
      <c r="D36" s="6">
        <v>0</v>
      </c>
    </row>
    <row r="37" spans="1:4" ht="94.5" customHeight="1">
      <c r="A37" s="39" t="s">
        <v>134</v>
      </c>
      <c r="B37" s="31">
        <v>363.32299</v>
      </c>
      <c r="C37" s="31">
        <v>19.62299</v>
      </c>
      <c r="D37" s="6">
        <f t="shared" si="0"/>
        <v>5.40097669018963</v>
      </c>
    </row>
    <row r="38" spans="1:4" ht="104.25" customHeight="1">
      <c r="A38" s="4" t="s">
        <v>135</v>
      </c>
      <c r="B38" s="31">
        <v>0.1</v>
      </c>
      <c r="C38" s="31">
        <v>0</v>
      </c>
      <c r="D38" s="6">
        <f t="shared" si="0"/>
        <v>0</v>
      </c>
    </row>
    <row r="39" spans="1:4" ht="48" customHeight="1" hidden="1">
      <c r="A39" s="4" t="s">
        <v>146</v>
      </c>
      <c r="B39" s="31">
        <v>0</v>
      </c>
      <c r="C39" s="31">
        <v>0</v>
      </c>
      <c r="D39" s="6">
        <v>0</v>
      </c>
    </row>
    <row r="40" spans="1:4" ht="18" customHeight="1">
      <c r="A40" s="8" t="s">
        <v>1</v>
      </c>
      <c r="B40" s="9">
        <f>B26+B7</f>
        <v>4706.75491</v>
      </c>
      <c r="C40" s="9">
        <f>C26+C7</f>
        <v>2297.1890000000003</v>
      </c>
      <c r="D40" s="9">
        <f aca="true" t="shared" si="1" ref="D40:D62">C40/B40*100</f>
        <v>48.80621668061319</v>
      </c>
    </row>
    <row r="41" spans="1:4" ht="15.75" customHeight="1">
      <c r="A41" s="8" t="s">
        <v>154</v>
      </c>
      <c r="B41" s="54">
        <f>B42+B47+B49+B51+B56+B61</f>
        <v>5046.75491</v>
      </c>
      <c r="C41" s="54">
        <f>C42+C47+C49+C51+C56+C61</f>
        <v>2598.5855100000003</v>
      </c>
      <c r="D41" s="47">
        <f t="shared" si="1"/>
        <v>51.490226023280385</v>
      </c>
    </row>
    <row r="42" spans="1:4" ht="12.75">
      <c r="A42" s="60" t="s">
        <v>17</v>
      </c>
      <c r="B42" s="66">
        <f>B43+B46+B45+B44</f>
        <v>1841.12299</v>
      </c>
      <c r="C42" s="66">
        <f>C43+C45+C46+C44</f>
        <v>1030.60833</v>
      </c>
      <c r="D42" s="61">
        <f t="shared" si="1"/>
        <v>55.97715826686842</v>
      </c>
    </row>
    <row r="43" spans="1:4" ht="25.5">
      <c r="A43" s="69" t="s">
        <v>9</v>
      </c>
      <c r="B43" s="64">
        <v>1725.22299</v>
      </c>
      <c r="C43" s="64">
        <v>964.88869</v>
      </c>
      <c r="D43" s="61">
        <f t="shared" si="1"/>
        <v>55.92834639886175</v>
      </c>
    </row>
    <row r="44" spans="1:4" ht="12.75" hidden="1">
      <c r="A44" s="71" t="s">
        <v>29</v>
      </c>
      <c r="B44" s="64"/>
      <c r="C44" s="64"/>
      <c r="D44" s="61" t="e">
        <f t="shared" si="1"/>
        <v>#DIV/0!</v>
      </c>
    </row>
    <row r="45" spans="1:4" ht="12.75">
      <c r="A45" s="69" t="s">
        <v>12</v>
      </c>
      <c r="B45" s="64">
        <v>2</v>
      </c>
      <c r="C45" s="64">
        <v>0</v>
      </c>
      <c r="D45" s="61">
        <f t="shared" si="1"/>
        <v>0</v>
      </c>
    </row>
    <row r="46" spans="1:4" ht="13.5" customHeight="1">
      <c r="A46" s="70" t="s">
        <v>7</v>
      </c>
      <c r="B46" s="64">
        <v>113.9</v>
      </c>
      <c r="C46" s="64">
        <v>65.71964</v>
      </c>
      <c r="D46" s="61">
        <f t="shared" si="1"/>
        <v>57.69942054433713</v>
      </c>
    </row>
    <row r="47" spans="1:4" ht="12.75">
      <c r="A47" s="60" t="s">
        <v>18</v>
      </c>
      <c r="B47" s="66">
        <f>B48</f>
        <v>138.6</v>
      </c>
      <c r="C47" s="66">
        <f>C48</f>
        <v>71.30694</v>
      </c>
      <c r="D47" s="61">
        <f t="shared" si="1"/>
        <v>51.44800865800866</v>
      </c>
    </row>
    <row r="48" spans="1:4" ht="14.25" customHeight="1">
      <c r="A48" s="70" t="s">
        <v>5</v>
      </c>
      <c r="B48" s="64">
        <v>138.6</v>
      </c>
      <c r="C48" s="64">
        <v>71.30694</v>
      </c>
      <c r="D48" s="61">
        <f t="shared" si="1"/>
        <v>51.44800865800866</v>
      </c>
    </row>
    <row r="49" spans="1:4" ht="12.75">
      <c r="A49" s="60" t="s">
        <v>47</v>
      </c>
      <c r="B49" s="66">
        <f>B50</f>
        <v>10.1</v>
      </c>
      <c r="C49" s="66">
        <f>C50</f>
        <v>1.17</v>
      </c>
      <c r="D49" s="61">
        <f t="shared" si="1"/>
        <v>11.584158415841584</v>
      </c>
    </row>
    <row r="50" spans="1:4" ht="25.5">
      <c r="A50" s="70" t="s">
        <v>155</v>
      </c>
      <c r="B50" s="64">
        <v>10.1</v>
      </c>
      <c r="C50" s="64">
        <v>1.17</v>
      </c>
      <c r="D50" s="61">
        <f t="shared" si="1"/>
        <v>11.584158415841584</v>
      </c>
    </row>
    <row r="51" spans="1:4" ht="12.75">
      <c r="A51" s="60" t="s">
        <v>11</v>
      </c>
      <c r="B51" s="66">
        <f>B54+B55+B53+B52</f>
        <v>2380.7529499999996</v>
      </c>
      <c r="C51" s="66">
        <f>C54+C55+C53+C52</f>
        <v>1148.6164700000002</v>
      </c>
      <c r="D51" s="61">
        <f t="shared" si="1"/>
        <v>48.24593286758294</v>
      </c>
    </row>
    <row r="52" spans="1:4" ht="0.75" customHeight="1" hidden="1">
      <c r="A52" s="72" t="s">
        <v>71</v>
      </c>
      <c r="B52" s="64">
        <v>0</v>
      </c>
      <c r="C52" s="64">
        <v>0</v>
      </c>
      <c r="D52" s="61" t="e">
        <f t="shared" si="1"/>
        <v>#DIV/0!</v>
      </c>
    </row>
    <row r="53" spans="1:4" ht="12.75" hidden="1">
      <c r="A53" s="70" t="s">
        <v>58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28</v>
      </c>
      <c r="B54" s="64">
        <v>247.2</v>
      </c>
      <c r="C54" s="64">
        <v>119.9</v>
      </c>
      <c r="D54" s="61">
        <f t="shared" si="1"/>
        <v>48.503236245954696</v>
      </c>
    </row>
    <row r="55" spans="1:4" ht="12.75">
      <c r="A55" s="70" t="s">
        <v>16</v>
      </c>
      <c r="B55" s="64">
        <v>2133.55295</v>
      </c>
      <c r="C55" s="64">
        <v>1028.71647</v>
      </c>
      <c r="D55" s="61">
        <f t="shared" si="1"/>
        <v>48.21612090761563</v>
      </c>
    </row>
    <row r="56" spans="1:4" ht="17.25" customHeight="1">
      <c r="A56" s="60" t="s">
        <v>156</v>
      </c>
      <c r="B56" s="66">
        <f>B58+B59+B60</f>
        <v>475.92897000000005</v>
      </c>
      <c r="C56" s="66">
        <f>C58+C59+C60</f>
        <v>238.54282</v>
      </c>
      <c r="D56" s="61">
        <f t="shared" si="1"/>
        <v>50.12151708268567</v>
      </c>
    </row>
    <row r="57" spans="1:4" ht="29.25" customHeight="1" hidden="1">
      <c r="A57" s="70" t="s">
        <v>51</v>
      </c>
      <c r="B57" s="64"/>
      <c r="C57" s="64"/>
      <c r="D57" s="61" t="e">
        <f t="shared" si="1"/>
        <v>#DIV/0!</v>
      </c>
    </row>
    <row r="58" spans="1:4" ht="14.25" customHeight="1">
      <c r="A58" s="59" t="s">
        <v>52</v>
      </c>
      <c r="B58" s="64">
        <v>277.6</v>
      </c>
      <c r="C58" s="64">
        <v>188.06938</v>
      </c>
      <c r="D58" s="61">
        <f t="shared" si="1"/>
        <v>67.74833573487031</v>
      </c>
    </row>
    <row r="59" spans="1:4" ht="14.25" customHeight="1">
      <c r="A59" s="59" t="s">
        <v>48</v>
      </c>
      <c r="B59" s="64">
        <v>0.1</v>
      </c>
      <c r="C59" s="64">
        <v>0</v>
      </c>
      <c r="D59" s="61">
        <f t="shared" si="1"/>
        <v>0</v>
      </c>
    </row>
    <row r="60" spans="1:4" ht="12.75">
      <c r="A60" s="70" t="s">
        <v>6</v>
      </c>
      <c r="B60" s="64">
        <v>198.22897</v>
      </c>
      <c r="C60" s="64">
        <v>50.47344</v>
      </c>
      <c r="D60" s="61">
        <f t="shared" si="1"/>
        <v>25.462191525285128</v>
      </c>
    </row>
    <row r="61" spans="1:4" ht="12.75">
      <c r="A61" s="60" t="s">
        <v>147</v>
      </c>
      <c r="B61" s="66">
        <f>B62</f>
        <v>200.25</v>
      </c>
      <c r="C61" s="66">
        <f>C62</f>
        <v>108.34095</v>
      </c>
      <c r="D61" s="61">
        <f t="shared" si="1"/>
        <v>54.10284644194757</v>
      </c>
    </row>
    <row r="62" spans="1:4" ht="12.75">
      <c r="A62" s="70" t="s">
        <v>10</v>
      </c>
      <c r="B62" s="64">
        <v>200.25</v>
      </c>
      <c r="C62" s="64">
        <v>108.34095</v>
      </c>
      <c r="D62" s="61">
        <f t="shared" si="1"/>
        <v>54.10284644194757</v>
      </c>
    </row>
    <row r="63" spans="1:4" ht="16.5" customHeight="1">
      <c r="A63" s="4" t="s">
        <v>0</v>
      </c>
      <c r="B63" s="49">
        <f>B40-B41</f>
        <v>-340</v>
      </c>
      <c r="C63" s="49">
        <f>C40-C41</f>
        <v>-301.39651000000003</v>
      </c>
      <c r="D63" s="53"/>
    </row>
    <row r="64" spans="1:4" ht="9" customHeight="1">
      <c r="A64" s="4"/>
      <c r="B64" s="57"/>
      <c r="C64" s="57"/>
      <c r="D64" s="57"/>
    </row>
    <row r="65" spans="1:4" ht="12" customHeight="1">
      <c r="A65" s="4"/>
      <c r="B65" s="34"/>
      <c r="C65" s="34"/>
      <c r="D65" s="34"/>
    </row>
    <row r="66" spans="1:4" ht="14.25" customHeight="1">
      <c r="A66" s="1" t="s">
        <v>198</v>
      </c>
      <c r="B66" s="1"/>
      <c r="C66" s="1"/>
      <c r="D66" s="1"/>
    </row>
    <row r="67" spans="1:4" ht="14.25" customHeight="1">
      <c r="A67" s="1" t="s">
        <v>92</v>
      </c>
      <c r="B67" s="1"/>
      <c r="C67" s="1" t="s">
        <v>199</v>
      </c>
      <c r="D67" s="1"/>
    </row>
    <row r="68" spans="1:5" ht="14.25" customHeight="1">
      <c r="A68" s="1"/>
      <c r="B68" s="1"/>
      <c r="C68" s="1"/>
      <c r="D68" s="1"/>
      <c r="E68" s="1"/>
    </row>
    <row r="69" spans="1:4" ht="15.75">
      <c r="A69" s="3"/>
      <c r="B69" s="1"/>
      <c r="C69" s="1"/>
      <c r="D69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70"/>
  <sheetViews>
    <sheetView view="pageBreakPreview" zoomScaleSheetLayoutView="100" zoomScalePageLayoutView="0" workbookViewId="0" topLeftCell="A38">
      <pane xSplit="1" topLeftCell="B1" activePane="topRight" state="frozen"/>
      <selection pane="topLeft" activeCell="A1" sqref="A1"/>
      <selection pane="topRight" activeCell="A45" sqref="A45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111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159</v>
      </c>
      <c r="C5" s="2" t="s">
        <v>194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3333.7</v>
      </c>
      <c r="C7" s="9">
        <f>SUM(C8:C21)</f>
        <v>1829.63083</v>
      </c>
      <c r="D7" s="10">
        <f aca="true" t="shared" si="0" ref="D7:D13">C7/B7*100</f>
        <v>54.88288778234395</v>
      </c>
    </row>
    <row r="8" spans="1:4" ht="18.75" customHeight="1">
      <c r="A8" s="4" t="s">
        <v>37</v>
      </c>
      <c r="B8" s="11">
        <v>501.7</v>
      </c>
      <c r="C8" s="38">
        <v>326.04113</v>
      </c>
      <c r="D8" s="10">
        <f t="shared" si="0"/>
        <v>64.98726928443294</v>
      </c>
    </row>
    <row r="9" spans="1:4" ht="18.75" customHeight="1">
      <c r="A9" s="4" t="s">
        <v>38</v>
      </c>
      <c r="B9" s="11">
        <v>153</v>
      </c>
      <c r="C9" s="38">
        <v>132.80399</v>
      </c>
      <c r="D9" s="10">
        <f t="shared" si="0"/>
        <v>86.79999346405228</v>
      </c>
    </row>
    <row r="10" spans="1:4" ht="18.75" customHeight="1">
      <c r="A10" s="4" t="s">
        <v>39</v>
      </c>
      <c r="B10" s="11">
        <v>210</v>
      </c>
      <c r="C10" s="11">
        <v>50.87453</v>
      </c>
      <c r="D10" s="10">
        <f t="shared" si="0"/>
        <v>24.225966666666668</v>
      </c>
    </row>
    <row r="11" spans="1:4" ht="21" customHeight="1">
      <c r="A11" s="4" t="s">
        <v>40</v>
      </c>
      <c r="B11" s="11">
        <v>472</v>
      </c>
      <c r="C11" s="11">
        <v>77.44985</v>
      </c>
      <c r="D11" s="10">
        <f t="shared" si="0"/>
        <v>16.40886652542373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1634</v>
      </c>
      <c r="C13" s="38">
        <v>1127.89376</v>
      </c>
      <c r="D13" s="10">
        <f t="shared" si="0"/>
        <v>69.0265458996328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33.75" customHeight="1">
      <c r="A15" s="4" t="s">
        <v>43</v>
      </c>
      <c r="B15" s="11">
        <v>95</v>
      </c>
      <c r="C15" s="11">
        <v>53.31111</v>
      </c>
      <c r="D15" s="10">
        <f aca="true" t="shared" si="1" ref="D15:D25">C15/B15*100</f>
        <v>56.11695789473684</v>
      </c>
    </row>
    <row r="16" spans="1:4" ht="70.5" customHeight="1">
      <c r="A16" s="12" t="s">
        <v>45</v>
      </c>
      <c r="B16" s="11">
        <v>108</v>
      </c>
      <c r="C16" s="11">
        <v>61.25646</v>
      </c>
      <c r="D16" s="10">
        <f t="shared" si="1"/>
        <v>56.71894444444444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3" t="s">
        <v>100</v>
      </c>
      <c r="B18" s="11">
        <v>0</v>
      </c>
      <c r="C18" s="11">
        <v>0</v>
      </c>
      <c r="D18" s="10">
        <v>0</v>
      </c>
    </row>
    <row r="19" spans="1:4" ht="30.75" customHeight="1" hidden="1">
      <c r="A19" s="43" t="s">
        <v>142</v>
      </c>
      <c r="B19" s="11">
        <v>0</v>
      </c>
      <c r="C19" s="11">
        <v>0</v>
      </c>
      <c r="D19" s="10">
        <v>0</v>
      </c>
    </row>
    <row r="20" spans="1:4" ht="113.25" customHeight="1">
      <c r="A20" s="43" t="s">
        <v>195</v>
      </c>
      <c r="B20" s="11">
        <v>130</v>
      </c>
      <c r="C20" s="11">
        <v>0</v>
      </c>
      <c r="D20" s="10">
        <f t="shared" si="1"/>
        <v>0</v>
      </c>
    </row>
    <row r="21" spans="1:4" ht="105.75" customHeight="1">
      <c r="A21" s="43" t="s">
        <v>196</v>
      </c>
      <c r="B21" s="11">
        <v>30</v>
      </c>
      <c r="C21" s="11">
        <v>0</v>
      </c>
      <c r="D21" s="10">
        <f t="shared" si="1"/>
        <v>0</v>
      </c>
    </row>
    <row r="22" spans="1:4" ht="16.5" customHeight="1">
      <c r="A22" s="8" t="s">
        <v>4</v>
      </c>
      <c r="B22" s="24">
        <f>B23+B24+B27+B28+B32+B34+B35+B36+B37+B38+B39+B29+B31+B30</f>
        <v>7450.48604</v>
      </c>
      <c r="C22" s="24">
        <f>C23+C24+C27+C28+C32+C34+C35+C36+C37+C38+C39+C29</f>
        <v>1935.72896</v>
      </c>
      <c r="D22" s="10">
        <f t="shared" si="1"/>
        <v>25.981244037066876</v>
      </c>
    </row>
    <row r="23" spans="1:4" ht="37.5" customHeight="1">
      <c r="A23" s="39" t="s">
        <v>69</v>
      </c>
      <c r="B23" s="31">
        <v>809.69152</v>
      </c>
      <c r="C23" s="31">
        <v>502.5</v>
      </c>
      <c r="D23" s="10">
        <f t="shared" si="1"/>
        <v>62.06067219278769</v>
      </c>
    </row>
    <row r="24" spans="1:4" ht="47.25" customHeight="1">
      <c r="A24" s="4" t="s">
        <v>127</v>
      </c>
      <c r="B24" s="31">
        <v>273.6</v>
      </c>
      <c r="C24" s="31">
        <v>134.61677</v>
      </c>
      <c r="D24" s="10">
        <f t="shared" si="1"/>
        <v>49.20203581871345</v>
      </c>
    </row>
    <row r="25" spans="1:4" ht="88.5" customHeight="1" hidden="1">
      <c r="A25" s="22" t="s">
        <v>74</v>
      </c>
      <c r="B25" s="31"/>
      <c r="C25" s="31"/>
      <c r="D25" s="10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10">
        <f aca="true" t="shared" si="2" ref="D27:D62">C27/B27*100</f>
        <v>100</v>
      </c>
    </row>
    <row r="28" spans="1:4" ht="0.75" customHeight="1">
      <c r="A28" s="40" t="s">
        <v>101</v>
      </c>
      <c r="B28" s="31">
        <v>0</v>
      </c>
      <c r="C28" s="31">
        <v>0</v>
      </c>
      <c r="D28" s="10" t="e">
        <f t="shared" si="2"/>
        <v>#DIV/0!</v>
      </c>
    </row>
    <row r="29" spans="1:4" ht="39.75" customHeight="1">
      <c r="A29" s="40" t="s">
        <v>137</v>
      </c>
      <c r="B29" s="31">
        <v>2000</v>
      </c>
      <c r="C29" s="31">
        <v>0</v>
      </c>
      <c r="D29" s="10">
        <f t="shared" si="2"/>
        <v>0</v>
      </c>
    </row>
    <row r="30" spans="1:4" ht="51" customHeight="1">
      <c r="A30" s="40" t="s">
        <v>190</v>
      </c>
      <c r="B30" s="31">
        <v>800.48</v>
      </c>
      <c r="C30" s="31">
        <v>0</v>
      </c>
      <c r="D30" s="10">
        <f t="shared" si="2"/>
        <v>0</v>
      </c>
    </row>
    <row r="31" spans="1:4" ht="39.75" customHeight="1">
      <c r="A31" s="40" t="s">
        <v>187</v>
      </c>
      <c r="B31" s="31">
        <v>480.2</v>
      </c>
      <c r="C31" s="31">
        <v>0</v>
      </c>
      <c r="D31" s="10">
        <f t="shared" si="2"/>
        <v>0</v>
      </c>
    </row>
    <row r="32" spans="1:4" ht="125.25" customHeight="1">
      <c r="A32" s="39" t="s">
        <v>130</v>
      </c>
      <c r="B32" s="31">
        <v>312.8</v>
      </c>
      <c r="C32" s="31">
        <v>170.3</v>
      </c>
      <c r="D32" s="10">
        <f t="shared" si="2"/>
        <v>54.44373401534527</v>
      </c>
    </row>
    <row r="33" spans="1:4" ht="0.75" customHeight="1">
      <c r="A33" s="39" t="s">
        <v>70</v>
      </c>
      <c r="B33" s="31"/>
      <c r="C33" s="31">
        <v>0</v>
      </c>
      <c r="D33" s="10" t="e">
        <f t="shared" si="2"/>
        <v>#DIV/0!</v>
      </c>
    </row>
    <row r="34" spans="1:4" ht="129.75" customHeight="1">
      <c r="A34" s="39" t="s">
        <v>160</v>
      </c>
      <c r="B34" s="31">
        <v>71.486</v>
      </c>
      <c r="C34" s="31">
        <v>0</v>
      </c>
      <c r="D34" s="10">
        <f t="shared" si="2"/>
        <v>0</v>
      </c>
    </row>
    <row r="35" spans="1:4" ht="113.25" customHeight="1" hidden="1">
      <c r="A35" s="39" t="s">
        <v>161</v>
      </c>
      <c r="B35" s="31">
        <v>0</v>
      </c>
      <c r="C35" s="31">
        <v>0</v>
      </c>
      <c r="D35" s="10">
        <v>0</v>
      </c>
    </row>
    <row r="36" spans="1:4" ht="111" customHeight="1">
      <c r="A36" s="39" t="s">
        <v>133</v>
      </c>
      <c r="B36" s="31">
        <v>1486.11633</v>
      </c>
      <c r="C36" s="31">
        <v>2</v>
      </c>
      <c r="D36" s="10">
        <f t="shared" si="2"/>
        <v>0.1345789666411915</v>
      </c>
    </row>
    <row r="37" spans="1:4" ht="94.5" customHeight="1">
      <c r="A37" s="39" t="s">
        <v>134</v>
      </c>
      <c r="B37" s="31">
        <v>228.94246</v>
      </c>
      <c r="C37" s="31">
        <v>139.24246</v>
      </c>
      <c r="D37" s="10">
        <f t="shared" si="2"/>
        <v>60.819849668777024</v>
      </c>
    </row>
    <row r="38" spans="1:4" ht="112.5" customHeight="1">
      <c r="A38" s="4" t="s">
        <v>135</v>
      </c>
      <c r="B38" s="31">
        <v>0.1</v>
      </c>
      <c r="C38" s="31">
        <v>0</v>
      </c>
      <c r="D38" s="10">
        <f t="shared" si="2"/>
        <v>0</v>
      </c>
    </row>
    <row r="39" spans="1:4" ht="63" customHeight="1" hidden="1">
      <c r="A39" s="4" t="s">
        <v>96</v>
      </c>
      <c r="B39" s="31"/>
      <c r="C39" s="31"/>
      <c r="D39" s="10"/>
    </row>
    <row r="40" spans="1:4" ht="18" customHeight="1">
      <c r="A40" s="8" t="s">
        <v>1</v>
      </c>
      <c r="B40" s="9">
        <f>B22+B7</f>
        <v>10784.18604</v>
      </c>
      <c r="C40" s="9">
        <f>C22+C7</f>
        <v>3765.35979</v>
      </c>
      <c r="D40" s="10">
        <f t="shared" si="2"/>
        <v>34.91556781414724</v>
      </c>
    </row>
    <row r="41" spans="1:4" ht="15" customHeight="1">
      <c r="A41" s="8" t="s">
        <v>154</v>
      </c>
      <c r="B41" s="47">
        <f>B43+B47+B49+B52+B57+B61</f>
        <v>11210.18604</v>
      </c>
      <c r="C41" s="47">
        <f>C43+C47+C49+C52+C57+C61</f>
        <v>4036.9525100000005</v>
      </c>
      <c r="D41" s="10">
        <f t="shared" si="2"/>
        <v>36.011467567044946</v>
      </c>
    </row>
    <row r="42" spans="1:4" ht="16.5" customHeight="1" hidden="1">
      <c r="A42" s="8"/>
      <c r="B42" s="53"/>
      <c r="C42" s="53"/>
      <c r="D42" s="10" t="e">
        <f t="shared" si="2"/>
        <v>#DIV/0!</v>
      </c>
    </row>
    <row r="43" spans="1:4" ht="12.75">
      <c r="A43" s="60" t="s">
        <v>17</v>
      </c>
      <c r="B43" s="61">
        <f>B44+B45+B46</f>
        <v>2563.50638</v>
      </c>
      <c r="C43" s="61">
        <f>C44+C45+C46</f>
        <v>1393.34715</v>
      </c>
      <c r="D43" s="73">
        <f t="shared" si="2"/>
        <v>54.35317660492813</v>
      </c>
    </row>
    <row r="44" spans="1:4" ht="25.5">
      <c r="A44" s="71" t="s">
        <v>9</v>
      </c>
      <c r="B44" s="63">
        <v>2456.85869</v>
      </c>
      <c r="C44" s="64">
        <v>1317.35569</v>
      </c>
      <c r="D44" s="73">
        <f t="shared" si="2"/>
        <v>53.6195140307398</v>
      </c>
    </row>
    <row r="45" spans="1:4" ht="13.5" customHeight="1">
      <c r="A45" s="69" t="s">
        <v>12</v>
      </c>
      <c r="B45" s="64">
        <v>5</v>
      </c>
      <c r="C45" s="64">
        <v>0</v>
      </c>
      <c r="D45" s="73">
        <f t="shared" si="2"/>
        <v>0</v>
      </c>
    </row>
    <row r="46" spans="1:4" ht="13.5" customHeight="1">
      <c r="A46" s="70" t="s">
        <v>7</v>
      </c>
      <c r="B46" s="64">
        <v>101.64769</v>
      </c>
      <c r="C46" s="64">
        <v>75.99146</v>
      </c>
      <c r="D46" s="73">
        <f t="shared" si="2"/>
        <v>74.75965267877707</v>
      </c>
    </row>
    <row r="47" spans="1:4" ht="16.5" customHeight="1">
      <c r="A47" s="60" t="s">
        <v>18</v>
      </c>
      <c r="B47" s="66">
        <f>B48</f>
        <v>273.6</v>
      </c>
      <c r="C47" s="66">
        <f>C48</f>
        <v>134.61677</v>
      </c>
      <c r="D47" s="73">
        <f t="shared" si="2"/>
        <v>49.20203581871345</v>
      </c>
    </row>
    <row r="48" spans="1:4" ht="14.25" customHeight="1">
      <c r="A48" s="70" t="s">
        <v>5</v>
      </c>
      <c r="B48" s="64">
        <v>273.6</v>
      </c>
      <c r="C48" s="64">
        <v>134.61677</v>
      </c>
      <c r="D48" s="73">
        <f t="shared" si="2"/>
        <v>49.20203581871345</v>
      </c>
    </row>
    <row r="49" spans="1:4" ht="12.75">
      <c r="A49" s="60" t="s">
        <v>47</v>
      </c>
      <c r="B49" s="66">
        <f>B50+B51</f>
        <v>0.515</v>
      </c>
      <c r="C49" s="66">
        <f>C50+C51</f>
        <v>0.415</v>
      </c>
      <c r="D49" s="73">
        <f t="shared" si="2"/>
        <v>80.58252427184466</v>
      </c>
    </row>
    <row r="50" spans="1:4" ht="25.5" hidden="1">
      <c r="A50" s="70" t="s">
        <v>80</v>
      </c>
      <c r="B50" s="64"/>
      <c r="C50" s="64"/>
      <c r="D50" s="73" t="e">
        <f t="shared" si="2"/>
        <v>#DIV/0!</v>
      </c>
    </row>
    <row r="51" spans="1:4" ht="27.75" customHeight="1">
      <c r="A51" s="70" t="s">
        <v>155</v>
      </c>
      <c r="B51" s="64">
        <v>0.515</v>
      </c>
      <c r="C51" s="64">
        <v>0.415</v>
      </c>
      <c r="D51" s="73">
        <f t="shared" si="2"/>
        <v>80.58252427184466</v>
      </c>
    </row>
    <row r="52" spans="1:4" ht="12.75">
      <c r="A52" s="60" t="s">
        <v>11</v>
      </c>
      <c r="B52" s="66">
        <f>B53+B55+B56+B54</f>
        <v>5664.39633</v>
      </c>
      <c r="C52" s="66">
        <f>C53+C55+C56+C54</f>
        <v>248.8</v>
      </c>
      <c r="D52" s="73">
        <f t="shared" si="2"/>
        <v>4.392348019193071</v>
      </c>
    </row>
    <row r="53" spans="1:4" ht="0.75" customHeight="1">
      <c r="A53" s="70" t="s">
        <v>71</v>
      </c>
      <c r="B53" s="64">
        <v>0</v>
      </c>
      <c r="C53" s="64">
        <v>0</v>
      </c>
      <c r="D53" s="73" t="e">
        <f t="shared" si="2"/>
        <v>#DIV/0!</v>
      </c>
    </row>
    <row r="54" spans="1:4" ht="12.75">
      <c r="A54" s="70" t="s">
        <v>50</v>
      </c>
      <c r="B54" s="64">
        <v>9</v>
      </c>
      <c r="C54" s="64">
        <v>0</v>
      </c>
      <c r="D54" s="73">
        <f t="shared" si="2"/>
        <v>0</v>
      </c>
    </row>
    <row r="55" spans="1:4" ht="12.75">
      <c r="A55" s="70" t="s">
        <v>28</v>
      </c>
      <c r="B55" s="64">
        <v>3798.91633</v>
      </c>
      <c r="C55" s="64">
        <v>172.3</v>
      </c>
      <c r="D55" s="73">
        <f t="shared" si="2"/>
        <v>4.535503944620965</v>
      </c>
    </row>
    <row r="56" spans="1:4" ht="12.75">
      <c r="A56" s="70" t="s">
        <v>16</v>
      </c>
      <c r="B56" s="64">
        <v>1856.48</v>
      </c>
      <c r="C56" s="64">
        <v>76.5</v>
      </c>
      <c r="D56" s="73">
        <f t="shared" si="2"/>
        <v>4.120701542704473</v>
      </c>
    </row>
    <row r="57" spans="1:4" ht="17.25" customHeight="1">
      <c r="A57" s="60" t="s">
        <v>72</v>
      </c>
      <c r="B57" s="66">
        <f>B58+B59+B60</f>
        <v>2517.96833</v>
      </c>
      <c r="C57" s="66">
        <f>C58+C59+C60</f>
        <v>2156.83323</v>
      </c>
      <c r="D57" s="73">
        <f t="shared" si="2"/>
        <v>85.65767902251574</v>
      </c>
    </row>
    <row r="58" spans="1:4" ht="14.25" customHeight="1">
      <c r="A58" s="70" t="s">
        <v>15</v>
      </c>
      <c r="B58" s="64">
        <v>348.7</v>
      </c>
      <c r="C58" s="64">
        <v>134.66202</v>
      </c>
      <c r="D58" s="73">
        <f t="shared" si="2"/>
        <v>38.618302265557794</v>
      </c>
    </row>
    <row r="59" spans="1:4" ht="14.25" customHeight="1">
      <c r="A59" s="59" t="s">
        <v>8</v>
      </c>
      <c r="B59" s="64">
        <v>71.486</v>
      </c>
      <c r="C59" s="64">
        <v>0</v>
      </c>
      <c r="D59" s="73">
        <f t="shared" si="2"/>
        <v>0</v>
      </c>
    </row>
    <row r="60" spans="1:4" ht="14.25" customHeight="1">
      <c r="A60" s="70" t="s">
        <v>6</v>
      </c>
      <c r="B60" s="64">
        <v>2097.78233</v>
      </c>
      <c r="C60" s="64">
        <v>2022.17121</v>
      </c>
      <c r="D60" s="73">
        <f t="shared" si="2"/>
        <v>96.3956641774173</v>
      </c>
    </row>
    <row r="61" spans="1:4" ht="14.25" customHeight="1">
      <c r="A61" s="60" t="s">
        <v>147</v>
      </c>
      <c r="B61" s="66">
        <f>B62</f>
        <v>190.2</v>
      </c>
      <c r="C61" s="66">
        <f>C62</f>
        <v>102.94036</v>
      </c>
      <c r="D61" s="73">
        <f t="shared" si="2"/>
        <v>54.12216614090431</v>
      </c>
    </row>
    <row r="62" spans="1:4" ht="12.75">
      <c r="A62" s="70" t="s">
        <v>10</v>
      </c>
      <c r="B62" s="64">
        <v>190.2</v>
      </c>
      <c r="C62" s="64">
        <v>102.94036</v>
      </c>
      <c r="D62" s="73">
        <f t="shared" si="2"/>
        <v>54.12216614090431</v>
      </c>
    </row>
    <row r="63" spans="1:4" ht="15" customHeight="1">
      <c r="A63" s="4" t="s">
        <v>0</v>
      </c>
      <c r="B63" s="49">
        <f>B40-B41</f>
        <v>-426</v>
      </c>
      <c r="C63" s="49">
        <f>C40-C41</f>
        <v>-271.59272000000055</v>
      </c>
      <c r="D63" s="6"/>
    </row>
    <row r="64" spans="1:4" ht="16.5" customHeight="1">
      <c r="A64" s="3"/>
      <c r="B64" s="5"/>
      <c r="C64" s="5"/>
      <c r="D64" s="6"/>
    </row>
    <row r="65" spans="1:4" ht="15.75">
      <c r="A65" s="1" t="s">
        <v>198</v>
      </c>
      <c r="B65" s="1"/>
      <c r="C65" s="1"/>
      <c r="D65" s="1"/>
    </row>
    <row r="66" spans="1:4" ht="15.75">
      <c r="A66" s="1" t="s">
        <v>92</v>
      </c>
      <c r="B66" s="1"/>
      <c r="C66" s="1" t="s">
        <v>199</v>
      </c>
      <c r="D66" s="1"/>
    </row>
    <row r="67" ht="14.25" customHeight="1"/>
    <row r="68" spans="1:4" ht="14.25" customHeight="1">
      <c r="A68" s="1"/>
      <c r="B68" s="1"/>
      <c r="C68" s="1"/>
      <c r="D68" s="1"/>
    </row>
    <row r="69" spans="1:5" ht="14.25" customHeight="1">
      <c r="A69" s="3"/>
      <c r="B69" s="1"/>
      <c r="C69" s="1"/>
      <c r="D69" s="1"/>
      <c r="E69" s="1"/>
    </row>
    <row r="70" spans="2:4" ht="15.75"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4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view="pageBreakPreview" zoomScaleSheetLayoutView="100" zoomScalePageLayoutView="0" workbookViewId="0" topLeftCell="A30">
      <pane xSplit="1" topLeftCell="B1" activePane="topRight" state="frozen"/>
      <selection pane="topLeft" activeCell="A1" sqref="A1"/>
      <selection pane="topRight" activeCell="H32" sqref="H32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5" ht="15.75">
      <c r="A3" s="74" t="s">
        <v>193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159</v>
      </c>
      <c r="C5" s="30" t="s">
        <v>194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1141</v>
      </c>
      <c r="C7" s="9">
        <f>SUM(C8:C19)</f>
        <v>857.5006300000001</v>
      </c>
      <c r="D7" s="10">
        <f>C7/B7*100</f>
        <v>75.15342944785277</v>
      </c>
    </row>
    <row r="8" spans="1:4" ht="15" customHeight="1">
      <c r="A8" s="4" t="s">
        <v>37</v>
      </c>
      <c r="B8" s="11">
        <v>259</v>
      </c>
      <c r="C8" s="11">
        <v>164.27578</v>
      </c>
      <c r="D8" s="10">
        <f aca="true" t="shared" si="0" ref="D8:D16">C8/B8*100</f>
        <v>63.426942084942084</v>
      </c>
    </row>
    <row r="9" spans="1:4" ht="19.5" customHeight="1" hidden="1">
      <c r="A9" s="4" t="s">
        <v>38</v>
      </c>
      <c r="B9" s="11">
        <v>0</v>
      </c>
      <c r="C9" s="11">
        <v>0</v>
      </c>
      <c r="D9" s="10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6.9407</v>
      </c>
      <c r="D10" s="10">
        <f t="shared" si="0"/>
        <v>3.9661142857142853</v>
      </c>
    </row>
    <row r="11" spans="1:4" ht="15" customHeight="1">
      <c r="A11" s="4" t="s">
        <v>40</v>
      </c>
      <c r="B11" s="11">
        <v>446</v>
      </c>
      <c r="C11" s="11">
        <v>252.92761</v>
      </c>
      <c r="D11" s="10">
        <f t="shared" si="0"/>
        <v>56.7102264573991</v>
      </c>
    </row>
    <row r="12" spans="1:4" ht="28.5" customHeight="1" hidden="1">
      <c r="A12" s="4" t="s">
        <v>41</v>
      </c>
      <c r="B12" s="11">
        <v>0</v>
      </c>
      <c r="C12" s="11">
        <v>0</v>
      </c>
      <c r="D12" s="10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4.88993</v>
      </c>
      <c r="D13" s="10">
        <f t="shared" si="0"/>
        <v>54.33255555555555</v>
      </c>
    </row>
    <row r="14" spans="1:4" ht="32.25" customHeight="1">
      <c r="A14" s="4" t="s">
        <v>43</v>
      </c>
      <c r="B14" s="11">
        <v>57</v>
      </c>
      <c r="C14" s="11">
        <v>29.80986</v>
      </c>
      <c r="D14" s="10">
        <f t="shared" si="0"/>
        <v>52.298</v>
      </c>
    </row>
    <row r="15" spans="1:4" ht="63.75" customHeight="1">
      <c r="A15" s="12" t="s">
        <v>45</v>
      </c>
      <c r="B15" s="11">
        <v>195</v>
      </c>
      <c r="C15" s="11">
        <v>270.50344</v>
      </c>
      <c r="D15" s="10">
        <f t="shared" si="0"/>
        <v>138.71971282051283</v>
      </c>
    </row>
    <row r="16" spans="1:4" ht="30.75" customHeight="1">
      <c r="A16" s="4" t="s">
        <v>142</v>
      </c>
      <c r="B16" s="11">
        <v>0</v>
      </c>
      <c r="C16" s="11">
        <v>128.15331</v>
      </c>
      <c r="D16" s="10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115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113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3178.7810899999995</v>
      </c>
      <c r="C20" s="24">
        <f>C21+C22+C25+C29+C23+C27+C30+C31+C32</f>
        <v>1952.88076</v>
      </c>
      <c r="D20" s="10">
        <f>C20/B20*100</f>
        <v>61.43489295766511</v>
      </c>
    </row>
    <row r="21" spans="1:4" ht="30.75" customHeight="1">
      <c r="A21" s="4" t="s">
        <v>75</v>
      </c>
      <c r="B21" s="31">
        <v>990.18226</v>
      </c>
      <c r="C21" s="31">
        <v>629.06514</v>
      </c>
      <c r="D21" s="6">
        <f>C21/B21*100</f>
        <v>63.530237352464795</v>
      </c>
    </row>
    <row r="22" spans="1:4" ht="47.25" customHeight="1">
      <c r="A22" s="4" t="s">
        <v>127</v>
      </c>
      <c r="B22" s="31">
        <v>138.6</v>
      </c>
      <c r="C22" s="31">
        <v>76.01679</v>
      </c>
      <c r="D22" s="6">
        <f aca="true" t="shared" si="1" ref="D22:D32">C22/B22*100</f>
        <v>54.84616883116883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137</v>
      </c>
      <c r="B24" s="31">
        <v>0</v>
      </c>
      <c r="C24" s="31">
        <v>0</v>
      </c>
      <c r="D24" s="6" t="e">
        <f t="shared" si="1"/>
        <v>#DIV/0!</v>
      </c>
    </row>
    <row r="25" spans="1:4" ht="130.5" customHeight="1">
      <c r="A25" s="4" t="s">
        <v>130</v>
      </c>
      <c r="B25" s="31">
        <v>59.2</v>
      </c>
      <c r="C25" s="31">
        <v>50</v>
      </c>
      <c r="D25" s="6">
        <f t="shared" si="1"/>
        <v>84.45945945945945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27.5" customHeight="1">
      <c r="A27" s="4" t="s">
        <v>160</v>
      </c>
      <c r="B27" s="31">
        <v>53.078</v>
      </c>
      <c r="C27" s="31">
        <v>52.978</v>
      </c>
      <c r="D27" s="6">
        <f t="shared" si="1"/>
        <v>99.81159802554731</v>
      </c>
    </row>
    <row r="28" spans="1:4" ht="124.5" customHeight="1" hidden="1">
      <c r="A28" s="4" t="s">
        <v>161</v>
      </c>
      <c r="B28" s="31">
        <v>0</v>
      </c>
      <c r="C28" s="31">
        <v>0</v>
      </c>
      <c r="D28" s="6" t="e">
        <f t="shared" si="1"/>
        <v>#DIV/0!</v>
      </c>
    </row>
    <row r="29" spans="1:4" ht="107.25" customHeight="1">
      <c r="A29" s="4" t="s">
        <v>133</v>
      </c>
      <c r="B29" s="31">
        <v>143.538</v>
      </c>
      <c r="C29" s="31">
        <v>124.738</v>
      </c>
      <c r="D29" s="6">
        <f t="shared" si="1"/>
        <v>86.90242305173543</v>
      </c>
    </row>
    <row r="30" spans="1:4" ht="93" customHeight="1">
      <c r="A30" s="39" t="s">
        <v>134</v>
      </c>
      <c r="B30" s="31">
        <v>1038.34182</v>
      </c>
      <c r="C30" s="31">
        <v>264.34182</v>
      </c>
      <c r="D30" s="6">
        <f t="shared" si="1"/>
        <v>25.458073142041027</v>
      </c>
    </row>
    <row r="31" spans="1:4" ht="108" customHeight="1">
      <c r="A31" s="4" t="s">
        <v>135</v>
      </c>
      <c r="B31" s="31">
        <v>0.1</v>
      </c>
      <c r="C31" s="31">
        <v>0</v>
      </c>
      <c r="D31" s="6">
        <f t="shared" si="1"/>
        <v>0</v>
      </c>
    </row>
    <row r="32" spans="1:4" ht="33" customHeight="1">
      <c r="A32" s="4" t="s">
        <v>181</v>
      </c>
      <c r="B32" s="31">
        <v>3.6879</v>
      </c>
      <c r="C32" s="31">
        <v>3.6879</v>
      </c>
      <c r="D32" s="6">
        <f t="shared" si="1"/>
        <v>100</v>
      </c>
    </row>
    <row r="33" spans="1:4" ht="21" customHeight="1">
      <c r="A33" s="35" t="s">
        <v>1</v>
      </c>
      <c r="B33" s="9">
        <f>B20+B7</f>
        <v>4319.7810899999995</v>
      </c>
      <c r="C33" s="9">
        <f>C20+C7</f>
        <v>2810.38139</v>
      </c>
      <c r="D33" s="10">
        <f>C33/B33*100</f>
        <v>65.05842151366981</v>
      </c>
    </row>
    <row r="34" spans="1:4" ht="14.25">
      <c r="A34" s="8" t="s">
        <v>154</v>
      </c>
      <c r="B34" s="47">
        <f>B35+B39+B41+B44+B48</f>
        <v>4351.08109</v>
      </c>
      <c r="C34" s="47">
        <f>C35+C39+C41+C44+C48+C52</f>
        <v>2753.43537</v>
      </c>
      <c r="D34" s="48">
        <f>C34/B34*100</f>
        <v>63.28163766766297</v>
      </c>
    </row>
    <row r="35" spans="1:4" ht="12.75">
      <c r="A35" s="60" t="s">
        <v>17</v>
      </c>
      <c r="B35" s="61">
        <f>B36+B37+B38</f>
        <v>1780.6245099999999</v>
      </c>
      <c r="C35" s="61">
        <f>C36+C37+C38</f>
        <v>1137.26358</v>
      </c>
      <c r="D35" s="62">
        <f aca="true" t="shared" si="2" ref="D35:D51">C35/B35*100</f>
        <v>63.868804097277085</v>
      </c>
    </row>
    <row r="36" spans="1:4" ht="29.25" customHeight="1">
      <c r="A36" s="71" t="s">
        <v>9</v>
      </c>
      <c r="B36" s="63">
        <v>1533.24182</v>
      </c>
      <c r="C36" s="63">
        <v>904.04841</v>
      </c>
      <c r="D36" s="62">
        <f t="shared" si="2"/>
        <v>58.96319799051659</v>
      </c>
    </row>
    <row r="37" spans="1:4" ht="15" customHeight="1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5" customHeight="1">
      <c r="A38" s="70" t="s">
        <v>7</v>
      </c>
      <c r="B38" s="64">
        <v>245.38269</v>
      </c>
      <c r="C38" s="64">
        <v>233.21517</v>
      </c>
      <c r="D38" s="62">
        <f t="shared" si="2"/>
        <v>95.04141062272976</v>
      </c>
    </row>
    <row r="39" spans="1:4" ht="16.5" customHeight="1">
      <c r="A39" s="60" t="s">
        <v>18</v>
      </c>
      <c r="B39" s="66">
        <f>B40</f>
        <v>138.6</v>
      </c>
      <c r="C39" s="66">
        <f>C40</f>
        <v>76.01679</v>
      </c>
      <c r="D39" s="62">
        <f t="shared" si="2"/>
        <v>54.84616883116883</v>
      </c>
    </row>
    <row r="40" spans="1:4" ht="15" customHeight="1">
      <c r="A40" s="70" t="s">
        <v>5</v>
      </c>
      <c r="B40" s="64">
        <v>138.6</v>
      </c>
      <c r="C40" s="64">
        <v>76.01679</v>
      </c>
      <c r="D40" s="62">
        <f t="shared" si="2"/>
        <v>54.84616883116883</v>
      </c>
    </row>
    <row r="41" spans="1:4" ht="12.75">
      <c r="A41" s="60" t="s">
        <v>47</v>
      </c>
      <c r="B41" s="66">
        <f>B42+B43</f>
        <v>10.1</v>
      </c>
      <c r="C41" s="66">
        <f>C42+C43</f>
        <v>0</v>
      </c>
      <c r="D41" s="62">
        <f t="shared" si="2"/>
        <v>0</v>
      </c>
    </row>
    <row r="42" spans="1:4" ht="25.5" hidden="1">
      <c r="A42" s="70" t="s">
        <v>80</v>
      </c>
      <c r="B42" s="64">
        <v>0</v>
      </c>
      <c r="C42" s="64">
        <v>0</v>
      </c>
      <c r="D42" s="62" t="e">
        <f t="shared" si="2"/>
        <v>#DIV/0!</v>
      </c>
    </row>
    <row r="43" spans="1:4" ht="31.5" customHeight="1">
      <c r="A43" s="70" t="s">
        <v>155</v>
      </c>
      <c r="B43" s="64">
        <v>10.1</v>
      </c>
      <c r="C43" s="64">
        <v>0</v>
      </c>
      <c r="D43" s="62">
        <f t="shared" si="2"/>
        <v>0</v>
      </c>
    </row>
    <row r="44" spans="1:4" ht="15" customHeight="1">
      <c r="A44" s="60" t="s">
        <v>11</v>
      </c>
      <c r="B44" s="66">
        <f>B45+B46+B47</f>
        <v>918.738</v>
      </c>
      <c r="C44" s="66">
        <f>C45+C46+C47</f>
        <v>303.738</v>
      </c>
      <c r="D44" s="62">
        <f t="shared" si="2"/>
        <v>33.060350176002295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5.75" customHeight="1">
      <c r="A46" s="70" t="s">
        <v>28</v>
      </c>
      <c r="B46" s="64">
        <v>202.738</v>
      </c>
      <c r="C46" s="64">
        <v>174.738</v>
      </c>
      <c r="D46" s="62">
        <f t="shared" si="2"/>
        <v>86.1890716096637</v>
      </c>
    </row>
    <row r="47" spans="1:4" ht="16.5" customHeight="1">
      <c r="A47" s="70" t="s">
        <v>16</v>
      </c>
      <c r="B47" s="64">
        <v>716</v>
      </c>
      <c r="C47" s="64">
        <v>129</v>
      </c>
      <c r="D47" s="62">
        <f t="shared" si="2"/>
        <v>18.01675977653631</v>
      </c>
    </row>
    <row r="48" spans="1:4" ht="15.75" customHeight="1">
      <c r="A48" s="60" t="s">
        <v>72</v>
      </c>
      <c r="B48" s="66">
        <f>B49+B50+B51</f>
        <v>1503.01858</v>
      </c>
      <c r="C48" s="66">
        <f>C49+C50+C51</f>
        <v>1236.417</v>
      </c>
      <c r="D48" s="62">
        <f t="shared" si="2"/>
        <v>82.26225653178551</v>
      </c>
    </row>
    <row r="49" spans="1:4" ht="15.75" customHeight="1">
      <c r="A49" s="70" t="s">
        <v>15</v>
      </c>
      <c r="B49" s="64">
        <v>504.17058</v>
      </c>
      <c r="C49" s="64">
        <v>289.7827</v>
      </c>
      <c r="D49" s="62">
        <f t="shared" si="2"/>
        <v>57.477114194168166</v>
      </c>
    </row>
    <row r="50" spans="1:4" ht="15.75" customHeight="1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945.77</v>
      </c>
      <c r="C51" s="64">
        <v>893.65652</v>
      </c>
      <c r="D51" s="62">
        <f t="shared" si="2"/>
        <v>94.4898357951722</v>
      </c>
    </row>
    <row r="52" spans="1:4" ht="14.25" customHeight="1" hidden="1">
      <c r="A52" s="8" t="s">
        <v>147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6" customHeight="1" hidden="1">
      <c r="A54" s="4" t="s">
        <v>0</v>
      </c>
      <c r="B54" s="49">
        <f>B33-B34</f>
        <v>-31.300000000000182</v>
      </c>
      <c r="C54" s="49">
        <f>C33-C34</f>
        <v>56.94601999999986</v>
      </c>
      <c r="D54" s="55"/>
      <c r="E54" s="1"/>
    </row>
    <row r="55" spans="1:4" ht="15">
      <c r="A55" s="4" t="s">
        <v>0</v>
      </c>
      <c r="B55" s="49">
        <f>B33-B34</f>
        <v>-31.300000000000182</v>
      </c>
      <c r="C55" s="49">
        <f>C33-C34</f>
        <v>56.94601999999986</v>
      </c>
      <c r="D55" s="55"/>
    </row>
    <row r="56" spans="1:4" ht="15">
      <c r="A56" s="4"/>
      <c r="B56" s="49"/>
      <c r="C56" s="49"/>
      <c r="D56" s="55"/>
    </row>
    <row r="57" spans="1:4" ht="15.75">
      <c r="A57" s="1" t="s">
        <v>198</v>
      </c>
      <c r="B57" s="1"/>
      <c r="C57" s="1"/>
      <c r="D57" s="1"/>
    </row>
    <row r="58" spans="1:4" ht="15.75">
      <c r="A58" s="1" t="s">
        <v>92</v>
      </c>
      <c r="B58" s="1"/>
      <c r="C58" s="1" t="s">
        <v>199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5"/>
  <sheetViews>
    <sheetView tabSelected="1" view="pageBreakPreview" zoomScale="106" zoomScaleSheetLayoutView="106" zoomScalePageLayoutView="0" workbookViewId="0" topLeftCell="A22">
      <pane xSplit="1" topLeftCell="B1" activePane="topRight" state="frozen"/>
      <selection pane="topLeft" activeCell="A1" sqref="A1"/>
      <selection pane="topRight" activeCell="F55" sqref="F55"/>
    </sheetView>
  </sheetViews>
  <sheetFormatPr defaultColWidth="9.00390625" defaultRowHeight="12.75"/>
  <cols>
    <col min="1" max="1" width="75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114</v>
      </c>
      <c r="B2" s="74"/>
      <c r="C2" s="74"/>
      <c r="D2" s="74"/>
    </row>
    <row r="3" spans="1:4" ht="15.75">
      <c r="A3" s="74" t="s">
        <v>193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159</v>
      </c>
      <c r="C5" s="30" t="s">
        <v>194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B9+B10+B11+B12+B14+B15+B17+B18+B22+B19+B21+B31</f>
        <v>32348.9</v>
      </c>
      <c r="C8" s="9">
        <f>C9+C10+C11+C12+C14+C15+C17+C18+C26+C22+C20+C28+C13+C29+C27+C32+C33+C31+C19+C21+C30</f>
        <v>17450.076839999994</v>
      </c>
      <c r="D8" s="10">
        <f aca="true" t="shared" si="0" ref="D8:D31">C8/B8*100</f>
        <v>53.94333915527265</v>
      </c>
    </row>
    <row r="9" spans="1:4" ht="15.75" customHeight="1">
      <c r="A9" s="4" t="s">
        <v>91</v>
      </c>
      <c r="B9" s="11">
        <v>24701.9</v>
      </c>
      <c r="C9" s="11">
        <v>14611.8903</v>
      </c>
      <c r="D9" s="10">
        <f t="shared" si="0"/>
        <v>59.15290038418096</v>
      </c>
    </row>
    <row r="10" spans="1:4" ht="15.75" customHeight="1">
      <c r="A10" s="4" t="s">
        <v>90</v>
      </c>
      <c r="B10" s="11">
        <v>1</v>
      </c>
      <c r="C10" s="11">
        <v>0.88514</v>
      </c>
      <c r="D10" s="10">
        <f t="shared" si="0"/>
        <v>88.51400000000001</v>
      </c>
    </row>
    <row r="11" spans="1:4" ht="15.75" customHeight="1">
      <c r="A11" s="4" t="s">
        <v>122</v>
      </c>
      <c r="B11" s="11">
        <v>3163</v>
      </c>
      <c r="C11" s="11">
        <v>227.3931</v>
      </c>
      <c r="D11" s="10">
        <f t="shared" si="0"/>
        <v>7.18915902624091</v>
      </c>
    </row>
    <row r="12" spans="1:4" ht="15.75" customHeight="1">
      <c r="A12" s="4" t="s">
        <v>89</v>
      </c>
      <c r="B12" s="11">
        <v>2392</v>
      </c>
      <c r="C12" s="11">
        <v>1000.81984</v>
      </c>
      <c r="D12" s="10">
        <f t="shared" si="0"/>
        <v>41.84029431438127</v>
      </c>
    </row>
    <row r="13" spans="1:4" ht="46.5" customHeight="1">
      <c r="A13" s="37" t="s">
        <v>123</v>
      </c>
      <c r="B13" s="11">
        <v>0</v>
      </c>
      <c r="C13" s="11">
        <v>0</v>
      </c>
      <c r="D13" s="10">
        <v>0</v>
      </c>
    </row>
    <row r="14" spans="1:4" ht="46.5" customHeight="1">
      <c r="A14" s="4" t="s">
        <v>88</v>
      </c>
      <c r="B14" s="11">
        <v>985</v>
      </c>
      <c r="C14" s="11">
        <v>631.68162</v>
      </c>
      <c r="D14" s="10">
        <f t="shared" si="0"/>
        <v>64.13011370558375</v>
      </c>
    </row>
    <row r="15" spans="1:4" ht="34.5" customHeight="1">
      <c r="A15" s="4" t="s">
        <v>87</v>
      </c>
      <c r="B15" s="11">
        <v>134</v>
      </c>
      <c r="C15" s="11">
        <v>66.30449</v>
      </c>
      <c r="D15" s="10">
        <f t="shared" si="0"/>
        <v>49.48096268656717</v>
      </c>
    </row>
    <row r="16" spans="1:4" ht="23.25" customHeight="1" hidden="1">
      <c r="A16" s="4" t="s">
        <v>86</v>
      </c>
      <c r="B16" s="11">
        <v>0</v>
      </c>
      <c r="C16" s="11">
        <v>0</v>
      </c>
      <c r="D16" s="10" t="e">
        <f t="shared" si="0"/>
        <v>#DIV/0!</v>
      </c>
    </row>
    <row r="17" spans="1:4" ht="39" customHeight="1">
      <c r="A17" s="4" t="s">
        <v>85</v>
      </c>
      <c r="B17" s="11">
        <v>365</v>
      </c>
      <c r="C17" s="38">
        <v>145.89504</v>
      </c>
      <c r="D17" s="10">
        <f t="shared" si="0"/>
        <v>39.97124383561644</v>
      </c>
    </row>
    <row r="18" spans="1:4" ht="36" customHeight="1">
      <c r="A18" s="43" t="s">
        <v>54</v>
      </c>
      <c r="B18" s="11">
        <v>367</v>
      </c>
      <c r="C18" s="11">
        <v>217.88393</v>
      </c>
      <c r="D18" s="10">
        <f t="shared" si="0"/>
        <v>59.36891825613079</v>
      </c>
    </row>
    <row r="19" spans="1:4" ht="58.5" customHeight="1">
      <c r="A19" s="4" t="s">
        <v>186</v>
      </c>
      <c r="B19" s="11">
        <v>40</v>
      </c>
      <c r="C19" s="38">
        <v>33.5</v>
      </c>
      <c r="D19" s="10">
        <f t="shared" si="0"/>
        <v>83.75</v>
      </c>
    </row>
    <row r="20" spans="1:4" ht="15.75" customHeight="1" hidden="1">
      <c r="A20" s="4" t="s">
        <v>84</v>
      </c>
      <c r="B20" s="11">
        <v>0</v>
      </c>
      <c r="C20" s="11">
        <v>0</v>
      </c>
      <c r="D20" s="10" t="e">
        <f t="shared" si="0"/>
        <v>#DIV/0!</v>
      </c>
    </row>
    <row r="21" spans="1:4" ht="81" customHeight="1">
      <c r="A21" s="4" t="s">
        <v>189</v>
      </c>
      <c r="B21" s="11">
        <v>0</v>
      </c>
      <c r="C21" s="11">
        <v>66.5</v>
      </c>
      <c r="D21" s="10">
        <v>0</v>
      </c>
    </row>
    <row r="22" spans="1:4" ht="46.5" customHeight="1">
      <c r="A22" s="44" t="s">
        <v>83</v>
      </c>
      <c r="B22" s="11">
        <v>200</v>
      </c>
      <c r="C22" s="11">
        <v>443.2358</v>
      </c>
      <c r="D22" s="10">
        <f t="shared" si="0"/>
        <v>221.6179</v>
      </c>
    </row>
    <row r="23" spans="1:4" ht="39" customHeight="1" hidden="1">
      <c r="A23" s="4" t="s">
        <v>81</v>
      </c>
      <c r="B23" s="11">
        <v>0</v>
      </c>
      <c r="C23" s="11">
        <v>0</v>
      </c>
      <c r="D23" s="10" t="e">
        <f t="shared" si="0"/>
        <v>#DIV/0!</v>
      </c>
    </row>
    <row r="24" spans="1:4" ht="32.25" customHeight="1" hidden="1">
      <c r="A24" s="37" t="s">
        <v>98</v>
      </c>
      <c r="B24" s="11">
        <v>0</v>
      </c>
      <c r="C24" s="11"/>
      <c r="D24" s="10" t="e">
        <f t="shared" si="0"/>
        <v>#DIV/0!</v>
      </c>
    </row>
    <row r="25" spans="1:4" ht="34.5" customHeight="1" hidden="1">
      <c r="A25" s="4" t="s">
        <v>82</v>
      </c>
      <c r="B25" s="11">
        <v>0</v>
      </c>
      <c r="C25" s="11">
        <v>0</v>
      </c>
      <c r="D25" s="10" t="e">
        <f t="shared" si="0"/>
        <v>#DIV/0!</v>
      </c>
    </row>
    <row r="26" spans="1:4" ht="20.25" customHeight="1" hidden="1">
      <c r="A26" s="4" t="s">
        <v>102</v>
      </c>
      <c r="B26" s="11"/>
      <c r="C26" s="11">
        <v>0</v>
      </c>
      <c r="D26" s="10" t="e">
        <f t="shared" si="0"/>
        <v>#DIV/0!</v>
      </c>
    </row>
    <row r="27" spans="1:4" ht="51.75" customHeight="1" hidden="1">
      <c r="A27" s="4" t="s">
        <v>145</v>
      </c>
      <c r="B27" s="11">
        <v>0</v>
      </c>
      <c r="C27" s="11">
        <v>0</v>
      </c>
      <c r="D27" s="10" t="e">
        <f t="shared" si="0"/>
        <v>#DIV/0!</v>
      </c>
    </row>
    <row r="28" spans="1:4" ht="1.5" customHeight="1" hidden="1">
      <c r="A28" s="37" t="s">
        <v>98</v>
      </c>
      <c r="B28" s="11"/>
      <c r="C28" s="11"/>
      <c r="D28" s="10" t="e">
        <f t="shared" si="0"/>
        <v>#DIV/0!</v>
      </c>
    </row>
    <row r="29" spans="1:4" ht="32.25" customHeight="1" hidden="1">
      <c r="A29" s="43"/>
      <c r="B29" s="11"/>
      <c r="C29" s="11"/>
      <c r="D29" s="10" t="e">
        <f t="shared" si="0"/>
        <v>#DIV/0!</v>
      </c>
    </row>
    <row r="30" spans="1:4" ht="60" customHeight="1">
      <c r="A30" s="43" t="s">
        <v>191</v>
      </c>
      <c r="B30" s="11">
        <v>0</v>
      </c>
      <c r="C30" s="11">
        <v>0</v>
      </c>
      <c r="D30" s="10">
        <v>0</v>
      </c>
    </row>
    <row r="31" spans="1:4" ht="66" customHeight="1">
      <c r="A31" s="43" t="s">
        <v>98</v>
      </c>
      <c r="B31" s="11">
        <v>0</v>
      </c>
      <c r="C31" s="11">
        <v>4.08758</v>
      </c>
      <c r="D31" s="10">
        <v>0</v>
      </c>
    </row>
    <row r="32" spans="1:4" ht="29.25" customHeight="1" hidden="1">
      <c r="A32" s="43" t="s">
        <v>148</v>
      </c>
      <c r="B32" s="11">
        <v>0</v>
      </c>
      <c r="C32" s="11">
        <v>0</v>
      </c>
      <c r="D32" s="6">
        <v>0</v>
      </c>
    </row>
    <row r="33" spans="1:4" ht="13.5" customHeight="1" hidden="1">
      <c r="A33" s="43" t="s">
        <v>149</v>
      </c>
      <c r="B33" s="11">
        <v>0</v>
      </c>
      <c r="C33" s="11">
        <v>0</v>
      </c>
      <c r="D33" s="6">
        <v>0</v>
      </c>
    </row>
    <row r="34" spans="1:4" ht="19.5" customHeight="1">
      <c r="A34" s="8" t="s">
        <v>4</v>
      </c>
      <c r="B34" s="24">
        <f>B35+B36+B40+B37+B38+B41+B46+B48+B49+B42+B47+B39+B52+B51+B43+B44+B54+B45+B50+B53+B55</f>
        <v>74548.887</v>
      </c>
      <c r="C34" s="24">
        <f>C35+C36+C40+C37+C38+C41+C46+C48+C49+C42+C47+C39+C52+C51+C54+C44+C43+C45+C50+C55</f>
        <v>2122.29955</v>
      </c>
      <c r="D34" s="10">
        <f>C34/B34*100</f>
        <v>2.84685611738241</v>
      </c>
    </row>
    <row r="35" spans="1:4" ht="51" customHeight="1" hidden="1">
      <c r="A35" s="4" t="s">
        <v>55</v>
      </c>
      <c r="B35" s="31">
        <v>0</v>
      </c>
      <c r="C35" s="31">
        <v>0</v>
      </c>
      <c r="D35" s="6">
        <v>0</v>
      </c>
    </row>
    <row r="36" spans="1:6" ht="36.75" customHeight="1">
      <c r="A36" s="4" t="s">
        <v>76</v>
      </c>
      <c r="B36" s="31">
        <v>6204.43813</v>
      </c>
      <c r="C36" s="31">
        <v>1861.33143</v>
      </c>
      <c r="D36" s="6">
        <f>C36/B36*100</f>
        <v>29.99999985494255</v>
      </c>
      <c r="F36" s="6"/>
    </row>
    <row r="37" spans="1:4" ht="49.5" customHeight="1" hidden="1">
      <c r="A37" s="4" t="s">
        <v>77</v>
      </c>
      <c r="B37" s="31"/>
      <c r="C37" s="31"/>
      <c r="D37" s="6" t="e">
        <f aca="true" t="shared" si="1" ref="D37:D55">C37/B37*100</f>
        <v>#DIV/0!</v>
      </c>
    </row>
    <row r="38" spans="1:4" ht="46.5" customHeight="1" hidden="1">
      <c r="A38" s="4" t="s">
        <v>78</v>
      </c>
      <c r="B38" s="31"/>
      <c r="C38" s="31"/>
      <c r="D38" s="6" t="e">
        <f t="shared" si="1"/>
        <v>#DIV/0!</v>
      </c>
    </row>
    <row r="39" spans="1:4" ht="0.75" customHeight="1" hidden="1">
      <c r="A39" s="4" t="s">
        <v>119</v>
      </c>
      <c r="B39" s="31"/>
      <c r="C39" s="31"/>
      <c r="D39" s="6" t="e">
        <f t="shared" si="1"/>
        <v>#DIV/0!</v>
      </c>
    </row>
    <row r="40" spans="1:4" ht="63" customHeight="1" hidden="1">
      <c r="A40" s="4" t="s">
        <v>79</v>
      </c>
      <c r="B40" s="31"/>
      <c r="C40" s="31"/>
      <c r="D40" s="6" t="e">
        <f t="shared" si="1"/>
        <v>#DIV/0!</v>
      </c>
    </row>
    <row r="41" spans="1:4" ht="50.25" customHeight="1" hidden="1">
      <c r="A41" s="39" t="s">
        <v>116</v>
      </c>
      <c r="B41" s="31"/>
      <c r="C41" s="31"/>
      <c r="D41" s="6" t="e">
        <f t="shared" si="1"/>
        <v>#DIV/0!</v>
      </c>
    </row>
    <row r="42" spans="1:4" ht="66" customHeight="1" hidden="1">
      <c r="A42" s="4" t="s">
        <v>97</v>
      </c>
      <c r="B42" s="31"/>
      <c r="C42" s="31"/>
      <c r="D42" s="6" t="e">
        <f t="shared" si="1"/>
        <v>#DIV/0!</v>
      </c>
    </row>
    <row r="43" spans="1:4" ht="45" customHeight="1">
      <c r="A43" s="4" t="s">
        <v>183</v>
      </c>
      <c r="B43" s="31">
        <v>67332.3994</v>
      </c>
      <c r="C43" s="31">
        <v>0</v>
      </c>
      <c r="D43" s="6">
        <f t="shared" si="1"/>
        <v>0</v>
      </c>
    </row>
    <row r="44" spans="1:4" ht="49.5" customHeight="1" hidden="1">
      <c r="A44" s="4" t="s">
        <v>150</v>
      </c>
      <c r="B44" s="31"/>
      <c r="C44" s="31"/>
      <c r="D44" s="6" t="e">
        <f t="shared" si="1"/>
        <v>#DIV/0!</v>
      </c>
    </row>
    <row r="45" spans="1:4" ht="104.25" customHeight="1" hidden="1">
      <c r="A45" s="39" t="s">
        <v>152</v>
      </c>
      <c r="B45" s="31"/>
      <c r="C45" s="31"/>
      <c r="D45" s="6" t="e">
        <f t="shared" si="1"/>
        <v>#DIV/0!</v>
      </c>
    </row>
    <row r="46" spans="1:4" ht="63" customHeight="1" hidden="1">
      <c r="A46" s="4" t="s">
        <v>139</v>
      </c>
      <c r="B46" s="31"/>
      <c r="C46" s="31"/>
      <c r="D46" s="6" t="e">
        <f t="shared" si="1"/>
        <v>#DIV/0!</v>
      </c>
    </row>
    <row r="47" spans="1:4" ht="79.5" customHeight="1" hidden="1">
      <c r="A47" s="4" t="s">
        <v>99</v>
      </c>
      <c r="B47" s="31"/>
      <c r="C47" s="31"/>
      <c r="D47" s="6" t="e">
        <f t="shared" si="1"/>
        <v>#DIV/0!</v>
      </c>
    </row>
    <row r="48" spans="1:4" ht="42" customHeight="1" hidden="1">
      <c r="A48" s="4" t="s">
        <v>56</v>
      </c>
      <c r="B48" s="31"/>
      <c r="C48" s="31"/>
      <c r="D48" s="6" t="e">
        <f t="shared" si="1"/>
        <v>#DIV/0!</v>
      </c>
    </row>
    <row r="49" spans="1:8" ht="30.75" customHeight="1" hidden="1">
      <c r="A49" s="4" t="s">
        <v>57</v>
      </c>
      <c r="B49" s="31"/>
      <c r="C49" s="31"/>
      <c r="D49" s="6" t="e">
        <f t="shared" si="1"/>
        <v>#DIV/0!</v>
      </c>
      <c r="H49" s="10"/>
    </row>
    <row r="50" spans="1:8" ht="60" customHeight="1" hidden="1">
      <c r="A50" s="4" t="s">
        <v>158</v>
      </c>
      <c r="B50" s="31"/>
      <c r="C50" s="31"/>
      <c r="D50" s="6" t="e">
        <f t="shared" si="1"/>
        <v>#DIV/0!</v>
      </c>
      <c r="H50" s="10"/>
    </row>
    <row r="51" spans="1:8" ht="46.5" customHeight="1" hidden="1">
      <c r="A51" s="4" t="s">
        <v>157</v>
      </c>
      <c r="B51" s="31"/>
      <c r="C51" s="31"/>
      <c r="D51" s="6" t="e">
        <f t="shared" si="1"/>
        <v>#DIV/0!</v>
      </c>
      <c r="H51" s="10"/>
    </row>
    <row r="52" spans="1:8" ht="33.75" customHeight="1">
      <c r="A52" s="4" t="s">
        <v>184</v>
      </c>
      <c r="B52" s="31">
        <v>293.37701</v>
      </c>
      <c r="C52" s="31">
        <v>146.6885</v>
      </c>
      <c r="D52" s="6">
        <f t="shared" si="1"/>
        <v>49.999998295708316</v>
      </c>
      <c r="H52" s="10"/>
    </row>
    <row r="53" spans="1:8" ht="45" customHeight="1">
      <c r="A53" s="4" t="s">
        <v>188</v>
      </c>
      <c r="B53" s="31">
        <v>578.2</v>
      </c>
      <c r="C53" s="31">
        <v>0</v>
      </c>
      <c r="D53" s="6">
        <f t="shared" si="1"/>
        <v>0</v>
      </c>
      <c r="H53" s="10"/>
    </row>
    <row r="54" spans="1:8" ht="28.5" customHeight="1">
      <c r="A54" s="4" t="s">
        <v>182</v>
      </c>
      <c r="B54" s="31">
        <v>96.758</v>
      </c>
      <c r="C54" s="31">
        <v>70.56516</v>
      </c>
      <c r="D54" s="6">
        <f t="shared" si="1"/>
        <v>72.92953554228076</v>
      </c>
      <c r="H54" s="10"/>
    </row>
    <row r="55" spans="1:8" ht="105.75" customHeight="1">
      <c r="A55" s="4" t="s">
        <v>197</v>
      </c>
      <c r="B55" s="31">
        <v>43.71446</v>
      </c>
      <c r="C55" s="31">
        <v>43.71446</v>
      </c>
      <c r="D55" s="6">
        <f t="shared" si="1"/>
        <v>100</v>
      </c>
      <c r="H55" s="10"/>
    </row>
    <row r="56" spans="1:4" ht="19.5" customHeight="1">
      <c r="A56" s="8" t="s">
        <v>1</v>
      </c>
      <c r="B56" s="47">
        <f>B34+B8</f>
        <v>106897.78700000001</v>
      </c>
      <c r="C56" s="47">
        <f>C34+C8</f>
        <v>19572.376389999994</v>
      </c>
      <c r="D56" s="48">
        <f aca="true" t="shared" si="2" ref="D46:D56">C56/B56*100</f>
        <v>18.3094308491157</v>
      </c>
    </row>
    <row r="57" spans="1:4" ht="14.25">
      <c r="A57" s="8" t="s">
        <v>154</v>
      </c>
      <c r="B57" s="47">
        <f>B58+B63+B65+B68+B73+B77+B79</f>
        <v>109797.78699999998</v>
      </c>
      <c r="C57" s="47">
        <f>C58+C63+C65+C68+C73+C77+C79</f>
        <v>18583.30591</v>
      </c>
      <c r="D57" s="48">
        <f>C57/B57*100</f>
        <v>16.92502774213473</v>
      </c>
    </row>
    <row r="58" spans="1:4" ht="13.5" customHeight="1">
      <c r="A58" s="60" t="s">
        <v>17</v>
      </c>
      <c r="B58" s="61">
        <f>B59+B60+B61+B62</f>
        <v>5488.559179999999</v>
      </c>
      <c r="C58" s="61">
        <f>C59+C60+C61+C62</f>
        <v>2740.8213299999998</v>
      </c>
      <c r="D58" s="62">
        <f aca="true" t="shared" si="3" ref="D58:D79">C58/B58*100</f>
        <v>49.936991478335486</v>
      </c>
    </row>
    <row r="59" spans="1:4" ht="27" customHeight="1">
      <c r="A59" s="70" t="s">
        <v>9</v>
      </c>
      <c r="B59" s="63">
        <v>4795.81446</v>
      </c>
      <c r="C59" s="63">
        <v>2433.24955</v>
      </c>
      <c r="D59" s="62">
        <f t="shared" si="3"/>
        <v>50.7369409366183</v>
      </c>
    </row>
    <row r="60" spans="1:4" ht="12.75" hidden="1">
      <c r="A60" s="69" t="s">
        <v>29</v>
      </c>
      <c r="B60" s="63"/>
      <c r="C60" s="63"/>
      <c r="D60" s="62" t="e">
        <f t="shared" si="3"/>
        <v>#DIV/0!</v>
      </c>
    </row>
    <row r="61" spans="1:4" ht="12.75">
      <c r="A61" s="69" t="s">
        <v>12</v>
      </c>
      <c r="B61" s="64">
        <v>50</v>
      </c>
      <c r="C61" s="64">
        <v>0</v>
      </c>
      <c r="D61" s="62">
        <f t="shared" si="3"/>
        <v>0</v>
      </c>
    </row>
    <row r="62" spans="1:4" ht="14.25" customHeight="1">
      <c r="A62" s="70" t="s">
        <v>7</v>
      </c>
      <c r="B62" s="64">
        <v>642.74472</v>
      </c>
      <c r="C62" s="64">
        <v>307.57178</v>
      </c>
      <c r="D62" s="62">
        <f t="shared" si="3"/>
        <v>47.8528676206006</v>
      </c>
    </row>
    <row r="63" spans="1:4" ht="15.75" customHeight="1" hidden="1">
      <c r="A63" s="60" t="s">
        <v>18</v>
      </c>
      <c r="B63" s="66">
        <f>B64</f>
        <v>0</v>
      </c>
      <c r="C63" s="66">
        <f>C64</f>
        <v>0</v>
      </c>
      <c r="D63" s="62">
        <v>0</v>
      </c>
    </row>
    <row r="64" spans="1:4" ht="15.75" customHeight="1" hidden="1">
      <c r="A64" s="70" t="s">
        <v>5</v>
      </c>
      <c r="B64" s="64"/>
      <c r="C64" s="64"/>
      <c r="D64" s="62">
        <v>0</v>
      </c>
    </row>
    <row r="65" spans="1:4" ht="15.75" customHeight="1">
      <c r="A65" s="60" t="s">
        <v>47</v>
      </c>
      <c r="B65" s="66">
        <f>B66+B67</f>
        <v>725.2</v>
      </c>
      <c r="C65" s="66">
        <f>C66+C67</f>
        <v>640.2475</v>
      </c>
      <c r="D65" s="62">
        <f t="shared" si="3"/>
        <v>88.28564533921676</v>
      </c>
    </row>
    <row r="66" spans="1:4" ht="25.5">
      <c r="A66" s="70" t="s">
        <v>80</v>
      </c>
      <c r="B66" s="64">
        <v>0.1</v>
      </c>
      <c r="C66" s="64">
        <v>0</v>
      </c>
      <c r="D66" s="62">
        <f t="shared" si="3"/>
        <v>0</v>
      </c>
    </row>
    <row r="67" spans="1:4" ht="30" customHeight="1">
      <c r="A67" s="70" t="s">
        <v>155</v>
      </c>
      <c r="B67" s="64">
        <v>725.1</v>
      </c>
      <c r="C67" s="64">
        <v>640.2475</v>
      </c>
      <c r="D67" s="62">
        <f t="shared" si="3"/>
        <v>88.29782099020824</v>
      </c>
    </row>
    <row r="68" spans="1:4" ht="15.75" customHeight="1">
      <c r="A68" s="60" t="s">
        <v>11</v>
      </c>
      <c r="B68" s="66">
        <f>B69+B70+B71+B72</f>
        <v>82433.97640999999</v>
      </c>
      <c r="C68" s="66">
        <f>C69+C70+C71+C72</f>
        <v>5709.267849999999</v>
      </c>
      <c r="D68" s="62">
        <f t="shared" si="3"/>
        <v>6.925867340917711</v>
      </c>
    </row>
    <row r="69" spans="1:4" ht="0.75" customHeight="1">
      <c r="A69" s="70" t="s">
        <v>71</v>
      </c>
      <c r="B69" s="64">
        <v>0</v>
      </c>
      <c r="C69" s="64">
        <v>0</v>
      </c>
      <c r="D69" s="62" t="e">
        <f t="shared" si="3"/>
        <v>#DIV/0!</v>
      </c>
    </row>
    <row r="70" spans="1:4" ht="12.75">
      <c r="A70" s="70" t="s">
        <v>50</v>
      </c>
      <c r="B70" s="64">
        <v>140</v>
      </c>
      <c r="C70" s="64">
        <v>70</v>
      </c>
      <c r="D70" s="62">
        <f t="shared" si="3"/>
        <v>50</v>
      </c>
    </row>
    <row r="71" spans="1:4" ht="14.25" customHeight="1">
      <c r="A71" s="70" t="s">
        <v>28</v>
      </c>
      <c r="B71" s="64">
        <v>80632.3994</v>
      </c>
      <c r="C71" s="64">
        <v>5388.5857</v>
      </c>
      <c r="D71" s="62">
        <f t="shared" si="3"/>
        <v>6.682903820421347</v>
      </c>
    </row>
    <row r="72" spans="1:4" ht="15.75" customHeight="1">
      <c r="A72" s="70" t="s">
        <v>16</v>
      </c>
      <c r="B72" s="64">
        <v>1661.57701</v>
      </c>
      <c r="C72" s="64">
        <v>250.68215</v>
      </c>
      <c r="D72" s="62">
        <f t="shared" si="3"/>
        <v>15.087001594948646</v>
      </c>
    </row>
    <row r="73" spans="1:4" ht="15.75" customHeight="1">
      <c r="A73" s="60" t="s">
        <v>156</v>
      </c>
      <c r="B73" s="66">
        <f>B74+B75+B76</f>
        <v>20869.827409999998</v>
      </c>
      <c r="C73" s="66">
        <f>C74+C75+C76</f>
        <v>9328.428100000001</v>
      </c>
      <c r="D73" s="62">
        <f t="shared" si="3"/>
        <v>44.698156418534566</v>
      </c>
    </row>
    <row r="74" spans="1:4" ht="15.75" customHeight="1">
      <c r="A74" s="70" t="s">
        <v>15</v>
      </c>
      <c r="B74" s="64">
        <v>340</v>
      </c>
      <c r="C74" s="64">
        <v>274.97483</v>
      </c>
      <c r="D74" s="62">
        <f t="shared" si="3"/>
        <v>80.87495</v>
      </c>
    </row>
    <row r="75" spans="1:4" ht="17.25" customHeight="1">
      <c r="A75" s="59" t="s">
        <v>8</v>
      </c>
      <c r="B75" s="64">
        <v>5353.38146</v>
      </c>
      <c r="C75" s="64">
        <v>2225.49416</v>
      </c>
      <c r="D75" s="62">
        <f t="shared" si="3"/>
        <v>41.571746318260686</v>
      </c>
    </row>
    <row r="76" spans="1:4" ht="15.75" customHeight="1">
      <c r="A76" s="70" t="s">
        <v>6</v>
      </c>
      <c r="B76" s="64">
        <v>15176.44595</v>
      </c>
      <c r="C76" s="64">
        <v>6827.95911</v>
      </c>
      <c r="D76" s="62">
        <f t="shared" si="3"/>
        <v>44.99050128399792</v>
      </c>
    </row>
    <row r="77" spans="1:4" ht="15" customHeight="1">
      <c r="A77" s="60" t="s">
        <v>147</v>
      </c>
      <c r="B77" s="66">
        <f>B78</f>
        <v>280.224</v>
      </c>
      <c r="C77" s="66">
        <f>C78</f>
        <v>164.54113</v>
      </c>
      <c r="D77" s="62">
        <f t="shared" si="3"/>
        <v>58.71771511362339</v>
      </c>
    </row>
    <row r="78" spans="1:4" ht="15" customHeight="1">
      <c r="A78" s="70" t="s">
        <v>10</v>
      </c>
      <c r="B78" s="64">
        <v>280.224</v>
      </c>
      <c r="C78" s="64">
        <v>164.54113</v>
      </c>
      <c r="D78" s="62">
        <f t="shared" si="3"/>
        <v>58.71771511362339</v>
      </c>
    </row>
    <row r="79" spans="1:4" ht="0.75" customHeight="1">
      <c r="A79" s="8" t="s">
        <v>94</v>
      </c>
      <c r="B79" s="54">
        <f>B80</f>
        <v>0</v>
      </c>
      <c r="C79" s="54">
        <f>C80</f>
        <v>0</v>
      </c>
      <c r="D79" s="48" t="e">
        <f t="shared" si="3"/>
        <v>#DIV/0!</v>
      </c>
    </row>
    <row r="80" spans="1:4" ht="0.75" customHeight="1">
      <c r="A80" s="4" t="s">
        <v>95</v>
      </c>
      <c r="B80" s="49">
        <v>0</v>
      </c>
      <c r="C80" s="49">
        <v>0</v>
      </c>
      <c r="D80" s="48" t="e">
        <f>C80/B80*100</f>
        <v>#DIV/0!</v>
      </c>
    </row>
    <row r="81" spans="1:4" ht="14.25" customHeight="1">
      <c r="A81" s="4" t="s">
        <v>0</v>
      </c>
      <c r="B81" s="49">
        <f>B56-B57</f>
        <v>-2899.999999999971</v>
      </c>
      <c r="C81" s="49">
        <f>C56-C57</f>
        <v>989.0704799999949</v>
      </c>
      <c r="D81" s="55"/>
    </row>
    <row r="82" spans="1:4" ht="14.25" customHeight="1">
      <c r="A82" s="3"/>
      <c r="B82" s="5"/>
      <c r="C82" s="5"/>
      <c r="D82" s="6"/>
    </row>
    <row r="83" spans="1:5" ht="14.25" customHeight="1">
      <c r="A83" s="1" t="s">
        <v>198</v>
      </c>
      <c r="B83" s="1"/>
      <c r="C83" s="1"/>
      <c r="D83" s="1"/>
      <c r="E83" s="1"/>
    </row>
    <row r="84" spans="1:4" ht="15.75">
      <c r="A84" s="1" t="s">
        <v>92</v>
      </c>
      <c r="B84" s="1"/>
      <c r="C84" s="1" t="s">
        <v>199</v>
      </c>
      <c r="D84" s="1"/>
    </row>
    <row r="85" ht="12.75">
      <c r="A8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72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2023-08-03T08:41:48Z</cp:lastPrinted>
  <dcterms:created xsi:type="dcterms:W3CDTF">2007-03-05T11:59:24Z</dcterms:created>
  <dcterms:modified xsi:type="dcterms:W3CDTF">2023-08-03T08:47:18Z</dcterms:modified>
  <cp:category/>
  <cp:version/>
  <cp:contentType/>
  <cp:contentStatus/>
</cp:coreProperties>
</file>