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activeTab="1"/>
  </bookViews>
  <sheets>
    <sheet name="Приложение 4" sheetId="1" r:id="rId1"/>
    <sheet name="Приложение 6" sheetId="2" r:id="rId2"/>
  </sheets>
  <definedNames>
    <definedName name="_GoBack" localSheetId="1">'Приложение 6'!#REF!</definedName>
    <definedName name="Z_F938AE4B_9C86_4EEC_8F25_75AEEDF29CBE_.wvu.PrintArea" localSheetId="0" hidden="1">'Приложение 4'!$A$1:$P$119</definedName>
    <definedName name="Z_F938AE4B_9C86_4EEC_8F25_75AEEDF29CBE_.wvu.PrintArea" localSheetId="1" hidden="1">'Приложение 6'!$A$1:$J$133</definedName>
    <definedName name="Z_F938AE4B_9C86_4EEC_8F25_75AEEDF29CBE_.wvu.PrintTitles" localSheetId="0" hidden="1">'Приложение 4'!$6:$7</definedName>
    <definedName name="Z_F938AE4B_9C86_4EEC_8F25_75AEEDF29CBE_.wvu.Rows" localSheetId="0" hidden="1">'Приложение 4'!#REF!,'Приложение 4'!#REF!,'Приложение 4'!#REF!</definedName>
    <definedName name="Z_F938AE4B_9C86_4EEC_8F25_75AEEDF29CBE_.wvu.Rows" localSheetId="1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0">'Приложение 4'!$6:$7</definedName>
    <definedName name="_xlnm.Print_Titles" localSheetId="1">'Приложение 6'!$6:$8</definedName>
    <definedName name="_xlnm.Print_Area" localSheetId="0">'Приложение 4'!$A$1:$P$135</definedName>
    <definedName name="_xlnm.Print_Area" localSheetId="1">'Приложение 6'!$A$1:$J$148</definedName>
  </definedNames>
  <calcPr fullCalcOnLoad="1"/>
</workbook>
</file>

<file path=xl/sharedStrings.xml><?xml version="1.0" encoding="utf-8"?>
<sst xmlns="http://schemas.openxmlformats.org/spreadsheetml/2006/main" count="593" uniqueCount="426">
  <si>
    <t>Строительство и реконструкция очистных сооружений</t>
  </si>
  <si>
    <t>Ответственный исполнитель</t>
  </si>
  <si>
    <t>Срок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</si>
  <si>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</si>
  <si>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</si>
  <si>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</si>
  <si>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Управление имуществом казны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</si>
  <si>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</si>
  <si>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</si>
  <si>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</si>
  <si>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</si>
  <si>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</si>
  <si>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</si>
  <si>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</si>
  <si>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Проведение кадастровых работ по образованию земельных участков из невостребованных земельных долей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</si>
  <si>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</si>
  <si>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</si>
  <si>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Поддержка кредитования малых форм хозяйствования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</si>
  <si>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</si>
  <si>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</si>
  <si>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</si>
  <si>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</si>
  <si>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Создание условий для организации и проведения физкультурно-оздоровительных и спортивно-массовых мероприятий</t>
  </si>
  <si>
    <t xml:space="preserve">Снижение уровня наркотизации населения в районе и связанной с ней преступности </t>
  </si>
  <si>
    <t>Снижение числа правонарушений, совершаемых на улицах и других общественных местах</t>
  </si>
  <si>
    <t>Предотвращение загрязнения почвы</t>
  </si>
  <si>
    <t>Выдача  свидетельств о праве на предоставление социальной выплаты ежегодно</t>
  </si>
  <si>
    <t>Основное мероприятие «Осуществление отдельных государственных полномочий по созданию административных комиссий»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</si>
  <si>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</si>
  <si>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</si>
  <si>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</si>
  <si>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</si>
  <si>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</si>
  <si>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</si>
  <si>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</si>
  <si>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</si>
  <si>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</si>
  <si>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</si>
  <si>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</si>
  <si>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</si>
  <si>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</si>
  <si>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</si>
  <si>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</si>
  <si>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</si>
  <si>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</si>
  <si>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</si>
  <si>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</si>
  <si>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903 0000 03Д0100000 000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</si>
  <si>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</si>
  <si>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</si>
  <si>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</si>
  <si>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</si>
  <si>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</si>
  <si>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</si>
  <si>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</si>
  <si>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</si>
  <si>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</si>
  <si>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</si>
  <si>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</si>
  <si>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</si>
  <si>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</si>
  <si>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</si>
  <si>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</si>
  <si>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</si>
  <si>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</si>
  <si>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Выявление потенциала энергосбережения и повышения энергетической эффективности</t>
  </si>
  <si>
    <t>Привитие ответственности участникам дорожного движения</t>
  </si>
  <si>
    <t>Муниципальная программа</t>
  </si>
  <si>
    <t>Основное мероприятие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</si>
  <si>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</si>
  <si>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</si>
  <si>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</si>
  <si>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</si>
  <si>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</si>
  <si>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</si>
  <si>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</si>
  <si>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</si>
  <si>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</si>
  <si>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</si>
  <si>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</si>
  <si>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</si>
  <si>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 xml:space="preserve">Расходы по годам  (тыс. рублей) 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</si>
  <si>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</si>
  <si>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</si>
  <si>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</si>
  <si>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</si>
  <si>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</si>
  <si>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</si>
  <si>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</si>
  <si>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</si>
  <si>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</si>
  <si>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</si>
  <si>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</si>
  <si>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</si>
  <si>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</si>
  <si>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</si>
  <si>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</si>
  <si>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</si>
  <si>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</si>
  <si>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</si>
  <si>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</si>
  <si>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</si>
  <si>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</si>
  <si>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</si>
  <si>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</si>
  <si>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</si>
  <si>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</si>
  <si>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</si>
  <si>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Прочая поддержка субъектов малого и среднего предпринимательства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</si>
  <si>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</si>
  <si>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</si>
  <si>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</si>
  <si>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</si>
  <si>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</si>
  <si>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</si>
  <si>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</si>
  <si>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</si>
  <si>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</si>
  <si>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</si>
  <si>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</si>
  <si>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</si>
  <si>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</si>
  <si>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</si>
  <si>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Противодействие экстремизму и профилактика терроризма на территории муниципального образования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</si>
  <si>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</si>
  <si>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Комплексная защита информации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</si>
  <si>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</si>
  <si>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"Организация исполнения вопросов местного значения"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</si>
  <si>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</si>
  <si>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</si>
  <si>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</si>
  <si>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</si>
  <si>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</si>
  <si>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</si>
  <si>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</si>
  <si>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>Подпрограмма 15</t>
  </si>
  <si>
    <t>Снижение количества  пожаров на территории Оршанского муниципального района на 100 %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</si>
  <si>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</si>
  <si>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</si>
  <si>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</si>
  <si>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</si>
  <si>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</si>
  <si>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</si>
  <si>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</si>
  <si>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>2021 г.</t>
  </si>
  <si>
    <t xml:space="preserve"> </t>
  </si>
  <si>
    <t>Администрация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</si>
  <si>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</si>
  <si>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</si>
  <si>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</si>
  <si>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</si>
  <si>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Отдел финансирования и бухгалтерского учета администрации Оршанский муниципальный район Республики Марий  Эл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</si>
  <si>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</si>
  <si>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</si>
  <si>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</si>
  <si>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</si>
  <si>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</si>
  <si>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</si>
  <si>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</si>
  <si>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</si>
  <si>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</si>
  <si>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</si>
  <si>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</si>
  <si>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</si>
  <si>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</si>
  <si>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</si>
  <si>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</si>
  <si>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</si>
  <si>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</si>
  <si>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</si>
  <si>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</si>
  <si>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</si>
  <si>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</si>
  <si>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</si>
  <si>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</si>
  <si>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</si>
  <si>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</si>
  <si>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</si>
  <si>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</si>
  <si>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</si>
  <si>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</si>
  <si>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</si>
  <si>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</si>
  <si>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</si>
  <si>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Обеспечение деятельности администрации 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</si>
  <si>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</si>
  <si>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</si>
  <si>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</si>
  <si>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</si>
  <si>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</si>
  <si>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</si>
  <si>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</si>
  <si>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</si>
  <si>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</si>
  <si>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</si>
  <si>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</si>
  <si>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</si>
  <si>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</si>
  <si>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</si>
  <si>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</si>
  <si>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</si>
  <si>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</si>
  <si>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</si>
  <si>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</si>
  <si>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 xml:space="preserve">Приобритение специализированной коммунальной техники 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</si>
  <si>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</si>
  <si>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</si>
  <si>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</si>
  <si>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</si>
  <si>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</si>
  <si>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</si>
  <si>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</si>
  <si>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</si>
  <si>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</si>
  <si>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</si>
  <si>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</si>
  <si>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</si>
  <si>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</si>
  <si>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</si>
  <si>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</si>
  <si>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</si>
  <si>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Основное мероприятие "Содержание сети автомобильных дорог"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</si>
  <si>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</si>
  <si>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</si>
  <si>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>Обеспечение безопасности на водных объектах</t>
  </si>
  <si>
    <t>Основное мероприятие "Обеспечение безопасности на водных объектах"</t>
  </si>
  <si>
    <t>Оснащение объектов спортивной инфраструктуры спортивно-технологическим оборудованием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</si>
  <si>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</si>
  <si>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</si>
  <si>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</si>
  <si>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</si>
  <si>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«Переселение граждан из аварийного жилищного фонда »</t>
  </si>
  <si>
    <t>Отдел финансирования и бухгалтерского учета администрации Оршанского муниципального района Республики Марий  Эл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</si>
  <si>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</si>
  <si>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</si>
  <si>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</si>
  <si>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Рост количества отремонтированных, замененных сетей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</si>
  <si>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</si>
  <si>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</si>
  <si>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</si>
  <si>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</si>
  <si>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</si>
  <si>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</si>
  <si>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</si>
  <si>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</si>
  <si>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</si>
  <si>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</si>
  <si>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</si>
  <si>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</si>
  <si>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</si>
  <si>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</si>
  <si>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</si>
  <si>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</si>
  <si>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</si>
  <si>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</si>
  <si>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</si>
  <si>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</si>
  <si>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</si>
  <si>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</si>
  <si>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</si>
  <si>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</si>
  <si>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</si>
  <si>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</si>
  <si>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</si>
  <si>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</si>
  <si>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</si>
  <si>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</si>
  <si>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</si>
  <si>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</si>
  <si>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</si>
  <si>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</si>
  <si>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</si>
  <si>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</si>
  <si>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</si>
  <si>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</si>
  <si>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</si>
  <si>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</si>
  <si>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</si>
  <si>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</si>
  <si>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</si>
  <si>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</si>
  <si>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</si>
  <si>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</si>
  <si>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</si>
  <si>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</si>
  <si>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</si>
  <si>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</si>
  <si>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</si>
  <si>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</si>
  <si>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</si>
  <si>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</si>
  <si>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</si>
  <si>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</si>
  <si>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</si>
  <si>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</si>
  <si>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</si>
  <si>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</si>
  <si>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</si>
  <si>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</si>
  <si>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</si>
  <si>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</si>
  <si>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</si>
  <si>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</si>
  <si>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</si>
  <si>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</si>
  <si>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</si>
  <si>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</si>
  <si>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</si>
  <si>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</si>
  <si>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</si>
  <si>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</si>
  <si>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</si>
  <si>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</si>
  <si>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</si>
  <si>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</si>
  <si>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</si>
  <si>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</si>
  <si>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</si>
  <si>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</si>
  <si>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</si>
  <si>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</si>
  <si>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</si>
  <si>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</si>
  <si>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</si>
  <si>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</si>
  <si>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</si>
  <si>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</si>
  <si>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</si>
  <si>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</si>
  <si>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</si>
  <si>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</si>
  <si>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</si>
  <si>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</si>
  <si>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</si>
  <si>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</si>
  <si>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</si>
  <si>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</si>
  <si>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</si>
  <si>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</si>
  <si>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</si>
  <si>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</si>
  <si>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</si>
  <si>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</si>
  <si>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</si>
  <si>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</si>
  <si>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</si>
  <si>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903 0000 0320429200 000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</si>
  <si>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</si>
  <si>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</si>
  <si>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</si>
  <si>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</si>
  <si>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</si>
  <si>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</si>
  <si>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</si>
  <si>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</si>
  <si>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</si>
  <si>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</si>
  <si>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</si>
  <si>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</si>
  <si>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</si>
  <si>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</si>
  <si>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</si>
  <si>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</si>
  <si>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</si>
  <si>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</si>
  <si>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</si>
  <si>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</si>
  <si>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</si>
  <si>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</si>
  <si>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</si>
  <si>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</si>
  <si>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</si>
  <si>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</si>
  <si>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</si>
  <si>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903 0000 03Д0129240 400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</si>
  <si>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</si>
  <si>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</si>
  <si>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</si>
  <si>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</si>
  <si>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</si>
  <si>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</si>
  <si>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</si>
  <si>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</si>
  <si>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</si>
  <si>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</si>
  <si>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</si>
  <si>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</si>
  <si>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</si>
  <si>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</si>
  <si>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</si>
  <si>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</si>
  <si>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</si>
  <si>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</si>
  <si>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</si>
  <si>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</si>
  <si>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</si>
  <si>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</si>
  <si>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</si>
  <si>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</si>
  <si>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</si>
  <si>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</si>
  <si>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</si>
  <si>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</si>
  <si>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</si>
  <si>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</si>
  <si>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</si>
  <si>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</si>
  <si>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</si>
  <si>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</si>
  <si>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</si>
  <si>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</si>
  <si>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</si>
  <si>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</si>
  <si>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</si>
  <si>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</si>
  <si>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</si>
  <si>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</si>
  <si>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</si>
  <si>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</si>
  <si>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</si>
  <si>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</si>
  <si>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</si>
  <si>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</si>
  <si>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к муниципальной программе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</t>
  </si>
  <si>
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14 ноября 2022 г. № 692)</t>
  </si>
  <si>
    <t xml:space="preserve">(в редакции постановления администрации Оршанского муниципального района Республики Марий Эл от 14 ноября 2022 г. № 692)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</si>
</sst>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98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Calibri"/>
      <family val="2"/>
    </font>
    <font>
      <sz val="7"/>
      <color indexed="8"/>
      <name val="Times New Roman"/>
      <family val="1"/>
    </font>
    <font>
      <sz val="4"/>
      <color indexed="8"/>
      <name val="Times New Roman"/>
      <family val="1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i/>
      <sz val="9"/>
      <color theme="1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 tint="0.04998999834060669"/>
      <name val="Times New Roman"/>
      <family val="1"/>
    </font>
    <font>
      <i/>
      <sz val="9"/>
      <color rgb="FF000000"/>
      <name val="Times New Roman"/>
      <family val="1"/>
    </font>
    <font>
      <sz val="4"/>
      <color theme="1"/>
      <name val="Times New Roman"/>
      <family val="1"/>
    </font>
    <font>
      <sz val="7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7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172" fontId="58" fillId="48" borderId="1">
      <alignment horizontal="right" vertical="top" shrinkToFi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60" fillId="49" borderId="0">
      <alignment/>
      <protection/>
    </xf>
    <xf numFmtId="0" fontId="60" fillId="0" borderId="0">
      <alignment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60" fillId="0" borderId="0">
      <alignment horizontal="right"/>
      <protection/>
    </xf>
    <xf numFmtId="0" fontId="60" fillId="49" borderId="2">
      <alignment/>
      <protection/>
    </xf>
    <xf numFmtId="0" fontId="60" fillId="0" borderId="1">
      <alignment horizontal="center" vertical="center" wrapText="1"/>
      <protection/>
    </xf>
    <xf numFmtId="0" fontId="60" fillId="49" borderId="3">
      <alignment/>
      <protection/>
    </xf>
    <xf numFmtId="49" fontId="60" fillId="0" borderId="1">
      <alignment horizontal="left" vertical="top" wrapText="1" indent="2"/>
      <protection/>
    </xf>
    <xf numFmtId="0" fontId="62" fillId="0" borderId="1">
      <alignment horizontal="left"/>
      <protection/>
    </xf>
    <xf numFmtId="0" fontId="60" fillId="49" borderId="4">
      <alignment/>
      <protection/>
    </xf>
    <xf numFmtId="0" fontId="60" fillId="0" borderId="0">
      <alignment/>
      <protection/>
    </xf>
    <xf numFmtId="0" fontId="60" fillId="0" borderId="0">
      <alignment horizontal="left" wrapText="1"/>
      <protection/>
    </xf>
    <xf numFmtId="49" fontId="60" fillId="0" borderId="1">
      <alignment horizontal="center" vertical="top" shrinkToFit="1"/>
      <protection/>
    </xf>
    <xf numFmtId="4" fontId="60" fillId="0" borderId="1">
      <alignment horizontal="right" vertical="top" shrinkToFit="1"/>
      <protection/>
    </xf>
    <xf numFmtId="4" fontId="62" fillId="50" borderId="1">
      <alignment horizontal="right" vertical="top" shrinkToFit="1"/>
      <protection/>
    </xf>
    <xf numFmtId="0" fontId="60" fillId="0" borderId="1">
      <alignment horizontal="center" vertical="center"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2" fillId="50" borderId="1">
      <alignment horizontal="right" vertical="top" shrinkToFi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62" fillId="0" borderId="1">
      <alignment vertical="top" wrapText="1"/>
      <protection/>
    </xf>
    <xf numFmtId="4" fontId="62" fillId="51" borderId="1">
      <alignment horizontal="right" vertical="top" shrinkToFit="1"/>
      <protection/>
    </xf>
    <xf numFmtId="10" fontId="62" fillId="51" borderId="1">
      <alignment horizontal="right" vertical="top" shrinkToFit="1"/>
      <protection/>
    </xf>
    <xf numFmtId="0" fontId="57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7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57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57" fillId="6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6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63" fillId="66" borderId="5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9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64" fillId="67" borderId="7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9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65" fillId="67" borderId="5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9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3" fillId="0" borderId="10" applyNumberFormat="0" applyFill="0" applyAlignment="0" applyProtection="0"/>
    <xf numFmtId="0" fontId="68" fillId="0" borderId="11" applyNumberFormat="0" applyFill="0" applyAlignment="0" applyProtection="0"/>
    <xf numFmtId="0" fontId="14" fillId="0" borderId="12" applyNumberFormat="0" applyFill="0" applyAlignment="0" applyProtection="0"/>
    <xf numFmtId="0" fontId="69" fillId="0" borderId="13" applyNumberFormat="0" applyFill="0" applyAlignment="0" applyProtection="0"/>
    <xf numFmtId="0" fontId="15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" fillId="0" borderId="16" applyNumberFormat="0" applyFill="0" applyAlignment="0" applyProtection="0"/>
    <xf numFmtId="0" fontId="71" fillId="70" borderId="17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2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5" fillId="0" borderId="0" applyNumberFormat="0" applyFill="0" applyBorder="0" applyAlignment="0" applyProtection="0"/>
    <xf numFmtId="0" fontId="76" fillId="7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8" borderId="20" applyNumberFormat="0" applyFon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78" fillId="0" borderId="21" applyNumberFormat="0" applyFill="0" applyAlignment="0" applyProtection="0"/>
    <xf numFmtId="0" fontId="2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7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</cellStyleXfs>
  <cellXfs count="235">
    <xf numFmtId="0" fontId="0" fillId="0" borderId="0" xfId="0" applyAlignment="1">
      <alignment/>
    </xf>
    <xf numFmtId="4" fontId="81" fillId="0" borderId="23" xfId="0" applyNumberFormat="1" applyFont="1" applyFill="1" applyBorder="1" applyAlignment="1">
      <alignment horizontal="center" vertical="top" wrapText="1"/>
    </xf>
    <xf numFmtId="4" fontId="81" fillId="0" borderId="23" xfId="0" applyNumberFormat="1" applyFont="1" applyFill="1" applyBorder="1" applyAlignment="1">
      <alignment horizontal="center" vertical="top"/>
    </xf>
    <xf numFmtId="4" fontId="82" fillId="0" borderId="23" xfId="0" applyNumberFormat="1" applyFont="1" applyFill="1" applyBorder="1" applyAlignment="1">
      <alignment horizontal="center" vertical="top"/>
    </xf>
    <xf numFmtId="4" fontId="83" fillId="0" borderId="23" xfId="0" applyNumberFormat="1" applyFont="1" applyFill="1" applyBorder="1" applyAlignment="1">
      <alignment horizontal="center" vertical="top"/>
    </xf>
    <xf numFmtId="4" fontId="84" fillId="0" borderId="23" xfId="0" applyNumberFormat="1" applyFont="1" applyFill="1" applyBorder="1" applyAlignment="1">
      <alignment horizontal="center" vertical="top"/>
    </xf>
    <xf numFmtId="49" fontId="82" fillId="0" borderId="23" xfId="0" applyNumberFormat="1" applyFont="1" applyFill="1" applyBorder="1" applyAlignment="1">
      <alignment horizontal="center" vertical="top" wrapText="1"/>
    </xf>
    <xf numFmtId="0" fontId="81" fillId="0" borderId="23" xfId="0" applyFont="1" applyFill="1" applyBorder="1" applyAlignment="1">
      <alignment horizontal="center" vertical="top"/>
    </xf>
    <xf numFmtId="0" fontId="82" fillId="0" borderId="23" xfId="0" applyNumberFormat="1" applyFont="1" applyFill="1" applyBorder="1" applyAlignment="1">
      <alignment horizontal="center" vertical="top"/>
    </xf>
    <xf numFmtId="0" fontId="84" fillId="0" borderId="23" xfId="0" applyNumberFormat="1" applyFont="1" applyFill="1" applyBorder="1" applyAlignment="1">
      <alignment horizontal="center" vertical="top"/>
    </xf>
    <xf numFmtId="2" fontId="85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Fill="1" applyBorder="1" applyAlignment="1">
      <alignment horizontal="center" vertical="center" textRotation="90" wrapText="1"/>
    </xf>
    <xf numFmtId="2" fontId="86" fillId="0" borderId="0" xfId="0" applyNumberFormat="1" applyFont="1" applyFill="1" applyBorder="1" applyAlignment="1">
      <alignment horizontal="center" vertical="top" wrapText="1"/>
    </xf>
    <xf numFmtId="2" fontId="85" fillId="0" borderId="0" xfId="0" applyNumberFormat="1" applyFont="1" applyFill="1" applyBorder="1" applyAlignment="1">
      <alignment horizontal="center" vertical="top" wrapText="1"/>
    </xf>
    <xf numFmtId="2" fontId="85" fillId="0" borderId="0" xfId="0" applyNumberFormat="1" applyFont="1" applyFill="1" applyBorder="1" applyAlignment="1">
      <alignment horizontal="justify" vertical="top" wrapText="1"/>
    </xf>
    <xf numFmtId="2" fontId="85" fillId="0" borderId="0" xfId="0" applyNumberFormat="1" applyFont="1" applyFill="1" applyBorder="1" applyAlignment="1">
      <alignment vertical="top" wrapText="1"/>
    </xf>
    <xf numFmtId="2" fontId="86" fillId="0" borderId="0" xfId="0" applyNumberFormat="1" applyFont="1" applyFill="1" applyBorder="1" applyAlignment="1">
      <alignment/>
    </xf>
    <xf numFmtId="0" fontId="85" fillId="0" borderId="0" xfId="0" applyNumberFormat="1" applyFont="1" applyFill="1" applyBorder="1" applyAlignment="1">
      <alignment/>
    </xf>
    <xf numFmtId="4" fontId="82" fillId="0" borderId="23" xfId="0" applyNumberFormat="1" applyFont="1" applyFill="1" applyBorder="1" applyAlignment="1">
      <alignment horizontal="center" vertical="top" wrapText="1"/>
    </xf>
    <xf numFmtId="0" fontId="81" fillId="0" borderId="23" xfId="0" applyFont="1" applyFill="1" applyBorder="1" applyAlignment="1">
      <alignment horizontal="center" vertical="top" wrapText="1"/>
    </xf>
    <xf numFmtId="2" fontId="81" fillId="0" borderId="23" xfId="0" applyNumberFormat="1" applyFont="1" applyFill="1" applyBorder="1" applyAlignment="1">
      <alignment horizontal="center" vertical="top" wrapText="1"/>
    </xf>
    <xf numFmtId="2" fontId="82" fillId="0" borderId="0" xfId="0" applyNumberFormat="1" applyFont="1" applyFill="1" applyAlignment="1">
      <alignment/>
    </xf>
    <xf numFmtId="2" fontId="82" fillId="0" borderId="0" xfId="0" applyNumberFormat="1" applyFont="1" applyFill="1" applyAlignment="1">
      <alignment/>
    </xf>
    <xf numFmtId="2" fontId="87" fillId="0" borderId="0" xfId="0" applyNumberFormat="1" applyFont="1" applyFill="1" applyAlignment="1">
      <alignment/>
    </xf>
    <xf numFmtId="2" fontId="87" fillId="0" borderId="0" xfId="0" applyNumberFormat="1" applyFont="1" applyFill="1" applyAlignment="1">
      <alignment/>
    </xf>
    <xf numFmtId="1" fontId="82" fillId="0" borderId="23" xfId="0" applyNumberFormat="1" applyFont="1" applyFill="1" applyBorder="1" applyAlignment="1">
      <alignment horizontal="center" vertical="top" wrapText="1"/>
    </xf>
    <xf numFmtId="1" fontId="87" fillId="0" borderId="23" xfId="0" applyNumberFormat="1" applyFont="1" applyFill="1" applyBorder="1" applyAlignment="1">
      <alignment horizontal="center" vertical="top" wrapText="1"/>
    </xf>
    <xf numFmtId="4" fontId="87" fillId="0" borderId="23" xfId="0" applyNumberFormat="1" applyFont="1" applyFill="1" applyBorder="1" applyAlignment="1">
      <alignment horizontal="center" vertical="top" wrapText="1"/>
    </xf>
    <xf numFmtId="4" fontId="87" fillId="0" borderId="23" xfId="0" applyNumberFormat="1" applyFont="1" applyFill="1" applyBorder="1" applyAlignment="1">
      <alignment horizontal="center" vertical="top"/>
    </xf>
    <xf numFmtId="2" fontId="82" fillId="0" borderId="24" xfId="0" applyNumberFormat="1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top" wrapText="1"/>
    </xf>
    <xf numFmtId="0" fontId="84" fillId="0" borderId="23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 vertical="top"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vertical="top"/>
    </xf>
    <xf numFmtId="49" fontId="82" fillId="0" borderId="25" xfId="0" applyNumberFormat="1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/>
    </xf>
    <xf numFmtId="4" fontId="81" fillId="0" borderId="25" xfId="0" applyNumberFormat="1" applyFont="1" applyFill="1" applyBorder="1" applyAlignment="1">
      <alignment horizontal="center" vertical="top" wrapText="1"/>
    </xf>
    <xf numFmtId="2" fontId="82" fillId="0" borderId="25" xfId="0" applyNumberFormat="1" applyFont="1" applyFill="1" applyBorder="1" applyAlignment="1">
      <alignment horizontal="center" vertical="center" wrapText="1"/>
    </xf>
    <xf numFmtId="0" fontId="81" fillId="0" borderId="26" xfId="0" applyNumberFormat="1" applyFont="1" applyFill="1" applyBorder="1" applyAlignment="1">
      <alignment horizontal="center" vertical="top"/>
    </xf>
    <xf numFmtId="0" fontId="83" fillId="0" borderId="26" xfId="0" applyNumberFormat="1" applyFont="1" applyFill="1" applyBorder="1" applyAlignment="1">
      <alignment horizontal="center" vertical="top"/>
    </xf>
    <xf numFmtId="0" fontId="83" fillId="0" borderId="26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 horizontal="center" vertical="top" wrapText="1"/>
    </xf>
    <xf numFmtId="49" fontId="81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/>
    </xf>
    <xf numFmtId="0" fontId="82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/>
    </xf>
    <xf numFmtId="4" fontId="4" fillId="0" borderId="2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/>
    </xf>
    <xf numFmtId="0" fontId="82" fillId="0" borderId="23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top"/>
    </xf>
    <xf numFmtId="4" fontId="82" fillId="0" borderId="0" xfId="0" applyNumberFormat="1" applyFont="1" applyFill="1" applyAlignment="1">
      <alignment/>
    </xf>
    <xf numFmtId="0" fontId="82" fillId="80" borderId="0" xfId="0" applyFont="1" applyFill="1" applyAlignment="1">
      <alignment/>
    </xf>
    <xf numFmtId="2" fontId="85" fillId="80" borderId="0" xfId="0" applyNumberFormat="1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4" fontId="88" fillId="0" borderId="23" xfId="0" applyNumberFormat="1" applyFont="1" applyFill="1" applyBorder="1" applyAlignment="1">
      <alignment horizontal="center" vertical="top" wrapText="1"/>
    </xf>
    <xf numFmtId="2" fontId="88" fillId="0" borderId="23" xfId="0" applyNumberFormat="1" applyFont="1" applyFill="1" applyBorder="1" applyAlignment="1">
      <alignment horizontal="center" vertical="top" wrapText="1"/>
    </xf>
    <xf numFmtId="4" fontId="88" fillId="8" borderId="23" xfId="0" applyNumberFormat="1" applyFont="1" applyFill="1" applyBorder="1" applyAlignment="1">
      <alignment horizontal="center" vertical="top" wrapText="1"/>
    </xf>
    <xf numFmtId="4" fontId="82" fillId="8" borderId="23" xfId="0" applyNumberFormat="1" applyFont="1" applyFill="1" applyBorder="1" applyAlignment="1">
      <alignment horizontal="center" vertical="top" wrapText="1"/>
    </xf>
    <xf numFmtId="4" fontId="89" fillId="8" borderId="23" xfId="0" applyNumberFormat="1" applyFont="1" applyFill="1" applyBorder="1" applyAlignment="1">
      <alignment horizontal="center" vertical="top" wrapText="1"/>
    </xf>
    <xf numFmtId="2" fontId="88" fillId="8" borderId="23" xfId="0" applyNumberFormat="1" applyFont="1" applyFill="1" applyBorder="1" applyAlignment="1">
      <alignment horizontal="center" vertical="top" wrapText="1"/>
    </xf>
    <xf numFmtId="4" fontId="88" fillId="8" borderId="23" xfId="0" applyNumberFormat="1" applyFont="1" applyFill="1" applyBorder="1" applyAlignment="1">
      <alignment horizontal="center" vertical="top"/>
    </xf>
    <xf numFmtId="49" fontId="88" fillId="8" borderId="23" xfId="0" applyNumberFormat="1" applyFont="1" applyFill="1" applyBorder="1" applyAlignment="1">
      <alignment horizontal="center" vertical="top" wrapText="1"/>
    </xf>
    <xf numFmtId="1" fontId="88" fillId="8" borderId="23" xfId="0" applyNumberFormat="1" applyFont="1" applyFill="1" applyBorder="1" applyAlignment="1">
      <alignment horizontal="center" vertical="top" wrapText="1"/>
    </xf>
    <xf numFmtId="4" fontId="89" fillId="8" borderId="23" xfId="0" applyNumberFormat="1" applyFont="1" applyFill="1" applyBorder="1" applyAlignment="1">
      <alignment horizontal="center" vertical="top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2" fontId="82" fillId="0" borderId="0" xfId="0" applyNumberFormat="1" applyFont="1" applyFill="1" applyAlignment="1">
      <alignment horizontal="center" vertical="center"/>
    </xf>
    <xf numFmtId="2" fontId="81" fillId="0" borderId="23" xfId="0" applyNumberFormat="1" applyFont="1" applyFill="1" applyBorder="1" applyAlignment="1">
      <alignment horizontal="center" vertical="center" wrapText="1"/>
    </xf>
    <xf numFmtId="2" fontId="84" fillId="0" borderId="23" xfId="0" applyNumberFormat="1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2" fontId="83" fillId="0" borderId="23" xfId="0" applyNumberFormat="1" applyFont="1" applyFill="1" applyBorder="1" applyAlignment="1">
      <alignment horizontal="center" vertical="center" wrapText="1"/>
    </xf>
    <xf numFmtId="2" fontId="83" fillId="0" borderId="23" xfId="338" applyNumberFormat="1" applyFont="1" applyFill="1" applyBorder="1" applyAlignment="1" applyProtection="1">
      <alignment horizontal="center" vertical="center" wrapText="1"/>
      <protection/>
    </xf>
    <xf numFmtId="2" fontId="84" fillId="0" borderId="23" xfId="338" applyNumberFormat="1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>
      <alignment horizontal="center" vertical="center" wrapText="1"/>
    </xf>
    <xf numFmtId="4" fontId="24" fillId="8" borderId="23" xfId="0" applyNumberFormat="1" applyFont="1" applyFill="1" applyBorder="1" applyAlignment="1">
      <alignment horizontal="center" vertical="top"/>
    </xf>
    <xf numFmtId="4" fontId="24" fillId="8" borderId="23" xfId="0" applyNumberFormat="1" applyFont="1" applyFill="1" applyBorder="1" applyAlignment="1">
      <alignment horizontal="center" vertical="top" wrapText="1"/>
    </xf>
    <xf numFmtId="2" fontId="90" fillId="0" borderId="23" xfId="0" applyNumberFormat="1" applyFont="1" applyFill="1" applyBorder="1" applyAlignment="1">
      <alignment horizontal="center" vertical="center" wrapText="1"/>
    </xf>
    <xf numFmtId="2" fontId="91" fillId="0" borderId="23" xfId="0" applyNumberFormat="1" applyFont="1" applyFill="1" applyBorder="1" applyAlignment="1">
      <alignment horizontal="center" vertical="center" wrapText="1"/>
    </xf>
    <xf numFmtId="2" fontId="92" fillId="0" borderId="27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Alignment="1">
      <alignment horizontal="center" vertical="center"/>
    </xf>
    <xf numFmtId="2" fontId="83" fillId="0" borderId="25" xfId="338" applyNumberFormat="1" applyFont="1" applyFill="1" applyBorder="1" applyAlignment="1" applyProtection="1">
      <alignment horizontal="center" vertical="center" wrapText="1"/>
      <protection/>
    </xf>
    <xf numFmtId="3" fontId="82" fillId="0" borderId="23" xfId="0" applyNumberFormat="1" applyFont="1" applyFill="1" applyBorder="1" applyAlignment="1">
      <alignment horizontal="center" vertical="top" wrapText="1"/>
    </xf>
    <xf numFmtId="0" fontId="88" fillId="8" borderId="23" xfId="0" applyFont="1" applyFill="1" applyBorder="1" applyAlignment="1">
      <alignment horizontal="center" vertical="top" wrapText="1"/>
    </xf>
    <xf numFmtId="0" fontId="88" fillId="8" borderId="25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top" wrapText="1"/>
    </xf>
    <xf numFmtId="4" fontId="88" fillId="0" borderId="23" xfId="0" applyNumberFormat="1" applyFont="1" applyFill="1" applyBorder="1" applyAlignment="1">
      <alignment horizontal="center" vertical="top"/>
    </xf>
    <xf numFmtId="0" fontId="81" fillId="0" borderId="0" xfId="0" applyFont="1" applyFill="1" applyAlignment="1">
      <alignment vertical="top"/>
    </xf>
    <xf numFmtId="3" fontId="88" fillId="8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176" fontId="82" fillId="0" borderId="0" xfId="0" applyNumberFormat="1" applyFont="1" applyFill="1" applyAlignment="1">
      <alignment/>
    </xf>
    <xf numFmtId="176" fontId="82" fillId="0" borderId="23" xfId="0" applyNumberFormat="1" applyFont="1" applyFill="1" applyBorder="1" applyAlignment="1">
      <alignment horizontal="center" vertical="top" wrapText="1"/>
    </xf>
    <xf numFmtId="179" fontId="82" fillId="0" borderId="23" xfId="0" applyNumberFormat="1" applyFont="1" applyFill="1" applyBorder="1" applyAlignment="1">
      <alignment horizontal="center" vertical="top" wrapText="1"/>
    </xf>
    <xf numFmtId="179" fontId="88" fillId="8" borderId="23" xfId="0" applyNumberFormat="1" applyFont="1" applyFill="1" applyBorder="1" applyAlignment="1">
      <alignment horizontal="center" vertical="top" wrapText="1"/>
    </xf>
    <xf numFmtId="179" fontId="88" fillId="0" borderId="23" xfId="0" applyNumberFormat="1" applyFont="1" applyFill="1" applyBorder="1" applyAlignment="1">
      <alignment horizontal="center" vertical="top" wrapText="1"/>
    </xf>
    <xf numFmtId="179" fontId="88" fillId="8" borderId="25" xfId="0" applyNumberFormat="1" applyFont="1" applyFill="1" applyBorder="1" applyAlignment="1">
      <alignment horizontal="center" vertical="top" wrapText="1"/>
    </xf>
    <xf numFmtId="179" fontId="82" fillId="0" borderId="24" xfId="0" applyNumberFormat="1" applyFont="1" applyFill="1" applyBorder="1" applyAlignment="1">
      <alignment horizontal="center" vertical="top" wrapText="1"/>
    </xf>
    <xf numFmtId="179" fontId="82" fillId="0" borderId="25" xfId="0" applyNumberFormat="1" applyFont="1" applyFill="1" applyBorder="1" applyAlignment="1">
      <alignment horizontal="center" vertical="top" wrapText="1"/>
    </xf>
    <xf numFmtId="179" fontId="88" fillId="8" borderId="24" xfId="0" applyNumberFormat="1" applyFont="1" applyFill="1" applyBorder="1" applyAlignment="1">
      <alignment horizontal="center" vertical="top"/>
    </xf>
    <xf numFmtId="179" fontId="88" fillId="8" borderId="23" xfId="0" applyNumberFormat="1" applyFont="1" applyFill="1" applyBorder="1" applyAlignment="1">
      <alignment horizontal="center" vertical="top"/>
    </xf>
    <xf numFmtId="179" fontId="82" fillId="0" borderId="24" xfId="0" applyNumberFormat="1" applyFont="1" applyFill="1" applyBorder="1" applyAlignment="1">
      <alignment horizontal="center" vertical="top"/>
    </xf>
    <xf numFmtId="179" fontId="82" fillId="0" borderId="23" xfId="0" applyNumberFormat="1" applyFont="1" applyFill="1" applyBorder="1" applyAlignment="1">
      <alignment horizontal="center" vertical="top"/>
    </xf>
    <xf numFmtId="179" fontId="87" fillId="0" borderId="23" xfId="0" applyNumberFormat="1" applyFont="1" applyFill="1" applyBorder="1" applyAlignment="1">
      <alignment horizontal="center" vertical="top"/>
    </xf>
    <xf numFmtId="179" fontId="84" fillId="0" borderId="23" xfId="0" applyNumberFormat="1" applyFont="1" applyFill="1" applyBorder="1" applyAlignment="1">
      <alignment horizontal="center" vertical="top"/>
    </xf>
    <xf numFmtId="179" fontId="82" fillId="0" borderId="28" xfId="0" applyNumberFormat="1" applyFont="1" applyFill="1" applyBorder="1" applyAlignment="1">
      <alignment horizontal="center" vertical="top"/>
    </xf>
    <xf numFmtId="179" fontId="24" fillId="8" borderId="23" xfId="0" applyNumberFormat="1" applyFont="1" applyFill="1" applyBorder="1" applyAlignment="1">
      <alignment horizontal="center" vertical="top"/>
    </xf>
    <xf numFmtId="179" fontId="24" fillId="8" borderId="23" xfId="0" applyNumberFormat="1" applyFont="1" applyFill="1" applyBorder="1" applyAlignment="1">
      <alignment horizontal="center" vertical="top" wrapText="1"/>
    </xf>
    <xf numFmtId="179" fontId="4" fillId="0" borderId="23" xfId="0" applyNumberFormat="1" applyFont="1" applyFill="1" applyBorder="1" applyAlignment="1">
      <alignment horizontal="center" vertical="top"/>
    </xf>
    <xf numFmtId="179" fontId="4" fillId="0" borderId="23" xfId="0" applyNumberFormat="1" applyFont="1" applyFill="1" applyBorder="1" applyAlignment="1">
      <alignment horizontal="center" vertical="top" wrapText="1"/>
    </xf>
    <xf numFmtId="179" fontId="88" fillId="0" borderId="0" xfId="0" applyNumberFormat="1" applyFont="1" applyFill="1" applyBorder="1" applyAlignment="1">
      <alignment horizontal="center" vertical="top" wrapText="1"/>
    </xf>
    <xf numFmtId="179" fontId="85" fillId="0" borderId="0" xfId="0" applyNumberFormat="1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0" fontId="88" fillId="0" borderId="23" xfId="0" applyFont="1" applyFill="1" applyBorder="1" applyAlignment="1">
      <alignment horizontal="center" vertical="top" wrapText="1"/>
    </xf>
    <xf numFmtId="179" fontId="81" fillId="0" borderId="23" xfId="0" applyNumberFormat="1" applyFont="1" applyFill="1" applyBorder="1" applyAlignment="1">
      <alignment horizontal="center" vertical="top" wrapText="1"/>
    </xf>
    <xf numFmtId="4" fontId="94" fillId="0" borderId="23" xfId="0" applyNumberFormat="1" applyFont="1" applyFill="1" applyBorder="1" applyAlignment="1">
      <alignment horizontal="center" vertical="top" wrapText="1"/>
    </xf>
    <xf numFmtId="4" fontId="94" fillId="0" borderId="23" xfId="0" applyNumberFormat="1" applyFont="1" applyFill="1" applyBorder="1" applyAlignment="1">
      <alignment horizontal="center" vertical="top"/>
    </xf>
    <xf numFmtId="179" fontId="81" fillId="0" borderId="23" xfId="0" applyNumberFormat="1" applyFont="1" applyFill="1" applyBorder="1" applyAlignment="1">
      <alignment horizontal="center" vertical="top"/>
    </xf>
    <xf numFmtId="179" fontId="83" fillId="0" borderId="23" xfId="0" applyNumberFormat="1" applyFont="1" applyFill="1" applyBorder="1" applyAlignment="1">
      <alignment horizontal="center" vertical="top"/>
    </xf>
    <xf numFmtId="4" fontId="95" fillId="0" borderId="23" xfId="0" applyNumberFormat="1" applyFont="1" applyFill="1" applyBorder="1" applyAlignment="1">
      <alignment horizontal="center" vertical="top"/>
    </xf>
    <xf numFmtId="4" fontId="89" fillId="0" borderId="23" xfId="0" applyNumberFormat="1" applyFont="1" applyFill="1" applyBorder="1" applyAlignment="1">
      <alignment horizontal="center" vertical="top"/>
    </xf>
    <xf numFmtId="179" fontId="95" fillId="0" borderId="23" xfId="0" applyNumberFormat="1" applyFont="1" applyFill="1" applyBorder="1" applyAlignment="1">
      <alignment horizontal="center" vertical="top"/>
    </xf>
    <xf numFmtId="179" fontId="94" fillId="0" borderId="23" xfId="0" applyNumberFormat="1" applyFont="1" applyFill="1" applyBorder="1" applyAlignment="1">
      <alignment horizontal="center" vertical="top" wrapText="1"/>
    </xf>
    <xf numFmtId="4" fontId="89" fillId="0" borderId="23" xfId="0" applyNumberFormat="1" applyFont="1" applyFill="1" applyBorder="1" applyAlignment="1">
      <alignment horizontal="center" vertical="top" wrapText="1"/>
    </xf>
    <xf numFmtId="179" fontId="83" fillId="0" borderId="29" xfId="342" applyNumberFormat="1" applyFont="1" applyFill="1" applyBorder="1" applyAlignment="1" applyProtection="1">
      <alignment horizontal="center" vertical="top" wrapText="1" shrinkToFit="1"/>
      <protection/>
    </xf>
    <xf numFmtId="179" fontId="83" fillId="0" borderId="25" xfId="342" applyNumberFormat="1" applyFont="1" applyFill="1" applyBorder="1" applyAlignment="1" applyProtection="1">
      <alignment horizontal="center" vertical="top" wrapText="1" shrinkToFit="1"/>
      <protection/>
    </xf>
    <xf numFmtId="179" fontId="88" fillId="0" borderId="23" xfId="0" applyNumberFormat="1" applyFont="1" applyFill="1" applyBorder="1" applyAlignment="1">
      <alignment horizontal="center" vertical="top"/>
    </xf>
    <xf numFmtId="2" fontId="82" fillId="0" borderId="23" xfId="0" applyNumberFormat="1" applyFont="1" applyFill="1" applyBorder="1" applyAlignment="1">
      <alignment horizontal="center" vertical="top" wrapText="1"/>
    </xf>
    <xf numFmtId="2" fontId="85" fillId="0" borderId="23" xfId="0" applyNumberFormat="1" applyFont="1" applyFill="1" applyBorder="1" applyAlignment="1">
      <alignment/>
    </xf>
    <xf numFmtId="2" fontId="4" fillId="8" borderId="23" xfId="0" applyNumberFormat="1" applyFont="1" applyFill="1" applyBorder="1" applyAlignment="1">
      <alignment horizontal="center" vertical="top" wrapText="1"/>
    </xf>
    <xf numFmtId="4" fontId="4" fillId="8" borderId="23" xfId="0" applyNumberFormat="1" applyFont="1" applyFill="1" applyBorder="1" applyAlignment="1">
      <alignment horizontal="center" vertical="top"/>
    </xf>
    <xf numFmtId="4" fontId="4" fillId="8" borderId="23" xfId="0" applyNumberFormat="1" applyFont="1" applyFill="1" applyBorder="1" applyAlignment="1">
      <alignment horizontal="center" vertical="top" wrapText="1"/>
    </xf>
    <xf numFmtId="179" fontId="4" fillId="8" borderId="23" xfId="0" applyNumberFormat="1" applyFont="1" applyFill="1" applyBorder="1" applyAlignment="1">
      <alignment horizontal="center" vertical="top"/>
    </xf>
    <xf numFmtId="179" fontId="4" fillId="8" borderId="23" xfId="0" applyNumberFormat="1" applyFont="1" applyFill="1" applyBorder="1" applyAlignment="1">
      <alignment horizontal="center" vertical="top" wrapText="1"/>
    </xf>
    <xf numFmtId="0" fontId="88" fillId="8" borderId="0" xfId="0" applyFont="1" applyFill="1" applyBorder="1" applyAlignment="1">
      <alignment horizontal="center" vertical="top" wrapText="1"/>
    </xf>
    <xf numFmtId="4" fontId="88" fillId="8" borderId="0" xfId="0" applyNumberFormat="1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/>
    </xf>
    <xf numFmtId="0" fontId="81" fillId="0" borderId="25" xfId="0" applyFont="1" applyFill="1" applyBorder="1" applyAlignment="1">
      <alignment horizontal="center" vertical="top" wrapText="1"/>
    </xf>
    <xf numFmtId="0" fontId="81" fillId="0" borderId="27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/>
    </xf>
    <xf numFmtId="176" fontId="85" fillId="0" borderId="23" xfId="0" applyNumberFormat="1" applyFont="1" applyFill="1" applyBorder="1" applyAlignment="1">
      <alignment horizontal="center" vertical="center"/>
    </xf>
    <xf numFmtId="179" fontId="81" fillId="0" borderId="25" xfId="0" applyNumberFormat="1" applyFont="1" applyFill="1" applyBorder="1" applyAlignment="1">
      <alignment horizontal="center" vertical="top" wrapText="1"/>
    </xf>
    <xf numFmtId="179" fontId="82" fillId="0" borderId="25" xfId="0" applyNumberFormat="1" applyFont="1" applyFill="1" applyBorder="1" applyAlignment="1">
      <alignment horizontal="center" vertical="top"/>
    </xf>
    <xf numFmtId="179" fontId="82" fillId="8" borderId="23" xfId="0" applyNumberFormat="1" applyFont="1" applyFill="1" applyBorder="1" applyAlignment="1">
      <alignment horizontal="center" vertical="top"/>
    </xf>
    <xf numFmtId="179" fontId="82" fillId="0" borderId="26" xfId="0" applyNumberFormat="1" applyFont="1" applyFill="1" applyBorder="1" applyAlignment="1">
      <alignment horizontal="center" vertical="top" wrapText="1"/>
    </xf>
    <xf numFmtId="179" fontId="83" fillId="0" borderId="26" xfId="0" applyNumberFormat="1" applyFont="1" applyFill="1" applyBorder="1" applyAlignment="1">
      <alignment horizontal="center" vertical="top"/>
    </xf>
    <xf numFmtId="179" fontId="95" fillId="8" borderId="25" xfId="0" applyNumberFormat="1" applyFont="1" applyFill="1" applyBorder="1" applyAlignment="1">
      <alignment horizontal="center" vertical="top"/>
    </xf>
    <xf numFmtId="179" fontId="84" fillId="0" borderId="25" xfId="0" applyNumberFormat="1" applyFont="1" applyFill="1" applyBorder="1" applyAlignment="1">
      <alignment horizontal="center" vertical="top"/>
    </xf>
    <xf numFmtId="0" fontId="83" fillId="0" borderId="26" xfId="0" applyNumberFormat="1" applyFont="1" applyFill="1" applyBorder="1" applyAlignment="1">
      <alignment horizontal="center" vertical="top" wrapText="1"/>
    </xf>
    <xf numFmtId="0" fontId="84" fillId="0" borderId="23" xfId="0" applyNumberFormat="1" applyFont="1" applyFill="1" applyBorder="1" applyAlignment="1">
      <alignment horizontal="center" vertical="top" wrapText="1"/>
    </xf>
    <xf numFmtId="49" fontId="81" fillId="0" borderId="23" xfId="0" applyNumberFormat="1" applyFont="1" applyFill="1" applyBorder="1" applyAlignment="1">
      <alignment horizontal="center" vertical="top"/>
    </xf>
    <xf numFmtId="2" fontId="88" fillId="26" borderId="23" xfId="0" applyNumberFormat="1" applyFont="1" applyFill="1" applyBorder="1" applyAlignment="1">
      <alignment horizontal="center" vertical="top" wrapText="1"/>
    </xf>
    <xf numFmtId="4" fontId="88" fillId="26" borderId="23" xfId="0" applyNumberFormat="1" applyFont="1" applyFill="1" applyBorder="1" applyAlignment="1">
      <alignment horizontal="center" vertical="top"/>
    </xf>
    <xf numFmtId="4" fontId="89" fillId="26" borderId="23" xfId="0" applyNumberFormat="1" applyFont="1" applyFill="1" applyBorder="1" applyAlignment="1">
      <alignment horizontal="center" vertical="top" wrapText="1"/>
    </xf>
    <xf numFmtId="179" fontId="88" fillId="26" borderId="23" xfId="0" applyNumberFormat="1" applyFont="1" applyFill="1" applyBorder="1" applyAlignment="1">
      <alignment horizontal="center" vertical="top"/>
    </xf>
    <xf numFmtId="179" fontId="88" fillId="26" borderId="23" xfId="0" applyNumberFormat="1" applyFont="1" applyFill="1" applyBorder="1" applyAlignment="1">
      <alignment horizontal="center" vertical="top" wrapText="1"/>
    </xf>
    <xf numFmtId="2" fontId="82" fillId="0" borderId="25" xfId="0" applyNumberFormat="1" applyFont="1" applyFill="1" applyBorder="1" applyAlignment="1">
      <alignment horizontal="center" vertical="center" wrapText="1"/>
    </xf>
    <xf numFmtId="2" fontId="82" fillId="0" borderId="26" xfId="0" applyNumberFormat="1" applyFont="1" applyFill="1" applyBorder="1" applyAlignment="1">
      <alignment horizontal="center" vertical="center" wrapText="1"/>
    </xf>
    <xf numFmtId="0" fontId="82" fillId="0" borderId="25" xfId="0" applyNumberFormat="1" applyFont="1" applyFill="1" applyBorder="1" applyAlignment="1">
      <alignment horizontal="center" vertical="center" wrapText="1"/>
    </xf>
    <xf numFmtId="0" fontId="82" fillId="0" borderId="26" xfId="0" applyNumberFormat="1" applyFont="1" applyFill="1" applyBorder="1" applyAlignment="1">
      <alignment horizontal="center" vertical="center" wrapText="1"/>
    </xf>
    <xf numFmtId="2" fontId="82" fillId="0" borderId="27" xfId="0" applyNumberFormat="1" applyFont="1" applyFill="1" applyBorder="1" applyAlignment="1">
      <alignment horizontal="center" vertical="center" wrapText="1"/>
    </xf>
    <xf numFmtId="2" fontId="84" fillId="0" borderId="25" xfId="0" applyNumberFormat="1" applyFont="1" applyFill="1" applyBorder="1" applyAlignment="1">
      <alignment horizontal="center" vertical="center" wrapText="1"/>
    </xf>
    <xf numFmtId="2" fontId="84" fillId="0" borderId="26" xfId="0" applyNumberFormat="1" applyFont="1" applyFill="1" applyBorder="1" applyAlignment="1">
      <alignment horizontal="center" vertical="center" wrapText="1"/>
    </xf>
    <xf numFmtId="2" fontId="92" fillId="0" borderId="25" xfId="0" applyNumberFormat="1" applyFont="1" applyFill="1" applyBorder="1" applyAlignment="1">
      <alignment horizontal="center" vertical="center" wrapText="1"/>
    </xf>
    <xf numFmtId="2" fontId="92" fillId="0" borderId="26" xfId="0" applyNumberFormat="1" applyFont="1" applyFill="1" applyBorder="1" applyAlignment="1">
      <alignment horizontal="center" vertical="center" wrapText="1"/>
    </xf>
    <xf numFmtId="2" fontId="92" fillId="0" borderId="23" xfId="0" applyNumberFormat="1" applyFont="1" applyFill="1" applyBorder="1" applyAlignment="1">
      <alignment horizontal="center" vertical="center" wrapText="1"/>
    </xf>
    <xf numFmtId="2" fontId="91" fillId="0" borderId="23" xfId="0" applyNumberFormat="1" applyFont="1" applyFill="1" applyBorder="1" applyAlignment="1">
      <alignment horizontal="center" vertical="center" wrapText="1"/>
    </xf>
    <xf numFmtId="2" fontId="96" fillId="0" borderId="23" xfId="0" applyNumberFormat="1" applyFont="1" applyFill="1" applyBorder="1" applyAlignment="1">
      <alignment horizontal="center" vertical="center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center" wrapText="1"/>
    </xf>
    <xf numFmtId="2" fontId="82" fillId="0" borderId="23" xfId="0" applyNumberFormat="1" applyFont="1" applyFill="1" applyBorder="1" applyAlignment="1">
      <alignment/>
    </xf>
    <xf numFmtId="2" fontId="92" fillId="0" borderId="27" xfId="0" applyNumberFormat="1" applyFont="1" applyFill="1" applyBorder="1" applyAlignment="1">
      <alignment horizontal="center" vertical="center" wrapText="1"/>
    </xf>
    <xf numFmtId="2" fontId="97" fillId="0" borderId="25" xfId="0" applyNumberFormat="1" applyFont="1" applyFill="1" applyBorder="1" applyAlignment="1">
      <alignment horizontal="center" vertical="center" wrapText="1"/>
    </xf>
    <xf numFmtId="2" fontId="97" fillId="0" borderId="27" xfId="0" applyNumberFormat="1" applyFont="1" applyFill="1" applyBorder="1" applyAlignment="1">
      <alignment horizontal="center" vertical="center" wrapText="1"/>
    </xf>
    <xf numFmtId="0" fontId="84" fillId="0" borderId="25" xfId="0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176" fontId="82" fillId="0" borderId="0" xfId="0" applyNumberFormat="1" applyFont="1" applyFill="1" applyAlignment="1">
      <alignment horizontal="center" vertical="top" wrapText="1"/>
    </xf>
    <xf numFmtId="176" fontId="82" fillId="0" borderId="0" xfId="0" applyNumberFormat="1" applyFont="1" applyFill="1" applyAlignment="1">
      <alignment horizontal="center" wrapText="1"/>
    </xf>
    <xf numFmtId="2" fontId="81" fillId="0" borderId="0" xfId="0" applyNumberFormat="1" applyFont="1" applyFill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 wrapText="1"/>
    </xf>
    <xf numFmtId="0" fontId="82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/>
    </xf>
    <xf numFmtId="0" fontId="82" fillId="0" borderId="27" xfId="0" applyFont="1" applyFill="1" applyBorder="1" applyAlignment="1">
      <alignment horizontal="center" vertical="top"/>
    </xf>
    <xf numFmtId="0" fontId="82" fillId="0" borderId="26" xfId="0" applyFont="1" applyFill="1" applyBorder="1" applyAlignment="1">
      <alignment horizontal="center" vertical="top"/>
    </xf>
    <xf numFmtId="0" fontId="82" fillId="0" borderId="27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0" fontId="84" fillId="0" borderId="25" xfId="0" applyFont="1" applyFill="1" applyBorder="1" applyAlignment="1">
      <alignment horizontal="center" vertical="top" wrapText="1"/>
    </xf>
    <xf numFmtId="0" fontId="84" fillId="0" borderId="26" xfId="0" applyFont="1" applyFill="1" applyBorder="1" applyAlignment="1">
      <alignment horizontal="center" vertical="top" wrapText="1"/>
    </xf>
    <xf numFmtId="0" fontId="84" fillId="0" borderId="25" xfId="0" applyNumberFormat="1" applyFont="1" applyFill="1" applyBorder="1" applyAlignment="1">
      <alignment horizontal="center" vertical="top"/>
    </xf>
    <xf numFmtId="0" fontId="84" fillId="0" borderId="26" xfId="0" applyNumberFormat="1" applyFont="1" applyFill="1" applyBorder="1" applyAlignment="1">
      <alignment horizontal="center" vertical="top"/>
    </xf>
    <xf numFmtId="0" fontId="84" fillId="0" borderId="25" xfId="0" applyNumberFormat="1" applyFont="1" applyFill="1" applyBorder="1" applyAlignment="1">
      <alignment horizontal="center" vertical="top" wrapText="1"/>
    </xf>
    <xf numFmtId="0" fontId="84" fillId="0" borderId="27" xfId="0" applyNumberFormat="1" applyFont="1" applyFill="1" applyBorder="1" applyAlignment="1">
      <alignment horizontal="center" vertical="top" wrapText="1"/>
    </xf>
    <xf numFmtId="0" fontId="84" fillId="0" borderId="26" xfId="0" applyNumberFormat="1" applyFont="1" applyFill="1" applyBorder="1" applyAlignment="1">
      <alignment horizontal="center" vertical="top" wrapText="1"/>
    </xf>
    <xf numFmtId="0" fontId="82" fillId="0" borderId="25" xfId="0" applyNumberFormat="1" applyFont="1" applyFill="1" applyBorder="1" applyAlignment="1">
      <alignment horizontal="center" vertical="top"/>
    </xf>
    <xf numFmtId="0" fontId="82" fillId="0" borderId="26" xfId="0" applyNumberFormat="1" applyFont="1" applyFill="1" applyBorder="1" applyAlignment="1">
      <alignment horizontal="center" vertical="top"/>
    </xf>
    <xf numFmtId="0" fontId="81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vertical="top"/>
    </xf>
    <xf numFmtId="0" fontId="82" fillId="0" borderId="23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top" wrapText="1"/>
    </xf>
    <xf numFmtId="0" fontId="82" fillId="0" borderId="24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82" fillId="0" borderId="23" xfId="0" applyFont="1" applyFill="1" applyBorder="1" applyAlignment="1">
      <alignment horizontal="center" vertical="top"/>
    </xf>
    <xf numFmtId="2" fontId="82" fillId="0" borderId="25" xfId="0" applyNumberFormat="1" applyFont="1" applyFill="1" applyBorder="1" applyAlignment="1">
      <alignment horizontal="center" vertical="top" wrapText="1"/>
    </xf>
    <xf numFmtId="2" fontId="82" fillId="0" borderId="27" xfId="0" applyNumberFormat="1" applyFont="1" applyFill="1" applyBorder="1" applyAlignment="1">
      <alignment horizontal="center" vertical="top" wrapText="1"/>
    </xf>
    <xf numFmtId="2" fontId="82" fillId="0" borderId="26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/>
    </xf>
    <xf numFmtId="0" fontId="81" fillId="0" borderId="25" xfId="0" applyFont="1" applyFill="1" applyBorder="1" applyAlignment="1">
      <alignment horizontal="center" vertical="top" wrapText="1"/>
    </xf>
    <xf numFmtId="0" fontId="81" fillId="0" borderId="27" xfId="0" applyFont="1" applyFill="1" applyBorder="1" applyAlignment="1">
      <alignment horizontal="center" vertical="top" wrapText="1"/>
    </xf>
    <xf numFmtId="0" fontId="81" fillId="0" borderId="26" xfId="0" applyFont="1" applyFill="1" applyBorder="1" applyAlignment="1">
      <alignment horizontal="center" vertical="top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view="pageBreakPreview" zoomScale="89" zoomScaleNormal="80" zoomScaleSheetLayoutView="89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L7" sqref="L7"/>
    </sheetView>
  </sheetViews>
  <sheetFormatPr defaultColWidth="9.33203125" defaultRowHeight="10.5"/>
  <cols>
    <col min="1" max="1" width="18.66015625" style="79" customWidth="1"/>
    <col min="2" max="2" width="40.83203125" style="79" customWidth="1"/>
    <col min="3" max="3" width="15.16015625" style="79" customWidth="1"/>
    <col min="4" max="4" width="21.33203125" style="24" customWidth="1"/>
    <col min="5" max="9" width="11.33203125" style="24" bestFit="1" customWidth="1"/>
    <col min="10" max="10" width="11.33203125" style="26" bestFit="1" customWidth="1"/>
    <col min="11" max="11" width="11.66015625" style="24" bestFit="1" customWidth="1"/>
    <col min="12" max="12" width="11.33203125" style="104" customWidth="1"/>
    <col min="13" max="13" width="11.5" style="104" customWidth="1"/>
    <col min="14" max="14" width="11.33203125" style="104" customWidth="1"/>
    <col min="15" max="15" width="10.33203125" style="104" customWidth="1"/>
    <col min="16" max="16" width="10.5" style="104" customWidth="1"/>
    <col min="17" max="18" width="9.66015625" style="11" customWidth="1"/>
    <col min="19" max="16384" width="9.33203125" style="11" customWidth="1"/>
  </cols>
  <sheetData>
    <row r="1" spans="4:20" ht="12.75" customHeight="1">
      <c r="D1" s="23"/>
      <c r="E1" s="23"/>
      <c r="F1" s="23"/>
      <c r="G1" s="23"/>
      <c r="H1" s="23"/>
      <c r="I1" s="23"/>
      <c r="J1" s="25"/>
      <c r="K1" s="23"/>
      <c r="L1" s="198" t="s">
        <v>401</v>
      </c>
      <c r="M1" s="198"/>
      <c r="N1" s="198"/>
      <c r="O1" s="198"/>
      <c r="P1" s="198"/>
      <c r="Q1" s="10"/>
      <c r="R1" s="10"/>
      <c r="S1" s="10"/>
      <c r="T1" s="10"/>
    </row>
    <row r="2" spans="4:20" ht="65.25" customHeight="1">
      <c r="D2" s="23"/>
      <c r="E2" s="23"/>
      <c r="F2" s="23"/>
      <c r="G2" s="23"/>
      <c r="H2" s="23"/>
      <c r="I2" s="23"/>
      <c r="J2" s="25"/>
      <c r="K2" s="23"/>
      <c r="L2" s="197" t="s">
        <v>423</v>
      </c>
      <c r="M2" s="197"/>
      <c r="N2" s="197"/>
      <c r="O2" s="197"/>
      <c r="P2" s="197"/>
      <c r="Q2" s="10"/>
      <c r="R2" s="10"/>
      <c r="S2" s="10"/>
      <c r="T2" s="10"/>
    </row>
    <row r="3" spans="12:16" ht="40.5" customHeight="1">
      <c r="L3" s="198" t="s">
        <v>425</v>
      </c>
      <c r="M3" s="198"/>
      <c r="N3" s="198"/>
      <c r="O3" s="198"/>
      <c r="P3" s="198"/>
    </row>
    <row r="4" spans="1:16" ht="39.75" customHeight="1">
      <c r="A4" s="199" t="s">
        <v>152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ht="12.75">
      <c r="A5" s="92"/>
    </row>
    <row r="6" spans="1:16" s="12" customFormat="1" ht="15" customHeight="1">
      <c r="A6" s="173" t="s">
        <v>28</v>
      </c>
      <c r="B6" s="186" t="s">
        <v>29</v>
      </c>
      <c r="C6" s="186" t="s">
        <v>30</v>
      </c>
      <c r="D6" s="185" t="s">
        <v>217</v>
      </c>
      <c r="E6" s="185" t="s">
        <v>81</v>
      </c>
      <c r="F6" s="185"/>
      <c r="G6" s="185"/>
      <c r="H6" s="185"/>
      <c r="I6" s="185"/>
      <c r="J6" s="185"/>
      <c r="K6" s="185"/>
      <c r="L6" s="187"/>
      <c r="M6" s="185"/>
      <c r="N6" s="185"/>
      <c r="O6" s="185"/>
      <c r="P6" s="185"/>
    </row>
    <row r="7" spans="1:16" s="13" customFormat="1" ht="60" customHeight="1">
      <c r="A7" s="174"/>
      <c r="B7" s="186"/>
      <c r="C7" s="186"/>
      <c r="D7" s="186"/>
      <c r="E7" s="27">
        <v>2014</v>
      </c>
      <c r="F7" s="27">
        <v>2015</v>
      </c>
      <c r="G7" s="27">
        <v>2016</v>
      </c>
      <c r="H7" s="27">
        <v>2017</v>
      </c>
      <c r="I7" s="27">
        <v>2018</v>
      </c>
      <c r="J7" s="28">
        <v>2019</v>
      </c>
      <c r="K7" s="27">
        <v>2020</v>
      </c>
      <c r="L7" s="105">
        <v>2021</v>
      </c>
      <c r="M7" s="105">
        <v>2022</v>
      </c>
      <c r="N7" s="105">
        <v>2023</v>
      </c>
      <c r="O7" s="105">
        <v>2024</v>
      </c>
      <c r="P7" s="105">
        <v>2025</v>
      </c>
    </row>
    <row r="8" spans="1:16" s="14" customFormat="1" ht="65.25" customHeight="1">
      <c r="A8" s="80" t="s">
        <v>67</v>
      </c>
      <c r="B8" s="80" t="s">
        <v>153</v>
      </c>
      <c r="C8" s="89" t="s">
        <v>218</v>
      </c>
      <c r="D8" s="22" t="s">
        <v>253</v>
      </c>
      <c r="E8" s="1">
        <f aca="true" t="shared" si="0" ref="E8:K8">E9+E14+E45+E60+E70+E72+E80+E94+E98+E103+E106+E111+E115+E118</f>
        <v>25444.24</v>
      </c>
      <c r="F8" s="1">
        <f t="shared" si="0"/>
        <v>44895.83</v>
      </c>
      <c r="G8" s="1">
        <f t="shared" si="0"/>
        <v>29661.239999999998</v>
      </c>
      <c r="H8" s="1">
        <f t="shared" si="0"/>
        <v>49971.26</v>
      </c>
      <c r="I8" s="1">
        <f t="shared" si="0"/>
        <v>67105.46999999999</v>
      </c>
      <c r="J8" s="1">
        <f t="shared" si="0"/>
        <v>78180.30160999998</v>
      </c>
      <c r="K8" s="127">
        <f t="shared" si="0"/>
        <v>105282.5692</v>
      </c>
      <c r="L8" s="127">
        <f>SUM(L9+L14+L45+L60+L70+L72+L80+L94+L98+L103+L106+L109+L111+L115+L118+L121+L130)</f>
        <v>162527.5</v>
      </c>
      <c r="M8" s="127">
        <f>M9+M14+M45+M60+M70+M72+M80+M94+M98+M103+M106+M111+M115+M118+M121+M130</f>
        <v>186312.27999999997</v>
      </c>
      <c r="N8" s="127">
        <f>N9+N14+N45+N60+N70+N72+N80+N94+N98+N103+N106+N111+N115+N118+N121</f>
        <v>86516.19</v>
      </c>
      <c r="O8" s="127">
        <f>O9+O14+O45+O60+O70+O72+O80+O94+O98+O103+O106+O111+O115+O118+O121</f>
        <v>63426.600000000006</v>
      </c>
      <c r="P8" s="127">
        <f>P9+P14+P45+P60+P70+P72+P80+P94+P98+P103+P106+P111+P115+P118+P121</f>
        <v>32133.300000000003</v>
      </c>
    </row>
    <row r="9" spans="1:16" s="15" customFormat="1" ht="66" customHeight="1">
      <c r="A9" s="80" t="s">
        <v>337</v>
      </c>
      <c r="B9" s="80" t="s">
        <v>177</v>
      </c>
      <c r="C9" s="182" t="s">
        <v>218</v>
      </c>
      <c r="D9" s="22" t="s">
        <v>31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28">
        <f>SUM(J10:J12)</f>
        <v>0</v>
      </c>
      <c r="K9" s="127">
        <f aca="true" t="shared" si="1" ref="K9:P9">SUM(K10:K12)</f>
        <v>0</v>
      </c>
      <c r="L9" s="127">
        <f>SUM(L10:L12)</f>
        <v>0</v>
      </c>
      <c r="M9" s="127">
        <f>M10</f>
        <v>0</v>
      </c>
      <c r="N9" s="127">
        <f t="shared" si="1"/>
        <v>0</v>
      </c>
      <c r="O9" s="127">
        <f t="shared" si="1"/>
        <v>0</v>
      </c>
      <c r="P9" s="127">
        <f t="shared" si="1"/>
        <v>0</v>
      </c>
    </row>
    <row r="10" spans="1:16" s="16" customFormat="1" ht="69.75" customHeight="1">
      <c r="A10" s="173" t="s">
        <v>36</v>
      </c>
      <c r="B10" s="173" t="s">
        <v>111</v>
      </c>
      <c r="C10" s="182"/>
      <c r="D10" s="71" t="s">
        <v>32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70">
        <v>0</v>
      </c>
      <c r="K10" s="107">
        <v>0</v>
      </c>
      <c r="L10" s="107">
        <v>0</v>
      </c>
      <c r="M10" s="107">
        <f>M11</f>
        <v>0</v>
      </c>
      <c r="N10" s="107">
        <v>0</v>
      </c>
      <c r="O10" s="107">
        <v>0</v>
      </c>
      <c r="P10" s="107">
        <v>0</v>
      </c>
    </row>
    <row r="11" spans="1:16" s="16" customFormat="1" ht="27" customHeight="1">
      <c r="A11" s="174"/>
      <c r="B11" s="174"/>
      <c r="C11" s="182"/>
      <c r="D11" s="6" t="s">
        <v>338</v>
      </c>
      <c r="E11" s="20"/>
      <c r="F11" s="20"/>
      <c r="G11" s="20"/>
      <c r="H11" s="20"/>
      <c r="I11" s="20"/>
      <c r="J11" s="29"/>
      <c r="K11" s="106"/>
      <c r="L11" s="106"/>
      <c r="M11" s="106"/>
      <c r="N11" s="106"/>
      <c r="O11" s="106"/>
      <c r="P11" s="106"/>
    </row>
    <row r="12" spans="1:16" s="17" customFormat="1" ht="39" customHeight="1">
      <c r="A12" s="77" t="s">
        <v>36</v>
      </c>
      <c r="B12" s="77" t="s">
        <v>108</v>
      </c>
      <c r="C12" s="182"/>
      <c r="D12" s="48" t="s">
        <v>109</v>
      </c>
      <c r="E12" s="3"/>
      <c r="F12" s="20"/>
      <c r="G12" s="20"/>
      <c r="H12" s="20"/>
      <c r="I12" s="20"/>
      <c r="J12" s="29"/>
      <c r="K12" s="106"/>
      <c r="L12" s="106"/>
      <c r="M12" s="106"/>
      <c r="N12" s="106"/>
      <c r="O12" s="115"/>
      <c r="P12" s="106"/>
    </row>
    <row r="13" spans="1:16" ht="49.5" customHeight="1">
      <c r="A13" s="77" t="s">
        <v>36</v>
      </c>
      <c r="B13" s="77" t="s">
        <v>129</v>
      </c>
      <c r="C13" s="182"/>
      <c r="D13" s="48" t="s">
        <v>33</v>
      </c>
      <c r="E13" s="3"/>
      <c r="F13" s="3"/>
      <c r="G13" s="20"/>
      <c r="H13" s="20"/>
      <c r="I13" s="20"/>
      <c r="J13" s="29"/>
      <c r="K13" s="106"/>
      <c r="L13" s="106"/>
      <c r="M13" s="106"/>
      <c r="N13" s="106"/>
      <c r="O13" s="106"/>
      <c r="P13" s="106"/>
    </row>
    <row r="14" spans="1:16" s="18" customFormat="1" ht="63.75" customHeight="1">
      <c r="A14" s="80" t="s">
        <v>34</v>
      </c>
      <c r="B14" s="80" t="s">
        <v>154</v>
      </c>
      <c r="C14" s="180" t="s">
        <v>151</v>
      </c>
      <c r="D14" s="22" t="s">
        <v>254</v>
      </c>
      <c r="E14" s="1">
        <f>E15+E18+E24+E26+E33+E35+E38+E40+E42+E23</f>
        <v>6389.81</v>
      </c>
      <c r="F14" s="1">
        <f>F15+F18+F24+F26+F33+F35+F38+F40+F42+F23</f>
        <v>7241.700000000001</v>
      </c>
      <c r="G14" s="1">
        <f>G15+G18+G24+G26+G33+G35+G38+G40+G42+G23</f>
        <v>5939.089999999999</v>
      </c>
      <c r="H14" s="1">
        <f>H15+H18+H24+H26+H33+H35+H38+H40+H42+H23+H37</f>
        <v>5111.260000000001</v>
      </c>
      <c r="I14" s="1">
        <f>I15+I18+I24+I26+I33+I35+I38+I40+I42+I23+I37</f>
        <v>34822.15</v>
      </c>
      <c r="J14" s="1">
        <f>J15+J18+J24+J26+J33+J35+J38+J40+J42+J23+J37</f>
        <v>40932.4434</v>
      </c>
      <c r="K14" s="127">
        <f>K15+K18+K24+K26+K33+K35+K38+K40+K42+K23+K37</f>
        <v>43622.638</v>
      </c>
      <c r="L14" s="127">
        <f>L15+L18+L24+L26+L33+L35+L38+L40+L42+L43</f>
        <v>51198.100000000006</v>
      </c>
      <c r="M14" s="127">
        <f>M15+M18+M24+M26+M33+M35+M38+M40+M42+M43</f>
        <v>44148.380000000005</v>
      </c>
      <c r="N14" s="127">
        <f>N15+N18+N24+N26+N33+N35+N38+N40+N42+N43</f>
        <v>34904.07</v>
      </c>
      <c r="O14" s="1">
        <f>O15+O18+O24+O26+O33+O35+O38+O40+O42+O43</f>
        <v>34903</v>
      </c>
      <c r="P14" s="127">
        <f>P15+P18+P24+P26+P33+P35+P38+P40+P42+P43</f>
        <v>4180.5</v>
      </c>
    </row>
    <row r="15" spans="1:16" ht="53.25" customHeight="1">
      <c r="A15" s="173" t="s">
        <v>36</v>
      </c>
      <c r="B15" s="173" t="s">
        <v>143</v>
      </c>
      <c r="C15" s="188"/>
      <c r="D15" s="67" t="s">
        <v>251</v>
      </c>
      <c r="E15" s="68">
        <f>E17</f>
        <v>943.34</v>
      </c>
      <c r="F15" s="68">
        <f aca="true" t="shared" si="2" ref="F15:P15">F17</f>
        <v>4142.95</v>
      </c>
      <c r="G15" s="68">
        <f t="shared" si="2"/>
        <v>2820.2</v>
      </c>
      <c r="H15" s="68">
        <f t="shared" si="2"/>
        <v>973.45</v>
      </c>
      <c r="I15" s="68">
        <f t="shared" si="2"/>
        <v>887.5</v>
      </c>
      <c r="J15" s="68">
        <f t="shared" si="2"/>
        <v>2452.5</v>
      </c>
      <c r="K15" s="107">
        <f t="shared" si="2"/>
        <v>3305</v>
      </c>
      <c r="L15" s="107">
        <f t="shared" si="2"/>
        <v>1633.3</v>
      </c>
      <c r="M15" s="107">
        <f>SUM(M16:M17)</f>
        <v>1069.22</v>
      </c>
      <c r="N15" s="107">
        <f t="shared" si="2"/>
        <v>1098.1</v>
      </c>
      <c r="O15" s="107">
        <f t="shared" si="2"/>
        <v>1098.1</v>
      </c>
      <c r="P15" s="107">
        <f t="shared" si="2"/>
        <v>0</v>
      </c>
    </row>
    <row r="16" spans="1:16" ht="53.25" customHeight="1">
      <c r="A16" s="177"/>
      <c r="B16" s="177"/>
      <c r="C16" s="188"/>
      <c r="D16" s="103" t="s">
        <v>398</v>
      </c>
      <c r="E16" s="66"/>
      <c r="F16" s="66"/>
      <c r="G16" s="66"/>
      <c r="H16" s="66"/>
      <c r="I16" s="66"/>
      <c r="J16" s="66"/>
      <c r="K16" s="108"/>
      <c r="L16" s="123"/>
      <c r="M16" s="108">
        <v>145.92</v>
      </c>
      <c r="N16" s="108"/>
      <c r="O16" s="108"/>
      <c r="P16" s="108"/>
    </row>
    <row r="17" spans="1:16" ht="54" customHeight="1">
      <c r="A17" s="174"/>
      <c r="B17" s="177"/>
      <c r="C17" s="188"/>
      <c r="D17" s="76" t="s">
        <v>339</v>
      </c>
      <c r="E17" s="20">
        <v>943.34</v>
      </c>
      <c r="F17" s="20">
        <v>4142.95</v>
      </c>
      <c r="G17" s="20">
        <v>2820.2</v>
      </c>
      <c r="H17" s="20">
        <v>973.45</v>
      </c>
      <c r="I17" s="20">
        <v>887.5</v>
      </c>
      <c r="J17" s="29">
        <v>2452.5</v>
      </c>
      <c r="K17" s="115">
        <v>3305</v>
      </c>
      <c r="L17" s="115">
        <v>1633.3</v>
      </c>
      <c r="M17" s="106">
        <v>923.3</v>
      </c>
      <c r="N17" s="106">
        <v>1098.1</v>
      </c>
      <c r="O17" s="106">
        <v>1098.1</v>
      </c>
      <c r="P17" s="106">
        <v>0</v>
      </c>
    </row>
    <row r="18" spans="1:16" ht="62.25" customHeight="1">
      <c r="A18" s="173" t="s">
        <v>36</v>
      </c>
      <c r="B18" s="173" t="s">
        <v>4</v>
      </c>
      <c r="C18" s="188"/>
      <c r="D18" s="67" t="s">
        <v>252</v>
      </c>
      <c r="E18" s="68">
        <v>895</v>
      </c>
      <c r="F18" s="68">
        <v>914</v>
      </c>
      <c r="G18" s="68">
        <v>1039.6</v>
      </c>
      <c r="H18" s="68">
        <v>1157.9</v>
      </c>
      <c r="I18" s="68">
        <v>31113.13</v>
      </c>
      <c r="J18" s="70">
        <v>35256.981</v>
      </c>
      <c r="K18" s="107">
        <v>37453.47</v>
      </c>
      <c r="L18" s="107">
        <v>38923.4</v>
      </c>
      <c r="M18" s="107">
        <f>SUM(M19:M22)</f>
        <v>36792.25</v>
      </c>
      <c r="N18" s="107">
        <f>SUM(N19:N22)</f>
        <v>29594</v>
      </c>
      <c r="O18" s="107">
        <f>SUM(O19:O22)</f>
        <v>29624</v>
      </c>
      <c r="P18" s="107">
        <f>SUM(P19:P22)</f>
        <v>0</v>
      </c>
    </row>
    <row r="19" spans="1:16" ht="24.75" customHeight="1">
      <c r="A19" s="177"/>
      <c r="B19" s="177"/>
      <c r="C19" s="188"/>
      <c r="D19" s="64" t="s">
        <v>250</v>
      </c>
      <c r="E19" s="20"/>
      <c r="F19" s="20"/>
      <c r="G19" s="20"/>
      <c r="H19" s="20"/>
      <c r="I19" s="20"/>
      <c r="J19" s="29"/>
      <c r="K19" s="124"/>
      <c r="L19" s="106"/>
      <c r="M19" s="106">
        <v>35546.25</v>
      </c>
      <c r="N19" s="106">
        <v>28437</v>
      </c>
      <c r="O19" s="106">
        <v>28437</v>
      </c>
      <c r="P19" s="106"/>
    </row>
    <row r="20" spans="1:16" ht="24.75" customHeight="1">
      <c r="A20" s="177"/>
      <c r="B20" s="177"/>
      <c r="C20" s="188"/>
      <c r="D20" s="140" t="s">
        <v>414</v>
      </c>
      <c r="E20" s="20"/>
      <c r="F20" s="20"/>
      <c r="G20" s="20"/>
      <c r="H20" s="20"/>
      <c r="I20" s="20"/>
      <c r="J20" s="29"/>
      <c r="K20" s="106"/>
      <c r="L20" s="106"/>
      <c r="M20" s="106">
        <v>120</v>
      </c>
      <c r="N20" s="106">
        <v>0</v>
      </c>
      <c r="O20" s="106">
        <v>0</v>
      </c>
      <c r="P20" s="106"/>
    </row>
    <row r="21" spans="1:16" ht="24.75" customHeight="1">
      <c r="A21" s="177"/>
      <c r="B21" s="177"/>
      <c r="C21" s="188"/>
      <c r="D21" s="140" t="s">
        <v>255</v>
      </c>
      <c r="E21" s="20"/>
      <c r="F21" s="20"/>
      <c r="G21" s="20"/>
      <c r="H21" s="20"/>
      <c r="I21" s="20"/>
      <c r="J21" s="29"/>
      <c r="K21" s="106"/>
      <c r="L21" s="106"/>
      <c r="M21" s="106">
        <v>962</v>
      </c>
      <c r="N21" s="106">
        <v>962</v>
      </c>
      <c r="O21" s="106">
        <v>962</v>
      </c>
      <c r="P21" s="106"/>
    </row>
    <row r="22" spans="1:16" ht="24.75" customHeight="1">
      <c r="A22" s="174"/>
      <c r="B22" s="174"/>
      <c r="C22" s="188"/>
      <c r="D22" s="140" t="s">
        <v>256</v>
      </c>
      <c r="E22" s="20"/>
      <c r="F22" s="20"/>
      <c r="G22" s="20"/>
      <c r="H22" s="20"/>
      <c r="I22" s="20"/>
      <c r="J22" s="29"/>
      <c r="K22" s="106"/>
      <c r="L22" s="106"/>
      <c r="M22" s="106">
        <v>164</v>
      </c>
      <c r="N22" s="106">
        <v>195</v>
      </c>
      <c r="O22" s="106">
        <v>225</v>
      </c>
      <c r="P22" s="106"/>
    </row>
    <row r="23" spans="1:16" ht="39.75" customHeight="1">
      <c r="A23" s="77" t="s">
        <v>36</v>
      </c>
      <c r="B23" s="77" t="s">
        <v>35</v>
      </c>
      <c r="C23" s="188"/>
      <c r="D23" s="48" t="s">
        <v>39</v>
      </c>
      <c r="E23" s="20">
        <v>875.54</v>
      </c>
      <c r="F23" s="20">
        <v>878.05</v>
      </c>
      <c r="G23" s="20">
        <v>913.83</v>
      </c>
      <c r="H23" s="20">
        <v>913.85</v>
      </c>
      <c r="I23" s="20">
        <v>917.06</v>
      </c>
      <c r="J23" s="29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</row>
    <row r="24" spans="1:16" ht="28.5" customHeight="1">
      <c r="A24" s="173" t="s">
        <v>36</v>
      </c>
      <c r="B24" s="173" t="s">
        <v>5</v>
      </c>
      <c r="C24" s="188"/>
      <c r="D24" s="67" t="s">
        <v>258</v>
      </c>
      <c r="E24" s="68">
        <f>E25</f>
        <v>900</v>
      </c>
      <c r="F24" s="68">
        <f aca="true" t="shared" si="3" ref="F24:P24">F25</f>
        <v>910</v>
      </c>
      <c r="G24" s="68">
        <f t="shared" si="3"/>
        <v>988</v>
      </c>
      <c r="H24" s="68">
        <f t="shared" si="3"/>
        <v>788</v>
      </c>
      <c r="I24" s="68">
        <f t="shared" si="3"/>
        <v>838</v>
      </c>
      <c r="J24" s="68">
        <f t="shared" si="3"/>
        <v>1003.6</v>
      </c>
      <c r="K24" s="107">
        <f t="shared" si="3"/>
        <v>942.5</v>
      </c>
      <c r="L24" s="107">
        <f t="shared" si="3"/>
        <v>1105.5</v>
      </c>
      <c r="M24" s="107">
        <f t="shared" si="3"/>
        <v>1529.8</v>
      </c>
      <c r="N24" s="107">
        <f t="shared" si="3"/>
        <v>1019.3</v>
      </c>
      <c r="O24" s="107">
        <f t="shared" si="3"/>
        <v>1019.3</v>
      </c>
      <c r="P24" s="107">
        <f t="shared" si="3"/>
        <v>1019.3</v>
      </c>
    </row>
    <row r="25" spans="1:16" ht="43.5" customHeight="1">
      <c r="A25" s="174"/>
      <c r="B25" s="174"/>
      <c r="C25" s="188"/>
      <c r="D25" s="6" t="s">
        <v>257</v>
      </c>
      <c r="E25" s="20">
        <v>900</v>
      </c>
      <c r="F25" s="20">
        <v>910</v>
      </c>
      <c r="G25" s="20">
        <v>988</v>
      </c>
      <c r="H25" s="20">
        <v>788</v>
      </c>
      <c r="I25" s="20">
        <v>838</v>
      </c>
      <c r="J25" s="29">
        <v>1003.6</v>
      </c>
      <c r="K25" s="106">
        <v>942.5</v>
      </c>
      <c r="L25" s="106">
        <v>1105.5</v>
      </c>
      <c r="M25" s="106">
        <v>1529.8</v>
      </c>
      <c r="N25" s="106">
        <v>1019.3</v>
      </c>
      <c r="O25" s="106">
        <v>1019.3</v>
      </c>
      <c r="P25" s="106">
        <v>1019.3</v>
      </c>
    </row>
    <row r="26" spans="1:16" ht="24.75" customHeight="1">
      <c r="A26" s="173" t="s">
        <v>36</v>
      </c>
      <c r="B26" s="173" t="s">
        <v>6</v>
      </c>
      <c r="C26" s="188"/>
      <c r="D26" s="67" t="s">
        <v>259</v>
      </c>
      <c r="E26" s="68">
        <v>236.17</v>
      </c>
      <c r="F26" s="68">
        <v>335.33</v>
      </c>
      <c r="G26" s="68">
        <v>90.41</v>
      </c>
      <c r="H26" s="68">
        <v>1093.34</v>
      </c>
      <c r="I26" s="68">
        <v>938.71</v>
      </c>
      <c r="J26" s="70">
        <v>750.54693</v>
      </c>
      <c r="K26" s="107">
        <v>1111.14</v>
      </c>
      <c r="L26" s="107">
        <v>4089.9</v>
      </c>
      <c r="M26" s="107">
        <f>SUM(M27:M32)</f>
        <v>534.46</v>
      </c>
      <c r="N26" s="107">
        <f>SUM(N27:N32)</f>
        <v>30.97</v>
      </c>
      <c r="O26" s="107">
        <f>SUM(O27:O32)</f>
        <v>0</v>
      </c>
      <c r="P26" s="107">
        <f>SUM(P27:P32)</f>
        <v>0</v>
      </c>
    </row>
    <row r="27" spans="1:16" ht="24.75" customHeight="1">
      <c r="A27" s="177"/>
      <c r="B27" s="177"/>
      <c r="C27" s="188"/>
      <c r="D27" s="64" t="s">
        <v>260</v>
      </c>
      <c r="E27" s="20"/>
      <c r="F27" s="20"/>
      <c r="G27" s="20"/>
      <c r="H27" s="20"/>
      <c r="I27" s="20"/>
      <c r="J27" s="29"/>
      <c r="K27" s="106"/>
      <c r="L27" s="106"/>
      <c r="M27" s="106">
        <v>238</v>
      </c>
      <c r="N27" s="106">
        <v>30.97</v>
      </c>
      <c r="O27" s="106"/>
      <c r="P27" s="106"/>
    </row>
    <row r="28" spans="1:16" ht="24.75" customHeight="1">
      <c r="A28" s="177"/>
      <c r="B28" s="177"/>
      <c r="C28" s="188"/>
      <c r="D28" s="64" t="s">
        <v>261</v>
      </c>
      <c r="E28" s="20"/>
      <c r="F28" s="20"/>
      <c r="G28" s="20"/>
      <c r="H28" s="20"/>
      <c r="I28" s="20"/>
      <c r="J28" s="29"/>
      <c r="K28" s="106"/>
      <c r="L28" s="106"/>
      <c r="M28" s="106">
        <v>167.7</v>
      </c>
      <c r="N28" s="106"/>
      <c r="O28" s="106"/>
      <c r="P28" s="106"/>
    </row>
    <row r="29" spans="1:16" ht="24.75" customHeight="1">
      <c r="A29" s="177"/>
      <c r="B29" s="177"/>
      <c r="C29" s="188"/>
      <c r="D29" s="64" t="s">
        <v>262</v>
      </c>
      <c r="E29" s="20"/>
      <c r="F29" s="20"/>
      <c r="G29" s="20"/>
      <c r="H29" s="20"/>
      <c r="I29" s="20"/>
      <c r="J29" s="29"/>
      <c r="K29" s="106"/>
      <c r="L29" s="106"/>
      <c r="M29" s="106">
        <v>84</v>
      </c>
      <c r="N29" s="106"/>
      <c r="O29" s="106"/>
      <c r="P29" s="106"/>
    </row>
    <row r="30" spans="1:16" ht="24.75" customHeight="1">
      <c r="A30" s="177"/>
      <c r="B30" s="177"/>
      <c r="C30" s="188"/>
      <c r="D30" s="64" t="s">
        <v>263</v>
      </c>
      <c r="E30" s="20"/>
      <c r="F30" s="20"/>
      <c r="G30" s="20"/>
      <c r="H30" s="20"/>
      <c r="I30" s="20"/>
      <c r="J30" s="29"/>
      <c r="K30" s="106"/>
      <c r="L30" s="106"/>
      <c r="M30" s="106">
        <v>0</v>
      </c>
      <c r="N30" s="106"/>
      <c r="O30" s="106"/>
      <c r="P30" s="106"/>
    </row>
    <row r="31" spans="1:16" ht="24.75" customHeight="1">
      <c r="A31" s="177"/>
      <c r="B31" s="177"/>
      <c r="C31" s="188"/>
      <c r="D31" s="64" t="s">
        <v>264</v>
      </c>
      <c r="E31" s="20"/>
      <c r="F31" s="20"/>
      <c r="G31" s="20"/>
      <c r="H31" s="20"/>
      <c r="I31" s="20"/>
      <c r="J31" s="29"/>
      <c r="K31" s="106"/>
      <c r="L31" s="106"/>
      <c r="M31" s="106">
        <v>41.8</v>
      </c>
      <c r="N31" s="106"/>
      <c r="O31" s="106"/>
      <c r="P31" s="106"/>
    </row>
    <row r="32" spans="1:16" ht="24.75" customHeight="1">
      <c r="A32" s="177"/>
      <c r="B32" s="177"/>
      <c r="C32" s="188"/>
      <c r="D32" s="64" t="s">
        <v>265</v>
      </c>
      <c r="E32" s="20"/>
      <c r="F32" s="20"/>
      <c r="G32" s="20"/>
      <c r="H32" s="20"/>
      <c r="I32" s="20"/>
      <c r="J32" s="29"/>
      <c r="K32" s="106"/>
      <c r="L32" s="106"/>
      <c r="M32" s="106">
        <v>2.96</v>
      </c>
      <c r="N32" s="106"/>
      <c r="O32" s="106"/>
      <c r="P32" s="106"/>
    </row>
    <row r="33" spans="1:16" ht="24">
      <c r="A33" s="173" t="s">
        <v>36</v>
      </c>
      <c r="B33" s="173" t="s">
        <v>37</v>
      </c>
      <c r="C33" s="188"/>
      <c r="D33" s="67" t="s">
        <v>266</v>
      </c>
      <c r="E33" s="68">
        <f>E34</f>
        <v>2520.26</v>
      </c>
      <c r="F33" s="68">
        <f aca="true" t="shared" si="4" ref="F33:L33">F34</f>
        <v>39.52</v>
      </c>
      <c r="G33" s="68">
        <f t="shared" si="4"/>
        <v>58.93</v>
      </c>
      <c r="H33" s="68">
        <f t="shared" si="4"/>
        <v>146.47</v>
      </c>
      <c r="I33" s="68">
        <f t="shared" si="4"/>
        <v>104.55</v>
      </c>
      <c r="J33" s="68">
        <f t="shared" si="4"/>
        <v>205.4</v>
      </c>
      <c r="K33" s="107">
        <f t="shared" si="4"/>
        <v>291.93</v>
      </c>
      <c r="L33" s="107">
        <f t="shared" si="4"/>
        <v>351.6</v>
      </c>
      <c r="M33" s="107">
        <f>M34</f>
        <v>105.6</v>
      </c>
      <c r="N33" s="107">
        <f>N34</f>
        <v>0</v>
      </c>
      <c r="O33" s="107">
        <f>O34</f>
        <v>0</v>
      </c>
      <c r="P33" s="107">
        <f>P34</f>
        <v>0</v>
      </c>
    </row>
    <row r="34" spans="1:16" ht="24">
      <c r="A34" s="174"/>
      <c r="B34" s="174"/>
      <c r="C34" s="188"/>
      <c r="D34" s="64" t="s">
        <v>267</v>
      </c>
      <c r="E34" s="20">
        <v>2520.26</v>
      </c>
      <c r="F34" s="20">
        <v>39.52</v>
      </c>
      <c r="G34" s="20">
        <v>58.93</v>
      </c>
      <c r="H34" s="20">
        <v>146.47</v>
      </c>
      <c r="I34" s="20">
        <v>104.55</v>
      </c>
      <c r="J34" s="29">
        <v>205.4</v>
      </c>
      <c r="K34" s="106">
        <v>291.93</v>
      </c>
      <c r="L34" s="106">
        <v>351.6</v>
      </c>
      <c r="M34" s="106">
        <v>105.6</v>
      </c>
      <c r="N34" s="106"/>
      <c r="O34" s="106"/>
      <c r="P34" s="106"/>
    </row>
    <row r="35" spans="1:16" ht="25.5" customHeight="1">
      <c r="A35" s="173" t="s">
        <v>36</v>
      </c>
      <c r="B35" s="173" t="s">
        <v>7</v>
      </c>
      <c r="C35" s="188"/>
      <c r="D35" s="67" t="s">
        <v>268</v>
      </c>
      <c r="E35" s="68">
        <f>E36</f>
        <v>19.5</v>
      </c>
      <c r="F35" s="68">
        <f aca="true" t="shared" si="5" ref="F35:L35">F36</f>
        <v>21.85</v>
      </c>
      <c r="G35" s="68">
        <f t="shared" si="5"/>
        <v>28.12</v>
      </c>
      <c r="H35" s="68">
        <f t="shared" si="5"/>
        <v>25.1</v>
      </c>
      <c r="I35" s="68">
        <f t="shared" si="5"/>
        <v>23.2</v>
      </c>
      <c r="J35" s="68">
        <f t="shared" si="5"/>
        <v>50.6</v>
      </c>
      <c r="K35" s="107">
        <f t="shared" si="5"/>
        <v>49</v>
      </c>
      <c r="L35" s="107">
        <f t="shared" si="5"/>
        <v>27.9</v>
      </c>
      <c r="M35" s="107">
        <f>M36</f>
        <v>41.5</v>
      </c>
      <c r="N35" s="107">
        <f>N36</f>
        <v>0</v>
      </c>
      <c r="O35" s="107">
        <f>O36</f>
        <v>0</v>
      </c>
      <c r="P35" s="107">
        <f>P36</f>
        <v>0</v>
      </c>
    </row>
    <row r="36" spans="1:16" ht="25.5" customHeight="1">
      <c r="A36" s="174"/>
      <c r="B36" s="174"/>
      <c r="C36" s="188"/>
      <c r="D36" s="6" t="s">
        <v>269</v>
      </c>
      <c r="E36" s="20">
        <v>19.5</v>
      </c>
      <c r="F36" s="20">
        <v>21.85</v>
      </c>
      <c r="G36" s="20">
        <v>28.12</v>
      </c>
      <c r="H36" s="20">
        <v>25.1</v>
      </c>
      <c r="I36" s="20">
        <v>23.2</v>
      </c>
      <c r="J36" s="29">
        <v>50.6</v>
      </c>
      <c r="K36" s="106">
        <v>49</v>
      </c>
      <c r="L36" s="106">
        <v>27.9</v>
      </c>
      <c r="M36" s="106">
        <v>41.5</v>
      </c>
      <c r="N36" s="106"/>
      <c r="O36" s="106"/>
      <c r="P36" s="106"/>
    </row>
    <row r="37" spans="1:16" ht="48">
      <c r="A37" s="77" t="s">
        <v>36</v>
      </c>
      <c r="B37" s="77" t="s">
        <v>38</v>
      </c>
      <c r="C37" s="188"/>
      <c r="D37" s="64" t="s">
        <v>270</v>
      </c>
      <c r="E37" s="20"/>
      <c r="F37" s="20"/>
      <c r="G37" s="20">
        <v>0</v>
      </c>
      <c r="H37" s="20">
        <v>5.9</v>
      </c>
      <c r="I37" s="20">
        <v>0</v>
      </c>
      <c r="J37" s="29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</row>
    <row r="38" spans="1:16" ht="38.25" customHeight="1">
      <c r="A38" s="173" t="s">
        <v>36</v>
      </c>
      <c r="B38" s="173" t="s">
        <v>8</v>
      </c>
      <c r="C38" s="188"/>
      <c r="D38" s="67" t="s">
        <v>271</v>
      </c>
      <c r="E38" s="68">
        <v>0</v>
      </c>
      <c r="F38" s="68">
        <v>0</v>
      </c>
      <c r="G38" s="68">
        <v>0</v>
      </c>
      <c r="H38" s="68">
        <v>7.25</v>
      </c>
      <c r="I38" s="68">
        <v>0</v>
      </c>
      <c r="J38" s="70">
        <v>12</v>
      </c>
      <c r="K38" s="107">
        <v>0</v>
      </c>
      <c r="L38" s="107">
        <v>8</v>
      </c>
      <c r="M38" s="107">
        <f>M39</f>
        <v>11.78</v>
      </c>
      <c r="N38" s="107">
        <f>N39</f>
        <v>0</v>
      </c>
      <c r="O38" s="107">
        <f>O39</f>
        <v>0</v>
      </c>
      <c r="P38" s="107">
        <f>P39</f>
        <v>0</v>
      </c>
    </row>
    <row r="39" spans="1:16" ht="32.25" customHeight="1">
      <c r="A39" s="174"/>
      <c r="B39" s="174"/>
      <c r="C39" s="188"/>
      <c r="D39" s="6" t="s">
        <v>272</v>
      </c>
      <c r="E39" s="20"/>
      <c r="F39" s="20"/>
      <c r="G39" s="20"/>
      <c r="H39" s="20"/>
      <c r="I39" s="20"/>
      <c r="J39" s="29"/>
      <c r="K39" s="106"/>
      <c r="L39" s="106"/>
      <c r="M39" s="106">
        <v>11.78</v>
      </c>
      <c r="N39" s="106"/>
      <c r="O39" s="106"/>
      <c r="P39" s="106"/>
    </row>
    <row r="40" spans="1:16" ht="38.25" customHeight="1">
      <c r="A40" s="173" t="s">
        <v>36</v>
      </c>
      <c r="B40" s="173" t="s">
        <v>132</v>
      </c>
      <c r="C40" s="188"/>
      <c r="D40" s="67" t="s">
        <v>274</v>
      </c>
      <c r="E40" s="69"/>
      <c r="F40" s="69"/>
      <c r="G40" s="69"/>
      <c r="H40" s="69"/>
      <c r="I40" s="69"/>
      <c r="J40" s="70">
        <v>4.85</v>
      </c>
      <c r="K40" s="107">
        <v>2.138</v>
      </c>
      <c r="L40" s="107">
        <v>0.9</v>
      </c>
      <c r="M40" s="107">
        <f>M41</f>
        <v>26.8</v>
      </c>
      <c r="N40" s="107">
        <f>N41</f>
        <v>0.5</v>
      </c>
      <c r="O40" s="107">
        <f>O41</f>
        <v>0.4</v>
      </c>
      <c r="P40" s="107">
        <f>P41</f>
        <v>0</v>
      </c>
    </row>
    <row r="41" spans="1:16" ht="38.25" customHeight="1">
      <c r="A41" s="174"/>
      <c r="B41" s="174"/>
      <c r="C41" s="188"/>
      <c r="D41" s="64" t="s">
        <v>273</v>
      </c>
      <c r="E41" s="20"/>
      <c r="F41" s="20"/>
      <c r="G41" s="20"/>
      <c r="H41" s="20"/>
      <c r="I41" s="20"/>
      <c r="J41" s="29"/>
      <c r="K41" s="106"/>
      <c r="L41" s="106"/>
      <c r="M41" s="106">
        <v>26.8</v>
      </c>
      <c r="N41" s="106">
        <v>0.5</v>
      </c>
      <c r="O41" s="106">
        <v>0.4</v>
      </c>
      <c r="P41" s="106"/>
    </row>
    <row r="42" spans="1:16" ht="24">
      <c r="A42" s="77" t="s">
        <v>36</v>
      </c>
      <c r="B42" s="77" t="s">
        <v>233</v>
      </c>
      <c r="C42" s="188"/>
      <c r="D42" s="64" t="s">
        <v>275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9">
        <v>1195.96547</v>
      </c>
      <c r="K42" s="106">
        <v>467.46</v>
      </c>
      <c r="L42" s="106">
        <v>2000</v>
      </c>
      <c r="M42" s="106">
        <v>0</v>
      </c>
      <c r="N42" s="106">
        <v>0</v>
      </c>
      <c r="O42" s="106">
        <v>0</v>
      </c>
      <c r="P42" s="106">
        <v>0</v>
      </c>
    </row>
    <row r="43" spans="1:16" ht="24">
      <c r="A43" s="173" t="s">
        <v>36</v>
      </c>
      <c r="B43" s="173" t="s">
        <v>210</v>
      </c>
      <c r="C43" s="188"/>
      <c r="D43" s="71" t="s">
        <v>276</v>
      </c>
      <c r="E43" s="68"/>
      <c r="F43" s="68"/>
      <c r="G43" s="68"/>
      <c r="H43" s="68"/>
      <c r="I43" s="68"/>
      <c r="J43" s="70"/>
      <c r="K43" s="107"/>
      <c r="L43" s="107">
        <f>L44</f>
        <v>3057.6</v>
      </c>
      <c r="M43" s="107">
        <f>M44</f>
        <v>4036.97</v>
      </c>
      <c r="N43" s="107">
        <f>N44</f>
        <v>3161.2</v>
      </c>
      <c r="O43" s="107">
        <f>O44</f>
        <v>3161.2</v>
      </c>
      <c r="P43" s="107">
        <f>P44</f>
        <v>3161.2</v>
      </c>
    </row>
    <row r="44" spans="1:16" ht="24">
      <c r="A44" s="174"/>
      <c r="B44" s="174"/>
      <c r="C44" s="181"/>
      <c r="D44" s="64" t="s">
        <v>277</v>
      </c>
      <c r="E44" s="20"/>
      <c r="F44" s="20"/>
      <c r="G44" s="20"/>
      <c r="H44" s="20"/>
      <c r="I44" s="20"/>
      <c r="J44" s="29"/>
      <c r="K44" s="106"/>
      <c r="L44" s="106">
        <v>3057.6</v>
      </c>
      <c r="M44" s="106">
        <v>4036.97</v>
      </c>
      <c r="N44" s="106">
        <v>3161.2</v>
      </c>
      <c r="O44" s="106">
        <v>3161.2</v>
      </c>
      <c r="P44" s="106">
        <v>3161.2</v>
      </c>
    </row>
    <row r="45" spans="1:16" s="18" customFormat="1" ht="39" customHeight="1">
      <c r="A45" s="80" t="s">
        <v>43</v>
      </c>
      <c r="B45" s="80" t="s">
        <v>155</v>
      </c>
      <c r="C45" s="180" t="s">
        <v>191</v>
      </c>
      <c r="D45" s="22" t="s">
        <v>278</v>
      </c>
      <c r="E45" s="1">
        <f>SUM(E46:E55)</f>
        <v>1146.46</v>
      </c>
      <c r="F45" s="2">
        <f>SUM(F46:F55)</f>
        <v>20507.12</v>
      </c>
      <c r="G45" s="1">
        <f>SUM(G46:G55)</f>
        <v>6825.78</v>
      </c>
      <c r="H45" s="1">
        <f>SUM(H46:H55)</f>
        <v>27452.940000000002</v>
      </c>
      <c r="I45" s="1">
        <f>SUM(I46:I55)</f>
        <v>5023.7</v>
      </c>
      <c r="J45" s="128">
        <f>SUM(J46:J56)</f>
        <v>1441.47306</v>
      </c>
      <c r="K45" s="127">
        <f>SUM(K46:K56)</f>
        <v>9693.8</v>
      </c>
      <c r="L45" s="127">
        <f>SUM(L46:L59)</f>
        <v>35740.4</v>
      </c>
      <c r="M45" s="127">
        <f>M48+M57</f>
        <v>35022.94</v>
      </c>
      <c r="N45" s="127">
        <f>N48+N57</f>
        <v>0</v>
      </c>
      <c r="O45" s="127">
        <f>O48+O57</f>
        <v>0</v>
      </c>
      <c r="P45" s="127">
        <f>P48+P57</f>
        <v>0</v>
      </c>
    </row>
    <row r="46" spans="1:16" ht="48">
      <c r="A46" s="77" t="s">
        <v>36</v>
      </c>
      <c r="B46" s="81" t="s">
        <v>40</v>
      </c>
      <c r="C46" s="188"/>
      <c r="D46" s="64" t="s">
        <v>279</v>
      </c>
      <c r="E46" s="20">
        <v>0</v>
      </c>
      <c r="F46" s="3">
        <v>1130.4</v>
      </c>
      <c r="G46" s="20">
        <v>0</v>
      </c>
      <c r="H46" s="20">
        <v>0</v>
      </c>
      <c r="I46" s="20">
        <v>0</v>
      </c>
      <c r="J46" s="29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</row>
    <row r="47" spans="1:16" ht="24">
      <c r="A47" s="77" t="s">
        <v>36</v>
      </c>
      <c r="B47" s="77" t="s">
        <v>10</v>
      </c>
      <c r="C47" s="188"/>
      <c r="D47" s="64" t="s">
        <v>280</v>
      </c>
      <c r="E47" s="20">
        <v>15</v>
      </c>
      <c r="F47" s="3">
        <v>8424.3</v>
      </c>
      <c r="G47" s="20">
        <v>2702.8</v>
      </c>
      <c r="H47" s="20">
        <v>18961.68</v>
      </c>
      <c r="I47" s="20">
        <v>0</v>
      </c>
      <c r="J47" s="29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</row>
    <row r="48" spans="1:16" ht="24.75" customHeight="1">
      <c r="A48" s="173" t="s">
        <v>36</v>
      </c>
      <c r="B48" s="173" t="s">
        <v>11</v>
      </c>
      <c r="C48" s="188"/>
      <c r="D48" s="67" t="s">
        <v>281</v>
      </c>
      <c r="E48" s="68">
        <v>915.44</v>
      </c>
      <c r="F48" s="72">
        <v>4031.87</v>
      </c>
      <c r="G48" s="68">
        <v>9.99</v>
      </c>
      <c r="H48" s="68">
        <v>2815.16</v>
      </c>
      <c r="I48" s="68">
        <v>0</v>
      </c>
      <c r="J48" s="70">
        <v>0</v>
      </c>
      <c r="K48" s="107">
        <v>0</v>
      </c>
      <c r="L48" s="107">
        <v>0</v>
      </c>
      <c r="M48" s="107">
        <f>M49</f>
        <v>32.8</v>
      </c>
      <c r="N48" s="107">
        <v>0</v>
      </c>
      <c r="O48" s="107">
        <v>0</v>
      </c>
      <c r="P48" s="107">
        <v>0</v>
      </c>
    </row>
    <row r="49" spans="1:16" ht="24.75" customHeight="1">
      <c r="A49" s="174"/>
      <c r="B49" s="174"/>
      <c r="C49" s="188"/>
      <c r="D49" s="64" t="s">
        <v>290</v>
      </c>
      <c r="E49" s="20"/>
      <c r="F49" s="3"/>
      <c r="G49" s="20"/>
      <c r="H49" s="20"/>
      <c r="I49" s="20"/>
      <c r="J49" s="29"/>
      <c r="K49" s="106"/>
      <c r="L49" s="106"/>
      <c r="M49" s="106">
        <v>32.8</v>
      </c>
      <c r="N49" s="106"/>
      <c r="O49" s="106"/>
      <c r="P49" s="106"/>
    </row>
    <row r="50" spans="1:16" ht="37.5" customHeight="1">
      <c r="A50" s="77" t="s">
        <v>36</v>
      </c>
      <c r="B50" s="77" t="s">
        <v>204</v>
      </c>
      <c r="C50" s="188"/>
      <c r="D50" s="64" t="s">
        <v>282</v>
      </c>
      <c r="E50" s="20"/>
      <c r="F50" s="3"/>
      <c r="G50" s="20"/>
      <c r="H50" s="20"/>
      <c r="I50" s="20"/>
      <c r="J50" s="29"/>
      <c r="K50" s="106">
        <v>9455.3</v>
      </c>
      <c r="L50" s="106"/>
      <c r="M50" s="106"/>
      <c r="N50" s="106"/>
      <c r="O50" s="106"/>
      <c r="P50" s="106"/>
    </row>
    <row r="51" spans="1:16" ht="48.75" customHeight="1">
      <c r="A51" s="77" t="s">
        <v>36</v>
      </c>
      <c r="B51" s="77" t="s">
        <v>226</v>
      </c>
      <c r="C51" s="188"/>
      <c r="D51" s="64" t="s">
        <v>283</v>
      </c>
      <c r="E51" s="20"/>
      <c r="F51" s="3"/>
      <c r="G51" s="20"/>
      <c r="H51" s="20"/>
      <c r="I51" s="20"/>
      <c r="J51" s="29"/>
      <c r="K51" s="106"/>
      <c r="L51" s="106">
        <v>0</v>
      </c>
      <c r="M51" s="106"/>
      <c r="N51" s="106"/>
      <c r="O51" s="106"/>
      <c r="P51" s="106"/>
    </row>
    <row r="52" spans="1:16" ht="36">
      <c r="A52" s="77" t="s">
        <v>36</v>
      </c>
      <c r="B52" s="77" t="s">
        <v>15</v>
      </c>
      <c r="C52" s="188"/>
      <c r="D52" s="64" t="s">
        <v>284</v>
      </c>
      <c r="E52" s="20">
        <v>216.02</v>
      </c>
      <c r="F52" s="3">
        <v>6920.55</v>
      </c>
      <c r="G52" s="20">
        <v>4112.99</v>
      </c>
      <c r="H52" s="20">
        <v>5676.1</v>
      </c>
      <c r="I52" s="20">
        <v>4081.64</v>
      </c>
      <c r="J52" s="29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</row>
    <row r="53" spans="1:16" ht="24">
      <c r="A53" s="77" t="s">
        <v>36</v>
      </c>
      <c r="B53" s="77" t="s">
        <v>12</v>
      </c>
      <c r="C53" s="188"/>
      <c r="D53" s="64" t="s">
        <v>285</v>
      </c>
      <c r="E53" s="20">
        <v>0</v>
      </c>
      <c r="F53" s="3">
        <v>0</v>
      </c>
      <c r="G53" s="20">
        <v>0</v>
      </c>
      <c r="H53" s="20">
        <v>0</v>
      </c>
      <c r="I53" s="20">
        <v>720.06</v>
      </c>
      <c r="J53" s="29">
        <v>748.36717</v>
      </c>
      <c r="K53" s="106">
        <v>238.5</v>
      </c>
      <c r="L53" s="106">
        <v>1460</v>
      </c>
      <c r="M53" s="106">
        <v>0</v>
      </c>
      <c r="N53" s="106">
        <v>0</v>
      </c>
      <c r="O53" s="106">
        <v>0</v>
      </c>
      <c r="P53" s="106">
        <v>0</v>
      </c>
    </row>
    <row r="54" spans="1:16" ht="24.75" customHeight="1">
      <c r="A54" s="77" t="s">
        <v>36</v>
      </c>
      <c r="B54" s="77" t="s">
        <v>13</v>
      </c>
      <c r="C54" s="188"/>
      <c r="D54" s="64" t="s">
        <v>286</v>
      </c>
      <c r="E54" s="20">
        <v>0</v>
      </c>
      <c r="F54" s="3">
        <v>0</v>
      </c>
      <c r="G54" s="20">
        <v>0</v>
      </c>
      <c r="H54" s="20">
        <v>0</v>
      </c>
      <c r="I54" s="20">
        <v>20</v>
      </c>
      <c r="J54" s="29">
        <v>25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</row>
    <row r="55" spans="1:16" ht="50.25" customHeight="1">
      <c r="A55" s="77" t="s">
        <v>36</v>
      </c>
      <c r="B55" s="77" t="s">
        <v>14</v>
      </c>
      <c r="C55" s="188"/>
      <c r="D55" s="64" t="s">
        <v>287</v>
      </c>
      <c r="E55" s="20">
        <v>0</v>
      </c>
      <c r="F55" s="3">
        <v>0</v>
      </c>
      <c r="G55" s="20">
        <v>0</v>
      </c>
      <c r="H55" s="20">
        <v>0</v>
      </c>
      <c r="I55" s="20">
        <v>202</v>
      </c>
      <c r="J55" s="29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</row>
    <row r="56" spans="1:16" ht="27.75" customHeight="1">
      <c r="A56" s="77" t="s">
        <v>36</v>
      </c>
      <c r="B56" s="77" t="s">
        <v>121</v>
      </c>
      <c r="C56" s="188"/>
      <c r="D56" s="64" t="s">
        <v>288</v>
      </c>
      <c r="E56" s="20">
        <v>0</v>
      </c>
      <c r="F56" s="3">
        <v>0</v>
      </c>
      <c r="G56" s="20">
        <v>0</v>
      </c>
      <c r="H56" s="20">
        <v>0</v>
      </c>
      <c r="I56" s="20">
        <v>0</v>
      </c>
      <c r="J56" s="29">
        <v>668.10589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</row>
    <row r="57" spans="1:16" ht="36" customHeight="1">
      <c r="A57" s="173" t="s">
        <v>36</v>
      </c>
      <c r="B57" s="173" t="s">
        <v>209</v>
      </c>
      <c r="C57" s="188"/>
      <c r="D57" s="71" t="s">
        <v>289</v>
      </c>
      <c r="E57" s="68"/>
      <c r="F57" s="72"/>
      <c r="G57" s="68"/>
      <c r="H57" s="68"/>
      <c r="I57" s="68"/>
      <c r="J57" s="70"/>
      <c r="K57" s="107"/>
      <c r="L57" s="107">
        <v>30085.9</v>
      </c>
      <c r="M57" s="107">
        <f>M58</f>
        <v>34990.14</v>
      </c>
      <c r="N57" s="107"/>
      <c r="O57" s="107"/>
      <c r="P57" s="107"/>
    </row>
    <row r="58" spans="1:16" ht="32.25" customHeight="1">
      <c r="A58" s="174"/>
      <c r="B58" s="174"/>
      <c r="C58" s="188"/>
      <c r="D58" s="64" t="s">
        <v>291</v>
      </c>
      <c r="E58" s="20"/>
      <c r="F58" s="3"/>
      <c r="G58" s="20"/>
      <c r="H58" s="20"/>
      <c r="I58" s="20"/>
      <c r="J58" s="29"/>
      <c r="K58" s="106"/>
      <c r="L58" s="106"/>
      <c r="M58" s="108">
        <v>34990.14</v>
      </c>
      <c r="N58" s="106"/>
      <c r="O58" s="106"/>
      <c r="P58" s="106"/>
    </row>
    <row r="59" spans="1:16" ht="24">
      <c r="A59" s="77" t="s">
        <v>68</v>
      </c>
      <c r="B59" s="77" t="s">
        <v>234</v>
      </c>
      <c r="C59" s="188"/>
      <c r="D59" s="63" t="s">
        <v>249</v>
      </c>
      <c r="E59" s="20"/>
      <c r="F59" s="3"/>
      <c r="G59" s="20"/>
      <c r="H59" s="20"/>
      <c r="I59" s="20"/>
      <c r="J59" s="29"/>
      <c r="K59" s="106"/>
      <c r="L59" s="106">
        <v>4194.5</v>
      </c>
      <c r="M59" s="106"/>
      <c r="N59" s="106"/>
      <c r="O59" s="106"/>
      <c r="P59" s="106"/>
    </row>
    <row r="60" spans="1:16" s="18" customFormat="1" ht="60">
      <c r="A60" s="80" t="s">
        <v>44</v>
      </c>
      <c r="B60" s="80" t="s">
        <v>178</v>
      </c>
      <c r="C60" s="180" t="s">
        <v>194</v>
      </c>
      <c r="D60" s="22" t="s">
        <v>295</v>
      </c>
      <c r="E60" s="1">
        <f aca="true" t="shared" si="6" ref="E60:J60">SUM(E61:E68)</f>
        <v>17907.97</v>
      </c>
      <c r="F60" s="1">
        <f t="shared" si="6"/>
        <v>17100.79</v>
      </c>
      <c r="G60" s="1">
        <f t="shared" si="6"/>
        <v>16887.77</v>
      </c>
      <c r="H60" s="1">
        <f t="shared" si="6"/>
        <v>17003.69</v>
      </c>
      <c r="I60" s="1">
        <f t="shared" si="6"/>
        <v>16608.38</v>
      </c>
      <c r="J60" s="128">
        <f t="shared" si="6"/>
        <v>19766.7292</v>
      </c>
      <c r="K60" s="127">
        <f>SUM(K61:K68)</f>
        <v>22588.77</v>
      </c>
      <c r="L60" s="127">
        <f>SUM(L61:L68)</f>
        <v>22986</v>
      </c>
      <c r="M60" s="127">
        <f>M61+M68</f>
        <v>30737.55</v>
      </c>
      <c r="N60" s="127">
        <f>N61+N68</f>
        <v>20619.84</v>
      </c>
      <c r="O60" s="127">
        <f>O61+O68</f>
        <v>21390.9</v>
      </c>
      <c r="P60" s="127">
        <f>P61+P68</f>
        <v>21388.9</v>
      </c>
    </row>
    <row r="61" spans="1:16" ht="50.25" customHeight="1">
      <c r="A61" s="173" t="s">
        <v>36</v>
      </c>
      <c r="B61" s="173" t="s">
        <v>184</v>
      </c>
      <c r="C61" s="188"/>
      <c r="D61" s="71" t="s">
        <v>292</v>
      </c>
      <c r="E61" s="68">
        <v>17548.97</v>
      </c>
      <c r="F61" s="68">
        <v>16746.79</v>
      </c>
      <c r="G61" s="68">
        <v>16533.77</v>
      </c>
      <c r="H61" s="68">
        <v>17000.69</v>
      </c>
      <c r="I61" s="68">
        <v>16605.38</v>
      </c>
      <c r="J61" s="70">
        <v>19763.7292</v>
      </c>
      <c r="K61" s="107">
        <v>22585.77</v>
      </c>
      <c r="L61" s="107">
        <v>22983</v>
      </c>
      <c r="M61" s="107">
        <f>SUM(M62:M66)</f>
        <v>30734.55</v>
      </c>
      <c r="N61" s="107">
        <f>SUM(N62:N65)</f>
        <v>20617.84</v>
      </c>
      <c r="O61" s="107">
        <f>SUM(O62:O65)</f>
        <v>21388.9</v>
      </c>
      <c r="P61" s="107">
        <f>SUM(P62:P65)</f>
        <v>21388.9</v>
      </c>
    </row>
    <row r="62" spans="1:16" ht="30" customHeight="1">
      <c r="A62" s="177"/>
      <c r="B62" s="177"/>
      <c r="C62" s="188"/>
      <c r="D62" s="64" t="s">
        <v>296</v>
      </c>
      <c r="E62" s="20"/>
      <c r="F62" s="20"/>
      <c r="G62" s="20"/>
      <c r="H62" s="20"/>
      <c r="I62" s="20"/>
      <c r="J62" s="29"/>
      <c r="K62" s="106"/>
      <c r="L62" s="106"/>
      <c r="M62" s="106">
        <v>24596.1</v>
      </c>
      <c r="N62" s="106">
        <v>17512.9</v>
      </c>
      <c r="O62" s="106">
        <v>18212.4</v>
      </c>
      <c r="P62" s="106">
        <v>18212.4</v>
      </c>
    </row>
    <row r="63" spans="1:16" ht="30" customHeight="1">
      <c r="A63" s="177"/>
      <c r="B63" s="177"/>
      <c r="C63" s="188"/>
      <c r="D63" s="64" t="s">
        <v>297</v>
      </c>
      <c r="E63" s="20"/>
      <c r="F63" s="20"/>
      <c r="G63" s="20"/>
      <c r="H63" s="20"/>
      <c r="I63" s="20"/>
      <c r="J63" s="29"/>
      <c r="K63" s="106"/>
      <c r="L63" s="106"/>
      <c r="M63" s="106">
        <v>3189.9</v>
      </c>
      <c r="N63" s="106">
        <v>1316.94</v>
      </c>
      <c r="O63" s="106">
        <v>1388.5</v>
      </c>
      <c r="P63" s="106">
        <v>1388.5</v>
      </c>
    </row>
    <row r="64" spans="1:16" ht="30" customHeight="1">
      <c r="A64" s="177"/>
      <c r="B64" s="177"/>
      <c r="C64" s="188"/>
      <c r="D64" s="64" t="s">
        <v>298</v>
      </c>
      <c r="E64" s="20"/>
      <c r="F64" s="20"/>
      <c r="G64" s="20"/>
      <c r="H64" s="20"/>
      <c r="I64" s="20"/>
      <c r="J64" s="29"/>
      <c r="K64" s="106"/>
      <c r="L64" s="106"/>
      <c r="M64" s="106">
        <v>105</v>
      </c>
      <c r="N64" s="106">
        <v>75</v>
      </c>
      <c r="O64" s="106">
        <v>75</v>
      </c>
      <c r="P64" s="106">
        <v>75</v>
      </c>
    </row>
    <row r="65" spans="1:16" ht="30" customHeight="1">
      <c r="A65" s="177"/>
      <c r="B65" s="177"/>
      <c r="C65" s="188"/>
      <c r="D65" s="64" t="s">
        <v>299</v>
      </c>
      <c r="E65" s="20"/>
      <c r="F65" s="20"/>
      <c r="G65" s="20"/>
      <c r="H65" s="20"/>
      <c r="I65" s="20"/>
      <c r="J65" s="29"/>
      <c r="K65" s="106"/>
      <c r="L65" s="106"/>
      <c r="M65" s="106">
        <v>2181.75</v>
      </c>
      <c r="N65" s="106">
        <v>1713</v>
      </c>
      <c r="O65" s="106">
        <v>1713</v>
      </c>
      <c r="P65" s="106">
        <v>1713</v>
      </c>
    </row>
    <row r="66" spans="1:16" ht="24.75" customHeight="1">
      <c r="A66" s="174"/>
      <c r="B66" s="174"/>
      <c r="C66" s="188"/>
      <c r="D66" s="140" t="s">
        <v>415</v>
      </c>
      <c r="E66" s="141"/>
      <c r="F66" s="141"/>
      <c r="G66" s="141"/>
      <c r="H66" s="141"/>
      <c r="I66" s="141"/>
      <c r="J66" s="141"/>
      <c r="K66" s="141"/>
      <c r="L66" s="141"/>
      <c r="M66" s="157">
        <v>661.8</v>
      </c>
      <c r="N66" s="141"/>
      <c r="O66" s="141"/>
      <c r="P66" s="141"/>
    </row>
    <row r="67" spans="1:16" ht="60">
      <c r="A67" s="77" t="s">
        <v>36</v>
      </c>
      <c r="B67" s="77" t="s">
        <v>41</v>
      </c>
      <c r="C67" s="188"/>
      <c r="D67" s="64" t="s">
        <v>293</v>
      </c>
      <c r="E67" s="20">
        <v>356</v>
      </c>
      <c r="F67" s="20">
        <v>351</v>
      </c>
      <c r="G67" s="20">
        <v>351</v>
      </c>
      <c r="H67" s="20">
        <v>0</v>
      </c>
      <c r="I67" s="20">
        <v>0</v>
      </c>
      <c r="J67" s="29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</row>
    <row r="68" spans="1:16" ht="46.5" customHeight="1">
      <c r="A68" s="173" t="s">
        <v>36</v>
      </c>
      <c r="B68" s="173" t="s">
        <v>16</v>
      </c>
      <c r="C68" s="188"/>
      <c r="D68" s="71" t="s">
        <v>294</v>
      </c>
      <c r="E68" s="68">
        <v>3</v>
      </c>
      <c r="F68" s="68">
        <v>3</v>
      </c>
      <c r="G68" s="68">
        <v>3</v>
      </c>
      <c r="H68" s="68">
        <v>3</v>
      </c>
      <c r="I68" s="68">
        <v>3</v>
      </c>
      <c r="J68" s="70">
        <v>3</v>
      </c>
      <c r="K68" s="107">
        <v>3</v>
      </c>
      <c r="L68" s="107">
        <v>3</v>
      </c>
      <c r="M68" s="107">
        <v>3</v>
      </c>
      <c r="N68" s="107">
        <v>2</v>
      </c>
      <c r="O68" s="107">
        <v>2</v>
      </c>
      <c r="P68" s="107">
        <v>0</v>
      </c>
    </row>
    <row r="69" spans="1:16" ht="27" customHeight="1">
      <c r="A69" s="174"/>
      <c r="B69" s="174"/>
      <c r="C69" s="181"/>
      <c r="D69" s="64" t="s">
        <v>300</v>
      </c>
      <c r="E69" s="20"/>
      <c r="F69" s="20"/>
      <c r="G69" s="20"/>
      <c r="H69" s="20"/>
      <c r="I69" s="20"/>
      <c r="J69" s="29"/>
      <c r="K69" s="106"/>
      <c r="L69" s="106"/>
      <c r="M69" s="106">
        <v>3</v>
      </c>
      <c r="N69" s="106">
        <v>2</v>
      </c>
      <c r="O69" s="106">
        <v>2</v>
      </c>
      <c r="P69" s="106"/>
    </row>
    <row r="70" spans="1:16" s="18" customFormat="1" ht="75.75" customHeight="1">
      <c r="A70" s="80" t="s">
        <v>45</v>
      </c>
      <c r="B70" s="80" t="s">
        <v>156</v>
      </c>
      <c r="C70" s="182" t="s">
        <v>148</v>
      </c>
      <c r="D70" s="22" t="s">
        <v>301</v>
      </c>
      <c r="E70" s="1">
        <f aca="true" t="shared" si="7" ref="E70:P70">SUM(E71:E71)</f>
        <v>0</v>
      </c>
      <c r="F70" s="1">
        <f t="shared" si="7"/>
        <v>0</v>
      </c>
      <c r="G70" s="1">
        <f t="shared" si="7"/>
        <v>0</v>
      </c>
      <c r="H70" s="1">
        <f t="shared" si="7"/>
        <v>0</v>
      </c>
      <c r="I70" s="1">
        <f t="shared" si="7"/>
        <v>0</v>
      </c>
      <c r="J70" s="128">
        <f t="shared" si="7"/>
        <v>0</v>
      </c>
      <c r="K70" s="127">
        <f t="shared" si="7"/>
        <v>0</v>
      </c>
      <c r="L70" s="127">
        <f t="shared" si="7"/>
        <v>0</v>
      </c>
      <c r="M70" s="127">
        <f t="shared" si="7"/>
        <v>0</v>
      </c>
      <c r="N70" s="127">
        <f t="shared" si="7"/>
        <v>0</v>
      </c>
      <c r="O70" s="127">
        <f t="shared" si="7"/>
        <v>0</v>
      </c>
      <c r="P70" s="127">
        <f t="shared" si="7"/>
        <v>0</v>
      </c>
    </row>
    <row r="71" spans="1:16" ht="48" customHeight="1">
      <c r="A71" s="77" t="s">
        <v>36</v>
      </c>
      <c r="B71" s="77" t="s">
        <v>42</v>
      </c>
      <c r="C71" s="182"/>
      <c r="D71" s="64" t="s">
        <v>302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9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</row>
    <row r="72" spans="1:16" s="18" customFormat="1" ht="62.25" customHeight="1">
      <c r="A72" s="80" t="s">
        <v>48</v>
      </c>
      <c r="B72" s="80" t="s">
        <v>192</v>
      </c>
      <c r="C72" s="180" t="s">
        <v>148</v>
      </c>
      <c r="D72" s="64" t="s">
        <v>303</v>
      </c>
      <c r="E72" s="2">
        <f>SUM(E73:E73)</f>
        <v>0</v>
      </c>
      <c r="F72" s="2">
        <f>SUM(F73:F73)</f>
        <v>0</v>
      </c>
      <c r="G72" s="2">
        <f>SUM(G73:G73)</f>
        <v>0</v>
      </c>
      <c r="H72" s="2">
        <f>SUM(H73:H73)</f>
        <v>0</v>
      </c>
      <c r="I72" s="2">
        <f>SUM(I73:I73)</f>
        <v>0</v>
      </c>
      <c r="J72" s="129">
        <f>SUM(J73:J75)</f>
        <v>4419.5</v>
      </c>
      <c r="K72" s="130">
        <f>SUM(K73:K75)</f>
        <v>4539.2995</v>
      </c>
      <c r="L72" s="130">
        <f>SUM(L73:L75)</f>
        <v>4097.4</v>
      </c>
      <c r="M72" s="130">
        <f>M73+M75</f>
        <v>7853.4</v>
      </c>
      <c r="N72" s="130">
        <f>N73+N75</f>
        <v>4229.9</v>
      </c>
      <c r="O72" s="130">
        <f>O73+O75</f>
        <v>4367.8</v>
      </c>
      <c r="P72" s="130">
        <f>P73+P75</f>
        <v>4367.8</v>
      </c>
    </row>
    <row r="73" spans="1:16" ht="51" customHeight="1">
      <c r="A73" s="173" t="s">
        <v>36</v>
      </c>
      <c r="B73" s="173" t="s">
        <v>15</v>
      </c>
      <c r="C73" s="188"/>
      <c r="D73" s="71" t="s">
        <v>304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70">
        <v>4419.5</v>
      </c>
      <c r="K73" s="107">
        <v>37.5795</v>
      </c>
      <c r="L73" s="109">
        <v>0</v>
      </c>
      <c r="M73" s="109">
        <f>M74</f>
        <v>3550</v>
      </c>
      <c r="N73" s="109">
        <f>N74</f>
        <v>0</v>
      </c>
      <c r="O73" s="109">
        <f>O74</f>
        <v>0</v>
      </c>
      <c r="P73" s="109">
        <f>P74</f>
        <v>0</v>
      </c>
    </row>
    <row r="74" spans="1:16" ht="24" customHeight="1">
      <c r="A74" s="174"/>
      <c r="B74" s="174"/>
      <c r="C74" s="188"/>
      <c r="D74" s="64" t="s">
        <v>307</v>
      </c>
      <c r="E74" s="20"/>
      <c r="F74" s="20"/>
      <c r="G74" s="20"/>
      <c r="H74" s="20"/>
      <c r="I74" s="20"/>
      <c r="J74" s="29"/>
      <c r="K74" s="110"/>
      <c r="L74" s="111"/>
      <c r="M74" s="111">
        <v>3550</v>
      </c>
      <c r="N74" s="111"/>
      <c r="O74" s="111"/>
      <c r="P74" s="111"/>
    </row>
    <row r="75" spans="1:16" ht="24">
      <c r="A75" s="173" t="s">
        <v>36</v>
      </c>
      <c r="B75" s="173" t="s">
        <v>139</v>
      </c>
      <c r="C75" s="188"/>
      <c r="D75" s="71" t="s">
        <v>305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112">
        <v>4501.72</v>
      </c>
      <c r="L75" s="113">
        <v>4097.4</v>
      </c>
      <c r="M75" s="113">
        <f>SUM(M76:M79)</f>
        <v>4303.4</v>
      </c>
      <c r="N75" s="113">
        <f>SUM(N76:N79)</f>
        <v>4229.9</v>
      </c>
      <c r="O75" s="113">
        <f>SUM(O76:O79)</f>
        <v>4367.8</v>
      </c>
      <c r="P75" s="113">
        <f>SUM(P76:P79)</f>
        <v>4367.8</v>
      </c>
    </row>
    <row r="76" spans="1:16" ht="24">
      <c r="A76" s="177"/>
      <c r="B76" s="177"/>
      <c r="C76" s="188"/>
      <c r="D76" s="64" t="s">
        <v>308</v>
      </c>
      <c r="E76" s="3"/>
      <c r="F76" s="3"/>
      <c r="G76" s="3"/>
      <c r="H76" s="3"/>
      <c r="I76" s="3"/>
      <c r="J76" s="3"/>
      <c r="K76" s="114"/>
      <c r="L76" s="115"/>
      <c r="M76" s="115">
        <v>0</v>
      </c>
      <c r="N76" s="115">
        <v>4229.9</v>
      </c>
      <c r="O76" s="115">
        <v>4367.8</v>
      </c>
      <c r="P76" s="115">
        <v>4367.8</v>
      </c>
    </row>
    <row r="77" spans="1:16" ht="24">
      <c r="A77" s="177"/>
      <c r="B77" s="177"/>
      <c r="C77" s="188"/>
      <c r="D77" s="64" t="s">
        <v>309</v>
      </c>
      <c r="E77" s="3"/>
      <c r="F77" s="3"/>
      <c r="G77" s="3"/>
      <c r="H77" s="3"/>
      <c r="I77" s="3"/>
      <c r="J77" s="3"/>
      <c r="K77" s="114"/>
      <c r="L77" s="115"/>
      <c r="M77" s="115">
        <v>900</v>
      </c>
      <c r="N77" s="115"/>
      <c r="O77" s="115"/>
      <c r="P77" s="115"/>
    </row>
    <row r="78" spans="1:16" ht="30" customHeight="1">
      <c r="A78" s="177"/>
      <c r="B78" s="177"/>
      <c r="C78" s="188"/>
      <c r="D78" s="64" t="s">
        <v>310</v>
      </c>
      <c r="E78" s="3"/>
      <c r="F78" s="3"/>
      <c r="G78" s="3"/>
      <c r="H78" s="3"/>
      <c r="I78" s="3"/>
      <c r="J78" s="3"/>
      <c r="K78" s="114"/>
      <c r="L78" s="115"/>
      <c r="M78" s="115">
        <v>2958.4</v>
      </c>
      <c r="N78" s="115"/>
      <c r="O78" s="115"/>
      <c r="P78" s="115"/>
    </row>
    <row r="79" spans="1:16" ht="30" customHeight="1">
      <c r="A79" s="174"/>
      <c r="B79" s="174"/>
      <c r="C79" s="181"/>
      <c r="D79" s="64" t="s">
        <v>311</v>
      </c>
      <c r="E79" s="3"/>
      <c r="F79" s="3"/>
      <c r="G79" s="3"/>
      <c r="H79" s="3"/>
      <c r="I79" s="3"/>
      <c r="J79" s="3"/>
      <c r="K79" s="114"/>
      <c r="L79" s="115"/>
      <c r="M79" s="115">
        <v>445</v>
      </c>
      <c r="N79" s="115"/>
      <c r="O79" s="115"/>
      <c r="P79" s="115"/>
    </row>
    <row r="80" spans="1:16" s="18" customFormat="1" ht="90" customHeight="1">
      <c r="A80" s="80" t="s">
        <v>50</v>
      </c>
      <c r="B80" s="80" t="s">
        <v>167</v>
      </c>
      <c r="C80" s="189" t="s">
        <v>206</v>
      </c>
      <c r="D80" s="47" t="s">
        <v>306</v>
      </c>
      <c r="E80" s="1">
        <f aca="true" t="shared" si="8" ref="E80:L80">SUM(E81:E93)</f>
        <v>0</v>
      </c>
      <c r="F80" s="1">
        <f t="shared" si="8"/>
        <v>0</v>
      </c>
      <c r="G80" s="1">
        <f t="shared" si="8"/>
        <v>0</v>
      </c>
      <c r="H80" s="1">
        <f t="shared" si="8"/>
        <v>34.81</v>
      </c>
      <c r="I80" s="1">
        <f t="shared" si="8"/>
        <v>49.81</v>
      </c>
      <c r="J80" s="1">
        <f t="shared" si="8"/>
        <v>1948.6266699999999</v>
      </c>
      <c r="K80" s="127">
        <f t="shared" si="8"/>
        <v>2117.55</v>
      </c>
      <c r="L80" s="127">
        <f t="shared" si="8"/>
        <v>2244.2999999999997</v>
      </c>
      <c r="M80" s="127">
        <f>M82+M87+M89</f>
        <v>2316.7</v>
      </c>
      <c r="N80" s="127">
        <f>N82+N87+N89</f>
        <v>2195.8</v>
      </c>
      <c r="O80" s="127">
        <f>O82+O87+O89</f>
        <v>2195.8</v>
      </c>
      <c r="P80" s="127">
        <f>P82+P87+P89</f>
        <v>2196.1000000000004</v>
      </c>
    </row>
    <row r="81" spans="1:16" ht="27" customHeight="1">
      <c r="A81" s="77" t="s">
        <v>36</v>
      </c>
      <c r="B81" s="77" t="s">
        <v>224</v>
      </c>
      <c r="C81" s="190"/>
      <c r="D81" s="48" t="s">
        <v>114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</row>
    <row r="82" spans="1:16" ht="58.5" customHeight="1">
      <c r="A82" s="173" t="s">
        <v>36</v>
      </c>
      <c r="B82" s="173" t="s">
        <v>208</v>
      </c>
      <c r="C82" s="190"/>
      <c r="D82" s="73" t="s">
        <v>312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0">
        <v>1873.98667</v>
      </c>
      <c r="K82" s="107">
        <v>1973.58</v>
      </c>
      <c r="L82" s="107">
        <v>2154.6</v>
      </c>
      <c r="M82" s="107">
        <f>SUM(M83:M84)</f>
        <v>2308.56</v>
      </c>
      <c r="N82" s="107">
        <f>SUM(N83:N84)</f>
        <v>2195.8</v>
      </c>
      <c r="O82" s="107">
        <f>SUM(O83:O84)</f>
        <v>2195.8</v>
      </c>
      <c r="P82" s="107">
        <f>SUM(P83:P84)</f>
        <v>2196.1000000000004</v>
      </c>
    </row>
    <row r="83" spans="1:16" ht="25.5" customHeight="1">
      <c r="A83" s="177"/>
      <c r="B83" s="177"/>
      <c r="C83" s="190"/>
      <c r="D83" s="6" t="s">
        <v>313</v>
      </c>
      <c r="E83" s="3"/>
      <c r="F83" s="3"/>
      <c r="G83" s="3"/>
      <c r="H83" s="3"/>
      <c r="I83" s="3"/>
      <c r="J83" s="29"/>
      <c r="K83" s="106"/>
      <c r="L83" s="106"/>
      <c r="M83" s="106">
        <v>2275.5</v>
      </c>
      <c r="N83" s="106">
        <v>2195.5</v>
      </c>
      <c r="O83" s="106">
        <v>2195.5</v>
      </c>
      <c r="P83" s="106">
        <v>2195.8</v>
      </c>
    </row>
    <row r="84" spans="1:16" ht="25.5" customHeight="1">
      <c r="A84" s="174"/>
      <c r="B84" s="174"/>
      <c r="C84" s="190"/>
      <c r="D84" s="6" t="s">
        <v>314</v>
      </c>
      <c r="E84" s="3"/>
      <c r="F84" s="3"/>
      <c r="G84" s="3"/>
      <c r="H84" s="3"/>
      <c r="I84" s="3"/>
      <c r="J84" s="29"/>
      <c r="K84" s="106"/>
      <c r="L84" s="106"/>
      <c r="M84" s="106">
        <v>33.06</v>
      </c>
      <c r="N84" s="106">
        <v>0.3</v>
      </c>
      <c r="O84" s="106">
        <v>0.3</v>
      </c>
      <c r="P84" s="106">
        <v>0.3</v>
      </c>
    </row>
    <row r="85" spans="1:16" ht="60" customHeight="1">
      <c r="A85" s="77" t="s">
        <v>36</v>
      </c>
      <c r="B85" s="77" t="s">
        <v>49</v>
      </c>
      <c r="C85" s="190"/>
      <c r="D85" s="48" t="s">
        <v>115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</row>
    <row r="86" spans="1:16" ht="48" customHeight="1">
      <c r="A86" s="77" t="s">
        <v>36</v>
      </c>
      <c r="B86" s="81" t="s">
        <v>123</v>
      </c>
      <c r="C86" s="190"/>
      <c r="D86" s="48" t="s">
        <v>116</v>
      </c>
      <c r="E86" s="3">
        <v>0</v>
      </c>
      <c r="F86" s="3">
        <v>0</v>
      </c>
      <c r="G86" s="3">
        <v>0</v>
      </c>
      <c r="H86" s="3">
        <v>34.81</v>
      </c>
      <c r="I86" s="3">
        <v>49.81</v>
      </c>
      <c r="J86" s="30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</row>
    <row r="87" spans="1:16" ht="53.25" customHeight="1">
      <c r="A87" s="173" t="s">
        <v>36</v>
      </c>
      <c r="B87" s="178" t="s">
        <v>212</v>
      </c>
      <c r="C87" s="190"/>
      <c r="D87" s="74" t="s">
        <v>315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5">
        <v>69.6</v>
      </c>
      <c r="K87" s="113">
        <v>104</v>
      </c>
      <c r="L87" s="113">
        <v>45.7</v>
      </c>
      <c r="M87" s="113">
        <f>M88</f>
        <v>3.14</v>
      </c>
      <c r="N87" s="113">
        <f>N88</f>
        <v>0</v>
      </c>
      <c r="O87" s="113">
        <f>O88</f>
        <v>0</v>
      </c>
      <c r="P87" s="113">
        <f>P88</f>
        <v>0</v>
      </c>
    </row>
    <row r="88" spans="1:16" ht="35.25" customHeight="1">
      <c r="A88" s="174"/>
      <c r="B88" s="179"/>
      <c r="C88" s="190"/>
      <c r="D88" s="27" t="s">
        <v>397</v>
      </c>
      <c r="E88" s="3"/>
      <c r="F88" s="3"/>
      <c r="G88" s="3"/>
      <c r="H88" s="3"/>
      <c r="I88" s="3"/>
      <c r="J88" s="30"/>
      <c r="K88" s="115"/>
      <c r="L88" s="115"/>
      <c r="M88" s="115">
        <v>3.14</v>
      </c>
      <c r="N88" s="115"/>
      <c r="O88" s="115"/>
      <c r="P88" s="115"/>
    </row>
    <row r="89" spans="1:16" s="19" customFormat="1" ht="30.75" customHeight="1">
      <c r="A89" s="175" t="s">
        <v>36</v>
      </c>
      <c r="B89" s="191" t="s">
        <v>185</v>
      </c>
      <c r="C89" s="190"/>
      <c r="D89" s="74" t="s">
        <v>316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5">
        <v>5.04</v>
      </c>
      <c r="K89" s="113">
        <v>4.96</v>
      </c>
      <c r="L89" s="113">
        <v>0</v>
      </c>
      <c r="M89" s="113">
        <f>M90</f>
        <v>5</v>
      </c>
      <c r="N89" s="113">
        <v>0</v>
      </c>
      <c r="O89" s="113">
        <v>0</v>
      </c>
      <c r="P89" s="113">
        <v>0</v>
      </c>
    </row>
    <row r="90" spans="1:16" s="19" customFormat="1" ht="28.5" customHeight="1">
      <c r="A90" s="176"/>
      <c r="B90" s="192"/>
      <c r="C90" s="190"/>
      <c r="D90" s="27" t="s">
        <v>320</v>
      </c>
      <c r="E90" s="3"/>
      <c r="F90" s="3"/>
      <c r="G90" s="3"/>
      <c r="H90" s="3"/>
      <c r="I90" s="3"/>
      <c r="J90" s="30"/>
      <c r="K90" s="115"/>
      <c r="L90" s="115"/>
      <c r="M90" s="115">
        <v>5</v>
      </c>
      <c r="N90" s="115"/>
      <c r="O90" s="115"/>
      <c r="P90" s="115"/>
    </row>
    <row r="91" spans="1:16" s="19" customFormat="1" ht="63" customHeight="1">
      <c r="A91" s="77" t="s">
        <v>36</v>
      </c>
      <c r="B91" s="82" t="s">
        <v>201</v>
      </c>
      <c r="C91" s="190"/>
      <c r="D91" s="27" t="s">
        <v>317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</row>
    <row r="92" spans="1:16" s="19" customFormat="1" ht="74.25" customHeight="1">
      <c r="A92" s="77" t="s">
        <v>36</v>
      </c>
      <c r="B92" s="82" t="s">
        <v>361</v>
      </c>
      <c r="C92" s="190"/>
      <c r="D92" s="27" t="s">
        <v>318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</row>
    <row r="93" spans="1:16" ht="60">
      <c r="A93" s="77" t="s">
        <v>36</v>
      </c>
      <c r="B93" s="82" t="s">
        <v>186</v>
      </c>
      <c r="C93" s="190"/>
      <c r="D93" s="27" t="s">
        <v>319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116">
        <v>35.01</v>
      </c>
      <c r="L93" s="116">
        <v>44</v>
      </c>
      <c r="M93" s="116">
        <v>0</v>
      </c>
      <c r="N93" s="116">
        <v>0</v>
      </c>
      <c r="O93" s="116">
        <v>0</v>
      </c>
      <c r="P93" s="116">
        <v>0</v>
      </c>
    </row>
    <row r="94" spans="1:16" s="18" customFormat="1" ht="72">
      <c r="A94" s="83" t="s">
        <v>51</v>
      </c>
      <c r="B94" s="83" t="s">
        <v>157</v>
      </c>
      <c r="C94" s="183" t="s">
        <v>195</v>
      </c>
      <c r="D94" s="22" t="s">
        <v>321</v>
      </c>
      <c r="E94" s="4">
        <f aca="true" t="shared" si="9" ref="E94:M94">SUM(E95:E96)</f>
        <v>0</v>
      </c>
      <c r="F94" s="4">
        <f t="shared" si="9"/>
        <v>46.22</v>
      </c>
      <c r="G94" s="4">
        <f t="shared" si="9"/>
        <v>8.6</v>
      </c>
      <c r="H94" s="4">
        <f t="shared" si="9"/>
        <v>2.37</v>
      </c>
      <c r="I94" s="4">
        <f t="shared" si="9"/>
        <v>0</v>
      </c>
      <c r="J94" s="129">
        <f t="shared" si="9"/>
        <v>265.86</v>
      </c>
      <c r="K94" s="131">
        <f t="shared" si="9"/>
        <v>678.28</v>
      </c>
      <c r="L94" s="131">
        <f t="shared" si="9"/>
        <v>708.6</v>
      </c>
      <c r="M94" s="131">
        <f t="shared" si="9"/>
        <v>600.7</v>
      </c>
      <c r="N94" s="131">
        <f>N96</f>
        <v>232.1</v>
      </c>
      <c r="O94" s="131">
        <f>O96</f>
        <v>232.1</v>
      </c>
      <c r="P94" s="131">
        <f>P96</f>
        <v>0</v>
      </c>
    </row>
    <row r="95" spans="1:16" ht="24.75" customHeight="1">
      <c r="A95" s="77" t="s">
        <v>36</v>
      </c>
      <c r="B95" s="81" t="s">
        <v>17</v>
      </c>
      <c r="C95" s="183"/>
      <c r="D95" s="64" t="s">
        <v>322</v>
      </c>
      <c r="E95" s="5">
        <v>0</v>
      </c>
      <c r="F95" s="5">
        <v>46.22</v>
      </c>
      <c r="G95" s="5">
        <v>8.6</v>
      </c>
      <c r="H95" s="5">
        <v>2.37</v>
      </c>
      <c r="I95" s="5">
        <v>0</v>
      </c>
      <c r="J95" s="30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</row>
    <row r="96" spans="1:16" ht="36" customHeight="1">
      <c r="A96" s="173" t="s">
        <v>36</v>
      </c>
      <c r="B96" s="178" t="s">
        <v>18</v>
      </c>
      <c r="C96" s="183"/>
      <c r="D96" s="71" t="s">
        <v>323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3">
        <v>265.86</v>
      </c>
      <c r="K96" s="134">
        <v>678.28</v>
      </c>
      <c r="L96" s="134">
        <v>708.6</v>
      </c>
      <c r="M96" s="134">
        <f>M97</f>
        <v>600.7</v>
      </c>
      <c r="N96" s="134">
        <f>N97</f>
        <v>232.1</v>
      </c>
      <c r="O96" s="134">
        <f>O97</f>
        <v>232.1</v>
      </c>
      <c r="P96" s="134">
        <f>P97</f>
        <v>0</v>
      </c>
    </row>
    <row r="97" spans="1:16" ht="36" customHeight="1">
      <c r="A97" s="174"/>
      <c r="B97" s="179"/>
      <c r="C97" s="90"/>
      <c r="D97" s="76" t="s">
        <v>371</v>
      </c>
      <c r="E97" s="5"/>
      <c r="F97" s="5"/>
      <c r="G97" s="5"/>
      <c r="H97" s="5"/>
      <c r="I97" s="5"/>
      <c r="J97" s="30"/>
      <c r="K97" s="117"/>
      <c r="L97" s="117"/>
      <c r="M97" s="117">
        <v>600.7</v>
      </c>
      <c r="N97" s="117">
        <v>232.1</v>
      </c>
      <c r="O97" s="117">
        <v>232.1</v>
      </c>
      <c r="P97" s="117"/>
    </row>
    <row r="98" spans="1:16" s="18" customFormat="1" ht="83.25" customHeight="1">
      <c r="A98" s="80" t="s">
        <v>53</v>
      </c>
      <c r="B98" s="80" t="s">
        <v>158</v>
      </c>
      <c r="C98" s="182" t="s">
        <v>207</v>
      </c>
      <c r="D98" s="47" t="s">
        <v>324</v>
      </c>
      <c r="E98" s="2">
        <v>0</v>
      </c>
      <c r="F98" s="2">
        <v>0</v>
      </c>
      <c r="G98" s="2">
        <v>0</v>
      </c>
      <c r="H98" s="1">
        <f>H99</f>
        <v>351</v>
      </c>
      <c r="I98" s="1">
        <f>I99+I102</f>
        <v>9934.9</v>
      </c>
      <c r="J98" s="128">
        <f>J99</f>
        <v>364</v>
      </c>
      <c r="K98" s="135">
        <f>K99</f>
        <v>378</v>
      </c>
      <c r="L98" s="135">
        <f>L99</f>
        <v>405</v>
      </c>
      <c r="M98" s="127">
        <f>SUM(M99)</f>
        <v>518</v>
      </c>
      <c r="N98" s="127">
        <f>SUM(N99)</f>
        <v>337</v>
      </c>
      <c r="O98" s="127">
        <f>SUM(O99)</f>
        <v>337</v>
      </c>
      <c r="P98" s="127">
        <f>SUM(P99)</f>
        <v>0</v>
      </c>
    </row>
    <row r="99" spans="1:16" ht="51.75" customHeight="1">
      <c r="A99" s="173" t="s">
        <v>36</v>
      </c>
      <c r="B99" s="173" t="s">
        <v>327</v>
      </c>
      <c r="C99" s="182"/>
      <c r="D99" s="73" t="s">
        <v>120</v>
      </c>
      <c r="E99" s="72">
        <f>E100</f>
        <v>0</v>
      </c>
      <c r="F99" s="72">
        <f aca="true" t="shared" si="10" ref="F99:L99">F100</f>
        <v>0</v>
      </c>
      <c r="G99" s="72">
        <f t="shared" si="10"/>
        <v>0</v>
      </c>
      <c r="H99" s="72">
        <f t="shared" si="10"/>
        <v>351</v>
      </c>
      <c r="I99" s="72">
        <f t="shared" si="10"/>
        <v>351</v>
      </c>
      <c r="J99" s="72">
        <f t="shared" si="10"/>
        <v>364</v>
      </c>
      <c r="K99" s="113">
        <f t="shared" si="10"/>
        <v>378</v>
      </c>
      <c r="L99" s="113">
        <f t="shared" si="10"/>
        <v>405</v>
      </c>
      <c r="M99" s="113">
        <f>SUM(M100:M101)</f>
        <v>518</v>
      </c>
      <c r="N99" s="113">
        <f>SUM(N100:N101)</f>
        <v>337</v>
      </c>
      <c r="O99" s="113">
        <f>SUM(O100:O101)</f>
        <v>337</v>
      </c>
      <c r="P99" s="113">
        <f>SUM(P100:P101)</f>
        <v>0</v>
      </c>
    </row>
    <row r="100" spans="1:16" ht="30" customHeight="1">
      <c r="A100" s="177"/>
      <c r="B100" s="177"/>
      <c r="C100" s="182"/>
      <c r="D100" s="6" t="s">
        <v>325</v>
      </c>
      <c r="E100" s="3">
        <v>0</v>
      </c>
      <c r="F100" s="3">
        <v>0</v>
      </c>
      <c r="G100" s="3">
        <v>0</v>
      </c>
      <c r="H100" s="20">
        <v>351</v>
      </c>
      <c r="I100" s="20">
        <v>351</v>
      </c>
      <c r="J100" s="29">
        <v>364</v>
      </c>
      <c r="K100" s="106">
        <v>378</v>
      </c>
      <c r="L100" s="106">
        <v>405</v>
      </c>
      <c r="M100" s="106">
        <v>495.74</v>
      </c>
      <c r="N100" s="106">
        <v>337</v>
      </c>
      <c r="O100" s="106">
        <v>337</v>
      </c>
      <c r="P100" s="106">
        <v>0</v>
      </c>
    </row>
    <row r="101" spans="1:16" ht="38.25" customHeight="1">
      <c r="A101" s="174"/>
      <c r="B101" s="174"/>
      <c r="C101" s="182"/>
      <c r="D101" s="6" t="s">
        <v>326</v>
      </c>
      <c r="E101" s="3"/>
      <c r="F101" s="3"/>
      <c r="G101" s="3"/>
      <c r="H101" s="20"/>
      <c r="I101" s="20"/>
      <c r="J101" s="29"/>
      <c r="K101" s="106"/>
      <c r="L101" s="106"/>
      <c r="M101" s="106">
        <v>22.26</v>
      </c>
      <c r="N101" s="106"/>
      <c r="O101" s="106"/>
      <c r="P101" s="106"/>
    </row>
    <row r="102" spans="1:16" ht="69" customHeight="1">
      <c r="A102" s="77" t="s">
        <v>36</v>
      </c>
      <c r="B102" s="77" t="s">
        <v>22</v>
      </c>
      <c r="C102" s="182"/>
      <c r="D102" s="6" t="s">
        <v>54</v>
      </c>
      <c r="E102" s="3">
        <v>0</v>
      </c>
      <c r="F102" s="3">
        <v>0</v>
      </c>
      <c r="G102" s="3">
        <v>0</v>
      </c>
      <c r="H102" s="20">
        <v>0</v>
      </c>
      <c r="I102" s="20">
        <v>9583.9</v>
      </c>
      <c r="J102" s="29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</row>
    <row r="103" spans="1:16" ht="132" customHeight="1">
      <c r="A103" s="80" t="s">
        <v>76</v>
      </c>
      <c r="B103" s="80" t="s">
        <v>243</v>
      </c>
      <c r="C103" s="180" t="s">
        <v>205</v>
      </c>
      <c r="D103" s="47" t="s">
        <v>58</v>
      </c>
      <c r="E103" s="2">
        <v>0</v>
      </c>
      <c r="F103" s="2">
        <v>0</v>
      </c>
      <c r="G103" s="1">
        <v>0</v>
      </c>
      <c r="H103" s="1">
        <v>1.15</v>
      </c>
      <c r="I103" s="1">
        <f>SUM(I104)</f>
        <v>1.31</v>
      </c>
      <c r="J103" s="128">
        <f>SUM(J104)</f>
        <v>3.699</v>
      </c>
      <c r="K103" s="127">
        <f>SUM(K104)</f>
        <v>5.451</v>
      </c>
      <c r="L103" s="127">
        <f aca="true" t="shared" si="11" ref="L103:P104">L104</f>
        <v>5</v>
      </c>
      <c r="M103" s="127">
        <f t="shared" si="11"/>
        <v>5</v>
      </c>
      <c r="N103" s="127">
        <f t="shared" si="11"/>
        <v>0</v>
      </c>
      <c r="O103" s="127">
        <f t="shared" si="11"/>
        <v>0</v>
      </c>
      <c r="P103" s="127">
        <f t="shared" si="11"/>
        <v>0</v>
      </c>
    </row>
    <row r="104" spans="1:16" ht="48.75" customHeight="1">
      <c r="A104" s="173" t="s">
        <v>36</v>
      </c>
      <c r="B104" s="173" t="s">
        <v>193</v>
      </c>
      <c r="C104" s="188"/>
      <c r="D104" s="73" t="s">
        <v>59</v>
      </c>
      <c r="E104" s="100">
        <v>0</v>
      </c>
      <c r="F104" s="100">
        <v>0</v>
      </c>
      <c r="G104" s="66">
        <v>0</v>
      </c>
      <c r="H104" s="66">
        <v>1.15</v>
      </c>
      <c r="I104" s="66">
        <v>1.31</v>
      </c>
      <c r="J104" s="136">
        <v>3.699</v>
      </c>
      <c r="K104" s="108">
        <v>5.451</v>
      </c>
      <c r="L104" s="108">
        <f t="shared" si="11"/>
        <v>5</v>
      </c>
      <c r="M104" s="108">
        <f t="shared" si="11"/>
        <v>5</v>
      </c>
      <c r="N104" s="108">
        <f t="shared" si="11"/>
        <v>0</v>
      </c>
      <c r="O104" s="108">
        <f t="shared" si="11"/>
        <v>0</v>
      </c>
      <c r="P104" s="108">
        <f t="shared" si="11"/>
        <v>0</v>
      </c>
    </row>
    <row r="105" spans="1:16" ht="35.25" customHeight="1">
      <c r="A105" s="174"/>
      <c r="B105" s="174"/>
      <c r="C105" s="181"/>
      <c r="D105" s="6" t="s">
        <v>328</v>
      </c>
      <c r="E105" s="3"/>
      <c r="F105" s="3"/>
      <c r="G105" s="20"/>
      <c r="H105" s="20"/>
      <c r="I105" s="20"/>
      <c r="J105" s="29"/>
      <c r="K105" s="106"/>
      <c r="L105" s="106">
        <v>5</v>
      </c>
      <c r="M105" s="106">
        <v>5</v>
      </c>
      <c r="N105" s="106"/>
      <c r="O105" s="106"/>
      <c r="P105" s="106"/>
    </row>
    <row r="106" spans="1:16" s="18" customFormat="1" ht="63.75" customHeight="1">
      <c r="A106" s="80" t="s">
        <v>77</v>
      </c>
      <c r="B106" s="80" t="s">
        <v>159</v>
      </c>
      <c r="C106" s="182" t="s">
        <v>145</v>
      </c>
      <c r="D106" s="22" t="s">
        <v>56</v>
      </c>
      <c r="E106" s="2"/>
      <c r="F106" s="2"/>
      <c r="G106" s="1">
        <f aca="true" t="shared" si="12" ref="G106:L106">SUM(G107:G108)</f>
        <v>0</v>
      </c>
      <c r="H106" s="1">
        <f t="shared" si="12"/>
        <v>14.04</v>
      </c>
      <c r="I106" s="1">
        <f t="shared" si="12"/>
        <v>70.5</v>
      </c>
      <c r="J106" s="128">
        <f t="shared" si="12"/>
        <v>19.33</v>
      </c>
      <c r="K106" s="127">
        <f t="shared" si="12"/>
        <v>134.7507</v>
      </c>
      <c r="L106" s="127">
        <f t="shared" si="12"/>
        <v>4.3</v>
      </c>
      <c r="M106" s="127">
        <f>M107</f>
        <v>4.43</v>
      </c>
      <c r="N106" s="127">
        <f>N107</f>
        <v>0</v>
      </c>
      <c r="O106" s="127">
        <f>O107</f>
        <v>0</v>
      </c>
      <c r="P106" s="127">
        <f>P107</f>
        <v>0</v>
      </c>
    </row>
    <row r="107" spans="1:16" ht="53.25" customHeight="1">
      <c r="A107" s="173" t="s">
        <v>36</v>
      </c>
      <c r="B107" s="173" t="s">
        <v>189</v>
      </c>
      <c r="C107" s="182"/>
      <c r="D107" s="71" t="s">
        <v>57</v>
      </c>
      <c r="E107" s="72"/>
      <c r="F107" s="72"/>
      <c r="G107" s="68"/>
      <c r="H107" s="68">
        <v>14.04</v>
      </c>
      <c r="I107" s="68">
        <v>70.5</v>
      </c>
      <c r="J107" s="70">
        <v>19.33</v>
      </c>
      <c r="K107" s="107">
        <v>134.7507</v>
      </c>
      <c r="L107" s="107">
        <v>4.3</v>
      </c>
      <c r="M107" s="107">
        <f>M108</f>
        <v>4.43</v>
      </c>
      <c r="N107" s="107">
        <v>0</v>
      </c>
      <c r="O107" s="107">
        <v>0</v>
      </c>
      <c r="P107" s="107">
        <v>0</v>
      </c>
    </row>
    <row r="108" spans="1:16" ht="34.5" customHeight="1">
      <c r="A108" s="174"/>
      <c r="B108" s="174"/>
      <c r="C108" s="182"/>
      <c r="D108" s="65" t="s">
        <v>329</v>
      </c>
      <c r="E108" s="3"/>
      <c r="F108" s="3"/>
      <c r="G108" s="20"/>
      <c r="H108" s="20"/>
      <c r="I108" s="20"/>
      <c r="J108" s="29"/>
      <c r="K108" s="106"/>
      <c r="L108" s="106"/>
      <c r="M108" s="106">
        <v>4.43</v>
      </c>
      <c r="N108" s="106"/>
      <c r="O108" s="106"/>
      <c r="P108" s="106"/>
    </row>
    <row r="109" spans="1:16" ht="25.5" customHeight="1">
      <c r="A109" s="93" t="s">
        <v>78</v>
      </c>
      <c r="B109" s="84" t="s">
        <v>160</v>
      </c>
      <c r="C109" s="180" t="s">
        <v>146</v>
      </c>
      <c r="D109" s="42" t="s">
        <v>138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137">
        <f aca="true" t="shared" si="13" ref="K109:P109">SUM(K110)</f>
        <v>0</v>
      </c>
      <c r="L109" s="138">
        <f t="shared" si="13"/>
        <v>0</v>
      </c>
      <c r="M109" s="138">
        <f t="shared" si="13"/>
        <v>0</v>
      </c>
      <c r="N109" s="138">
        <f t="shared" si="13"/>
        <v>0</v>
      </c>
      <c r="O109" s="138">
        <f t="shared" si="13"/>
        <v>0</v>
      </c>
      <c r="P109" s="138">
        <f t="shared" si="13"/>
        <v>0</v>
      </c>
    </row>
    <row r="110" spans="1:16" ht="38.25" customHeight="1">
      <c r="A110" s="85" t="s">
        <v>36</v>
      </c>
      <c r="B110" s="85" t="s">
        <v>161</v>
      </c>
      <c r="C110" s="181"/>
      <c r="D110" s="31" t="s">
        <v>138</v>
      </c>
      <c r="E110" s="20">
        <v>0</v>
      </c>
      <c r="F110" s="20">
        <v>0</v>
      </c>
      <c r="G110" s="20">
        <v>0</v>
      </c>
      <c r="H110" s="3">
        <v>0</v>
      </c>
      <c r="I110" s="3">
        <v>0</v>
      </c>
      <c r="J110" s="3">
        <v>0</v>
      </c>
      <c r="K110" s="118">
        <v>0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</row>
    <row r="111" spans="1:16" ht="36">
      <c r="A111" s="80" t="s">
        <v>79</v>
      </c>
      <c r="B111" s="80" t="s">
        <v>166</v>
      </c>
      <c r="C111" s="182" t="s">
        <v>211</v>
      </c>
      <c r="D111" s="22" t="s">
        <v>46</v>
      </c>
      <c r="E111" s="2">
        <v>0</v>
      </c>
      <c r="F111" s="2">
        <v>0</v>
      </c>
      <c r="G111" s="1">
        <v>0</v>
      </c>
      <c r="H111" s="1">
        <v>0</v>
      </c>
      <c r="I111" s="1">
        <f>SUM(I112:I114)</f>
        <v>594.72</v>
      </c>
      <c r="J111" s="128">
        <f>SUM(J112:J114)</f>
        <v>1413.85358</v>
      </c>
      <c r="K111" s="127">
        <f>SUM(K112:K114)</f>
        <v>16680.89</v>
      </c>
      <c r="L111" s="127">
        <f>SUM(L112:L114)</f>
        <v>14419.2</v>
      </c>
      <c r="M111" s="127">
        <f>M112</f>
        <v>431.1</v>
      </c>
      <c r="N111" s="127">
        <f>SUM(N112:N114)</f>
        <v>0</v>
      </c>
      <c r="O111" s="127">
        <f>SUM(O112:O114)</f>
        <v>0</v>
      </c>
      <c r="P111" s="127">
        <f>SUM(P112:P114)</f>
        <v>0</v>
      </c>
    </row>
    <row r="112" spans="1:26" s="61" customFormat="1" ht="36" customHeight="1">
      <c r="A112" s="173" t="s">
        <v>36</v>
      </c>
      <c r="B112" s="173" t="s">
        <v>0</v>
      </c>
      <c r="C112" s="182"/>
      <c r="D112" s="71" t="s">
        <v>47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113">
        <v>16680.89</v>
      </c>
      <c r="L112" s="113">
        <v>14419.2</v>
      </c>
      <c r="M112" s="113">
        <f>M113</f>
        <v>431.1</v>
      </c>
      <c r="N112" s="113">
        <v>0</v>
      </c>
      <c r="O112" s="113">
        <v>0</v>
      </c>
      <c r="P112" s="113">
        <v>0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61" customFormat="1" ht="24">
      <c r="A113" s="174"/>
      <c r="B113" s="174"/>
      <c r="C113" s="182"/>
      <c r="D113" s="6" t="s">
        <v>330</v>
      </c>
      <c r="E113" s="3"/>
      <c r="F113" s="3"/>
      <c r="G113" s="3"/>
      <c r="H113" s="3"/>
      <c r="I113" s="3"/>
      <c r="J113" s="3"/>
      <c r="K113" s="115"/>
      <c r="L113" s="115"/>
      <c r="M113" s="115">
        <v>431.1</v>
      </c>
      <c r="N113" s="115"/>
      <c r="O113" s="115"/>
      <c r="P113" s="115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16" ht="59.25" customHeight="1">
      <c r="A114" s="77" t="s">
        <v>36</v>
      </c>
      <c r="B114" s="77" t="s">
        <v>137</v>
      </c>
      <c r="C114" s="182"/>
      <c r="D114" s="62" t="s">
        <v>55</v>
      </c>
      <c r="E114" s="3">
        <v>0</v>
      </c>
      <c r="F114" s="3">
        <v>0</v>
      </c>
      <c r="G114" s="20">
        <v>0</v>
      </c>
      <c r="H114" s="20">
        <v>0</v>
      </c>
      <c r="I114" s="20">
        <v>594.72</v>
      </c>
      <c r="J114" s="29">
        <v>1413.85358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</row>
    <row r="115" spans="1:16" s="18" customFormat="1" ht="87.75" customHeight="1">
      <c r="A115" s="80" t="s">
        <v>80</v>
      </c>
      <c r="B115" s="80" t="s">
        <v>165</v>
      </c>
      <c r="C115" s="184" t="s">
        <v>219</v>
      </c>
      <c r="D115" s="22" t="s">
        <v>62</v>
      </c>
      <c r="E115" s="1">
        <f aca="true" t="shared" si="14" ref="E115:J115">SUM(E116:E117)</f>
        <v>0</v>
      </c>
      <c r="F115" s="1">
        <f t="shared" si="14"/>
        <v>0</v>
      </c>
      <c r="G115" s="1">
        <f t="shared" si="14"/>
        <v>0</v>
      </c>
      <c r="H115" s="1">
        <f t="shared" si="14"/>
        <v>0</v>
      </c>
      <c r="I115" s="1">
        <f t="shared" si="14"/>
        <v>0</v>
      </c>
      <c r="J115" s="128">
        <f t="shared" si="14"/>
        <v>0</v>
      </c>
      <c r="K115" s="127">
        <f aca="true" t="shared" si="15" ref="K115:P115">SUM(K116:K117)</f>
        <v>0</v>
      </c>
      <c r="L115" s="127">
        <f t="shared" si="15"/>
        <v>0</v>
      </c>
      <c r="M115" s="127">
        <f t="shared" si="15"/>
        <v>0</v>
      </c>
      <c r="N115" s="127">
        <f t="shared" si="15"/>
        <v>0</v>
      </c>
      <c r="O115" s="127">
        <f t="shared" si="15"/>
        <v>0</v>
      </c>
      <c r="P115" s="127">
        <f t="shared" si="15"/>
        <v>0</v>
      </c>
    </row>
    <row r="116" spans="1:16" ht="24">
      <c r="A116" s="77" t="s">
        <v>36</v>
      </c>
      <c r="B116" s="77" t="s">
        <v>162</v>
      </c>
      <c r="C116" s="184"/>
      <c r="D116" s="48" t="s">
        <v>61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29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</row>
    <row r="117" spans="1:16" ht="87.75" customHeight="1">
      <c r="A117" s="77" t="s">
        <v>36</v>
      </c>
      <c r="B117" s="77" t="s">
        <v>60</v>
      </c>
      <c r="C117" s="184"/>
      <c r="D117" s="48" t="s">
        <v>117</v>
      </c>
      <c r="E117" s="3">
        <v>0</v>
      </c>
      <c r="F117" s="3">
        <v>0</v>
      </c>
      <c r="G117" s="3"/>
      <c r="H117" s="3">
        <v>0</v>
      </c>
      <c r="I117" s="3">
        <v>0</v>
      </c>
      <c r="J117" s="29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</row>
    <row r="118" spans="1:16" ht="71.25" customHeight="1">
      <c r="A118" s="80" t="s">
        <v>135</v>
      </c>
      <c r="B118" s="80" t="s">
        <v>163</v>
      </c>
      <c r="C118" s="180" t="s">
        <v>196</v>
      </c>
      <c r="D118" s="65" t="s">
        <v>332</v>
      </c>
      <c r="E118" s="2">
        <f aca="true" t="shared" si="16" ref="E118:L118">SUM(E119)</f>
        <v>0</v>
      </c>
      <c r="F118" s="2">
        <f t="shared" si="16"/>
        <v>0</v>
      </c>
      <c r="G118" s="2">
        <f t="shared" si="16"/>
        <v>0</v>
      </c>
      <c r="H118" s="2">
        <f t="shared" si="16"/>
        <v>0</v>
      </c>
      <c r="I118" s="2">
        <f t="shared" si="16"/>
        <v>0</v>
      </c>
      <c r="J118" s="129">
        <f t="shared" si="16"/>
        <v>7604.7867</v>
      </c>
      <c r="K118" s="130">
        <f t="shared" si="16"/>
        <v>4843.14</v>
      </c>
      <c r="L118" s="130">
        <f t="shared" si="16"/>
        <v>19238.4</v>
      </c>
      <c r="M118" s="130">
        <f>M119</f>
        <v>6030.8</v>
      </c>
      <c r="N118" s="130">
        <f>SUM(N119)</f>
        <v>0</v>
      </c>
      <c r="O118" s="130">
        <f>SUM(O119)</f>
        <v>0</v>
      </c>
      <c r="P118" s="130">
        <f>SUM(P119)</f>
        <v>0</v>
      </c>
    </row>
    <row r="119" spans="1:16" ht="33.75" customHeight="1">
      <c r="A119" s="173" t="s">
        <v>64</v>
      </c>
      <c r="B119" s="173" t="s">
        <v>164</v>
      </c>
      <c r="C119" s="181"/>
      <c r="D119" s="168" t="s">
        <v>63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70">
        <v>7604.7867</v>
      </c>
      <c r="K119" s="171">
        <v>4843.14</v>
      </c>
      <c r="L119" s="172">
        <v>19238.4</v>
      </c>
      <c r="M119" s="172">
        <f>M120</f>
        <v>6030.8</v>
      </c>
      <c r="N119" s="172">
        <v>0</v>
      </c>
      <c r="O119" s="172">
        <v>0</v>
      </c>
      <c r="P119" s="172">
        <v>0</v>
      </c>
    </row>
    <row r="120" spans="1:16" ht="33.75" customHeight="1">
      <c r="A120" s="174"/>
      <c r="B120" s="174"/>
      <c r="C120" s="91"/>
      <c r="D120" s="65" t="s">
        <v>331</v>
      </c>
      <c r="E120" s="3"/>
      <c r="F120" s="3"/>
      <c r="G120" s="3"/>
      <c r="H120" s="3"/>
      <c r="I120" s="3"/>
      <c r="J120" s="29"/>
      <c r="K120" s="115"/>
      <c r="L120" s="106"/>
      <c r="M120" s="106">
        <v>6030.8</v>
      </c>
      <c r="N120" s="106"/>
      <c r="O120" s="106"/>
      <c r="P120" s="106"/>
    </row>
    <row r="121" spans="1:16" ht="87" customHeight="1">
      <c r="A121" s="80" t="s">
        <v>229</v>
      </c>
      <c r="B121" s="80" t="s">
        <v>227</v>
      </c>
      <c r="C121" s="180" t="s">
        <v>148</v>
      </c>
      <c r="D121" s="65" t="s">
        <v>333</v>
      </c>
      <c r="E121" s="2">
        <f aca="true" t="shared" si="17" ref="E121:P121">SUM(E122)</f>
        <v>0</v>
      </c>
      <c r="F121" s="2">
        <f t="shared" si="17"/>
        <v>0</v>
      </c>
      <c r="G121" s="2">
        <f t="shared" si="17"/>
        <v>0</v>
      </c>
      <c r="H121" s="2">
        <f t="shared" si="17"/>
        <v>0</v>
      </c>
      <c r="I121" s="2">
        <f t="shared" si="17"/>
        <v>0</v>
      </c>
      <c r="J121" s="129">
        <f t="shared" si="17"/>
        <v>0</v>
      </c>
      <c r="K121" s="130">
        <f t="shared" si="17"/>
        <v>0</v>
      </c>
      <c r="L121" s="130">
        <f t="shared" si="17"/>
        <v>11480.8</v>
      </c>
      <c r="M121" s="130">
        <f t="shared" si="17"/>
        <v>49599.979999999996</v>
      </c>
      <c r="N121" s="130">
        <f t="shared" si="17"/>
        <v>23997.48</v>
      </c>
      <c r="O121" s="130">
        <f t="shared" si="17"/>
        <v>0</v>
      </c>
      <c r="P121" s="130">
        <f t="shared" si="17"/>
        <v>0</v>
      </c>
    </row>
    <row r="122" spans="1:16" s="56" customFormat="1" ht="60" customHeight="1">
      <c r="A122" s="193" t="s">
        <v>64</v>
      </c>
      <c r="B122" s="193" t="s">
        <v>247</v>
      </c>
      <c r="C122" s="188"/>
      <c r="D122" s="71" t="s">
        <v>334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8">
        <v>0</v>
      </c>
      <c r="K122" s="119">
        <v>0</v>
      </c>
      <c r="L122" s="120">
        <v>11480.8</v>
      </c>
      <c r="M122" s="120">
        <f>SUM(M123:M129)</f>
        <v>49599.979999999996</v>
      </c>
      <c r="N122" s="120">
        <f>SUM(N123:N129)</f>
        <v>23997.48</v>
      </c>
      <c r="O122" s="120">
        <f>SUM(O123:O129)</f>
        <v>0</v>
      </c>
      <c r="P122" s="120">
        <f>SUM(P123:P129)</f>
        <v>0</v>
      </c>
    </row>
    <row r="123" spans="1:16" s="56" customFormat="1" ht="24">
      <c r="A123" s="194"/>
      <c r="B123" s="194"/>
      <c r="C123" s="188"/>
      <c r="D123" s="65" t="s">
        <v>335</v>
      </c>
      <c r="E123" s="54"/>
      <c r="F123" s="54"/>
      <c r="G123" s="54"/>
      <c r="H123" s="54"/>
      <c r="I123" s="54"/>
      <c r="J123" s="55"/>
      <c r="K123" s="121"/>
      <c r="L123" s="122"/>
      <c r="M123" s="122">
        <v>44767.44</v>
      </c>
      <c r="N123" s="122">
        <v>9153.06</v>
      </c>
      <c r="O123" s="122"/>
      <c r="P123" s="122"/>
    </row>
    <row r="124" spans="1:16" s="56" customFormat="1" ht="24">
      <c r="A124" s="194"/>
      <c r="B124" s="194"/>
      <c r="C124" s="188"/>
      <c r="D124" s="140" t="s">
        <v>395</v>
      </c>
      <c r="E124" s="54"/>
      <c r="F124" s="54"/>
      <c r="G124" s="54"/>
      <c r="H124" s="54"/>
      <c r="I124" s="54"/>
      <c r="J124" s="55"/>
      <c r="K124" s="121"/>
      <c r="L124" s="122"/>
      <c r="M124" s="122">
        <v>3546.56</v>
      </c>
      <c r="N124" s="122">
        <v>0</v>
      </c>
      <c r="O124" s="122">
        <v>0</v>
      </c>
      <c r="P124" s="122"/>
    </row>
    <row r="125" spans="1:16" s="56" customFormat="1" ht="24">
      <c r="A125" s="194"/>
      <c r="B125" s="194"/>
      <c r="C125" s="188"/>
      <c r="D125" s="65" t="s">
        <v>336</v>
      </c>
      <c r="E125" s="54"/>
      <c r="F125" s="54"/>
      <c r="G125" s="54"/>
      <c r="H125" s="54"/>
      <c r="I125" s="54"/>
      <c r="J125" s="55"/>
      <c r="K125" s="121"/>
      <c r="L125" s="122"/>
      <c r="M125" s="122">
        <v>913.6</v>
      </c>
      <c r="N125" s="122">
        <v>186.8</v>
      </c>
      <c r="O125" s="122">
        <v>0</v>
      </c>
      <c r="P125" s="122"/>
    </row>
    <row r="126" spans="1:16" s="56" customFormat="1" ht="24">
      <c r="A126" s="194"/>
      <c r="B126" s="194"/>
      <c r="C126" s="188"/>
      <c r="D126" s="140" t="s">
        <v>396</v>
      </c>
      <c r="E126" s="54"/>
      <c r="F126" s="54"/>
      <c r="G126" s="54"/>
      <c r="H126" s="54"/>
      <c r="I126" s="54"/>
      <c r="J126" s="55"/>
      <c r="K126" s="121"/>
      <c r="L126" s="122"/>
      <c r="M126" s="122">
        <v>72.38</v>
      </c>
      <c r="N126" s="122">
        <v>0</v>
      </c>
      <c r="O126" s="122">
        <v>0</v>
      </c>
      <c r="P126" s="122"/>
    </row>
    <row r="127" spans="1:16" s="56" customFormat="1" ht="24">
      <c r="A127" s="194"/>
      <c r="B127" s="194"/>
      <c r="C127" s="188"/>
      <c r="D127" s="140" t="s">
        <v>416</v>
      </c>
      <c r="E127" s="54"/>
      <c r="F127" s="54"/>
      <c r="G127" s="54"/>
      <c r="H127" s="54"/>
      <c r="I127" s="54"/>
      <c r="J127" s="55"/>
      <c r="K127" s="121"/>
      <c r="L127" s="122"/>
      <c r="M127" s="122"/>
      <c r="N127" s="122">
        <v>1587.75</v>
      </c>
      <c r="O127" s="122">
        <v>0</v>
      </c>
      <c r="P127" s="122"/>
    </row>
    <row r="128" spans="1:16" s="56" customFormat="1" ht="24">
      <c r="A128" s="194"/>
      <c r="B128" s="194"/>
      <c r="C128" s="188"/>
      <c r="D128" s="140" t="s">
        <v>417</v>
      </c>
      <c r="E128" s="54"/>
      <c r="F128" s="54"/>
      <c r="G128" s="54"/>
      <c r="H128" s="54"/>
      <c r="I128" s="54"/>
      <c r="J128" s="55"/>
      <c r="K128" s="121"/>
      <c r="L128" s="122"/>
      <c r="M128" s="122"/>
      <c r="N128" s="122">
        <v>13069.87</v>
      </c>
      <c r="O128" s="122"/>
      <c r="P128" s="122"/>
    </row>
    <row r="129" spans="1:16" s="56" customFormat="1" ht="24">
      <c r="A129" s="195"/>
      <c r="B129" s="195"/>
      <c r="C129" s="195"/>
      <c r="D129" s="125" t="s">
        <v>403</v>
      </c>
      <c r="E129" s="54"/>
      <c r="F129" s="54"/>
      <c r="G129" s="54"/>
      <c r="H129" s="54"/>
      <c r="I129" s="54"/>
      <c r="J129" s="55"/>
      <c r="K129" s="121"/>
      <c r="L129" s="122"/>
      <c r="M129" s="122">
        <v>300</v>
      </c>
      <c r="N129" s="122"/>
      <c r="O129" s="122"/>
      <c r="P129" s="122"/>
    </row>
    <row r="130" spans="1:16" ht="48">
      <c r="A130" s="80" t="s">
        <v>237</v>
      </c>
      <c r="B130" s="80" t="s">
        <v>238</v>
      </c>
      <c r="C130" s="182" t="s">
        <v>148</v>
      </c>
      <c r="D130" s="22" t="s">
        <v>411</v>
      </c>
      <c r="E130" s="2">
        <f aca="true" t="shared" si="18" ref="E130:P130">SUM(E131)</f>
        <v>0</v>
      </c>
      <c r="F130" s="2">
        <f t="shared" si="18"/>
        <v>0</v>
      </c>
      <c r="G130" s="2">
        <f t="shared" si="18"/>
        <v>0</v>
      </c>
      <c r="H130" s="2">
        <f t="shared" si="18"/>
        <v>0</v>
      </c>
      <c r="I130" s="2">
        <f t="shared" si="18"/>
        <v>0</v>
      </c>
      <c r="J130" s="129">
        <f t="shared" si="18"/>
        <v>0</v>
      </c>
      <c r="K130" s="130">
        <f t="shared" si="18"/>
        <v>0</v>
      </c>
      <c r="L130" s="130">
        <f t="shared" si="18"/>
        <v>0</v>
      </c>
      <c r="M130" s="130">
        <f>SUM(M131+M132+M134)</f>
        <v>9043.3</v>
      </c>
      <c r="N130" s="130">
        <f t="shared" si="18"/>
        <v>0</v>
      </c>
      <c r="O130" s="130">
        <f t="shared" si="18"/>
        <v>0</v>
      </c>
      <c r="P130" s="130">
        <f t="shared" si="18"/>
        <v>0</v>
      </c>
    </row>
    <row r="131" spans="1:16" s="56" customFormat="1" ht="36">
      <c r="A131" s="86" t="s">
        <v>64</v>
      </c>
      <c r="B131" s="86" t="s">
        <v>239</v>
      </c>
      <c r="C131" s="182"/>
      <c r="D131" s="53"/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5">
        <v>0</v>
      </c>
      <c r="K131" s="121">
        <v>0</v>
      </c>
      <c r="L131" s="122">
        <v>0</v>
      </c>
      <c r="M131" s="122">
        <v>0</v>
      </c>
      <c r="N131" s="122">
        <v>0</v>
      </c>
      <c r="O131" s="122">
        <v>0</v>
      </c>
      <c r="P131" s="122">
        <v>0</v>
      </c>
    </row>
    <row r="132" spans="1:16" s="56" customFormat="1" ht="24.75" customHeight="1">
      <c r="A132" s="193" t="s">
        <v>68</v>
      </c>
      <c r="B132" s="193" t="s">
        <v>418</v>
      </c>
      <c r="C132" s="182"/>
      <c r="D132" s="142" t="s">
        <v>419</v>
      </c>
      <c r="E132" s="143"/>
      <c r="F132" s="143"/>
      <c r="G132" s="143"/>
      <c r="H132" s="143"/>
      <c r="I132" s="143"/>
      <c r="J132" s="144"/>
      <c r="K132" s="145"/>
      <c r="L132" s="146"/>
      <c r="M132" s="146">
        <f>SUM(M133)</f>
        <v>9043.3</v>
      </c>
      <c r="N132" s="146"/>
      <c r="O132" s="146"/>
      <c r="P132" s="146"/>
    </row>
    <row r="133" spans="1:16" s="56" customFormat="1" ht="24">
      <c r="A133" s="196"/>
      <c r="B133" s="196"/>
      <c r="C133" s="182"/>
      <c r="D133" s="53" t="s">
        <v>420</v>
      </c>
      <c r="E133" s="54"/>
      <c r="F133" s="54"/>
      <c r="G133" s="54"/>
      <c r="H133" s="54"/>
      <c r="I133" s="54"/>
      <c r="J133" s="55"/>
      <c r="K133" s="121"/>
      <c r="L133" s="122"/>
      <c r="M133" s="122">
        <v>9043.3</v>
      </c>
      <c r="N133" s="122">
        <v>0</v>
      </c>
      <c r="O133" s="122">
        <v>0</v>
      </c>
      <c r="P133" s="122"/>
    </row>
    <row r="134" spans="1:16" s="56" customFormat="1" ht="36">
      <c r="A134" s="86" t="s">
        <v>64</v>
      </c>
      <c r="B134" s="86" t="s">
        <v>412</v>
      </c>
      <c r="C134" s="182"/>
      <c r="D134" s="140" t="s">
        <v>411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5">
        <v>0</v>
      </c>
      <c r="K134" s="54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</row>
  </sheetData>
  <sheetProtection/>
  <mergeCells count="80">
    <mergeCell ref="L2:P2"/>
    <mergeCell ref="L1:P1"/>
    <mergeCell ref="L3:P3"/>
    <mergeCell ref="B15:B17"/>
    <mergeCell ref="B18:B22"/>
    <mergeCell ref="B82:B84"/>
    <mergeCell ref="C9:C13"/>
    <mergeCell ref="A4:P4"/>
    <mergeCell ref="A6:A7"/>
    <mergeCell ref="B10:B11"/>
    <mergeCell ref="A132:A133"/>
    <mergeCell ref="B132:B133"/>
    <mergeCell ref="B35:B36"/>
    <mergeCell ref="B24:B25"/>
    <mergeCell ref="A15:A17"/>
    <mergeCell ref="A18:A22"/>
    <mergeCell ref="A24:A25"/>
    <mergeCell ref="B57:B58"/>
    <mergeCell ref="A33:A34"/>
    <mergeCell ref="A35:A36"/>
    <mergeCell ref="C130:C134"/>
    <mergeCell ref="A122:A129"/>
    <mergeCell ref="B122:B129"/>
    <mergeCell ref="C121:C129"/>
    <mergeCell ref="B119:B120"/>
    <mergeCell ref="B40:B41"/>
    <mergeCell ref="C109:C110"/>
    <mergeCell ref="C14:C44"/>
    <mergeCell ref="B48:B49"/>
    <mergeCell ref="B26:B32"/>
    <mergeCell ref="B33:B34"/>
    <mergeCell ref="C98:C102"/>
    <mergeCell ref="C70:C71"/>
    <mergeCell ref="C45:C59"/>
    <mergeCell ref="C80:C93"/>
    <mergeCell ref="B99:B101"/>
    <mergeCell ref="B87:B88"/>
    <mergeCell ref="B89:B90"/>
    <mergeCell ref="D6:D7"/>
    <mergeCell ref="A10:A11"/>
    <mergeCell ref="E6:P6"/>
    <mergeCell ref="B6:B7"/>
    <mergeCell ref="C6:C7"/>
    <mergeCell ref="C72:C79"/>
    <mergeCell ref="B38:B39"/>
    <mergeCell ref="B43:B44"/>
    <mergeCell ref="B61:B66"/>
    <mergeCell ref="C60:C69"/>
    <mergeCell ref="C118:C119"/>
    <mergeCell ref="C111:C114"/>
    <mergeCell ref="C94:C96"/>
    <mergeCell ref="B107:B108"/>
    <mergeCell ref="C106:C108"/>
    <mergeCell ref="C115:C117"/>
    <mergeCell ref="C103:C105"/>
    <mergeCell ref="B104:B105"/>
    <mergeCell ref="A26:A32"/>
    <mergeCell ref="A57:A58"/>
    <mergeCell ref="A61:A66"/>
    <mergeCell ref="A38:A39"/>
    <mergeCell ref="A40:A41"/>
    <mergeCell ref="A43:A44"/>
    <mergeCell ref="A48:A49"/>
    <mergeCell ref="A68:A69"/>
    <mergeCell ref="A73:A74"/>
    <mergeCell ref="A75:A79"/>
    <mergeCell ref="A82:A84"/>
    <mergeCell ref="B112:B113"/>
    <mergeCell ref="A112:A113"/>
    <mergeCell ref="B96:B97"/>
    <mergeCell ref="B68:B69"/>
    <mergeCell ref="B73:B74"/>
    <mergeCell ref="B75:B79"/>
    <mergeCell ref="A119:A120"/>
    <mergeCell ref="A87:A88"/>
    <mergeCell ref="A89:A90"/>
    <mergeCell ref="A96:A97"/>
    <mergeCell ref="A99:A101"/>
    <mergeCell ref="A104:A105"/>
    <mergeCell ref="A107:A108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tabSelected="1" zoomScale="90" zoomScaleNormal="90" zoomScaleSheetLayoutView="90" workbookViewId="0" topLeftCell="A1">
      <selection activeCell="G2" sqref="G2:J2"/>
    </sheetView>
  </sheetViews>
  <sheetFormatPr defaultColWidth="9.33203125" defaultRowHeight="10.5"/>
  <cols>
    <col min="1" max="1" width="5.16015625" style="35" customWidth="1"/>
    <col min="2" max="2" width="46.66015625" style="97" customWidth="1"/>
    <col min="3" max="3" width="21.16015625" style="97" customWidth="1"/>
    <col min="4" max="4" width="7.83203125" style="35" customWidth="1"/>
    <col min="5" max="5" width="7.16015625" style="35" customWidth="1"/>
    <col min="6" max="6" width="37" style="51" customWidth="1"/>
    <col min="7" max="7" width="21" style="36" customWidth="1"/>
    <col min="8" max="8" width="12.83203125" style="36" customWidth="1"/>
    <col min="9" max="9" width="11.33203125" style="36" customWidth="1"/>
    <col min="10" max="10" width="11.33203125" style="36" bestFit="1" customWidth="1"/>
    <col min="11" max="11" width="9.33203125" style="36" customWidth="1"/>
    <col min="12" max="12" width="10.16015625" style="36" bestFit="1" customWidth="1"/>
    <col min="13" max="16384" width="9.33203125" style="36" customWidth="1"/>
  </cols>
  <sheetData>
    <row r="1" spans="7:10" ht="12">
      <c r="G1" s="231" t="s">
        <v>402</v>
      </c>
      <c r="H1" s="231"/>
      <c r="I1" s="231"/>
      <c r="J1" s="231"/>
    </row>
    <row r="2" spans="7:10" ht="102" customHeight="1">
      <c r="G2" s="222" t="s">
        <v>424</v>
      </c>
      <c r="H2" s="222"/>
      <c r="I2" s="222"/>
      <c r="J2" s="222"/>
    </row>
    <row r="3" spans="1:10" ht="12">
      <c r="A3" s="219" t="s">
        <v>103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2">
      <c r="A4" s="220" t="s">
        <v>183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4" ht="12">
      <c r="A5" s="52"/>
      <c r="B5" s="98"/>
      <c r="C5" s="98"/>
      <c r="D5" s="52"/>
      <c r="E5" s="52"/>
      <c r="F5" s="52"/>
      <c r="G5" s="52"/>
      <c r="H5" s="52"/>
      <c r="I5" s="58"/>
      <c r="J5" s="58"/>
      <c r="N5" s="36" t="s">
        <v>145</v>
      </c>
    </row>
    <row r="6" spans="1:10" ht="21" customHeight="1">
      <c r="A6" s="226"/>
      <c r="B6" s="221" t="s">
        <v>72</v>
      </c>
      <c r="C6" s="221" t="s">
        <v>1</v>
      </c>
      <c r="D6" s="209" t="s">
        <v>2</v>
      </c>
      <c r="E6" s="209"/>
      <c r="F6" s="209" t="s">
        <v>73</v>
      </c>
      <c r="G6" s="209" t="s">
        <v>400</v>
      </c>
      <c r="H6" s="223" t="s">
        <v>69</v>
      </c>
      <c r="I6" s="224"/>
      <c r="J6" s="225"/>
    </row>
    <row r="7" spans="1:10" ht="38.25" customHeight="1">
      <c r="A7" s="226"/>
      <c r="B7" s="221"/>
      <c r="C7" s="221"/>
      <c r="D7" s="49" t="s">
        <v>70</v>
      </c>
      <c r="E7" s="49" t="s">
        <v>71</v>
      </c>
      <c r="F7" s="209"/>
      <c r="G7" s="209"/>
      <c r="H7" s="99" t="s">
        <v>144</v>
      </c>
      <c r="I7" s="99" t="s">
        <v>213</v>
      </c>
      <c r="J7" s="99" t="s">
        <v>375</v>
      </c>
    </row>
    <row r="8" spans="1:10" ht="12">
      <c r="A8" s="50"/>
      <c r="B8" s="78">
        <v>1</v>
      </c>
      <c r="C8" s="78">
        <v>2</v>
      </c>
      <c r="D8" s="49">
        <v>3</v>
      </c>
      <c r="E8" s="49">
        <v>4</v>
      </c>
      <c r="F8" s="49">
        <v>5</v>
      </c>
      <c r="G8" s="49">
        <v>6</v>
      </c>
      <c r="H8" s="99">
        <v>9</v>
      </c>
      <c r="I8" s="99">
        <v>10</v>
      </c>
      <c r="J8" s="57">
        <v>11</v>
      </c>
    </row>
    <row r="9" spans="1:10" ht="48">
      <c r="A9" s="152"/>
      <c r="B9" s="21" t="s">
        <v>149</v>
      </c>
      <c r="C9" s="151"/>
      <c r="D9" s="151"/>
      <c r="E9" s="151"/>
      <c r="F9" s="151"/>
      <c r="G9" s="21" t="s">
        <v>105</v>
      </c>
      <c r="H9" s="127">
        <f>H10+H15+H47+H67+H79+H81+H94+H108+H112+H116+H119+H124+H132+H135+H144</f>
        <v>162527.49999999997</v>
      </c>
      <c r="I9" s="127">
        <f>I10+I15+I47+I67+I79+I81+I94+I108+I112+I116+I119+I124+I132+I135+I144</f>
        <v>186312.27</v>
      </c>
      <c r="J9" s="127">
        <f>SUM(J10+J15+J47+J67+J79+J81+J94+J108+J112+J116+J119+J122+J124+J129+J132+J135)</f>
        <v>86516.21</v>
      </c>
    </row>
    <row r="10" spans="1:10" s="37" customFormat="1" ht="48">
      <c r="A10" s="7"/>
      <c r="B10" s="21" t="s">
        <v>179</v>
      </c>
      <c r="C10" s="209" t="s">
        <v>220</v>
      </c>
      <c r="D10" s="21">
        <v>2017</v>
      </c>
      <c r="E10" s="21">
        <v>2025</v>
      </c>
      <c r="F10" s="21" t="s">
        <v>74</v>
      </c>
      <c r="G10" s="21" t="s">
        <v>31</v>
      </c>
      <c r="H10" s="127">
        <f>SUM(H11:H14)</f>
        <v>0</v>
      </c>
      <c r="I10" s="127">
        <f>I11</f>
        <v>0</v>
      </c>
      <c r="J10" s="127">
        <f>J11</f>
        <v>0</v>
      </c>
    </row>
    <row r="11" spans="1:10" ht="27.75" customHeight="1">
      <c r="A11" s="205">
        <v>1</v>
      </c>
      <c r="B11" s="200" t="s">
        <v>198</v>
      </c>
      <c r="C11" s="209"/>
      <c r="D11" s="200">
        <v>2017</v>
      </c>
      <c r="E11" s="200">
        <v>2025</v>
      </c>
      <c r="F11" s="210" t="s">
        <v>140</v>
      </c>
      <c r="G11" s="95" t="s">
        <v>32</v>
      </c>
      <c r="H11" s="107">
        <v>0</v>
      </c>
      <c r="I11" s="107">
        <f>I12</f>
        <v>0</v>
      </c>
      <c r="J11" s="107">
        <f>J12</f>
        <v>0</v>
      </c>
    </row>
    <row r="12" spans="1:10" ht="37.5" customHeight="1">
      <c r="A12" s="207"/>
      <c r="B12" s="201"/>
      <c r="C12" s="209"/>
      <c r="D12" s="201"/>
      <c r="E12" s="201"/>
      <c r="F12" s="211"/>
      <c r="G12" s="6" t="s">
        <v>338</v>
      </c>
      <c r="H12" s="106"/>
      <c r="I12" s="106">
        <v>0</v>
      </c>
      <c r="J12" s="106">
        <v>0</v>
      </c>
    </row>
    <row r="13" spans="1:10" ht="36">
      <c r="A13" s="152">
        <v>2</v>
      </c>
      <c r="B13" s="151" t="s">
        <v>110</v>
      </c>
      <c r="C13" s="209"/>
      <c r="D13" s="151">
        <v>2017</v>
      </c>
      <c r="E13" s="151">
        <v>2025</v>
      </c>
      <c r="F13" s="32" t="s">
        <v>3</v>
      </c>
      <c r="G13" s="6" t="s">
        <v>118</v>
      </c>
      <c r="H13" s="106">
        <v>0</v>
      </c>
      <c r="I13" s="106">
        <v>0</v>
      </c>
      <c r="J13" s="106">
        <v>0</v>
      </c>
    </row>
    <row r="14" spans="1:10" ht="39" customHeight="1">
      <c r="A14" s="152">
        <v>3</v>
      </c>
      <c r="B14" s="151" t="s">
        <v>130</v>
      </c>
      <c r="C14" s="209"/>
      <c r="D14" s="151">
        <v>2017</v>
      </c>
      <c r="E14" s="151">
        <v>2025</v>
      </c>
      <c r="F14" s="33" t="s">
        <v>131</v>
      </c>
      <c r="G14" s="6" t="s">
        <v>33</v>
      </c>
      <c r="H14" s="106">
        <v>0</v>
      </c>
      <c r="I14" s="106">
        <v>0</v>
      </c>
      <c r="J14" s="106">
        <v>0</v>
      </c>
    </row>
    <row r="15" spans="1:10" s="101" customFormat="1" ht="37.5" customHeight="1">
      <c r="A15" s="7"/>
      <c r="B15" s="21" t="s">
        <v>245</v>
      </c>
      <c r="C15" s="200" t="s">
        <v>232</v>
      </c>
      <c r="D15" s="21">
        <v>2014</v>
      </c>
      <c r="E15" s="21">
        <v>2025</v>
      </c>
      <c r="F15" s="21" t="s">
        <v>74</v>
      </c>
      <c r="G15" s="21" t="s">
        <v>340</v>
      </c>
      <c r="H15" s="127">
        <f>H16+H19+H25+H27+H36+H38+H40+H42+H45+H44</f>
        <v>51198.1</v>
      </c>
      <c r="I15" s="127">
        <f>I16+I19+I25+I27+I36+I38+I40+I42+I45</f>
        <v>44148.450000000004</v>
      </c>
      <c r="J15" s="127">
        <f>J16+J19+J25+J27+J36+J38+J40+J42+J45</f>
        <v>34904.07</v>
      </c>
    </row>
    <row r="16" spans="1:10" ht="39" customHeight="1">
      <c r="A16" s="205">
        <v>1</v>
      </c>
      <c r="B16" s="200" t="s">
        <v>214</v>
      </c>
      <c r="C16" s="208"/>
      <c r="D16" s="200">
        <v>2014</v>
      </c>
      <c r="E16" s="200">
        <v>2025</v>
      </c>
      <c r="F16" s="200" t="s">
        <v>9</v>
      </c>
      <c r="G16" s="95" t="s">
        <v>251</v>
      </c>
      <c r="H16" s="107">
        <v>1633.3</v>
      </c>
      <c r="I16" s="107">
        <f>SUM(I17:I18)</f>
        <v>1069.2</v>
      </c>
      <c r="J16" s="107">
        <f>J18</f>
        <v>1098.1</v>
      </c>
    </row>
    <row r="17" spans="1:10" ht="28.5" customHeight="1">
      <c r="A17" s="206"/>
      <c r="B17" s="208"/>
      <c r="C17" s="208"/>
      <c r="D17" s="208"/>
      <c r="E17" s="208"/>
      <c r="F17" s="208"/>
      <c r="G17" s="6" t="s">
        <v>399</v>
      </c>
      <c r="H17" s="108"/>
      <c r="I17" s="108">
        <v>145.9</v>
      </c>
      <c r="J17" s="108"/>
    </row>
    <row r="18" spans="1:10" ht="37.5" customHeight="1">
      <c r="A18" s="207"/>
      <c r="B18" s="201"/>
      <c r="C18" s="208"/>
      <c r="D18" s="201"/>
      <c r="E18" s="201"/>
      <c r="F18" s="208"/>
      <c r="G18" s="151" t="s">
        <v>342</v>
      </c>
      <c r="H18" s="106">
        <v>1633.3</v>
      </c>
      <c r="I18" s="106">
        <v>923.3</v>
      </c>
      <c r="J18" s="106">
        <v>1098.1</v>
      </c>
    </row>
    <row r="19" spans="1:10" ht="24">
      <c r="A19" s="205">
        <v>2</v>
      </c>
      <c r="B19" s="200" t="s">
        <v>85</v>
      </c>
      <c r="C19" s="208"/>
      <c r="D19" s="200">
        <v>2014</v>
      </c>
      <c r="E19" s="200">
        <v>2025</v>
      </c>
      <c r="F19" s="208"/>
      <c r="G19" s="95" t="s">
        <v>252</v>
      </c>
      <c r="H19" s="107">
        <f>SUM(H20:H24)</f>
        <v>38923.49999999999</v>
      </c>
      <c r="I19" s="107">
        <f>SUM(I21:I24)</f>
        <v>36792.3</v>
      </c>
      <c r="J19" s="107">
        <f>SUM(J21:J24)</f>
        <v>29594</v>
      </c>
    </row>
    <row r="20" spans="1:10" ht="28.5" customHeight="1">
      <c r="A20" s="206"/>
      <c r="B20" s="208"/>
      <c r="C20" s="208"/>
      <c r="D20" s="208"/>
      <c r="E20" s="208"/>
      <c r="F20" s="208"/>
      <c r="G20" s="151" t="s">
        <v>376</v>
      </c>
      <c r="H20" s="106">
        <v>0.6</v>
      </c>
      <c r="I20" s="108"/>
      <c r="J20" s="108"/>
    </row>
    <row r="21" spans="1:10" ht="33.75" customHeight="1">
      <c r="A21" s="206"/>
      <c r="B21" s="208"/>
      <c r="C21" s="208"/>
      <c r="D21" s="208"/>
      <c r="E21" s="208"/>
      <c r="F21" s="208"/>
      <c r="G21" s="151" t="s">
        <v>343</v>
      </c>
      <c r="H21" s="106">
        <v>37751.6</v>
      </c>
      <c r="I21" s="106">
        <v>35546.3</v>
      </c>
      <c r="J21" s="106">
        <v>28437</v>
      </c>
    </row>
    <row r="22" spans="1:10" ht="33.75" customHeight="1">
      <c r="A22" s="206"/>
      <c r="B22" s="208"/>
      <c r="C22" s="208"/>
      <c r="D22" s="208"/>
      <c r="E22" s="208"/>
      <c r="F22" s="208"/>
      <c r="G22" s="151" t="s">
        <v>421</v>
      </c>
      <c r="H22" s="106"/>
      <c r="I22" s="106">
        <v>120</v>
      </c>
      <c r="J22" s="106"/>
    </row>
    <row r="23" spans="1:10" ht="33.75" customHeight="1">
      <c r="A23" s="206"/>
      <c r="B23" s="208"/>
      <c r="C23" s="208"/>
      <c r="D23" s="208"/>
      <c r="E23" s="208"/>
      <c r="F23" s="208"/>
      <c r="G23" s="151" t="s">
        <v>344</v>
      </c>
      <c r="H23" s="106">
        <v>989.2</v>
      </c>
      <c r="I23" s="106">
        <v>962</v>
      </c>
      <c r="J23" s="106">
        <v>962</v>
      </c>
    </row>
    <row r="24" spans="1:10" ht="24">
      <c r="A24" s="207"/>
      <c r="B24" s="201"/>
      <c r="C24" s="208"/>
      <c r="D24" s="201"/>
      <c r="E24" s="201"/>
      <c r="F24" s="208"/>
      <c r="G24" s="151" t="s">
        <v>345</v>
      </c>
      <c r="H24" s="106">
        <v>182.1</v>
      </c>
      <c r="I24" s="106">
        <v>164</v>
      </c>
      <c r="J24" s="106">
        <v>195</v>
      </c>
    </row>
    <row r="25" spans="1:10" ht="26.25" customHeight="1">
      <c r="A25" s="205">
        <v>3</v>
      </c>
      <c r="B25" s="200" t="s">
        <v>86</v>
      </c>
      <c r="C25" s="208"/>
      <c r="D25" s="200">
        <v>2014</v>
      </c>
      <c r="E25" s="200">
        <v>2025</v>
      </c>
      <c r="F25" s="208"/>
      <c r="G25" s="95" t="s">
        <v>341</v>
      </c>
      <c r="H25" s="107">
        <f>H26</f>
        <v>1105.5</v>
      </c>
      <c r="I25" s="107">
        <f>I26</f>
        <v>1529.8</v>
      </c>
      <c r="J25" s="107">
        <f>J26</f>
        <v>1019.3</v>
      </c>
    </row>
    <row r="26" spans="1:10" ht="25.5" customHeight="1">
      <c r="A26" s="207"/>
      <c r="B26" s="201"/>
      <c r="C26" s="208"/>
      <c r="D26" s="201"/>
      <c r="E26" s="201"/>
      <c r="F26" s="208"/>
      <c r="G26" s="6" t="s">
        <v>346</v>
      </c>
      <c r="H26" s="106">
        <v>1105.5</v>
      </c>
      <c r="I26" s="106">
        <v>1529.8</v>
      </c>
      <c r="J26" s="106">
        <v>1019.3</v>
      </c>
    </row>
    <row r="27" spans="1:10" ht="37.5" customHeight="1">
      <c r="A27" s="205">
        <v>4</v>
      </c>
      <c r="B27" s="200" t="s">
        <v>87</v>
      </c>
      <c r="C27" s="208"/>
      <c r="D27" s="200">
        <v>2014</v>
      </c>
      <c r="E27" s="200">
        <v>2025</v>
      </c>
      <c r="F27" s="208"/>
      <c r="G27" s="95" t="s">
        <v>259</v>
      </c>
      <c r="H27" s="107">
        <f>SUM(H28:H35)</f>
        <v>4089.8</v>
      </c>
      <c r="I27" s="107">
        <f>SUM(I28:I35)</f>
        <v>534.5</v>
      </c>
      <c r="J27" s="107">
        <f>SUM(J28:J35)</f>
        <v>30.97</v>
      </c>
    </row>
    <row r="28" spans="1:10" ht="24" customHeight="1">
      <c r="A28" s="206"/>
      <c r="B28" s="208"/>
      <c r="C28" s="208"/>
      <c r="D28" s="208"/>
      <c r="E28" s="208"/>
      <c r="F28" s="208"/>
      <c r="G28" s="151" t="s">
        <v>347</v>
      </c>
      <c r="H28" s="106">
        <v>732.1</v>
      </c>
      <c r="I28" s="106">
        <v>238</v>
      </c>
      <c r="J28" s="106">
        <v>30.97</v>
      </c>
    </row>
    <row r="29" spans="1:10" ht="22.5" customHeight="1">
      <c r="A29" s="206"/>
      <c r="B29" s="208"/>
      <c r="C29" s="208"/>
      <c r="D29" s="208"/>
      <c r="E29" s="208"/>
      <c r="F29" s="208"/>
      <c r="G29" s="151" t="s">
        <v>377</v>
      </c>
      <c r="H29" s="106">
        <v>8.7</v>
      </c>
      <c r="I29" s="106"/>
      <c r="J29" s="106"/>
    </row>
    <row r="30" spans="1:10" ht="24">
      <c r="A30" s="206"/>
      <c r="B30" s="208"/>
      <c r="C30" s="208"/>
      <c r="D30" s="208"/>
      <c r="E30" s="208"/>
      <c r="F30" s="208"/>
      <c r="G30" s="151" t="s">
        <v>348</v>
      </c>
      <c r="H30" s="106">
        <v>410.2</v>
      </c>
      <c r="I30" s="106">
        <v>167.7</v>
      </c>
      <c r="J30" s="106">
        <v>0</v>
      </c>
    </row>
    <row r="31" spans="1:10" ht="24">
      <c r="A31" s="206"/>
      <c r="B31" s="208"/>
      <c r="C31" s="208"/>
      <c r="D31" s="208"/>
      <c r="E31" s="208"/>
      <c r="F31" s="208"/>
      <c r="G31" s="151" t="s">
        <v>349</v>
      </c>
      <c r="H31" s="106">
        <v>56.1</v>
      </c>
      <c r="I31" s="106">
        <v>84</v>
      </c>
      <c r="J31" s="106">
        <v>0</v>
      </c>
    </row>
    <row r="32" spans="1:10" ht="24">
      <c r="A32" s="206"/>
      <c r="B32" s="208"/>
      <c r="C32" s="208"/>
      <c r="D32" s="208"/>
      <c r="E32" s="208"/>
      <c r="F32" s="208"/>
      <c r="G32" s="151" t="s">
        <v>350</v>
      </c>
      <c r="H32" s="106">
        <v>319.7</v>
      </c>
      <c r="I32" s="106">
        <v>0</v>
      </c>
      <c r="J32" s="106">
        <v>0</v>
      </c>
    </row>
    <row r="33" spans="1:10" ht="24">
      <c r="A33" s="206"/>
      <c r="B33" s="208"/>
      <c r="C33" s="208"/>
      <c r="D33" s="208"/>
      <c r="E33" s="208"/>
      <c r="F33" s="208"/>
      <c r="G33" s="151" t="s">
        <v>351</v>
      </c>
      <c r="H33" s="106">
        <v>61.9</v>
      </c>
      <c r="I33" s="106">
        <v>41.8</v>
      </c>
      <c r="J33" s="106">
        <v>0</v>
      </c>
    </row>
    <row r="34" spans="1:10" ht="24">
      <c r="A34" s="206"/>
      <c r="B34" s="208"/>
      <c r="C34" s="208"/>
      <c r="D34" s="208"/>
      <c r="E34" s="208"/>
      <c r="F34" s="208"/>
      <c r="G34" s="151" t="s">
        <v>352</v>
      </c>
      <c r="H34" s="106">
        <v>1.1</v>
      </c>
      <c r="I34" s="106">
        <v>3</v>
      </c>
      <c r="J34" s="106">
        <v>0</v>
      </c>
    </row>
    <row r="35" spans="1:10" ht="24">
      <c r="A35" s="207"/>
      <c r="B35" s="201"/>
      <c r="C35" s="208"/>
      <c r="D35" s="201"/>
      <c r="E35" s="201"/>
      <c r="F35" s="208"/>
      <c r="G35" s="151" t="s">
        <v>378</v>
      </c>
      <c r="H35" s="106">
        <v>2500</v>
      </c>
      <c r="I35" s="106"/>
      <c r="J35" s="106"/>
    </row>
    <row r="36" spans="1:10" ht="24">
      <c r="A36" s="205">
        <v>5</v>
      </c>
      <c r="B36" s="200" t="s">
        <v>104</v>
      </c>
      <c r="C36" s="208"/>
      <c r="D36" s="200">
        <v>2014</v>
      </c>
      <c r="E36" s="200">
        <v>2025</v>
      </c>
      <c r="F36" s="208"/>
      <c r="G36" s="95" t="s">
        <v>266</v>
      </c>
      <c r="H36" s="107">
        <f>H37</f>
        <v>351.6</v>
      </c>
      <c r="I36" s="107">
        <f>I37</f>
        <v>105.6</v>
      </c>
      <c r="J36" s="107">
        <f>J37</f>
        <v>0</v>
      </c>
    </row>
    <row r="37" spans="1:10" ht="24">
      <c r="A37" s="207"/>
      <c r="B37" s="201"/>
      <c r="C37" s="208"/>
      <c r="D37" s="201"/>
      <c r="E37" s="201"/>
      <c r="F37" s="208"/>
      <c r="G37" s="151" t="s">
        <v>267</v>
      </c>
      <c r="H37" s="106">
        <v>351.6</v>
      </c>
      <c r="I37" s="106">
        <v>105.6</v>
      </c>
      <c r="J37" s="106">
        <v>0</v>
      </c>
    </row>
    <row r="38" spans="1:10" ht="24">
      <c r="A38" s="205">
        <v>6</v>
      </c>
      <c r="B38" s="200" t="s">
        <v>88</v>
      </c>
      <c r="C38" s="208"/>
      <c r="D38" s="200">
        <v>2014</v>
      </c>
      <c r="E38" s="200">
        <v>2025</v>
      </c>
      <c r="F38" s="208"/>
      <c r="G38" s="95" t="s">
        <v>268</v>
      </c>
      <c r="H38" s="107">
        <f>H39</f>
        <v>27.9</v>
      </c>
      <c r="I38" s="107">
        <f>I39</f>
        <v>41.5</v>
      </c>
      <c r="J38" s="107">
        <f>J39</f>
        <v>0</v>
      </c>
    </row>
    <row r="39" spans="1:10" ht="24">
      <c r="A39" s="207"/>
      <c r="B39" s="201"/>
      <c r="C39" s="208"/>
      <c r="D39" s="201"/>
      <c r="E39" s="201"/>
      <c r="F39" s="208"/>
      <c r="G39" s="151" t="s">
        <v>353</v>
      </c>
      <c r="H39" s="106">
        <v>27.9</v>
      </c>
      <c r="I39" s="106">
        <v>41.5</v>
      </c>
      <c r="J39" s="106">
        <v>0</v>
      </c>
    </row>
    <row r="40" spans="1:10" ht="24">
      <c r="A40" s="205">
        <v>8</v>
      </c>
      <c r="B40" s="200" t="s">
        <v>89</v>
      </c>
      <c r="C40" s="208"/>
      <c r="D40" s="151">
        <v>2014</v>
      </c>
      <c r="E40" s="151">
        <v>2025</v>
      </c>
      <c r="F40" s="208"/>
      <c r="G40" s="95" t="s">
        <v>271</v>
      </c>
      <c r="H40" s="107">
        <v>8</v>
      </c>
      <c r="I40" s="107">
        <f>I41</f>
        <v>11.78</v>
      </c>
      <c r="J40" s="107">
        <f>J41</f>
        <v>0</v>
      </c>
    </row>
    <row r="41" spans="1:10" ht="24">
      <c r="A41" s="207"/>
      <c r="B41" s="201"/>
      <c r="C41" s="208"/>
      <c r="D41" s="151"/>
      <c r="E41" s="151"/>
      <c r="F41" s="208"/>
      <c r="G41" s="151" t="s">
        <v>354</v>
      </c>
      <c r="H41" s="106"/>
      <c r="I41" s="106">
        <v>11.78</v>
      </c>
      <c r="J41" s="106">
        <v>0</v>
      </c>
    </row>
    <row r="42" spans="1:10" ht="24">
      <c r="A42" s="205">
        <v>9</v>
      </c>
      <c r="B42" s="200" t="s">
        <v>133</v>
      </c>
      <c r="C42" s="208"/>
      <c r="D42" s="200">
        <v>2014</v>
      </c>
      <c r="E42" s="200">
        <v>2025</v>
      </c>
      <c r="F42" s="208"/>
      <c r="G42" s="95" t="s">
        <v>355</v>
      </c>
      <c r="H42" s="107">
        <v>0.9</v>
      </c>
      <c r="I42" s="107">
        <f>I43</f>
        <v>26.8</v>
      </c>
      <c r="J42" s="107">
        <f>J43</f>
        <v>0.5</v>
      </c>
    </row>
    <row r="43" spans="1:10" ht="24">
      <c r="A43" s="207"/>
      <c r="B43" s="201"/>
      <c r="C43" s="208"/>
      <c r="D43" s="201"/>
      <c r="E43" s="201"/>
      <c r="F43" s="208"/>
      <c r="G43" s="6" t="s">
        <v>356</v>
      </c>
      <c r="H43" s="106"/>
      <c r="I43" s="106">
        <v>26.8</v>
      </c>
      <c r="J43" s="106">
        <v>0.5</v>
      </c>
    </row>
    <row r="44" spans="1:10" ht="24">
      <c r="A44" s="152">
        <v>10</v>
      </c>
      <c r="B44" s="151" t="s">
        <v>248</v>
      </c>
      <c r="C44" s="208"/>
      <c r="D44" s="151">
        <v>2014</v>
      </c>
      <c r="E44" s="151">
        <v>2025</v>
      </c>
      <c r="F44" s="208"/>
      <c r="G44" s="151" t="s">
        <v>275</v>
      </c>
      <c r="H44" s="106">
        <v>2000</v>
      </c>
      <c r="I44" s="106">
        <v>0</v>
      </c>
      <c r="J44" s="106">
        <v>0</v>
      </c>
    </row>
    <row r="45" spans="1:10" ht="24">
      <c r="A45" s="205">
        <v>11</v>
      </c>
      <c r="B45" s="200" t="s">
        <v>215</v>
      </c>
      <c r="C45" s="208"/>
      <c r="D45" s="200">
        <v>2014</v>
      </c>
      <c r="E45" s="200">
        <v>2025</v>
      </c>
      <c r="F45" s="208"/>
      <c r="G45" s="95" t="s">
        <v>276</v>
      </c>
      <c r="H45" s="107">
        <v>3057.6</v>
      </c>
      <c r="I45" s="107">
        <f>I46</f>
        <v>4036.97</v>
      </c>
      <c r="J45" s="107">
        <f>J46</f>
        <v>3161.2</v>
      </c>
    </row>
    <row r="46" spans="1:10" ht="24">
      <c r="A46" s="207"/>
      <c r="B46" s="201"/>
      <c r="C46" s="201"/>
      <c r="D46" s="201"/>
      <c r="E46" s="201"/>
      <c r="F46" s="201"/>
      <c r="G46" s="151" t="s">
        <v>357</v>
      </c>
      <c r="H46" s="106">
        <v>3057.6</v>
      </c>
      <c r="I46" s="106">
        <v>4036.97</v>
      </c>
      <c r="J46" s="106">
        <v>3161.2</v>
      </c>
    </row>
    <row r="47" spans="1:10" s="37" customFormat="1" ht="24">
      <c r="A47" s="7"/>
      <c r="B47" s="21" t="s">
        <v>94</v>
      </c>
      <c r="C47" s="200" t="s">
        <v>223</v>
      </c>
      <c r="D47" s="21">
        <v>2014</v>
      </c>
      <c r="E47" s="21">
        <v>2025</v>
      </c>
      <c r="F47" s="21" t="s">
        <v>74</v>
      </c>
      <c r="G47" s="21" t="s">
        <v>278</v>
      </c>
      <c r="H47" s="127">
        <f>H50+H55+H62+H64</f>
        <v>35740.3</v>
      </c>
      <c r="I47" s="127">
        <f>I48+I49+I50+I52+I53+I54+I55+I59+I60+I61+I62+I64</f>
        <v>35022.9</v>
      </c>
      <c r="J47" s="127">
        <f>J48+J49+J50+J52+J53+J54+J55+J59+J60+J61+J62+J64</f>
        <v>0</v>
      </c>
    </row>
    <row r="48" spans="1:10" ht="72">
      <c r="A48" s="152">
        <v>1</v>
      </c>
      <c r="B48" s="151" t="s">
        <v>83</v>
      </c>
      <c r="C48" s="208"/>
      <c r="D48" s="151">
        <v>2014</v>
      </c>
      <c r="E48" s="151">
        <v>2025</v>
      </c>
      <c r="F48" s="155" t="s">
        <v>124</v>
      </c>
      <c r="G48" s="151" t="s">
        <v>279</v>
      </c>
      <c r="H48" s="106"/>
      <c r="I48" s="106"/>
      <c r="J48" s="106"/>
    </row>
    <row r="49" spans="1:12" ht="106.5" customHeight="1">
      <c r="A49" s="152">
        <v>2</v>
      </c>
      <c r="B49" s="151" t="s">
        <v>84</v>
      </c>
      <c r="C49" s="208"/>
      <c r="D49" s="151">
        <v>2014</v>
      </c>
      <c r="E49" s="151">
        <v>2025</v>
      </c>
      <c r="F49" s="151" t="s">
        <v>190</v>
      </c>
      <c r="G49" s="151" t="s">
        <v>280</v>
      </c>
      <c r="H49" s="106"/>
      <c r="I49" s="106"/>
      <c r="J49" s="106"/>
      <c r="L49" s="59"/>
    </row>
    <row r="50" spans="1:10" ht="24">
      <c r="A50" s="205">
        <v>3</v>
      </c>
      <c r="B50" s="200" t="s">
        <v>90</v>
      </c>
      <c r="C50" s="208"/>
      <c r="D50" s="200">
        <v>2014</v>
      </c>
      <c r="E50" s="200">
        <v>2025</v>
      </c>
      <c r="F50" s="200" t="s">
        <v>112</v>
      </c>
      <c r="G50" s="95" t="s">
        <v>281</v>
      </c>
      <c r="H50" s="107"/>
      <c r="I50" s="107">
        <f>I51</f>
        <v>32.8</v>
      </c>
      <c r="J50" s="107">
        <f>J51</f>
        <v>0</v>
      </c>
    </row>
    <row r="51" spans="1:10" ht="24">
      <c r="A51" s="207"/>
      <c r="B51" s="201"/>
      <c r="C51" s="208"/>
      <c r="D51" s="201"/>
      <c r="E51" s="201"/>
      <c r="F51" s="201"/>
      <c r="G51" s="6" t="s">
        <v>358</v>
      </c>
      <c r="H51" s="106"/>
      <c r="I51" s="106">
        <v>32.8</v>
      </c>
      <c r="J51" s="106">
        <v>0</v>
      </c>
    </row>
    <row r="52" spans="1:12" ht="24">
      <c r="A52" s="152">
        <v>4</v>
      </c>
      <c r="B52" s="150" t="s">
        <v>408</v>
      </c>
      <c r="C52" s="208"/>
      <c r="D52" s="151">
        <v>2020</v>
      </c>
      <c r="E52" s="151">
        <v>2024</v>
      </c>
      <c r="F52" s="151"/>
      <c r="G52" s="151" t="s">
        <v>282</v>
      </c>
      <c r="H52" s="106">
        <v>0</v>
      </c>
      <c r="I52" s="106">
        <v>0</v>
      </c>
      <c r="J52" s="106">
        <v>0</v>
      </c>
      <c r="L52" s="59"/>
    </row>
    <row r="53" spans="1:10" ht="36">
      <c r="A53" s="152">
        <v>5</v>
      </c>
      <c r="B53" s="150" t="s">
        <v>407</v>
      </c>
      <c r="C53" s="208"/>
      <c r="D53" s="151">
        <v>2020</v>
      </c>
      <c r="E53" s="151">
        <v>2025</v>
      </c>
      <c r="F53" s="151"/>
      <c r="G53" s="151" t="s">
        <v>283</v>
      </c>
      <c r="H53" s="106">
        <v>0</v>
      </c>
      <c r="I53" s="106">
        <v>0</v>
      </c>
      <c r="J53" s="106">
        <v>0</v>
      </c>
    </row>
    <row r="54" spans="1:10" ht="72">
      <c r="A54" s="152">
        <v>6</v>
      </c>
      <c r="B54" s="151" t="s">
        <v>91</v>
      </c>
      <c r="C54" s="208"/>
      <c r="D54" s="151">
        <v>2014</v>
      </c>
      <c r="E54" s="151">
        <v>2025</v>
      </c>
      <c r="F54" s="151" t="s">
        <v>126</v>
      </c>
      <c r="G54" s="151" t="s">
        <v>284</v>
      </c>
      <c r="H54" s="106">
        <v>0</v>
      </c>
      <c r="I54" s="106">
        <v>0</v>
      </c>
      <c r="J54" s="106">
        <v>0</v>
      </c>
    </row>
    <row r="55" spans="1:10" ht="35.25" customHeight="1">
      <c r="A55" s="205">
        <v>7</v>
      </c>
      <c r="B55" s="200" t="s">
        <v>92</v>
      </c>
      <c r="C55" s="208"/>
      <c r="D55" s="200">
        <v>2014</v>
      </c>
      <c r="E55" s="200">
        <v>2025</v>
      </c>
      <c r="F55" s="200" t="s">
        <v>106</v>
      </c>
      <c r="G55" s="95" t="s">
        <v>285</v>
      </c>
      <c r="H55" s="107">
        <f>SUM(H56:H58)</f>
        <v>1460</v>
      </c>
      <c r="I55" s="107">
        <v>0</v>
      </c>
      <c r="J55" s="107">
        <v>0</v>
      </c>
    </row>
    <row r="56" spans="1:10" ht="34.5" customHeight="1">
      <c r="A56" s="206"/>
      <c r="B56" s="208"/>
      <c r="C56" s="208"/>
      <c r="D56" s="208"/>
      <c r="E56" s="208"/>
      <c r="F56" s="208"/>
      <c r="G56" s="151" t="s">
        <v>379</v>
      </c>
      <c r="H56" s="106">
        <v>157</v>
      </c>
      <c r="I56" s="106"/>
      <c r="J56" s="106"/>
    </row>
    <row r="57" spans="1:10" ht="33" customHeight="1">
      <c r="A57" s="206"/>
      <c r="B57" s="208"/>
      <c r="C57" s="208"/>
      <c r="D57" s="208"/>
      <c r="E57" s="208"/>
      <c r="F57" s="208"/>
      <c r="G57" s="151" t="s">
        <v>379</v>
      </c>
      <c r="H57" s="106">
        <v>43</v>
      </c>
      <c r="I57" s="106"/>
      <c r="J57" s="106"/>
    </row>
    <row r="58" spans="1:10" ht="35.25" customHeight="1">
      <c r="A58" s="207"/>
      <c r="B58" s="201"/>
      <c r="C58" s="208"/>
      <c r="D58" s="201"/>
      <c r="E58" s="201"/>
      <c r="F58" s="201"/>
      <c r="G58" s="151" t="s">
        <v>380</v>
      </c>
      <c r="H58" s="106">
        <v>1260</v>
      </c>
      <c r="I58" s="106"/>
      <c r="J58" s="106"/>
    </row>
    <row r="59" spans="1:10" ht="60" customHeight="1" hidden="1">
      <c r="A59" s="152">
        <v>8</v>
      </c>
      <c r="B59" s="151" t="s">
        <v>127</v>
      </c>
      <c r="C59" s="208"/>
      <c r="D59" s="151">
        <v>2014</v>
      </c>
      <c r="E59" s="151">
        <v>2025</v>
      </c>
      <c r="F59" s="151" t="s">
        <v>107</v>
      </c>
      <c r="G59" s="151" t="s">
        <v>286</v>
      </c>
      <c r="H59" s="106">
        <v>0</v>
      </c>
      <c r="I59" s="106">
        <v>0</v>
      </c>
      <c r="J59" s="106">
        <v>0</v>
      </c>
    </row>
    <row r="60" spans="1:10" ht="72" customHeight="1" hidden="1">
      <c r="A60" s="152">
        <v>9</v>
      </c>
      <c r="B60" s="151" t="s">
        <v>93</v>
      </c>
      <c r="C60" s="208"/>
      <c r="D60" s="151">
        <v>2014</v>
      </c>
      <c r="E60" s="151">
        <v>2025</v>
      </c>
      <c r="F60" s="151" t="s">
        <v>113</v>
      </c>
      <c r="G60" s="151" t="s">
        <v>287</v>
      </c>
      <c r="H60" s="106">
        <v>0</v>
      </c>
      <c r="I60" s="106">
        <v>0</v>
      </c>
      <c r="J60" s="106">
        <v>0</v>
      </c>
    </row>
    <row r="61" spans="1:10" ht="72" customHeight="1" hidden="1">
      <c r="A61" s="152">
        <v>10</v>
      </c>
      <c r="B61" s="151" t="s">
        <v>122</v>
      </c>
      <c r="C61" s="208"/>
      <c r="D61" s="151">
        <v>2014</v>
      </c>
      <c r="E61" s="151">
        <v>2025</v>
      </c>
      <c r="F61" s="151" t="s">
        <v>113</v>
      </c>
      <c r="G61" s="151" t="s">
        <v>288</v>
      </c>
      <c r="H61" s="106">
        <v>0</v>
      </c>
      <c r="I61" s="106">
        <v>0</v>
      </c>
      <c r="J61" s="106">
        <v>0</v>
      </c>
    </row>
    <row r="62" spans="1:10" ht="36" customHeight="1">
      <c r="A62" s="205">
        <v>11</v>
      </c>
      <c r="B62" s="200" t="s">
        <v>216</v>
      </c>
      <c r="C62" s="208"/>
      <c r="D62" s="200">
        <v>2014</v>
      </c>
      <c r="E62" s="200">
        <v>2025</v>
      </c>
      <c r="F62" s="200"/>
      <c r="G62" s="95" t="s">
        <v>289</v>
      </c>
      <c r="H62" s="107">
        <v>30085.9</v>
      </c>
      <c r="I62" s="107">
        <f>I63</f>
        <v>34990.1</v>
      </c>
      <c r="J62" s="107">
        <f>J63</f>
        <v>0</v>
      </c>
    </row>
    <row r="63" spans="1:10" ht="36.75" customHeight="1">
      <c r="A63" s="207"/>
      <c r="B63" s="201"/>
      <c r="C63" s="208"/>
      <c r="D63" s="201"/>
      <c r="E63" s="201"/>
      <c r="F63" s="201"/>
      <c r="G63" s="151" t="s">
        <v>359</v>
      </c>
      <c r="H63" s="106">
        <v>28056.9</v>
      </c>
      <c r="I63" s="106">
        <v>34990.1</v>
      </c>
      <c r="J63" s="106">
        <v>0</v>
      </c>
    </row>
    <row r="64" spans="1:10" ht="36" customHeight="1">
      <c r="A64" s="205">
        <v>12</v>
      </c>
      <c r="B64" s="200" t="s">
        <v>235</v>
      </c>
      <c r="C64" s="208"/>
      <c r="D64" s="200">
        <v>2014</v>
      </c>
      <c r="E64" s="200">
        <v>2025</v>
      </c>
      <c r="F64" s="200"/>
      <c r="G64" s="102" t="s">
        <v>249</v>
      </c>
      <c r="H64" s="107">
        <f>SUM(H65:H66)</f>
        <v>4194.4</v>
      </c>
      <c r="I64" s="107">
        <v>0</v>
      </c>
      <c r="J64" s="107">
        <v>0</v>
      </c>
    </row>
    <row r="65" spans="1:10" ht="36" customHeight="1">
      <c r="A65" s="206"/>
      <c r="B65" s="208"/>
      <c r="C65" s="208"/>
      <c r="D65" s="208"/>
      <c r="E65" s="208"/>
      <c r="F65" s="208"/>
      <c r="G65" s="94" t="s">
        <v>381</v>
      </c>
      <c r="H65" s="106">
        <v>418.3</v>
      </c>
      <c r="I65" s="108"/>
      <c r="J65" s="108"/>
    </row>
    <row r="66" spans="1:10" ht="36" customHeight="1">
      <c r="A66" s="207"/>
      <c r="B66" s="201"/>
      <c r="C66" s="201"/>
      <c r="D66" s="201"/>
      <c r="E66" s="201"/>
      <c r="F66" s="201"/>
      <c r="G66" s="94" t="s">
        <v>382</v>
      </c>
      <c r="H66" s="106">
        <v>3776.1</v>
      </c>
      <c r="I66" s="106"/>
      <c r="J66" s="106"/>
    </row>
    <row r="67" spans="1:18" s="37" customFormat="1" ht="48" customHeight="1">
      <c r="A67" s="7"/>
      <c r="B67" s="21" t="s">
        <v>180</v>
      </c>
      <c r="C67" s="200" t="s">
        <v>151</v>
      </c>
      <c r="D67" s="21">
        <v>2014</v>
      </c>
      <c r="E67" s="21">
        <v>2025</v>
      </c>
      <c r="F67" s="21" t="s">
        <v>74</v>
      </c>
      <c r="G67" s="21" t="s">
        <v>295</v>
      </c>
      <c r="H67" s="127">
        <f>H68+H77</f>
        <v>22986.000000000004</v>
      </c>
      <c r="I67" s="127">
        <f>I68+I77</f>
        <v>30737.52</v>
      </c>
      <c r="J67" s="127">
        <f>J68+J77</f>
        <v>20619.87</v>
      </c>
      <c r="N67" s="147"/>
      <c r="O67" s="148"/>
      <c r="P67" s="148"/>
      <c r="Q67" s="148"/>
      <c r="R67" s="149"/>
    </row>
    <row r="68" spans="1:10" ht="24">
      <c r="A68" s="205">
        <v>1</v>
      </c>
      <c r="B68" s="200" t="s">
        <v>170</v>
      </c>
      <c r="C68" s="208"/>
      <c r="D68" s="200">
        <v>2014</v>
      </c>
      <c r="E68" s="200">
        <v>2025</v>
      </c>
      <c r="F68" s="200" t="s">
        <v>9</v>
      </c>
      <c r="G68" s="95" t="s">
        <v>292</v>
      </c>
      <c r="H68" s="160">
        <f>SUM(H69:H76)</f>
        <v>22983.000000000004</v>
      </c>
      <c r="I68" s="145">
        <f>SUM(I69:I76)</f>
        <v>30734.52</v>
      </c>
      <c r="J68" s="145">
        <f>SUM(J69:J76)</f>
        <v>20617.87</v>
      </c>
    </row>
    <row r="69" spans="1:10" ht="24">
      <c r="A69" s="206"/>
      <c r="B69" s="208"/>
      <c r="C69" s="208"/>
      <c r="D69" s="208"/>
      <c r="E69" s="208"/>
      <c r="F69" s="208"/>
      <c r="G69" s="126" t="s">
        <v>296</v>
      </c>
      <c r="H69" s="108">
        <v>0</v>
      </c>
      <c r="I69" s="108">
        <v>24596.1</v>
      </c>
      <c r="J69" s="108">
        <v>17512.93</v>
      </c>
    </row>
    <row r="70" spans="1:10" ht="24">
      <c r="A70" s="206"/>
      <c r="B70" s="208"/>
      <c r="C70" s="208"/>
      <c r="D70" s="208"/>
      <c r="E70" s="208"/>
      <c r="F70" s="208"/>
      <c r="G70" s="151" t="s">
        <v>383</v>
      </c>
      <c r="H70" s="106">
        <v>97.8</v>
      </c>
      <c r="I70" s="108"/>
      <c r="J70" s="108"/>
    </row>
    <row r="71" spans="1:10" ht="24">
      <c r="A71" s="206"/>
      <c r="B71" s="208"/>
      <c r="C71" s="208"/>
      <c r="D71" s="208"/>
      <c r="E71" s="208"/>
      <c r="F71" s="208"/>
      <c r="G71" s="151" t="s">
        <v>297</v>
      </c>
      <c r="H71" s="106">
        <v>16826</v>
      </c>
      <c r="I71" s="106">
        <v>3189.9</v>
      </c>
      <c r="J71" s="106">
        <v>1316.94</v>
      </c>
    </row>
    <row r="72" spans="1:10" ht="24">
      <c r="A72" s="206"/>
      <c r="B72" s="208"/>
      <c r="C72" s="208"/>
      <c r="D72" s="208"/>
      <c r="E72" s="208"/>
      <c r="F72" s="208"/>
      <c r="G72" s="151" t="s">
        <v>297</v>
      </c>
      <c r="H72" s="106">
        <v>3430.9</v>
      </c>
      <c r="I72" s="106">
        <v>0</v>
      </c>
      <c r="J72" s="106">
        <v>0</v>
      </c>
    </row>
    <row r="73" spans="1:10" ht="34.5" customHeight="1">
      <c r="A73" s="206"/>
      <c r="B73" s="208"/>
      <c r="C73" s="208"/>
      <c r="D73" s="208"/>
      <c r="E73" s="208"/>
      <c r="F73" s="208"/>
      <c r="G73" s="151" t="s">
        <v>298</v>
      </c>
      <c r="H73" s="106">
        <v>83.9</v>
      </c>
      <c r="I73" s="106">
        <v>105</v>
      </c>
      <c r="J73" s="106">
        <v>75</v>
      </c>
    </row>
    <row r="74" spans="1:10" ht="24">
      <c r="A74" s="206"/>
      <c r="B74" s="208"/>
      <c r="C74" s="208"/>
      <c r="D74" s="208"/>
      <c r="E74" s="208"/>
      <c r="F74" s="208"/>
      <c r="G74" s="151" t="s">
        <v>299</v>
      </c>
      <c r="H74" s="106">
        <v>1627.5</v>
      </c>
      <c r="I74" s="106">
        <v>2181.75</v>
      </c>
      <c r="J74" s="106">
        <v>1713</v>
      </c>
    </row>
    <row r="75" spans="1:10" ht="24">
      <c r="A75" s="206"/>
      <c r="B75" s="208"/>
      <c r="C75" s="208"/>
      <c r="D75" s="208"/>
      <c r="E75" s="208"/>
      <c r="F75" s="208"/>
      <c r="G75" s="151" t="s">
        <v>415</v>
      </c>
      <c r="H75" s="106"/>
      <c r="I75" s="106">
        <v>661.77</v>
      </c>
      <c r="J75" s="106"/>
    </row>
    <row r="76" spans="1:10" ht="24">
      <c r="A76" s="207"/>
      <c r="B76" s="201"/>
      <c r="C76" s="208"/>
      <c r="D76" s="201"/>
      <c r="E76" s="201"/>
      <c r="F76" s="201"/>
      <c r="G76" s="151" t="s">
        <v>384</v>
      </c>
      <c r="H76" s="106">
        <v>916.9</v>
      </c>
      <c r="I76" s="106"/>
      <c r="J76" s="106"/>
    </row>
    <row r="77" spans="1:10" ht="36" customHeight="1">
      <c r="A77" s="205">
        <v>2</v>
      </c>
      <c r="B77" s="200" t="s">
        <v>27</v>
      </c>
      <c r="C77" s="208"/>
      <c r="D77" s="200">
        <v>2014</v>
      </c>
      <c r="E77" s="200">
        <v>2025</v>
      </c>
      <c r="F77" s="200" t="s">
        <v>9</v>
      </c>
      <c r="G77" s="95" t="s">
        <v>294</v>
      </c>
      <c r="H77" s="107">
        <f>H78</f>
        <v>3</v>
      </c>
      <c r="I77" s="107">
        <v>3</v>
      </c>
      <c r="J77" s="107">
        <f>J78</f>
        <v>2</v>
      </c>
    </row>
    <row r="78" spans="1:10" ht="34.5" customHeight="1">
      <c r="A78" s="207"/>
      <c r="B78" s="201"/>
      <c r="C78" s="201"/>
      <c r="D78" s="201"/>
      <c r="E78" s="201"/>
      <c r="F78" s="201"/>
      <c r="G78" s="151" t="s">
        <v>300</v>
      </c>
      <c r="H78" s="106">
        <v>3</v>
      </c>
      <c r="I78" s="106">
        <v>3</v>
      </c>
      <c r="J78" s="106">
        <v>2</v>
      </c>
    </row>
    <row r="79" spans="1:10" ht="48">
      <c r="A79" s="152"/>
      <c r="B79" s="21" t="s">
        <v>171</v>
      </c>
      <c r="C79" s="209" t="s">
        <v>147</v>
      </c>
      <c r="D79" s="151">
        <v>2016</v>
      </c>
      <c r="E79" s="151">
        <v>2025</v>
      </c>
      <c r="F79" s="151"/>
      <c r="G79" s="21" t="s">
        <v>301</v>
      </c>
      <c r="H79" s="127">
        <f>SUM(H80:H80)</f>
        <v>0</v>
      </c>
      <c r="I79" s="127">
        <f>SUM(I80:I80)</f>
        <v>0</v>
      </c>
      <c r="J79" s="127">
        <f>SUM(J80:J80)</f>
        <v>0</v>
      </c>
    </row>
    <row r="80" spans="1:10" ht="36">
      <c r="A80" s="152">
        <v>1</v>
      </c>
      <c r="B80" s="151" t="s">
        <v>102</v>
      </c>
      <c r="C80" s="209"/>
      <c r="D80" s="151">
        <v>2016</v>
      </c>
      <c r="E80" s="151">
        <v>2025</v>
      </c>
      <c r="F80" s="34" t="s">
        <v>65</v>
      </c>
      <c r="G80" s="151" t="s">
        <v>360</v>
      </c>
      <c r="H80" s="106">
        <v>0</v>
      </c>
      <c r="I80" s="106">
        <v>0</v>
      </c>
      <c r="J80" s="106">
        <v>0</v>
      </c>
    </row>
    <row r="81" spans="1:10" ht="48" customHeight="1">
      <c r="A81" s="152"/>
      <c r="B81" s="21" t="s">
        <v>172</v>
      </c>
      <c r="C81" s="200" t="s">
        <v>147</v>
      </c>
      <c r="D81" s="151">
        <v>2016</v>
      </c>
      <c r="E81" s="151">
        <v>2025</v>
      </c>
      <c r="F81" s="21" t="s">
        <v>74</v>
      </c>
      <c r="G81" s="21" t="s">
        <v>303</v>
      </c>
      <c r="H81" s="127">
        <f>H82+H84</f>
        <v>4097.400000000001</v>
      </c>
      <c r="I81" s="127">
        <f>I82+I84</f>
        <v>7853.4</v>
      </c>
      <c r="J81" s="127">
        <f>J82+J84</f>
        <v>4229.9</v>
      </c>
    </row>
    <row r="82" spans="1:10" ht="36.75" customHeight="1">
      <c r="A82" s="205">
        <v>1</v>
      </c>
      <c r="B82" s="200" t="s">
        <v>91</v>
      </c>
      <c r="C82" s="208"/>
      <c r="D82" s="200">
        <v>2016</v>
      </c>
      <c r="E82" s="200">
        <v>2025</v>
      </c>
      <c r="F82" s="200" t="s">
        <v>66</v>
      </c>
      <c r="G82" s="96" t="s">
        <v>304</v>
      </c>
      <c r="H82" s="107">
        <v>0</v>
      </c>
      <c r="I82" s="107">
        <f>I83</f>
        <v>3550</v>
      </c>
      <c r="J82" s="107">
        <f>J83</f>
        <v>0</v>
      </c>
    </row>
    <row r="83" spans="1:10" ht="24">
      <c r="A83" s="207"/>
      <c r="B83" s="201"/>
      <c r="C83" s="208"/>
      <c r="D83" s="201"/>
      <c r="E83" s="201"/>
      <c r="F83" s="201"/>
      <c r="G83" s="155" t="s">
        <v>307</v>
      </c>
      <c r="H83" s="106"/>
      <c r="I83" s="106">
        <v>3550</v>
      </c>
      <c r="J83" s="106">
        <v>0</v>
      </c>
    </row>
    <row r="84" spans="1:10" ht="24">
      <c r="A84" s="205">
        <v>2</v>
      </c>
      <c r="B84" s="227" t="s">
        <v>221</v>
      </c>
      <c r="C84" s="208"/>
      <c r="D84" s="200">
        <v>2016</v>
      </c>
      <c r="E84" s="200">
        <v>2025</v>
      </c>
      <c r="F84" s="200" t="s">
        <v>128</v>
      </c>
      <c r="G84" s="96" t="s">
        <v>305</v>
      </c>
      <c r="H84" s="107">
        <f>SUM(H85:H93)</f>
        <v>4097.400000000001</v>
      </c>
      <c r="I84" s="107">
        <f>SUM(I85:I88)</f>
        <v>4303.4</v>
      </c>
      <c r="J84" s="107">
        <f>SUM(J85:J88)</f>
        <v>4229.9</v>
      </c>
    </row>
    <row r="85" spans="1:10" ht="24">
      <c r="A85" s="206"/>
      <c r="B85" s="228"/>
      <c r="C85" s="208"/>
      <c r="D85" s="208"/>
      <c r="E85" s="208"/>
      <c r="F85" s="208"/>
      <c r="G85" s="155" t="s">
        <v>308</v>
      </c>
      <c r="H85" s="106"/>
      <c r="I85" s="106">
        <v>0</v>
      </c>
      <c r="J85" s="106">
        <v>4229.9</v>
      </c>
    </row>
    <row r="86" spans="1:10" ht="24">
      <c r="A86" s="206"/>
      <c r="B86" s="228"/>
      <c r="C86" s="208"/>
      <c r="D86" s="208"/>
      <c r="E86" s="208"/>
      <c r="F86" s="208"/>
      <c r="G86" s="155" t="s">
        <v>309</v>
      </c>
      <c r="H86" s="106"/>
      <c r="I86" s="106">
        <v>900</v>
      </c>
      <c r="J86" s="106">
        <v>0</v>
      </c>
    </row>
    <row r="87" spans="1:10" ht="24">
      <c r="A87" s="206"/>
      <c r="B87" s="228"/>
      <c r="C87" s="208"/>
      <c r="D87" s="208"/>
      <c r="E87" s="208"/>
      <c r="F87" s="208"/>
      <c r="G87" s="155" t="s">
        <v>310</v>
      </c>
      <c r="H87" s="106"/>
      <c r="I87" s="106">
        <v>2958.4</v>
      </c>
      <c r="J87" s="106">
        <v>0</v>
      </c>
    </row>
    <row r="88" spans="1:10" ht="24">
      <c r="A88" s="206"/>
      <c r="B88" s="228"/>
      <c r="C88" s="208"/>
      <c r="D88" s="208"/>
      <c r="E88" s="208"/>
      <c r="F88" s="208"/>
      <c r="G88" s="155" t="s">
        <v>311</v>
      </c>
      <c r="H88" s="106"/>
      <c r="I88" s="106">
        <v>445</v>
      </c>
      <c r="J88" s="106">
        <v>0</v>
      </c>
    </row>
    <row r="89" spans="1:10" ht="24">
      <c r="A89" s="206"/>
      <c r="B89" s="228"/>
      <c r="C89" s="208"/>
      <c r="D89" s="208"/>
      <c r="E89" s="208"/>
      <c r="F89" s="208"/>
      <c r="G89" s="155" t="s">
        <v>385</v>
      </c>
      <c r="H89" s="106">
        <v>9.8</v>
      </c>
      <c r="I89" s="106"/>
      <c r="J89" s="106"/>
    </row>
    <row r="90" spans="1:10" ht="24">
      <c r="A90" s="206"/>
      <c r="B90" s="228"/>
      <c r="C90" s="208"/>
      <c r="D90" s="208"/>
      <c r="E90" s="208"/>
      <c r="F90" s="208"/>
      <c r="G90" s="155" t="s">
        <v>386</v>
      </c>
      <c r="H90" s="106">
        <v>1726.4</v>
      </c>
      <c r="I90" s="106"/>
      <c r="J90" s="106"/>
    </row>
    <row r="91" spans="1:10" ht="24">
      <c r="A91" s="206"/>
      <c r="B91" s="228"/>
      <c r="C91" s="208"/>
      <c r="D91" s="208"/>
      <c r="E91" s="208"/>
      <c r="F91" s="208"/>
      <c r="G91" s="155" t="s">
        <v>387</v>
      </c>
      <c r="H91" s="106">
        <v>361.2</v>
      </c>
      <c r="I91" s="106"/>
      <c r="J91" s="106"/>
    </row>
    <row r="92" spans="1:10" ht="24">
      <c r="A92" s="206"/>
      <c r="B92" s="228"/>
      <c r="C92" s="208"/>
      <c r="D92" s="208"/>
      <c r="E92" s="208"/>
      <c r="F92" s="208"/>
      <c r="G92" s="155" t="s">
        <v>388</v>
      </c>
      <c r="H92" s="106">
        <v>1017.2</v>
      </c>
      <c r="I92" s="106"/>
      <c r="J92" s="106"/>
    </row>
    <row r="93" spans="1:10" ht="24">
      <c r="A93" s="207"/>
      <c r="B93" s="229"/>
      <c r="C93" s="201"/>
      <c r="D93" s="201"/>
      <c r="E93" s="201"/>
      <c r="F93" s="201"/>
      <c r="G93" s="155" t="s">
        <v>389</v>
      </c>
      <c r="H93" s="106">
        <v>982.8</v>
      </c>
      <c r="I93" s="106"/>
      <c r="J93" s="106"/>
    </row>
    <row r="94" spans="1:10" s="37" customFormat="1" ht="62.25" customHeight="1">
      <c r="A94" s="7"/>
      <c r="B94" s="21" t="s">
        <v>173</v>
      </c>
      <c r="C94" s="200" t="s">
        <v>222</v>
      </c>
      <c r="D94" s="21">
        <v>2019</v>
      </c>
      <c r="E94" s="21">
        <v>2025</v>
      </c>
      <c r="F94" s="232" t="s">
        <v>145</v>
      </c>
      <c r="G94" s="21" t="s">
        <v>119</v>
      </c>
      <c r="H94" s="130">
        <f>H96+H101+H106</f>
        <v>2244.2999999999997</v>
      </c>
      <c r="I94" s="130">
        <v>2316.69</v>
      </c>
      <c r="J94" s="130">
        <f>J96+J101</f>
        <v>2195.8</v>
      </c>
    </row>
    <row r="95" spans="1:10" ht="42.75" customHeight="1" hidden="1">
      <c r="A95" s="152">
        <v>1</v>
      </c>
      <c r="B95" s="151" t="s">
        <v>225</v>
      </c>
      <c r="C95" s="208"/>
      <c r="D95" s="151">
        <v>2019</v>
      </c>
      <c r="E95" s="151">
        <v>2025</v>
      </c>
      <c r="F95" s="233"/>
      <c r="G95" s="151" t="s">
        <v>362</v>
      </c>
      <c r="H95" s="115">
        <v>0</v>
      </c>
      <c r="I95" s="115">
        <v>0</v>
      </c>
      <c r="J95" s="115">
        <v>0</v>
      </c>
    </row>
    <row r="96" spans="1:10" ht="24">
      <c r="A96" s="205">
        <v>2</v>
      </c>
      <c r="B96" s="200" t="s">
        <v>199</v>
      </c>
      <c r="C96" s="208"/>
      <c r="D96" s="200">
        <v>2019</v>
      </c>
      <c r="E96" s="200">
        <v>2025</v>
      </c>
      <c r="F96" s="233"/>
      <c r="G96" s="95" t="s">
        <v>363</v>
      </c>
      <c r="H96" s="113">
        <v>2154.6</v>
      </c>
      <c r="I96" s="113">
        <f>SUM(I97:I98)</f>
        <v>2308.56</v>
      </c>
      <c r="J96" s="113">
        <f>SUM(J97:J98)</f>
        <v>2195.8</v>
      </c>
    </row>
    <row r="97" spans="1:10" ht="24">
      <c r="A97" s="206"/>
      <c r="B97" s="208"/>
      <c r="C97" s="208"/>
      <c r="D97" s="208"/>
      <c r="E97" s="208"/>
      <c r="F97" s="233"/>
      <c r="G97" s="151" t="s">
        <v>390</v>
      </c>
      <c r="H97" s="115">
        <v>2068.1</v>
      </c>
      <c r="I97" s="139">
        <v>2275.5</v>
      </c>
      <c r="J97" s="139">
        <v>2195.5</v>
      </c>
    </row>
    <row r="98" spans="1:10" ht="24">
      <c r="A98" s="207"/>
      <c r="B98" s="201"/>
      <c r="C98" s="208"/>
      <c r="D98" s="201"/>
      <c r="E98" s="201"/>
      <c r="F98" s="234"/>
      <c r="G98" s="151" t="s">
        <v>391</v>
      </c>
      <c r="H98" s="115">
        <v>86.5</v>
      </c>
      <c r="I98" s="115">
        <v>33.06</v>
      </c>
      <c r="J98" s="115">
        <v>0.3</v>
      </c>
    </row>
    <row r="99" spans="1:10" ht="48" customHeight="1" hidden="1">
      <c r="A99" s="152">
        <v>3</v>
      </c>
      <c r="B99" s="151" t="s">
        <v>95</v>
      </c>
      <c r="C99" s="208"/>
      <c r="D99" s="151">
        <v>2019</v>
      </c>
      <c r="E99" s="151">
        <v>2025</v>
      </c>
      <c r="F99" s="151"/>
      <c r="G99" s="151" t="s">
        <v>364</v>
      </c>
      <c r="H99" s="115">
        <v>0</v>
      </c>
      <c r="I99" s="115">
        <v>0</v>
      </c>
      <c r="J99" s="115">
        <v>0</v>
      </c>
    </row>
    <row r="100" spans="1:10" ht="48" customHeight="1" hidden="1">
      <c r="A100" s="152">
        <v>4</v>
      </c>
      <c r="B100" s="151" t="s">
        <v>200</v>
      </c>
      <c r="C100" s="208"/>
      <c r="D100" s="151">
        <v>2019</v>
      </c>
      <c r="E100" s="151">
        <v>2025</v>
      </c>
      <c r="F100" s="151"/>
      <c r="G100" s="151" t="s">
        <v>365</v>
      </c>
      <c r="H100" s="115">
        <v>0</v>
      </c>
      <c r="I100" s="115">
        <v>0</v>
      </c>
      <c r="J100" s="115">
        <v>0</v>
      </c>
    </row>
    <row r="101" spans="1:10" ht="24">
      <c r="A101" s="205">
        <v>5</v>
      </c>
      <c r="B101" s="200" t="s">
        <v>406</v>
      </c>
      <c r="C101" s="208"/>
      <c r="D101" s="200">
        <v>2019</v>
      </c>
      <c r="E101" s="200">
        <v>2025</v>
      </c>
      <c r="F101" s="200" t="s">
        <v>125</v>
      </c>
      <c r="G101" s="95" t="s">
        <v>366</v>
      </c>
      <c r="H101" s="113">
        <f>H102</f>
        <v>45.7</v>
      </c>
      <c r="I101" s="113">
        <f>SUM(I102)</f>
        <v>3.14</v>
      </c>
      <c r="J101" s="113">
        <f>J102</f>
        <v>0</v>
      </c>
    </row>
    <row r="102" spans="1:10" ht="39.75" customHeight="1">
      <c r="A102" s="207"/>
      <c r="B102" s="201"/>
      <c r="C102" s="208"/>
      <c r="D102" s="201"/>
      <c r="E102" s="201"/>
      <c r="F102" s="201"/>
      <c r="G102" s="151" t="s">
        <v>392</v>
      </c>
      <c r="H102" s="115">
        <v>45.7</v>
      </c>
      <c r="I102" s="115">
        <v>3.14</v>
      </c>
      <c r="J102" s="115"/>
    </row>
    <row r="103" spans="1:10" ht="41.25" customHeight="1">
      <c r="A103" s="152">
        <v>6</v>
      </c>
      <c r="B103" s="151" t="s">
        <v>405</v>
      </c>
      <c r="C103" s="208"/>
      <c r="D103" s="151">
        <v>2019</v>
      </c>
      <c r="E103" s="151">
        <v>2025</v>
      </c>
      <c r="F103" s="151"/>
      <c r="G103" s="151" t="s">
        <v>367</v>
      </c>
      <c r="H103" s="115">
        <v>0</v>
      </c>
      <c r="I103" s="115">
        <v>5</v>
      </c>
      <c r="J103" s="115"/>
    </row>
    <row r="104" spans="1:10" ht="37.5" customHeight="1" hidden="1">
      <c r="A104" s="156">
        <v>7</v>
      </c>
      <c r="B104" s="155" t="s">
        <v>201</v>
      </c>
      <c r="C104" s="208"/>
      <c r="D104" s="155">
        <v>2019</v>
      </c>
      <c r="E104" s="155">
        <v>2025</v>
      </c>
      <c r="F104" s="155" t="s">
        <v>136</v>
      </c>
      <c r="G104" s="155" t="s">
        <v>368</v>
      </c>
      <c r="H104" s="159">
        <v>0</v>
      </c>
      <c r="I104" s="159">
        <v>0</v>
      </c>
      <c r="J104" s="159">
        <v>0</v>
      </c>
    </row>
    <row r="105" spans="1:10" ht="37.5" customHeight="1" hidden="1">
      <c r="A105" s="156">
        <v>8</v>
      </c>
      <c r="B105" s="155" t="s">
        <v>197</v>
      </c>
      <c r="C105" s="208"/>
      <c r="D105" s="155">
        <v>2019</v>
      </c>
      <c r="E105" s="155">
        <v>2025</v>
      </c>
      <c r="F105" s="155"/>
      <c r="G105" s="155" t="s">
        <v>369</v>
      </c>
      <c r="H105" s="159">
        <v>0</v>
      </c>
      <c r="I105" s="159">
        <v>0</v>
      </c>
      <c r="J105" s="159">
        <v>0</v>
      </c>
    </row>
    <row r="106" spans="1:256" s="40" customFormat="1" ht="24">
      <c r="A106" s="200">
        <v>9</v>
      </c>
      <c r="B106" s="200" t="s">
        <v>404</v>
      </c>
      <c r="C106" s="208"/>
      <c r="D106" s="200">
        <v>2019</v>
      </c>
      <c r="E106" s="200">
        <v>2025</v>
      </c>
      <c r="F106" s="200"/>
      <c r="G106" s="95" t="s">
        <v>370</v>
      </c>
      <c r="H106" s="107">
        <f>H107</f>
        <v>44</v>
      </c>
      <c r="I106" s="107">
        <v>0</v>
      </c>
      <c r="J106" s="107">
        <v>0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1:256" s="40" customFormat="1" ht="24">
      <c r="A107" s="201"/>
      <c r="B107" s="201"/>
      <c r="C107" s="201"/>
      <c r="D107" s="201"/>
      <c r="E107" s="201"/>
      <c r="F107" s="201"/>
      <c r="G107" s="151" t="s">
        <v>393</v>
      </c>
      <c r="H107" s="161">
        <v>44</v>
      </c>
      <c r="I107" s="161"/>
      <c r="J107" s="161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10" s="37" customFormat="1" ht="72" customHeight="1">
      <c r="A108" s="43"/>
      <c r="B108" s="165" t="s">
        <v>174</v>
      </c>
      <c r="C108" s="214" t="s">
        <v>187</v>
      </c>
      <c r="D108" s="44">
        <v>2014</v>
      </c>
      <c r="E108" s="44">
        <v>2025</v>
      </c>
      <c r="F108" s="45" t="s">
        <v>74</v>
      </c>
      <c r="G108" s="154" t="s">
        <v>321</v>
      </c>
      <c r="H108" s="162">
        <f>SUM(H109:H110)</f>
        <v>708.7</v>
      </c>
      <c r="I108" s="162">
        <f>SUM(I109:I110)</f>
        <v>600.7</v>
      </c>
      <c r="J108" s="162">
        <f>SUM(J109:J110)</f>
        <v>232.1</v>
      </c>
    </row>
    <row r="109" spans="1:10" ht="105" customHeight="1" hidden="1">
      <c r="A109" s="8">
        <v>1</v>
      </c>
      <c r="B109" s="166" t="s">
        <v>96</v>
      </c>
      <c r="C109" s="215"/>
      <c r="D109" s="9">
        <v>2014</v>
      </c>
      <c r="E109" s="9">
        <v>2025</v>
      </c>
      <c r="F109" s="32" t="s">
        <v>20</v>
      </c>
      <c r="G109" s="155" t="s">
        <v>322</v>
      </c>
      <c r="H109" s="117">
        <v>0</v>
      </c>
      <c r="I109" s="117">
        <v>0</v>
      </c>
      <c r="J109" s="117">
        <v>0</v>
      </c>
    </row>
    <row r="110" spans="1:10" ht="36" customHeight="1">
      <c r="A110" s="217">
        <v>2</v>
      </c>
      <c r="B110" s="214" t="s">
        <v>97</v>
      </c>
      <c r="C110" s="215"/>
      <c r="D110" s="212">
        <v>2014</v>
      </c>
      <c r="E110" s="212">
        <v>2025</v>
      </c>
      <c r="F110" s="210" t="s">
        <v>19</v>
      </c>
      <c r="G110" s="96" t="s">
        <v>323</v>
      </c>
      <c r="H110" s="163">
        <f>H111</f>
        <v>708.7</v>
      </c>
      <c r="I110" s="163">
        <f>I111</f>
        <v>600.7</v>
      </c>
      <c r="J110" s="163">
        <f>J111</f>
        <v>232.1</v>
      </c>
    </row>
    <row r="111" spans="1:10" ht="36" customHeight="1">
      <c r="A111" s="218"/>
      <c r="B111" s="216"/>
      <c r="C111" s="216"/>
      <c r="D111" s="213"/>
      <c r="E111" s="213"/>
      <c r="F111" s="211"/>
      <c r="G111" s="155" t="s">
        <v>371</v>
      </c>
      <c r="H111" s="164">
        <v>708.7</v>
      </c>
      <c r="I111" s="115">
        <v>600.7</v>
      </c>
      <c r="J111" s="115">
        <v>232.1</v>
      </c>
    </row>
    <row r="112" spans="1:10" ht="60">
      <c r="A112" s="152"/>
      <c r="B112" s="21" t="s">
        <v>175</v>
      </c>
      <c r="C112" s="209" t="s">
        <v>168</v>
      </c>
      <c r="D112" s="151">
        <v>2016</v>
      </c>
      <c r="E112" s="151">
        <v>2025</v>
      </c>
      <c r="F112" s="151" t="s">
        <v>74</v>
      </c>
      <c r="G112" s="21" t="s">
        <v>52</v>
      </c>
      <c r="H112" s="127">
        <f>H113</f>
        <v>405</v>
      </c>
      <c r="I112" s="127">
        <f>I113</f>
        <v>518</v>
      </c>
      <c r="J112" s="127">
        <f>J113</f>
        <v>337</v>
      </c>
    </row>
    <row r="113" spans="1:10" ht="47.25" customHeight="1">
      <c r="A113" s="205">
        <v>1</v>
      </c>
      <c r="B113" s="200" t="s">
        <v>242</v>
      </c>
      <c r="C113" s="209"/>
      <c r="D113" s="200">
        <v>2016</v>
      </c>
      <c r="E113" s="200">
        <v>2025</v>
      </c>
      <c r="F113" s="200" t="s">
        <v>21</v>
      </c>
      <c r="G113" s="73" t="s">
        <v>120</v>
      </c>
      <c r="H113" s="107">
        <f>SUM(H114:H115)</f>
        <v>405</v>
      </c>
      <c r="I113" s="107">
        <f>SUM(I114:I115)</f>
        <v>518</v>
      </c>
      <c r="J113" s="107">
        <f>SUM(J114:J115)</f>
        <v>337</v>
      </c>
    </row>
    <row r="114" spans="1:10" ht="36" customHeight="1">
      <c r="A114" s="206"/>
      <c r="B114" s="208"/>
      <c r="C114" s="209"/>
      <c r="D114" s="208"/>
      <c r="E114" s="208"/>
      <c r="F114" s="208"/>
      <c r="G114" s="6" t="s">
        <v>325</v>
      </c>
      <c r="H114" s="106">
        <v>377.9</v>
      </c>
      <c r="I114" s="106">
        <v>495.74</v>
      </c>
      <c r="J114" s="106">
        <v>335.41</v>
      </c>
    </row>
    <row r="115" spans="1:10" ht="24">
      <c r="A115" s="207"/>
      <c r="B115" s="201"/>
      <c r="C115" s="209"/>
      <c r="D115" s="201"/>
      <c r="E115" s="201"/>
      <c r="F115" s="201"/>
      <c r="G115" s="6" t="s">
        <v>326</v>
      </c>
      <c r="H115" s="106">
        <v>27.1</v>
      </c>
      <c r="I115" s="106">
        <v>22.26</v>
      </c>
      <c r="J115" s="106">
        <v>1.59</v>
      </c>
    </row>
    <row r="116" spans="1:10" s="37" customFormat="1" ht="72">
      <c r="A116" s="7"/>
      <c r="B116" s="21" t="s">
        <v>244</v>
      </c>
      <c r="C116" s="200" t="s">
        <v>169</v>
      </c>
      <c r="D116" s="21">
        <v>2016</v>
      </c>
      <c r="E116" s="21">
        <v>2025</v>
      </c>
      <c r="F116" s="21" t="s">
        <v>74</v>
      </c>
      <c r="G116" s="21" t="s">
        <v>58</v>
      </c>
      <c r="H116" s="127">
        <f>H117</f>
        <v>4.9</v>
      </c>
      <c r="I116" s="127">
        <f>I117</f>
        <v>5</v>
      </c>
      <c r="J116" s="127">
        <f>J117</f>
        <v>0</v>
      </c>
    </row>
    <row r="117" spans="1:10" ht="48" customHeight="1">
      <c r="A117" s="205">
        <v>1</v>
      </c>
      <c r="B117" s="200" t="s">
        <v>202</v>
      </c>
      <c r="C117" s="208"/>
      <c r="D117" s="200">
        <v>2016</v>
      </c>
      <c r="E117" s="200">
        <v>2025</v>
      </c>
      <c r="F117" s="200" t="s">
        <v>23</v>
      </c>
      <c r="G117" s="96" t="s">
        <v>59</v>
      </c>
      <c r="H117" s="107">
        <f>H118</f>
        <v>4.9</v>
      </c>
      <c r="I117" s="107">
        <v>5</v>
      </c>
      <c r="J117" s="107">
        <f>J118</f>
        <v>0</v>
      </c>
    </row>
    <row r="118" spans="1:10" ht="42" customHeight="1">
      <c r="A118" s="207"/>
      <c r="B118" s="201"/>
      <c r="C118" s="201"/>
      <c r="D118" s="201"/>
      <c r="E118" s="201"/>
      <c r="F118" s="201"/>
      <c r="G118" s="155" t="s">
        <v>328</v>
      </c>
      <c r="H118" s="106">
        <v>4.9</v>
      </c>
      <c r="I118" s="106">
        <v>5</v>
      </c>
      <c r="J118" s="106">
        <v>0</v>
      </c>
    </row>
    <row r="119" spans="1:10" s="37" customFormat="1" ht="48">
      <c r="A119" s="7"/>
      <c r="B119" s="21" t="s">
        <v>176</v>
      </c>
      <c r="C119" s="209" t="s">
        <v>168</v>
      </c>
      <c r="D119" s="21">
        <v>2016</v>
      </c>
      <c r="E119" s="21">
        <v>2025</v>
      </c>
      <c r="F119" s="21" t="s">
        <v>74</v>
      </c>
      <c r="G119" s="21" t="s">
        <v>372</v>
      </c>
      <c r="H119" s="127">
        <f aca="true" t="shared" si="0" ref="H119:J120">H120</f>
        <v>4.3</v>
      </c>
      <c r="I119" s="127">
        <f t="shared" si="0"/>
        <v>4.43</v>
      </c>
      <c r="J119" s="127">
        <f t="shared" si="0"/>
        <v>0</v>
      </c>
    </row>
    <row r="120" spans="1:10" ht="34.5" customHeight="1">
      <c r="A120" s="205">
        <v>1</v>
      </c>
      <c r="B120" s="200" t="s">
        <v>203</v>
      </c>
      <c r="C120" s="209"/>
      <c r="D120" s="200">
        <v>2016</v>
      </c>
      <c r="E120" s="200">
        <v>2025</v>
      </c>
      <c r="F120" s="200" t="s">
        <v>24</v>
      </c>
      <c r="G120" s="95" t="s">
        <v>57</v>
      </c>
      <c r="H120" s="107">
        <f t="shared" si="0"/>
        <v>4.3</v>
      </c>
      <c r="I120" s="107">
        <f t="shared" si="0"/>
        <v>4.43</v>
      </c>
      <c r="J120" s="107">
        <f t="shared" si="0"/>
        <v>0</v>
      </c>
    </row>
    <row r="121" spans="1:10" ht="35.25" customHeight="1">
      <c r="A121" s="207"/>
      <c r="B121" s="201"/>
      <c r="C121" s="209"/>
      <c r="D121" s="201"/>
      <c r="E121" s="201"/>
      <c r="F121" s="201"/>
      <c r="G121" s="151" t="s">
        <v>373</v>
      </c>
      <c r="H121" s="106">
        <v>4.3</v>
      </c>
      <c r="I121" s="106">
        <v>4.43</v>
      </c>
      <c r="J121" s="106">
        <v>0</v>
      </c>
    </row>
    <row r="122" spans="1:10" s="38" customFormat="1" ht="25.5" customHeight="1">
      <c r="A122" s="155"/>
      <c r="B122" s="153" t="s">
        <v>142</v>
      </c>
      <c r="C122" s="200" t="s">
        <v>146</v>
      </c>
      <c r="D122" s="200">
        <v>2020</v>
      </c>
      <c r="E122" s="200">
        <v>2025</v>
      </c>
      <c r="F122" s="200" t="s">
        <v>124</v>
      </c>
      <c r="G122" s="39" t="s">
        <v>138</v>
      </c>
      <c r="H122" s="158">
        <f>SUM(H123)</f>
        <v>0</v>
      </c>
      <c r="I122" s="158">
        <f>SUM(I123)</f>
        <v>0</v>
      </c>
      <c r="J122" s="158">
        <f>SUM(J123)</f>
        <v>0</v>
      </c>
    </row>
    <row r="123" spans="1:10" s="38" customFormat="1" ht="47.25" customHeight="1">
      <c r="A123" s="151">
        <v>1</v>
      </c>
      <c r="B123" s="151" t="s">
        <v>188</v>
      </c>
      <c r="C123" s="201"/>
      <c r="D123" s="201"/>
      <c r="E123" s="201"/>
      <c r="F123" s="201"/>
      <c r="G123" s="6" t="s">
        <v>141</v>
      </c>
      <c r="H123" s="106">
        <v>0</v>
      </c>
      <c r="I123" s="106">
        <v>0</v>
      </c>
      <c r="J123" s="106">
        <v>0</v>
      </c>
    </row>
    <row r="124" spans="1:10" s="37" customFormat="1" ht="48" customHeight="1">
      <c r="A124" s="7"/>
      <c r="B124" s="21" t="s">
        <v>150</v>
      </c>
      <c r="C124" s="209" t="s">
        <v>147</v>
      </c>
      <c r="D124" s="21">
        <v>2016</v>
      </c>
      <c r="E124" s="21">
        <v>2025</v>
      </c>
      <c r="F124" s="21" t="s">
        <v>74</v>
      </c>
      <c r="G124" s="21" t="s">
        <v>46</v>
      </c>
      <c r="H124" s="127">
        <f>H125</f>
        <v>14419.3</v>
      </c>
      <c r="I124" s="127">
        <f>I125</f>
        <v>431.08</v>
      </c>
      <c r="J124" s="127">
        <f>J125</f>
        <v>0</v>
      </c>
    </row>
    <row r="125" spans="1:33" s="60" customFormat="1" ht="24">
      <c r="A125" s="205">
        <v>1</v>
      </c>
      <c r="B125" s="200" t="s">
        <v>98</v>
      </c>
      <c r="C125" s="209"/>
      <c r="D125" s="200">
        <v>2016</v>
      </c>
      <c r="E125" s="200">
        <v>2025</v>
      </c>
      <c r="F125" s="200" t="s">
        <v>25</v>
      </c>
      <c r="G125" s="95" t="s">
        <v>47</v>
      </c>
      <c r="H125" s="107">
        <f>SUM(H126:H127)</f>
        <v>14419.3</v>
      </c>
      <c r="I125" s="107">
        <f>I126</f>
        <v>431.08</v>
      </c>
      <c r="J125" s="107">
        <f>J126</f>
        <v>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</row>
    <row r="126" spans="1:33" s="60" customFormat="1" ht="24">
      <c r="A126" s="206"/>
      <c r="B126" s="208"/>
      <c r="C126" s="209"/>
      <c r="D126" s="208"/>
      <c r="E126" s="208"/>
      <c r="F126" s="208"/>
      <c r="G126" s="151" t="s">
        <v>374</v>
      </c>
      <c r="H126" s="106">
        <v>1839.4</v>
      </c>
      <c r="I126" s="106">
        <v>431.08</v>
      </c>
      <c r="J126" s="106">
        <v>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</row>
    <row r="127" spans="1:33" s="60" customFormat="1" ht="24">
      <c r="A127" s="207"/>
      <c r="B127" s="201"/>
      <c r="C127" s="209"/>
      <c r="D127" s="201"/>
      <c r="E127" s="201"/>
      <c r="F127" s="201"/>
      <c r="G127" s="151" t="s">
        <v>394</v>
      </c>
      <c r="H127" s="106">
        <v>12579.9</v>
      </c>
      <c r="I127" s="106"/>
      <c r="J127" s="10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</row>
    <row r="128" spans="1:10" ht="36">
      <c r="A128" s="152">
        <v>2</v>
      </c>
      <c r="B128" s="151" t="s">
        <v>99</v>
      </c>
      <c r="C128" s="209"/>
      <c r="D128" s="151">
        <v>2016</v>
      </c>
      <c r="E128" s="151">
        <v>2025</v>
      </c>
      <c r="F128" s="151" t="s">
        <v>25</v>
      </c>
      <c r="G128" s="155" t="s">
        <v>55</v>
      </c>
      <c r="H128" s="106"/>
      <c r="I128" s="106"/>
      <c r="J128" s="106"/>
    </row>
    <row r="129" spans="1:10" s="37" customFormat="1" ht="60">
      <c r="A129" s="7"/>
      <c r="B129" s="21" t="s">
        <v>181</v>
      </c>
      <c r="C129" s="230" t="s">
        <v>82</v>
      </c>
      <c r="D129" s="21"/>
      <c r="E129" s="21"/>
      <c r="F129" s="21" t="s">
        <v>74</v>
      </c>
      <c r="G129" s="153" t="s">
        <v>62</v>
      </c>
      <c r="H129" s="127">
        <f>SUM(H130:H131)</f>
        <v>0</v>
      </c>
      <c r="I129" s="127">
        <f>SUM(I130:I131)</f>
        <v>0</v>
      </c>
      <c r="J129" s="127">
        <f>SUM(J130:J131)</f>
        <v>0</v>
      </c>
    </row>
    <row r="130" spans="1:10" ht="24">
      <c r="A130" s="152">
        <v>1</v>
      </c>
      <c r="B130" s="151" t="s">
        <v>100</v>
      </c>
      <c r="C130" s="230"/>
      <c r="D130" s="151">
        <v>2019</v>
      </c>
      <c r="E130" s="151">
        <v>2025</v>
      </c>
      <c r="F130" s="151"/>
      <c r="G130" s="155" t="s">
        <v>61</v>
      </c>
      <c r="H130" s="106">
        <v>0</v>
      </c>
      <c r="I130" s="106">
        <v>0</v>
      </c>
      <c r="J130" s="106">
        <v>0</v>
      </c>
    </row>
    <row r="131" spans="1:10" ht="24">
      <c r="A131" s="152">
        <v>2</v>
      </c>
      <c r="B131" s="151" t="s">
        <v>101</v>
      </c>
      <c r="C131" s="230"/>
      <c r="D131" s="151">
        <v>2019</v>
      </c>
      <c r="E131" s="151">
        <v>2025</v>
      </c>
      <c r="F131" s="151"/>
      <c r="G131" s="155" t="s">
        <v>117</v>
      </c>
      <c r="H131" s="106">
        <v>0</v>
      </c>
      <c r="I131" s="106">
        <v>0</v>
      </c>
      <c r="J131" s="106">
        <v>0</v>
      </c>
    </row>
    <row r="132" spans="1:10" s="37" customFormat="1" ht="51" customHeight="1">
      <c r="A132" s="7"/>
      <c r="B132" s="21" t="s">
        <v>182</v>
      </c>
      <c r="C132" s="202" t="s">
        <v>246</v>
      </c>
      <c r="D132" s="205">
        <v>2019</v>
      </c>
      <c r="E132" s="205">
        <v>2025</v>
      </c>
      <c r="F132" s="21" t="s">
        <v>75</v>
      </c>
      <c r="G132" s="21" t="s">
        <v>63</v>
      </c>
      <c r="H132" s="130">
        <f>SUM(H133)</f>
        <v>19238.4</v>
      </c>
      <c r="I132" s="130">
        <f>SUM(I133)</f>
        <v>6030.8</v>
      </c>
      <c r="J132" s="130">
        <f>SUM(J133)</f>
        <v>0</v>
      </c>
    </row>
    <row r="133" spans="1:10" ht="36" customHeight="1">
      <c r="A133" s="200">
        <v>1</v>
      </c>
      <c r="B133" s="200" t="s">
        <v>134</v>
      </c>
      <c r="C133" s="203"/>
      <c r="D133" s="206"/>
      <c r="E133" s="206"/>
      <c r="F133" s="151" t="s">
        <v>26</v>
      </c>
      <c r="G133" s="95" t="s">
        <v>63</v>
      </c>
      <c r="H133" s="107">
        <f>H134</f>
        <v>19238.4</v>
      </c>
      <c r="I133" s="113">
        <f>I134</f>
        <v>6030.8</v>
      </c>
      <c r="J133" s="113">
        <f>J134</f>
        <v>0</v>
      </c>
    </row>
    <row r="134" spans="1:10" ht="36.75" customHeight="1">
      <c r="A134" s="201"/>
      <c r="B134" s="201"/>
      <c r="C134" s="204"/>
      <c r="D134" s="207"/>
      <c r="E134" s="207"/>
      <c r="F134" s="151"/>
      <c r="G134" s="151" t="s">
        <v>331</v>
      </c>
      <c r="H134" s="106">
        <v>19238.4</v>
      </c>
      <c r="I134" s="115">
        <v>6030.8</v>
      </c>
      <c r="J134" s="115">
        <v>0</v>
      </c>
    </row>
    <row r="135" spans="1:10" ht="52.5" customHeight="1">
      <c r="A135" s="7"/>
      <c r="B135" s="21" t="s">
        <v>230</v>
      </c>
      <c r="C135" s="200" t="s">
        <v>147</v>
      </c>
      <c r="D135" s="205">
        <v>2019</v>
      </c>
      <c r="E135" s="205">
        <v>2025</v>
      </c>
      <c r="F135" s="21" t="s">
        <v>75</v>
      </c>
      <c r="G135" s="126" t="s">
        <v>334</v>
      </c>
      <c r="H135" s="130">
        <f>SUM(H136)</f>
        <v>11480.800000000001</v>
      </c>
      <c r="I135" s="130">
        <f>SUM(I137:I143)</f>
        <v>49600</v>
      </c>
      <c r="J135" s="130">
        <v>23997.47</v>
      </c>
    </row>
    <row r="136" spans="1:10" ht="36" customHeight="1">
      <c r="A136" s="200">
        <v>1</v>
      </c>
      <c r="B136" s="200" t="s">
        <v>231</v>
      </c>
      <c r="C136" s="208"/>
      <c r="D136" s="206"/>
      <c r="E136" s="206"/>
      <c r="F136" s="200" t="s">
        <v>228</v>
      </c>
      <c r="G136" s="95" t="s">
        <v>334</v>
      </c>
      <c r="H136" s="107">
        <f>SUM(H137:H143)</f>
        <v>11480.800000000001</v>
      </c>
      <c r="I136" s="113">
        <f>SUM(I137:I143)</f>
        <v>49600</v>
      </c>
      <c r="J136" s="113">
        <f>SUM(J137:J143)</f>
        <v>23997.48</v>
      </c>
    </row>
    <row r="137" spans="1:10" ht="24">
      <c r="A137" s="208"/>
      <c r="B137" s="208"/>
      <c r="C137" s="208"/>
      <c r="D137" s="206"/>
      <c r="E137" s="206"/>
      <c r="F137" s="208"/>
      <c r="G137" s="151" t="s">
        <v>335</v>
      </c>
      <c r="H137" s="106"/>
      <c r="I137" s="115">
        <v>44767.44</v>
      </c>
      <c r="J137" s="115">
        <v>9153.06</v>
      </c>
    </row>
    <row r="138" spans="1:10" ht="24">
      <c r="A138" s="208"/>
      <c r="B138" s="208"/>
      <c r="C138" s="208"/>
      <c r="D138" s="206"/>
      <c r="E138" s="206"/>
      <c r="F138" s="208"/>
      <c r="G138" s="151" t="s">
        <v>395</v>
      </c>
      <c r="H138" s="106">
        <v>11251.2</v>
      </c>
      <c r="I138" s="115">
        <v>3546.56</v>
      </c>
      <c r="J138" s="115"/>
    </row>
    <row r="139" spans="1:10" ht="24">
      <c r="A139" s="208"/>
      <c r="B139" s="208"/>
      <c r="C139" s="208"/>
      <c r="D139" s="206"/>
      <c r="E139" s="206"/>
      <c r="F139" s="208"/>
      <c r="G139" s="151" t="s">
        <v>336</v>
      </c>
      <c r="H139" s="106"/>
      <c r="I139" s="115">
        <v>913.62</v>
      </c>
      <c r="J139" s="115">
        <v>186.8</v>
      </c>
    </row>
    <row r="140" spans="1:10" ht="24">
      <c r="A140" s="208"/>
      <c r="B140" s="208"/>
      <c r="C140" s="208"/>
      <c r="D140" s="206"/>
      <c r="E140" s="206"/>
      <c r="F140" s="208"/>
      <c r="G140" s="151" t="s">
        <v>396</v>
      </c>
      <c r="H140" s="106">
        <v>229.6</v>
      </c>
      <c r="I140" s="115">
        <v>72.38</v>
      </c>
      <c r="J140" s="115"/>
    </row>
    <row r="141" spans="1:10" ht="24">
      <c r="A141" s="208"/>
      <c r="B141" s="208"/>
      <c r="C141" s="208"/>
      <c r="D141" s="206"/>
      <c r="E141" s="206"/>
      <c r="F141" s="208"/>
      <c r="G141" s="151" t="s">
        <v>416</v>
      </c>
      <c r="H141" s="106"/>
      <c r="I141" s="115">
        <v>0</v>
      </c>
      <c r="J141" s="115">
        <v>1587.75</v>
      </c>
    </row>
    <row r="142" spans="1:10" ht="24">
      <c r="A142" s="208"/>
      <c r="B142" s="208"/>
      <c r="C142" s="208"/>
      <c r="D142" s="206"/>
      <c r="E142" s="206"/>
      <c r="F142" s="208"/>
      <c r="G142" s="151" t="s">
        <v>417</v>
      </c>
      <c r="H142" s="106"/>
      <c r="I142" s="115">
        <v>0</v>
      </c>
      <c r="J142" s="115">
        <v>13069.87</v>
      </c>
    </row>
    <row r="143" spans="1:10" ht="24">
      <c r="A143" s="208"/>
      <c r="B143" s="208"/>
      <c r="C143" s="208"/>
      <c r="D143" s="206"/>
      <c r="E143" s="206"/>
      <c r="F143" s="208"/>
      <c r="G143" s="150" t="s">
        <v>403</v>
      </c>
      <c r="H143" s="106"/>
      <c r="I143" s="115">
        <v>300</v>
      </c>
      <c r="J143" s="115">
        <v>0</v>
      </c>
    </row>
    <row r="144" spans="1:10" ht="52.5" customHeight="1">
      <c r="A144" s="7"/>
      <c r="B144" s="21" t="s">
        <v>240</v>
      </c>
      <c r="C144" s="209" t="s">
        <v>147</v>
      </c>
      <c r="D144" s="21"/>
      <c r="E144" s="21"/>
      <c r="F144" s="21" t="s">
        <v>75</v>
      </c>
      <c r="G144" s="167"/>
      <c r="H144" s="130">
        <f>SUM(H145)</f>
        <v>0</v>
      </c>
      <c r="I144" s="130">
        <f>SUM(I145+I146+I147)</f>
        <v>9043.3</v>
      </c>
      <c r="J144" s="130">
        <f>SUM(J145)</f>
        <v>0</v>
      </c>
    </row>
    <row r="145" spans="1:10" ht="36">
      <c r="A145" s="151">
        <v>1</v>
      </c>
      <c r="B145" s="151" t="s">
        <v>241</v>
      </c>
      <c r="C145" s="209"/>
      <c r="D145" s="152">
        <v>2019</v>
      </c>
      <c r="E145" s="152">
        <v>2025</v>
      </c>
      <c r="F145" s="151" t="s">
        <v>236</v>
      </c>
      <c r="G145" s="151"/>
      <c r="H145" s="106">
        <v>0</v>
      </c>
      <c r="I145" s="115">
        <v>0</v>
      </c>
      <c r="J145" s="115">
        <v>0</v>
      </c>
    </row>
    <row r="146" spans="1:10" ht="36">
      <c r="A146" s="151">
        <v>2</v>
      </c>
      <c r="B146" s="151" t="s">
        <v>422</v>
      </c>
      <c r="C146" s="209"/>
      <c r="D146" s="152"/>
      <c r="E146" s="152">
        <v>2025</v>
      </c>
      <c r="F146" s="151"/>
      <c r="G146" s="151" t="s">
        <v>419</v>
      </c>
      <c r="H146" s="106"/>
      <c r="I146" s="115">
        <v>9043.3</v>
      </c>
      <c r="J146" s="115">
        <v>0</v>
      </c>
    </row>
    <row r="147" spans="1:10" ht="36">
      <c r="A147" s="151">
        <v>3</v>
      </c>
      <c r="B147" s="151" t="s">
        <v>413</v>
      </c>
      <c r="C147" s="209"/>
      <c r="D147" s="152">
        <v>2023</v>
      </c>
      <c r="E147" s="152">
        <v>2025</v>
      </c>
      <c r="F147" s="151" t="s">
        <v>409</v>
      </c>
      <c r="G147" s="151" t="s">
        <v>410</v>
      </c>
      <c r="H147" s="106">
        <v>0</v>
      </c>
      <c r="I147" s="115">
        <v>0</v>
      </c>
      <c r="J147" s="115">
        <v>0</v>
      </c>
    </row>
  </sheetData>
  <sheetProtection/>
  <mergeCells count="160">
    <mergeCell ref="A27:A35"/>
    <mergeCell ref="G1:J1"/>
    <mergeCell ref="F94:F98"/>
    <mergeCell ref="F106:F107"/>
    <mergeCell ref="B101:B102"/>
    <mergeCell ref="A101:A102"/>
    <mergeCell ref="D101:D102"/>
    <mergeCell ref="E101:E102"/>
    <mergeCell ref="F101:F102"/>
    <mergeCell ref="B106:B107"/>
    <mergeCell ref="A106:A107"/>
    <mergeCell ref="B96:B98"/>
    <mergeCell ref="A96:A98"/>
    <mergeCell ref="D96:D98"/>
    <mergeCell ref="E96:E98"/>
    <mergeCell ref="C144:C147"/>
    <mergeCell ref="C129:C131"/>
    <mergeCell ref="E122:E123"/>
    <mergeCell ref="B125:B127"/>
    <mergeCell ref="E117:E118"/>
    <mergeCell ref="F68:F76"/>
    <mergeCell ref="B84:B93"/>
    <mergeCell ref="A84:A93"/>
    <mergeCell ref="C81:C93"/>
    <mergeCell ref="D84:D93"/>
    <mergeCell ref="E84:E93"/>
    <mergeCell ref="F84:F93"/>
    <mergeCell ref="C79:C80"/>
    <mergeCell ref="F77:F78"/>
    <mergeCell ref="A82:A83"/>
    <mergeCell ref="F62:F63"/>
    <mergeCell ref="B64:B66"/>
    <mergeCell ref="A64:A66"/>
    <mergeCell ref="C47:C66"/>
    <mergeCell ref="E64:E66"/>
    <mergeCell ref="F64:F66"/>
    <mergeCell ref="A50:A51"/>
    <mergeCell ref="F50:F51"/>
    <mergeCell ref="E62:E63"/>
    <mergeCell ref="E55:E58"/>
    <mergeCell ref="D38:D39"/>
    <mergeCell ref="E38:E39"/>
    <mergeCell ref="D50:D51"/>
    <mergeCell ref="E50:E51"/>
    <mergeCell ref="A55:A58"/>
    <mergeCell ref="A6:A7"/>
    <mergeCell ref="B77:B78"/>
    <mergeCell ref="D6:E6"/>
    <mergeCell ref="C10:C14"/>
    <mergeCell ref="F6:F7"/>
    <mergeCell ref="B6:B7"/>
    <mergeCell ref="D27:D35"/>
    <mergeCell ref="E27:E35"/>
    <mergeCell ref="F16:F46"/>
    <mergeCell ref="F55:F58"/>
    <mergeCell ref="B19:B24"/>
    <mergeCell ref="B45:B46"/>
    <mergeCell ref="B50:B51"/>
    <mergeCell ref="B27:B35"/>
    <mergeCell ref="B55:B58"/>
    <mergeCell ref="G2:J2"/>
    <mergeCell ref="H6:J6"/>
    <mergeCell ref="E11:E12"/>
    <mergeCell ref="F11:F12"/>
    <mergeCell ref="D55:D58"/>
    <mergeCell ref="B25:B26"/>
    <mergeCell ref="B62:B63"/>
    <mergeCell ref="A3:J3"/>
    <mergeCell ref="A4:J4"/>
    <mergeCell ref="G6:G7"/>
    <mergeCell ref="A11:A12"/>
    <mergeCell ref="D11:D12"/>
    <mergeCell ref="B11:B12"/>
    <mergeCell ref="D62:D63"/>
    <mergeCell ref="C6:C7"/>
    <mergeCell ref="F122:F123"/>
    <mergeCell ref="C124:C128"/>
    <mergeCell ref="C122:C123"/>
    <mergeCell ref="F125:F127"/>
    <mergeCell ref="D125:D127"/>
    <mergeCell ref="E125:E127"/>
    <mergeCell ref="F136:F143"/>
    <mergeCell ref="D135:D143"/>
    <mergeCell ref="E135:E143"/>
    <mergeCell ref="A16:A18"/>
    <mergeCell ref="D16:D18"/>
    <mergeCell ref="E16:E18"/>
    <mergeCell ref="A19:A24"/>
    <mergeCell ref="D19:D24"/>
    <mergeCell ref="E19:E24"/>
    <mergeCell ref="B16:B18"/>
    <mergeCell ref="A25:A26"/>
    <mergeCell ref="D25:D26"/>
    <mergeCell ref="E25:E26"/>
    <mergeCell ref="C15:C46"/>
    <mergeCell ref="A42:A43"/>
    <mergeCell ref="B38:B39"/>
    <mergeCell ref="B36:B37"/>
    <mergeCell ref="D36:D37"/>
    <mergeCell ref="E36:E37"/>
    <mergeCell ref="A38:A39"/>
    <mergeCell ref="A36:A37"/>
    <mergeCell ref="B40:B41"/>
    <mergeCell ref="A40:A41"/>
    <mergeCell ref="D45:D46"/>
    <mergeCell ref="E45:E46"/>
    <mergeCell ref="A45:A46"/>
    <mergeCell ref="D42:D43"/>
    <mergeCell ref="E42:E43"/>
    <mergeCell ref="B42:B43"/>
    <mergeCell ref="A62:A63"/>
    <mergeCell ref="A77:A78"/>
    <mergeCell ref="D77:D78"/>
    <mergeCell ref="E77:E78"/>
    <mergeCell ref="A68:A76"/>
    <mergeCell ref="D68:D76"/>
    <mergeCell ref="E68:E76"/>
    <mergeCell ref="C67:C78"/>
    <mergeCell ref="D64:D66"/>
    <mergeCell ref="B68:B76"/>
    <mergeCell ref="D117:D118"/>
    <mergeCell ref="B117:B118"/>
    <mergeCell ref="C116:C118"/>
    <mergeCell ref="A125:A127"/>
    <mergeCell ref="A117:A118"/>
    <mergeCell ref="D122:D123"/>
    <mergeCell ref="B82:B83"/>
    <mergeCell ref="D82:D83"/>
    <mergeCell ref="E82:E83"/>
    <mergeCell ref="F82:F83"/>
    <mergeCell ref="A110:A111"/>
    <mergeCell ref="B113:B115"/>
    <mergeCell ref="A113:A115"/>
    <mergeCell ref="C94:C107"/>
    <mergeCell ref="D106:D107"/>
    <mergeCell ref="E106:E107"/>
    <mergeCell ref="F117:F118"/>
    <mergeCell ref="F110:F111"/>
    <mergeCell ref="D110:D111"/>
    <mergeCell ref="E110:E111"/>
    <mergeCell ref="C108:C111"/>
    <mergeCell ref="B110:B111"/>
    <mergeCell ref="F113:F115"/>
    <mergeCell ref="D113:D115"/>
    <mergeCell ref="E113:E115"/>
    <mergeCell ref="C112:C115"/>
    <mergeCell ref="F120:F121"/>
    <mergeCell ref="D120:D121"/>
    <mergeCell ref="E120:E121"/>
    <mergeCell ref="B120:B121"/>
    <mergeCell ref="A120:A121"/>
    <mergeCell ref="C119:C121"/>
    <mergeCell ref="B133:B134"/>
    <mergeCell ref="C132:C134"/>
    <mergeCell ref="D132:D134"/>
    <mergeCell ref="E132:E134"/>
    <mergeCell ref="A133:A134"/>
    <mergeCell ref="A136:A143"/>
    <mergeCell ref="C135:C143"/>
    <mergeCell ref="B136:B143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5" r:id="rId1"/>
  <rowBreaks count="2" manualBreakCount="2">
    <brk id="14" max="6" man="1"/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2022-11-15T07:16:31Z</cp:lastPrinted>
  <dcterms:created xsi:type="dcterms:W3CDTF">2018-10-26T13:27:56Z</dcterms:created>
  <dcterms:modified xsi:type="dcterms:W3CDTF">2022-11-17T06:01:22Z</dcterms:modified>
  <cp:category/>
  <cp:version/>
  <cp:contentType/>
  <cp:contentStatus/>
</cp:coreProperties>
</file>