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10" windowHeight="12795" tabRatio="602" activeTab="0"/>
  </bookViews>
  <sheets>
    <sheet name="на 01 10 2021" sheetId="1" r:id="rId1"/>
  </sheets>
  <definedNames>
    <definedName name="Z_0CC6D988_BE9E_4CEC_9A8F_FAD19B4BC7AC_.wvu.PrintArea" localSheetId="0" hidden="1">'на 01 10 2021'!$A$1:$G$122</definedName>
    <definedName name="Z_0CC6D988_BE9E_4CEC_9A8F_FAD19B4BC7AC_.wvu.PrintTitles" localSheetId="0" hidden="1">'на 01 10 2021'!$4:$6</definedName>
    <definedName name="Z_0CC6D988_BE9E_4CEC_9A8F_FAD19B4BC7AC_.wvu.Rows" localSheetId="0" hidden="1">'на 01 10 2021'!#REF!</definedName>
    <definedName name="Z_500E58A8_FBEB_4085_BB09_B2D65F451C5A_.wvu.PrintTitles" localSheetId="0" hidden="1">'на 01 10 2021'!$4:$5</definedName>
    <definedName name="Z_500E58A8_FBEB_4085_BB09_B2D65F451C5A_.wvu.Rows" localSheetId="0" hidden="1">'на 01 10 2021'!$16:$16</definedName>
    <definedName name="Z_65FA7F10_471B_4876_A357_0DD4066091DE_.wvu.PrintTitles" localSheetId="0" hidden="1">'на 01 10 2021'!$4:$5</definedName>
    <definedName name="Z_65FA7F10_471B_4876_A357_0DD4066091DE_.wvu.Rows" localSheetId="0" hidden="1">'на 01 10 2021'!$16:$16</definedName>
    <definedName name="Z_74B055E8_FAAE_40C7_8F65_AC815C780BB4_.wvu.PrintTitles" localSheetId="0" hidden="1">'на 01 10 2021'!$4:$5</definedName>
    <definedName name="Z_74B055E8_FAAE_40C7_8F65_AC815C780BB4_.wvu.Rows" localSheetId="0" hidden="1">'на 01 10 2021'!$16:$16,'на 01 10 2021'!$24:$24,'на 01 10 2021'!#REF!,'на 01 10 2021'!#REF!</definedName>
    <definedName name="Z_77B8EEA6_A9F6_46BF_82FF_4EDB3A3BB37C_.wvu.Rows" localSheetId="0" hidden="1">'на 01 10 2021'!#REF!</definedName>
    <definedName name="Z_7E474925_A47B_4C1B_B293_1AFDD69CFDA0_.wvu.PrintArea" localSheetId="0" hidden="1">'на 01 10 2021'!$A$1:$G$122</definedName>
    <definedName name="Z_7E474925_A47B_4C1B_B293_1AFDD69CFDA0_.wvu.PrintTitles" localSheetId="0" hidden="1">'на 01 10 2021'!$5:$6</definedName>
    <definedName name="Z_7E474925_A47B_4C1B_B293_1AFDD69CFDA0_.wvu.Rows" localSheetId="0" hidden="1">'на 01 10 2021'!$16:$16,'на 01 10 2021'!$24:$24,'на 01 10 2021'!#REF!,'на 01 10 2021'!$98:$98</definedName>
    <definedName name="Z_96FF283B_A957_4856_A721_A36139A7C820_.wvu.PrintTitles" localSheetId="0" hidden="1">'на 01 10 2021'!$4:$5</definedName>
    <definedName name="Z_96FF283B_A957_4856_A721_A36139A7C820_.wvu.Rows" localSheetId="0" hidden="1">'на 01 10 2021'!$16:$16</definedName>
    <definedName name="Z_9BECA289_DCA3_420E_8B11_159E6DC74AFA_.wvu.Rows" localSheetId="0" hidden="1">'на 01 10 2021'!#REF!</definedName>
    <definedName name="Z_9F89E191_6E74_4ED1_8A84_DBD75FFEE562_.wvu.PrintTitles" localSheetId="0" hidden="1">'на 01 10 2021'!$4:$5</definedName>
    <definedName name="Z_9F89E191_6E74_4ED1_8A84_DBD75FFEE562_.wvu.Rows" localSheetId="0" hidden="1">'на 01 10 2021'!$16:$16</definedName>
    <definedName name="Z_EE0DCA7E_2D3F_443A_B9F7_09A626099614_.wvu.PrintTitles" localSheetId="0" hidden="1">'на 01 10 2021'!$4:$5</definedName>
    <definedName name="Z_EE0DCA7E_2D3F_443A_B9F7_09A626099614_.wvu.Rows" localSheetId="0" hidden="1">'на 01 10 2021'!$16:$16</definedName>
    <definedName name="Z_EFC1F0C8_350E_47B4_9F65_99F192C49E53_.wvu.PrintTitles" localSheetId="0" hidden="1">'на 01 10 2021'!$4:$5</definedName>
    <definedName name="Z_EFC1F0C8_350E_47B4_9F65_99F192C49E53_.wvu.Rows" localSheetId="0" hidden="1">'на 01 10 2021'!$16:$16</definedName>
    <definedName name="Z_FC456E20_D1C0_40A3_9512_7ADAF53436F7_.wvu.PrintTitles" localSheetId="0" hidden="1">'на 01 10 2021'!$4:$5</definedName>
    <definedName name="Z_FC456E20_D1C0_40A3_9512_7ADAF53436F7_.wvu.Rows" localSheetId="0" hidden="1">'на 01 10 2021'!$16:$16</definedName>
    <definedName name="_xlnm.Print_Titles" localSheetId="0">'на 01 10 2021'!$4:$6</definedName>
    <definedName name="_xlnm.Print_Area" localSheetId="0">'на 01 10 2021'!$A$1:$G$122</definedName>
  </definedNames>
  <calcPr fullCalcOnLoad="1"/>
</workbook>
</file>

<file path=xl/sharedStrings.xml><?xml version="1.0" encoding="utf-8"?>
<sst xmlns="http://schemas.openxmlformats.org/spreadsheetml/2006/main" count="234" uniqueCount="234">
  <si>
    <t>Общегосударственные вопросы</t>
  </si>
  <si>
    <t xml:space="preserve">0104      </t>
  </si>
  <si>
    <t>0107</t>
  </si>
  <si>
    <t>Обеспечение проведения выборов и референдумов</t>
  </si>
  <si>
    <t>0112</t>
  </si>
  <si>
    <t>0113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</si>
  <si>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</si>
  <si>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</si>
  <si>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0300</t>
  </si>
  <si>
    <t>0309</t>
  </si>
  <si>
    <t>0310</t>
  </si>
  <si>
    <t>0400</t>
  </si>
  <si>
    <t>0401</t>
  </si>
  <si>
    <t>Общеэкономические вопросы</t>
  </si>
  <si>
    <t>0404</t>
  </si>
  <si>
    <t>0405</t>
  </si>
  <si>
    <t>Сельское хозяйство и рыболовство</t>
  </si>
  <si>
    <t>0406</t>
  </si>
  <si>
    <t>0407</t>
  </si>
  <si>
    <t>Лесное хозяйство</t>
  </si>
  <si>
    <t>0408</t>
  </si>
  <si>
    <t>Транспорт</t>
  </si>
  <si>
    <t>0502</t>
  </si>
  <si>
    <t>0702</t>
  </si>
  <si>
    <t>0704</t>
  </si>
  <si>
    <t>Другие вопросы в области образования</t>
  </si>
  <si>
    <t>0804</t>
  </si>
  <si>
    <t>Пенсионное обеспечение</t>
  </si>
  <si>
    <t>Социальное обслуживание населения</t>
  </si>
  <si>
    <t>1003</t>
  </si>
  <si>
    <t>000 2 00 00000 00 0000 000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</si>
  <si>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</si>
  <si>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</si>
  <si>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</si>
  <si>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</si>
  <si>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</si>
  <si>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000 1 09 00000 00 0000 000</t>
  </si>
  <si>
    <t>000 1 11 00000 00 0000 000</t>
  </si>
  <si>
    <t>000 1 12 00000 00 0000 000</t>
  </si>
  <si>
    <t>Налог на доходы физических лиц</t>
  </si>
  <si>
    <t>0100</t>
  </si>
  <si>
    <t>0102</t>
  </si>
  <si>
    <t>0103</t>
  </si>
  <si>
    <t>0105</t>
  </si>
  <si>
    <t>0106</t>
  </si>
  <si>
    <t>0500</t>
  </si>
  <si>
    <t>0600</t>
  </si>
  <si>
    <t>0501</t>
  </si>
  <si>
    <t>0700</t>
  </si>
  <si>
    <t>0705</t>
  </si>
  <si>
    <t>0707</t>
  </si>
  <si>
    <t>0800</t>
  </si>
  <si>
    <t>0801</t>
  </si>
  <si>
    <t>0900</t>
  </si>
  <si>
    <t>0902</t>
  </si>
  <si>
    <t>1000</t>
  </si>
  <si>
    <t>1001</t>
  </si>
  <si>
    <t>1002</t>
  </si>
  <si>
    <t>1004</t>
  </si>
  <si>
    <t>1100</t>
  </si>
  <si>
    <t>1101</t>
  </si>
  <si>
    <t>1102</t>
  </si>
  <si>
    <t>Жилищное хозяйство</t>
  </si>
  <si>
    <t>Коммунальное хозяйство</t>
  </si>
  <si>
    <t>Общее образование</t>
  </si>
  <si>
    <t>Телевидение и радиовещание</t>
  </si>
  <si>
    <t>Периодическая печать и издательства</t>
  </si>
  <si>
    <t>Резервные фонды</t>
  </si>
  <si>
    <t>0709</t>
  </si>
  <si>
    <t>Налог на прибыль организаций</t>
  </si>
  <si>
    <t>Транспортный налог</t>
  </si>
  <si>
    <t>0901</t>
  </si>
  <si>
    <t>Раздел 1. ДОХОДЫ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</si>
  <si>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</si>
  <si>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</si>
  <si>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</si>
  <si>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</si>
  <si>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</si>
  <si>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</si>
  <si>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</si>
  <si>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000 1 05 03000 01 0000 110</t>
  </si>
  <si>
    <t>Единый сельскохозяйственный налог</t>
  </si>
  <si>
    <t>000 1 06 00000 00 0000 000</t>
  </si>
  <si>
    <t>000 1 06 02000 02 0000 110</t>
  </si>
  <si>
    <t>Налог на имущество организаций</t>
  </si>
  <si>
    <t>000 1 06 04000 02 0000 110</t>
  </si>
  <si>
    <t>000 1 07 00000 00 0000 000</t>
  </si>
  <si>
    <t>000 1 08 00000 00 0000 000</t>
  </si>
  <si>
    <t>Наименование разделов и подразделов</t>
  </si>
  <si>
    <t>тыс. рублей</t>
  </si>
  <si>
    <t>Акцизы по подакцизным товарам (продукции), производимым на территории Российской Федерации</t>
  </si>
  <si>
    <t>0412</t>
  </si>
  <si>
    <t>Налоги на имущество</t>
  </si>
  <si>
    <t>Иные межбюджетные трансферты</t>
  </si>
  <si>
    <t>НАЛОГОВЫЕ  И  НЕНАЛОГОВЫЕ   ДОХОДЫ</t>
  </si>
  <si>
    <t>0111</t>
  </si>
  <si>
    <t>0409</t>
  </si>
  <si>
    <t>0505</t>
  </si>
  <si>
    <t>0603</t>
  </si>
  <si>
    <t>Охрана объектов растительного и животного мира и среды их обитания</t>
  </si>
  <si>
    <t>Профессиональная подготовка, переподготовка и повышение квалификации</t>
  </si>
  <si>
    <t>Стационарная медицинская помощь</t>
  </si>
  <si>
    <t>Амбулаторная помощь</t>
  </si>
  <si>
    <t>0906</t>
  </si>
  <si>
    <t>Заготовка, переработка, хранение и обеспечение безопасности донорской крови и ее компонентов</t>
  </si>
  <si>
    <t>Охрана семьи и детства</t>
  </si>
  <si>
    <t>1105</t>
  </si>
  <si>
    <t>Код бюджетной         классификации</t>
  </si>
  <si>
    <t>Раздел 2. РАСХОДЫ</t>
  </si>
  <si>
    <t>БЕЗВОЗМЕЗДНЫЕ  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</si>
  <si>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</si>
  <si>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</si>
  <si>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</si>
  <si>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</si>
  <si>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</si>
  <si>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</si>
  <si>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</si>
  <si>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</si>
  <si>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</si>
  <si>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</si>
  <si>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</si>
  <si>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</si>
  <si>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</si>
  <si>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ИТОГО   ДОХОДОВ</t>
  </si>
  <si>
    <t>Налог, взимаемый в связи с применением упрощенной системы налогообложения</t>
  </si>
  <si>
    <t>Обеспечение пожарной безопасности</t>
  </si>
  <si>
    <t>0605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</si>
  <si>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</si>
  <si>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</si>
  <si>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</si>
  <si>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</si>
  <si>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</si>
  <si>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</si>
  <si>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</si>
  <si>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</si>
  <si>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</si>
  <si>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</si>
  <si>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</si>
  <si>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</si>
  <si>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</si>
  <si>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Среднее профессиональное образование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</si>
  <si>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</si>
  <si>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</si>
  <si>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</si>
  <si>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</si>
  <si>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</si>
  <si>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</si>
  <si>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</si>
  <si>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</si>
  <si>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</si>
  <si>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</si>
  <si>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0701</t>
  </si>
  <si>
    <t>0909</t>
  </si>
  <si>
    <t>1006</t>
  </si>
  <si>
    <t>1200</t>
  </si>
  <si>
    <t>1201</t>
  </si>
  <si>
    <t>1202</t>
  </si>
  <si>
    <t>1300</t>
  </si>
  <si>
    <t>1301</t>
  </si>
  <si>
    <t>1400</t>
  </si>
  <si>
    <t>1401</t>
  </si>
  <si>
    <t>1402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</si>
  <si>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</si>
  <si>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</si>
  <si>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0410</t>
  </si>
  <si>
    <t>Связь и информатика</t>
  </si>
  <si>
    <t>1403</t>
  </si>
  <si>
    <t>Прочие межбюджетные трансферты общего характера</t>
  </si>
  <si>
    <t>0200</t>
  </si>
  <si>
    <t>0203</t>
  </si>
  <si>
    <t>Налог на игорный бизнес</t>
  </si>
  <si>
    <t>000 1 06 05000 02 0000 110</t>
  </si>
  <si>
    <t>0304</t>
  </si>
  <si>
    <t>Органы юстиции</t>
  </si>
  <si>
    <t>Субсидии бюджетам бюджетной системы Российской Федерации (межбюджетные субсидии)</t>
  </si>
  <si>
    <t>Социальное обеспечение населения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</si>
  <si>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</si>
  <si>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</si>
  <si>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</si>
  <si>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Воспроизводство минерально-сырьевой базы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</si>
  <si>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</si>
  <si>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</si>
  <si>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</si>
  <si>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</si>
  <si>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</si>
  <si>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</si>
  <si>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</si>
  <si>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</si>
  <si>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</si>
  <si>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</si>
  <si>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Дефицит (-)</t>
  </si>
  <si>
    <t>000 1 05 01000 00 0000 110</t>
  </si>
  <si>
    <t>000 2 19 00000 00 0000 000</t>
  </si>
  <si>
    <t>000 2 18 00000 00 0000 000</t>
  </si>
  <si>
    <t>Благоустройство</t>
  </si>
  <si>
    <t>0503</t>
  </si>
  <si>
    <t>0703</t>
  </si>
  <si>
    <t>0604</t>
  </si>
  <si>
    <t>Скорая медицинская помощь</t>
  </si>
  <si>
    <t>0904</t>
  </si>
  <si>
    <t>0311</t>
  </si>
  <si>
    <t>Миграционная политика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</si>
  <si>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</si>
  <si>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Дотации бюджетам субъектов Российской Федерации на выравнивание бюджетной обеспеченности</t>
  </si>
  <si>
    <t>Дотации бюджетам бюджетной системы Российской Федерации</t>
  </si>
  <si>
    <t>0602</t>
  </si>
  <si>
    <t>Сбор, удаление отходов и очистка сточных вод</t>
  </si>
  <si>
    <t>1103</t>
  </si>
  <si>
    <t>Спорт высших достижений</t>
  </si>
  <si>
    <t>Прикладные научные исследования в области охраны окружающей среды</t>
  </si>
  <si>
    <t>Безвозмездные поступления от государственных (муниципальных) организаций</t>
  </si>
  <si>
    <t>000 2 02 20000 00 0000 150</t>
  </si>
  <si>
    <t>000 2 02 30000 00 0000 150</t>
  </si>
  <si>
    <t>000 2 02 40000 00 0000 150</t>
  </si>
  <si>
    <t>000 2 02 10000 00 0000 150</t>
  </si>
  <si>
    <t>000 2 02 15001 02 0000 150</t>
  </si>
  <si>
    <t>000 2 03 00000 00 0000 000</t>
  </si>
  <si>
    <t>ИТОГО   РАСХОДОВ</t>
  </si>
  <si>
    <t xml:space="preserve"> 000 2 02 15009 02 0000 150</t>
  </si>
  <si>
    <t>Дополнительное образование детей</t>
  </si>
  <si>
    <t>Молодежная политика</t>
  </si>
  <si>
    <t>000 1 05 06000 01 0000 110</t>
  </si>
  <si>
    <t>Налог на профессиональный доход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</si>
  <si>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</si>
  <si>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000 202 15549 02 0000 150</t>
  </si>
  <si>
    <t xml:space="preserve">Субвенции бюджетам субъектов Российской Федерации </t>
  </si>
  <si>
    <t>Оценка ожидаемого исполнения республиканского бюджета Республики Марий Эл в 2022 году</t>
  </si>
  <si>
    <t>Уточненный бюджет                         на 2022  год                   (по сост. 01.10.2022)</t>
  </si>
  <si>
    <t>Исполнение                                       на 01.10.2022</t>
  </si>
  <si>
    <t>Ожидаемое исполнение                                       за 2022 год</t>
  </si>
  <si>
    <t>Утвержден-ный бюджет                                    на 2022 год</t>
  </si>
  <si>
    <t>% ожид. исп.               к уточнен-ному бюджету                               гр.6 / гр.4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</si>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</sst>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"/>
    <numFmt numFmtId="180" formatCode="#,##0.0000"/>
    <numFmt numFmtId="181" formatCode="#,##0.000000"/>
    <numFmt numFmtId="182" formatCode="#,##0.0000000"/>
    <numFmt numFmtId="183" formatCode="0.0000"/>
    <numFmt numFmtId="184" formatCode="0.00000"/>
    <numFmt numFmtId="185" formatCode="0.000000"/>
    <numFmt numFmtId="186" formatCode="0.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_ ;\-#,##0.00000\ "/>
  </numFmts>
  <fonts count="80">
    <font>
      <sz val="10"/>
      <name val="MS Sans Serif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52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0.5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9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>
      <alignment horizontal="left"/>
      <protection/>
    </xf>
    <xf numFmtId="0" fontId="25" fillId="0" borderId="0">
      <alignment/>
      <protection/>
    </xf>
    <xf numFmtId="0" fontId="57" fillId="0" borderId="0">
      <alignment horizontal="left"/>
      <protection/>
    </xf>
    <xf numFmtId="0" fontId="25" fillId="0" borderId="0">
      <alignment/>
      <protection/>
    </xf>
    <xf numFmtId="0" fontId="25" fillId="0" borderId="0">
      <alignment horizontal="right"/>
      <protection/>
    </xf>
    <xf numFmtId="0" fontId="2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 horizontal="left"/>
      <protection/>
    </xf>
    <xf numFmtId="0" fontId="25" fillId="0" borderId="0">
      <alignment/>
      <protection/>
    </xf>
    <xf numFmtId="49" fontId="21" fillId="0" borderId="1">
      <alignment/>
      <protection/>
    </xf>
    <xf numFmtId="4" fontId="21" fillId="0" borderId="2">
      <alignment horizontal="right"/>
      <protection/>
    </xf>
    <xf numFmtId="4" fontId="21" fillId="0" borderId="3">
      <alignment horizontal="right"/>
      <protection/>
    </xf>
    <xf numFmtId="49" fontId="21" fillId="0" borderId="0">
      <alignment horizontal="right"/>
      <protection/>
    </xf>
    <xf numFmtId="0" fontId="21" fillId="0" borderId="1">
      <alignment/>
      <protection/>
    </xf>
    <xf numFmtId="4" fontId="21" fillId="0" borderId="4">
      <alignment horizontal="right"/>
      <protection/>
    </xf>
    <xf numFmtId="49" fontId="21" fillId="0" borderId="5">
      <alignment horizontal="center"/>
      <protection/>
    </xf>
    <xf numFmtId="4" fontId="21" fillId="0" borderId="6">
      <alignment horizontal="right"/>
      <protection/>
    </xf>
    <xf numFmtId="0" fontId="22" fillId="0" borderId="0">
      <alignment horizontal="center"/>
      <protection/>
    </xf>
    <xf numFmtId="0" fontId="22" fillId="0" borderId="1">
      <alignment/>
      <protection/>
    </xf>
    <xf numFmtId="0" fontId="21" fillId="0" borderId="7">
      <alignment horizontal="left" wrapText="1"/>
      <protection/>
    </xf>
    <xf numFmtId="0" fontId="21" fillId="0" borderId="8">
      <alignment horizontal="left" wrapText="1" indent="1"/>
      <protection/>
    </xf>
    <xf numFmtId="0" fontId="21" fillId="0" borderId="7">
      <alignment horizontal="left" wrapText="1" indent="2"/>
      <protection/>
    </xf>
    <xf numFmtId="0" fontId="21" fillId="0" borderId="9">
      <alignment horizontal="left" wrapText="1" indent="2"/>
      <protection/>
    </xf>
    <xf numFmtId="0" fontId="21" fillId="0" borderId="0">
      <alignment horizontal="center" wrapText="1"/>
      <protection/>
    </xf>
    <xf numFmtId="49" fontId="21" fillId="0" borderId="1">
      <alignment horizontal="left"/>
      <protection/>
    </xf>
    <xf numFmtId="49" fontId="21" fillId="0" borderId="10">
      <alignment horizontal="center" wrapText="1"/>
      <protection/>
    </xf>
    <xf numFmtId="49" fontId="21" fillId="0" borderId="10">
      <alignment horizontal="left" wrapText="1"/>
      <protection/>
    </xf>
    <xf numFmtId="49" fontId="21" fillId="0" borderId="10">
      <alignment horizontal="center" shrinkToFit="1"/>
      <protection/>
    </xf>
    <xf numFmtId="49" fontId="21" fillId="0" borderId="1">
      <alignment horizontal="center"/>
      <protection/>
    </xf>
    <xf numFmtId="0" fontId="21" fillId="0" borderId="11">
      <alignment horizontal="center"/>
      <protection/>
    </xf>
    <xf numFmtId="0" fontId="21" fillId="0" borderId="0">
      <alignment horizontal="center"/>
      <protection/>
    </xf>
    <xf numFmtId="49" fontId="21" fillId="0" borderId="1">
      <alignment/>
      <protection/>
    </xf>
    <xf numFmtId="49" fontId="21" fillId="0" borderId="2">
      <alignment horizontal="center" shrinkToFit="1"/>
      <protection/>
    </xf>
    <xf numFmtId="0" fontId="21" fillId="0" borderId="1">
      <alignment horizontal="center"/>
      <protection/>
    </xf>
    <xf numFmtId="49" fontId="21" fillId="0" borderId="11">
      <alignment horizontal="center"/>
      <protection/>
    </xf>
    <xf numFmtId="49" fontId="21" fillId="0" borderId="0">
      <alignment horizontal="left"/>
      <protection/>
    </xf>
    <xf numFmtId="49" fontId="21" fillId="0" borderId="4">
      <alignment horizontal="center"/>
      <protection/>
    </xf>
    <xf numFmtId="0" fontId="22" fillId="0" borderId="12">
      <alignment horizontal="center" vertical="center" textRotation="90" wrapText="1"/>
      <protection/>
    </xf>
    <xf numFmtId="0" fontId="22" fillId="0" borderId="11">
      <alignment horizontal="center" vertical="center" textRotation="90" wrapText="1"/>
      <protection/>
    </xf>
    <xf numFmtId="0" fontId="21" fillId="0" borderId="0">
      <alignment vertical="center"/>
      <protection/>
    </xf>
    <xf numFmtId="0" fontId="22" fillId="0" borderId="12">
      <alignment horizontal="center" vertical="center" textRotation="90"/>
      <protection/>
    </xf>
    <xf numFmtId="49" fontId="21" fillId="0" borderId="13">
      <alignment horizontal="center" vertical="center" wrapText="1"/>
      <protection/>
    </xf>
    <xf numFmtId="0" fontId="22" fillId="0" borderId="14">
      <alignment/>
      <protection/>
    </xf>
    <xf numFmtId="49" fontId="23" fillId="0" borderId="15">
      <alignment horizontal="left" vertical="center" wrapText="1"/>
      <protection/>
    </xf>
    <xf numFmtId="49" fontId="21" fillId="0" borderId="16">
      <alignment horizontal="left" vertical="center" wrapText="1" indent="2"/>
      <protection/>
    </xf>
    <xf numFmtId="49" fontId="21" fillId="0" borderId="9">
      <alignment horizontal="left" vertical="center" wrapText="1" indent="3"/>
      <protection/>
    </xf>
    <xf numFmtId="49" fontId="21" fillId="0" borderId="15">
      <alignment horizontal="left" vertical="center" wrapText="1" indent="3"/>
      <protection/>
    </xf>
    <xf numFmtId="49" fontId="21" fillId="0" borderId="17">
      <alignment horizontal="left" vertical="center" wrapText="1" indent="3"/>
      <protection/>
    </xf>
    <xf numFmtId="0" fontId="23" fillId="0" borderId="14">
      <alignment horizontal="left" vertical="center" wrapText="1"/>
      <protection/>
    </xf>
    <xf numFmtId="49" fontId="21" fillId="0" borderId="11">
      <alignment horizontal="left" vertical="center" wrapText="1" indent="3"/>
      <protection/>
    </xf>
    <xf numFmtId="49" fontId="21" fillId="0" borderId="0">
      <alignment horizontal="left" vertical="center" wrapText="1" indent="3"/>
      <protection/>
    </xf>
    <xf numFmtId="49" fontId="21" fillId="0" borderId="1">
      <alignment horizontal="left" vertical="center" wrapText="1" indent="3"/>
      <protection/>
    </xf>
    <xf numFmtId="49" fontId="23" fillId="0" borderId="14">
      <alignment horizontal="left" vertical="center" wrapText="1"/>
      <protection/>
    </xf>
    <xf numFmtId="49" fontId="21" fillId="0" borderId="18">
      <alignment horizontal="center" vertical="center" wrapText="1"/>
      <protection/>
    </xf>
    <xf numFmtId="49" fontId="22" fillId="0" borderId="19">
      <alignment horizontal="center"/>
      <protection/>
    </xf>
    <xf numFmtId="49" fontId="22" fillId="0" borderId="20">
      <alignment horizontal="center" vertical="center" wrapText="1"/>
      <protection/>
    </xf>
    <xf numFmtId="49" fontId="21" fillId="0" borderId="21">
      <alignment horizontal="center" vertical="center" wrapText="1"/>
      <protection/>
    </xf>
    <xf numFmtId="49" fontId="21" fillId="0" borderId="10">
      <alignment horizontal="center" vertical="center" wrapText="1"/>
      <protection/>
    </xf>
    <xf numFmtId="49" fontId="21" fillId="0" borderId="20">
      <alignment horizontal="center" vertical="center" wrapText="1"/>
      <protection/>
    </xf>
    <xf numFmtId="49" fontId="21" fillId="0" borderId="22">
      <alignment horizontal="center" vertical="center" wrapText="1"/>
      <protection/>
    </xf>
    <xf numFmtId="49" fontId="21" fillId="0" borderId="23">
      <alignment horizontal="center" vertical="center" wrapText="1"/>
      <protection/>
    </xf>
    <xf numFmtId="49" fontId="21" fillId="0" borderId="0">
      <alignment horizontal="center" vertical="center" wrapText="1"/>
      <protection/>
    </xf>
    <xf numFmtId="49" fontId="21" fillId="0" borderId="1">
      <alignment horizontal="center" vertical="center" wrapText="1"/>
      <protection/>
    </xf>
    <xf numFmtId="49" fontId="22" fillId="0" borderId="19">
      <alignment horizontal="center" vertical="center" wrapText="1"/>
      <protection/>
    </xf>
    <xf numFmtId="0" fontId="21" fillId="0" borderId="13">
      <alignment horizontal="center" vertical="top"/>
      <protection/>
    </xf>
    <xf numFmtId="49" fontId="21" fillId="0" borderId="13">
      <alignment horizontal="center" vertical="top" wrapText="1"/>
      <protection/>
    </xf>
    <xf numFmtId="4" fontId="21" fillId="0" borderId="24">
      <alignment horizontal="right"/>
      <protection/>
    </xf>
    <xf numFmtId="0" fontId="21" fillId="0" borderId="25">
      <alignment/>
      <protection/>
    </xf>
    <xf numFmtId="4" fontId="21" fillId="0" borderId="18">
      <alignment horizontal="right"/>
      <protection/>
    </xf>
    <xf numFmtId="4" fontId="21" fillId="0" borderId="23">
      <alignment horizontal="right" shrinkToFit="1"/>
      <protection/>
    </xf>
    <xf numFmtId="4" fontId="21" fillId="0" borderId="0">
      <alignment horizontal="right" shrinkToFit="1"/>
      <protection/>
    </xf>
    <xf numFmtId="0" fontId="22" fillId="0" borderId="13">
      <alignment horizontal="center" vertical="top"/>
      <protection/>
    </xf>
    <xf numFmtId="0" fontId="21" fillId="0" borderId="13">
      <alignment horizontal="center" vertical="top" wrapText="1"/>
      <protection/>
    </xf>
    <xf numFmtId="0" fontId="21" fillId="0" borderId="13">
      <alignment horizontal="center" vertical="top"/>
      <protection/>
    </xf>
    <xf numFmtId="4" fontId="21" fillId="0" borderId="26">
      <alignment horizontal="right"/>
      <protection/>
    </xf>
    <xf numFmtId="0" fontId="21" fillId="0" borderId="27">
      <alignment/>
      <protection/>
    </xf>
    <xf numFmtId="4" fontId="21" fillId="0" borderId="28">
      <alignment horizontal="right"/>
      <protection/>
    </xf>
    <xf numFmtId="0" fontId="21" fillId="0" borderId="1">
      <alignment horizontal="right"/>
      <protection/>
    </xf>
    <xf numFmtId="0" fontId="22" fillId="0" borderId="13">
      <alignment horizontal="center" vertical="top"/>
      <protection/>
    </xf>
    <xf numFmtId="0" fontId="20" fillId="20" borderId="0">
      <alignment/>
      <protection/>
    </xf>
    <xf numFmtId="0" fontId="58" fillId="20" borderId="0">
      <alignment/>
      <protection/>
    </xf>
    <xf numFmtId="0" fontId="58" fillId="20" borderId="0">
      <alignment/>
      <protection/>
    </xf>
    <xf numFmtId="0" fontId="22" fillId="0" borderId="0">
      <alignment/>
      <protection/>
    </xf>
    <xf numFmtId="0" fontId="58" fillId="0" borderId="0">
      <alignment wrapText="1"/>
      <protection/>
    </xf>
    <xf numFmtId="0" fontId="59" fillId="0" borderId="0">
      <alignment horizontal="center"/>
      <protection/>
    </xf>
    <xf numFmtId="0" fontId="24" fillId="0" borderId="0">
      <alignment/>
      <protection/>
    </xf>
    <xf numFmtId="0" fontId="58" fillId="0" borderId="0">
      <alignment/>
      <protection/>
    </xf>
    <xf numFmtId="0" fontId="58" fillId="0" borderId="0">
      <alignment horizontal="right"/>
      <protection/>
    </xf>
    <xf numFmtId="0" fontId="21" fillId="0" borderId="0">
      <alignment horizontal="left"/>
      <protection/>
    </xf>
    <xf numFmtId="0" fontId="59" fillId="0" borderId="0">
      <alignment horizontal="center" wrapText="1"/>
      <protection/>
    </xf>
    <xf numFmtId="0" fontId="58" fillId="20" borderId="1">
      <alignment/>
      <protection/>
    </xf>
    <xf numFmtId="0" fontId="21" fillId="0" borderId="0">
      <alignment/>
      <protection/>
    </xf>
    <xf numFmtId="0" fontId="59" fillId="0" borderId="0">
      <alignment horizontal="center"/>
      <protection/>
    </xf>
    <xf numFmtId="0" fontId="58" fillId="0" borderId="13">
      <alignment horizontal="center" vertical="center" wrapText="1"/>
      <protection/>
    </xf>
    <xf numFmtId="0" fontId="25" fillId="0" borderId="0">
      <alignment/>
      <protection/>
    </xf>
    <xf numFmtId="0" fontId="58" fillId="0" borderId="0">
      <alignment horizontal="right"/>
      <protection/>
    </xf>
    <xf numFmtId="0" fontId="58" fillId="20" borderId="11">
      <alignment/>
      <protection/>
    </xf>
    <xf numFmtId="0" fontId="20" fillId="20" borderId="1">
      <alignment/>
      <protection/>
    </xf>
    <xf numFmtId="0" fontId="58" fillId="20" borderId="1">
      <alignment/>
      <protection/>
    </xf>
    <xf numFmtId="0" fontId="58" fillId="20" borderId="0">
      <alignment shrinkToFit="1"/>
      <protection/>
    </xf>
    <xf numFmtId="0" fontId="21" fillId="0" borderId="12">
      <alignment horizontal="center" vertical="top" wrapText="1"/>
      <protection/>
    </xf>
    <xf numFmtId="0" fontId="58" fillId="0" borderId="13">
      <alignment horizontal="center" vertical="center" wrapText="1"/>
      <protection/>
    </xf>
    <xf numFmtId="0" fontId="60" fillId="0" borderId="11">
      <alignment horizontal="right"/>
      <protection/>
    </xf>
    <xf numFmtId="0" fontId="21" fillId="0" borderId="12">
      <alignment horizontal="center" vertical="center"/>
      <protection/>
    </xf>
    <xf numFmtId="0" fontId="58" fillId="20" borderId="29">
      <alignment/>
      <protection/>
    </xf>
    <xf numFmtId="4" fontId="60" fillId="21" borderId="11">
      <alignment horizontal="right" vertical="top" shrinkToFit="1"/>
      <protection/>
    </xf>
    <xf numFmtId="0" fontId="20" fillId="20" borderId="29">
      <alignment/>
      <protection/>
    </xf>
    <xf numFmtId="49" fontId="58" fillId="0" borderId="13">
      <alignment horizontal="left" vertical="top" wrapText="1" indent="2"/>
      <protection/>
    </xf>
    <xf numFmtId="4" fontId="60" fillId="22" borderId="11">
      <alignment horizontal="right" vertical="top" shrinkToFit="1"/>
      <protection/>
    </xf>
    <xf numFmtId="0" fontId="21" fillId="0" borderId="30">
      <alignment horizontal="left" wrapText="1"/>
      <protection/>
    </xf>
    <xf numFmtId="49" fontId="58" fillId="0" borderId="13">
      <alignment horizontal="center" vertical="top" shrinkToFit="1"/>
      <protection/>
    </xf>
    <xf numFmtId="0" fontId="58" fillId="0" borderId="0">
      <alignment/>
      <protection/>
    </xf>
    <xf numFmtId="0" fontId="21" fillId="0" borderId="7">
      <alignment horizontal="left" wrapText="1" indent="1"/>
      <protection/>
    </xf>
    <xf numFmtId="4" fontId="58" fillId="0" borderId="13">
      <alignment horizontal="right" vertical="top" shrinkToFit="1"/>
      <protection/>
    </xf>
    <xf numFmtId="0" fontId="58" fillId="0" borderId="0">
      <alignment horizontal="left" wrapText="1"/>
      <protection/>
    </xf>
    <xf numFmtId="0" fontId="21" fillId="0" borderId="14">
      <alignment horizontal="left" wrapText="1" indent="2"/>
      <protection/>
    </xf>
    <xf numFmtId="10" fontId="58" fillId="0" borderId="13">
      <alignment horizontal="right" vertical="top" shrinkToFit="1"/>
      <protection/>
    </xf>
    <xf numFmtId="0" fontId="60" fillId="0" borderId="13">
      <alignment vertical="top" wrapText="1"/>
      <protection/>
    </xf>
    <xf numFmtId="0" fontId="20" fillId="20" borderId="31">
      <alignment/>
      <protection/>
    </xf>
    <xf numFmtId="0" fontId="58" fillId="20" borderId="29">
      <alignment shrinkToFit="1"/>
      <protection/>
    </xf>
    <xf numFmtId="49" fontId="58" fillId="0" borderId="13">
      <alignment horizontal="center" vertical="top" shrinkToFit="1"/>
      <protection/>
    </xf>
    <xf numFmtId="0" fontId="26" fillId="0" borderId="0">
      <alignment horizontal="center" wrapText="1"/>
      <protection/>
    </xf>
    <xf numFmtId="0" fontId="60" fillId="0" borderId="13">
      <alignment horizontal="left"/>
      <protection/>
    </xf>
    <xf numFmtId="4" fontId="60" fillId="21" borderId="13">
      <alignment horizontal="right" vertical="top" shrinkToFit="1"/>
      <protection/>
    </xf>
    <xf numFmtId="0" fontId="27" fillId="0" borderId="0">
      <alignment horizontal="center" vertical="top"/>
      <protection/>
    </xf>
    <xf numFmtId="4" fontId="60" fillId="23" borderId="13">
      <alignment horizontal="right" vertical="top" shrinkToFit="1"/>
      <protection/>
    </xf>
    <xf numFmtId="4" fontId="60" fillId="22" borderId="13">
      <alignment horizontal="right" vertical="top" shrinkToFit="1"/>
      <protection/>
    </xf>
    <xf numFmtId="0" fontId="21" fillId="0" borderId="1">
      <alignment wrapText="1"/>
      <protection/>
    </xf>
    <xf numFmtId="10" fontId="60" fillId="23" borderId="13">
      <alignment horizontal="right" vertical="top" shrinkToFit="1"/>
      <protection/>
    </xf>
    <xf numFmtId="0" fontId="58" fillId="20" borderId="29">
      <alignment/>
      <protection/>
    </xf>
    <xf numFmtId="0" fontId="21" fillId="0" borderId="29">
      <alignment wrapText="1"/>
      <protection/>
    </xf>
    <xf numFmtId="0" fontId="58" fillId="20" borderId="11">
      <alignment/>
      <protection/>
    </xf>
    <xf numFmtId="0" fontId="58" fillId="20" borderId="29">
      <alignment horizontal="center"/>
      <protection/>
    </xf>
    <xf numFmtId="0" fontId="21" fillId="0" borderId="11">
      <alignment horizontal="left"/>
      <protection/>
    </xf>
    <xf numFmtId="0" fontId="58" fillId="0" borderId="0">
      <alignment horizontal="left" wrapText="1"/>
      <protection/>
    </xf>
    <xf numFmtId="4" fontId="60" fillId="0" borderId="13">
      <alignment horizontal="right" vertical="top" shrinkToFit="1"/>
      <protection/>
    </xf>
    <xf numFmtId="0" fontId="21" fillId="0" borderId="13">
      <alignment horizontal="center" vertical="top" wrapText="1"/>
      <protection/>
    </xf>
    <xf numFmtId="0" fontId="60" fillId="0" borderId="13">
      <alignment vertical="top" wrapText="1"/>
      <protection/>
    </xf>
    <xf numFmtId="49" fontId="58" fillId="0" borderId="13">
      <alignment vertical="top" wrapText="1"/>
      <protection/>
    </xf>
    <xf numFmtId="0" fontId="21" fillId="0" borderId="18">
      <alignment horizontal="center" vertical="center"/>
      <protection/>
    </xf>
    <xf numFmtId="4" fontId="60" fillId="22" borderId="13">
      <alignment horizontal="right" vertical="top" shrinkToFit="1"/>
      <protection/>
    </xf>
    <xf numFmtId="4" fontId="58" fillId="0" borderId="13">
      <alignment horizontal="right" vertical="top" shrinkToFit="1"/>
      <protection/>
    </xf>
    <xf numFmtId="0" fontId="20" fillId="20" borderId="32">
      <alignment/>
      <protection/>
    </xf>
    <xf numFmtId="10" fontId="60" fillId="22" borderId="13">
      <alignment horizontal="right" vertical="top" shrinkToFit="1"/>
      <protection/>
    </xf>
    <xf numFmtId="0" fontId="58" fillId="20" borderId="29">
      <alignment shrinkToFit="1"/>
      <protection/>
    </xf>
    <xf numFmtId="49" fontId="21" fillId="0" borderId="19">
      <alignment horizontal="center" wrapText="1"/>
      <protection/>
    </xf>
    <xf numFmtId="0" fontId="58" fillId="20" borderId="29">
      <alignment horizontal="center"/>
      <protection/>
    </xf>
    <xf numFmtId="0" fontId="58" fillId="20" borderId="11">
      <alignment horizontal="center"/>
      <protection/>
    </xf>
    <xf numFmtId="49" fontId="21" fillId="0" borderId="21">
      <alignment horizontal="center" wrapText="1"/>
      <protection/>
    </xf>
    <xf numFmtId="0" fontId="58" fillId="20" borderId="29">
      <alignment horizontal="left"/>
      <protection/>
    </xf>
    <xf numFmtId="49" fontId="21" fillId="0" borderId="20">
      <alignment horizontal="center"/>
      <protection/>
    </xf>
    <xf numFmtId="0" fontId="58" fillId="20" borderId="11">
      <alignment horizontal="center"/>
      <protection/>
    </xf>
    <xf numFmtId="0" fontId="20" fillId="20" borderId="11">
      <alignment/>
      <protection/>
    </xf>
    <xf numFmtId="0" fontId="58" fillId="20" borderId="11">
      <alignment horizontal="left"/>
      <protection/>
    </xf>
    <xf numFmtId="0" fontId="20" fillId="20" borderId="33">
      <alignment/>
      <protection/>
    </xf>
    <xf numFmtId="0" fontId="21" fillId="0" borderId="23">
      <alignment/>
      <protection/>
    </xf>
    <xf numFmtId="0" fontId="21" fillId="0" borderId="0">
      <alignment horizontal="center"/>
      <protection/>
    </xf>
    <xf numFmtId="49" fontId="21" fillId="0" borderId="11">
      <alignment/>
      <protection/>
    </xf>
    <xf numFmtId="49" fontId="21" fillId="0" borderId="0">
      <alignment/>
      <protection/>
    </xf>
    <xf numFmtId="0" fontId="21" fillId="0" borderId="13">
      <alignment horizontal="center" vertical="center"/>
      <protection/>
    </xf>
    <xf numFmtId="0" fontId="20" fillId="20" borderId="34">
      <alignment/>
      <protection/>
    </xf>
    <xf numFmtId="49" fontId="21" fillId="0" borderId="24">
      <alignment horizontal="center"/>
      <protection/>
    </xf>
    <xf numFmtId="49" fontId="21" fillId="0" borderId="25">
      <alignment horizontal="center"/>
      <protection/>
    </xf>
    <xf numFmtId="49" fontId="21" fillId="0" borderId="13">
      <alignment horizontal="center"/>
      <protection/>
    </xf>
    <xf numFmtId="49" fontId="21" fillId="0" borderId="13">
      <alignment horizontal="center" vertical="top" wrapText="1"/>
      <protection/>
    </xf>
    <xf numFmtId="49" fontId="21" fillId="0" borderId="13">
      <alignment horizontal="center" vertical="top" wrapText="1"/>
      <protection/>
    </xf>
    <xf numFmtId="0" fontId="20" fillId="20" borderId="35">
      <alignment/>
      <protection/>
    </xf>
    <xf numFmtId="4" fontId="21" fillId="0" borderId="13">
      <alignment horizontal="right"/>
      <protection/>
    </xf>
    <xf numFmtId="0" fontId="21" fillId="24" borderId="23">
      <alignment/>
      <protection/>
    </xf>
    <xf numFmtId="49" fontId="21" fillId="0" borderId="36">
      <alignment horizontal="center" vertical="top"/>
      <protection/>
    </xf>
    <xf numFmtId="49" fontId="20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28" fillId="0" borderId="0">
      <alignment/>
      <protection/>
    </xf>
    <xf numFmtId="0" fontId="28" fillId="0" borderId="37">
      <alignment/>
      <protection/>
    </xf>
    <xf numFmtId="49" fontId="29" fillId="0" borderId="38">
      <alignment horizontal="right"/>
      <protection/>
    </xf>
    <xf numFmtId="0" fontId="21" fillId="0" borderId="38">
      <alignment horizontal="right"/>
      <protection/>
    </xf>
    <xf numFmtId="0" fontId="28" fillId="0" borderId="1">
      <alignment/>
      <protection/>
    </xf>
    <xf numFmtId="0" fontId="21" fillId="0" borderId="18">
      <alignment horizontal="center"/>
      <protection/>
    </xf>
    <xf numFmtId="49" fontId="20" fillId="0" borderId="39">
      <alignment horizontal="center"/>
      <protection/>
    </xf>
    <xf numFmtId="14" fontId="21" fillId="0" borderId="40">
      <alignment horizontal="center"/>
      <protection/>
    </xf>
    <xf numFmtId="0" fontId="21" fillId="0" borderId="41">
      <alignment horizontal="center"/>
      <protection/>
    </xf>
    <xf numFmtId="49" fontId="21" fillId="0" borderId="42">
      <alignment horizontal="center"/>
      <protection/>
    </xf>
    <xf numFmtId="49" fontId="21" fillId="0" borderId="40">
      <alignment horizontal="center"/>
      <protection/>
    </xf>
    <xf numFmtId="0" fontId="21" fillId="0" borderId="40">
      <alignment horizontal="center"/>
      <protection/>
    </xf>
    <xf numFmtId="49" fontId="21" fillId="0" borderId="43">
      <alignment horizontal="center"/>
      <protection/>
    </xf>
    <xf numFmtId="0" fontId="25" fillId="0" borderId="23">
      <alignment/>
      <protection/>
    </xf>
    <xf numFmtId="49" fontId="21" fillId="0" borderId="36">
      <alignment horizontal="center" vertical="top" wrapText="1"/>
      <protection/>
    </xf>
    <xf numFmtId="0" fontId="21" fillId="0" borderId="44">
      <alignment horizontal="center" vertical="center"/>
      <protection/>
    </xf>
    <xf numFmtId="4" fontId="21" fillId="0" borderId="5">
      <alignment horizontal="right"/>
      <protection/>
    </xf>
    <xf numFmtId="49" fontId="21" fillId="0" borderId="27">
      <alignment horizontal="center"/>
      <protection/>
    </xf>
    <xf numFmtId="0" fontId="21" fillId="0" borderId="0">
      <alignment horizontal="left" wrapText="1"/>
      <protection/>
    </xf>
    <xf numFmtId="0" fontId="21" fillId="0" borderId="1">
      <alignment horizontal="left"/>
      <protection/>
    </xf>
    <xf numFmtId="0" fontId="21" fillId="0" borderId="8">
      <alignment horizontal="left" wrapText="1"/>
      <protection/>
    </xf>
    <xf numFmtId="0" fontId="21" fillId="0" borderId="29">
      <alignment/>
      <protection/>
    </xf>
    <xf numFmtId="0" fontId="22" fillId="0" borderId="45">
      <alignment horizontal="left" wrapText="1"/>
      <protection/>
    </xf>
    <xf numFmtId="0" fontId="21" fillId="0" borderId="4">
      <alignment horizontal="left" wrapText="1" indent="2"/>
      <protection/>
    </xf>
    <xf numFmtId="49" fontId="21" fillId="0" borderId="0">
      <alignment horizontal="center" wrapText="1"/>
      <protection/>
    </xf>
    <xf numFmtId="49" fontId="21" fillId="0" borderId="20">
      <alignment horizontal="center" wrapText="1"/>
      <protection/>
    </xf>
    <xf numFmtId="0" fontId="21" fillId="0" borderId="32">
      <alignment/>
      <protection/>
    </xf>
    <xf numFmtId="0" fontId="21" fillId="0" borderId="46">
      <alignment horizontal="center" wrapText="1"/>
      <protection/>
    </xf>
    <xf numFmtId="0" fontId="20" fillId="20" borderId="23">
      <alignment/>
      <protection/>
    </xf>
    <xf numFmtId="49" fontId="21" fillId="0" borderId="10">
      <alignment horizontal="center"/>
      <protection/>
    </xf>
    <xf numFmtId="49" fontId="21" fillId="0" borderId="0">
      <alignment horizontal="center"/>
      <protection/>
    </xf>
    <xf numFmtId="49" fontId="21" fillId="0" borderId="2">
      <alignment horizontal="center" wrapText="1"/>
      <protection/>
    </xf>
    <xf numFmtId="49" fontId="21" fillId="0" borderId="3">
      <alignment horizontal="center" wrapText="1"/>
      <protection/>
    </xf>
    <xf numFmtId="49" fontId="21" fillId="0" borderId="2">
      <alignment horizontal="center"/>
      <protection/>
    </xf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1" fillId="31" borderId="47" applyNumberFormat="0" applyAlignment="0" applyProtection="0"/>
    <xf numFmtId="0" fontId="62" fillId="32" borderId="48" applyNumberFormat="0" applyAlignment="0" applyProtection="0"/>
    <xf numFmtId="0" fontId="63" fillId="32" borderId="47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49" applyNumberFormat="0" applyFill="0" applyAlignment="0" applyProtection="0"/>
    <xf numFmtId="0" fontId="66" fillId="0" borderId="50" applyNumberFormat="0" applyFill="0" applyAlignment="0" applyProtection="0"/>
    <xf numFmtId="0" fontId="67" fillId="0" borderId="5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2" applyNumberFormat="0" applyFill="0" applyAlignment="0" applyProtection="0"/>
    <xf numFmtId="0" fontId="69" fillId="33" borderId="53" applyNumberFormat="0" applyAlignment="0" applyProtection="0"/>
    <xf numFmtId="0" fontId="70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5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54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9" fontId="0" fillId="0" borderId="0" applyFont="0" applyFill="0" applyBorder="0" applyAlignment="0" applyProtection="0"/>
    <xf numFmtId="0" fontId="75" fillId="0" borderId="56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7" borderId="0" applyNumberFormat="0" applyBorder="0" applyAlignment="0" applyProtection="0"/>
  </cellStyleXfs>
  <cellXfs count="117">
    <xf numFmtId="0" fontId="0" fillId="0" borderId="0" xfId="0" applyNumberFormat="1" applyFont="1" applyFill="1" applyBorder="1" applyAlignment="1" applyProtection="1">
      <alignment vertical="top"/>
      <protection/>
    </xf>
    <xf numFmtId="49" fontId="2" fillId="38" borderId="0" xfId="0" applyNumberFormat="1" applyFont="1" applyFill="1" applyAlignment="1">
      <alignment horizontal="left" vertical="top" wrapText="1"/>
    </xf>
    <xf numFmtId="0" fontId="2" fillId="38" borderId="0" xfId="0" applyFont="1" applyFill="1" applyAlignment="1">
      <alignment vertical="top"/>
    </xf>
    <xf numFmtId="0" fontId="2" fillId="38" borderId="0" xfId="0" applyFont="1" applyFill="1" applyBorder="1" applyAlignment="1">
      <alignment vertical="top"/>
    </xf>
    <xf numFmtId="0" fontId="3" fillId="38" borderId="0" xfId="0" applyFont="1" applyFill="1" applyAlignment="1">
      <alignment vertical="top"/>
    </xf>
    <xf numFmtId="49" fontId="3" fillId="38" borderId="0" xfId="0" applyNumberFormat="1" applyFont="1" applyFill="1" applyAlignment="1">
      <alignment vertical="top"/>
    </xf>
    <xf numFmtId="173" fontId="3" fillId="38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2" fillId="0" borderId="57" xfId="0" applyNumberFormat="1" applyFont="1" applyFill="1" applyBorder="1" applyAlignment="1" applyProtection="1">
      <alignment horizontal="center" vertical="center" wrapText="1"/>
      <protection/>
    </xf>
    <xf numFmtId="173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17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6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2" fillId="0" borderId="57" xfId="0" applyNumberFormat="1" applyFont="1" applyFill="1" applyBorder="1" applyAlignment="1" applyProtection="1">
      <alignment horizontal="center" vertical="top"/>
      <protection/>
    </xf>
    <xf numFmtId="0" fontId="2" fillId="0" borderId="6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173" fontId="3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justify" wrapText="1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justify" wrapText="1"/>
    </xf>
    <xf numFmtId="173" fontId="11" fillId="0" borderId="0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/>
    </xf>
    <xf numFmtId="173" fontId="78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73" fontId="3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173" fontId="7" fillId="0" borderId="0" xfId="0" applyNumberFormat="1" applyFont="1" applyFill="1" applyBorder="1" applyAlignment="1">
      <alignment vertical="top"/>
    </xf>
    <xf numFmtId="173" fontId="79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 shrinkToFit="1"/>
    </xf>
    <xf numFmtId="0" fontId="2" fillId="0" borderId="0" xfId="0" applyFont="1" applyFill="1" applyBorder="1" applyAlignment="1">
      <alignment horizontal="justify" vertical="top" wrapText="1" shrinkToFit="1"/>
    </xf>
    <xf numFmtId="49" fontId="2" fillId="0" borderId="0" xfId="0" applyNumberFormat="1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justify" vertical="top" wrapText="1" shrinkToFit="1"/>
    </xf>
    <xf numFmtId="173" fontId="2" fillId="0" borderId="0" xfId="0" applyNumberFormat="1" applyFont="1" applyFill="1" applyBorder="1" applyAlignment="1">
      <alignment vertical="top"/>
    </xf>
    <xf numFmtId="173" fontId="18" fillId="0" borderId="0" xfId="0" applyNumberFormat="1" applyFont="1" applyFill="1" applyBorder="1" applyAlignment="1">
      <alignment vertical="top"/>
    </xf>
    <xf numFmtId="0" fontId="16" fillId="39" borderId="0" xfId="0" applyNumberFormat="1" applyFont="1" applyFill="1" applyBorder="1" applyAlignment="1" applyProtection="1">
      <alignment horizontal="center" vertical="top"/>
      <protection/>
    </xf>
    <xf numFmtId="0" fontId="15" fillId="39" borderId="0" xfId="0" applyNumberFormat="1" applyFont="1" applyFill="1" applyBorder="1" applyAlignment="1" applyProtection="1">
      <alignment horizontal="left" vertical="top"/>
      <protection/>
    </xf>
    <xf numFmtId="0" fontId="17" fillId="39" borderId="0" xfId="0" applyFont="1" applyFill="1" applyAlignment="1">
      <alignment vertical="top"/>
    </xf>
    <xf numFmtId="173" fontId="17" fillId="39" borderId="0" xfId="0" applyNumberFormat="1" applyFont="1" applyFill="1" applyAlignment="1">
      <alignment vertical="top"/>
    </xf>
    <xf numFmtId="49" fontId="2" fillId="39" borderId="0" xfId="0" applyNumberFormat="1" applyFont="1" applyFill="1" applyAlignment="1">
      <alignment horizontal="left" vertical="top" wrapText="1"/>
    </xf>
    <xf numFmtId="49" fontId="3" fillId="39" borderId="0" xfId="0" applyNumberFormat="1" applyFont="1" applyFill="1" applyAlignment="1">
      <alignment vertical="top"/>
    </xf>
    <xf numFmtId="0" fontId="2" fillId="39" borderId="0" xfId="0" applyFont="1" applyFill="1" applyAlignment="1">
      <alignment vertical="top"/>
    </xf>
    <xf numFmtId="0" fontId="3" fillId="39" borderId="0" xfId="0" applyFont="1" applyFill="1" applyAlignment="1">
      <alignment vertical="top"/>
    </xf>
    <xf numFmtId="173" fontId="3" fillId="39" borderId="0" xfId="0" applyNumberFormat="1" applyFont="1" applyFill="1" applyAlignment="1">
      <alignment vertical="top"/>
    </xf>
    <xf numFmtId="49" fontId="7" fillId="39" borderId="0" xfId="0" applyNumberFormat="1" applyFont="1" applyFill="1" applyBorder="1" applyAlignment="1">
      <alignment horizontal="left" vertical="top" wrapText="1"/>
    </xf>
    <xf numFmtId="0" fontId="7" fillId="39" borderId="0" xfId="0" applyFont="1" applyFill="1" applyBorder="1" applyAlignment="1">
      <alignment horizontal="justify" vertical="top" wrapText="1" shrinkToFit="1"/>
    </xf>
    <xf numFmtId="173" fontId="7" fillId="39" borderId="0" xfId="0" applyNumberFormat="1" applyFont="1" applyFill="1" applyBorder="1" applyAlignment="1">
      <alignment horizontal="right" vertical="top" wrapText="1"/>
    </xf>
    <xf numFmtId="173" fontId="7" fillId="39" borderId="0" xfId="0" applyNumberFormat="1" applyFont="1" applyFill="1" applyBorder="1" applyAlignment="1">
      <alignment vertical="top"/>
    </xf>
    <xf numFmtId="0" fontId="6" fillId="39" borderId="0" xfId="0" applyFont="1" applyFill="1" applyBorder="1" applyAlignment="1">
      <alignment horizontal="center" vertical="top" wrapText="1"/>
    </xf>
    <xf numFmtId="0" fontId="15" fillId="39" borderId="0" xfId="0" applyFont="1" applyFill="1" applyBorder="1" applyAlignment="1">
      <alignment horizontal="justify" vertical="top" wrapText="1"/>
    </xf>
    <xf numFmtId="173" fontId="2" fillId="39" borderId="0" xfId="0" applyNumberFormat="1" applyFont="1" applyFill="1" applyBorder="1" applyAlignment="1">
      <alignment horizontal="center" vertical="top" wrapText="1"/>
    </xf>
    <xf numFmtId="173" fontId="6" fillId="39" borderId="0" xfId="0" applyNumberFormat="1" applyFont="1" applyFill="1" applyBorder="1" applyAlignment="1">
      <alignment horizontal="center" vertical="top" wrapText="1"/>
    </xf>
    <xf numFmtId="173" fontId="7" fillId="39" borderId="0" xfId="0" applyNumberFormat="1" applyFont="1" applyFill="1" applyBorder="1" applyAlignment="1">
      <alignment horizontal="center" vertical="top" wrapText="1"/>
    </xf>
    <xf numFmtId="49" fontId="7" fillId="39" borderId="0" xfId="0" applyNumberFormat="1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justify" vertical="top" wrapText="1"/>
    </xf>
    <xf numFmtId="49" fontId="2" fillId="39" borderId="0" xfId="0" applyNumberFormat="1" applyFont="1" applyFill="1" applyBorder="1" applyAlignment="1">
      <alignment horizontal="center" vertical="top" wrapText="1"/>
    </xf>
    <xf numFmtId="0" fontId="2" fillId="39" borderId="0" xfId="0" applyFont="1" applyFill="1" applyAlignment="1">
      <alignment horizontal="justify" vertical="top"/>
    </xf>
    <xf numFmtId="49" fontId="7" fillId="39" borderId="0" xfId="0" applyNumberFormat="1" applyFont="1" applyFill="1" applyAlignment="1">
      <alignment horizontal="center" vertical="top"/>
    </xf>
    <xf numFmtId="0" fontId="7" fillId="39" borderId="0" xfId="0" applyFont="1" applyFill="1" applyAlignment="1">
      <alignment horizontal="justify" vertical="top"/>
    </xf>
    <xf numFmtId="49" fontId="2" fillId="39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173" fontId="2" fillId="0" borderId="0" xfId="0" applyNumberFormat="1" applyFont="1" applyFill="1" applyBorder="1" applyAlignment="1">
      <alignment horizontal="right" vertical="top"/>
    </xf>
    <xf numFmtId="173" fontId="3" fillId="0" borderId="0" xfId="267" applyNumberFormat="1" applyFont="1" applyFill="1" applyBorder="1" applyAlignment="1">
      <alignment vertical="top" wrapText="1"/>
      <protection/>
    </xf>
    <xf numFmtId="173" fontId="31" fillId="0" borderId="0" xfId="0" applyNumberFormat="1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vertical="top"/>
    </xf>
    <xf numFmtId="173" fontId="2" fillId="0" borderId="0" xfId="149" applyNumberFormat="1" applyFont="1" applyFill="1" applyBorder="1" applyAlignment="1" applyProtection="1">
      <alignment horizontal="right" vertical="top" shrinkToFit="1"/>
      <protection/>
    </xf>
    <xf numFmtId="173" fontId="2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vertical="top"/>
    </xf>
    <xf numFmtId="173" fontId="7" fillId="39" borderId="0" xfId="0" applyNumberFormat="1" applyFont="1" applyFill="1" applyBorder="1" applyAlignment="1">
      <alignment vertical="top"/>
    </xf>
    <xf numFmtId="173" fontId="2" fillId="39" borderId="0" xfId="0" applyNumberFormat="1" applyFont="1" applyFill="1" applyBorder="1" applyAlignment="1">
      <alignment vertical="top"/>
    </xf>
    <xf numFmtId="173" fontId="3" fillId="39" borderId="0" xfId="0" applyNumberFormat="1" applyFont="1" applyFill="1" applyBorder="1" applyAlignment="1" applyProtection="1">
      <alignment horizontal="right" vertical="top"/>
      <protection/>
    </xf>
    <xf numFmtId="173" fontId="7" fillId="39" borderId="0" xfId="0" applyNumberFormat="1" applyFont="1" applyFill="1" applyAlignment="1">
      <alignment horizontal="right" vertical="top"/>
    </xf>
    <xf numFmtId="173" fontId="2" fillId="39" borderId="0" xfId="0" applyNumberFormat="1" applyFont="1" applyFill="1" applyAlignment="1">
      <alignment horizontal="right" vertical="top"/>
    </xf>
    <xf numFmtId="173" fontId="2" fillId="39" borderId="0" xfId="0" applyNumberFormat="1" applyFont="1" applyFill="1" applyBorder="1" applyAlignment="1" applyProtection="1">
      <alignment vertical="top"/>
      <protection/>
    </xf>
    <xf numFmtId="173" fontId="2" fillId="39" borderId="0" xfId="0" applyNumberFormat="1" applyFont="1" applyFill="1" applyBorder="1" applyAlignment="1" applyProtection="1">
      <alignment horizontal="right" vertical="top"/>
      <protection/>
    </xf>
    <xf numFmtId="173" fontId="19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2" fillId="0" borderId="61" xfId="0" applyNumberFormat="1" applyFont="1" applyFill="1" applyBorder="1" applyAlignment="1" applyProtection="1">
      <alignment horizontal="right" vertical="top"/>
      <protection/>
    </xf>
  </cellXfs>
  <cellStyles count="2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dtrow" xfId="37"/>
    <cellStyle name="style0" xfId="38"/>
    <cellStyle name="style0 2" xfId="39"/>
    <cellStyle name="style0 3" xfId="40"/>
    <cellStyle name="td" xfId="41"/>
    <cellStyle name="td 2" xfId="42"/>
    <cellStyle name="td 3" xfId="43"/>
    <cellStyle name="tr" xfId="44"/>
    <cellStyle name="tr 2" xfId="45"/>
    <cellStyle name="xl100" xfId="46"/>
    <cellStyle name="xl101" xfId="47"/>
    <cellStyle name="xl102" xfId="48"/>
    <cellStyle name="xl103" xfId="49"/>
    <cellStyle name="xl104" xfId="50"/>
    <cellStyle name="xl105" xfId="51"/>
    <cellStyle name="xl106" xfId="52"/>
    <cellStyle name="xl107" xfId="53"/>
    <cellStyle name="xl108" xfId="54"/>
    <cellStyle name="xl109" xfId="55"/>
    <cellStyle name="xl110" xfId="56"/>
    <cellStyle name="xl111" xfId="57"/>
    <cellStyle name="xl112" xfId="58"/>
    <cellStyle name="xl113" xfId="59"/>
    <cellStyle name="xl114" xfId="60"/>
    <cellStyle name="xl115" xfId="61"/>
    <cellStyle name="xl116" xfId="62"/>
    <cellStyle name="xl117" xfId="63"/>
    <cellStyle name="xl118" xfId="64"/>
    <cellStyle name="xl119" xfId="65"/>
    <cellStyle name="xl120" xfId="66"/>
    <cellStyle name="xl121" xfId="67"/>
    <cellStyle name="xl122" xfId="68"/>
    <cellStyle name="xl123" xfId="69"/>
    <cellStyle name="xl124" xfId="70"/>
    <cellStyle name="xl125" xfId="71"/>
    <cellStyle name="xl126" xfId="72"/>
    <cellStyle name="xl127" xfId="73"/>
    <cellStyle name="xl128" xfId="74"/>
    <cellStyle name="xl129" xfId="75"/>
    <cellStyle name="xl130" xfId="76"/>
    <cellStyle name="xl131" xfId="77"/>
    <cellStyle name="xl132" xfId="78"/>
    <cellStyle name="xl133" xfId="79"/>
    <cellStyle name="xl134" xfId="80"/>
    <cellStyle name="xl135" xfId="81"/>
    <cellStyle name="xl136" xfId="82"/>
    <cellStyle name="xl137" xfId="83"/>
    <cellStyle name="xl138" xfId="84"/>
    <cellStyle name="xl139" xfId="85"/>
    <cellStyle name="xl140" xfId="86"/>
    <cellStyle name="xl141" xfId="87"/>
    <cellStyle name="xl142" xfId="88"/>
    <cellStyle name="xl143" xfId="89"/>
    <cellStyle name="xl144" xfId="90"/>
    <cellStyle name="xl145" xfId="91"/>
    <cellStyle name="xl146" xfId="92"/>
    <cellStyle name="xl147" xfId="93"/>
    <cellStyle name="xl148" xfId="94"/>
    <cellStyle name="xl149" xfId="95"/>
    <cellStyle name="xl150" xfId="96"/>
    <cellStyle name="xl151" xfId="97"/>
    <cellStyle name="xl152" xfId="98"/>
    <cellStyle name="xl153" xfId="99"/>
    <cellStyle name="xl154" xfId="100"/>
    <cellStyle name="xl155" xfId="101"/>
    <cellStyle name="xl156" xfId="102"/>
    <cellStyle name="xl157" xfId="103"/>
    <cellStyle name="xl158" xfId="104"/>
    <cellStyle name="xl159" xfId="105"/>
    <cellStyle name="xl160" xfId="106"/>
    <cellStyle name="xl161" xfId="107"/>
    <cellStyle name="xl162" xfId="108"/>
    <cellStyle name="xl163" xfId="109"/>
    <cellStyle name="xl164" xfId="110"/>
    <cellStyle name="xl165" xfId="111"/>
    <cellStyle name="xl166" xfId="112"/>
    <cellStyle name="xl167" xfId="113"/>
    <cellStyle name="xl168" xfId="114"/>
    <cellStyle name="xl169" xfId="115"/>
    <cellStyle name="xl21" xfId="116"/>
    <cellStyle name="xl21 2" xfId="117"/>
    <cellStyle name="xl21 3" xfId="118"/>
    <cellStyle name="xl22" xfId="119"/>
    <cellStyle name="xl22 2" xfId="120"/>
    <cellStyle name="xl22 3" xfId="121"/>
    <cellStyle name="xl23" xfId="122"/>
    <cellStyle name="xl23 2" xfId="123"/>
    <cellStyle name="xl23 3" xfId="124"/>
    <cellStyle name="xl24" xfId="125"/>
    <cellStyle name="xl24 2" xfId="126"/>
    <cellStyle name="xl24 3" xfId="127"/>
    <cellStyle name="xl25" xfId="128"/>
    <cellStyle name="xl25 2" xfId="129"/>
    <cellStyle name="xl25 3" xfId="130"/>
    <cellStyle name="xl26" xfId="131"/>
    <cellStyle name="xl26 2" xfId="132"/>
    <cellStyle name="xl26 3" xfId="133"/>
    <cellStyle name="xl27" xfId="134"/>
    <cellStyle name="xl27 2" xfId="135"/>
    <cellStyle name="xl27 3" xfId="136"/>
    <cellStyle name="xl28" xfId="137"/>
    <cellStyle name="xl28 2" xfId="138"/>
    <cellStyle name="xl28 3" xfId="139"/>
    <cellStyle name="xl29" xfId="140"/>
    <cellStyle name="xl29 2" xfId="141"/>
    <cellStyle name="xl29 3" xfId="142"/>
    <cellStyle name="xl30" xfId="143"/>
    <cellStyle name="xl30 2" xfId="144"/>
    <cellStyle name="xl30 3" xfId="145"/>
    <cellStyle name="xl31" xfId="146"/>
    <cellStyle name="xl31 2" xfId="147"/>
    <cellStyle name="xl31 3" xfId="148"/>
    <cellStyle name="xl32" xfId="149"/>
    <cellStyle name="xl32 2" xfId="150"/>
    <cellStyle name="xl32 3" xfId="151"/>
    <cellStyle name="xl33" xfId="152"/>
    <cellStyle name="xl33 2" xfId="153"/>
    <cellStyle name="xl33 3" xfId="154"/>
    <cellStyle name="xl34" xfId="155"/>
    <cellStyle name="xl34 2" xfId="156"/>
    <cellStyle name="xl34 3" xfId="157"/>
    <cellStyle name="xl35" xfId="158"/>
    <cellStyle name="xl35 2" xfId="159"/>
    <cellStyle name="xl35 3" xfId="160"/>
    <cellStyle name="xl36" xfId="161"/>
    <cellStyle name="xl36 2" xfId="162"/>
    <cellStyle name="xl36 3" xfId="163"/>
    <cellStyle name="xl37" xfId="164"/>
    <cellStyle name="xl37 2" xfId="165"/>
    <cellStyle name="xl37 3" xfId="166"/>
    <cellStyle name="xl38" xfId="167"/>
    <cellStyle name="xl38 2" xfId="168"/>
    <cellStyle name="xl38 3" xfId="169"/>
    <cellStyle name="xl39" xfId="170"/>
    <cellStyle name="xl39 2" xfId="171"/>
    <cellStyle name="xl39 3" xfId="172"/>
    <cellStyle name="xl40" xfId="173"/>
    <cellStyle name="xl40 2" xfId="174"/>
    <cellStyle name="xl40 3" xfId="175"/>
    <cellStyle name="xl41" xfId="176"/>
    <cellStyle name="xl41 2" xfId="177"/>
    <cellStyle name="xl41 3" xfId="178"/>
    <cellStyle name="xl42" xfId="179"/>
    <cellStyle name="xl42 2" xfId="180"/>
    <cellStyle name="xl42 3" xfId="181"/>
    <cellStyle name="xl43" xfId="182"/>
    <cellStyle name="xl43 2" xfId="183"/>
    <cellStyle name="xl43 3" xfId="184"/>
    <cellStyle name="xl44" xfId="185"/>
    <cellStyle name="xl44 2" xfId="186"/>
    <cellStyle name="xl45" xfId="187"/>
    <cellStyle name="xl45 2" xfId="188"/>
    <cellStyle name="xl46" xfId="189"/>
    <cellStyle name="xl46 2" xfId="190"/>
    <cellStyle name="xl47" xfId="191"/>
    <cellStyle name="xl48" xfId="192"/>
    <cellStyle name="xl49" xfId="193"/>
    <cellStyle name="xl50" xfId="194"/>
    <cellStyle name="xl51" xfId="195"/>
    <cellStyle name="xl52" xfId="196"/>
    <cellStyle name="xl53" xfId="197"/>
    <cellStyle name="xl54" xfId="198"/>
    <cellStyle name="xl55" xfId="199"/>
    <cellStyle name="xl56" xfId="200"/>
    <cellStyle name="xl57" xfId="201"/>
    <cellStyle name="xl58" xfId="202"/>
    <cellStyle name="xl59" xfId="203"/>
    <cellStyle name="xl60" xfId="204"/>
    <cellStyle name="xl61" xfId="205"/>
    <cellStyle name="xl62" xfId="206"/>
    <cellStyle name="xl63" xfId="207"/>
    <cellStyle name="xl64" xfId="208"/>
    <cellStyle name="xl65" xfId="209"/>
    <cellStyle name="xl66" xfId="210"/>
    <cellStyle name="xl67" xfId="211"/>
    <cellStyle name="xl68" xfId="212"/>
    <cellStyle name="xl69" xfId="213"/>
    <cellStyle name="xl70" xfId="214"/>
    <cellStyle name="xl71" xfId="215"/>
    <cellStyle name="xl72" xfId="216"/>
    <cellStyle name="xl73" xfId="217"/>
    <cellStyle name="xl74" xfId="218"/>
    <cellStyle name="xl75" xfId="219"/>
    <cellStyle name="xl76" xfId="220"/>
    <cellStyle name="xl77" xfId="221"/>
    <cellStyle name="xl78" xfId="222"/>
    <cellStyle name="xl79" xfId="223"/>
    <cellStyle name="xl80" xfId="224"/>
    <cellStyle name="xl81" xfId="225"/>
    <cellStyle name="xl82" xfId="226"/>
    <cellStyle name="xl83" xfId="227"/>
    <cellStyle name="xl84" xfId="228"/>
    <cellStyle name="xl85" xfId="229"/>
    <cellStyle name="xl86" xfId="230"/>
    <cellStyle name="xl87" xfId="231"/>
    <cellStyle name="xl88" xfId="232"/>
    <cellStyle name="xl89" xfId="233"/>
    <cellStyle name="xl90" xfId="234"/>
    <cellStyle name="xl91" xfId="235"/>
    <cellStyle name="xl92" xfId="236"/>
    <cellStyle name="xl93" xfId="237"/>
    <cellStyle name="xl94" xfId="238"/>
    <cellStyle name="xl95" xfId="239"/>
    <cellStyle name="xl96" xfId="240"/>
    <cellStyle name="xl97" xfId="241"/>
    <cellStyle name="xl98" xfId="242"/>
    <cellStyle name="xl99" xfId="243"/>
    <cellStyle name="Акцент1" xfId="244"/>
    <cellStyle name="Акцент2" xfId="245"/>
    <cellStyle name="Акцент3" xfId="246"/>
    <cellStyle name="Акцент4" xfId="247"/>
    <cellStyle name="Акцент5" xfId="248"/>
    <cellStyle name="Акцент6" xfId="249"/>
    <cellStyle name="Ввод " xfId="250"/>
    <cellStyle name="Вывод" xfId="251"/>
    <cellStyle name="Вычисление" xfId="252"/>
    <cellStyle name="Hyperlink" xfId="253"/>
    <cellStyle name="Currency" xfId="254"/>
    <cellStyle name="Currency [0]" xfId="255"/>
    <cellStyle name="Заголовок 1" xfId="256"/>
    <cellStyle name="Заголовок 2" xfId="257"/>
    <cellStyle name="Заголовок 3" xfId="258"/>
    <cellStyle name="Заголовок 4" xfId="259"/>
    <cellStyle name="Итог" xfId="260"/>
    <cellStyle name="Контрольная ячейка" xfId="261"/>
    <cellStyle name="Название" xfId="262"/>
    <cellStyle name="Нейтральный" xfId="263"/>
    <cellStyle name="Обычный 10" xfId="264"/>
    <cellStyle name="Обычный 11" xfId="265"/>
    <cellStyle name="Обычный 2" xfId="266"/>
    <cellStyle name="Обычный 2 2" xfId="267"/>
    <cellStyle name="Обычный 3" xfId="268"/>
    <cellStyle name="Обычный 3 2" xfId="269"/>
    <cellStyle name="Обычный 4" xfId="270"/>
    <cellStyle name="Обычный 4 2" xfId="271"/>
    <cellStyle name="Обычный 5" xfId="272"/>
    <cellStyle name="Обычный 5 2" xfId="273"/>
    <cellStyle name="Обычный 6" xfId="274"/>
    <cellStyle name="Обычный 6 2" xfId="275"/>
    <cellStyle name="Обычный 7" xfId="276"/>
    <cellStyle name="Обычный 7 2" xfId="277"/>
    <cellStyle name="Обычный 8" xfId="278"/>
    <cellStyle name="Обычный 8 2" xfId="279"/>
    <cellStyle name="Обычный 9" xfId="280"/>
    <cellStyle name="Followed Hyperlink" xfId="281"/>
    <cellStyle name="Плохой" xfId="282"/>
    <cellStyle name="Пояснение" xfId="283"/>
    <cellStyle name="Примечание" xfId="284"/>
    <cellStyle name="Примечание 2" xfId="285"/>
    <cellStyle name="Примечание 2 2" xfId="286"/>
    <cellStyle name="Примечание 3" xfId="287"/>
    <cellStyle name="Примечание 3 2" xfId="288"/>
    <cellStyle name="Примечание 4" xfId="289"/>
    <cellStyle name="Примечание 4 2" xfId="290"/>
    <cellStyle name="Примечание 5" xfId="291"/>
    <cellStyle name="Примечание 5 2" xfId="292"/>
    <cellStyle name="Percent" xfId="293"/>
    <cellStyle name="Связанная ячейка" xfId="294"/>
    <cellStyle name="Текст предупреждения" xfId="295"/>
    <cellStyle name="Comma" xfId="296"/>
    <cellStyle name="Comma [0]" xfId="297"/>
    <cellStyle name="Хороший" xfId="29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="90" zoomScaleNormal="90" zoomScalePageLayoutView="0" workbookViewId="0" topLeftCell="A1">
      <pane xSplit="2" ySplit="6" topLeftCell="C8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6" sqref="A36:IV36"/>
    </sheetView>
  </sheetViews>
  <sheetFormatPr defaultColWidth="9.140625" defaultRowHeight="12.75"/>
  <cols>
    <col min="1" max="1" width="22.421875" style="1" customWidth="1"/>
    <col min="2" max="2" width="29.28125" style="5" customWidth="1"/>
    <col min="3" max="3" width="10.7109375" style="2" customWidth="1"/>
    <col min="4" max="4" width="11.421875" style="4" customWidth="1"/>
    <col min="5" max="5" width="10.8515625" style="4" customWidth="1"/>
    <col min="6" max="6" width="11.00390625" style="6" customWidth="1"/>
    <col min="7" max="7" width="10.00390625" style="6" customWidth="1"/>
    <col min="8" max="8" width="9.7109375" style="4" bestFit="1" customWidth="1"/>
    <col min="9" max="16384" width="9.140625" style="4" customWidth="1"/>
  </cols>
  <sheetData>
    <row r="1" spans="1:7" s="15" customFormat="1" ht="21.75" customHeight="1">
      <c r="A1" s="115" t="s">
        <v>226</v>
      </c>
      <c r="B1" s="115"/>
      <c r="C1" s="115"/>
      <c r="D1" s="115"/>
      <c r="E1" s="115"/>
      <c r="F1" s="115"/>
      <c r="G1" s="115"/>
    </row>
    <row r="2" spans="1:7" s="21" customFormat="1" ht="9" customHeight="1">
      <c r="A2" s="16"/>
      <c r="B2" s="17"/>
      <c r="C2" s="18"/>
      <c r="D2" s="19"/>
      <c r="E2" s="18"/>
      <c r="F2" s="20"/>
      <c r="G2" s="20"/>
    </row>
    <row r="3" spans="1:7" s="21" customFormat="1" ht="15">
      <c r="A3" s="16"/>
      <c r="B3" s="17"/>
      <c r="C3" s="18"/>
      <c r="D3" s="18"/>
      <c r="E3" s="18"/>
      <c r="F3" s="116" t="s">
        <v>89</v>
      </c>
      <c r="G3" s="116"/>
    </row>
    <row r="4" spans="1:7" s="28" customFormat="1" ht="68.25" customHeight="1">
      <c r="A4" s="22" t="s">
        <v>107</v>
      </c>
      <c r="B4" s="10" t="s">
        <v>88</v>
      </c>
      <c r="C4" s="10" t="s">
        <v>230</v>
      </c>
      <c r="D4" s="10" t="s">
        <v>227</v>
      </c>
      <c r="E4" s="11" t="s">
        <v>228</v>
      </c>
      <c r="F4" s="11" t="s">
        <v>229</v>
      </c>
      <c r="G4" s="27" t="s">
        <v>231</v>
      </c>
    </row>
    <row r="5" spans="1:7" s="31" customFormat="1" ht="16.5" customHeight="1">
      <c r="A5" s="23">
        <v>1</v>
      </c>
      <c r="B5" s="24">
        <v>2</v>
      </c>
      <c r="C5" s="29">
        <v>3</v>
      </c>
      <c r="D5" s="10">
        <v>4</v>
      </c>
      <c r="E5" s="12">
        <v>5</v>
      </c>
      <c r="F5" s="12">
        <v>6</v>
      </c>
      <c r="G5" s="30">
        <v>7</v>
      </c>
    </row>
    <row r="6" spans="1:7" s="28" customFormat="1" ht="13.5" customHeight="1">
      <c r="A6" s="25"/>
      <c r="B6" s="26"/>
      <c r="C6" s="25"/>
      <c r="D6" s="13"/>
      <c r="E6" s="14"/>
      <c r="F6" s="32"/>
      <c r="G6" s="8"/>
    </row>
    <row r="7" spans="1:7" s="35" customFormat="1" ht="15" customHeight="1">
      <c r="A7" s="68"/>
      <c r="B7" s="69" t="s">
        <v>72</v>
      </c>
      <c r="C7" s="68"/>
      <c r="D7" s="68"/>
      <c r="E7" s="70"/>
      <c r="F7" s="71"/>
      <c r="G7" s="71"/>
    </row>
    <row r="8" spans="1:8" s="37" customFormat="1" ht="29.25" customHeight="1">
      <c r="A8" s="59" t="s">
        <v>73</v>
      </c>
      <c r="B8" s="60" t="s">
        <v>94</v>
      </c>
      <c r="C8" s="58">
        <f>C9+C12+C14+C18+C22+C23+C24+C25+C26+C27+C28+C29+C30+C31</f>
        <v>21986333.4</v>
      </c>
      <c r="D8" s="58">
        <f>D9+D12+D14+D18+D22+D23+D24+D25+D26+D27+D28+D29+D30+D31</f>
        <v>23338240.4</v>
      </c>
      <c r="E8" s="58">
        <v>18681765.27886</v>
      </c>
      <c r="F8" s="58">
        <f>F9+F12+F14+F18+F22+F23+F24+F25+F26+F27+F28+F29+F30+F31</f>
        <v>23359964.799999997</v>
      </c>
      <c r="G8" s="106">
        <f>F8/D8*100</f>
        <v>100.09308499538807</v>
      </c>
      <c r="H8" s="114"/>
    </row>
    <row r="9" spans="1:8" s="7" customFormat="1" ht="14.25" customHeight="1">
      <c r="A9" s="59" t="s">
        <v>74</v>
      </c>
      <c r="B9" s="60" t="s">
        <v>110</v>
      </c>
      <c r="C9" s="57">
        <f>C10+C11</f>
        <v>11679561.3</v>
      </c>
      <c r="D9" s="57">
        <f>D10+D11</f>
        <v>12166537.3</v>
      </c>
      <c r="E9" s="57">
        <f>E10+E11</f>
        <v>9686675</v>
      </c>
      <c r="F9" s="57">
        <f>F10+F11</f>
        <v>12166537.3</v>
      </c>
      <c r="G9" s="106">
        <f aca="true" t="shared" si="0" ref="G9:G15">F9/D9*100</f>
        <v>100</v>
      </c>
      <c r="H9" s="67"/>
    </row>
    <row r="10" spans="1:8" s="37" customFormat="1" ht="17.25" customHeight="1">
      <c r="A10" s="36" t="s">
        <v>75</v>
      </c>
      <c r="B10" s="61" t="s">
        <v>69</v>
      </c>
      <c r="C10" s="8">
        <v>4254447</v>
      </c>
      <c r="D10" s="8">
        <v>4741423</v>
      </c>
      <c r="E10" s="8">
        <v>4391603.6</v>
      </c>
      <c r="F10" s="8">
        <v>4741423</v>
      </c>
      <c r="G10" s="66">
        <f t="shared" si="0"/>
        <v>100</v>
      </c>
      <c r="H10" s="67"/>
    </row>
    <row r="11" spans="1:8" s="37" customFormat="1" ht="18" customHeight="1">
      <c r="A11" s="36" t="s">
        <v>76</v>
      </c>
      <c r="B11" s="61" t="s">
        <v>39</v>
      </c>
      <c r="C11" s="8">
        <v>7425114.3</v>
      </c>
      <c r="D11" s="8">
        <v>7425114.3</v>
      </c>
      <c r="E11" s="8">
        <v>5295071.4</v>
      </c>
      <c r="F11" s="8">
        <v>7425114.3</v>
      </c>
      <c r="G11" s="66">
        <f t="shared" si="0"/>
        <v>100</v>
      </c>
      <c r="H11" s="67"/>
    </row>
    <row r="12" spans="1:8" s="7" customFormat="1" ht="51">
      <c r="A12" s="59" t="s">
        <v>77</v>
      </c>
      <c r="B12" s="60" t="s">
        <v>111</v>
      </c>
      <c r="C12" s="57">
        <f>C13</f>
        <v>5196895.1</v>
      </c>
      <c r="D12" s="57">
        <f>D13</f>
        <v>5196895.1</v>
      </c>
      <c r="E12" s="57">
        <f>793788.2+3594715.4</f>
        <v>4388503.6</v>
      </c>
      <c r="F12" s="57">
        <f>F13</f>
        <v>5196895.1</v>
      </c>
      <c r="G12" s="106">
        <f t="shared" si="0"/>
        <v>100</v>
      </c>
      <c r="H12" s="67"/>
    </row>
    <row r="13" spans="1:8" s="37" customFormat="1" ht="39.75" customHeight="1">
      <c r="A13" s="36" t="s">
        <v>78</v>
      </c>
      <c r="B13" s="61" t="s">
        <v>90</v>
      </c>
      <c r="C13" s="8">
        <v>5196895.1</v>
      </c>
      <c r="D13" s="8">
        <v>5196895.1</v>
      </c>
      <c r="E13" s="66">
        <f>793788.2+3594715.4</f>
        <v>4388503.6</v>
      </c>
      <c r="F13" s="8">
        <v>5196895.1</v>
      </c>
      <c r="G13" s="66">
        <f t="shared" si="0"/>
        <v>100</v>
      </c>
      <c r="H13" s="67"/>
    </row>
    <row r="14" spans="1:8" s="7" customFormat="1" ht="15" customHeight="1">
      <c r="A14" s="59" t="s">
        <v>79</v>
      </c>
      <c r="B14" s="60" t="s">
        <v>112</v>
      </c>
      <c r="C14" s="57">
        <f>C15+C16+C17</f>
        <v>1969366.6</v>
      </c>
      <c r="D14" s="57">
        <f>D15+D16+D17</f>
        <v>2169250.5</v>
      </c>
      <c r="E14" s="57">
        <f>E15+E16+E17</f>
        <v>1745917.9000000001</v>
      </c>
      <c r="F14" s="57">
        <f>F15+F16+F17</f>
        <v>2169250.5</v>
      </c>
      <c r="G14" s="106">
        <f t="shared" si="0"/>
        <v>100</v>
      </c>
      <c r="H14" s="67"/>
    </row>
    <row r="15" spans="1:8" s="37" customFormat="1" ht="38.25">
      <c r="A15" s="36" t="s">
        <v>191</v>
      </c>
      <c r="B15" s="61" t="s">
        <v>124</v>
      </c>
      <c r="C15" s="8">
        <v>1953100.6</v>
      </c>
      <c r="D15" s="8">
        <v>2152984.5</v>
      </c>
      <c r="E15" s="8">
        <v>1715119.8</v>
      </c>
      <c r="F15" s="8">
        <v>2152984.5</v>
      </c>
      <c r="G15" s="66">
        <f t="shared" si="0"/>
        <v>100</v>
      </c>
      <c r="H15" s="67"/>
    </row>
    <row r="16" spans="1:8" s="7" customFormat="1" ht="25.5">
      <c r="A16" s="36" t="s">
        <v>80</v>
      </c>
      <c r="B16" s="61" t="s">
        <v>81</v>
      </c>
      <c r="C16" s="8"/>
      <c r="D16" s="8"/>
      <c r="E16" s="8"/>
      <c r="F16" s="8"/>
      <c r="G16" s="66"/>
      <c r="H16" s="67"/>
    </row>
    <row r="17" spans="1:8" s="7" customFormat="1" ht="14.25" customHeight="1">
      <c r="A17" s="36" t="s">
        <v>221</v>
      </c>
      <c r="B17" s="61" t="s">
        <v>222</v>
      </c>
      <c r="C17" s="8">
        <v>16266</v>
      </c>
      <c r="D17" s="8">
        <v>16266</v>
      </c>
      <c r="E17" s="8">
        <v>30798.1</v>
      </c>
      <c r="F17" s="8">
        <v>16266</v>
      </c>
      <c r="G17" s="66">
        <f>+F17/D17*100</f>
        <v>100</v>
      </c>
      <c r="H17" s="67"/>
    </row>
    <row r="18" spans="1:8" s="7" customFormat="1" ht="14.25" customHeight="1">
      <c r="A18" s="59" t="s">
        <v>82</v>
      </c>
      <c r="B18" s="60" t="s">
        <v>92</v>
      </c>
      <c r="C18" s="57">
        <f>SUM(C19:C21)</f>
        <v>2373221</v>
      </c>
      <c r="D18" s="57">
        <f>SUM(D19:D21)</f>
        <v>2373221</v>
      </c>
      <c r="E18" s="57">
        <f>SUM(E19:E21)</f>
        <v>1689633.6</v>
      </c>
      <c r="F18" s="57">
        <f>SUM(F19:F21)</f>
        <v>2373221</v>
      </c>
      <c r="G18" s="106">
        <f aca="true" t="shared" si="1" ref="G18:G40">+F18/D18*100</f>
        <v>100</v>
      </c>
      <c r="H18" s="67"/>
    </row>
    <row r="19" spans="1:8" s="9" customFormat="1" ht="15" customHeight="1">
      <c r="A19" s="36" t="s">
        <v>83</v>
      </c>
      <c r="B19" s="61" t="s">
        <v>84</v>
      </c>
      <c r="C19" s="8">
        <v>1591245</v>
      </c>
      <c r="D19" s="8">
        <v>1591245</v>
      </c>
      <c r="E19" s="8">
        <v>1431080.3</v>
      </c>
      <c r="F19" s="8">
        <v>1591245</v>
      </c>
      <c r="G19" s="66">
        <f t="shared" si="1"/>
        <v>100</v>
      </c>
      <c r="H19" s="67"/>
    </row>
    <row r="20" spans="1:8" s="7" customFormat="1" ht="15" customHeight="1">
      <c r="A20" s="36" t="s">
        <v>85</v>
      </c>
      <c r="B20" s="61" t="s">
        <v>70</v>
      </c>
      <c r="C20" s="8">
        <v>779864</v>
      </c>
      <c r="D20" s="8">
        <v>779864</v>
      </c>
      <c r="E20" s="8">
        <v>257321</v>
      </c>
      <c r="F20" s="8">
        <v>779864</v>
      </c>
      <c r="G20" s="66">
        <f t="shared" si="1"/>
        <v>100</v>
      </c>
      <c r="H20" s="67"/>
    </row>
    <row r="21" spans="1:8" s="7" customFormat="1" ht="15" customHeight="1">
      <c r="A21" s="62" t="s">
        <v>171</v>
      </c>
      <c r="B21" s="63" t="s">
        <v>170</v>
      </c>
      <c r="C21" s="8">
        <v>2112</v>
      </c>
      <c r="D21" s="8">
        <v>2112</v>
      </c>
      <c r="E21" s="8">
        <v>1232.3</v>
      </c>
      <c r="F21" s="8">
        <v>2112</v>
      </c>
      <c r="G21" s="66">
        <f t="shared" si="1"/>
        <v>100</v>
      </c>
      <c r="H21" s="67"/>
    </row>
    <row r="22" spans="1:8" s="7" customFormat="1" ht="38.25">
      <c r="A22" s="59" t="s">
        <v>86</v>
      </c>
      <c r="B22" s="60" t="s">
        <v>113</v>
      </c>
      <c r="C22" s="57">
        <v>20798</v>
      </c>
      <c r="D22" s="57">
        <v>20798</v>
      </c>
      <c r="E22" s="57">
        <v>19110.3</v>
      </c>
      <c r="F22" s="57">
        <v>20798</v>
      </c>
      <c r="G22" s="106">
        <f t="shared" si="1"/>
        <v>100</v>
      </c>
      <c r="H22" s="67"/>
    </row>
    <row r="23" spans="1:8" s="7" customFormat="1" ht="15" customHeight="1">
      <c r="A23" s="59" t="s">
        <v>87</v>
      </c>
      <c r="B23" s="60" t="s">
        <v>114</v>
      </c>
      <c r="C23" s="57">
        <v>103419.5</v>
      </c>
      <c r="D23" s="57">
        <v>103419.5</v>
      </c>
      <c r="E23" s="57">
        <v>59901.8</v>
      </c>
      <c r="F23" s="57">
        <v>103419.5</v>
      </c>
      <c r="G23" s="106">
        <f t="shared" si="1"/>
        <v>100</v>
      </c>
      <c r="H23" s="67"/>
    </row>
    <row r="24" spans="1:8" s="7" customFormat="1" ht="39.75" customHeight="1">
      <c r="A24" s="59" t="s">
        <v>36</v>
      </c>
      <c r="B24" s="60" t="s">
        <v>115</v>
      </c>
      <c r="C24" s="57">
        <v>0</v>
      </c>
      <c r="D24" s="57">
        <v>0</v>
      </c>
      <c r="E24" s="57">
        <v>1.4</v>
      </c>
      <c r="F24" s="57">
        <v>0</v>
      </c>
      <c r="G24" s="66"/>
      <c r="H24" s="67"/>
    </row>
    <row r="25" spans="1:8" s="7" customFormat="1" ht="51">
      <c r="A25" s="59" t="s">
        <v>37</v>
      </c>
      <c r="B25" s="60" t="s">
        <v>116</v>
      </c>
      <c r="C25" s="57">
        <v>54696</v>
      </c>
      <c r="D25" s="57">
        <v>577243.1</v>
      </c>
      <c r="E25" s="57">
        <v>562919.2</v>
      </c>
      <c r="F25" s="57">
        <v>577243.1</v>
      </c>
      <c r="G25" s="106">
        <f t="shared" si="1"/>
        <v>100</v>
      </c>
      <c r="H25" s="67"/>
    </row>
    <row r="26" spans="1:8" s="7" customFormat="1" ht="27.75" customHeight="1">
      <c r="A26" s="59" t="s">
        <v>38</v>
      </c>
      <c r="B26" s="60" t="s">
        <v>117</v>
      </c>
      <c r="C26" s="57">
        <v>171005.4</v>
      </c>
      <c r="D26" s="57">
        <v>171005.4</v>
      </c>
      <c r="E26" s="57">
        <f>14142.9+1198.2+119556.9</f>
        <v>134898</v>
      </c>
      <c r="F26" s="57">
        <v>171005.4</v>
      </c>
      <c r="G26" s="106">
        <f t="shared" si="1"/>
        <v>100</v>
      </c>
      <c r="H26" s="67"/>
    </row>
    <row r="27" spans="1:8" s="7" customFormat="1" ht="38.25">
      <c r="A27" s="64" t="s">
        <v>31</v>
      </c>
      <c r="B27" s="65" t="s">
        <v>118</v>
      </c>
      <c r="C27" s="57">
        <v>23474.1</v>
      </c>
      <c r="D27" s="57">
        <v>23474.1</v>
      </c>
      <c r="E27" s="57">
        <v>44084.9</v>
      </c>
      <c r="F27" s="57">
        <v>45000</v>
      </c>
      <c r="G27" s="106">
        <f t="shared" si="1"/>
        <v>191.70064028013854</v>
      </c>
      <c r="H27" s="67"/>
    </row>
    <row r="28" spans="1:8" s="7" customFormat="1" ht="38.25">
      <c r="A28" s="64" t="s">
        <v>32</v>
      </c>
      <c r="B28" s="65" t="s">
        <v>119</v>
      </c>
      <c r="C28" s="57">
        <v>11042.9</v>
      </c>
      <c r="D28" s="57">
        <v>153542.9</v>
      </c>
      <c r="E28" s="57">
        <v>41891.1</v>
      </c>
      <c r="F28" s="57">
        <v>153542.9</v>
      </c>
      <c r="G28" s="106">
        <f t="shared" si="1"/>
        <v>100</v>
      </c>
      <c r="H28" s="67"/>
    </row>
    <row r="29" spans="1:8" s="7" customFormat="1" ht="25.5">
      <c r="A29" s="64" t="s">
        <v>33</v>
      </c>
      <c r="B29" s="65" t="s">
        <v>120</v>
      </c>
      <c r="C29" s="57">
        <v>597</v>
      </c>
      <c r="D29" s="57">
        <v>597</v>
      </c>
      <c r="E29" s="57">
        <v>50</v>
      </c>
      <c r="F29" s="57">
        <v>597</v>
      </c>
      <c r="G29" s="106">
        <f t="shared" si="1"/>
        <v>100</v>
      </c>
      <c r="H29" s="67"/>
    </row>
    <row r="30" spans="1:8" s="7" customFormat="1" ht="25.5">
      <c r="A30" s="64" t="s">
        <v>34</v>
      </c>
      <c r="B30" s="65" t="s">
        <v>121</v>
      </c>
      <c r="C30" s="57">
        <v>382256.5</v>
      </c>
      <c r="D30" s="57">
        <v>382256.5</v>
      </c>
      <c r="E30" s="57">
        <v>307980</v>
      </c>
      <c r="F30" s="57">
        <v>382256.5</v>
      </c>
      <c r="G30" s="106">
        <f t="shared" si="1"/>
        <v>100</v>
      </c>
      <c r="H30" s="67"/>
    </row>
    <row r="31" spans="1:8" s="7" customFormat="1" ht="14.25" customHeight="1">
      <c r="A31" s="64" t="s">
        <v>35</v>
      </c>
      <c r="B31" s="65" t="s">
        <v>122</v>
      </c>
      <c r="C31" s="57">
        <v>0</v>
      </c>
      <c r="D31" s="57">
        <v>0</v>
      </c>
      <c r="E31" s="57">
        <v>198.5</v>
      </c>
      <c r="F31" s="57">
        <v>198.5</v>
      </c>
      <c r="G31" s="66"/>
      <c r="H31" s="67"/>
    </row>
    <row r="32" spans="1:8" s="7" customFormat="1" ht="25.5">
      <c r="A32" s="64" t="s">
        <v>30</v>
      </c>
      <c r="B32" s="65" t="s">
        <v>109</v>
      </c>
      <c r="C32" s="57">
        <f>SUM(C34:C43)</f>
        <v>22345739.690560002</v>
      </c>
      <c r="D32" s="57">
        <f>D33+D37+D38+D39+D40+D42+D43</f>
        <v>25903431.461670004</v>
      </c>
      <c r="E32" s="57">
        <f>E33+E37+E38+E39+E40+E41+E42+E43</f>
        <v>20086332.150779996</v>
      </c>
      <c r="F32" s="106">
        <f>F33+F37+F38+F39+F40+F42+F43</f>
        <v>25880890.788440004</v>
      </c>
      <c r="G32" s="106">
        <f t="shared" si="1"/>
        <v>99.91298190255853</v>
      </c>
      <c r="H32" s="114"/>
    </row>
    <row r="33" spans="1:7" s="7" customFormat="1" ht="26.25" customHeight="1">
      <c r="A33" s="93" t="s">
        <v>214</v>
      </c>
      <c r="B33" s="94" t="s">
        <v>204</v>
      </c>
      <c r="C33" s="66">
        <f>C34+C35</f>
        <v>8631552.6</v>
      </c>
      <c r="D33" s="66">
        <f>D34+D35+D36</f>
        <v>9029159.9</v>
      </c>
      <c r="E33" s="66">
        <f>E34+E35+E36</f>
        <v>6871271.3</v>
      </c>
      <c r="F33" s="66">
        <f aca="true" t="shared" si="2" ref="F33:F40">D33</f>
        <v>9029159.9</v>
      </c>
      <c r="G33" s="66">
        <f t="shared" si="1"/>
        <v>100</v>
      </c>
    </row>
    <row r="34" spans="1:7" s="9" customFormat="1" ht="51">
      <c r="A34" s="95" t="s">
        <v>215</v>
      </c>
      <c r="B34" s="96" t="s">
        <v>203</v>
      </c>
      <c r="C34" s="8">
        <v>7948056.6</v>
      </c>
      <c r="D34" s="8">
        <v>7948056.6</v>
      </c>
      <c r="E34" s="8">
        <v>5961042</v>
      </c>
      <c r="F34" s="66">
        <f t="shared" si="2"/>
        <v>7948056.6</v>
      </c>
      <c r="G34" s="66">
        <f t="shared" si="1"/>
        <v>100</v>
      </c>
    </row>
    <row r="35" spans="1:7" s="9" customFormat="1" ht="95.25" customHeight="1">
      <c r="A35" s="95" t="s">
        <v>218</v>
      </c>
      <c r="B35" s="96" t="s">
        <v>202</v>
      </c>
      <c r="C35" s="100">
        <v>683496</v>
      </c>
      <c r="D35" s="100">
        <v>683496</v>
      </c>
      <c r="E35" s="101">
        <v>512622</v>
      </c>
      <c r="F35" s="66">
        <f t="shared" si="2"/>
        <v>683496</v>
      </c>
      <c r="G35" s="66">
        <f t="shared" si="1"/>
        <v>100</v>
      </c>
    </row>
    <row r="36" spans="1:7" s="9" customFormat="1" ht="88.5" customHeight="1">
      <c r="A36" s="97" t="s">
        <v>224</v>
      </c>
      <c r="B36" s="98" t="s">
        <v>223</v>
      </c>
      <c r="C36" s="100"/>
      <c r="D36" s="102">
        <f>397607300/1000</f>
        <v>397607.3</v>
      </c>
      <c r="E36" s="8">
        <v>397607.3</v>
      </c>
      <c r="F36" s="66">
        <f t="shared" si="2"/>
        <v>397607.3</v>
      </c>
      <c r="G36" s="66">
        <f t="shared" si="1"/>
        <v>100</v>
      </c>
    </row>
    <row r="37" spans="1:7" s="9" customFormat="1" ht="38.25">
      <c r="A37" s="95" t="s">
        <v>211</v>
      </c>
      <c r="B37" s="96" t="s">
        <v>174</v>
      </c>
      <c r="C37" s="66">
        <v>8379013.5</v>
      </c>
      <c r="D37" s="66">
        <v>9347885.8</v>
      </c>
      <c r="E37" s="8">
        <v>7645592.06105</v>
      </c>
      <c r="F37" s="66">
        <f t="shared" si="2"/>
        <v>9347885.8</v>
      </c>
      <c r="G37" s="66">
        <f t="shared" si="1"/>
        <v>100</v>
      </c>
    </row>
    <row r="38" spans="1:7" s="9" customFormat="1" ht="25.5">
      <c r="A38" s="95" t="s">
        <v>212</v>
      </c>
      <c r="B38" s="96" t="s">
        <v>225</v>
      </c>
      <c r="C38" s="8">
        <v>2070616.3</v>
      </c>
      <c r="D38" s="103">
        <v>2079292.5</v>
      </c>
      <c r="E38" s="104">
        <v>1423471.33302</v>
      </c>
      <c r="F38" s="66">
        <f t="shared" si="2"/>
        <v>2079292.5</v>
      </c>
      <c r="G38" s="66">
        <f t="shared" si="1"/>
        <v>100</v>
      </c>
    </row>
    <row r="39" spans="1:7" s="9" customFormat="1" ht="13.5" customHeight="1">
      <c r="A39" s="95" t="s">
        <v>213</v>
      </c>
      <c r="B39" s="96" t="s">
        <v>93</v>
      </c>
      <c r="C39" s="8">
        <v>1767041.9</v>
      </c>
      <c r="D39" s="8">
        <v>4151410.96268</v>
      </c>
      <c r="E39" s="105">
        <v>3337706.36382</v>
      </c>
      <c r="F39" s="66">
        <f t="shared" si="2"/>
        <v>4151410.96268</v>
      </c>
      <c r="G39" s="66">
        <f t="shared" si="1"/>
        <v>100</v>
      </c>
    </row>
    <row r="40" spans="1:7" s="9" customFormat="1" ht="38.25">
      <c r="A40" s="93" t="s">
        <v>216</v>
      </c>
      <c r="B40" s="99" t="s">
        <v>210</v>
      </c>
      <c r="C40" s="66">
        <v>1497515.39056</v>
      </c>
      <c r="D40" s="66">
        <v>1295682.29899</v>
      </c>
      <c r="E40" s="66">
        <v>830833.57712</v>
      </c>
      <c r="F40" s="66">
        <f t="shared" si="2"/>
        <v>1295682.29899</v>
      </c>
      <c r="G40" s="66">
        <f t="shared" si="1"/>
        <v>100</v>
      </c>
    </row>
    <row r="41" spans="1:7" s="9" customFormat="1" ht="120.75" customHeight="1">
      <c r="A41" s="93" t="s">
        <v>232</v>
      </c>
      <c r="B41" s="99" t="s">
        <v>233</v>
      </c>
      <c r="C41" s="66"/>
      <c r="D41" s="66"/>
      <c r="E41" s="66">
        <v>-1.811</v>
      </c>
      <c r="F41" s="66"/>
      <c r="G41" s="66"/>
    </row>
    <row r="42" spans="1:7" s="9" customFormat="1" ht="81.75" customHeight="1">
      <c r="A42" s="93" t="s">
        <v>193</v>
      </c>
      <c r="B42" s="99" t="s">
        <v>162</v>
      </c>
      <c r="C42" s="66">
        <v>0</v>
      </c>
      <c r="D42" s="66">
        <v>0</v>
      </c>
      <c r="E42" s="66">
        <v>11467.96835</v>
      </c>
      <c r="F42" s="66">
        <f>E42</f>
        <v>11467.96835</v>
      </c>
      <c r="G42" s="66"/>
    </row>
    <row r="43" spans="1:7" s="9" customFormat="1" ht="51">
      <c r="A43" s="93" t="s">
        <v>192</v>
      </c>
      <c r="B43" s="99" t="s">
        <v>163</v>
      </c>
      <c r="C43" s="66">
        <v>0</v>
      </c>
      <c r="D43" s="66">
        <v>0</v>
      </c>
      <c r="E43" s="66">
        <v>-34008.64158</v>
      </c>
      <c r="F43" s="66">
        <f>E43</f>
        <v>-34008.64158</v>
      </c>
      <c r="G43" s="66"/>
    </row>
    <row r="44" spans="1:7" s="21" customFormat="1" ht="15">
      <c r="A44" s="72"/>
      <c r="B44" s="73"/>
      <c r="C44" s="74"/>
      <c r="D44" s="75"/>
      <c r="E44" s="75"/>
      <c r="F44" s="76"/>
      <c r="G44" s="76"/>
    </row>
    <row r="45" spans="1:8" s="38" customFormat="1" ht="14.25">
      <c r="A45" s="77"/>
      <c r="B45" s="78" t="s">
        <v>123</v>
      </c>
      <c r="C45" s="79">
        <f>C32+C8</f>
        <v>44332073.090560004</v>
      </c>
      <c r="D45" s="79">
        <f>D32+D8</f>
        <v>49241671.86167</v>
      </c>
      <c r="E45" s="79">
        <f>E32+E8</f>
        <v>38768097.429639995</v>
      </c>
      <c r="F45" s="79">
        <f>F32+F8</f>
        <v>49240855.58844</v>
      </c>
      <c r="G45" s="80">
        <f>+F45/D45*100</f>
        <v>99.99834231211261</v>
      </c>
      <c r="H45" s="114"/>
    </row>
    <row r="46" spans="1:7" s="21" customFormat="1" ht="15">
      <c r="A46" s="81"/>
      <c r="B46" s="82" t="s">
        <v>108</v>
      </c>
      <c r="C46" s="83"/>
      <c r="D46" s="84"/>
      <c r="E46" s="85"/>
      <c r="F46" s="80"/>
      <c r="G46" s="80"/>
    </row>
    <row r="47" spans="1:7" s="39" customFormat="1" ht="14.25">
      <c r="A47" s="86" t="s">
        <v>40</v>
      </c>
      <c r="B47" s="87" t="s">
        <v>0</v>
      </c>
      <c r="C47" s="107">
        <v>3488849.36679</v>
      </c>
      <c r="D47" s="107">
        <v>4353301.2463299995</v>
      </c>
      <c r="E47" s="107">
        <v>1192902.29299</v>
      </c>
      <c r="F47" s="107">
        <f>SUM(F48:F56)</f>
        <v>4352484.946330001</v>
      </c>
      <c r="G47" s="107">
        <f>+F47/D47*100</f>
        <v>99.98124871324522</v>
      </c>
    </row>
    <row r="48" spans="1:7" s="21" customFormat="1" ht="51">
      <c r="A48" s="88" t="s">
        <v>41</v>
      </c>
      <c r="B48" s="89" t="s">
        <v>127</v>
      </c>
      <c r="C48" s="109">
        <v>4702</v>
      </c>
      <c r="D48" s="111">
        <v>8457.8</v>
      </c>
      <c r="E48" s="111">
        <v>6746.5508899999995</v>
      </c>
      <c r="F48" s="108">
        <f aca="true" t="shared" si="3" ref="F48:F110">D48</f>
        <v>8457.8</v>
      </c>
      <c r="G48" s="108">
        <f aca="true" t="shared" si="4" ref="G48:G110">+F48/D48*100</f>
        <v>100</v>
      </c>
    </row>
    <row r="49" spans="1:7" s="21" customFormat="1" ht="82.5" customHeight="1">
      <c r="A49" s="88" t="s">
        <v>42</v>
      </c>
      <c r="B49" s="89" t="s">
        <v>128</v>
      </c>
      <c r="C49" s="109">
        <v>54341</v>
      </c>
      <c r="D49" s="111">
        <v>71922.26268000001</v>
      </c>
      <c r="E49" s="111">
        <v>55059.82359</v>
      </c>
      <c r="F49" s="108">
        <f t="shared" si="3"/>
        <v>71922.26268000001</v>
      </c>
      <c r="G49" s="108">
        <f t="shared" si="4"/>
        <v>100</v>
      </c>
    </row>
    <row r="50" spans="1:7" s="21" customFormat="1" ht="83.25" customHeight="1">
      <c r="A50" s="88" t="s">
        <v>1</v>
      </c>
      <c r="B50" s="89" t="s">
        <v>129</v>
      </c>
      <c r="C50" s="109">
        <v>156266.7</v>
      </c>
      <c r="D50" s="111">
        <v>209319.63922</v>
      </c>
      <c r="E50" s="111">
        <v>145901.93077</v>
      </c>
      <c r="F50" s="108">
        <f t="shared" si="3"/>
        <v>209319.63922</v>
      </c>
      <c r="G50" s="108">
        <f t="shared" si="4"/>
        <v>100</v>
      </c>
    </row>
    <row r="51" spans="1:7" s="21" customFormat="1" ht="15">
      <c r="A51" s="88" t="s">
        <v>43</v>
      </c>
      <c r="B51" s="89" t="s">
        <v>130</v>
      </c>
      <c r="C51" s="109">
        <v>129239</v>
      </c>
      <c r="D51" s="111">
        <v>208781.1</v>
      </c>
      <c r="E51" s="111">
        <v>116277.31343000001</v>
      </c>
      <c r="F51" s="108">
        <f t="shared" si="3"/>
        <v>208781.1</v>
      </c>
      <c r="G51" s="108">
        <f t="shared" si="4"/>
        <v>100</v>
      </c>
    </row>
    <row r="52" spans="1:7" s="21" customFormat="1" ht="66" customHeight="1">
      <c r="A52" s="88" t="s">
        <v>44</v>
      </c>
      <c r="B52" s="89" t="s">
        <v>131</v>
      </c>
      <c r="C52" s="109">
        <v>82427.4</v>
      </c>
      <c r="D52" s="111">
        <v>104711.5272</v>
      </c>
      <c r="E52" s="111">
        <v>75306.33403</v>
      </c>
      <c r="F52" s="108">
        <f t="shared" si="3"/>
        <v>104711.5272</v>
      </c>
      <c r="G52" s="108">
        <f t="shared" si="4"/>
        <v>100</v>
      </c>
    </row>
    <row r="53" spans="1:7" s="21" customFormat="1" ht="25.5">
      <c r="A53" s="88" t="s">
        <v>2</v>
      </c>
      <c r="B53" s="89" t="s">
        <v>3</v>
      </c>
      <c r="C53" s="109">
        <v>72867.4</v>
      </c>
      <c r="D53" s="111">
        <v>107423.8</v>
      </c>
      <c r="E53" s="111">
        <v>100016.73662000001</v>
      </c>
      <c r="F53" s="108">
        <f t="shared" si="3"/>
        <v>107423.8</v>
      </c>
      <c r="G53" s="108">
        <f t="shared" si="4"/>
        <v>100</v>
      </c>
    </row>
    <row r="54" spans="1:7" s="21" customFormat="1" ht="15">
      <c r="A54" s="88" t="s">
        <v>95</v>
      </c>
      <c r="B54" s="89" t="s">
        <v>67</v>
      </c>
      <c r="C54" s="109">
        <v>100000</v>
      </c>
      <c r="D54" s="111">
        <v>13020.05174</v>
      </c>
      <c r="E54" s="111">
        <v>0</v>
      </c>
      <c r="F54" s="108">
        <f t="shared" si="3"/>
        <v>13020.05174</v>
      </c>
      <c r="G54" s="108">
        <f t="shared" si="4"/>
        <v>100</v>
      </c>
    </row>
    <row r="55" spans="1:7" s="21" customFormat="1" ht="41.25" customHeight="1">
      <c r="A55" s="88" t="s">
        <v>4</v>
      </c>
      <c r="B55" s="89" t="s">
        <v>6</v>
      </c>
      <c r="C55" s="109">
        <v>33784</v>
      </c>
      <c r="D55" s="111">
        <v>35848</v>
      </c>
      <c r="E55" s="111">
        <v>27830.97</v>
      </c>
      <c r="F55" s="108">
        <f t="shared" si="3"/>
        <v>35848</v>
      </c>
      <c r="G55" s="108">
        <f t="shared" si="4"/>
        <v>100</v>
      </c>
    </row>
    <row r="56" spans="1:8" s="21" customFormat="1" ht="25.5">
      <c r="A56" s="88" t="s">
        <v>5</v>
      </c>
      <c r="B56" s="89" t="s">
        <v>7</v>
      </c>
      <c r="C56" s="109">
        <v>2855221.86679</v>
      </c>
      <c r="D56" s="111">
        <v>3593817.06549</v>
      </c>
      <c r="E56" s="111">
        <v>665762.6336599999</v>
      </c>
      <c r="F56" s="108">
        <f>D56-816.3</f>
        <v>3593000.76549</v>
      </c>
      <c r="G56" s="108">
        <f t="shared" si="4"/>
        <v>99.97728598909949</v>
      </c>
      <c r="H56" s="114"/>
    </row>
    <row r="57" spans="1:7" s="40" customFormat="1" ht="15">
      <c r="A57" s="90" t="s">
        <v>168</v>
      </c>
      <c r="B57" s="91" t="s">
        <v>176</v>
      </c>
      <c r="C57" s="110">
        <v>19757.6</v>
      </c>
      <c r="D57" s="110">
        <v>19757.6</v>
      </c>
      <c r="E57" s="110">
        <v>13857.871630000001</v>
      </c>
      <c r="F57" s="107">
        <f t="shared" si="3"/>
        <v>19757.6</v>
      </c>
      <c r="G57" s="108">
        <f t="shared" si="4"/>
        <v>100</v>
      </c>
    </row>
    <row r="58" spans="1:7" s="21" customFormat="1" ht="25.5">
      <c r="A58" s="92" t="s">
        <v>169</v>
      </c>
      <c r="B58" s="89" t="s">
        <v>132</v>
      </c>
      <c r="C58" s="109">
        <v>19757.6</v>
      </c>
      <c r="D58" s="111">
        <v>19757.6</v>
      </c>
      <c r="E58" s="111">
        <v>13857.871630000001</v>
      </c>
      <c r="F58" s="108">
        <f t="shared" si="3"/>
        <v>19757.6</v>
      </c>
      <c r="G58" s="108">
        <f t="shared" si="4"/>
        <v>100</v>
      </c>
    </row>
    <row r="59" spans="1:7" s="39" customFormat="1" ht="51">
      <c r="A59" s="90" t="s">
        <v>8</v>
      </c>
      <c r="B59" s="91" t="s">
        <v>177</v>
      </c>
      <c r="C59" s="110">
        <v>539988.9</v>
      </c>
      <c r="D59" s="110">
        <v>577647.389</v>
      </c>
      <c r="E59" s="110">
        <v>412578.29118</v>
      </c>
      <c r="F59" s="110">
        <f>F60+F61+F62+F63</f>
        <v>577647.389</v>
      </c>
      <c r="G59" s="108">
        <f t="shared" si="4"/>
        <v>100</v>
      </c>
    </row>
    <row r="60" spans="1:7" s="21" customFormat="1" ht="15">
      <c r="A60" s="92" t="s">
        <v>172</v>
      </c>
      <c r="B60" s="89" t="s">
        <v>173</v>
      </c>
      <c r="C60" s="111">
        <v>64698.5</v>
      </c>
      <c r="D60" s="111">
        <v>74736.768</v>
      </c>
      <c r="E60" s="111">
        <v>54103.0355</v>
      </c>
      <c r="F60" s="108">
        <f t="shared" si="3"/>
        <v>74736.768</v>
      </c>
      <c r="G60" s="108">
        <f t="shared" si="4"/>
        <v>100</v>
      </c>
    </row>
    <row r="61" spans="1:7" s="21" customFormat="1" ht="51">
      <c r="A61" s="92" t="s">
        <v>9</v>
      </c>
      <c r="B61" s="89" t="s">
        <v>133</v>
      </c>
      <c r="C61" s="111">
        <v>21969.5</v>
      </c>
      <c r="D61" s="111">
        <v>22759.6</v>
      </c>
      <c r="E61" s="111">
        <v>11337.04885</v>
      </c>
      <c r="F61" s="108">
        <f t="shared" si="3"/>
        <v>22759.6</v>
      </c>
      <c r="G61" s="108">
        <f t="shared" si="4"/>
        <v>100</v>
      </c>
    </row>
    <row r="62" spans="1:7" s="21" customFormat="1" ht="25.5">
      <c r="A62" s="92" t="s">
        <v>10</v>
      </c>
      <c r="B62" s="89" t="s">
        <v>125</v>
      </c>
      <c r="C62" s="111">
        <v>453200.9</v>
      </c>
      <c r="D62" s="111">
        <v>480031.021</v>
      </c>
      <c r="E62" s="111">
        <v>347073.20683</v>
      </c>
      <c r="F62" s="108">
        <f t="shared" si="3"/>
        <v>480031.021</v>
      </c>
      <c r="G62" s="108">
        <f t="shared" si="4"/>
        <v>100</v>
      </c>
    </row>
    <row r="63" spans="1:7" s="21" customFormat="1" ht="15">
      <c r="A63" s="92" t="s">
        <v>200</v>
      </c>
      <c r="B63" s="89" t="s">
        <v>201</v>
      </c>
      <c r="C63" s="111">
        <v>120</v>
      </c>
      <c r="D63" s="111">
        <v>120</v>
      </c>
      <c r="E63" s="111">
        <v>65</v>
      </c>
      <c r="F63" s="108">
        <f t="shared" si="3"/>
        <v>120</v>
      </c>
      <c r="G63" s="108">
        <f t="shared" si="4"/>
        <v>100</v>
      </c>
    </row>
    <row r="64" spans="1:7" s="21" customFormat="1" ht="25.5">
      <c r="A64" s="90" t="s">
        <v>11</v>
      </c>
      <c r="B64" s="91" t="s">
        <v>178</v>
      </c>
      <c r="C64" s="110">
        <v>9771973.722040001</v>
      </c>
      <c r="D64" s="110">
        <v>13239721.16167</v>
      </c>
      <c r="E64" s="110">
        <v>10340223.11961</v>
      </c>
      <c r="F64" s="107">
        <f t="shared" si="3"/>
        <v>13239721.16167</v>
      </c>
      <c r="G64" s="108">
        <f t="shared" si="4"/>
        <v>100</v>
      </c>
    </row>
    <row r="65" spans="1:7" s="40" customFormat="1" ht="15">
      <c r="A65" s="92" t="s">
        <v>12</v>
      </c>
      <c r="B65" s="89" t="s">
        <v>13</v>
      </c>
      <c r="C65" s="111">
        <v>160078.9</v>
      </c>
      <c r="D65" s="111">
        <v>345076.921</v>
      </c>
      <c r="E65" s="111">
        <v>241947.87966</v>
      </c>
      <c r="F65" s="108">
        <f t="shared" si="3"/>
        <v>345076.921</v>
      </c>
      <c r="G65" s="108">
        <f t="shared" si="4"/>
        <v>100</v>
      </c>
    </row>
    <row r="66" spans="1:7" s="21" customFormat="1" ht="25.5">
      <c r="A66" s="92" t="s">
        <v>14</v>
      </c>
      <c r="B66" s="89" t="s">
        <v>179</v>
      </c>
      <c r="C66" s="111">
        <v>498.1</v>
      </c>
      <c r="D66" s="111">
        <v>948.1</v>
      </c>
      <c r="E66" s="111">
        <v>468.1</v>
      </c>
      <c r="F66" s="108">
        <f t="shared" si="3"/>
        <v>948.1</v>
      </c>
      <c r="G66" s="108">
        <f t="shared" si="4"/>
        <v>100</v>
      </c>
    </row>
    <row r="67" spans="1:7" s="21" customFormat="1" ht="15" customHeight="1">
      <c r="A67" s="92" t="s">
        <v>15</v>
      </c>
      <c r="B67" s="89" t="s">
        <v>16</v>
      </c>
      <c r="C67" s="111">
        <v>1013353.76622</v>
      </c>
      <c r="D67" s="111">
        <v>1112666.25722</v>
      </c>
      <c r="E67" s="111">
        <v>818138.53758</v>
      </c>
      <c r="F67" s="108">
        <f t="shared" si="3"/>
        <v>1112666.25722</v>
      </c>
      <c r="G67" s="108">
        <f t="shared" si="4"/>
        <v>100</v>
      </c>
    </row>
    <row r="68" spans="1:7" s="21" customFormat="1" ht="15">
      <c r="A68" s="92" t="s">
        <v>17</v>
      </c>
      <c r="B68" s="89" t="s">
        <v>134</v>
      </c>
      <c r="C68" s="111">
        <v>32013.37</v>
      </c>
      <c r="D68" s="111">
        <v>33458.67</v>
      </c>
      <c r="E68" s="111">
        <v>19824.40784</v>
      </c>
      <c r="F68" s="108">
        <f t="shared" si="3"/>
        <v>33458.67</v>
      </c>
      <c r="G68" s="108">
        <f t="shared" si="4"/>
        <v>100</v>
      </c>
    </row>
    <row r="69" spans="1:7" s="21" customFormat="1" ht="15">
      <c r="A69" s="92" t="s">
        <v>18</v>
      </c>
      <c r="B69" s="89" t="s">
        <v>19</v>
      </c>
      <c r="C69" s="111">
        <v>287018.7</v>
      </c>
      <c r="D69" s="111">
        <v>302674.19008</v>
      </c>
      <c r="E69" s="111">
        <v>205883.79211</v>
      </c>
      <c r="F69" s="108">
        <f t="shared" si="3"/>
        <v>302674.19008</v>
      </c>
      <c r="G69" s="108">
        <f t="shared" si="4"/>
        <v>100</v>
      </c>
    </row>
    <row r="70" spans="1:7" s="21" customFormat="1" ht="15">
      <c r="A70" s="92" t="s">
        <v>20</v>
      </c>
      <c r="B70" s="89" t="s">
        <v>21</v>
      </c>
      <c r="C70" s="111">
        <v>519741.30269</v>
      </c>
      <c r="D70" s="111">
        <v>893673.2129500001</v>
      </c>
      <c r="E70" s="111">
        <v>743496.90859</v>
      </c>
      <c r="F70" s="108">
        <f t="shared" si="3"/>
        <v>893673.2129500001</v>
      </c>
      <c r="G70" s="108">
        <f t="shared" si="4"/>
        <v>100</v>
      </c>
    </row>
    <row r="71" spans="1:7" s="21" customFormat="1" ht="25.5">
      <c r="A71" s="92" t="s">
        <v>96</v>
      </c>
      <c r="B71" s="89" t="s">
        <v>135</v>
      </c>
      <c r="C71" s="111">
        <v>7190047.6</v>
      </c>
      <c r="D71" s="111">
        <v>9552544.12899</v>
      </c>
      <c r="E71" s="111">
        <v>7605947.88131</v>
      </c>
      <c r="F71" s="108">
        <f t="shared" si="3"/>
        <v>9552544.12899</v>
      </c>
      <c r="G71" s="108">
        <f t="shared" si="4"/>
        <v>100</v>
      </c>
    </row>
    <row r="72" spans="1:7" s="21" customFormat="1" ht="15">
      <c r="A72" s="92" t="s">
        <v>164</v>
      </c>
      <c r="B72" s="89" t="s">
        <v>165</v>
      </c>
      <c r="C72" s="111">
        <v>166771.13</v>
      </c>
      <c r="D72" s="111">
        <v>197617.437</v>
      </c>
      <c r="E72" s="111">
        <v>135125.78127</v>
      </c>
      <c r="F72" s="108">
        <f t="shared" si="3"/>
        <v>197617.437</v>
      </c>
      <c r="G72" s="108">
        <f t="shared" si="4"/>
        <v>100</v>
      </c>
    </row>
    <row r="73" spans="1:7" s="21" customFormat="1" ht="25.5">
      <c r="A73" s="92" t="s">
        <v>91</v>
      </c>
      <c r="B73" s="89" t="s">
        <v>136</v>
      </c>
      <c r="C73" s="111">
        <v>402450.85313</v>
      </c>
      <c r="D73" s="111">
        <v>801062.24443</v>
      </c>
      <c r="E73" s="111">
        <v>569389.83125</v>
      </c>
      <c r="F73" s="108">
        <f t="shared" si="3"/>
        <v>801062.24443</v>
      </c>
      <c r="G73" s="108">
        <f t="shared" si="4"/>
        <v>100</v>
      </c>
    </row>
    <row r="74" spans="1:7" s="21" customFormat="1" ht="25.5">
      <c r="A74" s="90" t="s">
        <v>45</v>
      </c>
      <c r="B74" s="91" t="s">
        <v>180</v>
      </c>
      <c r="C74" s="110">
        <v>3323496.38319</v>
      </c>
      <c r="D74" s="110">
        <v>3825099.00018</v>
      </c>
      <c r="E74" s="110">
        <v>2354097.07292</v>
      </c>
      <c r="F74" s="107">
        <f t="shared" si="3"/>
        <v>3825099.00018</v>
      </c>
      <c r="G74" s="108">
        <f t="shared" si="4"/>
        <v>100</v>
      </c>
    </row>
    <row r="75" spans="1:7" s="21" customFormat="1" ht="15">
      <c r="A75" s="92" t="s">
        <v>47</v>
      </c>
      <c r="B75" s="89" t="s">
        <v>62</v>
      </c>
      <c r="C75" s="109">
        <v>1560492.62279</v>
      </c>
      <c r="D75" s="111">
        <v>1884005.68298</v>
      </c>
      <c r="E75" s="111">
        <v>888870.02609</v>
      </c>
      <c r="F75" s="108">
        <f t="shared" si="3"/>
        <v>1884005.68298</v>
      </c>
      <c r="G75" s="108">
        <f t="shared" si="4"/>
        <v>100</v>
      </c>
    </row>
    <row r="76" spans="1:7" s="40" customFormat="1" ht="15">
      <c r="A76" s="92" t="s">
        <v>22</v>
      </c>
      <c r="B76" s="89" t="s">
        <v>63</v>
      </c>
      <c r="C76" s="109">
        <v>1382365.2787000001</v>
      </c>
      <c r="D76" s="111">
        <v>1533932.99521</v>
      </c>
      <c r="E76" s="111">
        <v>1158327.23605</v>
      </c>
      <c r="F76" s="108">
        <f t="shared" si="3"/>
        <v>1533932.99521</v>
      </c>
      <c r="G76" s="108">
        <f t="shared" si="4"/>
        <v>100</v>
      </c>
    </row>
    <row r="77" spans="1:7" s="40" customFormat="1" ht="15">
      <c r="A77" s="92" t="s">
        <v>195</v>
      </c>
      <c r="B77" s="89" t="s">
        <v>194</v>
      </c>
      <c r="C77" s="109">
        <v>184607.24588</v>
      </c>
      <c r="D77" s="111">
        <v>184607.24588</v>
      </c>
      <c r="E77" s="111">
        <v>163849.28499000001</v>
      </c>
      <c r="F77" s="108">
        <f t="shared" si="3"/>
        <v>184607.24588</v>
      </c>
      <c r="G77" s="108">
        <f t="shared" si="4"/>
        <v>100</v>
      </c>
    </row>
    <row r="78" spans="1:7" s="21" customFormat="1" ht="25.5" customHeight="1">
      <c r="A78" s="92" t="s">
        <v>97</v>
      </c>
      <c r="B78" s="89" t="s">
        <v>137</v>
      </c>
      <c r="C78" s="109">
        <v>196031.23582</v>
      </c>
      <c r="D78" s="111">
        <v>222553.07611000002</v>
      </c>
      <c r="E78" s="111">
        <v>143050.52578999999</v>
      </c>
      <c r="F78" s="108">
        <f t="shared" si="3"/>
        <v>222553.07611000002</v>
      </c>
      <c r="G78" s="108">
        <f t="shared" si="4"/>
        <v>100</v>
      </c>
    </row>
    <row r="79" spans="1:7" s="21" customFormat="1" ht="25.5">
      <c r="A79" s="90" t="s">
        <v>46</v>
      </c>
      <c r="B79" s="91" t="s">
        <v>181</v>
      </c>
      <c r="C79" s="110">
        <v>303558.73673</v>
      </c>
      <c r="D79" s="110">
        <v>581209.99165</v>
      </c>
      <c r="E79" s="110">
        <v>550915.84608</v>
      </c>
      <c r="F79" s="107">
        <f t="shared" si="3"/>
        <v>581209.99165</v>
      </c>
      <c r="G79" s="108">
        <f t="shared" si="4"/>
        <v>100</v>
      </c>
    </row>
    <row r="80" spans="1:7" s="21" customFormat="1" ht="25.5">
      <c r="A80" s="92" t="s">
        <v>205</v>
      </c>
      <c r="B80" s="89" t="s">
        <v>206</v>
      </c>
      <c r="C80" s="109">
        <v>256256.73672999998</v>
      </c>
      <c r="D80" s="111">
        <v>524593.2576499999</v>
      </c>
      <c r="E80" s="111">
        <v>512882.03959</v>
      </c>
      <c r="F80" s="108">
        <f t="shared" si="3"/>
        <v>524593.2576499999</v>
      </c>
      <c r="G80" s="108">
        <f t="shared" si="4"/>
        <v>100</v>
      </c>
    </row>
    <row r="81" spans="1:7" s="21" customFormat="1" ht="38.25">
      <c r="A81" s="92" t="s">
        <v>98</v>
      </c>
      <c r="B81" s="89" t="s">
        <v>99</v>
      </c>
      <c r="C81" s="109">
        <v>15333.3</v>
      </c>
      <c r="D81" s="111">
        <v>15185.3</v>
      </c>
      <c r="E81" s="111">
        <v>10737.828039999999</v>
      </c>
      <c r="F81" s="108">
        <f t="shared" si="3"/>
        <v>15185.3</v>
      </c>
      <c r="G81" s="108">
        <f t="shared" si="4"/>
        <v>100</v>
      </c>
    </row>
    <row r="82" spans="1:7" s="21" customFormat="1" ht="38.25">
      <c r="A82" s="92" t="s">
        <v>197</v>
      </c>
      <c r="B82" s="89" t="s">
        <v>209</v>
      </c>
      <c r="C82" s="111">
        <v>40.7</v>
      </c>
      <c r="D82" s="111">
        <v>40.7</v>
      </c>
      <c r="E82" s="111">
        <v>40.7</v>
      </c>
      <c r="F82" s="108">
        <f t="shared" si="3"/>
        <v>40.7</v>
      </c>
      <c r="G82" s="108">
        <f t="shared" si="4"/>
        <v>100</v>
      </c>
    </row>
    <row r="83" spans="1:7" s="21" customFormat="1" ht="25.5">
      <c r="A83" s="92" t="s">
        <v>126</v>
      </c>
      <c r="B83" s="89" t="s">
        <v>138</v>
      </c>
      <c r="C83" s="109">
        <v>31928</v>
      </c>
      <c r="D83" s="111">
        <v>41390.734</v>
      </c>
      <c r="E83" s="111">
        <v>27255.278449999998</v>
      </c>
      <c r="F83" s="108">
        <f t="shared" si="3"/>
        <v>41390.734</v>
      </c>
      <c r="G83" s="108">
        <f t="shared" si="4"/>
        <v>100</v>
      </c>
    </row>
    <row r="84" spans="1:7" s="40" customFormat="1" ht="15">
      <c r="A84" s="90" t="s">
        <v>48</v>
      </c>
      <c r="B84" s="91" t="s">
        <v>182</v>
      </c>
      <c r="C84" s="110">
        <v>8968908.204979999</v>
      </c>
      <c r="D84" s="110">
        <v>9529113.00234</v>
      </c>
      <c r="E84" s="110">
        <v>7345045.5857</v>
      </c>
      <c r="F84" s="107">
        <f t="shared" si="3"/>
        <v>9529113.00234</v>
      </c>
      <c r="G84" s="108">
        <f t="shared" si="4"/>
        <v>100</v>
      </c>
    </row>
    <row r="85" spans="1:7" s="21" customFormat="1" ht="15">
      <c r="A85" s="92" t="s">
        <v>151</v>
      </c>
      <c r="B85" s="89" t="s">
        <v>139</v>
      </c>
      <c r="C85" s="109">
        <v>1858519.464</v>
      </c>
      <c r="D85" s="111">
        <v>1881771.524</v>
      </c>
      <c r="E85" s="111">
        <v>1394983.92724</v>
      </c>
      <c r="F85" s="108">
        <f t="shared" si="3"/>
        <v>1881771.524</v>
      </c>
      <c r="G85" s="108">
        <f t="shared" si="4"/>
        <v>100</v>
      </c>
    </row>
    <row r="86" spans="1:7" s="21" customFormat="1" ht="15">
      <c r="A86" s="92" t="s">
        <v>23</v>
      </c>
      <c r="B86" s="89" t="s">
        <v>64</v>
      </c>
      <c r="C86" s="109">
        <v>5122067.74857</v>
      </c>
      <c r="D86" s="111">
        <v>5638583.52865</v>
      </c>
      <c r="E86" s="111">
        <v>4374132.09186</v>
      </c>
      <c r="F86" s="108">
        <f t="shared" si="3"/>
        <v>5638583.52865</v>
      </c>
      <c r="G86" s="108">
        <f t="shared" si="4"/>
        <v>100</v>
      </c>
    </row>
    <row r="87" spans="1:7" s="21" customFormat="1" ht="12.75" customHeight="1">
      <c r="A87" s="92" t="s">
        <v>196</v>
      </c>
      <c r="B87" s="89" t="s">
        <v>219</v>
      </c>
      <c r="C87" s="109">
        <v>257629.20547</v>
      </c>
      <c r="D87" s="111">
        <v>307434.51524000004</v>
      </c>
      <c r="E87" s="111">
        <v>245548.16545</v>
      </c>
      <c r="F87" s="108">
        <f t="shared" si="3"/>
        <v>307434.51524000004</v>
      </c>
      <c r="G87" s="108">
        <f t="shared" si="4"/>
        <v>100</v>
      </c>
    </row>
    <row r="88" spans="1:7" s="40" customFormat="1" ht="25.5">
      <c r="A88" s="92" t="s">
        <v>24</v>
      </c>
      <c r="B88" s="89" t="s">
        <v>140</v>
      </c>
      <c r="C88" s="109">
        <v>1136899.7849</v>
      </c>
      <c r="D88" s="111">
        <v>1170518.14732</v>
      </c>
      <c r="E88" s="111">
        <v>927109.62638</v>
      </c>
      <c r="F88" s="108">
        <f t="shared" si="3"/>
        <v>1170518.14732</v>
      </c>
      <c r="G88" s="108">
        <f t="shared" si="4"/>
        <v>100</v>
      </c>
    </row>
    <row r="89" spans="1:7" s="21" customFormat="1" ht="38.25">
      <c r="A89" s="92" t="s">
        <v>49</v>
      </c>
      <c r="B89" s="89" t="s">
        <v>100</v>
      </c>
      <c r="C89" s="109">
        <v>26300.8</v>
      </c>
      <c r="D89" s="111">
        <v>26763.4</v>
      </c>
      <c r="E89" s="111">
        <v>19515.73429</v>
      </c>
      <c r="F89" s="108">
        <f t="shared" si="3"/>
        <v>26763.4</v>
      </c>
      <c r="G89" s="108">
        <f t="shared" si="4"/>
        <v>100</v>
      </c>
    </row>
    <row r="90" spans="1:7" s="21" customFormat="1" ht="15">
      <c r="A90" s="92" t="s">
        <v>50</v>
      </c>
      <c r="B90" s="89" t="s">
        <v>220</v>
      </c>
      <c r="C90" s="109">
        <v>116151.6</v>
      </c>
      <c r="D90" s="111">
        <v>122426.47772</v>
      </c>
      <c r="E90" s="111">
        <v>87756.25978000001</v>
      </c>
      <c r="F90" s="108">
        <f t="shared" si="3"/>
        <v>122426.47772</v>
      </c>
      <c r="G90" s="108">
        <f t="shared" si="4"/>
        <v>100</v>
      </c>
    </row>
    <row r="91" spans="1:7" s="21" customFormat="1" ht="25.5">
      <c r="A91" s="92" t="s">
        <v>68</v>
      </c>
      <c r="B91" s="89" t="s">
        <v>25</v>
      </c>
      <c r="C91" s="109">
        <v>451339.60204</v>
      </c>
      <c r="D91" s="111">
        <v>381615.40941</v>
      </c>
      <c r="E91" s="111">
        <v>295999.7807</v>
      </c>
      <c r="F91" s="108">
        <f t="shared" si="3"/>
        <v>381615.40941</v>
      </c>
      <c r="G91" s="108">
        <f t="shared" si="4"/>
        <v>100</v>
      </c>
    </row>
    <row r="92" spans="1:7" s="21" customFormat="1" ht="25.5">
      <c r="A92" s="90" t="s">
        <v>51</v>
      </c>
      <c r="B92" s="91" t="s">
        <v>183</v>
      </c>
      <c r="C92" s="110">
        <v>1277130.30795</v>
      </c>
      <c r="D92" s="110">
        <v>1324621.53495</v>
      </c>
      <c r="E92" s="110">
        <v>960141.2348999999</v>
      </c>
      <c r="F92" s="107">
        <f t="shared" si="3"/>
        <v>1324621.53495</v>
      </c>
      <c r="G92" s="108">
        <f t="shared" si="4"/>
        <v>100</v>
      </c>
    </row>
    <row r="93" spans="1:7" s="21" customFormat="1" ht="15">
      <c r="A93" s="92" t="s">
        <v>52</v>
      </c>
      <c r="B93" s="89" t="s">
        <v>141</v>
      </c>
      <c r="C93" s="109">
        <v>1237790.4079500001</v>
      </c>
      <c r="D93" s="111">
        <v>1274505.75795</v>
      </c>
      <c r="E93" s="111">
        <v>925341.92278</v>
      </c>
      <c r="F93" s="108">
        <f t="shared" si="3"/>
        <v>1274505.75795</v>
      </c>
      <c r="G93" s="108">
        <f t="shared" si="4"/>
        <v>100</v>
      </c>
    </row>
    <row r="94" spans="1:7" s="21" customFormat="1" ht="25.5">
      <c r="A94" s="92" t="s">
        <v>26</v>
      </c>
      <c r="B94" s="89" t="s">
        <v>142</v>
      </c>
      <c r="C94" s="109">
        <v>39339.9</v>
      </c>
      <c r="D94" s="111">
        <v>50115.777</v>
      </c>
      <c r="E94" s="111">
        <v>34799.312119999995</v>
      </c>
      <c r="F94" s="108">
        <f t="shared" si="3"/>
        <v>50115.777</v>
      </c>
      <c r="G94" s="108">
        <f t="shared" si="4"/>
        <v>100</v>
      </c>
    </row>
    <row r="95" spans="1:7" s="21" customFormat="1" ht="15">
      <c r="A95" s="90" t="s">
        <v>53</v>
      </c>
      <c r="B95" s="91" t="s">
        <v>184</v>
      </c>
      <c r="C95" s="110">
        <v>2792490.16483</v>
      </c>
      <c r="D95" s="110">
        <v>3897497.74933</v>
      </c>
      <c r="E95" s="110">
        <v>2528767.5964499996</v>
      </c>
      <c r="F95" s="107">
        <f t="shared" si="3"/>
        <v>3897497.74933</v>
      </c>
      <c r="G95" s="108">
        <f t="shared" si="4"/>
        <v>100</v>
      </c>
    </row>
    <row r="96" spans="1:7" s="40" customFormat="1" ht="12.75" customHeight="1">
      <c r="A96" s="92" t="s">
        <v>71</v>
      </c>
      <c r="B96" s="89" t="s">
        <v>101</v>
      </c>
      <c r="C96" s="111">
        <v>1429241.08283</v>
      </c>
      <c r="D96" s="111">
        <v>1485553.00998</v>
      </c>
      <c r="E96" s="111">
        <v>1087982.3898800001</v>
      </c>
      <c r="F96" s="108">
        <f t="shared" si="3"/>
        <v>1485553.00998</v>
      </c>
      <c r="G96" s="108">
        <f t="shared" si="4"/>
        <v>100</v>
      </c>
    </row>
    <row r="97" spans="1:7" s="21" customFormat="1" ht="15">
      <c r="A97" s="92" t="s">
        <v>54</v>
      </c>
      <c r="B97" s="89" t="s">
        <v>102</v>
      </c>
      <c r="C97" s="111">
        <v>176306.1</v>
      </c>
      <c r="D97" s="111">
        <v>199703.68651</v>
      </c>
      <c r="E97" s="111">
        <v>156608.4912</v>
      </c>
      <c r="F97" s="108">
        <f t="shared" si="3"/>
        <v>199703.68651</v>
      </c>
      <c r="G97" s="108">
        <f t="shared" si="4"/>
        <v>100</v>
      </c>
    </row>
    <row r="98" spans="1:7" s="21" customFormat="1" ht="15">
      <c r="A98" s="92" t="s">
        <v>199</v>
      </c>
      <c r="B98" s="89" t="s">
        <v>198</v>
      </c>
      <c r="C98" s="111">
        <v>1460</v>
      </c>
      <c r="D98" s="111">
        <v>1453.681</v>
      </c>
      <c r="E98" s="111">
        <v>1158.772</v>
      </c>
      <c r="F98" s="108">
        <f t="shared" si="3"/>
        <v>1453.681</v>
      </c>
      <c r="G98" s="108">
        <f t="shared" si="4"/>
        <v>100</v>
      </c>
    </row>
    <row r="99" spans="1:7" s="40" customFormat="1" ht="39" customHeight="1">
      <c r="A99" s="92" t="s">
        <v>103</v>
      </c>
      <c r="B99" s="89" t="s">
        <v>104</v>
      </c>
      <c r="C99" s="111">
        <v>51538</v>
      </c>
      <c r="D99" s="111">
        <v>51459.0132</v>
      </c>
      <c r="E99" s="111">
        <v>40163.8099</v>
      </c>
      <c r="F99" s="108">
        <f t="shared" si="3"/>
        <v>51459.0132</v>
      </c>
      <c r="G99" s="108">
        <f t="shared" si="4"/>
        <v>100</v>
      </c>
    </row>
    <row r="100" spans="1:7" s="21" customFormat="1" ht="25.5">
      <c r="A100" s="92" t="s">
        <v>152</v>
      </c>
      <c r="B100" s="89" t="s">
        <v>143</v>
      </c>
      <c r="C100" s="111">
        <v>1133944.982</v>
      </c>
      <c r="D100" s="111">
        <v>2159328.3586399998</v>
      </c>
      <c r="E100" s="111">
        <v>1242854.13347</v>
      </c>
      <c r="F100" s="108">
        <f t="shared" si="3"/>
        <v>2159328.3586399998</v>
      </c>
      <c r="G100" s="108">
        <f t="shared" si="4"/>
        <v>100</v>
      </c>
    </row>
    <row r="101" spans="1:7" s="21" customFormat="1" ht="15">
      <c r="A101" s="90" t="s">
        <v>55</v>
      </c>
      <c r="B101" s="91" t="s">
        <v>185</v>
      </c>
      <c r="C101" s="110">
        <v>11244620.614049999</v>
      </c>
      <c r="D101" s="110">
        <v>11745728.91514</v>
      </c>
      <c r="E101" s="110">
        <f>SUM(E102:E106)</f>
        <v>8566293.76375</v>
      </c>
      <c r="F101" s="107">
        <f t="shared" si="3"/>
        <v>11745728.91514</v>
      </c>
      <c r="G101" s="108">
        <f t="shared" si="4"/>
        <v>100</v>
      </c>
    </row>
    <row r="102" spans="1:7" s="21" customFormat="1" ht="15">
      <c r="A102" s="92" t="s">
        <v>56</v>
      </c>
      <c r="B102" s="89" t="s">
        <v>27</v>
      </c>
      <c r="C102" s="109">
        <v>117568.8</v>
      </c>
      <c r="D102" s="111">
        <v>136108.6</v>
      </c>
      <c r="E102" s="111">
        <v>104548.64055</v>
      </c>
      <c r="F102" s="108">
        <f t="shared" si="3"/>
        <v>136108.6</v>
      </c>
      <c r="G102" s="108">
        <f t="shared" si="4"/>
        <v>100</v>
      </c>
    </row>
    <row r="103" spans="1:7" s="21" customFormat="1" ht="25.5">
      <c r="A103" s="92" t="s">
        <v>57</v>
      </c>
      <c r="B103" s="89" t="s">
        <v>28</v>
      </c>
      <c r="C103" s="109">
        <v>870989.8</v>
      </c>
      <c r="D103" s="111">
        <v>889709.5552000001</v>
      </c>
      <c r="E103" s="111">
        <v>666615.12289</v>
      </c>
      <c r="F103" s="108">
        <f t="shared" si="3"/>
        <v>889709.5552000001</v>
      </c>
      <c r="G103" s="108">
        <f t="shared" si="4"/>
        <v>100</v>
      </c>
    </row>
    <row r="104" spans="1:7" s="21" customFormat="1" ht="12" customHeight="1">
      <c r="A104" s="92" t="s">
        <v>29</v>
      </c>
      <c r="B104" s="89" t="s">
        <v>175</v>
      </c>
      <c r="C104" s="109">
        <v>5761762.04778</v>
      </c>
      <c r="D104" s="111">
        <v>6150125.19258</v>
      </c>
      <c r="E104" s="111">
        <v>4291269.28003</v>
      </c>
      <c r="F104" s="108">
        <f t="shared" si="3"/>
        <v>6150125.19258</v>
      </c>
      <c r="G104" s="108">
        <f t="shared" si="4"/>
        <v>100</v>
      </c>
    </row>
    <row r="105" spans="1:7" s="21" customFormat="1" ht="15">
      <c r="A105" s="92" t="s">
        <v>58</v>
      </c>
      <c r="B105" s="89" t="s">
        <v>105</v>
      </c>
      <c r="C105" s="109">
        <v>4288348.16627</v>
      </c>
      <c r="D105" s="111">
        <v>4316745.36436</v>
      </c>
      <c r="E105" s="111">
        <v>3330943.90275</v>
      </c>
      <c r="F105" s="108">
        <f t="shared" si="3"/>
        <v>4316745.36436</v>
      </c>
      <c r="G105" s="108">
        <f t="shared" si="4"/>
        <v>100</v>
      </c>
    </row>
    <row r="106" spans="1:7" s="40" customFormat="1" ht="25.5">
      <c r="A106" s="92" t="s">
        <v>153</v>
      </c>
      <c r="B106" s="89" t="s">
        <v>144</v>
      </c>
      <c r="C106" s="109">
        <v>205951.8</v>
      </c>
      <c r="D106" s="111">
        <v>253040.203</v>
      </c>
      <c r="E106" s="111">
        <v>172916.81753</v>
      </c>
      <c r="F106" s="108">
        <f t="shared" si="3"/>
        <v>253040.203</v>
      </c>
      <c r="G106" s="108">
        <f t="shared" si="4"/>
        <v>100</v>
      </c>
    </row>
    <row r="107" spans="1:7" s="21" customFormat="1" ht="25.5">
      <c r="A107" s="90" t="s">
        <v>59</v>
      </c>
      <c r="B107" s="91" t="s">
        <v>186</v>
      </c>
      <c r="C107" s="110">
        <v>723660.89</v>
      </c>
      <c r="D107" s="110">
        <v>828260.60938</v>
      </c>
      <c r="E107" s="110">
        <v>596080.62772</v>
      </c>
      <c r="F107" s="107">
        <f t="shared" si="3"/>
        <v>828260.60938</v>
      </c>
      <c r="G107" s="108">
        <f t="shared" si="4"/>
        <v>100</v>
      </c>
    </row>
    <row r="108" spans="1:7" s="21" customFormat="1" ht="15">
      <c r="A108" s="92" t="s">
        <v>60</v>
      </c>
      <c r="B108" s="89" t="s">
        <v>145</v>
      </c>
      <c r="C108" s="109">
        <v>408284.09</v>
      </c>
      <c r="D108" s="111">
        <v>420585.378</v>
      </c>
      <c r="E108" s="111">
        <v>311788.11665</v>
      </c>
      <c r="F108" s="108">
        <f t="shared" si="3"/>
        <v>420585.378</v>
      </c>
      <c r="G108" s="108">
        <f t="shared" si="4"/>
        <v>100</v>
      </c>
    </row>
    <row r="109" spans="1:7" s="21" customFormat="1" ht="15">
      <c r="A109" s="92" t="s">
        <v>61</v>
      </c>
      <c r="B109" s="89" t="s">
        <v>146</v>
      </c>
      <c r="C109" s="109">
        <v>261427.7</v>
      </c>
      <c r="D109" s="111">
        <v>344657.09338</v>
      </c>
      <c r="E109" s="111">
        <v>235590.21058</v>
      </c>
      <c r="F109" s="108">
        <f t="shared" si="3"/>
        <v>344657.09338</v>
      </c>
      <c r="G109" s="108">
        <f t="shared" si="4"/>
        <v>100</v>
      </c>
    </row>
    <row r="110" spans="1:7" s="21" customFormat="1" ht="15">
      <c r="A110" s="92" t="s">
        <v>207</v>
      </c>
      <c r="B110" s="89" t="s">
        <v>208</v>
      </c>
      <c r="C110" s="109">
        <v>14553.68</v>
      </c>
      <c r="D110" s="111">
        <v>14903.68</v>
      </c>
      <c r="E110" s="111">
        <v>13009.09</v>
      </c>
      <c r="F110" s="108">
        <f t="shared" si="3"/>
        <v>14903.68</v>
      </c>
      <c r="G110" s="108">
        <f t="shared" si="4"/>
        <v>100</v>
      </c>
    </row>
    <row r="111" spans="1:7" s="21" customFormat="1" ht="25.5">
      <c r="A111" s="92" t="s">
        <v>106</v>
      </c>
      <c r="B111" s="89" t="s">
        <v>147</v>
      </c>
      <c r="C111" s="109">
        <v>39395.42</v>
      </c>
      <c r="D111" s="111">
        <v>48114.458</v>
      </c>
      <c r="E111" s="111">
        <v>35693.210490000005</v>
      </c>
      <c r="F111" s="108">
        <f aca="true" t="shared" si="5" ref="F111:F120">D111</f>
        <v>48114.458</v>
      </c>
      <c r="G111" s="108">
        <f aca="true" t="shared" si="6" ref="G111:G121">+F111/D111*100</f>
        <v>100</v>
      </c>
    </row>
    <row r="112" spans="1:7" s="21" customFormat="1" ht="25.5">
      <c r="A112" s="90" t="s">
        <v>154</v>
      </c>
      <c r="B112" s="91" t="s">
        <v>187</v>
      </c>
      <c r="C112" s="110">
        <v>106743.8</v>
      </c>
      <c r="D112" s="110">
        <v>142793.8</v>
      </c>
      <c r="E112" s="110">
        <v>87934.31881999999</v>
      </c>
      <c r="F112" s="107">
        <f t="shared" si="5"/>
        <v>142793.8</v>
      </c>
      <c r="G112" s="108">
        <f t="shared" si="6"/>
        <v>100</v>
      </c>
    </row>
    <row r="113" spans="1:7" s="40" customFormat="1" ht="15">
      <c r="A113" s="92" t="s">
        <v>155</v>
      </c>
      <c r="B113" s="89" t="s">
        <v>65</v>
      </c>
      <c r="C113" s="109">
        <v>57667.2</v>
      </c>
      <c r="D113" s="111">
        <v>88947.2</v>
      </c>
      <c r="E113" s="111">
        <v>50592.81998</v>
      </c>
      <c r="F113" s="108">
        <f t="shared" si="5"/>
        <v>88947.2</v>
      </c>
      <c r="G113" s="108">
        <f t="shared" si="6"/>
        <v>100</v>
      </c>
    </row>
    <row r="114" spans="1:7" s="21" customFormat="1" ht="25.5">
      <c r="A114" s="92" t="s">
        <v>156</v>
      </c>
      <c r="B114" s="89" t="s">
        <v>66</v>
      </c>
      <c r="C114" s="109">
        <v>49076.6</v>
      </c>
      <c r="D114" s="111">
        <v>53846.6</v>
      </c>
      <c r="E114" s="111">
        <v>37341.49884</v>
      </c>
      <c r="F114" s="108">
        <f t="shared" si="5"/>
        <v>53846.6</v>
      </c>
      <c r="G114" s="108">
        <f t="shared" si="6"/>
        <v>100</v>
      </c>
    </row>
    <row r="115" spans="1:7" s="21" customFormat="1" ht="38.25">
      <c r="A115" s="90" t="s">
        <v>157</v>
      </c>
      <c r="B115" s="91" t="s">
        <v>188</v>
      </c>
      <c r="C115" s="110">
        <v>537608.2</v>
      </c>
      <c r="D115" s="110">
        <v>287608.2</v>
      </c>
      <c r="E115" s="110">
        <v>214483.16694</v>
      </c>
      <c r="F115" s="107">
        <f t="shared" si="5"/>
        <v>287608.2</v>
      </c>
      <c r="G115" s="108">
        <f t="shared" si="6"/>
        <v>100</v>
      </c>
    </row>
    <row r="116" spans="1:7" s="21" customFormat="1" ht="38.25">
      <c r="A116" s="92" t="s">
        <v>158</v>
      </c>
      <c r="B116" s="89" t="s">
        <v>148</v>
      </c>
      <c r="C116" s="112">
        <v>537608.2</v>
      </c>
      <c r="D116" s="111">
        <v>287608.2</v>
      </c>
      <c r="E116" s="111">
        <v>214483.16694</v>
      </c>
      <c r="F116" s="108">
        <f t="shared" si="5"/>
        <v>287608.2</v>
      </c>
      <c r="G116" s="108">
        <f t="shared" si="6"/>
        <v>100</v>
      </c>
    </row>
    <row r="117" spans="1:7" s="39" customFormat="1" ht="89.25">
      <c r="A117" s="90" t="s">
        <v>159</v>
      </c>
      <c r="B117" s="91" t="s">
        <v>189</v>
      </c>
      <c r="C117" s="110">
        <v>1233286.2</v>
      </c>
      <c r="D117" s="110">
        <v>2474248.97835</v>
      </c>
      <c r="E117" s="110">
        <v>1898908.77802</v>
      </c>
      <c r="F117" s="107">
        <f t="shared" si="5"/>
        <v>2474248.97835</v>
      </c>
      <c r="G117" s="108">
        <f t="shared" si="6"/>
        <v>100</v>
      </c>
    </row>
    <row r="118" spans="1:7" s="21" customFormat="1" ht="51">
      <c r="A118" s="92" t="s">
        <v>160</v>
      </c>
      <c r="B118" s="89" t="s">
        <v>149</v>
      </c>
      <c r="C118" s="113">
        <v>916641</v>
      </c>
      <c r="D118" s="111">
        <v>916641</v>
      </c>
      <c r="E118" s="111">
        <v>823058.693</v>
      </c>
      <c r="F118" s="108">
        <f t="shared" si="5"/>
        <v>916641</v>
      </c>
      <c r="G118" s="108">
        <f t="shared" si="6"/>
        <v>100</v>
      </c>
    </row>
    <row r="119" spans="1:7" s="21" customFormat="1" ht="15">
      <c r="A119" s="92" t="s">
        <v>161</v>
      </c>
      <c r="B119" s="89" t="s">
        <v>150</v>
      </c>
      <c r="C119" s="113">
        <v>211386.2</v>
      </c>
      <c r="D119" s="111">
        <v>1358344.8300899998</v>
      </c>
      <c r="E119" s="111">
        <v>913770.0516</v>
      </c>
      <c r="F119" s="108">
        <f t="shared" si="5"/>
        <v>1358344.8300899998</v>
      </c>
      <c r="G119" s="108">
        <f t="shared" si="6"/>
        <v>100</v>
      </c>
    </row>
    <row r="120" spans="1:7" s="39" customFormat="1" ht="25.5">
      <c r="A120" s="92" t="s">
        <v>166</v>
      </c>
      <c r="B120" s="89" t="s">
        <v>167</v>
      </c>
      <c r="C120" s="112">
        <v>105259</v>
      </c>
      <c r="D120" s="111">
        <v>199263.14826</v>
      </c>
      <c r="E120" s="111">
        <v>162080.03342</v>
      </c>
      <c r="F120" s="108">
        <f t="shared" si="5"/>
        <v>199263.14826</v>
      </c>
      <c r="G120" s="108">
        <f t="shared" si="6"/>
        <v>100</v>
      </c>
    </row>
    <row r="121" spans="1:7" s="21" customFormat="1" ht="15">
      <c r="A121" s="88"/>
      <c r="B121" s="78" t="s">
        <v>217</v>
      </c>
      <c r="C121" s="110">
        <f>C47+C57+C59+C64+C74+C79+C84+C92+C95+C101+C107+C112+C115+C117</f>
        <v>44332073.090560004</v>
      </c>
      <c r="D121" s="110">
        <v>52826609.17832</v>
      </c>
      <c r="E121" s="110">
        <f>E47+E57+E59+E64+E74+E79+E84+E92+E95+E101+E107+E112+E115+E117</f>
        <v>37062229.56671</v>
      </c>
      <c r="F121" s="110">
        <f>F47+F57+F59+F64+F74+F79+F84+F92+F95+F101+F107+F112+F115+F117</f>
        <v>52825792.87832</v>
      </c>
      <c r="G121" s="108">
        <f t="shared" si="6"/>
        <v>99.99845475601653</v>
      </c>
    </row>
    <row r="122" spans="1:7" s="39" customFormat="1" ht="14.25">
      <c r="A122" s="86"/>
      <c r="B122" s="91" t="s">
        <v>190</v>
      </c>
      <c r="C122" s="107">
        <f>C45-C121</f>
        <v>0</v>
      </c>
      <c r="D122" s="107">
        <f>D45-D121</f>
        <v>-3584937.3166499957</v>
      </c>
      <c r="E122" s="107">
        <f>E45-E121</f>
        <v>1705867.8629299924</v>
      </c>
      <c r="F122" s="107">
        <f>F45-F121</f>
        <v>-3584937.28988</v>
      </c>
      <c r="G122" s="108"/>
    </row>
    <row r="123" spans="1:7" s="46" customFormat="1" ht="15">
      <c r="A123" s="41"/>
      <c r="B123" s="42"/>
      <c r="C123" s="43"/>
      <c r="D123" s="44"/>
      <c r="E123" s="44"/>
      <c r="F123" s="45"/>
      <c r="G123" s="43"/>
    </row>
    <row r="124" spans="1:7" s="52" customFormat="1" ht="15">
      <c r="A124" s="47"/>
      <c r="B124" s="48"/>
      <c r="C124" s="49"/>
      <c r="D124" s="50"/>
      <c r="E124" s="50"/>
      <c r="F124" s="51"/>
      <c r="G124" s="50"/>
    </row>
    <row r="125" spans="1:7" s="21" customFormat="1" ht="15">
      <c r="A125" s="36"/>
      <c r="B125" s="53"/>
      <c r="C125" s="8"/>
      <c r="D125" s="54"/>
      <c r="E125" s="54"/>
      <c r="F125" s="34"/>
      <c r="G125" s="55"/>
    </row>
    <row r="126" spans="1:7" s="21" customFormat="1" ht="15">
      <c r="A126" s="16"/>
      <c r="B126" s="33"/>
      <c r="C126" s="19"/>
      <c r="F126" s="34"/>
      <c r="G126" s="34"/>
    </row>
    <row r="127" spans="1:7" s="21" customFormat="1" ht="15">
      <c r="A127" s="16"/>
      <c r="B127" s="33"/>
      <c r="C127" s="19"/>
      <c r="E127" s="56"/>
      <c r="F127" s="56"/>
      <c r="G127" s="56"/>
    </row>
    <row r="128" spans="1:7" s="21" customFormat="1" ht="15">
      <c r="A128" s="16"/>
      <c r="B128" s="33"/>
      <c r="C128" s="19"/>
      <c r="E128" s="56"/>
      <c r="F128" s="56"/>
      <c r="G128" s="56"/>
    </row>
    <row r="129" spans="1:7" s="21" customFormat="1" ht="15">
      <c r="A129" s="16"/>
      <c r="B129" s="33"/>
      <c r="C129" s="19"/>
      <c r="E129" s="56"/>
      <c r="F129" s="56"/>
      <c r="G129" s="56"/>
    </row>
    <row r="130" spans="1:7" s="21" customFormat="1" ht="15">
      <c r="A130" s="16"/>
      <c r="B130" s="33"/>
      <c r="C130" s="19"/>
      <c r="E130" s="56"/>
      <c r="F130" s="56"/>
      <c r="G130" s="56"/>
    </row>
    <row r="131" spans="1:7" s="21" customFormat="1" ht="15">
      <c r="A131" s="16"/>
      <c r="B131" s="33"/>
      <c r="C131" s="19"/>
      <c r="E131" s="56"/>
      <c r="F131" s="56"/>
      <c r="G131" s="56"/>
    </row>
    <row r="132" spans="1:7" s="21" customFormat="1" ht="15">
      <c r="A132" s="16"/>
      <c r="B132" s="33"/>
      <c r="C132" s="19"/>
      <c r="E132" s="56"/>
      <c r="F132" s="56"/>
      <c r="G132" s="56"/>
    </row>
    <row r="133" spans="1:7" s="21" customFormat="1" ht="15">
      <c r="A133" s="16"/>
      <c r="B133" s="33"/>
      <c r="C133" s="19"/>
      <c r="E133" s="56"/>
      <c r="F133" s="56"/>
      <c r="G133" s="56"/>
    </row>
    <row r="134" spans="1:7" s="21" customFormat="1" ht="15">
      <c r="A134" s="16"/>
      <c r="B134" s="33"/>
      <c r="C134" s="19"/>
      <c r="E134" s="56"/>
      <c r="F134" s="56"/>
      <c r="G134" s="56"/>
    </row>
    <row r="135" spans="1:7" s="21" customFormat="1" ht="15">
      <c r="A135" s="16"/>
      <c r="B135" s="33"/>
      <c r="C135" s="19"/>
      <c r="E135" s="56"/>
      <c r="F135" s="56"/>
      <c r="G135" s="56"/>
    </row>
    <row r="136" spans="3:7" s="21" customFormat="1" ht="15">
      <c r="C136" s="19"/>
      <c r="E136" s="56"/>
      <c r="F136" s="56"/>
      <c r="G136" s="56"/>
    </row>
    <row r="137" spans="3:7" s="21" customFormat="1" ht="15">
      <c r="C137" s="19"/>
      <c r="E137" s="56"/>
      <c r="F137" s="56"/>
      <c r="G137" s="56"/>
    </row>
    <row r="138" spans="3:7" s="21" customFormat="1" ht="15">
      <c r="C138" s="19"/>
      <c r="E138" s="56"/>
      <c r="F138" s="56"/>
      <c r="G138" s="56"/>
    </row>
    <row r="139" spans="3:7" s="21" customFormat="1" ht="15">
      <c r="C139" s="19"/>
      <c r="E139" s="56"/>
      <c r="F139" s="56"/>
      <c r="G139" s="56"/>
    </row>
    <row r="140" spans="3:7" s="21" customFormat="1" ht="15">
      <c r="C140" s="19"/>
      <c r="E140" s="56"/>
      <c r="F140" s="56"/>
      <c r="G140" s="56"/>
    </row>
    <row r="141" spans="3:7" s="21" customFormat="1" ht="15">
      <c r="C141" s="19"/>
      <c r="E141" s="56"/>
      <c r="F141" s="56"/>
      <c r="G141" s="56"/>
    </row>
    <row r="142" spans="3:7" s="21" customFormat="1" ht="15">
      <c r="C142" s="19"/>
      <c r="E142" s="56"/>
      <c r="F142" s="56"/>
      <c r="G142" s="56"/>
    </row>
    <row r="143" spans="3:7" s="21" customFormat="1" ht="15">
      <c r="C143" s="19"/>
      <c r="E143" s="56"/>
      <c r="F143" s="56"/>
      <c r="G143" s="56"/>
    </row>
    <row r="144" spans="3:7" s="21" customFormat="1" ht="15">
      <c r="C144" s="19"/>
      <c r="E144" s="56"/>
      <c r="F144" s="56"/>
      <c r="G144" s="56"/>
    </row>
    <row r="145" spans="3:7" s="21" customFormat="1" ht="15">
      <c r="C145" s="19"/>
      <c r="E145" s="56"/>
      <c r="F145" s="56"/>
      <c r="G145" s="56"/>
    </row>
    <row r="146" spans="3:7" s="21" customFormat="1" ht="15">
      <c r="C146" s="19"/>
      <c r="E146" s="56"/>
      <c r="F146" s="56"/>
      <c r="G146" s="56"/>
    </row>
    <row r="147" spans="3:7" s="21" customFormat="1" ht="15">
      <c r="C147" s="19"/>
      <c r="E147" s="56"/>
      <c r="F147" s="56"/>
      <c r="G147" s="56"/>
    </row>
    <row r="148" spans="3:7" s="21" customFormat="1" ht="15">
      <c r="C148" s="19"/>
      <c r="E148" s="56"/>
      <c r="F148" s="56"/>
      <c r="G148" s="56"/>
    </row>
    <row r="149" spans="3:7" s="21" customFormat="1" ht="15">
      <c r="C149" s="19"/>
      <c r="E149" s="56"/>
      <c r="F149" s="56"/>
      <c r="G149" s="56"/>
    </row>
    <row r="150" spans="3:7" s="21" customFormat="1" ht="15">
      <c r="C150" s="19"/>
      <c r="E150" s="56"/>
      <c r="F150" s="56"/>
      <c r="G150" s="56"/>
    </row>
    <row r="151" spans="3:7" s="21" customFormat="1" ht="15">
      <c r="C151" s="19"/>
      <c r="E151" s="56"/>
      <c r="F151" s="56"/>
      <c r="G151" s="56"/>
    </row>
    <row r="152" spans="3:7" s="21" customFormat="1" ht="15">
      <c r="C152" s="19"/>
      <c r="E152" s="56"/>
      <c r="F152" s="56"/>
      <c r="G152" s="56"/>
    </row>
    <row r="153" spans="3:7" s="21" customFormat="1" ht="15">
      <c r="C153" s="19"/>
      <c r="E153" s="56"/>
      <c r="F153" s="56"/>
      <c r="G153" s="56"/>
    </row>
    <row r="154" spans="3:7" s="21" customFormat="1" ht="15">
      <c r="C154" s="19"/>
      <c r="E154" s="56"/>
      <c r="F154" s="56"/>
      <c r="G154" s="56"/>
    </row>
    <row r="155" spans="3:7" s="21" customFormat="1" ht="15">
      <c r="C155" s="19"/>
      <c r="E155" s="56"/>
      <c r="F155" s="56"/>
      <c r="G155" s="56"/>
    </row>
    <row r="156" spans="3:7" s="21" customFormat="1" ht="15">
      <c r="C156" s="19"/>
      <c r="E156" s="56"/>
      <c r="F156" s="56"/>
      <c r="G156" s="56"/>
    </row>
    <row r="157" spans="3:7" s="21" customFormat="1" ht="15">
      <c r="C157" s="19"/>
      <c r="E157" s="56"/>
      <c r="F157" s="56"/>
      <c r="G157" s="56"/>
    </row>
    <row r="158" spans="3:7" s="21" customFormat="1" ht="15">
      <c r="C158" s="19"/>
      <c r="E158" s="56"/>
      <c r="F158" s="56"/>
      <c r="G158" s="56"/>
    </row>
    <row r="159" spans="3:7" s="21" customFormat="1" ht="15">
      <c r="C159" s="19"/>
      <c r="E159" s="56"/>
      <c r="F159" s="56"/>
      <c r="G159" s="56"/>
    </row>
    <row r="160" spans="3:7" s="21" customFormat="1" ht="15">
      <c r="C160" s="19"/>
      <c r="E160" s="56"/>
      <c r="F160" s="56"/>
      <c r="G160" s="56"/>
    </row>
    <row r="161" spans="3:7" s="21" customFormat="1" ht="15">
      <c r="C161" s="19"/>
      <c r="E161" s="56"/>
      <c r="F161" s="56"/>
      <c r="G161" s="56"/>
    </row>
    <row r="162" spans="3:7" s="21" customFormat="1" ht="15">
      <c r="C162" s="19"/>
      <c r="E162" s="56"/>
      <c r="F162" s="56"/>
      <c r="G162" s="56"/>
    </row>
    <row r="163" spans="3:7" s="21" customFormat="1" ht="15">
      <c r="C163" s="19"/>
      <c r="E163" s="56"/>
      <c r="F163" s="56"/>
      <c r="G163" s="56"/>
    </row>
    <row r="164" s="21" customFormat="1" ht="15">
      <c r="C164" s="19"/>
    </row>
    <row r="165" s="21" customFormat="1" ht="15">
      <c r="C165" s="19"/>
    </row>
    <row r="166" s="21" customFormat="1" ht="15">
      <c r="C166" s="19"/>
    </row>
    <row r="167" s="21" customFormat="1" ht="15">
      <c r="C167" s="19"/>
    </row>
    <row r="168" s="21" customFormat="1" ht="15">
      <c r="C168" s="19"/>
    </row>
    <row r="169" s="21" customFormat="1" ht="15">
      <c r="C169" s="19"/>
    </row>
    <row r="170" s="21" customFormat="1" ht="15">
      <c r="C170" s="19"/>
    </row>
    <row r="171" s="21" customFormat="1" ht="15">
      <c r="C171" s="19"/>
    </row>
    <row r="172" s="21" customFormat="1" ht="15">
      <c r="C172" s="19"/>
    </row>
    <row r="173" s="21" customFormat="1" ht="15">
      <c r="C173" s="19"/>
    </row>
    <row r="174" s="21" customFormat="1" ht="15">
      <c r="C174" s="19"/>
    </row>
    <row r="175" s="21" customFormat="1" ht="15">
      <c r="C175" s="19"/>
    </row>
    <row r="176" s="21" customFormat="1" ht="15">
      <c r="C176" s="19"/>
    </row>
    <row r="177" s="21" customFormat="1" ht="15">
      <c r="C177" s="19"/>
    </row>
    <row r="178" s="21" customFormat="1" ht="15">
      <c r="C178" s="19"/>
    </row>
    <row r="179" s="21" customFormat="1" ht="15">
      <c r="C179" s="19"/>
    </row>
    <row r="180" s="21" customFormat="1" ht="15">
      <c r="C180" s="19"/>
    </row>
    <row r="181" s="21" customFormat="1" ht="15">
      <c r="C181" s="19"/>
    </row>
    <row r="182" s="21" customFormat="1" ht="15">
      <c r="C182" s="19"/>
    </row>
    <row r="183" s="21" customFormat="1" ht="15">
      <c r="C183" s="19"/>
    </row>
    <row r="184" s="21" customFormat="1" ht="15">
      <c r="C184" s="19"/>
    </row>
    <row r="185" s="21" customFormat="1" ht="15">
      <c r="C185" s="19"/>
    </row>
    <row r="186" s="21" customFormat="1" ht="15">
      <c r="C186" s="19"/>
    </row>
    <row r="187" s="21" customFormat="1" ht="15">
      <c r="C187" s="19"/>
    </row>
    <row r="188" s="21" customFormat="1" ht="15">
      <c r="C188" s="19"/>
    </row>
    <row r="189" s="21" customFormat="1" ht="15">
      <c r="C189" s="19"/>
    </row>
    <row r="190" s="21" customFormat="1" ht="15">
      <c r="C190" s="19"/>
    </row>
    <row r="191" s="21" customFormat="1" ht="15">
      <c r="C191" s="19"/>
    </row>
    <row r="192" s="21" customFormat="1" ht="15">
      <c r="C192" s="19"/>
    </row>
    <row r="193" s="21" customFormat="1" ht="15">
      <c r="C193" s="19"/>
    </row>
    <row r="194" s="21" customFormat="1" ht="15">
      <c r="C194" s="19"/>
    </row>
    <row r="195" s="21" customFormat="1" ht="15">
      <c r="C195" s="19"/>
    </row>
    <row r="196" s="21" customFormat="1" ht="15">
      <c r="C196" s="19"/>
    </row>
    <row r="197" s="21" customFormat="1" ht="15">
      <c r="C197" s="19"/>
    </row>
    <row r="198" s="21" customFormat="1" ht="15">
      <c r="C198" s="19"/>
    </row>
    <row r="199" s="21" customFormat="1" ht="15">
      <c r="C199" s="19"/>
    </row>
    <row r="200" s="21" customFormat="1" ht="15">
      <c r="C200" s="19"/>
    </row>
    <row r="201" s="21" customFormat="1" ht="15">
      <c r="C201" s="19"/>
    </row>
    <row r="202" s="21" customFormat="1" ht="15">
      <c r="C202" s="19"/>
    </row>
    <row r="203" s="21" customFormat="1" ht="15">
      <c r="C203" s="19"/>
    </row>
    <row r="204" s="21" customFormat="1" ht="15">
      <c r="C204" s="19"/>
    </row>
    <row r="205" s="21" customFormat="1" ht="15">
      <c r="C205" s="19"/>
    </row>
    <row r="206" spans="1:7" ht="15">
      <c r="A206" s="4"/>
      <c r="B206" s="4"/>
      <c r="C206" s="3"/>
      <c r="F206" s="4"/>
      <c r="G206" s="4"/>
    </row>
    <row r="207" spans="1:7" ht="15">
      <c r="A207" s="4"/>
      <c r="B207" s="4"/>
      <c r="C207" s="3"/>
      <c r="F207" s="4"/>
      <c r="G207" s="4"/>
    </row>
    <row r="208" spans="1:7" ht="15">
      <c r="A208" s="4"/>
      <c r="B208" s="4"/>
      <c r="C208" s="3"/>
      <c r="F208" s="4"/>
      <c r="G208" s="4"/>
    </row>
    <row r="209" spans="1:7" ht="15">
      <c r="A209" s="4"/>
      <c r="B209" s="4"/>
      <c r="C209" s="3"/>
      <c r="F209" s="4"/>
      <c r="G209" s="4"/>
    </row>
    <row r="210" spans="1:7" ht="15">
      <c r="A210" s="4"/>
      <c r="B210" s="4"/>
      <c r="C210" s="3"/>
      <c r="F210" s="4"/>
      <c r="G210" s="4"/>
    </row>
    <row r="211" spans="1:7" ht="15">
      <c r="A211" s="4"/>
      <c r="B211" s="4"/>
      <c r="C211" s="3"/>
      <c r="F211" s="4"/>
      <c r="G211" s="4"/>
    </row>
    <row r="212" spans="1:7" ht="15">
      <c r="A212" s="4"/>
      <c r="B212" s="4"/>
      <c r="C212" s="3"/>
      <c r="F212" s="4"/>
      <c r="G212" s="4"/>
    </row>
    <row r="213" spans="1:7" ht="15">
      <c r="A213" s="4"/>
      <c r="B213" s="4"/>
      <c r="C213" s="3"/>
      <c r="F213" s="4"/>
      <c r="G213" s="4"/>
    </row>
    <row r="214" spans="1:7" ht="15">
      <c r="A214" s="4"/>
      <c r="B214" s="4"/>
      <c r="C214" s="3"/>
      <c r="F214" s="4"/>
      <c r="G214" s="4"/>
    </row>
    <row r="215" spans="1:7" ht="15">
      <c r="A215" s="4"/>
      <c r="B215" s="4"/>
      <c r="C215" s="3"/>
      <c r="F215" s="4"/>
      <c r="G215" s="4"/>
    </row>
  </sheetData>
  <sheetProtection/>
  <mergeCells count="2">
    <mergeCell ref="A1:G1"/>
    <mergeCell ref="F3:G3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Шумахер Татьяна Васильевна</dc:creator>
  <cp:keywords/>
  <dc:description/>
  <cp:lastModifiedBy>MF-KudEA</cp:lastModifiedBy>
  <cp:lastPrinted>2022-10-18T12:47:22Z</cp:lastPrinted>
  <dcterms:created xsi:type="dcterms:W3CDTF">2000-02-18T06:44:28Z</dcterms:created>
  <dcterms:modified xsi:type="dcterms:W3CDTF">2022-10-18T12:47:23Z</dcterms:modified>
  <cp:category/>
  <cp:version/>
  <cp:contentType/>
  <cp:contentStatus/>
</cp:coreProperties>
</file>