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7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'Алекс'!$A$1:$D$66</definedName>
    <definedName name="_xlnm.Print_Area" localSheetId="1">'В-У'!$A$1:$D$65</definedName>
    <definedName name="_xlnm.Print_Area" localSheetId="2">'Вят'!$A$1:$D$75</definedName>
    <definedName name="_xlnm.Print_Area" localSheetId="3">'Кужмара'!$A$1:$D$74</definedName>
    <definedName name="_xlnm.Print_Area" localSheetId="4">'Михайл'!$A$1:$D$66</definedName>
    <definedName name="_xlnm.Print_Area" localSheetId="5">'Ронга'!$A$1:$D$62</definedName>
    <definedName name="_xlnm.Print_Area" localSheetId="7">'Совет'!$A$1:$D$81</definedName>
    <definedName name="_xlnm.Print_Area" localSheetId="6">'Солнеч'!$A$1:$D$59</definedName>
  </definedNames>
  <calcPr fullCalcOnLoad="1"/>
</workbook>
</file>

<file path=xl/sharedStrings.xml><?xml version="1.0" encoding="utf-8"?>
<sst xmlns="http://schemas.openxmlformats.org/spreadsheetml/2006/main" count="528" uniqueCount="178">
  <si>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</si>
  <si>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</si>
  <si>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</si>
  <si>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</si>
  <si>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</si>
  <si>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</si>
  <si>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</si>
  <si>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</si>
  <si>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</si>
  <si>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</si>
  <si>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</si>
  <si>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</si>
  <si>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</si>
  <si>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</si>
  <si>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</si>
  <si>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</si>
  <si>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</si>
  <si>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</si>
  <si>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</si>
  <si>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</si>
  <si>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</si>
  <si>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</si>
  <si>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</si>
  <si>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</si>
  <si>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</si>
  <si>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</si>
  <si>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</si>
  <si>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</si>
  <si>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</si>
  <si>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</si>
  <si>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</si>
  <si>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</si>
  <si>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</si>
  <si>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</si>
  <si>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</si>
  <si>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</si>
  <si>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</si>
  <si>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</si>
  <si>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</si>
  <si>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</si>
  <si>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</si>
  <si>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</si>
  <si>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</si>
  <si>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</si>
  <si>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</si>
  <si>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</si>
  <si>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</si>
  <si>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</si>
  <si>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</si>
  <si>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</si>
  <si>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</si>
  <si>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</si>
  <si>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</si>
  <si>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</si>
  <si>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</si>
  <si>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</si>
  <si>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</si>
  <si>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</si>
  <si>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</si>
  <si>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</si>
  <si>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</si>
  <si>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</si>
  <si>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</si>
  <si>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</si>
  <si>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</si>
  <si>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</si>
  <si>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</si>
  <si>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</si>
  <si>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</si>
  <si>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</si>
  <si>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</si>
  <si>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</si>
  <si>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</si>
  <si>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</si>
  <si>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</si>
  <si>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</si>
  <si>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</si>
  <si>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</si>
  <si>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</si>
  <si>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</si>
  <si>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</si>
  <si>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</si>
  <si>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</si>
  <si>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</si>
  <si>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</si>
  <si>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</si>
  <si>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</si>
  <si>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</si>
  <si>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</si>
  <si>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</si>
  <si>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</si>
  <si>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</si>
  <si>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</si>
  <si>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</si>
  <si>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</si>
  <si>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</si>
  <si>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</si>
  <si>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</si>
  <si>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</si>
  <si>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</si>
  <si>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</si>
  <si>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</si>
  <si>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</si>
  <si>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</si>
  <si>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</si>
  <si>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</si>
  <si>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</si>
  <si>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</si>
  <si>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</si>
  <si>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</si>
  <si>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</si>
  <si>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</si>
  <si>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</si>
  <si>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</si>
  <si>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</si>
  <si>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</si>
  <si>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</si>
  <si>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</si>
  <si>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</si>
  <si>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</si>
  <si>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</si>
  <si>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</si>
  <si>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</si>
  <si>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</si>
  <si>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</si>
  <si>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</si>
  <si>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</si>
  <si>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</si>
  <si>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</si>
  <si>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</si>
  <si>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</si>
  <si>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</si>
  <si>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</si>
  <si>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</si>
  <si>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</si>
  <si>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</si>
  <si>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</si>
  <si>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</si>
  <si>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мемориала памяти участников Великой Отечественной войны 1941-1945 годов по адресу: ул. Верхняя, дер. Кукмарь, Советского муниципального района Республики Марий Эл, проект - "Строительство мемориала памяти участников Великой Отечественной войны 1941 - 1945 годов по адресу: ул. Верхняя, дер. Кукмарь, Советский муниципальный район, Республика Марий Эл")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</si>
  <si>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строительство мемориала памяти участников Великой Отечественной войны 1941-1945 годов по адресу: ул. Верхняя, дер. Кукмарь, Советского муниципального района Республики Марий Эл, проект - "Строительство мемориала памяти участников Великой Отечественной войны 1941 - 1945 годов по адресу: ул. Верхняя, дер. Кукмарь, Советский муниципальный район, Республика Марий Эл")</t>
  </si>
  <si>
    <t>904 202 20077 10 0020 150 Субсидии бюджетам на софинансирование капитальных вложений в объекты муниципальной собственности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</si>
  <si>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</si>
  <si>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План 2022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</si>
  <si>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устройства ограждения территории кладбища с.Орши, проект - "Устройство ограждения территории кладбища с. Орши")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</si>
  <si>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устройства ограждения территории кладбища с.Орши, проект - "Устройство ограждения территории кладбища с. Орши")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</si>
  <si>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</si>
  <si>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904 117 15030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</si>
  <si>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904 117 15030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</si>
  <si>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</si>
  <si>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</si>
  <si>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</si>
  <si>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2 02 49999 13 0020 150 Прочие межбюджетные трансферты, передаваемые бюджетам (на проектно-изыскательские работы в отношении автомобильных дорог общего пользования местного значения, включенных в перечень объектов, реализуемых в рамках национального проекта "Безопасные качественные дороги", и входящих в состав Йошкар-Олинской городской агломерации)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</si>
  <si>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</si>
  <si>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</si>
  <si>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</si>
  <si>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</si>
  <si>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</si>
  <si>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</si>
  <si>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</si>
  <si>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</si>
  <si>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</si>
  <si>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Е.С.Кропотова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</si>
  <si>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</si>
  <si>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</si>
  <si>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</si>
  <si>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0010 150 Прочие субсидии (на осуществление целевых мероприятий в отношении автомобильных дорог общего пользования местного значения)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</si>
  <si>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</si>
  <si>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</si>
  <si>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904 207 05030 13 0000 150 Прочие безвозмездные поступления в бюджеты городских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</si>
  <si>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</si>
  <si>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</si>
  <si>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</si>
  <si>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</si>
  <si>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</si>
  <si>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</si>
  <si>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</si>
  <si>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на 1 января  2023 г.</t>
  </si>
  <si>
    <t>Факт на 01.01.23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</si>
</sst>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6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5" applyFont="1" applyBorder="1" applyAlignment="1">
      <alignment horizontal="justify" vertical="top" wrapText="1"/>
      <protection/>
    </xf>
    <xf numFmtId="2" fontId="6" fillId="35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0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69"/>
  <sheetViews>
    <sheetView view="pageBreakPreview" zoomScaleSheetLayoutView="100" zoomScalePageLayoutView="0" workbookViewId="0" topLeftCell="A36">
      <pane xSplit="1" topLeftCell="C1" activePane="topRight" state="frozen"/>
      <selection pane="topLeft" activeCell="A1" sqref="A1"/>
      <selection pane="topRight" activeCell="C42" sqref="C4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58" t="s">
        <v>105</v>
      </c>
      <c r="B1" s="58"/>
      <c r="C1" s="58"/>
      <c r="D1" s="58"/>
    </row>
    <row r="2" spans="1:4" ht="15.75">
      <c r="A2" s="58" t="s">
        <v>106</v>
      </c>
      <c r="B2" s="58"/>
      <c r="C2" s="58"/>
      <c r="D2" s="58"/>
    </row>
    <row r="3" spans="1:4" ht="15.75">
      <c r="A3" s="58" t="s">
        <v>176</v>
      </c>
      <c r="B3" s="58"/>
      <c r="C3" s="58"/>
      <c r="D3" s="58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142</v>
      </c>
      <c r="C5" s="2" t="s">
        <v>177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1298.3</v>
      </c>
      <c r="C8" s="9">
        <f>SUM(C9:C24)</f>
        <v>1708.18721</v>
      </c>
      <c r="D8" s="10">
        <f aca="true" t="shared" si="0" ref="D8:D18">C8/B8*100</f>
        <v>131.57107063082495</v>
      </c>
    </row>
    <row r="9" spans="1:4" ht="18" customHeight="1">
      <c r="A9" s="4" t="s">
        <v>20</v>
      </c>
      <c r="B9" s="11">
        <v>384</v>
      </c>
      <c r="C9" s="27">
        <v>420.53303</v>
      </c>
      <c r="D9" s="6">
        <f t="shared" si="0"/>
        <v>109.51380989583332</v>
      </c>
    </row>
    <row r="10" spans="1:4" ht="15.75" customHeight="1">
      <c r="A10" s="4" t="s">
        <v>21</v>
      </c>
      <c r="B10" s="11">
        <v>164</v>
      </c>
      <c r="C10" s="11">
        <v>186.6008</v>
      </c>
      <c r="D10" s="6">
        <f t="shared" si="0"/>
        <v>113.78097560975608</v>
      </c>
    </row>
    <row r="11" spans="1:4" ht="15" customHeight="1">
      <c r="A11" s="4" t="s">
        <v>22</v>
      </c>
      <c r="B11" s="11">
        <v>380</v>
      </c>
      <c r="C11" s="11">
        <v>372.31085</v>
      </c>
      <c r="D11" s="6">
        <f t="shared" si="0"/>
        <v>97.97653947368421</v>
      </c>
    </row>
    <row r="12" spans="1:4" ht="34.5" customHeight="1">
      <c r="A12" s="40" t="s">
        <v>167</v>
      </c>
      <c r="B12" s="11">
        <v>0</v>
      </c>
      <c r="C12" s="11">
        <v>-0.20398</v>
      </c>
      <c r="D12" s="6">
        <v>0</v>
      </c>
    </row>
    <row r="13" spans="1:4" ht="41.25" customHeight="1">
      <c r="A13" s="4" t="s">
        <v>23</v>
      </c>
      <c r="B13" s="11">
        <v>0</v>
      </c>
      <c r="C13" s="11">
        <v>4.87306</v>
      </c>
      <c r="D13" s="6">
        <v>0</v>
      </c>
    </row>
    <row r="14" spans="1:4" ht="32.25" customHeight="1">
      <c r="A14" s="7" t="s">
        <v>24</v>
      </c>
      <c r="B14" s="11">
        <v>94</v>
      </c>
      <c r="C14" s="11">
        <v>198.2255</v>
      </c>
      <c r="D14" s="6">
        <f t="shared" si="0"/>
        <v>210.87819148936174</v>
      </c>
    </row>
    <row r="15" spans="1:4" ht="60.75" customHeight="1">
      <c r="A15" s="12" t="s">
        <v>25</v>
      </c>
      <c r="B15" s="11">
        <v>79.3</v>
      </c>
      <c r="C15" s="11">
        <v>147.86917</v>
      </c>
      <c r="D15" s="6">
        <f>C15/B15*100</f>
        <v>186.4680580075662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34.5" customHeight="1">
      <c r="A17" s="25" t="s">
        <v>35</v>
      </c>
      <c r="B17" s="11">
        <v>0</v>
      </c>
      <c r="C17" s="11">
        <v>180</v>
      </c>
      <c r="D17" s="6">
        <v>0</v>
      </c>
    </row>
    <row r="18" spans="1:4" ht="32.25" customHeight="1">
      <c r="A18" s="60" t="s">
        <v>102</v>
      </c>
      <c r="B18" s="11"/>
      <c r="C18" s="11">
        <v>0.97878</v>
      </c>
      <c r="D18" s="6" t="e">
        <f t="shared" si="0"/>
        <v>#DIV/0!</v>
      </c>
    </row>
    <row r="19" spans="1:4" ht="1.5" customHeight="1" hidden="1">
      <c r="A19" s="25" t="s">
        <v>36</v>
      </c>
      <c r="B19" s="11">
        <v>0</v>
      </c>
      <c r="C19" s="11">
        <v>0</v>
      </c>
      <c r="D19" s="6">
        <v>0</v>
      </c>
    </row>
    <row r="20" spans="1:4" ht="1.5" customHeight="1">
      <c r="A20" s="25" t="s">
        <v>27</v>
      </c>
      <c r="B20" s="11">
        <v>0</v>
      </c>
      <c r="C20" s="11">
        <v>0</v>
      </c>
      <c r="D20" s="6">
        <v>0</v>
      </c>
    </row>
    <row r="21" spans="1:4" ht="62.25" customHeight="1">
      <c r="A21" s="53" t="s">
        <v>127</v>
      </c>
      <c r="B21" s="11">
        <v>91</v>
      </c>
      <c r="C21" s="11">
        <v>91</v>
      </c>
      <c r="D21" s="6">
        <f>C21/B21*100</f>
        <v>100</v>
      </c>
    </row>
    <row r="22" spans="1:4" ht="60" customHeight="1">
      <c r="A22" s="53" t="s">
        <v>128</v>
      </c>
      <c r="B22" s="11">
        <v>106</v>
      </c>
      <c r="C22" s="11">
        <v>106</v>
      </c>
      <c r="D22" s="6">
        <f>C22/B22*100</f>
        <v>100</v>
      </c>
    </row>
    <row r="23" spans="1:4" ht="63" customHeight="1" hidden="1">
      <c r="A23" s="53"/>
      <c r="B23" s="11"/>
      <c r="C23" s="11"/>
      <c r="D23" s="6"/>
    </row>
    <row r="24" spans="1:4" ht="32.25" customHeight="1">
      <c r="A24" s="53" t="s">
        <v>152</v>
      </c>
      <c r="B24" s="11">
        <v>0</v>
      </c>
      <c r="C24" s="11">
        <v>0</v>
      </c>
      <c r="D24" s="6">
        <v>0</v>
      </c>
    </row>
    <row r="25" spans="1:4" ht="15.75" customHeight="1">
      <c r="A25" s="8" t="s">
        <v>4</v>
      </c>
      <c r="B25" s="26">
        <f>B26+B27+B33+B36+B34+B35+B32+B29+B37+B39+B40+B28+B30+B31+B38</f>
        <v>4572.151169999999</v>
      </c>
      <c r="C25" s="26">
        <f>C26+C27+C29+C32+C33+C34+C35+C36+C37+C39+C40+C28+C30+C38+C31+C41</f>
        <v>4459.69677</v>
      </c>
      <c r="D25" s="10">
        <f aca="true" t="shared" si="1" ref="D25:D32">C25/B25*100</f>
        <v>97.5404487774187</v>
      </c>
    </row>
    <row r="26" spans="1:4" ht="37.5" customHeight="1">
      <c r="A26" s="4" t="s">
        <v>61</v>
      </c>
      <c r="B26" s="11">
        <v>1144.0704</v>
      </c>
      <c r="C26" s="11">
        <v>1144.0704</v>
      </c>
      <c r="D26" s="6">
        <f t="shared" si="1"/>
        <v>100</v>
      </c>
    </row>
    <row r="27" spans="1:4" ht="50.25" customHeight="1">
      <c r="A27" s="4" t="s">
        <v>129</v>
      </c>
      <c r="B27" s="5">
        <v>130.40686</v>
      </c>
      <c r="C27" s="5">
        <v>130.40686</v>
      </c>
      <c r="D27" s="6">
        <f t="shared" si="1"/>
        <v>100</v>
      </c>
    </row>
    <row r="28" spans="1:4" ht="55.5" customHeight="1" hidden="1">
      <c r="A28" s="4" t="s">
        <v>120</v>
      </c>
      <c r="B28" s="5"/>
      <c r="C28" s="5"/>
      <c r="D28" s="6"/>
    </row>
    <row r="29" spans="1:4" ht="32.25" customHeight="1">
      <c r="A29" s="24" t="s">
        <v>62</v>
      </c>
      <c r="B29" s="5">
        <v>653.03766</v>
      </c>
      <c r="C29" s="5">
        <v>653.03766</v>
      </c>
      <c r="D29" s="6">
        <f t="shared" si="1"/>
        <v>100</v>
      </c>
    </row>
    <row r="30" spans="1:4" ht="35.25" customHeight="1">
      <c r="A30" s="44" t="s">
        <v>130</v>
      </c>
      <c r="B30" s="5">
        <v>468.437</v>
      </c>
      <c r="C30" s="5">
        <v>468.437</v>
      </c>
      <c r="D30" s="6">
        <f t="shared" si="1"/>
        <v>100</v>
      </c>
    </row>
    <row r="31" spans="1:4" ht="48.75" customHeight="1">
      <c r="A31" s="44" t="s">
        <v>131</v>
      </c>
      <c r="B31" s="5">
        <v>791.77542</v>
      </c>
      <c r="C31" s="5">
        <v>791.77542</v>
      </c>
      <c r="D31" s="6">
        <f t="shared" si="1"/>
        <v>100</v>
      </c>
    </row>
    <row r="32" spans="1:4" ht="125.25" customHeight="1">
      <c r="A32" s="4" t="s">
        <v>132</v>
      </c>
      <c r="B32" s="5">
        <v>300.1244</v>
      </c>
      <c r="C32" s="5">
        <v>299.8</v>
      </c>
      <c r="D32" s="6">
        <f t="shared" si="1"/>
        <v>99.89191148736991</v>
      </c>
    </row>
    <row r="33" spans="1:4" ht="0.75" customHeight="1">
      <c r="A33" s="4" t="s">
        <v>63</v>
      </c>
      <c r="B33" s="5"/>
      <c r="C33" s="5"/>
      <c r="D33" s="6" t="e">
        <f>C33/B33*100</f>
        <v>#DIV/0!</v>
      </c>
    </row>
    <row r="34" spans="1:4" ht="99.75" customHeight="1">
      <c r="A34" s="4" t="s">
        <v>133</v>
      </c>
      <c r="B34" s="5">
        <v>0.1</v>
      </c>
      <c r="C34" s="5">
        <v>0.1</v>
      </c>
      <c r="D34" s="6">
        <f>C34/B34*100</f>
        <v>100</v>
      </c>
    </row>
    <row r="35" spans="1:4" ht="155.25" customHeight="1">
      <c r="A35" s="4" t="s">
        <v>134</v>
      </c>
      <c r="B35" s="5">
        <v>0.1</v>
      </c>
      <c r="C35" s="5">
        <v>0.1</v>
      </c>
      <c r="D35" s="6">
        <f>C35/B35*100</f>
        <v>100</v>
      </c>
    </row>
    <row r="36" spans="1:4" ht="95.25" customHeight="1">
      <c r="A36" s="4" t="s">
        <v>135</v>
      </c>
      <c r="B36" s="5">
        <v>478.286</v>
      </c>
      <c r="C36" s="5">
        <v>478.286</v>
      </c>
      <c r="D36" s="6">
        <f>C36/B36*100</f>
        <v>100</v>
      </c>
    </row>
    <row r="37" spans="1:4" ht="101.25" customHeight="1" hidden="1">
      <c r="A37" s="4" t="s">
        <v>136</v>
      </c>
      <c r="B37" s="5">
        <v>0</v>
      </c>
      <c r="C37" s="5"/>
      <c r="D37" s="6"/>
    </row>
    <row r="38" spans="1:4" ht="101.25" customHeight="1">
      <c r="A38" s="4" t="s">
        <v>136</v>
      </c>
      <c r="B38" s="5">
        <v>574.51343</v>
      </c>
      <c r="C38" s="5">
        <v>460.38343</v>
      </c>
      <c r="D38" s="6">
        <f>C38/B38*100</f>
        <v>80.13449398389173</v>
      </c>
    </row>
    <row r="39" spans="1:4" ht="96" customHeight="1">
      <c r="A39" s="4" t="s">
        <v>137</v>
      </c>
      <c r="B39" s="5">
        <v>0.1</v>
      </c>
      <c r="C39" s="5">
        <v>0.1</v>
      </c>
      <c r="D39" s="6">
        <f>C39/B39*100</f>
        <v>100</v>
      </c>
    </row>
    <row r="40" spans="1:4" ht="48.75" customHeight="1">
      <c r="A40" s="4" t="s">
        <v>158</v>
      </c>
      <c r="B40" s="5">
        <v>31.2</v>
      </c>
      <c r="C40" s="5">
        <v>31.2</v>
      </c>
      <c r="D40" s="6">
        <f>C40/B40*100</f>
        <v>100</v>
      </c>
    </row>
    <row r="41" spans="1:4" ht="38.25" customHeight="1">
      <c r="A41" s="4" t="s">
        <v>170</v>
      </c>
      <c r="B41" s="5">
        <v>0</v>
      </c>
      <c r="C41" s="5">
        <v>2</v>
      </c>
      <c r="D41" s="6">
        <v>0</v>
      </c>
    </row>
    <row r="42" spans="1:4" ht="21.75" customHeight="1">
      <c r="A42" s="8" t="s">
        <v>1</v>
      </c>
      <c r="B42" s="9">
        <f>B25+B8</f>
        <v>5870.451169999999</v>
      </c>
      <c r="C42" s="9">
        <f>C25+C8</f>
        <v>6167.88398</v>
      </c>
      <c r="D42" s="10">
        <f aca="true" t="shared" si="2" ref="D42:D62">C42/B42*100</f>
        <v>105.06660904565534</v>
      </c>
    </row>
    <row r="43" spans="1:4" ht="14.25">
      <c r="A43" s="8" t="s">
        <v>171</v>
      </c>
      <c r="B43" s="9">
        <f>B44+B48+B50+B53+B57+B61</f>
        <v>5870.451169999999</v>
      </c>
      <c r="C43" s="9">
        <f>C44+C48+C50+C53+C57+C61</f>
        <v>5828.726889999999</v>
      </c>
      <c r="D43" s="10">
        <f t="shared" si="2"/>
        <v>99.28924917707815</v>
      </c>
    </row>
    <row r="44" spans="1:4" ht="14.25">
      <c r="A44" s="8" t="s">
        <v>17</v>
      </c>
      <c r="B44" s="9">
        <f>B45+B46+B47</f>
        <v>1964.0834300000001</v>
      </c>
      <c r="C44" s="9">
        <f>C45+C46+C47</f>
        <v>1942.30627</v>
      </c>
      <c r="D44" s="10">
        <f t="shared" si="2"/>
        <v>98.89123039951515</v>
      </c>
    </row>
    <row r="45" spans="1:4" ht="45">
      <c r="A45" s="16" t="s">
        <v>9</v>
      </c>
      <c r="B45" s="5">
        <v>1875.38343</v>
      </c>
      <c r="C45" s="5">
        <v>1873.8532</v>
      </c>
      <c r="D45" s="10">
        <f t="shared" si="2"/>
        <v>99.9184044193032</v>
      </c>
    </row>
    <row r="46" spans="1:4" ht="15">
      <c r="A46" s="16" t="s">
        <v>12</v>
      </c>
      <c r="B46" s="46">
        <v>1</v>
      </c>
      <c r="C46" s="46">
        <v>0</v>
      </c>
      <c r="D46" s="10">
        <f t="shared" si="2"/>
        <v>0</v>
      </c>
    </row>
    <row r="47" spans="1:4" ht="15" customHeight="1">
      <c r="A47" s="4" t="s">
        <v>7</v>
      </c>
      <c r="B47" s="46">
        <v>87.7</v>
      </c>
      <c r="C47" s="46">
        <v>68.45307</v>
      </c>
      <c r="D47" s="10">
        <f t="shared" si="2"/>
        <v>78.0536716077537</v>
      </c>
    </row>
    <row r="48" spans="1:4" ht="14.25">
      <c r="A48" s="8" t="s">
        <v>18</v>
      </c>
      <c r="B48" s="45">
        <f>B49</f>
        <v>130.40686</v>
      </c>
      <c r="C48" s="45">
        <f>C49</f>
        <v>130.40686</v>
      </c>
      <c r="D48" s="10">
        <f t="shared" si="2"/>
        <v>100</v>
      </c>
    </row>
    <row r="49" spans="1:4" ht="16.5" customHeight="1">
      <c r="A49" s="4" t="s">
        <v>5</v>
      </c>
      <c r="B49" s="46">
        <v>130.40686</v>
      </c>
      <c r="C49" s="46">
        <v>130.40686</v>
      </c>
      <c r="D49" s="10">
        <f t="shared" si="2"/>
        <v>100</v>
      </c>
    </row>
    <row r="50" spans="1:4" ht="13.5" customHeight="1">
      <c r="A50" s="8" t="s">
        <v>95</v>
      </c>
      <c r="B50" s="45">
        <f>B51+B52</f>
        <v>5</v>
      </c>
      <c r="C50" s="45">
        <f>C51+C52</f>
        <v>0</v>
      </c>
      <c r="D50" s="10">
        <f t="shared" si="2"/>
        <v>0</v>
      </c>
    </row>
    <row r="51" spans="1:4" ht="19.5" customHeight="1" hidden="1">
      <c r="A51" s="4" t="s">
        <v>81</v>
      </c>
      <c r="B51" s="46">
        <v>0</v>
      </c>
      <c r="C51" s="46">
        <v>0</v>
      </c>
      <c r="D51" s="10" t="e">
        <f t="shared" si="2"/>
        <v>#DIV/0!</v>
      </c>
    </row>
    <row r="52" spans="1:4" ht="30">
      <c r="A52" s="4" t="s">
        <v>172</v>
      </c>
      <c r="B52" s="46">
        <v>5</v>
      </c>
      <c r="C52" s="46">
        <v>0</v>
      </c>
      <c r="D52" s="10">
        <f t="shared" si="2"/>
        <v>0</v>
      </c>
    </row>
    <row r="53" spans="1:4" ht="14.25">
      <c r="A53" s="8" t="s">
        <v>11</v>
      </c>
      <c r="B53" s="45">
        <f>B54+B56+B55</f>
        <v>2512.56336</v>
      </c>
      <c r="C53" s="45">
        <f>C54+C56+C55</f>
        <v>2512.2389599999997</v>
      </c>
      <c r="D53" s="10">
        <f t="shared" si="2"/>
        <v>99.98708888280531</v>
      </c>
    </row>
    <row r="54" spans="1:4" ht="15">
      <c r="A54" s="4" t="s">
        <v>72</v>
      </c>
      <c r="B54" s="46">
        <v>0</v>
      </c>
      <c r="C54" s="46">
        <v>0</v>
      </c>
      <c r="D54" s="10">
        <v>0</v>
      </c>
    </row>
    <row r="55" spans="1:4" ht="15">
      <c r="A55" s="4" t="s">
        <v>28</v>
      </c>
      <c r="B55" s="46">
        <v>1246.8474</v>
      </c>
      <c r="C55" s="46">
        <v>1246.523</v>
      </c>
      <c r="D55" s="10">
        <f>C55/B55*100</f>
        <v>99.97398238148469</v>
      </c>
    </row>
    <row r="56" spans="1:4" ht="15">
      <c r="A56" s="4" t="s">
        <v>16</v>
      </c>
      <c r="B56" s="46">
        <v>1265.71596</v>
      </c>
      <c r="C56" s="46">
        <v>1265.71596</v>
      </c>
      <c r="D56" s="10">
        <f t="shared" si="2"/>
        <v>100</v>
      </c>
    </row>
    <row r="57" spans="1:4" ht="14.25">
      <c r="A57" s="43" t="s">
        <v>73</v>
      </c>
      <c r="B57" s="45">
        <f>B58+B59+B60</f>
        <v>1173.7675199999999</v>
      </c>
      <c r="C57" s="45">
        <f>C58+C59+C60</f>
        <v>1159.1636799999999</v>
      </c>
      <c r="D57" s="10">
        <f t="shared" si="2"/>
        <v>98.75581495047673</v>
      </c>
    </row>
    <row r="58" spans="1:4" ht="15">
      <c r="A58" s="22" t="s">
        <v>15</v>
      </c>
      <c r="B58" s="46">
        <v>155.25209</v>
      </c>
      <c r="C58" s="46">
        <v>146.63503</v>
      </c>
      <c r="D58" s="10">
        <f t="shared" si="2"/>
        <v>94.44963349607724</v>
      </c>
    </row>
    <row r="59" spans="1:4" ht="15">
      <c r="A59" s="22" t="s">
        <v>8</v>
      </c>
      <c r="B59" s="46">
        <v>91.10737</v>
      </c>
      <c r="C59" s="46">
        <v>90.90737</v>
      </c>
      <c r="D59" s="10">
        <f t="shared" si="2"/>
        <v>99.78047879112304</v>
      </c>
    </row>
    <row r="60" spans="1:4" ht="15">
      <c r="A60" s="4" t="s">
        <v>6</v>
      </c>
      <c r="B60" s="46">
        <v>927.40806</v>
      </c>
      <c r="C60" s="46">
        <v>921.62128</v>
      </c>
      <c r="D60" s="10">
        <f t="shared" si="2"/>
        <v>99.37602655728483</v>
      </c>
    </row>
    <row r="61" spans="1:4" ht="14.25">
      <c r="A61" s="8" t="s">
        <v>162</v>
      </c>
      <c r="B61" s="45">
        <f>B62</f>
        <v>84.63</v>
      </c>
      <c r="C61" s="45">
        <f>C62</f>
        <v>84.61112</v>
      </c>
      <c r="D61" s="10">
        <f t="shared" si="2"/>
        <v>99.97769112607823</v>
      </c>
    </row>
    <row r="62" spans="1:4" ht="15">
      <c r="A62" s="4" t="s">
        <v>10</v>
      </c>
      <c r="B62" s="46">
        <v>84.63</v>
      </c>
      <c r="C62" s="46">
        <v>84.61112</v>
      </c>
      <c r="D62" s="10">
        <f t="shared" si="2"/>
        <v>99.97769112607823</v>
      </c>
    </row>
    <row r="63" spans="1:4" ht="15">
      <c r="A63" s="4" t="s">
        <v>0</v>
      </c>
      <c r="B63" s="46">
        <f>B42-B43</f>
        <v>0</v>
      </c>
      <c r="C63" s="46">
        <f>C42-C43</f>
        <v>339.1570900000006</v>
      </c>
      <c r="D63" s="6"/>
    </row>
    <row r="64" spans="1:4" ht="15">
      <c r="A64" s="3"/>
      <c r="B64" s="5"/>
      <c r="C64" s="5"/>
      <c r="D64" s="6"/>
    </row>
    <row r="65" spans="1:4" ht="15" customHeight="1">
      <c r="A65" s="1" t="s">
        <v>159</v>
      </c>
      <c r="B65" s="1"/>
      <c r="C65" s="1"/>
      <c r="D65" s="1"/>
    </row>
    <row r="66" spans="1:4" ht="15.75">
      <c r="A66" s="1" t="s">
        <v>94</v>
      </c>
      <c r="B66" s="1"/>
      <c r="C66" s="1" t="s">
        <v>160</v>
      </c>
      <c r="D66" s="1"/>
    </row>
    <row r="67" spans="2:4" ht="15.75">
      <c r="B67" s="1"/>
      <c r="C67" s="1"/>
      <c r="D67" s="1"/>
    </row>
    <row r="68" spans="2:4" ht="15">
      <c r="B68" s="3"/>
      <c r="C68" s="3"/>
      <c r="D68" s="3"/>
    </row>
    <row r="69" spans="2:4" ht="15">
      <c r="B69" s="3"/>
      <c r="C69" s="3"/>
      <c r="D69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6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68"/>
  <sheetViews>
    <sheetView view="pageBreakPreview" zoomScale="110" zoomScaleSheetLayoutView="110" zoomScalePageLayoutView="0" workbookViewId="0" topLeftCell="A38">
      <pane xSplit="1" topLeftCell="C1" activePane="topRight" state="frozen"/>
      <selection pane="topLeft" activeCell="A1" sqref="A1"/>
      <selection pane="topRight" activeCell="C39" sqref="C39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58" t="s">
        <v>107</v>
      </c>
      <c r="B1" s="58"/>
      <c r="C1" s="58"/>
      <c r="D1" s="58"/>
    </row>
    <row r="2" spans="1:4" ht="15.75">
      <c r="A2" s="58" t="s">
        <v>108</v>
      </c>
      <c r="B2" s="58"/>
      <c r="C2" s="58"/>
      <c r="D2" s="58"/>
    </row>
    <row r="3" spans="1:4" ht="15.75">
      <c r="A3" s="58" t="s">
        <v>176</v>
      </c>
      <c r="B3" s="58"/>
      <c r="C3" s="58"/>
      <c r="D3" s="58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142</v>
      </c>
      <c r="C5" s="2" t="s">
        <v>177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SUM(B9:B24)</f>
        <v>1227.675</v>
      </c>
      <c r="C8" s="9">
        <f>SUM(C9:C24)</f>
        <v>1364.7266399999996</v>
      </c>
      <c r="D8" s="10">
        <f aca="true" t="shared" si="0" ref="D8:D19">C8/B8*100</f>
        <v>111.16351151566984</v>
      </c>
    </row>
    <row r="9" spans="1:4" ht="18" customHeight="1">
      <c r="A9" s="4" t="s">
        <v>20</v>
      </c>
      <c r="B9" s="11">
        <v>284</v>
      </c>
      <c r="C9" s="27">
        <v>323.96862</v>
      </c>
      <c r="D9" s="6">
        <f t="shared" si="0"/>
        <v>114.07345774647888</v>
      </c>
    </row>
    <row r="10" spans="1:4" ht="18" customHeight="1">
      <c r="A10" s="4" t="s">
        <v>64</v>
      </c>
      <c r="B10" s="11">
        <v>30</v>
      </c>
      <c r="C10" s="27">
        <v>0</v>
      </c>
      <c r="D10" s="6">
        <f t="shared" si="0"/>
        <v>0</v>
      </c>
    </row>
    <row r="11" spans="1:4" ht="15.75" customHeight="1">
      <c r="A11" s="4" t="s">
        <v>21</v>
      </c>
      <c r="B11" s="11">
        <v>108</v>
      </c>
      <c r="C11" s="11">
        <v>113.62986</v>
      </c>
      <c r="D11" s="6">
        <f t="shared" si="0"/>
        <v>105.21283333333334</v>
      </c>
    </row>
    <row r="12" spans="1:4" ht="15.75" customHeight="1">
      <c r="A12" s="4" t="s">
        <v>22</v>
      </c>
      <c r="B12" s="11">
        <v>284</v>
      </c>
      <c r="C12" s="11">
        <v>320.06084</v>
      </c>
      <c r="D12" s="6">
        <f t="shared" si="0"/>
        <v>112.69747887323942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283</v>
      </c>
      <c r="C14" s="11">
        <v>354.33543</v>
      </c>
      <c r="D14" s="6">
        <f t="shared" si="0"/>
        <v>125.20686572438163</v>
      </c>
    </row>
    <row r="15" spans="1:4" ht="32.25" customHeight="1">
      <c r="A15" s="7" t="s">
        <v>24</v>
      </c>
      <c r="B15" s="11">
        <v>19</v>
      </c>
      <c r="C15" s="11">
        <v>22.12034</v>
      </c>
      <c r="D15" s="6">
        <f t="shared" si="0"/>
        <v>116.42284210526314</v>
      </c>
    </row>
    <row r="16" spans="1:4" ht="63" customHeight="1">
      <c r="A16" s="12" t="s">
        <v>25</v>
      </c>
      <c r="B16" s="11">
        <v>50</v>
      </c>
      <c r="C16" s="11">
        <v>26.93655</v>
      </c>
      <c r="D16" s="6">
        <f>C16/B16*100</f>
        <v>53.873099999999994</v>
      </c>
    </row>
    <row r="17" spans="1:4" ht="30" customHeight="1" hidden="1">
      <c r="A17" s="4" t="s">
        <v>26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35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36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27</v>
      </c>
      <c r="B21" s="11">
        <v>0</v>
      </c>
      <c r="C21" s="11">
        <v>0</v>
      </c>
      <c r="D21" s="6">
        <v>0</v>
      </c>
    </row>
    <row r="22" spans="1:4" ht="31.5" customHeight="1">
      <c r="A22" s="25" t="s">
        <v>153</v>
      </c>
      <c r="B22" s="11">
        <v>0</v>
      </c>
      <c r="C22" s="11">
        <v>40</v>
      </c>
      <c r="D22" s="6">
        <v>0</v>
      </c>
    </row>
    <row r="23" spans="1:4" ht="110.25" customHeight="1">
      <c r="A23" s="4" t="s">
        <v>138</v>
      </c>
      <c r="B23" s="11">
        <v>83</v>
      </c>
      <c r="C23" s="11">
        <v>77</v>
      </c>
      <c r="D23" s="6">
        <f aca="true" t="shared" si="1" ref="D23:D32">C23/B23*100</f>
        <v>92.7710843373494</v>
      </c>
    </row>
    <row r="24" spans="1:4" ht="113.25" customHeight="1">
      <c r="A24" s="4" t="s">
        <v>139</v>
      </c>
      <c r="B24" s="11">
        <v>86.675</v>
      </c>
      <c r="C24" s="11">
        <v>86.675</v>
      </c>
      <c r="D24" s="6">
        <f t="shared" si="1"/>
        <v>100</v>
      </c>
    </row>
    <row r="25" spans="1:4" ht="15.75" customHeight="1">
      <c r="A25" s="8" t="s">
        <v>4</v>
      </c>
      <c r="B25" s="26">
        <f>B26+B27+B33+B36+B34+B35+B32+B30+B37+B28+B31+B38+B29</f>
        <v>5182.80127</v>
      </c>
      <c r="C25" s="26">
        <f>C26+C27+C30+C32+C33+C34+C35+C36+C37+C28+C31+C38+C29</f>
        <v>5045.06992</v>
      </c>
      <c r="D25" s="10">
        <f t="shared" si="1"/>
        <v>97.34253075074977</v>
      </c>
    </row>
    <row r="26" spans="1:4" ht="37.5" customHeight="1">
      <c r="A26" s="4" t="s">
        <v>141</v>
      </c>
      <c r="B26" s="11">
        <v>1521.9</v>
      </c>
      <c r="C26" s="11">
        <v>1521.9</v>
      </c>
      <c r="D26" s="6">
        <f t="shared" si="1"/>
        <v>100</v>
      </c>
    </row>
    <row r="27" spans="1:4" ht="51" customHeight="1">
      <c r="A27" s="4" t="s">
        <v>129</v>
      </c>
      <c r="B27" s="5">
        <v>125.49952</v>
      </c>
      <c r="C27" s="5">
        <v>125.49952</v>
      </c>
      <c r="D27" s="6">
        <f t="shared" si="1"/>
        <v>100</v>
      </c>
    </row>
    <row r="28" spans="1:4" ht="0.75" customHeight="1">
      <c r="A28" s="4" t="s">
        <v>66</v>
      </c>
      <c r="B28" s="5"/>
      <c r="C28" s="5"/>
      <c r="D28" s="6" t="e">
        <f t="shared" si="1"/>
        <v>#DIV/0!</v>
      </c>
    </row>
    <row r="29" spans="1:4" ht="70.5" customHeight="1">
      <c r="A29" s="4" t="s">
        <v>140</v>
      </c>
      <c r="B29" s="5">
        <v>713.002</v>
      </c>
      <c r="C29" s="5">
        <v>713.002</v>
      </c>
      <c r="D29" s="6">
        <f t="shared" si="1"/>
        <v>100</v>
      </c>
    </row>
    <row r="30" spans="1:4" ht="35.25" customHeight="1">
      <c r="A30" s="44" t="s">
        <v>130</v>
      </c>
      <c r="B30" s="5">
        <v>523.383</v>
      </c>
      <c r="C30" s="5">
        <v>523.383</v>
      </c>
      <c r="D30" s="6">
        <f t="shared" si="1"/>
        <v>100</v>
      </c>
    </row>
    <row r="31" spans="1:4" ht="42.75" customHeight="1" hidden="1">
      <c r="A31" s="24" t="s">
        <v>65</v>
      </c>
      <c r="B31" s="5"/>
      <c r="C31" s="5"/>
      <c r="D31" s="6" t="e">
        <f t="shared" si="1"/>
        <v>#DIV/0!</v>
      </c>
    </row>
    <row r="32" spans="1:4" ht="121.5" customHeight="1">
      <c r="A32" s="4" t="s">
        <v>132</v>
      </c>
      <c r="B32" s="5">
        <v>335.418</v>
      </c>
      <c r="C32" s="5">
        <v>335.304</v>
      </c>
      <c r="D32" s="6">
        <f t="shared" si="1"/>
        <v>99.9660125574656</v>
      </c>
    </row>
    <row r="33" spans="1:4" ht="35.25" customHeight="1" hidden="1">
      <c r="A33" s="4" t="s">
        <v>63</v>
      </c>
      <c r="B33" s="5"/>
      <c r="C33" s="5"/>
      <c r="D33" s="6" t="e">
        <f>C33/B33*100</f>
        <v>#DIV/0!</v>
      </c>
    </row>
    <row r="34" spans="1:4" ht="91.5" customHeight="1">
      <c r="A34" s="4" t="s">
        <v>133</v>
      </c>
      <c r="B34" s="5">
        <v>22.63617</v>
      </c>
      <c r="C34" s="5">
        <v>22.63617</v>
      </c>
      <c r="D34" s="6">
        <f>C34/B34*100</f>
        <v>100</v>
      </c>
    </row>
    <row r="35" spans="1:4" ht="156.75" customHeight="1">
      <c r="A35" s="4" t="s">
        <v>134</v>
      </c>
      <c r="B35" s="5">
        <v>0.1</v>
      </c>
      <c r="C35" s="5">
        <v>0.1</v>
      </c>
      <c r="D35" s="6">
        <f>C35/B35*100</f>
        <v>100</v>
      </c>
    </row>
    <row r="36" spans="1:4" ht="102.75" customHeight="1">
      <c r="A36" s="4" t="s">
        <v>135</v>
      </c>
      <c r="B36" s="5">
        <v>1551</v>
      </c>
      <c r="C36" s="5">
        <v>1551</v>
      </c>
      <c r="D36" s="6">
        <f>C36/B36*100</f>
        <v>100</v>
      </c>
    </row>
    <row r="37" spans="1:4" ht="96.75" customHeight="1">
      <c r="A37" s="4" t="s">
        <v>136</v>
      </c>
      <c r="B37" s="5">
        <v>389.76258</v>
      </c>
      <c r="C37" s="5">
        <v>252.14523</v>
      </c>
      <c r="D37" s="6">
        <v>0</v>
      </c>
    </row>
    <row r="38" spans="1:4" ht="93.75" customHeight="1">
      <c r="A38" s="4" t="s">
        <v>137</v>
      </c>
      <c r="B38" s="5">
        <v>0.1</v>
      </c>
      <c r="C38" s="5">
        <v>0.1</v>
      </c>
      <c r="D38" s="6">
        <f>C38/B38*100</f>
        <v>100</v>
      </c>
    </row>
    <row r="39" spans="1:4" ht="17.25" customHeight="1">
      <c r="A39" s="8" t="s">
        <v>1</v>
      </c>
      <c r="B39" s="9">
        <f>B25+B8</f>
        <v>6410.47627</v>
      </c>
      <c r="C39" s="9">
        <f>C25+C8</f>
        <v>6409.79656</v>
      </c>
      <c r="D39" s="10">
        <f>C39/B39*100</f>
        <v>99.98939688766681</v>
      </c>
    </row>
    <row r="40" spans="1:4" ht="14.25">
      <c r="A40" s="8" t="s">
        <v>171</v>
      </c>
      <c r="B40" s="9">
        <f>B41+B45+B47+B50+B54+B58</f>
        <v>6690.47627</v>
      </c>
      <c r="C40" s="9">
        <f>C41+C45+C47+C50+C54+C58</f>
        <v>6670.375279999999</v>
      </c>
      <c r="D40" s="10">
        <f>C40/B40*100</f>
        <v>99.69955816015471</v>
      </c>
    </row>
    <row r="41" spans="1:4" ht="14.25">
      <c r="A41" s="8" t="s">
        <v>17</v>
      </c>
      <c r="B41" s="9">
        <f>B42+B43+B44</f>
        <v>2205.66258</v>
      </c>
      <c r="C41" s="9">
        <f>C42+C43+C44</f>
        <v>2200.1862699999997</v>
      </c>
      <c r="D41" s="10">
        <f aca="true" t="shared" si="2" ref="D41:D59">C41/B41*100</f>
        <v>99.7517158766868</v>
      </c>
    </row>
    <row r="42" spans="1:4" ht="45">
      <c r="A42" s="16" t="s">
        <v>9</v>
      </c>
      <c r="B42" s="5">
        <v>2127.86258</v>
      </c>
      <c r="C42" s="5">
        <v>2124.97014</v>
      </c>
      <c r="D42" s="10">
        <f t="shared" si="2"/>
        <v>99.86406828959791</v>
      </c>
    </row>
    <row r="43" spans="1:4" ht="14.25" customHeight="1">
      <c r="A43" s="16" t="s">
        <v>12</v>
      </c>
      <c r="B43" s="46">
        <v>1</v>
      </c>
      <c r="C43" s="46">
        <v>0</v>
      </c>
      <c r="D43" s="10">
        <f t="shared" si="2"/>
        <v>0</v>
      </c>
    </row>
    <row r="44" spans="1:4" ht="15">
      <c r="A44" s="4" t="s">
        <v>7</v>
      </c>
      <c r="B44" s="46">
        <v>76.8</v>
      </c>
      <c r="C44" s="46">
        <v>75.21613</v>
      </c>
      <c r="D44" s="10">
        <f t="shared" si="2"/>
        <v>97.93766927083335</v>
      </c>
    </row>
    <row r="45" spans="1:4" ht="18" customHeight="1">
      <c r="A45" s="8" t="s">
        <v>18</v>
      </c>
      <c r="B45" s="45">
        <f>B46</f>
        <v>125.49952</v>
      </c>
      <c r="C45" s="45">
        <f>C46</f>
        <v>125.49952</v>
      </c>
      <c r="D45" s="10">
        <f t="shared" si="2"/>
        <v>100</v>
      </c>
    </row>
    <row r="46" spans="1:4" ht="15.75" customHeight="1">
      <c r="A46" s="4" t="s">
        <v>5</v>
      </c>
      <c r="B46" s="46">
        <v>125.49952</v>
      </c>
      <c r="C46" s="46">
        <v>125.49952</v>
      </c>
      <c r="D46" s="10">
        <f t="shared" si="2"/>
        <v>100</v>
      </c>
    </row>
    <row r="47" spans="1:4" ht="15.75" customHeight="1">
      <c r="A47" s="8" t="s">
        <v>47</v>
      </c>
      <c r="B47" s="45">
        <f>B48+B49</f>
        <v>10</v>
      </c>
      <c r="C47" s="45">
        <f>C48+C49</f>
        <v>10</v>
      </c>
      <c r="D47" s="10">
        <f t="shared" si="2"/>
        <v>100</v>
      </c>
    </row>
    <row r="48" spans="1:4" ht="34.5" customHeight="1" hidden="1">
      <c r="A48" s="4" t="s">
        <v>81</v>
      </c>
      <c r="B48" s="46">
        <v>0</v>
      </c>
      <c r="C48" s="46">
        <v>0</v>
      </c>
      <c r="D48" s="10" t="e">
        <f t="shared" si="2"/>
        <v>#DIV/0!</v>
      </c>
    </row>
    <row r="49" spans="1:4" ht="30">
      <c r="A49" s="4" t="s">
        <v>172</v>
      </c>
      <c r="B49" s="46">
        <v>10</v>
      </c>
      <c r="C49" s="46">
        <v>10</v>
      </c>
      <c r="D49" s="10">
        <f t="shared" si="2"/>
        <v>100</v>
      </c>
    </row>
    <row r="50" spans="1:4" ht="14.25" customHeight="1">
      <c r="A50" s="8" t="s">
        <v>11</v>
      </c>
      <c r="B50" s="45">
        <f>B51+B52+B53</f>
        <v>3723.00298</v>
      </c>
      <c r="C50" s="45">
        <f>C51+C52+C53</f>
        <v>3716.8889799999997</v>
      </c>
      <c r="D50" s="10">
        <f t="shared" si="2"/>
        <v>99.8357777301591</v>
      </c>
    </row>
    <row r="51" spans="1:4" ht="15">
      <c r="A51" s="4" t="s">
        <v>72</v>
      </c>
      <c r="B51" s="46">
        <v>0</v>
      </c>
      <c r="C51" s="46">
        <v>0</v>
      </c>
      <c r="D51" s="10">
        <v>0</v>
      </c>
    </row>
    <row r="52" spans="1:4" ht="15">
      <c r="A52" s="4" t="s">
        <v>28</v>
      </c>
      <c r="B52" s="46">
        <v>2409.801</v>
      </c>
      <c r="C52" s="46">
        <v>2409.687</v>
      </c>
      <c r="D52" s="10">
        <f t="shared" si="2"/>
        <v>99.99526931891887</v>
      </c>
    </row>
    <row r="53" spans="1:4" ht="15">
      <c r="A53" s="4" t="s">
        <v>16</v>
      </c>
      <c r="B53" s="46">
        <v>1313.20198</v>
      </c>
      <c r="C53" s="46">
        <v>1307.20198</v>
      </c>
      <c r="D53" s="10">
        <f t="shared" si="2"/>
        <v>99.54310151131511</v>
      </c>
    </row>
    <row r="54" spans="1:4" ht="16.5" customHeight="1">
      <c r="A54" s="8" t="s">
        <v>173</v>
      </c>
      <c r="B54" s="45">
        <f>B55+B56+B57</f>
        <v>501.91119000000003</v>
      </c>
      <c r="C54" s="45">
        <f>C55+C56+C57</f>
        <v>493.43176</v>
      </c>
      <c r="D54" s="10">
        <f t="shared" si="2"/>
        <v>98.31057163718545</v>
      </c>
    </row>
    <row r="55" spans="1:4" ht="15">
      <c r="A55" s="4" t="s">
        <v>15</v>
      </c>
      <c r="B55" s="46">
        <v>38.5</v>
      </c>
      <c r="C55" s="46">
        <v>38.44002</v>
      </c>
      <c r="D55" s="10">
        <f t="shared" si="2"/>
        <v>99.84420779220778</v>
      </c>
    </row>
    <row r="56" spans="1:4" ht="15">
      <c r="A56" s="15" t="s">
        <v>8</v>
      </c>
      <c r="B56" s="46">
        <v>22.73617</v>
      </c>
      <c r="C56" s="46">
        <v>22.53617</v>
      </c>
      <c r="D56" s="10">
        <f t="shared" si="2"/>
        <v>99.12034436758697</v>
      </c>
    </row>
    <row r="57" spans="1:4" ht="15">
      <c r="A57" s="4" t="s">
        <v>6</v>
      </c>
      <c r="B57" s="46">
        <v>440.67502</v>
      </c>
      <c r="C57" s="46">
        <v>432.45557</v>
      </c>
      <c r="D57" s="10">
        <f t="shared" si="2"/>
        <v>98.1348046458363</v>
      </c>
    </row>
    <row r="58" spans="1:4" ht="14.25">
      <c r="A58" s="8" t="s">
        <v>162</v>
      </c>
      <c r="B58" s="45">
        <f>B59</f>
        <v>124.4</v>
      </c>
      <c r="C58" s="45">
        <f>C59</f>
        <v>124.36875</v>
      </c>
      <c r="D58" s="10">
        <f t="shared" si="2"/>
        <v>99.97487942122186</v>
      </c>
    </row>
    <row r="59" spans="1:4" ht="15">
      <c r="A59" s="4" t="s">
        <v>10</v>
      </c>
      <c r="B59" s="46">
        <v>124.4</v>
      </c>
      <c r="C59" s="46">
        <v>124.36875</v>
      </c>
      <c r="D59" s="10">
        <f t="shared" si="2"/>
        <v>99.97487942122186</v>
      </c>
    </row>
    <row r="60" spans="1:4" ht="15">
      <c r="A60" s="4" t="s">
        <v>0</v>
      </c>
      <c r="B60" s="52">
        <f>B39-B40</f>
        <v>-280</v>
      </c>
      <c r="C60" s="46">
        <f>C39-C40</f>
        <v>-260.5787199999995</v>
      </c>
      <c r="D60" s="6"/>
    </row>
    <row r="61" spans="1:4" ht="11.25" customHeight="1">
      <c r="A61" s="3"/>
      <c r="B61" s="5"/>
      <c r="C61" s="5"/>
      <c r="D61" s="6"/>
    </row>
    <row r="62" spans="1:4" ht="15.75">
      <c r="A62" s="1" t="s">
        <v>159</v>
      </c>
      <c r="B62" s="1"/>
      <c r="C62" s="1"/>
      <c r="D62" s="1"/>
    </row>
    <row r="63" spans="1:4" ht="15.75">
      <c r="A63" s="1" t="s">
        <v>94</v>
      </c>
      <c r="B63" s="1"/>
      <c r="C63" s="1" t="s">
        <v>160</v>
      </c>
      <c r="D63" s="1"/>
    </row>
    <row r="64" spans="2:4" ht="15" customHeight="1">
      <c r="B64" s="1"/>
      <c r="C64" s="1"/>
      <c r="D64" s="1"/>
    </row>
    <row r="65" spans="2:4" ht="15.75">
      <c r="B65" s="1"/>
      <c r="C65" s="1"/>
      <c r="D65" s="1"/>
    </row>
    <row r="66" spans="2:4" ht="15">
      <c r="B66" s="3"/>
      <c r="C66" s="3"/>
      <c r="D66" s="3"/>
    </row>
    <row r="67" spans="2:4" ht="15">
      <c r="B67" s="3"/>
      <c r="C67" s="3"/>
      <c r="D67" s="3"/>
    </row>
    <row r="68" spans="2:4" ht="15">
      <c r="B68" s="3"/>
      <c r="C68" s="3"/>
      <c r="D68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2" r:id="rId1"/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88"/>
  <sheetViews>
    <sheetView view="pageBreakPreview" zoomScale="110" zoomScaleSheetLayoutView="110" zoomScalePageLayoutView="0" workbookViewId="0" topLeftCell="A46">
      <pane xSplit="1" topLeftCell="C1" activePane="topRight" state="frozen"/>
      <selection pane="topLeft" activeCell="A1" sqref="A1"/>
      <selection pane="topRight" activeCell="C50" sqref="C50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58" t="s">
        <v>105</v>
      </c>
      <c r="B1" s="58"/>
      <c r="C1" s="58"/>
      <c r="D1" s="58"/>
    </row>
    <row r="2" spans="1:4" ht="15.75">
      <c r="A2" s="58" t="s">
        <v>109</v>
      </c>
      <c r="B2" s="58"/>
      <c r="C2" s="58"/>
      <c r="D2" s="58"/>
    </row>
    <row r="3" spans="1:4" ht="15.75">
      <c r="A3" s="58" t="s">
        <v>176</v>
      </c>
      <c r="B3" s="58"/>
      <c r="C3" s="58"/>
      <c r="D3" s="58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142</v>
      </c>
      <c r="C5" s="2" t="s">
        <v>177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SUM(B9:B33)</f>
        <v>2188.7</v>
      </c>
      <c r="C8" s="9">
        <f>SUM(C9:C33)</f>
        <v>2159.7411199999997</v>
      </c>
      <c r="D8" s="10">
        <f aca="true" t="shared" si="0" ref="D8:D20">C8/B8*100</f>
        <v>98.67689130534106</v>
      </c>
    </row>
    <row r="9" spans="1:4" ht="18" customHeight="1">
      <c r="A9" s="4" t="s">
        <v>20</v>
      </c>
      <c r="B9" s="11">
        <v>528</v>
      </c>
      <c r="C9" s="27">
        <v>552.72724</v>
      </c>
      <c r="D9" s="6">
        <f t="shared" si="0"/>
        <v>104.68318939393941</v>
      </c>
    </row>
    <row r="10" spans="1:4" ht="18" customHeight="1">
      <c r="A10" s="4" t="s">
        <v>64</v>
      </c>
      <c r="B10" s="11">
        <v>3</v>
      </c>
      <c r="C10" s="27">
        <v>-2.11469</v>
      </c>
      <c r="D10" s="6">
        <v>0</v>
      </c>
    </row>
    <row r="11" spans="1:4" ht="15.75" customHeight="1">
      <c r="A11" s="4" t="s">
        <v>21</v>
      </c>
      <c r="B11" s="11">
        <v>510</v>
      </c>
      <c r="C11" s="11">
        <v>388.44166</v>
      </c>
      <c r="D11" s="6">
        <f t="shared" si="0"/>
        <v>76.16503137254902</v>
      </c>
    </row>
    <row r="12" spans="1:4" ht="15.75" customHeight="1">
      <c r="A12" s="4" t="s">
        <v>22</v>
      </c>
      <c r="B12" s="11">
        <v>378</v>
      </c>
      <c r="C12" s="11">
        <v>371.48435</v>
      </c>
      <c r="D12" s="6">
        <f t="shared" si="0"/>
        <v>98.27628306878307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600</v>
      </c>
      <c r="C14" s="11">
        <v>670.85672</v>
      </c>
      <c r="D14" s="6">
        <f t="shared" si="0"/>
        <v>111.80945333333334</v>
      </c>
    </row>
    <row r="15" spans="1:4" ht="32.25" customHeight="1">
      <c r="A15" s="7" t="s">
        <v>24</v>
      </c>
      <c r="B15" s="11">
        <v>52</v>
      </c>
      <c r="C15" s="11">
        <v>59.22363</v>
      </c>
      <c r="D15" s="6">
        <f t="shared" si="0"/>
        <v>113.89159615384617</v>
      </c>
    </row>
    <row r="16" spans="1:4" ht="32.25" customHeight="1" hidden="1">
      <c r="A16" s="7" t="s">
        <v>126</v>
      </c>
      <c r="B16" s="11">
        <v>0</v>
      </c>
      <c r="C16" s="11"/>
      <c r="D16" s="6"/>
    </row>
    <row r="17" spans="1:4" ht="61.5" customHeight="1">
      <c r="A17" s="59" t="s">
        <v>25</v>
      </c>
      <c r="B17" s="11">
        <v>2.7</v>
      </c>
      <c r="C17" s="11">
        <v>4.12221</v>
      </c>
      <c r="D17" s="6">
        <f>C17/B17*100</f>
        <v>152.67444444444442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5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5" t="s">
        <v>36</v>
      </c>
      <c r="B21" s="11">
        <v>0</v>
      </c>
      <c r="C21" s="11">
        <v>0</v>
      </c>
      <c r="D21" s="6">
        <v>0</v>
      </c>
    </row>
    <row r="22" spans="1:4" ht="0.75" customHeight="1">
      <c r="A22" s="25" t="s">
        <v>102</v>
      </c>
      <c r="B22" s="11"/>
      <c r="C22" s="11">
        <v>0</v>
      </c>
      <c r="D22" s="6"/>
    </row>
    <row r="23" spans="1:4" ht="63" customHeight="1">
      <c r="A23" s="25" t="s">
        <v>143</v>
      </c>
      <c r="B23" s="11">
        <v>33</v>
      </c>
      <c r="C23" s="11">
        <v>33</v>
      </c>
      <c r="D23" s="6">
        <f>C23/B23*100</f>
        <v>100</v>
      </c>
    </row>
    <row r="24" spans="1:4" ht="66" customHeight="1">
      <c r="A24" s="25" t="s">
        <v>144</v>
      </c>
      <c r="B24" s="11">
        <v>82</v>
      </c>
      <c r="C24" s="11">
        <v>82</v>
      </c>
      <c r="D24" s="6">
        <f>C24/B24*100</f>
        <v>100</v>
      </c>
    </row>
    <row r="25" spans="1:4" ht="30" customHeight="1" hidden="1">
      <c r="A25" s="25"/>
      <c r="B25" s="11"/>
      <c r="C25" s="11"/>
      <c r="D25" s="6"/>
    </row>
    <row r="26" spans="1:4" ht="64.5" customHeight="1" hidden="1">
      <c r="A26" s="25"/>
      <c r="B26" s="11"/>
      <c r="C26" s="11"/>
      <c r="D26" s="6"/>
    </row>
    <row r="27" spans="1:4" ht="70.5" customHeight="1" hidden="1">
      <c r="A27" s="25"/>
      <c r="B27" s="11"/>
      <c r="C27" s="11"/>
      <c r="D27" s="6"/>
    </row>
    <row r="28" spans="1:4" ht="63" customHeight="1" hidden="1">
      <c r="A28" s="25"/>
      <c r="B28" s="11"/>
      <c r="C28" s="11"/>
      <c r="D28" s="6"/>
    </row>
    <row r="29" spans="1:4" ht="61.5" customHeight="1" hidden="1">
      <c r="A29" s="25"/>
      <c r="B29" s="11"/>
      <c r="C29" s="11"/>
      <c r="D29" s="6"/>
    </row>
    <row r="30" spans="1:4" ht="63" customHeight="1" hidden="1">
      <c r="A30" s="25"/>
      <c r="B30" s="11"/>
      <c r="C30" s="11"/>
      <c r="D30" s="6"/>
    </row>
    <row r="31" spans="1:4" ht="63.75" customHeight="1" hidden="1">
      <c r="A31" s="25"/>
      <c r="B31" s="11"/>
      <c r="C31" s="11"/>
      <c r="D31" s="6"/>
    </row>
    <row r="32" spans="1:4" ht="49.5" customHeight="1" hidden="1">
      <c r="A32" s="25"/>
      <c r="B32" s="11"/>
      <c r="C32" s="11"/>
      <c r="D32" s="6"/>
    </row>
    <row r="33" spans="1:4" ht="49.5" customHeight="1" hidden="1">
      <c r="A33" s="25"/>
      <c r="B33" s="11"/>
      <c r="C33" s="11"/>
      <c r="D33" s="6"/>
    </row>
    <row r="34" spans="1:4" ht="15.75" customHeight="1">
      <c r="A34" s="8" t="s">
        <v>4</v>
      </c>
      <c r="B34" s="26">
        <f>B35+B36+B43+B46+B44+B45+B42+B38+B47+B37+B40+B48+B49+B39+B41+B50</f>
        <v>7017.177740000001</v>
      </c>
      <c r="C34" s="26">
        <f>C35+C36+C38+C42+C43+C44+C45+C46+C47+C37+C40+C48+C49+C39+C50+C41</f>
        <v>6979.69074</v>
      </c>
      <c r="D34" s="10">
        <f>C34/B34*100</f>
        <v>99.46578237877154</v>
      </c>
    </row>
    <row r="35" spans="1:4" ht="37.5" customHeight="1">
      <c r="A35" s="4" t="s">
        <v>61</v>
      </c>
      <c r="B35" s="11">
        <v>1186.22754</v>
      </c>
      <c r="C35" s="11">
        <v>1186.22754</v>
      </c>
      <c r="D35" s="6">
        <f>C35/B35*100</f>
        <v>100</v>
      </c>
    </row>
    <row r="36" spans="1:4" ht="54" customHeight="1">
      <c r="A36" s="4" t="s">
        <v>129</v>
      </c>
      <c r="B36" s="5">
        <v>244.18421</v>
      </c>
      <c r="C36" s="5">
        <v>244.18421</v>
      </c>
      <c r="D36" s="6">
        <f>C36/B36*100</f>
        <v>100</v>
      </c>
    </row>
    <row r="37" spans="1:4" ht="76.5" customHeight="1" hidden="1">
      <c r="A37" s="4" t="s">
        <v>66</v>
      </c>
      <c r="B37" s="5"/>
      <c r="C37" s="5"/>
      <c r="D37" s="6" t="e">
        <f>C37/B37*100</f>
        <v>#DIV/0!</v>
      </c>
    </row>
    <row r="38" spans="1:4" ht="29.25" customHeight="1">
      <c r="A38" s="24" t="s">
        <v>62</v>
      </c>
      <c r="B38" s="5">
        <v>1004.67332</v>
      </c>
      <c r="C38" s="5">
        <v>1004.67332</v>
      </c>
      <c r="D38" s="6">
        <f>C38/B38*100</f>
        <v>100</v>
      </c>
    </row>
    <row r="39" spans="1:4" ht="0.75" customHeight="1">
      <c r="A39" s="44" t="s">
        <v>119</v>
      </c>
      <c r="B39" s="5"/>
      <c r="C39" s="5"/>
      <c r="D39" s="6"/>
    </row>
    <row r="40" spans="1:4" ht="31.5" customHeight="1">
      <c r="A40" s="44" t="s">
        <v>130</v>
      </c>
      <c r="B40" s="5">
        <v>699.813</v>
      </c>
      <c r="C40" s="5">
        <v>699.813</v>
      </c>
      <c r="D40" s="6">
        <f>C40/B40*100</f>
        <v>100</v>
      </c>
    </row>
    <row r="41" spans="1:4" ht="46.5" customHeight="1">
      <c r="A41" s="44" t="s">
        <v>131</v>
      </c>
      <c r="B41" s="5">
        <v>566.2676</v>
      </c>
      <c r="C41" s="5">
        <v>566.2676</v>
      </c>
      <c r="D41" s="6">
        <f>C41/B41*100</f>
        <v>100</v>
      </c>
    </row>
    <row r="42" spans="1:4" ht="123" customHeight="1">
      <c r="A42" s="15" t="s">
        <v>132</v>
      </c>
      <c r="B42" s="5">
        <v>448.436</v>
      </c>
      <c r="C42" s="5">
        <v>437.7</v>
      </c>
      <c r="D42" s="6">
        <f>C42/B42*100</f>
        <v>97.60590139953081</v>
      </c>
    </row>
    <row r="43" spans="1:4" ht="0.75" customHeight="1" hidden="1">
      <c r="A43" s="4" t="s">
        <v>63</v>
      </c>
      <c r="B43" s="5"/>
      <c r="C43" s="5"/>
      <c r="D43" s="6" t="e">
        <f>C43/B43*100</f>
        <v>#DIV/0!</v>
      </c>
    </row>
    <row r="44" spans="1:4" ht="89.25" customHeight="1">
      <c r="A44" s="4" t="s">
        <v>133</v>
      </c>
      <c r="B44" s="5">
        <v>0.1</v>
      </c>
      <c r="C44" s="5">
        <v>0.1</v>
      </c>
      <c r="D44" s="6">
        <f>C44/B44*100</f>
        <v>100</v>
      </c>
    </row>
    <row r="45" spans="1:4" ht="138" customHeight="1">
      <c r="A45" s="4" t="s">
        <v>134</v>
      </c>
      <c r="B45" s="5">
        <v>0.1</v>
      </c>
      <c r="C45" s="5">
        <v>0.1</v>
      </c>
      <c r="D45" s="6">
        <f>C45/B45*100</f>
        <v>100</v>
      </c>
    </row>
    <row r="46" spans="1:4" ht="93" customHeight="1">
      <c r="A46" s="4" t="s">
        <v>135</v>
      </c>
      <c r="B46" s="5">
        <v>2019</v>
      </c>
      <c r="C46" s="5">
        <v>2010.649</v>
      </c>
      <c r="D46" s="6">
        <f>C46/B46*100</f>
        <v>99.58637939574047</v>
      </c>
    </row>
    <row r="47" spans="1:4" ht="96" customHeight="1">
      <c r="A47" s="4" t="s">
        <v>136</v>
      </c>
      <c r="B47" s="5">
        <v>518.32567</v>
      </c>
      <c r="C47" s="5">
        <v>499.92567</v>
      </c>
      <c r="D47" s="6">
        <f>C47/B47*100</f>
        <v>96.45010828809617</v>
      </c>
    </row>
    <row r="48" spans="1:4" ht="93" customHeight="1">
      <c r="A48" s="4" t="s">
        <v>137</v>
      </c>
      <c r="B48" s="5">
        <v>0.1</v>
      </c>
      <c r="C48" s="5">
        <v>0.1</v>
      </c>
      <c r="D48" s="6">
        <f>C48/B48*100</f>
        <v>100</v>
      </c>
    </row>
    <row r="49" spans="1:4" ht="48.75" customHeight="1">
      <c r="A49" s="4" t="s">
        <v>158</v>
      </c>
      <c r="B49" s="5">
        <v>303.9504</v>
      </c>
      <c r="C49" s="5">
        <v>303.9504</v>
      </c>
      <c r="D49" s="6">
        <f>C49/B49*100</f>
        <v>100</v>
      </c>
    </row>
    <row r="50" spans="1:4" ht="30.75" customHeight="1">
      <c r="A50" s="4" t="s">
        <v>145</v>
      </c>
      <c r="B50" s="5">
        <v>26</v>
      </c>
      <c r="C50" s="5">
        <v>26</v>
      </c>
      <c r="D50" s="6">
        <f>C50/B50*100</f>
        <v>100</v>
      </c>
    </row>
    <row r="51" spans="1:4" ht="14.25">
      <c r="A51" s="8" t="s">
        <v>1</v>
      </c>
      <c r="B51" s="9">
        <f>B34+B8</f>
        <v>9205.87774</v>
      </c>
      <c r="C51" s="9">
        <f>C34+C8</f>
        <v>9139.43186</v>
      </c>
      <c r="D51" s="10">
        <f>C51/B51*100</f>
        <v>99.27822330605926</v>
      </c>
    </row>
    <row r="52" spans="1:4" ht="16.5" customHeight="1">
      <c r="A52" s="8" t="s">
        <v>171</v>
      </c>
      <c r="B52" s="9">
        <f>B53+B57+B59+B62+B66+B70</f>
        <v>9205.87774</v>
      </c>
      <c r="C52" s="9">
        <f>C53+C57+C59+C62+C66+C70</f>
        <v>9144.505309999999</v>
      </c>
      <c r="D52" s="10">
        <f>C52/B52*100</f>
        <v>99.33333429214105</v>
      </c>
    </row>
    <row r="53" spans="1:4" ht="17.25" customHeight="1">
      <c r="A53" s="8" t="s">
        <v>17</v>
      </c>
      <c r="B53" s="9">
        <f>B54+B55+B56</f>
        <v>2795.81591</v>
      </c>
      <c r="C53" s="9">
        <f>C54+C55+C56</f>
        <v>2753.8619000000003</v>
      </c>
      <c r="D53" s="10">
        <f aca="true" t="shared" si="1" ref="D53:D71">C53/B53*100</f>
        <v>98.49940012681309</v>
      </c>
    </row>
    <row r="54" spans="1:4" ht="47.25" customHeight="1">
      <c r="A54" s="16" t="s">
        <v>9</v>
      </c>
      <c r="B54" s="5">
        <v>2704.95612</v>
      </c>
      <c r="C54" s="5">
        <v>2671.18796</v>
      </c>
      <c r="D54" s="10">
        <f t="shared" si="1"/>
        <v>98.75161893568907</v>
      </c>
    </row>
    <row r="55" spans="1:4" ht="14.25" customHeight="1">
      <c r="A55" s="16" t="s">
        <v>12</v>
      </c>
      <c r="B55" s="46">
        <v>1</v>
      </c>
      <c r="C55" s="46">
        <v>0</v>
      </c>
      <c r="D55" s="10">
        <f t="shared" si="1"/>
        <v>0</v>
      </c>
    </row>
    <row r="56" spans="1:4" ht="13.5" customHeight="1">
      <c r="A56" s="4" t="s">
        <v>7</v>
      </c>
      <c r="B56" s="46">
        <v>89.85979</v>
      </c>
      <c r="C56" s="46">
        <v>82.67394</v>
      </c>
      <c r="D56" s="10">
        <f t="shared" si="1"/>
        <v>92.00326419636636</v>
      </c>
    </row>
    <row r="57" spans="1:4" ht="18" customHeight="1">
      <c r="A57" s="8" t="s">
        <v>18</v>
      </c>
      <c r="B57" s="45">
        <f>B58</f>
        <v>244.18421</v>
      </c>
      <c r="C57" s="45">
        <f>C58</f>
        <v>244.18421</v>
      </c>
      <c r="D57" s="10">
        <f t="shared" si="1"/>
        <v>100</v>
      </c>
    </row>
    <row r="58" spans="1:4" ht="15">
      <c r="A58" s="4" t="s">
        <v>5</v>
      </c>
      <c r="B58" s="46">
        <v>244.18421</v>
      </c>
      <c r="C58" s="46">
        <v>244.18421</v>
      </c>
      <c r="D58" s="10">
        <f t="shared" si="1"/>
        <v>100</v>
      </c>
    </row>
    <row r="59" spans="1:4" ht="14.25">
      <c r="A59" s="8" t="s">
        <v>95</v>
      </c>
      <c r="B59" s="45">
        <f>B60+B61</f>
        <v>0</v>
      </c>
      <c r="C59" s="45">
        <f>C60+C61</f>
        <v>0</v>
      </c>
      <c r="D59" s="10">
        <v>0</v>
      </c>
    </row>
    <row r="60" spans="1:4" ht="0.75" customHeight="1">
      <c r="A60" s="4" t="s">
        <v>81</v>
      </c>
      <c r="B60" s="46">
        <v>0</v>
      </c>
      <c r="C60" s="46">
        <v>0</v>
      </c>
      <c r="D60" s="10" t="e">
        <f t="shared" si="1"/>
        <v>#DIV/0!</v>
      </c>
    </row>
    <row r="61" spans="1:4" ht="30.75" customHeight="1">
      <c r="A61" s="4" t="s">
        <v>172</v>
      </c>
      <c r="B61" s="46">
        <v>0</v>
      </c>
      <c r="C61" s="46">
        <v>0</v>
      </c>
      <c r="D61" s="10">
        <v>0</v>
      </c>
    </row>
    <row r="62" spans="1:4" ht="17.25" customHeight="1">
      <c r="A62" s="8" t="s">
        <v>11</v>
      </c>
      <c r="B62" s="45">
        <f>B63+B64+B65</f>
        <v>4281.447</v>
      </c>
      <c r="C62" s="45">
        <f>C63+C64+C65</f>
        <v>4262.36</v>
      </c>
      <c r="D62" s="10">
        <f t="shared" si="1"/>
        <v>99.55419277641413</v>
      </c>
    </row>
    <row r="63" spans="1:4" ht="15" hidden="1">
      <c r="A63" s="4" t="s">
        <v>72</v>
      </c>
      <c r="B63" s="46">
        <v>0</v>
      </c>
      <c r="C63" s="46">
        <v>0</v>
      </c>
      <c r="D63" s="10" t="e">
        <f t="shared" si="1"/>
        <v>#DIV/0!</v>
      </c>
    </row>
    <row r="64" spans="1:4" ht="18" customHeight="1">
      <c r="A64" s="4" t="s">
        <v>28</v>
      </c>
      <c r="B64" s="46">
        <v>3167.249</v>
      </c>
      <c r="C64" s="46">
        <v>3148.162</v>
      </c>
      <c r="D64" s="10">
        <f t="shared" si="1"/>
        <v>99.39736345326811</v>
      </c>
    </row>
    <row r="65" spans="1:4" ht="17.25" customHeight="1">
      <c r="A65" s="4" t="s">
        <v>16</v>
      </c>
      <c r="B65" s="46">
        <v>1114.198</v>
      </c>
      <c r="C65" s="46">
        <v>1114.198</v>
      </c>
      <c r="D65" s="10">
        <f t="shared" si="1"/>
        <v>100</v>
      </c>
    </row>
    <row r="66" spans="1:4" ht="17.25" customHeight="1">
      <c r="A66" s="8" t="s">
        <v>173</v>
      </c>
      <c r="B66" s="45">
        <f>B67+B68+B69</f>
        <v>1512.39162</v>
      </c>
      <c r="C66" s="45">
        <f>C67+C68+C69</f>
        <v>1512.10789</v>
      </c>
      <c r="D66" s="10">
        <f t="shared" si="1"/>
        <v>99.98123964743999</v>
      </c>
    </row>
    <row r="67" spans="1:4" ht="15" customHeight="1">
      <c r="A67" s="4" t="s">
        <v>15</v>
      </c>
      <c r="B67" s="46">
        <v>24.89821</v>
      </c>
      <c r="C67" s="46">
        <v>24.85315</v>
      </c>
      <c r="D67" s="10">
        <f t="shared" si="1"/>
        <v>99.81902313459481</v>
      </c>
    </row>
    <row r="68" spans="1:4" ht="15.75" customHeight="1">
      <c r="A68" s="15" t="s">
        <v>8</v>
      </c>
      <c r="B68" s="46">
        <v>0.2</v>
      </c>
      <c r="C68" s="46">
        <v>0</v>
      </c>
      <c r="D68" s="10">
        <f t="shared" si="1"/>
        <v>0</v>
      </c>
    </row>
    <row r="69" spans="1:4" ht="13.5" customHeight="1">
      <c r="A69" s="4" t="s">
        <v>6</v>
      </c>
      <c r="B69" s="57">
        <v>1487.29341</v>
      </c>
      <c r="C69" s="46">
        <v>1487.25474</v>
      </c>
      <c r="D69" s="10">
        <f t="shared" si="1"/>
        <v>99.99739997503251</v>
      </c>
    </row>
    <row r="70" spans="1:4" ht="16.5" customHeight="1">
      <c r="A70" s="8" t="s">
        <v>162</v>
      </c>
      <c r="B70" s="45">
        <f>B71</f>
        <v>372.039</v>
      </c>
      <c r="C70" s="45">
        <f>C71</f>
        <v>371.99131</v>
      </c>
      <c r="D70" s="10">
        <f t="shared" si="1"/>
        <v>99.98718145140698</v>
      </c>
    </row>
    <row r="71" spans="1:4" ht="17.25" customHeight="1">
      <c r="A71" s="4" t="s">
        <v>10</v>
      </c>
      <c r="B71" s="46">
        <v>372.039</v>
      </c>
      <c r="C71" s="46">
        <v>371.99131</v>
      </c>
      <c r="D71" s="10">
        <f t="shared" si="1"/>
        <v>99.98718145140698</v>
      </c>
    </row>
    <row r="72" spans="1:4" ht="16.5" customHeight="1">
      <c r="A72" s="4" t="s">
        <v>0</v>
      </c>
      <c r="B72" s="52">
        <f>B51-B52</f>
        <v>0</v>
      </c>
      <c r="C72" s="46">
        <f>C51-C52</f>
        <v>-5.073449999998047</v>
      </c>
      <c r="D72" s="6"/>
    </row>
    <row r="73" spans="1:4" ht="15" customHeight="1">
      <c r="A73" s="3"/>
      <c r="B73" s="5"/>
      <c r="C73" s="5"/>
      <c r="D73" s="6"/>
    </row>
    <row r="74" spans="1:4" ht="16.5" customHeight="1">
      <c r="A74" s="1" t="s">
        <v>159</v>
      </c>
      <c r="B74" s="1"/>
      <c r="C74" s="1"/>
      <c r="D74" s="1"/>
    </row>
    <row r="75" spans="1:4" ht="15.75">
      <c r="A75" s="1" t="s">
        <v>94</v>
      </c>
      <c r="B75" s="1"/>
      <c r="C75" s="1" t="s">
        <v>160</v>
      </c>
      <c r="D75" s="1"/>
    </row>
    <row r="76" spans="1:4" ht="18" customHeight="1">
      <c r="A76" s="4"/>
      <c r="B76" s="31"/>
      <c r="C76" s="31"/>
      <c r="D76" s="6"/>
    </row>
    <row r="77" spans="1:4" ht="15" customHeight="1">
      <c r="A77" s="4"/>
      <c r="B77" s="31"/>
      <c r="C77" s="31"/>
      <c r="D77" s="6"/>
    </row>
    <row r="78" spans="1:4" ht="14.25" customHeight="1">
      <c r="A78" s="1"/>
      <c r="B78" s="29"/>
      <c r="C78" s="29"/>
      <c r="D78" s="10"/>
    </row>
    <row r="79" spans="1:4" ht="14.25" customHeight="1">
      <c r="A79" s="1"/>
      <c r="B79" s="31"/>
      <c r="C79" s="31"/>
      <c r="D79" s="6"/>
    </row>
    <row r="80" spans="1:4" ht="15.75" customHeight="1">
      <c r="A80" s="1"/>
      <c r="B80" s="5"/>
      <c r="C80" s="28"/>
      <c r="D80" s="23"/>
    </row>
    <row r="81" spans="1:4" ht="11.25" customHeight="1">
      <c r="A81" s="3"/>
      <c r="B81" s="5"/>
      <c r="C81" s="5"/>
      <c r="D81" s="6"/>
    </row>
    <row r="82" spans="1:4" ht="15.75">
      <c r="A82" s="3"/>
      <c r="B82" s="1"/>
      <c r="C82" s="1"/>
      <c r="D82" s="1"/>
    </row>
    <row r="83" spans="1:4" ht="15.75">
      <c r="A83" s="3"/>
      <c r="B83" s="1"/>
      <c r="C83" s="1"/>
      <c r="D83" s="1"/>
    </row>
    <row r="84" spans="2:4" ht="15" customHeight="1">
      <c r="B84" s="1"/>
      <c r="C84" s="1"/>
      <c r="D84" s="1"/>
    </row>
    <row r="85" spans="2:4" ht="15.75">
      <c r="B85" s="1"/>
      <c r="C85" s="1"/>
      <c r="D85" s="1"/>
    </row>
    <row r="86" spans="2:4" ht="15">
      <c r="B86" s="3"/>
      <c r="C86" s="3"/>
      <c r="D86" s="3"/>
    </row>
    <row r="87" spans="2:4" ht="15">
      <c r="B87" s="3"/>
      <c r="C87" s="3"/>
      <c r="D87" s="3"/>
    </row>
    <row r="88" spans="2:4" ht="15">
      <c r="B88" s="3"/>
      <c r="C88" s="3"/>
      <c r="D88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73"/>
  <sheetViews>
    <sheetView view="pageBreakPreview" zoomScale="110" zoomScaleSheetLayoutView="110" zoomScalePageLayoutView="0" workbookViewId="0" topLeftCell="A43">
      <pane xSplit="1" topLeftCell="B1" activePane="topRight" state="frozen"/>
      <selection pane="topLeft" activeCell="A1" sqref="A1"/>
      <selection pane="topRight" activeCell="C49" sqref="C49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58" t="s">
        <v>105</v>
      </c>
      <c r="B1" s="58"/>
      <c r="C1" s="58"/>
      <c r="D1" s="58"/>
    </row>
    <row r="2" spans="1:4" ht="15.75">
      <c r="A2" s="58" t="s">
        <v>110</v>
      </c>
      <c r="B2" s="58"/>
      <c r="C2" s="58"/>
      <c r="D2" s="58"/>
    </row>
    <row r="3" spans="1:4" ht="15.75">
      <c r="A3" s="58" t="s">
        <v>176</v>
      </c>
      <c r="B3" s="58"/>
      <c r="C3" s="58"/>
      <c r="D3" s="58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142</v>
      </c>
      <c r="C5" s="2" t="s">
        <v>177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2062.3</v>
      </c>
      <c r="C8" s="9">
        <f>SUM(C9:C26)</f>
        <v>2525.72298</v>
      </c>
      <c r="D8" s="10">
        <f aca="true" t="shared" si="0" ref="D8:D21">C8/B8*100</f>
        <v>122.47117199243563</v>
      </c>
    </row>
    <row r="9" spans="1:4" ht="18" customHeight="1">
      <c r="A9" s="4" t="s">
        <v>20</v>
      </c>
      <c r="B9" s="11">
        <v>323</v>
      </c>
      <c r="C9" s="27">
        <v>322.75999</v>
      </c>
      <c r="D9" s="6">
        <f t="shared" si="0"/>
        <v>99.92569349845202</v>
      </c>
    </row>
    <row r="10" spans="1:4" ht="18" customHeight="1">
      <c r="A10" s="4" t="s">
        <v>64</v>
      </c>
      <c r="B10" s="11">
        <v>0.3</v>
      </c>
      <c r="C10" s="27">
        <v>27.93157</v>
      </c>
      <c r="D10" s="6">
        <f t="shared" si="0"/>
        <v>9310.523333333334</v>
      </c>
    </row>
    <row r="11" spans="1:4" ht="15.75" customHeight="1">
      <c r="A11" s="4" t="s">
        <v>21</v>
      </c>
      <c r="B11" s="11">
        <v>278</v>
      </c>
      <c r="C11" s="11">
        <v>144.52992</v>
      </c>
      <c r="D11" s="6">
        <f t="shared" si="0"/>
        <v>51.98917985611511</v>
      </c>
    </row>
    <row r="12" spans="1:4" ht="15.75" customHeight="1">
      <c r="A12" s="4" t="s">
        <v>22</v>
      </c>
      <c r="B12" s="11">
        <v>525</v>
      </c>
      <c r="C12" s="11">
        <v>553.1688</v>
      </c>
      <c r="D12" s="6">
        <f t="shared" si="0"/>
        <v>105.36548571428573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622</v>
      </c>
      <c r="C14" s="11">
        <v>1058.85688</v>
      </c>
      <c r="D14" s="6">
        <f t="shared" si="0"/>
        <v>170.23422508038587</v>
      </c>
    </row>
    <row r="15" spans="1:4" ht="65.25" customHeight="1" hidden="1">
      <c r="A15" s="4" t="s">
        <v>111</v>
      </c>
      <c r="B15" s="11">
        <v>0</v>
      </c>
      <c r="C15" s="11"/>
      <c r="D15" s="6"/>
    </row>
    <row r="16" spans="1:4" ht="32.25" customHeight="1">
      <c r="A16" s="7" t="s">
        <v>24</v>
      </c>
      <c r="B16" s="11">
        <v>59</v>
      </c>
      <c r="C16" s="11">
        <v>66.24129</v>
      </c>
      <c r="D16" s="6">
        <f t="shared" si="0"/>
        <v>112.27337288135595</v>
      </c>
    </row>
    <row r="17" spans="1:4" ht="66" customHeight="1">
      <c r="A17" s="7" t="s">
        <v>155</v>
      </c>
      <c r="B17" s="11">
        <v>0</v>
      </c>
      <c r="C17" s="11">
        <v>72.9234</v>
      </c>
      <c r="D17" s="6">
        <v>0</v>
      </c>
    </row>
    <row r="18" spans="1:4" ht="66" customHeight="1">
      <c r="A18" s="12" t="s">
        <v>25</v>
      </c>
      <c r="B18" s="11">
        <v>52</v>
      </c>
      <c r="C18" s="11">
        <v>53.11906</v>
      </c>
      <c r="D18" s="6">
        <f>C18/B18*100</f>
        <v>102.15203846153847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>
      <c r="A20" s="25" t="s">
        <v>35</v>
      </c>
      <c r="B20" s="11">
        <v>0</v>
      </c>
      <c r="C20" s="11">
        <v>23.19207</v>
      </c>
      <c r="D20" s="6">
        <v>0</v>
      </c>
    </row>
    <row r="21" spans="1:4" ht="18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32.25" customHeight="1" hidden="1">
      <c r="A22" s="25" t="s">
        <v>36</v>
      </c>
      <c r="B22" s="11">
        <v>0</v>
      </c>
      <c r="C22" s="11">
        <v>0</v>
      </c>
      <c r="D22" s="6">
        <v>0</v>
      </c>
    </row>
    <row r="23" spans="1:4" ht="16.5" customHeight="1" hidden="1">
      <c r="A23" s="25" t="s">
        <v>102</v>
      </c>
      <c r="B23" s="11">
        <v>0</v>
      </c>
      <c r="C23" s="11">
        <v>0</v>
      </c>
      <c r="D23" s="6">
        <v>0</v>
      </c>
    </row>
    <row r="24" spans="1:4" ht="25.5" customHeight="1" hidden="1">
      <c r="A24" s="25" t="s">
        <v>123</v>
      </c>
      <c r="B24" s="11">
        <v>0</v>
      </c>
      <c r="C24" s="11">
        <v>0</v>
      </c>
      <c r="D24" s="6">
        <v>0</v>
      </c>
    </row>
    <row r="25" spans="1:4" ht="84" customHeight="1">
      <c r="A25" s="25" t="s">
        <v>146</v>
      </c>
      <c r="B25" s="11">
        <v>133</v>
      </c>
      <c r="C25" s="11">
        <v>133</v>
      </c>
      <c r="D25" s="6">
        <f aca="true" t="shared" si="1" ref="D25:D32">C25/B25*100</f>
        <v>100</v>
      </c>
    </row>
    <row r="26" spans="1:4" ht="77.25" customHeight="1">
      <c r="A26" s="25" t="s">
        <v>147</v>
      </c>
      <c r="B26" s="11">
        <v>70</v>
      </c>
      <c r="C26" s="11">
        <v>70</v>
      </c>
      <c r="D26" s="6">
        <f t="shared" si="1"/>
        <v>100</v>
      </c>
    </row>
    <row r="27" spans="1:4" ht="15.75" customHeight="1">
      <c r="A27" s="8" t="s">
        <v>4</v>
      </c>
      <c r="B27" s="26">
        <f>SUM(B28:B48)</f>
        <v>7534.378880000001</v>
      </c>
      <c r="C27" s="26">
        <f>C28+C32+C37+C39+C40+C41+C43+C48+C42+C29+C30+C31</f>
        <v>7136.228400000001</v>
      </c>
      <c r="D27" s="10">
        <f t="shared" si="1"/>
        <v>94.71555006270138</v>
      </c>
    </row>
    <row r="28" spans="1:4" ht="36" customHeight="1">
      <c r="A28" s="4" t="s">
        <v>61</v>
      </c>
      <c r="B28" s="11">
        <v>1448.1</v>
      </c>
      <c r="C28" s="11">
        <v>1448.1</v>
      </c>
      <c r="D28" s="6">
        <f t="shared" si="1"/>
        <v>100</v>
      </c>
    </row>
    <row r="29" spans="1:4" ht="37.5" customHeight="1" hidden="1">
      <c r="A29" s="4" t="s">
        <v>119</v>
      </c>
      <c r="B29" s="11"/>
      <c r="C29" s="11"/>
      <c r="D29" s="6"/>
    </row>
    <row r="30" spans="1:4" ht="37.5" customHeight="1">
      <c r="A30" s="4" t="s">
        <v>148</v>
      </c>
      <c r="B30" s="11">
        <v>1027.719</v>
      </c>
      <c r="C30" s="11">
        <v>1027.719</v>
      </c>
      <c r="D30" s="6">
        <f t="shared" si="1"/>
        <v>100</v>
      </c>
    </row>
    <row r="31" spans="1:4" ht="44.25" customHeight="1">
      <c r="A31" s="4" t="s">
        <v>149</v>
      </c>
      <c r="B31" s="11">
        <v>488.1579</v>
      </c>
      <c r="C31" s="11">
        <v>488.1579</v>
      </c>
      <c r="D31" s="6">
        <f t="shared" si="1"/>
        <v>100</v>
      </c>
    </row>
    <row r="32" spans="1:4" ht="47.25" customHeight="1">
      <c r="A32" s="4" t="s">
        <v>129</v>
      </c>
      <c r="B32" s="5">
        <v>220.62721</v>
      </c>
      <c r="C32" s="5">
        <v>220.62721</v>
      </c>
      <c r="D32" s="6">
        <f t="shared" si="1"/>
        <v>100</v>
      </c>
    </row>
    <row r="33" spans="1:4" ht="0.75" customHeight="1">
      <c r="A33" s="4" t="s">
        <v>66</v>
      </c>
      <c r="B33" s="5">
        <v>0</v>
      </c>
      <c r="C33" s="5">
        <v>0</v>
      </c>
      <c r="D33" s="6">
        <v>0</v>
      </c>
    </row>
    <row r="34" spans="1:4" ht="16.5" customHeight="1" hidden="1">
      <c r="A34" s="24" t="s">
        <v>62</v>
      </c>
      <c r="B34" s="5">
        <v>0</v>
      </c>
      <c r="C34" s="5">
        <v>0</v>
      </c>
      <c r="D34" s="6">
        <v>0</v>
      </c>
    </row>
    <row r="35" spans="1:4" ht="21" customHeight="1" hidden="1">
      <c r="A35" s="24" t="s">
        <v>65</v>
      </c>
      <c r="B35" s="5">
        <v>0</v>
      </c>
      <c r="C35" s="5">
        <v>0</v>
      </c>
      <c r="D35" s="6">
        <v>0</v>
      </c>
    </row>
    <row r="36" spans="1:4" ht="40.5" customHeight="1" hidden="1">
      <c r="A36" s="24" t="s">
        <v>67</v>
      </c>
      <c r="B36" s="5"/>
      <c r="C36" s="5"/>
      <c r="D36" s="6" t="e">
        <f>C36/B36*100</f>
        <v>#DIV/0!</v>
      </c>
    </row>
    <row r="37" spans="1:4" ht="125.25" customHeight="1">
      <c r="A37" s="4" t="s">
        <v>132</v>
      </c>
      <c r="B37" s="5">
        <v>658.522</v>
      </c>
      <c r="C37" s="5">
        <v>637.07852</v>
      </c>
      <c r="D37" s="6">
        <f>C37/B37*100</f>
        <v>96.74369573074247</v>
      </c>
    </row>
    <row r="38" spans="1:4" ht="29.25" customHeight="1" hidden="1">
      <c r="A38" s="4" t="s">
        <v>63</v>
      </c>
      <c r="B38" s="5"/>
      <c r="C38" s="5"/>
      <c r="D38" s="6" t="e">
        <f>C38/B38*100</f>
        <v>#DIV/0!</v>
      </c>
    </row>
    <row r="39" spans="1:4" ht="90.75" customHeight="1">
      <c r="A39" s="4" t="s">
        <v>133</v>
      </c>
      <c r="B39" s="5">
        <v>0.1</v>
      </c>
      <c r="C39" s="5">
        <v>0.1</v>
      </c>
      <c r="D39" s="6">
        <f>C39/B39*100</f>
        <v>100</v>
      </c>
    </row>
    <row r="40" spans="1:4" ht="156" customHeight="1">
      <c r="A40" s="4" t="s">
        <v>134</v>
      </c>
      <c r="B40" s="5">
        <v>0.1</v>
      </c>
      <c r="C40" s="5">
        <v>0.1</v>
      </c>
      <c r="D40" s="6">
        <f>C40/B40*100</f>
        <v>100</v>
      </c>
    </row>
    <row r="41" spans="1:4" ht="94.5" customHeight="1">
      <c r="A41" s="4" t="s">
        <v>135</v>
      </c>
      <c r="B41" s="5">
        <v>2325</v>
      </c>
      <c r="C41" s="5">
        <v>2317.193</v>
      </c>
      <c r="D41" s="6">
        <f>C41/B41*100</f>
        <v>99.66421505376346</v>
      </c>
    </row>
    <row r="42" spans="1:4" ht="96.75" customHeight="1">
      <c r="A42" s="4" t="s">
        <v>136</v>
      </c>
      <c r="B42" s="5">
        <v>985.31277</v>
      </c>
      <c r="C42" s="5">
        <v>616.41277</v>
      </c>
      <c r="D42" s="6">
        <f>C42/B42*100</f>
        <v>62.56011175009941</v>
      </c>
    </row>
    <row r="43" spans="1:4" ht="105" customHeight="1">
      <c r="A43" s="4" t="s">
        <v>137</v>
      </c>
      <c r="B43" s="5">
        <v>0.1</v>
      </c>
      <c r="C43" s="5">
        <v>0.1</v>
      </c>
      <c r="D43" s="6">
        <f>C43/B43*100</f>
        <v>100</v>
      </c>
    </row>
    <row r="44" spans="1:4" ht="67.5" customHeight="1" hidden="1">
      <c r="A44" s="4" t="s">
        <v>60</v>
      </c>
      <c r="B44" s="5"/>
      <c r="C44" s="5">
        <v>240</v>
      </c>
      <c r="D44" s="6" t="e">
        <f>C44/B44*100</f>
        <v>#DIV/0!</v>
      </c>
    </row>
    <row r="45" spans="1:4" ht="34.5" customHeight="1" hidden="1">
      <c r="A45" s="4" t="s">
        <v>31</v>
      </c>
      <c r="B45" s="5"/>
      <c r="C45" s="5">
        <v>100</v>
      </c>
      <c r="D45" s="6">
        <v>0</v>
      </c>
    </row>
    <row r="46" spans="1:4" ht="0.75" customHeight="1" hidden="1">
      <c r="A46" s="4" t="s">
        <v>34</v>
      </c>
      <c r="B46" s="5"/>
      <c r="C46" s="5">
        <v>60</v>
      </c>
      <c r="D46" s="6" t="e">
        <f>C46/B46*100</f>
        <v>#DIV/0!</v>
      </c>
    </row>
    <row r="47" spans="1:4" ht="45" customHeight="1" hidden="1">
      <c r="A47" s="40" t="s">
        <v>32</v>
      </c>
      <c r="B47" s="5"/>
      <c r="C47" s="5">
        <v>0</v>
      </c>
      <c r="D47" s="6">
        <v>0</v>
      </c>
    </row>
    <row r="48" spans="1:4" ht="45.75" customHeight="1">
      <c r="A48" s="4" t="s">
        <v>158</v>
      </c>
      <c r="B48" s="5">
        <v>380.64</v>
      </c>
      <c r="C48" s="5">
        <v>380.64</v>
      </c>
      <c r="D48" s="6">
        <f>C48/B48*100</f>
        <v>100</v>
      </c>
    </row>
    <row r="49" spans="1:4" ht="15" customHeight="1">
      <c r="A49" s="8" t="s">
        <v>1</v>
      </c>
      <c r="B49" s="9">
        <f>B27+B8</f>
        <v>9596.678880000001</v>
      </c>
      <c r="C49" s="9">
        <f>C27+C8</f>
        <v>9661.95138</v>
      </c>
      <c r="D49" s="10">
        <f>C49/B49*100</f>
        <v>100.68015717537482</v>
      </c>
    </row>
    <row r="50" spans="1:4" ht="14.25">
      <c r="A50" s="8" t="s">
        <v>171</v>
      </c>
      <c r="B50" s="9">
        <f>B51+B55+B57+B60+B64+B68</f>
        <v>9596.678880000001</v>
      </c>
      <c r="C50" s="9">
        <f>C51+C55+C57+C60+C64+C68</f>
        <v>9542.03808</v>
      </c>
      <c r="D50" s="10">
        <f>C50/B50*100</f>
        <v>99.4306280257655</v>
      </c>
    </row>
    <row r="51" spans="1:4" ht="14.25">
      <c r="A51" s="8" t="s">
        <v>17</v>
      </c>
      <c r="B51" s="9">
        <f>B52+B53+B54</f>
        <v>3422.06347</v>
      </c>
      <c r="C51" s="9">
        <f>C52+C53+C54</f>
        <v>3413.2274</v>
      </c>
      <c r="D51" s="10">
        <f aca="true" t="shared" si="2" ref="D51:D69">C51/B51*100</f>
        <v>99.7417911713952</v>
      </c>
    </row>
    <row r="52" spans="1:4" ht="45">
      <c r="A52" s="16" t="s">
        <v>9</v>
      </c>
      <c r="B52" s="5">
        <v>3349.42671</v>
      </c>
      <c r="C52" s="5">
        <v>3341.75878</v>
      </c>
      <c r="D52" s="10">
        <f t="shared" si="2"/>
        <v>99.77106738961903</v>
      </c>
    </row>
    <row r="53" spans="1:4" ht="15">
      <c r="A53" s="16" t="s">
        <v>12</v>
      </c>
      <c r="B53" s="46">
        <v>1</v>
      </c>
      <c r="C53" s="46">
        <v>0</v>
      </c>
      <c r="D53" s="10">
        <f t="shared" si="2"/>
        <v>0</v>
      </c>
    </row>
    <row r="54" spans="1:4" ht="15">
      <c r="A54" s="4" t="s">
        <v>7</v>
      </c>
      <c r="B54" s="46">
        <v>71.63676</v>
      </c>
      <c r="C54" s="46">
        <v>71.46862</v>
      </c>
      <c r="D54" s="10">
        <f t="shared" si="2"/>
        <v>99.76528810069021</v>
      </c>
    </row>
    <row r="55" spans="1:4" ht="14.25">
      <c r="A55" s="8" t="s">
        <v>18</v>
      </c>
      <c r="B55" s="45">
        <f>B56</f>
        <v>220.62721</v>
      </c>
      <c r="C55" s="45">
        <f>C56</f>
        <v>220.62721</v>
      </c>
      <c r="D55" s="10">
        <f t="shared" si="2"/>
        <v>100</v>
      </c>
    </row>
    <row r="56" spans="1:4" ht="15">
      <c r="A56" s="4" t="s">
        <v>5</v>
      </c>
      <c r="B56" s="46">
        <v>220.62721</v>
      </c>
      <c r="C56" s="46">
        <v>220.62721</v>
      </c>
      <c r="D56" s="10">
        <f t="shared" si="2"/>
        <v>100</v>
      </c>
    </row>
    <row r="57" spans="1:4" ht="14.25">
      <c r="A57" s="8" t="s">
        <v>47</v>
      </c>
      <c r="B57" s="45">
        <f>B58+B59</f>
        <v>10</v>
      </c>
      <c r="C57" s="45">
        <f>C58+C59</f>
        <v>0</v>
      </c>
      <c r="D57" s="10">
        <f t="shared" si="2"/>
        <v>0</v>
      </c>
    </row>
    <row r="58" spans="1:4" ht="30" hidden="1">
      <c r="A58" s="4" t="s">
        <v>81</v>
      </c>
      <c r="B58" s="46">
        <v>0</v>
      </c>
      <c r="C58" s="46">
        <v>0</v>
      </c>
      <c r="D58" s="10" t="e">
        <f t="shared" si="2"/>
        <v>#DIV/0!</v>
      </c>
    </row>
    <row r="59" spans="1:4" ht="30">
      <c r="A59" s="4" t="s">
        <v>172</v>
      </c>
      <c r="B59" s="46">
        <v>10</v>
      </c>
      <c r="C59" s="46">
        <v>0</v>
      </c>
      <c r="D59" s="10">
        <f t="shared" si="2"/>
        <v>0</v>
      </c>
    </row>
    <row r="60" spans="1:4" ht="15" customHeight="1">
      <c r="A60" s="8" t="s">
        <v>11</v>
      </c>
      <c r="B60" s="45">
        <f>B61+B62+B63</f>
        <v>5234.06175</v>
      </c>
      <c r="C60" s="45">
        <f>C61+C62+C63</f>
        <v>5204.81127</v>
      </c>
      <c r="D60" s="10">
        <f t="shared" si="2"/>
        <v>99.44115141553308</v>
      </c>
    </row>
    <row r="61" spans="1:4" ht="15">
      <c r="A61" s="4" t="s">
        <v>50</v>
      </c>
      <c r="B61" s="46">
        <v>35</v>
      </c>
      <c r="C61" s="46">
        <v>35</v>
      </c>
      <c r="D61" s="10">
        <f t="shared" si="2"/>
        <v>100</v>
      </c>
    </row>
    <row r="62" spans="1:4" ht="15">
      <c r="A62" s="4" t="s">
        <v>28</v>
      </c>
      <c r="B62" s="46">
        <v>4011.241</v>
      </c>
      <c r="C62" s="46">
        <v>3981.99052</v>
      </c>
      <c r="D62" s="10">
        <f t="shared" si="2"/>
        <v>99.27078727007427</v>
      </c>
    </row>
    <row r="63" spans="1:4" ht="15">
      <c r="A63" s="4" t="s">
        <v>16</v>
      </c>
      <c r="B63" s="46">
        <v>1187.82075</v>
      </c>
      <c r="C63" s="46">
        <v>1187.82075</v>
      </c>
      <c r="D63" s="10">
        <f t="shared" si="2"/>
        <v>100</v>
      </c>
    </row>
    <row r="64" spans="1:4" ht="14.25">
      <c r="A64" s="8" t="s">
        <v>173</v>
      </c>
      <c r="B64" s="45">
        <f>B65+B66+B67</f>
        <v>234.60129999999998</v>
      </c>
      <c r="C64" s="45">
        <f>C65+C66+C67</f>
        <v>228.0679</v>
      </c>
      <c r="D64" s="10">
        <f t="shared" si="2"/>
        <v>97.2151049461363</v>
      </c>
    </row>
    <row r="65" spans="1:4" ht="15">
      <c r="A65" s="4" t="s">
        <v>15</v>
      </c>
      <c r="B65" s="46">
        <v>50.172</v>
      </c>
      <c r="C65" s="46">
        <v>50.172</v>
      </c>
      <c r="D65" s="10">
        <f t="shared" si="2"/>
        <v>100</v>
      </c>
    </row>
    <row r="66" spans="1:4" ht="15">
      <c r="A66" s="15" t="s">
        <v>8</v>
      </c>
      <c r="B66" s="46">
        <v>0.2</v>
      </c>
      <c r="C66" s="46">
        <v>0</v>
      </c>
      <c r="D66" s="10">
        <f t="shared" si="2"/>
        <v>0</v>
      </c>
    </row>
    <row r="67" spans="1:4" ht="15">
      <c r="A67" s="4" t="s">
        <v>6</v>
      </c>
      <c r="B67" s="46">
        <v>184.2293</v>
      </c>
      <c r="C67" s="46">
        <v>177.8959</v>
      </c>
      <c r="D67" s="10">
        <f t="shared" si="2"/>
        <v>96.56221893043073</v>
      </c>
    </row>
    <row r="68" spans="1:4" ht="14.25">
      <c r="A68" s="8" t="s">
        <v>162</v>
      </c>
      <c r="B68" s="45">
        <f>B69</f>
        <v>475.32515</v>
      </c>
      <c r="C68" s="45">
        <f>C69</f>
        <v>475.3043</v>
      </c>
      <c r="D68" s="10">
        <f t="shared" si="2"/>
        <v>99.99561352897064</v>
      </c>
    </row>
    <row r="69" spans="1:4" ht="15">
      <c r="A69" s="4" t="s">
        <v>10</v>
      </c>
      <c r="B69" s="46">
        <v>475.32515</v>
      </c>
      <c r="C69" s="46">
        <v>475.3043</v>
      </c>
      <c r="D69" s="10">
        <f t="shared" si="2"/>
        <v>99.99561352897064</v>
      </c>
    </row>
    <row r="70" spans="1:4" ht="15">
      <c r="A70" s="4" t="s">
        <v>0</v>
      </c>
      <c r="B70" s="52">
        <f>B49-B50</f>
        <v>0</v>
      </c>
      <c r="C70" s="46">
        <f>C49-C50</f>
        <v>119.91330000000016</v>
      </c>
      <c r="D70" s="6"/>
    </row>
    <row r="71" spans="1:4" ht="15">
      <c r="A71" s="3"/>
      <c r="B71" s="5"/>
      <c r="C71" s="5"/>
      <c r="D71" s="6"/>
    </row>
    <row r="72" spans="1:4" ht="15.75">
      <c r="A72" s="1" t="s">
        <v>159</v>
      </c>
      <c r="B72" s="1"/>
      <c r="C72" s="1"/>
      <c r="D72" s="1"/>
    </row>
    <row r="73" spans="1:4" ht="15.75">
      <c r="A73" s="1" t="s">
        <v>94</v>
      </c>
      <c r="B73" s="1"/>
      <c r="C73" s="1" t="s">
        <v>160</v>
      </c>
      <c r="D73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3" r:id="rId1"/>
  <rowBreaks count="1" manualBreakCount="1">
    <brk id="4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66"/>
  <sheetViews>
    <sheetView view="pageBreakPreview" zoomScaleNormal="90" zoomScaleSheetLayoutView="100" zoomScalePageLayoutView="0" workbookViewId="0" topLeftCell="A32">
      <pane xSplit="1" topLeftCell="C1" activePane="topRight" state="frozen"/>
      <selection pane="topLeft" activeCell="A1" sqref="A1"/>
      <selection pane="topRight" activeCell="C37" sqref="C37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58" t="s">
        <v>105</v>
      </c>
      <c r="B1" s="58"/>
      <c r="C1" s="58"/>
      <c r="D1" s="58"/>
    </row>
    <row r="2" spans="1:4" ht="15.75">
      <c r="A2" s="58" t="s">
        <v>112</v>
      </c>
      <c r="B2" s="58"/>
      <c r="C2" s="58"/>
      <c r="D2" s="58"/>
    </row>
    <row r="3" spans="1:4" ht="15.75">
      <c r="A3" s="58" t="s">
        <v>176</v>
      </c>
      <c r="B3" s="58"/>
      <c r="C3" s="58"/>
      <c r="D3" s="58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33" t="s">
        <v>142</v>
      </c>
      <c r="C5" s="2" t="s">
        <v>177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19</v>
      </c>
      <c r="B7" s="9">
        <f>SUM(B8:B23)</f>
        <v>433</v>
      </c>
      <c r="C7" s="9">
        <f>SUM(C8:C23)</f>
        <v>876.5972399999998</v>
      </c>
      <c r="D7" s="10">
        <f>C7/B7*100</f>
        <v>202.4473995381062</v>
      </c>
    </row>
    <row r="8" spans="1:4" ht="18.75" customHeight="1">
      <c r="A8" s="4" t="s">
        <v>37</v>
      </c>
      <c r="B8" s="11">
        <v>82</v>
      </c>
      <c r="C8" s="11">
        <v>82.47044</v>
      </c>
      <c r="D8" s="6">
        <f>C8/B8*100</f>
        <v>100.57370731707316</v>
      </c>
    </row>
    <row r="9" spans="1:4" ht="18.75" customHeight="1">
      <c r="A9" s="4" t="s">
        <v>39</v>
      </c>
      <c r="B9" s="11">
        <v>170</v>
      </c>
      <c r="C9" s="11">
        <v>522.16828</v>
      </c>
      <c r="D9" s="6">
        <f>C9/B9*100</f>
        <v>307.1578117647059</v>
      </c>
    </row>
    <row r="10" spans="1:4" ht="19.5" customHeight="1">
      <c r="A10" s="4" t="s">
        <v>40</v>
      </c>
      <c r="B10" s="11">
        <v>44</v>
      </c>
      <c r="C10" s="11">
        <v>43.98673</v>
      </c>
      <c r="D10" s="6">
        <f>C10/B10*100</f>
        <v>99.96984090909092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41">
        <v>0</v>
      </c>
      <c r="C12" s="11">
        <v>0.93175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6</v>
      </c>
      <c r="C14" s="11">
        <v>32.33825</v>
      </c>
      <c r="D14" s="6">
        <f>C14/B14*100</f>
        <v>538.9708333333334</v>
      </c>
    </row>
    <row r="15" spans="1:4" ht="64.5" customHeight="1">
      <c r="A15" s="12" t="s">
        <v>45</v>
      </c>
      <c r="B15" s="11">
        <v>131</v>
      </c>
      <c r="C15" s="11">
        <v>170.70179</v>
      </c>
      <c r="D15" s="6">
        <f>C15/B15*100</f>
        <v>130.3067099236641</v>
      </c>
    </row>
    <row r="16" spans="1:4" ht="39" customHeight="1" hidden="1">
      <c r="A16" s="12" t="s">
        <v>68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39.75" customHeight="1" hidden="1">
      <c r="A18" s="4" t="s">
        <v>46</v>
      </c>
      <c r="B18" s="11"/>
      <c r="C18" s="11"/>
      <c r="D18" s="6"/>
    </row>
    <row r="19" spans="1:4" ht="29.25" customHeight="1" hidden="1">
      <c r="A19" s="4" t="s">
        <v>44</v>
      </c>
      <c r="B19" s="11"/>
      <c r="C19" s="11"/>
      <c r="D19" s="6"/>
    </row>
    <row r="20" spans="1:4" ht="30.75" customHeight="1" hidden="1">
      <c r="A20" s="4" t="s">
        <v>69</v>
      </c>
      <c r="B20" s="11">
        <v>0</v>
      </c>
      <c r="C20" s="11">
        <v>0</v>
      </c>
      <c r="D20" s="6">
        <v>0</v>
      </c>
    </row>
    <row r="21" spans="1:4" ht="75" customHeight="1" hidden="1">
      <c r="A21" s="4" t="s">
        <v>122</v>
      </c>
      <c r="B21" s="11">
        <v>0</v>
      </c>
      <c r="C21" s="11">
        <v>0</v>
      </c>
      <c r="D21" s="6">
        <v>0</v>
      </c>
    </row>
    <row r="22" spans="1:4" ht="0.75" customHeight="1">
      <c r="A22" s="4"/>
      <c r="B22" s="11"/>
      <c r="C22" s="11"/>
      <c r="D22" s="6"/>
    </row>
    <row r="23" spans="1:4" ht="37.5" customHeight="1">
      <c r="A23" s="40" t="s">
        <v>156</v>
      </c>
      <c r="B23" s="11">
        <v>0</v>
      </c>
      <c r="C23" s="11">
        <v>24</v>
      </c>
      <c r="D23" s="6">
        <v>0</v>
      </c>
    </row>
    <row r="24" spans="1:4" ht="16.5" customHeight="1">
      <c r="A24" s="8" t="s">
        <v>4</v>
      </c>
      <c r="B24" s="26">
        <f>B25+B26+B27+B28+B29+B30+B31+B32+B33+B34+B35+B36</f>
        <v>3958.69254</v>
      </c>
      <c r="C24" s="26">
        <f>C25+C27+C30+C31+C28+C29+C32+C26+C33+C34+C35+C36</f>
        <v>3786.9985400000005</v>
      </c>
      <c r="D24" s="10">
        <f>C24/B24*100</f>
        <v>95.66286095055011</v>
      </c>
    </row>
    <row r="25" spans="1:4" ht="30.75" customHeight="1">
      <c r="A25" s="42" t="s">
        <v>70</v>
      </c>
      <c r="B25" s="34">
        <v>1574.4</v>
      </c>
      <c r="C25" s="34">
        <v>1574.4</v>
      </c>
      <c r="D25" s="6">
        <f>C25/B25*100</f>
        <v>100</v>
      </c>
    </row>
    <row r="26" spans="1:4" ht="34.5" customHeight="1">
      <c r="A26" s="44" t="s">
        <v>148</v>
      </c>
      <c r="B26" s="34">
        <v>503.021</v>
      </c>
      <c r="C26" s="34">
        <v>503.021</v>
      </c>
      <c r="D26" s="6">
        <f>C26/B26*100</f>
        <v>100</v>
      </c>
    </row>
    <row r="27" spans="1:4" ht="48" customHeight="1">
      <c r="A27" s="4" t="s">
        <v>129</v>
      </c>
      <c r="B27" s="34">
        <v>107.41291</v>
      </c>
      <c r="C27" s="34">
        <v>107.41291</v>
      </c>
      <c r="D27" s="6">
        <f>C27/B27*100</f>
        <v>100</v>
      </c>
    </row>
    <row r="28" spans="1:4" ht="46.5" customHeight="1" hidden="1">
      <c r="A28" s="24" t="s">
        <v>62</v>
      </c>
      <c r="B28" s="34"/>
      <c r="C28" s="34"/>
      <c r="D28" s="6"/>
    </row>
    <row r="29" spans="1:4" ht="127.5" customHeight="1">
      <c r="A29" s="42" t="s">
        <v>132</v>
      </c>
      <c r="B29" s="34">
        <v>322.296</v>
      </c>
      <c r="C29" s="34">
        <v>310.496</v>
      </c>
      <c r="D29" s="6">
        <f>C29/B29*100</f>
        <v>96.33876933005683</v>
      </c>
    </row>
    <row r="30" spans="1:4" ht="76.5" customHeight="1" hidden="1">
      <c r="A30" s="42" t="s">
        <v>71</v>
      </c>
      <c r="B30" s="34"/>
      <c r="C30" s="34"/>
      <c r="D30" s="6" t="e">
        <f>C30/B30*100</f>
        <v>#DIV/0!</v>
      </c>
    </row>
    <row r="31" spans="1:4" ht="93" customHeight="1">
      <c r="A31" s="42" t="s">
        <v>133</v>
      </c>
      <c r="B31" s="34">
        <v>0.1</v>
      </c>
      <c r="C31" s="34">
        <v>0.1</v>
      </c>
      <c r="D31" s="6">
        <f>C31/B31*100</f>
        <v>100</v>
      </c>
    </row>
    <row r="32" spans="1:4" ht="153.75" customHeight="1">
      <c r="A32" s="42" t="s">
        <v>134</v>
      </c>
      <c r="B32" s="34">
        <v>0.1</v>
      </c>
      <c r="C32" s="34">
        <v>0.1</v>
      </c>
      <c r="D32" s="6">
        <f>C32/B32*100</f>
        <v>100</v>
      </c>
    </row>
    <row r="33" spans="1:4" ht="90" customHeight="1">
      <c r="A33" s="42" t="s">
        <v>135</v>
      </c>
      <c r="B33" s="34">
        <v>291</v>
      </c>
      <c r="C33" s="34">
        <v>290.688</v>
      </c>
      <c r="D33" s="6">
        <f>C33/B33*100</f>
        <v>99.89278350515464</v>
      </c>
    </row>
    <row r="34" spans="1:4" ht="94.5" customHeight="1">
      <c r="A34" s="42" t="s">
        <v>136</v>
      </c>
      <c r="B34" s="34">
        <v>343.44663</v>
      </c>
      <c r="C34" s="34">
        <v>183.86463</v>
      </c>
      <c r="D34" s="6">
        <f>C34/B34*100</f>
        <v>53.535138778330705</v>
      </c>
    </row>
    <row r="35" spans="1:4" ht="107.25" customHeight="1">
      <c r="A35" s="4" t="s">
        <v>137</v>
      </c>
      <c r="B35" s="34">
        <v>0.1</v>
      </c>
      <c r="C35" s="34">
        <v>0.1</v>
      </c>
      <c r="D35" s="6">
        <f>C35/B35*100</f>
        <v>100</v>
      </c>
    </row>
    <row r="36" spans="1:4" ht="48" customHeight="1">
      <c r="A36" s="4" t="s">
        <v>158</v>
      </c>
      <c r="B36" s="34">
        <v>816.816</v>
      </c>
      <c r="C36" s="34">
        <v>816.816</v>
      </c>
      <c r="D36" s="6">
        <v>0</v>
      </c>
    </row>
    <row r="37" spans="1:4" ht="18" customHeight="1">
      <c r="A37" s="8" t="s">
        <v>1</v>
      </c>
      <c r="B37" s="9">
        <f>B24+B7</f>
        <v>4391.69254</v>
      </c>
      <c r="C37" s="9">
        <f>C24+C7</f>
        <v>4663.595780000001</v>
      </c>
      <c r="D37" s="9">
        <f aca="true" t="shared" si="0" ref="D37:D59">C37/B37*100</f>
        <v>106.1913086474856</v>
      </c>
    </row>
    <row r="38" spans="1:4" ht="15.75" customHeight="1">
      <c r="A38" s="8" t="s">
        <v>171</v>
      </c>
      <c r="B38" s="29">
        <f>B39+B44+B46+B48+B53+B58</f>
        <v>4391.69254</v>
      </c>
      <c r="C38" s="29">
        <f>C39+C44+C48+C53+C58+C46</f>
        <v>4326.13484</v>
      </c>
      <c r="D38" s="9">
        <f t="shared" si="0"/>
        <v>98.50723384201207</v>
      </c>
    </row>
    <row r="39" spans="1:4" ht="16.5" customHeight="1">
      <c r="A39" s="8" t="s">
        <v>17</v>
      </c>
      <c r="B39" s="29">
        <f>B40+B43+B42+B41</f>
        <v>1967.63471</v>
      </c>
      <c r="C39" s="29">
        <f>C40+C42+C43+C41</f>
        <v>1937.89238</v>
      </c>
      <c r="D39" s="9">
        <f t="shared" si="0"/>
        <v>98.4884221726298</v>
      </c>
    </row>
    <row r="40" spans="1:4" ht="45">
      <c r="A40" s="16" t="s">
        <v>9</v>
      </c>
      <c r="B40" s="31">
        <v>1797.41144</v>
      </c>
      <c r="C40" s="31">
        <v>1781.47009</v>
      </c>
      <c r="D40" s="9">
        <f t="shared" si="0"/>
        <v>99.11309399477284</v>
      </c>
    </row>
    <row r="41" spans="1:4" ht="15" hidden="1">
      <c r="A41" s="30" t="s">
        <v>29</v>
      </c>
      <c r="B41" s="31"/>
      <c r="C41" s="31"/>
      <c r="D41" s="9" t="e">
        <f t="shared" si="0"/>
        <v>#DIV/0!</v>
      </c>
    </row>
    <row r="42" spans="1:4" ht="13.5" customHeight="1">
      <c r="A42" s="16" t="s">
        <v>12</v>
      </c>
      <c r="B42" s="31">
        <v>1</v>
      </c>
      <c r="C42" s="31">
        <v>0</v>
      </c>
      <c r="D42" s="9">
        <f t="shared" si="0"/>
        <v>0</v>
      </c>
    </row>
    <row r="43" spans="1:4" ht="13.5" customHeight="1">
      <c r="A43" s="4" t="s">
        <v>7</v>
      </c>
      <c r="B43" s="31">
        <v>169.22327</v>
      </c>
      <c r="C43" s="31">
        <v>156.42229</v>
      </c>
      <c r="D43" s="9">
        <f t="shared" si="0"/>
        <v>92.43544933270702</v>
      </c>
    </row>
    <row r="44" spans="1:4" ht="16.5" customHeight="1">
      <c r="A44" s="8" t="s">
        <v>18</v>
      </c>
      <c r="B44" s="29">
        <f>B45</f>
        <v>107.41291</v>
      </c>
      <c r="C44" s="29">
        <f>C45</f>
        <v>107.41291</v>
      </c>
      <c r="D44" s="9">
        <f t="shared" si="0"/>
        <v>100</v>
      </c>
    </row>
    <row r="45" spans="1:4" ht="14.25" customHeight="1">
      <c r="A45" s="4" t="s">
        <v>5</v>
      </c>
      <c r="B45" s="31">
        <v>107.41291</v>
      </c>
      <c r="C45" s="31">
        <v>107.41291</v>
      </c>
      <c r="D45" s="9">
        <f t="shared" si="0"/>
        <v>100</v>
      </c>
    </row>
    <row r="46" spans="1:4" ht="14.25">
      <c r="A46" s="8" t="s">
        <v>47</v>
      </c>
      <c r="B46" s="29">
        <f>B47</f>
        <v>0</v>
      </c>
      <c r="C46" s="29">
        <v>0</v>
      </c>
      <c r="D46" s="9">
        <v>0</v>
      </c>
    </row>
    <row r="47" spans="1:4" ht="30.75" customHeight="1">
      <c r="A47" s="4" t="s">
        <v>172</v>
      </c>
      <c r="B47" s="31">
        <v>0</v>
      </c>
      <c r="C47" s="31">
        <v>0</v>
      </c>
      <c r="D47" s="9">
        <v>0</v>
      </c>
    </row>
    <row r="48" spans="1:4" ht="14.25">
      <c r="A48" s="8" t="s">
        <v>11</v>
      </c>
      <c r="B48" s="29">
        <f>B51+B52+B50+B49</f>
        <v>1934.333</v>
      </c>
      <c r="C48" s="29">
        <f>C51+C52+C50+C49</f>
        <v>1922.221</v>
      </c>
      <c r="D48" s="9">
        <f t="shared" si="0"/>
        <v>99.37384100876116</v>
      </c>
    </row>
    <row r="49" spans="1:4" ht="15" customHeight="1" hidden="1">
      <c r="A49" s="22" t="s">
        <v>72</v>
      </c>
      <c r="B49" s="31">
        <v>0</v>
      </c>
      <c r="C49" s="31">
        <v>0</v>
      </c>
      <c r="D49" s="9" t="e">
        <f t="shared" si="0"/>
        <v>#DIV/0!</v>
      </c>
    </row>
    <row r="50" spans="1:4" ht="15" customHeight="1" hidden="1">
      <c r="A50" s="4" t="s">
        <v>59</v>
      </c>
      <c r="B50" s="31"/>
      <c r="C50" s="31"/>
      <c r="D50" s="9" t="e">
        <f t="shared" si="0"/>
        <v>#DIV/0!</v>
      </c>
    </row>
    <row r="51" spans="1:4" ht="15">
      <c r="A51" s="4" t="s">
        <v>28</v>
      </c>
      <c r="B51" s="46">
        <v>1116.317</v>
      </c>
      <c r="C51" s="46">
        <v>1104.205</v>
      </c>
      <c r="D51" s="9">
        <f t="shared" si="0"/>
        <v>98.91500353394241</v>
      </c>
    </row>
    <row r="52" spans="1:4" ht="15">
      <c r="A52" s="4" t="s">
        <v>16</v>
      </c>
      <c r="B52" s="31">
        <v>818.016</v>
      </c>
      <c r="C52" s="46">
        <v>818.016</v>
      </c>
      <c r="D52" s="9">
        <f t="shared" si="0"/>
        <v>100</v>
      </c>
    </row>
    <row r="53" spans="1:4" ht="17.25" customHeight="1">
      <c r="A53" s="8" t="s">
        <v>173</v>
      </c>
      <c r="B53" s="29">
        <f>B55+B56+B57</f>
        <v>220.32992</v>
      </c>
      <c r="C53" s="29">
        <f>C55+C56+C57</f>
        <v>196.68657000000002</v>
      </c>
      <c r="D53" s="9">
        <f t="shared" si="0"/>
        <v>89.26911515240418</v>
      </c>
    </row>
    <row r="54" spans="1:4" ht="29.25" customHeight="1" hidden="1">
      <c r="A54" s="4" t="s">
        <v>51</v>
      </c>
      <c r="B54" s="31"/>
      <c r="C54" s="31"/>
      <c r="D54" s="9" t="e">
        <f t="shared" si="0"/>
        <v>#DIV/0!</v>
      </c>
    </row>
    <row r="55" spans="1:4" ht="14.25" customHeight="1">
      <c r="A55" s="15" t="s">
        <v>52</v>
      </c>
      <c r="B55" s="31">
        <v>129</v>
      </c>
      <c r="C55" s="31">
        <v>128.80296</v>
      </c>
      <c r="D55" s="9">
        <f t="shared" si="0"/>
        <v>99.8472558139535</v>
      </c>
    </row>
    <row r="56" spans="1:4" ht="14.25" customHeight="1">
      <c r="A56" s="15" t="s">
        <v>48</v>
      </c>
      <c r="B56" s="31">
        <v>0.2</v>
      </c>
      <c r="C56" s="31">
        <v>0</v>
      </c>
      <c r="D56" s="9">
        <f t="shared" si="0"/>
        <v>0</v>
      </c>
    </row>
    <row r="57" spans="1:4" ht="15">
      <c r="A57" s="4" t="s">
        <v>6</v>
      </c>
      <c r="B57" s="31">
        <v>91.12992</v>
      </c>
      <c r="C57" s="46">
        <v>67.88361</v>
      </c>
      <c r="D57" s="9">
        <f t="shared" si="0"/>
        <v>74.49102336532283</v>
      </c>
    </row>
    <row r="58" spans="1:4" ht="14.25">
      <c r="A58" s="8" t="s">
        <v>162</v>
      </c>
      <c r="B58" s="29">
        <f>B59</f>
        <v>161.982</v>
      </c>
      <c r="C58" s="29">
        <f>C59</f>
        <v>161.92198</v>
      </c>
      <c r="D58" s="9">
        <f t="shared" si="0"/>
        <v>99.96294650022841</v>
      </c>
    </row>
    <row r="59" spans="1:4" ht="15">
      <c r="A59" s="4" t="s">
        <v>10</v>
      </c>
      <c r="B59" s="31">
        <v>161.982</v>
      </c>
      <c r="C59" s="31">
        <v>161.92198</v>
      </c>
      <c r="D59" s="9">
        <f t="shared" si="0"/>
        <v>99.96294650022841</v>
      </c>
    </row>
    <row r="60" spans="1:4" ht="16.5" customHeight="1">
      <c r="A60" s="4" t="s">
        <v>0</v>
      </c>
      <c r="B60" s="52">
        <f>B37-B38</f>
        <v>0</v>
      </c>
      <c r="C60" s="46">
        <f>C37-C38</f>
        <v>337.46094000000085</v>
      </c>
      <c r="D60" s="5"/>
    </row>
    <row r="61" spans="1:4" ht="9" customHeight="1">
      <c r="A61" s="4"/>
      <c r="B61" s="37"/>
      <c r="C61" s="37"/>
      <c r="D61" s="37"/>
    </row>
    <row r="62" spans="1:4" ht="12" customHeight="1">
      <c r="A62" s="4"/>
      <c r="B62" s="37"/>
      <c r="C62" s="37"/>
      <c r="D62" s="37"/>
    </row>
    <row r="63" spans="1:4" ht="14.25" customHeight="1">
      <c r="A63" s="1" t="s">
        <v>159</v>
      </c>
      <c r="B63" s="1"/>
      <c r="C63" s="1"/>
      <c r="D63" s="1"/>
    </row>
    <row r="64" spans="1:4" ht="14.25" customHeight="1">
      <c r="A64" s="1" t="s">
        <v>94</v>
      </c>
      <c r="B64" s="1"/>
      <c r="C64" s="1" t="s">
        <v>161</v>
      </c>
      <c r="D64" s="1"/>
    </row>
    <row r="65" spans="1:5" ht="14.25" customHeight="1">
      <c r="A65" s="1"/>
      <c r="B65" s="1"/>
      <c r="C65" s="1"/>
      <c r="D65" s="1"/>
      <c r="E65" s="1"/>
    </row>
    <row r="66" spans="1:4" ht="15.75">
      <c r="A66" s="3"/>
      <c r="B66" s="1"/>
      <c r="C66" s="1"/>
      <c r="D66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65"/>
  <sheetViews>
    <sheetView view="pageBreakPreview" zoomScaleSheetLayoutView="100" zoomScalePageLayoutView="0" workbookViewId="0" topLeftCell="A33">
      <pane xSplit="1" topLeftCell="C1" activePane="topRight" state="frozen"/>
      <selection pane="topLeft" activeCell="A1" sqref="A1"/>
      <selection pane="topRight" activeCell="C36" sqref="C36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58" t="s">
        <v>74</v>
      </c>
      <c r="B1" s="58"/>
      <c r="C1" s="58"/>
      <c r="D1" s="58"/>
    </row>
    <row r="2" spans="1:4" ht="15.75">
      <c r="A2" s="58" t="s">
        <v>113</v>
      </c>
      <c r="B2" s="58"/>
      <c r="C2" s="58"/>
      <c r="D2" s="58"/>
    </row>
    <row r="3" spans="1:4" ht="15.75">
      <c r="A3" s="58" t="s">
        <v>176</v>
      </c>
      <c r="B3" s="58"/>
      <c r="C3" s="58"/>
      <c r="D3" s="58"/>
    </row>
    <row r="4" spans="1:4" ht="7.5" customHeight="1">
      <c r="A4" s="32"/>
      <c r="B4" s="32"/>
      <c r="C4" s="32"/>
      <c r="D4" s="32"/>
    </row>
    <row r="5" spans="1:4" ht="36.75" customHeight="1">
      <c r="A5" s="33" t="s">
        <v>2</v>
      </c>
      <c r="B5" s="33" t="s">
        <v>142</v>
      </c>
      <c r="C5" s="33" t="s">
        <v>177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53</v>
      </c>
      <c r="B7" s="9">
        <f>SUM(B8:B19)</f>
        <v>2236.2</v>
      </c>
      <c r="C7" s="9">
        <f>SUM(C8:C19)</f>
        <v>2776.6880100000003</v>
      </c>
      <c r="D7" s="10">
        <f aca="true" t="shared" si="0" ref="D7:D13">C7/B7*100</f>
        <v>124.16993158035956</v>
      </c>
    </row>
    <row r="8" spans="1:4" ht="18.75" customHeight="1">
      <c r="A8" s="4" t="s">
        <v>37</v>
      </c>
      <c r="B8" s="11">
        <v>359</v>
      </c>
      <c r="C8" s="41">
        <v>510.11772</v>
      </c>
      <c r="D8" s="10">
        <f t="shared" si="0"/>
        <v>142.09407242339833</v>
      </c>
    </row>
    <row r="9" spans="1:4" ht="18.75" customHeight="1">
      <c r="A9" s="4" t="s">
        <v>38</v>
      </c>
      <c r="B9" s="11">
        <v>28.2</v>
      </c>
      <c r="C9" s="41">
        <v>176.84663</v>
      </c>
      <c r="D9" s="10">
        <f t="shared" si="0"/>
        <v>627.1157092198582</v>
      </c>
    </row>
    <row r="10" spans="1:4" ht="18.75" customHeight="1">
      <c r="A10" s="4" t="s">
        <v>39</v>
      </c>
      <c r="B10" s="11">
        <v>255</v>
      </c>
      <c r="C10" s="11">
        <v>219.77106</v>
      </c>
      <c r="D10" s="10">
        <f t="shared" si="0"/>
        <v>86.1847294117647</v>
      </c>
    </row>
    <row r="11" spans="1:4" ht="21" customHeight="1">
      <c r="A11" s="4" t="s">
        <v>40</v>
      </c>
      <c r="B11" s="11">
        <v>452</v>
      </c>
      <c r="C11" s="11">
        <v>382.85356</v>
      </c>
      <c r="D11" s="10">
        <f t="shared" si="0"/>
        <v>84.70211504424779</v>
      </c>
    </row>
    <row r="12" spans="1:4" ht="0.75" customHeight="1" hidden="1">
      <c r="A12" s="4" t="s">
        <v>41</v>
      </c>
      <c r="B12" s="11">
        <v>0</v>
      </c>
      <c r="C12" s="11">
        <v>0</v>
      </c>
      <c r="D12" s="10"/>
    </row>
    <row r="13" spans="1:4" ht="30.75" customHeight="1">
      <c r="A13" s="4" t="s">
        <v>23</v>
      </c>
      <c r="B13" s="11">
        <v>695</v>
      </c>
      <c r="C13" s="41">
        <v>996.30545</v>
      </c>
      <c r="D13" s="10">
        <f t="shared" si="0"/>
        <v>143.35330215827338</v>
      </c>
    </row>
    <row r="14" spans="1:4" ht="41.25" customHeight="1" hidden="1">
      <c r="A14" s="4" t="s">
        <v>42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43</v>
      </c>
      <c r="B15" s="11">
        <v>84</v>
      </c>
      <c r="C15" s="11">
        <v>97.19943</v>
      </c>
      <c r="D15" s="10">
        <f aca="true" t="shared" si="1" ref="D15:D23">C15/B15*100</f>
        <v>115.71360714285714</v>
      </c>
    </row>
    <row r="16" spans="1:4" ht="60" customHeight="1">
      <c r="A16" s="12" t="s">
        <v>45</v>
      </c>
      <c r="B16" s="11">
        <v>110</v>
      </c>
      <c r="C16" s="11">
        <v>140.30006</v>
      </c>
      <c r="D16" s="10">
        <f t="shared" si="1"/>
        <v>127.54550909090909</v>
      </c>
    </row>
    <row r="17" spans="1:4" ht="36.75" customHeight="1" hidden="1">
      <c r="A17" s="4" t="s">
        <v>49</v>
      </c>
      <c r="B17" s="11"/>
      <c r="C17" s="11"/>
      <c r="D17" s="10" t="e">
        <f t="shared" si="1"/>
        <v>#DIV/0!</v>
      </c>
    </row>
    <row r="18" spans="1:4" ht="69" customHeight="1" hidden="1">
      <c r="A18" s="49" t="s">
        <v>102</v>
      </c>
      <c r="B18" s="11">
        <v>0</v>
      </c>
      <c r="C18" s="11">
        <v>0</v>
      </c>
      <c r="D18" s="10">
        <v>0</v>
      </c>
    </row>
    <row r="19" spans="1:4" ht="30.75" customHeight="1">
      <c r="A19" s="49" t="s">
        <v>154</v>
      </c>
      <c r="B19" s="11">
        <v>253</v>
      </c>
      <c r="C19" s="11">
        <v>253.2941</v>
      </c>
      <c r="D19" s="10">
        <v>0</v>
      </c>
    </row>
    <row r="20" spans="1:4" ht="16.5" customHeight="1">
      <c r="A20" s="8" t="s">
        <v>4</v>
      </c>
      <c r="B20" s="26">
        <f>B21+B22+B25+B26+B28+B30+B31+B32+B33+B34+B35+B27</f>
        <v>4418.450209999999</v>
      </c>
      <c r="C20" s="26">
        <f>C21+C22+C25+C26+C28+C30+C31+C32+C33+C34+C35+C27</f>
        <v>4239.74121</v>
      </c>
      <c r="D20" s="10">
        <f t="shared" si="1"/>
        <v>95.9553917888327</v>
      </c>
    </row>
    <row r="21" spans="1:4" ht="37.5" customHeight="1">
      <c r="A21" s="42" t="s">
        <v>70</v>
      </c>
      <c r="B21" s="34">
        <v>1007.55705</v>
      </c>
      <c r="C21" s="34">
        <v>1007.55705</v>
      </c>
      <c r="D21" s="10">
        <f t="shared" si="1"/>
        <v>100</v>
      </c>
    </row>
    <row r="22" spans="1:4" ht="47.25" customHeight="1">
      <c r="A22" s="4" t="s">
        <v>129</v>
      </c>
      <c r="B22" s="34">
        <v>246.69095</v>
      </c>
      <c r="C22" s="34">
        <v>246.69095</v>
      </c>
      <c r="D22" s="10">
        <f t="shared" si="1"/>
        <v>100</v>
      </c>
    </row>
    <row r="23" spans="1:4" ht="88.5" customHeight="1" hidden="1">
      <c r="A23" s="24" t="s">
        <v>75</v>
      </c>
      <c r="B23" s="34"/>
      <c r="C23" s="34"/>
      <c r="D23" s="10" t="e">
        <f t="shared" si="1"/>
        <v>#DIV/0!</v>
      </c>
    </row>
    <row r="24" spans="1:4" ht="44.25" customHeight="1" hidden="1">
      <c r="A24" s="44"/>
      <c r="B24" s="34"/>
      <c r="C24" s="34"/>
      <c r="D24" s="6"/>
    </row>
    <row r="25" spans="1:4" ht="32.25" customHeight="1">
      <c r="A25" s="44" t="s">
        <v>62</v>
      </c>
      <c r="B25" s="34">
        <v>1004.67332</v>
      </c>
      <c r="C25" s="34">
        <v>1004.67332</v>
      </c>
      <c r="D25" s="10">
        <f aca="true" t="shared" si="2" ref="D25:D57">C25/B25*100</f>
        <v>100</v>
      </c>
    </row>
    <row r="26" spans="1:4" ht="0.75" customHeight="1">
      <c r="A26" s="44" t="s">
        <v>103</v>
      </c>
      <c r="B26" s="34">
        <v>0</v>
      </c>
      <c r="C26" s="34">
        <v>0</v>
      </c>
      <c r="D26" s="10" t="e">
        <f t="shared" si="2"/>
        <v>#DIV/0!</v>
      </c>
    </row>
    <row r="27" spans="1:4" ht="39.75" customHeight="1">
      <c r="A27" s="44" t="s">
        <v>148</v>
      </c>
      <c r="B27" s="34">
        <v>636.489</v>
      </c>
      <c r="C27" s="34">
        <v>636.489</v>
      </c>
      <c r="D27" s="10">
        <f t="shared" si="2"/>
        <v>100</v>
      </c>
    </row>
    <row r="28" spans="1:4" ht="125.25" customHeight="1">
      <c r="A28" s="42" t="s">
        <v>132</v>
      </c>
      <c r="B28" s="34">
        <v>407.816</v>
      </c>
      <c r="C28" s="34">
        <v>407.816</v>
      </c>
      <c r="D28" s="10">
        <f t="shared" si="2"/>
        <v>100</v>
      </c>
    </row>
    <row r="29" spans="1:4" ht="0.75" customHeight="1">
      <c r="A29" s="42" t="s">
        <v>71</v>
      </c>
      <c r="B29" s="34"/>
      <c r="C29" s="34">
        <v>0</v>
      </c>
      <c r="D29" s="10" t="e">
        <f t="shared" si="2"/>
        <v>#DIV/0!</v>
      </c>
    </row>
    <row r="30" spans="1:4" ht="110.25" customHeight="1">
      <c r="A30" s="42" t="s">
        <v>133</v>
      </c>
      <c r="B30" s="34">
        <v>69.28377</v>
      </c>
      <c r="C30" s="34">
        <v>69.28377</v>
      </c>
      <c r="D30" s="10">
        <f t="shared" si="2"/>
        <v>100</v>
      </c>
    </row>
    <row r="31" spans="1:4" ht="156" customHeight="1">
      <c r="A31" s="42" t="s">
        <v>134</v>
      </c>
      <c r="B31" s="34">
        <v>0.1</v>
      </c>
      <c r="C31" s="34">
        <v>0.1</v>
      </c>
      <c r="D31" s="10">
        <f t="shared" si="2"/>
        <v>100</v>
      </c>
    </row>
    <row r="32" spans="1:4" ht="111" customHeight="1">
      <c r="A32" s="42" t="s">
        <v>135</v>
      </c>
      <c r="B32" s="34">
        <v>620</v>
      </c>
      <c r="C32" s="34">
        <v>620</v>
      </c>
      <c r="D32" s="10">
        <f t="shared" si="2"/>
        <v>100</v>
      </c>
    </row>
    <row r="33" spans="1:4" ht="94.5" customHeight="1">
      <c r="A33" s="42" t="s">
        <v>136</v>
      </c>
      <c r="B33" s="34">
        <v>425.74012</v>
      </c>
      <c r="C33" s="34">
        <v>247.03112</v>
      </c>
      <c r="D33" s="10">
        <f t="shared" si="2"/>
        <v>58.02392313883878</v>
      </c>
    </row>
    <row r="34" spans="1:4" ht="112.5" customHeight="1">
      <c r="A34" s="4" t="s">
        <v>137</v>
      </c>
      <c r="B34" s="34">
        <v>0.1</v>
      </c>
      <c r="C34" s="34">
        <v>0.1</v>
      </c>
      <c r="D34" s="10">
        <f t="shared" si="2"/>
        <v>100</v>
      </c>
    </row>
    <row r="35" spans="1:4" ht="63" customHeight="1" hidden="1">
      <c r="A35" s="4" t="s">
        <v>98</v>
      </c>
      <c r="B35" s="34"/>
      <c r="C35" s="34"/>
      <c r="D35" s="10"/>
    </row>
    <row r="36" spans="1:4" ht="18" customHeight="1">
      <c r="A36" s="8" t="s">
        <v>1</v>
      </c>
      <c r="B36" s="9">
        <f>B20+B7</f>
        <v>6654.650209999999</v>
      </c>
      <c r="C36" s="9">
        <f>C20+C7</f>
        <v>7016.42922</v>
      </c>
      <c r="D36" s="10">
        <f t="shared" si="2"/>
        <v>105.43648424159625</v>
      </c>
    </row>
    <row r="37" spans="1:4" ht="15" customHeight="1">
      <c r="A37" s="8" t="s">
        <v>171</v>
      </c>
      <c r="B37" s="9">
        <f>B39+B43+B45+B48+B52+B56</f>
        <v>6939.65021</v>
      </c>
      <c r="C37" s="9">
        <f>C39+C43+C45+C48+C52+C56</f>
        <v>6875.21963</v>
      </c>
      <c r="D37" s="10">
        <f t="shared" si="2"/>
        <v>99.07155868018887</v>
      </c>
    </row>
    <row r="38" spans="1:4" ht="16.5" customHeight="1" hidden="1">
      <c r="A38" s="8"/>
      <c r="B38" s="5"/>
      <c r="C38" s="5"/>
      <c r="D38" s="10" t="e">
        <f t="shared" si="2"/>
        <v>#DIV/0!</v>
      </c>
    </row>
    <row r="39" spans="1:4" ht="15.75" customHeight="1">
      <c r="A39" s="8" t="s">
        <v>17</v>
      </c>
      <c r="B39" s="9">
        <f>B40+B41+B42</f>
        <v>2944.86314</v>
      </c>
      <c r="C39" s="9">
        <f>C40+C41+C42</f>
        <v>2928.6755399999997</v>
      </c>
      <c r="D39" s="10">
        <f t="shared" si="2"/>
        <v>99.45031061783061</v>
      </c>
    </row>
    <row r="40" spans="1:4" ht="45.75" customHeight="1">
      <c r="A40" s="16" t="s">
        <v>9</v>
      </c>
      <c r="B40" s="5">
        <v>2569.33547</v>
      </c>
      <c r="C40" s="46">
        <v>2564.69114</v>
      </c>
      <c r="D40" s="10">
        <f t="shared" si="2"/>
        <v>99.81924003096411</v>
      </c>
    </row>
    <row r="41" spans="1:4" ht="13.5" customHeight="1">
      <c r="A41" s="16" t="s">
        <v>12</v>
      </c>
      <c r="B41" s="46">
        <v>1</v>
      </c>
      <c r="C41" s="46">
        <v>0</v>
      </c>
      <c r="D41" s="10">
        <f t="shared" si="2"/>
        <v>0</v>
      </c>
    </row>
    <row r="42" spans="1:4" ht="13.5" customHeight="1">
      <c r="A42" s="4" t="s">
        <v>7</v>
      </c>
      <c r="B42" s="46">
        <v>374.52767</v>
      </c>
      <c r="C42" s="46">
        <v>363.9844</v>
      </c>
      <c r="D42" s="10">
        <f t="shared" si="2"/>
        <v>97.18491560316491</v>
      </c>
    </row>
    <row r="43" spans="1:4" ht="16.5" customHeight="1">
      <c r="A43" s="8" t="s">
        <v>18</v>
      </c>
      <c r="B43" s="45">
        <f>B44</f>
        <v>246.69095</v>
      </c>
      <c r="C43" s="45">
        <f>C44</f>
        <v>246.69095</v>
      </c>
      <c r="D43" s="10">
        <f t="shared" si="2"/>
        <v>100</v>
      </c>
    </row>
    <row r="44" spans="1:4" ht="14.25" customHeight="1">
      <c r="A44" s="4" t="s">
        <v>5</v>
      </c>
      <c r="B44" s="46">
        <v>246.69095</v>
      </c>
      <c r="C44" s="46">
        <v>246.69095</v>
      </c>
      <c r="D44" s="10">
        <f t="shared" si="2"/>
        <v>100</v>
      </c>
    </row>
    <row r="45" spans="1:4" ht="14.25">
      <c r="A45" s="8" t="s">
        <v>47</v>
      </c>
      <c r="B45" s="45">
        <f>B46+B47</f>
        <v>10</v>
      </c>
      <c r="C45" s="45">
        <f>C46+C47</f>
        <v>0</v>
      </c>
      <c r="D45" s="10">
        <f t="shared" si="2"/>
        <v>0</v>
      </c>
    </row>
    <row r="46" spans="1:4" ht="30" hidden="1">
      <c r="A46" s="4" t="s">
        <v>81</v>
      </c>
      <c r="B46" s="46"/>
      <c r="C46" s="46"/>
      <c r="D46" s="10" t="e">
        <f t="shared" si="2"/>
        <v>#DIV/0!</v>
      </c>
    </row>
    <row r="47" spans="1:4" ht="27.75" customHeight="1">
      <c r="A47" s="4" t="s">
        <v>172</v>
      </c>
      <c r="B47" s="46">
        <v>10</v>
      </c>
      <c r="C47" s="46">
        <v>0</v>
      </c>
      <c r="D47" s="10">
        <f t="shared" si="2"/>
        <v>0</v>
      </c>
    </row>
    <row r="48" spans="1:4" ht="15" customHeight="1">
      <c r="A48" s="8" t="s">
        <v>11</v>
      </c>
      <c r="B48" s="45">
        <f>B49+B50+B51</f>
        <v>1682.805</v>
      </c>
      <c r="C48" s="45">
        <f>C49+C50+C51</f>
        <v>1682.805</v>
      </c>
      <c r="D48" s="10">
        <f t="shared" si="2"/>
        <v>100</v>
      </c>
    </row>
    <row r="49" spans="1:4" ht="15" customHeight="1" hidden="1">
      <c r="A49" s="4" t="s">
        <v>72</v>
      </c>
      <c r="B49" s="46">
        <v>0</v>
      </c>
      <c r="C49" s="46">
        <v>0</v>
      </c>
      <c r="D49" s="10" t="e">
        <f t="shared" si="2"/>
        <v>#DIV/0!</v>
      </c>
    </row>
    <row r="50" spans="1:4" ht="18" customHeight="1">
      <c r="A50" s="4" t="s">
        <v>28</v>
      </c>
      <c r="B50" s="46">
        <v>1664.305</v>
      </c>
      <c r="C50" s="46">
        <v>1664.305</v>
      </c>
      <c r="D50" s="10">
        <f t="shared" si="2"/>
        <v>100</v>
      </c>
    </row>
    <row r="51" spans="1:4" ht="18" customHeight="1">
      <c r="A51" s="4" t="s">
        <v>16</v>
      </c>
      <c r="B51" s="46">
        <v>18.5</v>
      </c>
      <c r="C51" s="46">
        <v>18.5</v>
      </c>
      <c r="D51" s="10">
        <f t="shared" si="2"/>
        <v>100</v>
      </c>
    </row>
    <row r="52" spans="1:4" ht="17.25" customHeight="1">
      <c r="A52" s="8" t="s">
        <v>73</v>
      </c>
      <c r="B52" s="45">
        <f>B53+B54+B55</f>
        <v>1901.41212</v>
      </c>
      <c r="C52" s="45">
        <f>C53+C54+C55</f>
        <v>1863.1970500000002</v>
      </c>
      <c r="D52" s="10">
        <f t="shared" si="2"/>
        <v>97.99017427110964</v>
      </c>
    </row>
    <row r="53" spans="1:4" ht="14.25" customHeight="1">
      <c r="A53" s="4" t="s">
        <v>15</v>
      </c>
      <c r="B53" s="46">
        <v>162</v>
      </c>
      <c r="C53" s="46">
        <v>158.52512</v>
      </c>
      <c r="D53" s="10">
        <f t="shared" si="2"/>
        <v>97.855012345679</v>
      </c>
    </row>
    <row r="54" spans="1:4" ht="14.25" customHeight="1">
      <c r="A54" s="15" t="s">
        <v>8</v>
      </c>
      <c r="B54" s="46">
        <v>69.38377</v>
      </c>
      <c r="C54" s="46">
        <v>69.18377</v>
      </c>
      <c r="D54" s="10">
        <f t="shared" si="2"/>
        <v>99.71174815090042</v>
      </c>
    </row>
    <row r="55" spans="1:4" ht="14.25" customHeight="1">
      <c r="A55" s="4" t="s">
        <v>6</v>
      </c>
      <c r="B55" s="46">
        <v>1670.02835</v>
      </c>
      <c r="C55" s="46">
        <v>1635.48816</v>
      </c>
      <c r="D55" s="10">
        <f t="shared" si="2"/>
        <v>97.9317602602375</v>
      </c>
    </row>
    <row r="56" spans="1:4" ht="14.25" customHeight="1">
      <c r="A56" s="8" t="s">
        <v>162</v>
      </c>
      <c r="B56" s="45">
        <f>B57</f>
        <v>153.879</v>
      </c>
      <c r="C56" s="45">
        <f>C57</f>
        <v>153.85109</v>
      </c>
      <c r="D56" s="10">
        <f t="shared" si="2"/>
        <v>99.9818623723835</v>
      </c>
    </row>
    <row r="57" spans="1:4" ht="15">
      <c r="A57" s="4" t="s">
        <v>10</v>
      </c>
      <c r="B57" s="46">
        <v>153.879</v>
      </c>
      <c r="C57" s="46">
        <v>153.85109</v>
      </c>
      <c r="D57" s="10">
        <f t="shared" si="2"/>
        <v>99.9818623723835</v>
      </c>
    </row>
    <row r="58" spans="1:4" ht="15" customHeight="1">
      <c r="A58" s="4" t="s">
        <v>0</v>
      </c>
      <c r="B58" s="52">
        <f>B36-B37</f>
        <v>-285.0000000000009</v>
      </c>
      <c r="C58" s="46">
        <f>C36-C37</f>
        <v>141.2095900000004</v>
      </c>
      <c r="D58" s="6"/>
    </row>
    <row r="59" spans="1:4" ht="16.5" customHeight="1">
      <c r="A59" s="3"/>
      <c r="B59" s="5"/>
      <c r="C59" s="5"/>
      <c r="D59" s="6"/>
    </row>
    <row r="60" spans="1:4" ht="16.5" customHeight="1">
      <c r="A60" s="1" t="s">
        <v>159</v>
      </c>
      <c r="B60" s="1"/>
      <c r="C60" s="1"/>
      <c r="D60" s="1"/>
    </row>
    <row r="61" spans="1:4" ht="12" customHeight="1">
      <c r="A61" s="1" t="s">
        <v>94</v>
      </c>
      <c r="B61" s="1"/>
      <c r="C61" s="1" t="s">
        <v>161</v>
      </c>
      <c r="D61" s="1"/>
    </row>
    <row r="62" ht="14.25" customHeight="1"/>
    <row r="63" spans="1:4" ht="14.25" customHeight="1">
      <c r="A63" s="1"/>
      <c r="B63" s="1"/>
      <c r="C63" s="1"/>
      <c r="D63" s="1"/>
    </row>
    <row r="64" spans="1:5" ht="14.25" customHeight="1">
      <c r="A64" s="3"/>
      <c r="B64" s="1"/>
      <c r="C64" s="1"/>
      <c r="D64" s="1"/>
      <c r="E64" s="1"/>
    </row>
    <row r="65" spans="2:4" ht="15.75"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6" r:id="rId1"/>
  <rowBreaks count="1" manualBreakCount="1">
    <brk id="3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58"/>
  <sheetViews>
    <sheetView view="pageBreakPreview" zoomScaleSheetLayoutView="100" zoomScalePageLayoutView="0" workbookViewId="0" topLeftCell="A28">
      <pane xSplit="1" topLeftCell="C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58" t="s">
        <v>105</v>
      </c>
      <c r="B1" s="58"/>
      <c r="C1" s="58"/>
      <c r="D1" s="58"/>
    </row>
    <row r="2" spans="1:4" ht="15.75">
      <c r="A2" s="58" t="s">
        <v>114</v>
      </c>
      <c r="B2" s="58"/>
      <c r="C2" s="58"/>
      <c r="D2" s="58"/>
    </row>
    <row r="3" spans="1:5" ht="15.75">
      <c r="A3" s="58" t="s">
        <v>176</v>
      </c>
      <c r="B3" s="58"/>
      <c r="C3" s="58"/>
      <c r="D3" s="58"/>
      <c r="E3" s="58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33" t="s">
        <v>142</v>
      </c>
      <c r="C5" s="33" t="s">
        <v>177</v>
      </c>
      <c r="D5" s="17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19</v>
      </c>
      <c r="B7" s="9">
        <f>SUM(B8:B19)</f>
        <v>1205</v>
      </c>
      <c r="C7" s="9">
        <f>SUM(C8:C19)</f>
        <v>1327.93888</v>
      </c>
      <c r="D7" s="10">
        <f>C7/B7*100</f>
        <v>110.20239668049791</v>
      </c>
    </row>
    <row r="8" spans="1:4" ht="15" customHeight="1">
      <c r="A8" s="4" t="s">
        <v>37</v>
      </c>
      <c r="B8" s="11">
        <v>304</v>
      </c>
      <c r="C8" s="11">
        <v>242.04126</v>
      </c>
      <c r="D8" s="6">
        <f>C8/B8*100</f>
        <v>79.61883552631579</v>
      </c>
    </row>
    <row r="9" spans="1:4" ht="19.5" customHeight="1" hidden="1">
      <c r="A9" s="4" t="s">
        <v>38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39</v>
      </c>
      <c r="B10" s="11">
        <v>221</v>
      </c>
      <c r="C10" s="11">
        <v>313.21654</v>
      </c>
      <c r="D10" s="6">
        <f>C10/B10*100</f>
        <v>141.7269411764706</v>
      </c>
    </row>
    <row r="11" spans="1:4" ht="15" customHeight="1">
      <c r="A11" s="4" t="s">
        <v>40</v>
      </c>
      <c r="B11" s="11">
        <v>415</v>
      </c>
      <c r="C11" s="11">
        <v>510.77629</v>
      </c>
      <c r="D11" s="6">
        <f>C11/B11*100</f>
        <v>123.07862409638555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>
        <v>0</v>
      </c>
    </row>
    <row r="13" spans="1:4" ht="34.5" customHeight="1">
      <c r="A13" s="4" t="s">
        <v>23</v>
      </c>
      <c r="B13" s="11">
        <v>0</v>
      </c>
      <c r="C13" s="11">
        <v>0.07</v>
      </c>
      <c r="D13" s="6">
        <v>0</v>
      </c>
    </row>
    <row r="14" spans="1:4" ht="32.25" customHeight="1">
      <c r="A14" s="4" t="s">
        <v>43</v>
      </c>
      <c r="B14" s="11">
        <v>50</v>
      </c>
      <c r="C14" s="11">
        <v>56.51161</v>
      </c>
      <c r="D14" s="6">
        <f>C14/B14*100</f>
        <v>113.02322000000001</v>
      </c>
    </row>
    <row r="15" spans="1:4" ht="68.25" customHeight="1">
      <c r="A15" s="12" t="s">
        <v>45</v>
      </c>
      <c r="B15" s="11">
        <v>215</v>
      </c>
      <c r="C15" s="11">
        <v>193.39205</v>
      </c>
      <c r="D15" s="6">
        <f>C15/B15*100</f>
        <v>89.94979069767443</v>
      </c>
    </row>
    <row r="16" spans="1:4" ht="36" customHeight="1">
      <c r="A16" s="4" t="s">
        <v>49</v>
      </c>
      <c r="B16" s="11">
        <v>0</v>
      </c>
      <c r="C16" s="11">
        <v>11.93113</v>
      </c>
      <c r="D16" s="6">
        <v>0</v>
      </c>
    </row>
    <row r="17" spans="1:4" ht="24.75" customHeight="1" hidden="1">
      <c r="A17" s="4" t="s">
        <v>46</v>
      </c>
      <c r="B17" s="11"/>
      <c r="C17" s="11"/>
      <c r="D17" s="6"/>
    </row>
    <row r="18" spans="1:4" ht="15.75" customHeight="1" hidden="1">
      <c r="A18" s="40" t="s">
        <v>117</v>
      </c>
      <c r="B18" s="11">
        <v>0</v>
      </c>
      <c r="C18" s="11">
        <v>0</v>
      </c>
      <c r="D18" s="6">
        <v>0</v>
      </c>
    </row>
    <row r="19" spans="1:4" ht="20.25" customHeight="1" hidden="1">
      <c r="A19" s="54" t="s">
        <v>115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B21+B22+B26+B23+B25+B27+B28+B29+B32+B31+B30+B24</f>
        <v>3423.63168</v>
      </c>
      <c r="C20" s="26">
        <f>C21+C22+C23+C25+C27+C28+C29+C30+C31+C24</f>
        <v>3276.3297199999997</v>
      </c>
      <c r="D20" s="10">
        <f>C20/B20*100</f>
        <v>95.69749395472354</v>
      </c>
    </row>
    <row r="21" spans="1:4" ht="30.75" customHeight="1">
      <c r="A21" s="4" t="s">
        <v>76</v>
      </c>
      <c r="B21" s="34">
        <v>870.6</v>
      </c>
      <c r="C21" s="34">
        <v>870.6</v>
      </c>
      <c r="D21" s="6">
        <f>C21/B21*100</f>
        <v>100</v>
      </c>
    </row>
    <row r="22" spans="1:4" ht="47.25" customHeight="1">
      <c r="A22" s="4" t="s">
        <v>129</v>
      </c>
      <c r="B22" s="34">
        <v>167.37834</v>
      </c>
      <c r="C22" s="34">
        <v>167.37834</v>
      </c>
      <c r="D22" s="6">
        <f>C22/B22*100</f>
        <v>100</v>
      </c>
    </row>
    <row r="23" spans="1:4" ht="43.5" customHeight="1">
      <c r="A23" s="24" t="s">
        <v>30</v>
      </c>
      <c r="B23" s="34">
        <v>803.73866</v>
      </c>
      <c r="C23" s="34">
        <v>803.73866</v>
      </c>
      <c r="D23" s="6">
        <f>C23/B23*100</f>
        <v>100</v>
      </c>
    </row>
    <row r="24" spans="1:4" ht="43.5" customHeight="1">
      <c r="A24" s="24" t="s">
        <v>148</v>
      </c>
      <c r="B24" s="34">
        <v>120.105</v>
      </c>
      <c r="C24" s="34">
        <v>120.105</v>
      </c>
      <c r="D24" s="6"/>
    </row>
    <row r="25" spans="1:4" ht="137.25" customHeight="1">
      <c r="A25" s="4" t="s">
        <v>132</v>
      </c>
      <c r="B25" s="34">
        <v>77.005</v>
      </c>
      <c r="C25" s="34">
        <v>77.005</v>
      </c>
      <c r="D25" s="6">
        <f>C25/B25*100</f>
        <v>100</v>
      </c>
    </row>
    <row r="26" spans="1:4" ht="30" customHeight="1" hidden="1">
      <c r="A26" s="4" t="s">
        <v>33</v>
      </c>
      <c r="B26" s="34"/>
      <c r="C26" s="34"/>
      <c r="D26" s="6" t="e">
        <f aca="true" t="shared" si="0" ref="D26:D31">C26/B26*100</f>
        <v>#DIV/0!</v>
      </c>
    </row>
    <row r="27" spans="1:4" ht="108" customHeight="1">
      <c r="A27" s="4" t="s">
        <v>133</v>
      </c>
      <c r="B27" s="34">
        <v>0.1</v>
      </c>
      <c r="C27" s="34">
        <v>0.1</v>
      </c>
      <c r="D27" s="6">
        <f t="shared" si="0"/>
        <v>100</v>
      </c>
    </row>
    <row r="28" spans="1:4" ht="163.5" customHeight="1">
      <c r="A28" s="4" t="s">
        <v>134</v>
      </c>
      <c r="B28" s="34">
        <v>0.1</v>
      </c>
      <c r="C28" s="34">
        <v>0.1</v>
      </c>
      <c r="D28" s="6">
        <f t="shared" si="0"/>
        <v>100</v>
      </c>
    </row>
    <row r="29" spans="1:4" ht="107.25" customHeight="1">
      <c r="A29" s="4" t="s">
        <v>135</v>
      </c>
      <c r="B29" s="34">
        <v>279</v>
      </c>
      <c r="C29" s="34">
        <v>279</v>
      </c>
      <c r="D29" s="6">
        <f t="shared" si="0"/>
        <v>100</v>
      </c>
    </row>
    <row r="30" spans="1:4" ht="93" customHeight="1">
      <c r="A30" s="42" t="s">
        <v>136</v>
      </c>
      <c r="B30" s="34">
        <v>1105.50468</v>
      </c>
      <c r="C30" s="34">
        <v>958.20272</v>
      </c>
      <c r="D30" s="6">
        <f t="shared" si="0"/>
        <v>86.67559145927812</v>
      </c>
    </row>
    <row r="31" spans="1:4" ht="108" customHeight="1">
      <c r="A31" s="4" t="s">
        <v>137</v>
      </c>
      <c r="B31" s="34">
        <v>0.1</v>
      </c>
      <c r="C31" s="34">
        <v>0.1</v>
      </c>
      <c r="D31" s="6">
        <f t="shared" si="0"/>
        <v>100</v>
      </c>
    </row>
    <row r="32" spans="1:4" ht="33.75" customHeight="1" hidden="1">
      <c r="A32" s="4" t="s">
        <v>54</v>
      </c>
      <c r="B32" s="34">
        <v>0</v>
      </c>
      <c r="C32" s="34">
        <v>0</v>
      </c>
      <c r="D32" s="6">
        <v>0</v>
      </c>
    </row>
    <row r="33" spans="1:4" ht="21" customHeight="1">
      <c r="A33" s="38" t="s">
        <v>1</v>
      </c>
      <c r="B33" s="9">
        <f>B20+B7</f>
        <v>4628.63168</v>
      </c>
      <c r="C33" s="9">
        <f>C20+C7</f>
        <v>4604.268599999999</v>
      </c>
      <c r="D33" s="10">
        <f>C33/B33*100</f>
        <v>99.47364401221915</v>
      </c>
    </row>
    <row r="34" spans="1:4" ht="18.75" customHeight="1">
      <c r="A34" s="8" t="s">
        <v>171</v>
      </c>
      <c r="B34" s="9">
        <f>B35+B39+B41+B44+B48+B52</f>
        <v>4628.6316799999995</v>
      </c>
      <c r="C34" s="9">
        <f>C35+C39+C41+C44+C48+C52</f>
        <v>4580.6207699999995</v>
      </c>
      <c r="D34" s="10">
        <f>C34/B34*100</f>
        <v>98.96274075538454</v>
      </c>
    </row>
    <row r="35" spans="1:4" ht="18.75" customHeight="1">
      <c r="A35" s="8" t="s">
        <v>17</v>
      </c>
      <c r="B35" s="9">
        <f>B36+B37+B38</f>
        <v>1780.97275</v>
      </c>
      <c r="C35" s="9">
        <f>C36+C37+C38</f>
        <v>1743.40786</v>
      </c>
      <c r="D35" s="10">
        <f aca="true" t="shared" si="1" ref="D35:D51">C35/B35*100</f>
        <v>97.8907655942518</v>
      </c>
    </row>
    <row r="36" spans="1:4" ht="44.25" customHeight="1">
      <c r="A36" s="16" t="s">
        <v>9</v>
      </c>
      <c r="B36" s="5">
        <v>1663.11575</v>
      </c>
      <c r="C36" s="5">
        <v>1659.12719</v>
      </c>
      <c r="D36" s="10">
        <f t="shared" si="1"/>
        <v>99.7601754417875</v>
      </c>
    </row>
    <row r="37" spans="1:4" ht="15" customHeight="1">
      <c r="A37" s="16" t="s">
        <v>12</v>
      </c>
      <c r="B37" s="46">
        <v>1</v>
      </c>
      <c r="C37" s="46">
        <v>0</v>
      </c>
      <c r="D37" s="10">
        <f t="shared" si="1"/>
        <v>0</v>
      </c>
    </row>
    <row r="38" spans="1:4" ht="15" customHeight="1">
      <c r="A38" s="4" t="s">
        <v>7</v>
      </c>
      <c r="B38" s="46">
        <v>116.857</v>
      </c>
      <c r="C38" s="46">
        <v>84.28067</v>
      </c>
      <c r="D38" s="10">
        <f t="shared" si="1"/>
        <v>72.12291090820403</v>
      </c>
    </row>
    <row r="39" spans="1:4" ht="16.5" customHeight="1">
      <c r="A39" s="8" t="s">
        <v>18</v>
      </c>
      <c r="B39" s="45">
        <f>B40</f>
        <v>167.37834</v>
      </c>
      <c r="C39" s="45">
        <f>C40</f>
        <v>167.37834</v>
      </c>
      <c r="D39" s="10">
        <f t="shared" si="1"/>
        <v>100</v>
      </c>
    </row>
    <row r="40" spans="1:4" ht="15" customHeight="1">
      <c r="A40" s="4" t="s">
        <v>5</v>
      </c>
      <c r="B40" s="46">
        <v>167.37834</v>
      </c>
      <c r="C40" s="46">
        <v>167.37834</v>
      </c>
      <c r="D40" s="10">
        <f t="shared" si="1"/>
        <v>100</v>
      </c>
    </row>
    <row r="41" spans="1:4" ht="17.25" customHeight="1">
      <c r="A41" s="8" t="s">
        <v>47</v>
      </c>
      <c r="B41" s="45">
        <f>B42+B43</f>
        <v>0</v>
      </c>
      <c r="C41" s="45">
        <f>C42+C43</f>
        <v>0</v>
      </c>
      <c r="D41" s="10">
        <v>0</v>
      </c>
    </row>
    <row r="42" spans="1:4" ht="1.5" customHeight="1" hidden="1">
      <c r="A42" s="4" t="s">
        <v>81</v>
      </c>
      <c r="B42" s="46">
        <v>0</v>
      </c>
      <c r="C42" s="46">
        <v>0</v>
      </c>
      <c r="D42" s="10" t="e">
        <f t="shared" si="1"/>
        <v>#DIV/0!</v>
      </c>
    </row>
    <row r="43" spans="1:4" ht="31.5" customHeight="1">
      <c r="A43" s="4" t="s">
        <v>172</v>
      </c>
      <c r="B43" s="46">
        <v>0</v>
      </c>
      <c r="C43" s="46">
        <v>0</v>
      </c>
      <c r="D43" s="10">
        <v>0</v>
      </c>
    </row>
    <row r="44" spans="1:4" ht="14.25" customHeight="1">
      <c r="A44" s="8" t="s">
        <v>11</v>
      </c>
      <c r="B44" s="45">
        <f>B45+B46+B47</f>
        <v>477.11</v>
      </c>
      <c r="C44" s="45">
        <f>C45+C46+C47</f>
        <v>477.11</v>
      </c>
      <c r="D44" s="10">
        <f t="shared" si="1"/>
        <v>100</v>
      </c>
    </row>
    <row r="45" spans="1:4" ht="15" customHeight="1" hidden="1">
      <c r="A45" s="4" t="s">
        <v>72</v>
      </c>
      <c r="B45" s="46">
        <v>0</v>
      </c>
      <c r="C45" s="46">
        <v>0</v>
      </c>
      <c r="D45" s="10" t="e">
        <f t="shared" si="1"/>
        <v>#DIV/0!</v>
      </c>
    </row>
    <row r="46" spans="1:4" ht="15.75" customHeight="1">
      <c r="A46" s="4" t="s">
        <v>28</v>
      </c>
      <c r="B46" s="46">
        <v>476.11</v>
      </c>
      <c r="C46" s="46">
        <v>476.11</v>
      </c>
      <c r="D46" s="10">
        <f t="shared" si="1"/>
        <v>100</v>
      </c>
    </row>
    <row r="47" spans="1:4" ht="16.5" customHeight="1">
      <c r="A47" s="4" t="s">
        <v>16</v>
      </c>
      <c r="B47" s="46">
        <v>1</v>
      </c>
      <c r="C47" s="46">
        <v>1</v>
      </c>
      <c r="D47" s="10">
        <f t="shared" si="1"/>
        <v>100</v>
      </c>
    </row>
    <row r="48" spans="1:4" ht="15.75" customHeight="1">
      <c r="A48" s="8" t="s">
        <v>73</v>
      </c>
      <c r="B48" s="45">
        <f>B49+B50+B51</f>
        <v>2203.1705899999997</v>
      </c>
      <c r="C48" s="45">
        <f>C49+C50+C51</f>
        <v>2192.72457</v>
      </c>
      <c r="D48" s="10">
        <f t="shared" si="1"/>
        <v>99.52586422279721</v>
      </c>
    </row>
    <row r="49" spans="1:4" ht="15.75" customHeight="1">
      <c r="A49" s="4" t="s">
        <v>15</v>
      </c>
      <c r="B49" s="46">
        <v>1021.15204</v>
      </c>
      <c r="C49" s="46">
        <v>1020.88085</v>
      </c>
      <c r="D49" s="10">
        <f t="shared" si="1"/>
        <v>99.97344274022113</v>
      </c>
    </row>
    <row r="50" spans="1:4" ht="15.75" customHeight="1">
      <c r="A50" s="15" t="s">
        <v>8</v>
      </c>
      <c r="B50" s="46">
        <v>179.57986</v>
      </c>
      <c r="C50" s="46">
        <v>179.37945</v>
      </c>
      <c r="D50" s="10">
        <f t="shared" si="1"/>
        <v>99.88840062577174</v>
      </c>
    </row>
    <row r="51" spans="1:4" ht="16.5" customHeight="1">
      <c r="A51" s="4" t="s">
        <v>6</v>
      </c>
      <c r="B51" s="46">
        <v>1002.43869</v>
      </c>
      <c r="C51" s="46">
        <v>992.46427</v>
      </c>
      <c r="D51" s="10">
        <f t="shared" si="1"/>
        <v>99.00498453426614</v>
      </c>
    </row>
    <row r="52" spans="1:4" ht="14.25" customHeight="1" hidden="1">
      <c r="A52" s="8" t="s">
        <v>162</v>
      </c>
      <c r="B52" s="45">
        <f>B53</f>
        <v>0</v>
      </c>
      <c r="C52" s="45">
        <f>C53</f>
        <v>0</v>
      </c>
      <c r="D52" s="10">
        <v>0</v>
      </c>
    </row>
    <row r="53" spans="1:4" ht="14.25" customHeight="1" hidden="1">
      <c r="A53" s="4" t="s">
        <v>10</v>
      </c>
      <c r="B53" s="46"/>
      <c r="C53" s="46"/>
      <c r="D53" s="6">
        <v>0</v>
      </c>
    </row>
    <row r="54" spans="1:5" ht="63" customHeight="1" hidden="1">
      <c r="A54" s="4" t="s">
        <v>0</v>
      </c>
      <c r="B54" s="52">
        <f>B33-B34</f>
        <v>0</v>
      </c>
      <c r="C54" s="52">
        <f>C33-C34</f>
        <v>23.647829999999885</v>
      </c>
      <c r="D54" s="6"/>
      <c r="E54" s="1"/>
    </row>
    <row r="55" spans="1:4" ht="15">
      <c r="A55" s="4" t="s">
        <v>0</v>
      </c>
      <c r="B55" s="52">
        <f>B33-B34</f>
        <v>0</v>
      </c>
      <c r="C55" s="46">
        <f>C33-C34</f>
        <v>23.647829999999885</v>
      </c>
      <c r="D55" s="6"/>
    </row>
    <row r="56" spans="1:4" ht="15">
      <c r="A56" s="4"/>
      <c r="B56" s="52"/>
      <c r="C56" s="46"/>
      <c r="D56" s="6"/>
    </row>
    <row r="57" spans="1:4" ht="15.75">
      <c r="A57" s="1" t="s">
        <v>159</v>
      </c>
      <c r="B57" s="1"/>
      <c r="C57" s="1"/>
      <c r="D57" s="1"/>
    </row>
    <row r="58" spans="1:4" ht="15.75">
      <c r="A58" s="1" t="s">
        <v>94</v>
      </c>
      <c r="B58" s="1"/>
      <c r="C58" s="1" t="s">
        <v>161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81"/>
  <sheetViews>
    <sheetView tabSelected="1" view="pageBreakPreview" zoomScaleSheetLayoutView="100" zoomScalePageLayoutView="0" workbookViewId="0" topLeftCell="A1">
      <pane xSplit="1" topLeftCell="C1" activePane="topRight" state="frozen"/>
      <selection pane="topLeft" activeCell="A1" sqref="A1"/>
      <selection pane="topRight" activeCell="C51" sqref="C51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58" t="s">
        <v>74</v>
      </c>
      <c r="B1" s="58"/>
      <c r="C1" s="58"/>
      <c r="D1" s="58"/>
    </row>
    <row r="2" spans="1:4" ht="15.75">
      <c r="A2" s="58" t="s">
        <v>116</v>
      </c>
      <c r="B2" s="58"/>
      <c r="C2" s="58"/>
      <c r="D2" s="58"/>
    </row>
    <row r="3" spans="1:4" ht="15.75">
      <c r="A3" s="58" t="s">
        <v>176</v>
      </c>
      <c r="B3" s="58"/>
      <c r="C3" s="58"/>
      <c r="D3" s="58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33" t="s">
        <v>142</v>
      </c>
      <c r="C5" s="33" t="s">
        <v>177</v>
      </c>
      <c r="D5" s="48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9.75" customHeight="1">
      <c r="A7" s="13"/>
      <c r="B7" s="14"/>
      <c r="C7" s="14"/>
      <c r="D7" s="36"/>
    </row>
    <row r="8" spans="1:4" ht="17.25" customHeight="1">
      <c r="A8" s="8" t="s">
        <v>53</v>
      </c>
      <c r="B8" s="9">
        <f>B9+B10+B11+B12+B14+B15+B17+B18+B28+B21+B27+B20+B31+B30</f>
        <v>33981.1</v>
      </c>
      <c r="C8" s="9">
        <f>C9+C10+C11+C12+C14+C15+C17+C18+C25+C21+C20+C27+C13+C28+C26+C30+C31+C29+C19</f>
        <v>36007.83399000001</v>
      </c>
      <c r="D8" s="10">
        <f aca="true" t="shared" si="0" ref="D8:D15">C8/B8*100</f>
        <v>105.96429777140825</v>
      </c>
    </row>
    <row r="9" spans="1:4" ht="15.75" customHeight="1">
      <c r="A9" s="4" t="s">
        <v>93</v>
      </c>
      <c r="B9" s="11">
        <v>23698.6</v>
      </c>
      <c r="C9" s="11">
        <v>24793.02431</v>
      </c>
      <c r="D9" s="6">
        <f t="shared" si="0"/>
        <v>104.61809689179952</v>
      </c>
    </row>
    <row r="10" spans="1:4" ht="15.75" customHeight="1">
      <c r="A10" s="4" t="s">
        <v>92</v>
      </c>
      <c r="B10" s="11">
        <v>2.5</v>
      </c>
      <c r="C10" s="11">
        <v>0.455</v>
      </c>
      <c r="D10" s="6">
        <f t="shared" si="0"/>
        <v>18.2</v>
      </c>
    </row>
    <row r="11" spans="1:4" ht="15.75" customHeight="1">
      <c r="A11" s="4" t="s">
        <v>124</v>
      </c>
      <c r="B11" s="11">
        <v>3961</v>
      </c>
      <c r="C11" s="11">
        <v>3849.31621</v>
      </c>
      <c r="D11" s="6">
        <f t="shared" si="0"/>
        <v>97.18041428932088</v>
      </c>
    </row>
    <row r="12" spans="1:4" ht="18.75" customHeight="1">
      <c r="A12" s="4" t="s">
        <v>91</v>
      </c>
      <c r="B12" s="11">
        <v>2087</v>
      </c>
      <c r="C12" s="11">
        <v>2332.46735</v>
      </c>
      <c r="D12" s="6">
        <f t="shared" si="0"/>
        <v>111.76173215141351</v>
      </c>
    </row>
    <row r="13" spans="1:4" ht="48" customHeight="1" hidden="1">
      <c r="A13" s="40" t="s">
        <v>125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90</v>
      </c>
      <c r="B14" s="11">
        <v>1400</v>
      </c>
      <c r="C14" s="11">
        <v>1191.65825</v>
      </c>
      <c r="D14" s="6">
        <f t="shared" si="0"/>
        <v>85.11844642857143</v>
      </c>
    </row>
    <row r="15" spans="1:4" ht="34.5" customHeight="1">
      <c r="A15" s="4" t="s">
        <v>89</v>
      </c>
      <c r="B15" s="11">
        <v>50</v>
      </c>
      <c r="C15" s="11">
        <v>171.71241</v>
      </c>
      <c r="D15" s="6">
        <f t="shared" si="0"/>
        <v>343.42482</v>
      </c>
    </row>
    <row r="16" spans="1:4" ht="31.5" customHeight="1" hidden="1">
      <c r="A16" s="4" t="s">
        <v>88</v>
      </c>
      <c r="B16" s="11">
        <v>0</v>
      </c>
      <c r="C16" s="11">
        <v>0</v>
      </c>
      <c r="D16" s="6"/>
    </row>
    <row r="17" spans="1:4" ht="30.75" customHeight="1">
      <c r="A17" s="4" t="s">
        <v>87</v>
      </c>
      <c r="B17" s="11">
        <v>297</v>
      </c>
      <c r="C17" s="41">
        <v>356.13876</v>
      </c>
      <c r="D17" s="6">
        <f>C17/B17*100</f>
        <v>119.9120404040404</v>
      </c>
    </row>
    <row r="18" spans="1:4" ht="28.5" customHeight="1">
      <c r="A18" s="50" t="s">
        <v>55</v>
      </c>
      <c r="B18" s="11">
        <v>360</v>
      </c>
      <c r="C18" s="11">
        <v>357.14068</v>
      </c>
      <c r="D18" s="6">
        <f>C18/B18*100</f>
        <v>99.20574444444443</v>
      </c>
    </row>
    <row r="19" spans="1:4" ht="33" customHeight="1">
      <c r="A19" s="4" t="s">
        <v>86</v>
      </c>
      <c r="B19" s="11">
        <v>0</v>
      </c>
      <c r="C19" s="41">
        <v>7.0392</v>
      </c>
      <c r="D19" s="6" t="e">
        <f>C19/B19*100</f>
        <v>#DIV/0!</v>
      </c>
    </row>
    <row r="20" spans="1:4" ht="31.5" customHeight="1">
      <c r="A20" s="4" t="s">
        <v>85</v>
      </c>
      <c r="B20" s="11">
        <v>0</v>
      </c>
      <c r="C20" s="11">
        <v>76.69025</v>
      </c>
      <c r="D20" s="6">
        <v>0</v>
      </c>
    </row>
    <row r="21" spans="1:4" ht="48" customHeight="1">
      <c r="A21" s="51" t="s">
        <v>84</v>
      </c>
      <c r="B21" s="11">
        <v>2010</v>
      </c>
      <c r="C21" s="11">
        <v>2749.04342</v>
      </c>
      <c r="D21" s="6">
        <f>C21/B21*100</f>
        <v>136.7683293532338</v>
      </c>
    </row>
    <row r="22" spans="1:4" ht="39" customHeight="1" hidden="1">
      <c r="A22" s="4" t="s">
        <v>82</v>
      </c>
      <c r="B22" s="11">
        <v>0</v>
      </c>
      <c r="C22" s="11">
        <v>0</v>
      </c>
      <c r="D22" s="6">
        <v>0</v>
      </c>
    </row>
    <row r="23" spans="1:4" ht="32.25" customHeight="1" hidden="1">
      <c r="A23" s="40" t="s">
        <v>100</v>
      </c>
      <c r="B23" s="11">
        <v>0</v>
      </c>
      <c r="C23" s="11"/>
      <c r="D23" s="6"/>
    </row>
    <row r="24" spans="1:4" ht="34.5" customHeight="1" hidden="1">
      <c r="A24" s="4" t="s">
        <v>83</v>
      </c>
      <c r="B24" s="11">
        <v>0</v>
      </c>
      <c r="C24" s="11">
        <v>0</v>
      </c>
      <c r="D24" s="6">
        <v>0</v>
      </c>
    </row>
    <row r="25" spans="1:4" ht="20.25" customHeight="1" hidden="1">
      <c r="A25" s="4" t="s">
        <v>104</v>
      </c>
      <c r="B25" s="11"/>
      <c r="C25" s="11">
        <v>0</v>
      </c>
      <c r="D25" s="6"/>
    </row>
    <row r="26" spans="1:4" ht="51.75" customHeight="1">
      <c r="A26" s="4" t="s">
        <v>157</v>
      </c>
      <c r="B26" s="11">
        <v>0</v>
      </c>
      <c r="C26" s="11">
        <v>1</v>
      </c>
      <c r="D26" s="6">
        <v>0</v>
      </c>
    </row>
    <row r="27" spans="1:4" ht="1.5" customHeight="1" hidden="1">
      <c r="A27" s="40" t="s">
        <v>100</v>
      </c>
      <c r="B27" s="11"/>
      <c r="C27" s="11"/>
      <c r="D27" s="6"/>
    </row>
    <row r="28" spans="1:4" ht="32.25" customHeight="1" hidden="1">
      <c r="A28" s="49"/>
      <c r="B28" s="11"/>
      <c r="C28" s="11"/>
      <c r="D28" s="6"/>
    </row>
    <row r="29" spans="1:4" ht="66" customHeight="1">
      <c r="A29" s="49" t="s">
        <v>100</v>
      </c>
      <c r="B29" s="11">
        <v>0</v>
      </c>
      <c r="C29" s="11">
        <v>7.14815</v>
      </c>
      <c r="D29" s="6">
        <v>0</v>
      </c>
    </row>
    <row r="30" spans="1:4" ht="66" customHeight="1">
      <c r="A30" s="49" t="s">
        <v>163</v>
      </c>
      <c r="B30" s="11">
        <v>105</v>
      </c>
      <c r="C30" s="11">
        <v>105</v>
      </c>
      <c r="D30" s="6">
        <v>0</v>
      </c>
    </row>
    <row r="31" spans="1:4" ht="66.75" customHeight="1">
      <c r="A31" s="49" t="s">
        <v>164</v>
      </c>
      <c r="B31" s="11">
        <v>10</v>
      </c>
      <c r="C31" s="11">
        <v>10</v>
      </c>
      <c r="D31" s="6">
        <v>0</v>
      </c>
    </row>
    <row r="32" spans="1:4" ht="19.5" customHeight="1">
      <c r="A32" s="8" t="s">
        <v>4</v>
      </c>
      <c r="B32" s="26">
        <f>B33+B34+B38+B35+B36+B39+B44+B46+B47+B40+B45+B37+B50+B49+B41+B42+B51+B43+B48</f>
        <v>84142.80883</v>
      </c>
      <c r="C32" s="26">
        <f>C33+C34+C38+C35+C36+C39+C44+C46+C47+C40+C45+C37+C50+C49+C51+C42+C41+C43+C48</f>
        <v>84137.76025999998</v>
      </c>
      <c r="D32" s="10">
        <f>C32/B32*100</f>
        <v>99.99399999825272</v>
      </c>
    </row>
    <row r="33" spans="1:4" ht="51" customHeight="1" hidden="1">
      <c r="A33" s="4" t="s">
        <v>56</v>
      </c>
      <c r="B33" s="34">
        <v>0</v>
      </c>
      <c r="C33" s="34">
        <v>0</v>
      </c>
      <c r="D33" s="6">
        <v>0</v>
      </c>
    </row>
    <row r="34" spans="1:4" ht="29.25" customHeight="1">
      <c r="A34" s="4" t="s">
        <v>77</v>
      </c>
      <c r="B34" s="34">
        <v>6630.84391</v>
      </c>
      <c r="C34" s="34">
        <v>6630.84391</v>
      </c>
      <c r="D34" s="6">
        <f>C34/B34*100</f>
        <v>100</v>
      </c>
    </row>
    <row r="35" spans="1:4" ht="49.5" customHeight="1" hidden="1">
      <c r="A35" s="4" t="s">
        <v>78</v>
      </c>
      <c r="B35" s="34"/>
      <c r="C35" s="34"/>
      <c r="D35" s="6" t="e">
        <f>C35/B35*100</f>
        <v>#DIV/0!</v>
      </c>
    </row>
    <row r="36" spans="1:4" ht="46.5" customHeight="1" hidden="1">
      <c r="A36" s="4" t="s">
        <v>79</v>
      </c>
      <c r="B36" s="34"/>
      <c r="C36" s="34"/>
      <c r="D36" s="6" t="e">
        <f>C36/B36*100</f>
        <v>#DIV/0!</v>
      </c>
    </row>
    <row r="37" spans="1:4" ht="0.75" customHeight="1" hidden="1">
      <c r="A37" s="4" t="s">
        <v>121</v>
      </c>
      <c r="B37" s="34"/>
      <c r="C37" s="34"/>
      <c r="D37" s="6"/>
    </row>
    <row r="38" spans="1:4" ht="63" customHeight="1" hidden="1">
      <c r="A38" s="4" t="s">
        <v>80</v>
      </c>
      <c r="B38" s="34"/>
      <c r="C38" s="34"/>
      <c r="D38" s="6"/>
    </row>
    <row r="39" spans="1:4" ht="50.25" customHeight="1" hidden="1">
      <c r="A39" s="42" t="s">
        <v>118</v>
      </c>
      <c r="B39" s="34"/>
      <c r="C39" s="34"/>
      <c r="D39" s="6"/>
    </row>
    <row r="40" spans="1:4" ht="66" customHeight="1" hidden="1">
      <c r="A40" s="4" t="s">
        <v>99</v>
      </c>
      <c r="B40" s="34"/>
      <c r="C40" s="34"/>
      <c r="D40" s="6"/>
    </row>
    <row r="41" spans="1:4" ht="51" customHeight="1">
      <c r="A41" s="4" t="s">
        <v>165</v>
      </c>
      <c r="B41" s="34">
        <v>5000</v>
      </c>
      <c r="C41" s="34">
        <v>4995.28643</v>
      </c>
      <c r="D41" s="6">
        <f>C41/B41*100</f>
        <v>99.9057286</v>
      </c>
    </row>
    <row r="42" spans="1:4" ht="49.5" customHeight="1">
      <c r="A42" s="4" t="s">
        <v>166</v>
      </c>
      <c r="B42" s="34">
        <v>994.65645</v>
      </c>
      <c r="C42" s="34">
        <v>994.65645</v>
      </c>
      <c r="D42" s="6">
        <f>C42/B42*100</f>
        <v>100</v>
      </c>
    </row>
    <row r="43" spans="1:4" ht="104.25" customHeight="1">
      <c r="A43" s="42" t="s">
        <v>169</v>
      </c>
      <c r="B43" s="34">
        <v>36.33146</v>
      </c>
      <c r="C43" s="34">
        <v>36.33146</v>
      </c>
      <c r="D43" s="6">
        <f>C43/B43*100</f>
        <v>100</v>
      </c>
    </row>
    <row r="44" spans="1:4" ht="63" customHeight="1">
      <c r="A44" s="4" t="s">
        <v>150</v>
      </c>
      <c r="B44" s="34">
        <v>63491.4126</v>
      </c>
      <c r="C44" s="34">
        <v>63491.4126</v>
      </c>
      <c r="D44" s="6">
        <f aca="true" t="shared" si="1" ref="D44:D52">C44/B44*100</f>
        <v>100</v>
      </c>
    </row>
    <row r="45" spans="1:4" ht="79.5" customHeight="1" hidden="1">
      <c r="A45" s="4" t="s">
        <v>101</v>
      </c>
      <c r="B45" s="34"/>
      <c r="C45" s="34"/>
      <c r="D45" s="6" t="e">
        <f t="shared" si="1"/>
        <v>#DIV/0!</v>
      </c>
    </row>
    <row r="46" spans="1:4" ht="42" customHeight="1" hidden="1">
      <c r="A46" s="4" t="s">
        <v>57</v>
      </c>
      <c r="B46" s="34"/>
      <c r="C46" s="34"/>
      <c r="D46" s="6" t="e">
        <f t="shared" si="1"/>
        <v>#DIV/0!</v>
      </c>
    </row>
    <row r="47" spans="1:8" ht="30.75" customHeight="1" hidden="1">
      <c r="A47" s="4" t="s">
        <v>58</v>
      </c>
      <c r="B47" s="34"/>
      <c r="C47" s="34"/>
      <c r="D47" s="6" t="e">
        <f t="shared" si="1"/>
        <v>#DIV/0!</v>
      </c>
      <c r="H47" s="10"/>
    </row>
    <row r="48" spans="1:8" ht="60" customHeight="1">
      <c r="A48" s="4" t="s">
        <v>175</v>
      </c>
      <c r="B48" s="34">
        <v>4373.54941</v>
      </c>
      <c r="C48" s="34">
        <v>4373.54941</v>
      </c>
      <c r="D48" s="6">
        <f t="shared" si="1"/>
        <v>100</v>
      </c>
      <c r="H48" s="10"/>
    </row>
    <row r="49" spans="1:8" ht="46.5" customHeight="1">
      <c r="A49" s="4" t="s">
        <v>174</v>
      </c>
      <c r="B49" s="34">
        <v>43.68</v>
      </c>
      <c r="C49" s="34">
        <v>43.68</v>
      </c>
      <c r="D49" s="6">
        <f t="shared" si="1"/>
        <v>100</v>
      </c>
      <c r="H49" s="10"/>
    </row>
    <row r="50" spans="1:8" ht="82.5" customHeight="1">
      <c r="A50" s="4" t="s">
        <v>151</v>
      </c>
      <c r="B50" s="34">
        <v>3272.335</v>
      </c>
      <c r="C50" s="34">
        <v>3272</v>
      </c>
      <c r="D50" s="6">
        <f t="shared" si="1"/>
        <v>99.98976266183016</v>
      </c>
      <c r="H50" s="10"/>
    </row>
    <row r="51" spans="1:8" ht="38.25" customHeight="1">
      <c r="A51" s="4" t="s">
        <v>168</v>
      </c>
      <c r="B51" s="34">
        <v>300</v>
      </c>
      <c r="C51" s="34">
        <v>300</v>
      </c>
      <c r="D51" s="6">
        <f t="shared" si="1"/>
        <v>100</v>
      </c>
      <c r="H51" s="10"/>
    </row>
    <row r="52" spans="1:4" ht="19.5" customHeight="1">
      <c r="A52" s="8" t="s">
        <v>1</v>
      </c>
      <c r="B52" s="55">
        <f>B32+B8</f>
        <v>118123.90883</v>
      </c>
      <c r="C52" s="55">
        <f>C32+C8</f>
        <v>120145.59425</v>
      </c>
      <c r="D52" s="56">
        <f t="shared" si="1"/>
        <v>101.71149553043452</v>
      </c>
    </row>
    <row r="53" spans="1:4" ht="14.25">
      <c r="A53" s="8" t="s">
        <v>171</v>
      </c>
      <c r="B53" s="55">
        <f>B54+B59+B61+B64+B69+B73+B75</f>
        <v>121379.90883</v>
      </c>
      <c r="C53" s="55">
        <f>C54+C59+C61+C64+C69+C73+C75</f>
        <v>120434.14166</v>
      </c>
      <c r="D53" s="56">
        <f>C53/B53*100</f>
        <v>99.22082066207135</v>
      </c>
    </row>
    <row r="54" spans="1:4" ht="18.75" customHeight="1">
      <c r="A54" s="8" t="s">
        <v>17</v>
      </c>
      <c r="B54" s="9">
        <f>B55+B56+B57+B58</f>
        <v>5318.892239999999</v>
      </c>
      <c r="C54" s="9">
        <f>C55+C56+C57+C58</f>
        <v>5147.07992</v>
      </c>
      <c r="D54" s="10">
        <f aca="true" t="shared" si="2" ref="D54:D75">C54/B54*100</f>
        <v>96.76977249683857</v>
      </c>
    </row>
    <row r="55" spans="1:4" ht="45">
      <c r="A55" s="16" t="s">
        <v>9</v>
      </c>
      <c r="B55" s="5">
        <v>4500.12746</v>
      </c>
      <c r="C55" s="5">
        <v>4476.84124</v>
      </c>
      <c r="D55" s="10">
        <f t="shared" si="2"/>
        <v>99.48254310112364</v>
      </c>
    </row>
    <row r="56" spans="1:4" ht="15">
      <c r="A56" s="16" t="s">
        <v>29</v>
      </c>
      <c r="B56" s="5">
        <v>90</v>
      </c>
      <c r="C56" s="5">
        <v>90</v>
      </c>
      <c r="D56" s="10">
        <f t="shared" si="2"/>
        <v>100</v>
      </c>
    </row>
    <row r="57" spans="1:4" ht="15">
      <c r="A57" s="16" t="s">
        <v>12</v>
      </c>
      <c r="B57" s="46">
        <v>50</v>
      </c>
      <c r="C57" s="46">
        <v>0</v>
      </c>
      <c r="D57" s="10">
        <f t="shared" si="2"/>
        <v>0</v>
      </c>
    </row>
    <row r="58" spans="1:4" ht="15">
      <c r="A58" s="4" t="s">
        <v>7</v>
      </c>
      <c r="B58" s="46">
        <v>678.76478</v>
      </c>
      <c r="C58" s="46">
        <v>580.23868</v>
      </c>
      <c r="D58" s="10">
        <f t="shared" si="2"/>
        <v>85.48450024174798</v>
      </c>
    </row>
    <row r="59" spans="1:4" ht="15.75" customHeight="1">
      <c r="A59" s="8" t="s">
        <v>18</v>
      </c>
      <c r="B59" s="45">
        <f>B60</f>
        <v>0</v>
      </c>
      <c r="C59" s="45">
        <f>C60</f>
        <v>0</v>
      </c>
      <c r="D59" s="10">
        <v>0</v>
      </c>
    </row>
    <row r="60" spans="1:4" ht="15.75" customHeight="1">
      <c r="A60" s="4" t="s">
        <v>5</v>
      </c>
      <c r="B60" s="46">
        <v>0</v>
      </c>
      <c r="C60" s="46">
        <v>0</v>
      </c>
      <c r="D60" s="10">
        <v>0</v>
      </c>
    </row>
    <row r="61" spans="1:4" ht="15.75" customHeight="1">
      <c r="A61" s="8" t="s">
        <v>47</v>
      </c>
      <c r="B61" s="45">
        <f>B62+B63</f>
        <v>712.23384</v>
      </c>
      <c r="C61" s="45">
        <f>C62+C63</f>
        <v>712.23384</v>
      </c>
      <c r="D61" s="10">
        <f t="shared" si="2"/>
        <v>100</v>
      </c>
    </row>
    <row r="62" spans="1:4" ht="0.75" customHeight="1">
      <c r="A62" s="4" t="s">
        <v>81</v>
      </c>
      <c r="B62" s="46">
        <v>0</v>
      </c>
      <c r="C62" s="46">
        <v>0</v>
      </c>
      <c r="D62" s="10" t="e">
        <f t="shared" si="2"/>
        <v>#DIV/0!</v>
      </c>
    </row>
    <row r="63" spans="1:4" ht="30" customHeight="1">
      <c r="A63" s="4" t="s">
        <v>172</v>
      </c>
      <c r="B63" s="46">
        <v>712.23384</v>
      </c>
      <c r="C63" s="46">
        <v>712.23384</v>
      </c>
      <c r="D63" s="10">
        <f t="shared" si="2"/>
        <v>100</v>
      </c>
    </row>
    <row r="64" spans="1:4" ht="18" customHeight="1">
      <c r="A64" s="8" t="s">
        <v>11</v>
      </c>
      <c r="B64" s="45">
        <f>B65+B66+B67+B68</f>
        <v>92195.04839000001</v>
      </c>
      <c r="C64" s="45">
        <f>C65+C66+C67+C68</f>
        <v>92070.97497</v>
      </c>
      <c r="D64" s="10">
        <f t="shared" si="2"/>
        <v>99.86542290267568</v>
      </c>
    </row>
    <row r="65" spans="1:4" ht="15" customHeight="1" hidden="1">
      <c r="A65" s="4" t="s">
        <v>72</v>
      </c>
      <c r="B65" s="46">
        <v>0</v>
      </c>
      <c r="C65" s="46">
        <v>0</v>
      </c>
      <c r="D65" s="10" t="e">
        <f t="shared" si="2"/>
        <v>#DIV/0!</v>
      </c>
    </row>
    <row r="66" spans="1:4" ht="15.75" customHeight="1">
      <c r="A66" s="4" t="s">
        <v>50</v>
      </c>
      <c r="B66" s="46">
        <v>10</v>
      </c>
      <c r="C66" s="46">
        <v>10</v>
      </c>
      <c r="D66" s="10">
        <f t="shared" si="2"/>
        <v>100</v>
      </c>
    </row>
    <row r="67" spans="1:4" ht="14.25" customHeight="1">
      <c r="A67" s="4" t="s">
        <v>28</v>
      </c>
      <c r="B67" s="46">
        <v>90306.16194</v>
      </c>
      <c r="C67" s="46">
        <v>90185.14867</v>
      </c>
      <c r="D67" s="10">
        <f t="shared" si="2"/>
        <v>99.86599666357162</v>
      </c>
    </row>
    <row r="68" spans="1:4" ht="15.75" customHeight="1">
      <c r="A68" s="4" t="s">
        <v>16</v>
      </c>
      <c r="B68" s="46">
        <v>1878.88645</v>
      </c>
      <c r="C68" s="46">
        <v>1875.8263</v>
      </c>
      <c r="D68" s="10">
        <f t="shared" si="2"/>
        <v>99.83712959343552</v>
      </c>
    </row>
    <row r="69" spans="1:4" ht="15.75" customHeight="1">
      <c r="A69" s="8" t="s">
        <v>173</v>
      </c>
      <c r="B69" s="45">
        <f>B70+B71+B72</f>
        <v>22909.14436</v>
      </c>
      <c r="C69" s="45">
        <f>C70+C71+C72</f>
        <v>22259.26474</v>
      </c>
      <c r="D69" s="10">
        <f t="shared" si="2"/>
        <v>97.16323049963094</v>
      </c>
    </row>
    <row r="70" spans="1:4" ht="15.75" customHeight="1">
      <c r="A70" s="4" t="s">
        <v>15</v>
      </c>
      <c r="B70" s="46">
        <v>534.65155</v>
      </c>
      <c r="C70" s="46">
        <v>534.65155</v>
      </c>
      <c r="D70" s="10">
        <f t="shared" si="2"/>
        <v>100</v>
      </c>
    </row>
    <row r="71" spans="1:4" ht="17.25" customHeight="1">
      <c r="A71" s="15" t="s">
        <v>8</v>
      </c>
      <c r="B71" s="46">
        <v>7740.743</v>
      </c>
      <c r="C71" s="46">
        <v>7305.25383</v>
      </c>
      <c r="D71" s="10">
        <f t="shared" si="2"/>
        <v>94.37406499608628</v>
      </c>
    </row>
    <row r="72" spans="1:4" ht="15.75" customHeight="1">
      <c r="A72" s="4" t="s">
        <v>6</v>
      </c>
      <c r="B72" s="46">
        <v>14633.74981</v>
      </c>
      <c r="C72" s="46">
        <v>14419.35936</v>
      </c>
      <c r="D72" s="10">
        <f t="shared" si="2"/>
        <v>98.53495889444895</v>
      </c>
    </row>
    <row r="73" spans="1:4" ht="15" customHeight="1">
      <c r="A73" s="8" t="s">
        <v>162</v>
      </c>
      <c r="B73" s="45">
        <f>B74</f>
        <v>244.59</v>
      </c>
      <c r="C73" s="45">
        <f>C74</f>
        <v>244.58819</v>
      </c>
      <c r="D73" s="10">
        <f t="shared" si="2"/>
        <v>99.99925998609919</v>
      </c>
    </row>
    <row r="74" spans="1:4" ht="15" customHeight="1">
      <c r="A74" s="4" t="s">
        <v>10</v>
      </c>
      <c r="B74" s="46">
        <v>244.59</v>
      </c>
      <c r="C74" s="46">
        <v>244.58819</v>
      </c>
      <c r="D74" s="10">
        <f t="shared" si="2"/>
        <v>99.99925998609919</v>
      </c>
    </row>
    <row r="75" spans="1:4" ht="0.75" customHeight="1">
      <c r="A75" s="8" t="s">
        <v>96</v>
      </c>
      <c r="B75" s="45">
        <f>B76</f>
        <v>0</v>
      </c>
      <c r="C75" s="45">
        <f>C76</f>
        <v>0</v>
      </c>
      <c r="D75" s="10" t="e">
        <f t="shared" si="2"/>
        <v>#DIV/0!</v>
      </c>
    </row>
    <row r="76" spans="1:4" ht="0.75" customHeight="1">
      <c r="A76" s="4" t="s">
        <v>97</v>
      </c>
      <c r="B76" s="46">
        <v>0</v>
      </c>
      <c r="C76" s="46">
        <v>0</v>
      </c>
      <c r="D76" s="10" t="e">
        <f>C76/B76*100</f>
        <v>#DIV/0!</v>
      </c>
    </row>
    <row r="77" spans="1:4" ht="14.25" customHeight="1">
      <c r="A77" s="4" t="s">
        <v>0</v>
      </c>
      <c r="B77" s="52">
        <f>B52-B53</f>
        <v>-3256</v>
      </c>
      <c r="C77" s="46">
        <f>C52-C53</f>
        <v>-288.5474099999992</v>
      </c>
      <c r="D77" s="6"/>
    </row>
    <row r="78" spans="1:4" ht="14.25" customHeight="1">
      <c r="A78" s="3"/>
      <c r="B78" s="5"/>
      <c r="C78" s="5"/>
      <c r="D78" s="6"/>
    </row>
    <row r="79" spans="1:5" ht="14.25" customHeight="1">
      <c r="A79" s="1" t="s">
        <v>159</v>
      </c>
      <c r="B79" s="1"/>
      <c r="C79" s="1"/>
      <c r="D79" s="1"/>
      <c r="E79" s="1"/>
    </row>
    <row r="80" spans="1:4" ht="15.75">
      <c r="A80" s="1" t="s">
        <v>94</v>
      </c>
      <c r="B80" s="1"/>
      <c r="C80" s="1" t="s">
        <v>161</v>
      </c>
      <c r="D80" s="1"/>
    </row>
    <row r="81" ht="12.75">
      <c r="A81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FO</cp:lastModifiedBy>
  <cp:lastPrinted>2023-01-20T06:02:43Z</cp:lastPrinted>
  <dcterms:created xsi:type="dcterms:W3CDTF">2007-03-05T11:59:24Z</dcterms:created>
  <dcterms:modified xsi:type="dcterms:W3CDTF">2023-01-20T10:59:45Z</dcterms:modified>
  <cp:category/>
  <cp:version/>
  <cp:contentType/>
  <cp:contentStatus/>
</cp:coreProperties>
</file>