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activeTab="0"/>
  </bookViews>
  <sheets>
    <sheet name="табл. 16" sheetId="1" r:id="rId1"/>
  </sheets>
  <definedNames>
    <definedName name="Z_4ECD7326_1E50_4CFC_9073_9217FBF30A25_.wvu.Cols" localSheetId="0" hidden="1">'табл. 16'!$B:$C</definedName>
    <definedName name="Z_4ECD7326_1E50_4CFC_9073_9217FBF30A25_.wvu.PrintArea" localSheetId="0" hidden="1">'табл. 16'!$A$1:$A$30</definedName>
    <definedName name="Z_4ECD7326_1E50_4CFC_9073_9217FBF30A25_.wvu.Rows" localSheetId="0" hidden="1">'табл. 16'!#REF!,'табл. 16'!#REF!,'табл. 16'!$13:$13,'табл. 16'!#REF!,'табл. 16'!#REF!,'табл. 16'!#REF!</definedName>
    <definedName name="Z_5EB2EB79_0F2D_4965_A866_C30A47681700_.wvu.Cols" localSheetId="0" hidden="1">'табл. 16'!$B:$C</definedName>
    <definedName name="Z_5EB2EB79_0F2D_4965_A866_C30A47681700_.wvu.PrintArea" localSheetId="0" hidden="1">'табл. 16'!$A$1:$A$30</definedName>
    <definedName name="Z_5EB2EB79_0F2D_4965_A866_C30A47681700_.wvu.Rows" localSheetId="0" hidden="1">'табл. 16'!#REF!,'табл. 16'!#REF!,'табл. 16'!$13:$13,'табл. 16'!#REF!,'табл. 16'!#REF!,'табл. 16'!#REF!</definedName>
    <definedName name="Z_8A956A1D_DA7C_41CC_A5EF_8716F2348DE0_.wvu.Cols" localSheetId="0" hidden="1">'табл. 16'!$B:$C</definedName>
    <definedName name="Z_8A956A1D_DA7C_41CC_A5EF_8716F2348DE0_.wvu.PrintArea" localSheetId="0" hidden="1">'табл. 16'!$A$1:$A$30</definedName>
    <definedName name="Z_8A956A1D_DA7C_41CC_A5EF_8716F2348DE0_.wvu.Rows" localSheetId="0" hidden="1">'табл. 16'!#REF!,'табл. 16'!#REF!,'табл. 16'!$13:$13,'табл. 16'!#REF!,'табл. 16'!#REF!,'табл. 16'!#REF!</definedName>
    <definedName name="Z_B8860172_E7AC_47F0_9097_F957433B85F7_.wvu.Cols" localSheetId="0" hidden="1">'табл. 16'!$B:$C</definedName>
    <definedName name="Z_B8860172_E7AC_47F0_9097_F957433B85F7_.wvu.PrintArea" localSheetId="0" hidden="1">'табл. 16'!$A$1:$A$30</definedName>
    <definedName name="Z_B8860172_E7AC_47F0_9097_F957433B85F7_.wvu.Rows" localSheetId="0" hidden="1">'табл. 16'!#REF!,'табл. 16'!#REF!,'табл. 16'!$13:$13,'табл. 16'!#REF!,'табл. 16'!#REF!,'табл. 16'!#REF!</definedName>
    <definedName name="Z_C8506E7E_F259_4EB9_BD79_24DC27E4D4D6_.wvu.Cols" localSheetId="0" hidden="1">'табл. 16'!$B:$C</definedName>
    <definedName name="Z_C8506E7E_F259_4EB9_BD79_24DC27E4D4D6_.wvu.PrintArea" localSheetId="0" hidden="1">'табл. 16'!$A$1:$A$30</definedName>
    <definedName name="Z_C8506E7E_F259_4EB9_BD79_24DC27E4D4D6_.wvu.Rows" localSheetId="0" hidden="1">'табл. 16'!#REF!,'табл. 16'!#REF!,'табл. 16'!$13:$13,'табл. 16'!#REF!,'табл. 16'!#REF!,'табл. 16'!#REF!</definedName>
    <definedName name="Z_E0204226_5038_49AF_948F_DAAEA77392FD_.wvu.Cols" localSheetId="0" hidden="1">'табл. 16'!$B:$C</definedName>
    <definedName name="Z_E0204226_5038_49AF_948F_DAAEA77392FD_.wvu.PrintArea" localSheetId="0" hidden="1">'табл. 16'!$A$1:$A$30</definedName>
    <definedName name="Z_E0204226_5038_49AF_948F_DAAEA77392FD_.wvu.Rows" localSheetId="0" hidden="1">'табл. 16'!#REF!,'табл. 16'!#REF!,'табл. 16'!$13:$13,'табл. 16'!#REF!,'табл. 16'!#REF!,'табл. 16'!#REF!</definedName>
    <definedName name="_xlnm.Print_Titles" localSheetId="0">'табл. 16'!$12:$12</definedName>
    <definedName name="_xlnm.Print_Area" localSheetId="0">'табл. 16'!$A$1:$D$28</definedName>
  </definedNames>
  <calcPr fullCalcOnLoad="1" fullPrecision="0"/>
</workbook>
</file>

<file path=xl/sharedStrings.xml><?xml version="1.0" encoding="utf-8"?>
<sst xmlns="http://schemas.openxmlformats.org/spreadsheetml/2006/main" count="25" uniqueCount="24">
  <si>
    <t>(тыс. рублей)</t>
  </si>
  <si>
    <t>Город Волжск</t>
  </si>
  <si>
    <t>Город Козьмодемьянск</t>
  </si>
  <si>
    <t>Всего</t>
  </si>
  <si>
    <t>Город Йошкар-Ола</t>
  </si>
  <si>
    <t>Оршанский</t>
  </si>
  <si>
    <t>Сернурский</t>
  </si>
  <si>
    <t>Звениговский</t>
  </si>
  <si>
    <t>Килемарский</t>
  </si>
  <si>
    <t>Мари-Турекский</t>
  </si>
  <si>
    <t>В том числе за счет средств</t>
  </si>
  <si>
    <t>Медведевский</t>
  </si>
  <si>
    <t xml:space="preserve">Р А С П Р Е Д Е Л Е Н И Е </t>
  </si>
  <si>
    <t>республиканского бюджета Республики Марий Эл</t>
  </si>
  <si>
    <t>Волжский</t>
  </si>
  <si>
    <t>Моркинский</t>
  </si>
  <si>
    <t>Наименование городского округа,                                                  муниципального района</t>
  </si>
  <si>
    <t>Фонда содействия реформированию жилищно-коммунального хозяйства</t>
  </si>
  <si>
    <t>Куженерский</t>
  </si>
  <si>
    <t>Новоторъяльский</t>
  </si>
  <si>
    <t>Параньгинский</t>
  </si>
  <si>
    <t>Таблица 16</t>
  </si>
  <si>
    <t>приложения № 12</t>
  </si>
  <si>
    <t>субсидий бюджетам городских округов и муниципальных районов на реализацию мероприятий по обеспечению устойчивого сокращения непригодного для проживания жилищного фонда на 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</si>
</sst>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0.0000"/>
    <numFmt numFmtId="184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top"/>
    </xf>
    <xf numFmtId="0" fontId="2" fillId="33" borderId="10" xfId="53" applyFont="1" applyFill="1" applyBorder="1" applyAlignment="1">
      <alignment horizontal="center" vertical="center" wrapText="1"/>
      <protection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175" fontId="2" fillId="33" borderId="0" xfId="54" applyNumberFormat="1" applyFont="1" applyFill="1" applyBorder="1" applyAlignment="1">
      <alignment/>
      <protection/>
    </xf>
    <xf numFmtId="175" fontId="2" fillId="33" borderId="0" xfId="54" applyNumberFormat="1" applyFont="1" applyFill="1" applyBorder="1">
      <alignment/>
      <protection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181" fontId="2" fillId="33" borderId="0" xfId="62" applyNumberFormat="1" applyFont="1" applyFill="1" applyAlignment="1">
      <alignment/>
    </xf>
    <xf numFmtId="181" fontId="2" fillId="0" borderId="0" xfId="62" applyNumberFormat="1" applyFont="1" applyFill="1" applyAlignment="1">
      <alignment/>
    </xf>
    <xf numFmtId="181" fontId="2" fillId="33" borderId="0" xfId="62" applyNumberFormat="1" applyFont="1" applyFill="1" applyBorder="1" applyAlignment="1">
      <alignment horizontal="right" vertical="top"/>
    </xf>
    <xf numFmtId="182" fontId="2" fillId="0" borderId="0" xfId="0" applyNumberFormat="1" applyFont="1" applyFill="1" applyAlignment="1">
      <alignment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90" zoomScalePageLayoutView="0" workbookViewId="0" topLeftCell="A1">
      <selection activeCell="C19" sqref="C19"/>
    </sheetView>
  </sheetViews>
  <sheetFormatPr defaultColWidth="9.00390625" defaultRowHeight="12.75"/>
  <cols>
    <col min="1" max="1" width="38.25390625" style="3" customWidth="1"/>
    <col min="2" max="2" width="20.625" style="2" customWidth="1"/>
    <col min="3" max="3" width="41.25390625" style="1" customWidth="1"/>
    <col min="4" max="4" width="31.25390625" style="1" customWidth="1"/>
    <col min="5" max="5" width="9.75390625" style="1" bestFit="1" customWidth="1"/>
    <col min="6" max="7" width="9.125" style="1" customWidth="1"/>
    <col min="8" max="8" width="21.00390625" style="24" bestFit="1" customWidth="1"/>
    <col min="9" max="16384" width="9.125" style="1" customWidth="1"/>
  </cols>
  <sheetData>
    <row r="1" spans="1:8" s="3" customFormat="1" ht="18.75">
      <c r="A1" s="4"/>
      <c r="B1" s="5"/>
      <c r="C1" s="9"/>
      <c r="D1" s="19" t="s">
        <v>21</v>
      </c>
      <c r="H1" s="23"/>
    </row>
    <row r="2" spans="1:8" s="3" customFormat="1" ht="18.75">
      <c r="A2" s="4"/>
      <c r="B2" s="5"/>
      <c r="C2" s="9"/>
      <c r="D2" s="20" t="s">
        <v>22</v>
      </c>
      <c r="H2" s="23"/>
    </row>
    <row r="3" spans="1:8" s="3" customFormat="1" ht="14.25" customHeight="1">
      <c r="A3" s="4"/>
      <c r="B3" s="5"/>
      <c r="C3" s="9"/>
      <c r="D3" s="5"/>
      <c r="H3" s="23"/>
    </row>
    <row r="4" spans="1:8" s="3" customFormat="1" ht="18.75" customHeight="1">
      <c r="A4" s="29" t="s">
        <v>12</v>
      </c>
      <c r="B4" s="29"/>
      <c r="C4" s="29"/>
      <c r="D4" s="29"/>
      <c r="E4" s="7"/>
      <c r="H4" s="23"/>
    </row>
    <row r="5" spans="1:8" s="3" customFormat="1" ht="7.5" customHeight="1">
      <c r="A5" s="6"/>
      <c r="B5" s="6"/>
      <c r="C5" s="6"/>
      <c r="D5" s="6"/>
      <c r="E5" s="7"/>
      <c r="H5" s="23"/>
    </row>
    <row r="6" spans="1:8" s="3" customFormat="1" ht="40.5" customHeight="1">
      <c r="A6" s="30" t="s">
        <v>23</v>
      </c>
      <c r="B6" s="30"/>
      <c r="C6" s="30"/>
      <c r="D6" s="30"/>
      <c r="H6" s="23"/>
    </row>
    <row r="7" spans="1:8" s="3" customFormat="1" ht="10.5" customHeight="1">
      <c r="A7" s="14"/>
      <c r="B7" s="14"/>
      <c r="C7" s="14"/>
      <c r="D7" s="14"/>
      <c r="H7" s="23"/>
    </row>
    <row r="8" spans="1:8" s="3" customFormat="1" ht="18.75">
      <c r="A8" s="4"/>
      <c r="B8" s="10"/>
      <c r="C8" s="10"/>
      <c r="D8" s="10" t="s">
        <v>0</v>
      </c>
      <c r="H8" s="23"/>
    </row>
    <row r="9" spans="1:8" s="3" customFormat="1" ht="18.75">
      <c r="A9" s="4"/>
      <c r="B9" s="10"/>
      <c r="C9" s="25"/>
      <c r="D9" s="10"/>
      <c r="H9" s="23"/>
    </row>
    <row r="10" spans="1:8" s="3" customFormat="1" ht="18.75" customHeight="1">
      <c r="A10" s="27" t="s">
        <v>16</v>
      </c>
      <c r="B10" s="27" t="s">
        <v>3</v>
      </c>
      <c r="C10" s="31" t="s">
        <v>10</v>
      </c>
      <c r="D10" s="32"/>
      <c r="H10" s="23"/>
    </row>
    <row r="11" spans="1:8" s="3" customFormat="1" ht="56.25">
      <c r="A11" s="28"/>
      <c r="B11" s="28"/>
      <c r="C11" s="11" t="s">
        <v>17</v>
      </c>
      <c r="D11" s="11" t="s">
        <v>13</v>
      </c>
      <c r="H11" s="23"/>
    </row>
    <row r="12" spans="1:8" s="3" customFormat="1" ht="18.75">
      <c r="A12" s="33">
        <v>1</v>
      </c>
      <c r="B12" s="35">
        <v>2</v>
      </c>
      <c r="C12" s="36">
        <v>3</v>
      </c>
      <c r="D12" s="34">
        <v>4</v>
      </c>
      <c r="H12" s="23"/>
    </row>
    <row r="13" spans="1:8" s="3" customFormat="1" ht="8.25" customHeight="1">
      <c r="A13" s="12"/>
      <c r="B13" s="12"/>
      <c r="C13" s="12"/>
      <c r="D13" s="12"/>
      <c r="H13" s="23"/>
    </row>
    <row r="14" spans="1:8" s="3" customFormat="1" ht="18.75">
      <c r="A14" s="21" t="s">
        <v>4</v>
      </c>
      <c r="B14" s="13">
        <f>C14+D14</f>
        <v>246979.1785</v>
      </c>
      <c r="C14" s="15">
        <f>185385.89449+56653.70044</f>
        <v>242039.59493</v>
      </c>
      <c r="D14" s="16">
        <f>3783.38561+1156.19796</f>
        <v>4939.58357</v>
      </c>
      <c r="H14" s="23"/>
    </row>
    <row r="15" spans="1:8" s="3" customFormat="1" ht="18.75">
      <c r="A15" s="21" t="s">
        <v>1</v>
      </c>
      <c r="B15" s="13">
        <f aca="true" t="shared" si="0" ref="B15:B27">C15+D15</f>
        <v>708851.64699</v>
      </c>
      <c r="C15" s="15">
        <f>532646.81468+162027.79933</f>
        <v>694674.61401</v>
      </c>
      <c r="D15" s="16">
        <f>10870.3432+3306.68978</f>
        <v>14177.03298</v>
      </c>
      <c r="H15" s="23"/>
    </row>
    <row r="16" spans="1:8" s="3" customFormat="1" ht="19.5" customHeight="1">
      <c r="A16" s="21" t="s">
        <v>2</v>
      </c>
      <c r="B16" s="13">
        <f t="shared" si="0"/>
        <v>69206.728</v>
      </c>
      <c r="C16" s="15">
        <f>15322.785+52499.80844</f>
        <v>67822.59344</v>
      </c>
      <c r="D16" s="16">
        <f>312.7099+1071.42466</f>
        <v>1384.13456</v>
      </c>
      <c r="H16" s="23"/>
    </row>
    <row r="17" spans="1:8" s="3" customFormat="1" ht="18.75" customHeight="1">
      <c r="A17" s="21" t="s">
        <v>14</v>
      </c>
      <c r="B17" s="13">
        <f t="shared" si="0"/>
        <v>108875.0412</v>
      </c>
      <c r="C17" s="15">
        <f>62889.24125+43808.29912</f>
        <v>106697.54037</v>
      </c>
      <c r="D17" s="16">
        <f>1283.45391+894.04692</f>
        <v>2177.50083</v>
      </c>
      <c r="H17" s="23"/>
    </row>
    <row r="18" spans="1:8" s="3" customFormat="1" ht="18.75">
      <c r="A18" s="21" t="s">
        <v>7</v>
      </c>
      <c r="B18" s="13">
        <f t="shared" si="0"/>
        <v>519611.62107</v>
      </c>
      <c r="C18" s="15">
        <f>386313.2167+122932.54027</f>
        <v>509245.75697</v>
      </c>
      <c r="D18" s="16">
        <f>7857.03675+2508.82735</f>
        <v>10365.8641</v>
      </c>
      <c r="H18" s="23"/>
    </row>
    <row r="19" spans="1:8" s="3" customFormat="1" ht="19.5" customHeight="1">
      <c r="A19" s="21" t="s">
        <v>8</v>
      </c>
      <c r="B19" s="13">
        <f t="shared" si="0"/>
        <v>4394.08</v>
      </c>
      <c r="C19" s="15">
        <f>3152.63172+1153.56668</f>
        <v>4306.1984</v>
      </c>
      <c r="D19" s="16">
        <f>64.33943+23.54217</f>
        <v>87.8816</v>
      </c>
      <c r="H19" s="23"/>
    </row>
    <row r="20" spans="1:8" s="3" customFormat="1" ht="19.5" customHeight="1">
      <c r="A20" s="21" t="s">
        <v>18</v>
      </c>
      <c r="B20" s="13">
        <f t="shared" si="0"/>
        <v>17520.189</v>
      </c>
      <c r="C20" s="15">
        <f>9191.55339+7978.23183</f>
        <v>17169.78522</v>
      </c>
      <c r="D20" s="16">
        <f>187.58272+162.82106</f>
        <v>350.40378</v>
      </c>
      <c r="H20" s="23"/>
    </row>
    <row r="21" spans="1:8" s="3" customFormat="1" ht="18.75">
      <c r="A21" s="21" t="s">
        <v>9</v>
      </c>
      <c r="B21" s="13">
        <f t="shared" si="0"/>
        <v>174438.48</v>
      </c>
      <c r="C21" s="15">
        <f>130812.82256+40136.88784</f>
        <v>170949.7104</v>
      </c>
      <c r="D21" s="16">
        <f>2669.64945+819.12015</f>
        <v>3488.7696</v>
      </c>
      <c r="H21" s="23"/>
    </row>
    <row r="22" spans="1:9" s="3" customFormat="1" ht="18.75">
      <c r="A22" s="21" t="s">
        <v>11</v>
      </c>
      <c r="B22" s="13">
        <f t="shared" si="0"/>
        <v>18388.03738</v>
      </c>
      <c r="C22" s="15">
        <v>18020.24724</v>
      </c>
      <c r="D22" s="16">
        <v>367.79014</v>
      </c>
      <c r="H22" s="24"/>
      <c r="I22" s="1"/>
    </row>
    <row r="23" spans="1:4" ht="18.75">
      <c r="A23" s="21" t="s">
        <v>15</v>
      </c>
      <c r="B23" s="13">
        <f t="shared" si="0"/>
        <v>45629.76</v>
      </c>
      <c r="C23" s="15">
        <f>18666.02023+26051.14457</f>
        <v>44717.1648</v>
      </c>
      <c r="D23" s="16">
        <f>380.93919+531.65601</f>
        <v>912.5952</v>
      </c>
    </row>
    <row r="24" spans="1:4" ht="18.75">
      <c r="A24" s="22" t="s">
        <v>19</v>
      </c>
      <c r="B24" s="13">
        <f t="shared" si="0"/>
        <v>72356.9866</v>
      </c>
      <c r="C24" s="15">
        <f>27363.54171+3190.4978+40355.80735</f>
        <v>70909.84686</v>
      </c>
      <c r="D24" s="16">
        <f>558.43963+65.1122+823.58791</f>
        <v>1447.13974</v>
      </c>
    </row>
    <row r="25" spans="1:4" ht="18.75">
      <c r="A25" s="22" t="s">
        <v>5</v>
      </c>
      <c r="B25" s="13">
        <f t="shared" si="0"/>
        <v>58639.856</v>
      </c>
      <c r="C25" s="15">
        <f>40047.35623+17419.70265</f>
        <v>57467.05888</v>
      </c>
      <c r="D25" s="16">
        <f>817.29299+355.50413</f>
        <v>1172.79712</v>
      </c>
    </row>
    <row r="26" spans="1:4" ht="18.75">
      <c r="A26" s="22" t="s">
        <v>20</v>
      </c>
      <c r="B26" s="13">
        <f t="shared" si="0"/>
        <v>38242.88</v>
      </c>
      <c r="C26" s="15">
        <f>33208.28044-3190.4978+7460.23976</f>
        <v>37478.0224</v>
      </c>
      <c r="D26" s="16">
        <f>677.72001-65.1122+152.24979</f>
        <v>764.8576</v>
      </c>
    </row>
    <row r="27" spans="1:4" ht="18.75">
      <c r="A27" s="22" t="s">
        <v>6</v>
      </c>
      <c r="B27" s="13">
        <f t="shared" si="0"/>
        <v>104405.0012</v>
      </c>
      <c r="C27" s="15">
        <f>52515.23216+49801.66901</f>
        <v>102316.90117</v>
      </c>
      <c r="D27" s="16">
        <f>1071.73944+1016.36059</f>
        <v>2088.10003</v>
      </c>
    </row>
    <row r="28" spans="1:8" ht="16.5" customHeight="1">
      <c r="A28" s="17" t="s">
        <v>3</v>
      </c>
      <c r="B28" s="18">
        <f>SUM(B14:B27)</f>
        <v>2187539.48594</v>
      </c>
      <c r="C28" s="18">
        <f>SUM(C14:C27)</f>
        <v>2143815.03509</v>
      </c>
      <c r="D28" s="18">
        <f>SUM(D14:D27)</f>
        <v>43724.45085</v>
      </c>
      <c r="H28" s="1"/>
    </row>
    <row r="30" ht="18.75">
      <c r="C30" s="26"/>
    </row>
    <row r="45" spans="1:8" s="2" customFormat="1" ht="409.5">
      <c r="A45" s="8"/>
      <c r="C45" s="1"/>
      <c r="D45" s="1"/>
      <c r="E45" s="1"/>
      <c r="H45" s="24"/>
    </row>
    <row r="64" spans="1:8" s="2" customFormat="1" ht="18.75">
      <c r="A64" s="4"/>
      <c r="C64" s="1"/>
      <c r="D64" s="1"/>
      <c r="E64" s="1"/>
      <c r="H64" s="24"/>
    </row>
  </sheetData>
  <sheetProtection/>
  <mergeCells count="5">
    <mergeCell ref="A10:A11"/>
    <mergeCell ref="B10:B11"/>
    <mergeCell ref="A4:D4"/>
    <mergeCell ref="A6:D6"/>
    <mergeCell ref="C10:D10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Богданов Вячеслав Витальевич</cp:lastModifiedBy>
  <cp:lastPrinted>2022-06-15T06:27:00Z</cp:lastPrinted>
  <dcterms:created xsi:type="dcterms:W3CDTF">2008-08-27T11:02:35Z</dcterms:created>
  <dcterms:modified xsi:type="dcterms:W3CDTF">2022-06-15T06:27:08Z</dcterms:modified>
  <cp:category/>
  <cp:version/>
  <cp:contentType/>
  <cp:contentStatus/>
</cp:coreProperties>
</file>