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'Совет'!$A$1:$D$89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<sst xmlns="http://schemas.openxmlformats.org/spreadsheetml/2006/main" count="567" uniqueCount="208">
  <si>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</si>
  <si>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</si>
  <si>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</si>
  <si>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</si>
  <si>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</si>
  <si>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</si>
  <si>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</si>
  <si>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</si>
  <si>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</si>
  <si>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</si>
  <si>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</si>
  <si>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</si>
  <si>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</si>
  <si>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</si>
  <si>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</si>
  <si>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</si>
  <si>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</si>
  <si>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</si>
  <si>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</si>
  <si>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</si>
  <si>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</si>
  <si>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</si>
  <si>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</si>
  <si>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</si>
  <si>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</si>
  <si>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</si>
  <si>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</si>
  <si>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</si>
  <si>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</si>
  <si>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</si>
  <si>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</si>
  <si>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</si>
  <si>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</si>
  <si>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</si>
  <si>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</si>
  <si>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</si>
  <si>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</si>
  <si>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</si>
  <si>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</si>
  <si>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</si>
  <si>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</si>
  <si>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</si>
  <si>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</si>
  <si>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</si>
  <si>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</si>
  <si>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</si>
  <si>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</si>
  <si>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</si>
  <si>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</si>
  <si>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</si>
  <si>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</si>
  <si>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</si>
  <si>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</si>
  <si>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</si>
  <si>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</si>
  <si>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</si>
  <si>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</si>
  <si>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</si>
  <si>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</si>
  <si>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</si>
  <si>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</si>
  <si>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</si>
  <si>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</si>
  <si>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</si>
  <si>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</si>
  <si>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</si>
  <si>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</si>
  <si>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</si>
  <si>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</si>
  <si>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</si>
  <si>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</si>
  <si>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</si>
  <si>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</si>
  <si>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</si>
  <si>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</si>
  <si>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</si>
  <si>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</si>
  <si>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</si>
  <si>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</si>
  <si>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</si>
  <si>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</si>
  <si>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</si>
  <si>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</si>
  <si>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</si>
  <si>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</si>
  <si>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</si>
  <si>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</si>
  <si>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</si>
  <si>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</si>
  <si>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</si>
  <si>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</si>
  <si>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</si>
  <si>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</si>
  <si>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</si>
  <si>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</si>
  <si>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</si>
  <si>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</si>
  <si>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</si>
  <si>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</si>
  <si>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</si>
  <si>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</si>
  <si>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</si>
  <si>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</si>
  <si>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</si>
  <si>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</si>
  <si>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</si>
  <si>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</si>
  <si>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</si>
  <si>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</si>
  <si>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</si>
  <si>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</si>
  <si>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</si>
  <si>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</si>
  <si>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</si>
  <si>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</si>
  <si>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</si>
  <si>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</si>
  <si>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</si>
  <si>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</si>
  <si>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</si>
  <si>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</si>
  <si>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</si>
  <si>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</si>
  <si>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</si>
  <si>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</si>
  <si>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</si>
  <si>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</si>
  <si>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</si>
  <si>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</si>
  <si>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</si>
  <si>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</si>
  <si>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</si>
  <si>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</si>
  <si>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</si>
  <si>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</si>
  <si>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</si>
  <si>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</si>
  <si>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</si>
  <si>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</si>
  <si>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</si>
  <si>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</si>
  <si>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</si>
  <si>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</si>
  <si>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</si>
  <si>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</si>
  <si>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</si>
  <si>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</si>
  <si>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</si>
  <si>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</si>
  <si>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</si>
  <si>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</si>
  <si>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</si>
  <si>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</si>
  <si>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</si>
  <si>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</si>
  <si>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</si>
  <si>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</si>
  <si>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</si>
  <si>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</si>
  <si>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</si>
  <si>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</si>
  <si>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</si>
  <si>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</si>
  <si>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</si>
  <si>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</si>
  <si>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</si>
  <si>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</si>
  <si>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</si>
  <si>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</si>
  <si>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</si>
  <si>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</si>
  <si>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</si>
  <si>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</si>
  <si>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</si>
  <si>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</si>
  <si>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</si>
  <si>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</si>
  <si>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</si>
  <si>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</si>
  <si>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</si>
  <si>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</si>
  <si>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</si>
  <si>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</si>
  <si>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</si>
  <si>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</si>
  <si>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</si>
  <si>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</si>
  <si>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</si>
  <si>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</si>
  <si>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</si>
  <si>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</si>
  <si>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</si>
  <si>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</si>
  <si>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</si>
  <si>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</si>
  <si>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</si>
  <si>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</si>
  <si>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</si>
  <si>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</si>
  <si>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</si>
  <si>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</si>
  <si>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</si>
  <si>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</si>
  <si>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</si>
  <si>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</si>
  <si>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на 1 ноября  2023 г.</t>
  </si>
  <si>
    <t>Факт на 01.11.23 г.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</si>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</sst>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5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0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71"/>
  <sheetViews>
    <sheetView view="pageBreakPreview" zoomScale="120" zoomScaleSheetLayoutView="120" zoomScalePageLayoutView="0" workbookViewId="0" topLeftCell="A49">
      <pane xSplit="1" topLeftCell="B1" activePane="topRight" state="frozen"/>
      <selection pane="topLeft" activeCell="A1" sqref="A1"/>
      <selection pane="topRight" activeCell="D55" sqref="D5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206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902.1008099999999</v>
      </c>
      <c r="D8" s="10">
        <f aca="true" t="shared" si="0" ref="D8:D15">C8/B8*100</f>
        <v>77.10263333333333</v>
      </c>
    </row>
    <row r="9" spans="1:4" ht="18" customHeight="1">
      <c r="A9" s="4" t="s">
        <v>20</v>
      </c>
      <c r="B9" s="11">
        <v>417</v>
      </c>
      <c r="C9" s="25">
        <v>361.28321</v>
      </c>
      <c r="D9" s="10">
        <f t="shared" si="0"/>
        <v>86.63865947242206</v>
      </c>
    </row>
    <row r="10" spans="1:4" ht="15.75" customHeight="1">
      <c r="A10" s="4" t="s">
        <v>21</v>
      </c>
      <c r="B10" s="11">
        <v>139</v>
      </c>
      <c r="C10" s="11">
        <v>76.53524</v>
      </c>
      <c r="D10" s="10">
        <f t="shared" si="0"/>
        <v>55.06132374100719</v>
      </c>
    </row>
    <row r="11" spans="1:4" ht="21.75" customHeight="1">
      <c r="A11" s="4" t="s">
        <v>22</v>
      </c>
      <c r="B11" s="11">
        <v>386</v>
      </c>
      <c r="C11" s="11">
        <v>156.91888</v>
      </c>
      <c r="D11" s="10">
        <f t="shared" si="0"/>
        <v>40.65255958549223</v>
      </c>
    </row>
    <row r="12" spans="1:4" ht="1.5" customHeight="1" hidden="1">
      <c r="A12" s="37" t="s">
        <v>151</v>
      </c>
      <c r="B12" s="11">
        <v>0</v>
      </c>
      <c r="C12" s="11">
        <v>0</v>
      </c>
      <c r="D12" s="10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3.85578</v>
      </c>
      <c r="D13" s="10">
        <f t="shared" si="0"/>
        <v>96.39450000000001</v>
      </c>
    </row>
    <row r="14" spans="1:4" ht="32.25" customHeight="1">
      <c r="A14" s="7" t="s">
        <v>24</v>
      </c>
      <c r="B14" s="11">
        <v>125</v>
      </c>
      <c r="C14" s="11">
        <v>105.26776</v>
      </c>
      <c r="D14" s="10">
        <f t="shared" si="0"/>
        <v>84.214208</v>
      </c>
    </row>
    <row r="15" spans="1:4" ht="62.25" customHeight="1">
      <c r="A15" s="12" t="s">
        <v>25</v>
      </c>
      <c r="B15" s="11">
        <v>99</v>
      </c>
      <c r="C15" s="11">
        <v>198.23994</v>
      </c>
      <c r="D15" s="10">
        <f t="shared" si="0"/>
        <v>200.24236363636362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100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125</v>
      </c>
      <c r="B21" s="11"/>
      <c r="C21" s="11"/>
      <c r="D21" s="6" t="e">
        <f>C21/B21*100</f>
        <v>#DIV/0!</v>
      </c>
    </row>
    <row r="22" spans="1:4" ht="60" customHeight="1" hidden="1">
      <c r="A22" s="45" t="s">
        <v>126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140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4">
        <f>B26+B27+B34+B37+B35+B36+B33+B29+B38+B40+B41+B28+B30+B31+B39+B32+B43</f>
        <v>6374.39019</v>
      </c>
      <c r="C25" s="24">
        <f>C26+C27+C29+C33+C34+C35+C36+C37+C38+C40+C41+C28+C30+C39+C31+C42+C43+C32</f>
        <v>5038.8430499999995</v>
      </c>
      <c r="D25" s="10">
        <f aca="true" t="shared" si="1" ref="D25:D40">C25/B25*100</f>
        <v>79.04823676945323</v>
      </c>
    </row>
    <row r="26" spans="1:4" ht="37.5" customHeight="1">
      <c r="A26" s="4" t="s">
        <v>60</v>
      </c>
      <c r="B26" s="11">
        <v>1131.48349</v>
      </c>
      <c r="C26" s="11">
        <v>961.6</v>
      </c>
      <c r="D26" s="6">
        <f t="shared" si="1"/>
        <v>84.98577385340373</v>
      </c>
    </row>
    <row r="27" spans="1:4" ht="50.25" customHeight="1">
      <c r="A27" s="4" t="s">
        <v>127</v>
      </c>
      <c r="B27" s="5">
        <v>138.6</v>
      </c>
      <c r="C27" s="5">
        <v>106.35007</v>
      </c>
      <c r="D27" s="6">
        <f t="shared" si="1"/>
        <v>76.73165223665224</v>
      </c>
    </row>
    <row r="28" spans="1:4" ht="55.5" customHeight="1" hidden="1">
      <c r="A28" s="4" t="s">
        <v>118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1.5" customHeight="1">
      <c r="A30" s="40" t="s">
        <v>128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183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40" t="s">
        <v>186</v>
      </c>
      <c r="B32" s="5">
        <v>499.8</v>
      </c>
      <c r="C32" s="5">
        <v>0</v>
      </c>
      <c r="D32" s="6">
        <f t="shared" si="1"/>
        <v>0</v>
      </c>
    </row>
    <row r="33" spans="1:4" ht="125.25" customHeight="1">
      <c r="A33" s="4" t="s">
        <v>130</v>
      </c>
      <c r="B33" s="5">
        <v>260.2</v>
      </c>
      <c r="C33" s="5">
        <v>132</v>
      </c>
      <c r="D33" s="6">
        <f t="shared" si="1"/>
        <v>50.73020753266718</v>
      </c>
    </row>
    <row r="34" spans="1:4" ht="0.75" customHeight="1">
      <c r="A34" s="4" t="s">
        <v>62</v>
      </c>
      <c r="B34" s="5"/>
      <c r="C34" s="5"/>
      <c r="D34" s="6" t="e">
        <f t="shared" si="1"/>
        <v>#DIV/0!</v>
      </c>
    </row>
    <row r="35" spans="1:4" ht="126.75" customHeight="1">
      <c r="A35" s="4" t="s">
        <v>160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161</v>
      </c>
      <c r="B36" s="5">
        <v>0</v>
      </c>
      <c r="C36" s="5">
        <v>0</v>
      </c>
      <c r="D36" s="6" t="e">
        <f t="shared" si="1"/>
        <v>#DIV/0!</v>
      </c>
    </row>
    <row r="37" spans="1:4" ht="95.25" customHeight="1">
      <c r="A37" s="4" t="s">
        <v>133</v>
      </c>
      <c r="B37" s="5">
        <v>271.97564</v>
      </c>
      <c r="C37" s="5">
        <v>271.56204</v>
      </c>
      <c r="D37" s="6">
        <f t="shared" si="1"/>
        <v>99.84792755704152</v>
      </c>
    </row>
    <row r="38" spans="1:4" ht="101.25" customHeight="1" hidden="1">
      <c r="A38" s="4" t="s">
        <v>134</v>
      </c>
      <c r="B38" s="5">
        <v>0</v>
      </c>
      <c r="C38" s="5"/>
      <c r="D38" s="6" t="e">
        <f t="shared" si="1"/>
        <v>#DIV/0!</v>
      </c>
    </row>
    <row r="39" spans="1:4" ht="101.25" customHeight="1">
      <c r="A39" s="4" t="s">
        <v>134</v>
      </c>
      <c r="B39" s="5">
        <v>872.00257</v>
      </c>
      <c r="C39" s="5">
        <v>367.00257</v>
      </c>
      <c r="D39" s="6">
        <f t="shared" si="1"/>
        <v>42.08732664629646</v>
      </c>
    </row>
    <row r="40" spans="1:4" ht="93.75" customHeight="1">
      <c r="A40" s="4" t="s">
        <v>135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146</v>
      </c>
      <c r="B41" s="5"/>
      <c r="C41" s="5"/>
      <c r="D41" s="6" t="e">
        <f>C41/B41*100</f>
        <v>#DIV/0!</v>
      </c>
    </row>
    <row r="42" spans="1:4" ht="38.25" customHeight="1" hidden="1">
      <c r="A42" s="4" t="s">
        <v>153</v>
      </c>
      <c r="B42" s="5">
        <v>0</v>
      </c>
      <c r="C42" s="5"/>
      <c r="D42" s="6">
        <v>0</v>
      </c>
    </row>
    <row r="43" spans="1:4" ht="109.5" customHeight="1">
      <c r="A43" s="4" t="s">
        <v>195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47">
        <f>B25+B8</f>
        <v>7544.39019</v>
      </c>
      <c r="C44" s="47">
        <f>C25+C8</f>
        <v>5940.943859999999</v>
      </c>
      <c r="D44" s="48">
        <f aca="true" t="shared" si="2" ref="D44:D64">C44/B44*100</f>
        <v>78.74650847028896</v>
      </c>
    </row>
    <row r="45" spans="1:4" ht="14.25">
      <c r="A45" s="8" t="s">
        <v>154</v>
      </c>
      <c r="B45" s="47">
        <f>B46+B50+B52+B55+B59+B63</f>
        <v>7894.39019</v>
      </c>
      <c r="C45" s="47">
        <f>C46+C50+C52+C55+C59+C63</f>
        <v>6160.529669999999</v>
      </c>
      <c r="D45" s="48">
        <f t="shared" si="2"/>
        <v>78.03680235876456</v>
      </c>
    </row>
    <row r="46" spans="1:4" ht="12.75">
      <c r="A46" s="60" t="s">
        <v>17</v>
      </c>
      <c r="B46" s="61">
        <f>B47+B48+B49</f>
        <v>2038.90257</v>
      </c>
      <c r="C46" s="61">
        <f>C47+C48+C49</f>
        <v>1552.67709</v>
      </c>
      <c r="D46" s="62">
        <f t="shared" si="2"/>
        <v>76.15258879192054</v>
      </c>
    </row>
    <row r="47" spans="1:4" ht="25.5">
      <c r="A47" s="58" t="s">
        <v>9</v>
      </c>
      <c r="B47" s="63">
        <v>1899.23566</v>
      </c>
      <c r="C47" s="63">
        <v>1431.91491</v>
      </c>
      <c r="D47" s="62">
        <f t="shared" si="2"/>
        <v>75.39427255699273</v>
      </c>
    </row>
    <row r="48" spans="1:4" ht="12.75">
      <c r="A48" s="59" t="s">
        <v>12</v>
      </c>
      <c r="B48" s="64">
        <v>2</v>
      </c>
      <c r="C48" s="64">
        <v>0</v>
      </c>
      <c r="D48" s="62">
        <f t="shared" si="2"/>
        <v>0</v>
      </c>
    </row>
    <row r="49" spans="1:4" ht="15" customHeight="1">
      <c r="A49" s="58" t="s">
        <v>7</v>
      </c>
      <c r="B49" s="64">
        <v>137.66691</v>
      </c>
      <c r="C49" s="64">
        <v>120.76218</v>
      </c>
      <c r="D49" s="62">
        <f t="shared" si="2"/>
        <v>87.72055681354365</v>
      </c>
    </row>
    <row r="50" spans="1:4" ht="12.75">
      <c r="A50" s="65" t="s">
        <v>18</v>
      </c>
      <c r="B50" s="66">
        <f>B51</f>
        <v>138.6</v>
      </c>
      <c r="C50" s="66">
        <f>C51</f>
        <v>106.35007</v>
      </c>
      <c r="D50" s="62">
        <f t="shared" si="2"/>
        <v>76.73165223665224</v>
      </c>
    </row>
    <row r="51" spans="1:4" ht="16.5" customHeight="1">
      <c r="A51" s="58" t="s">
        <v>5</v>
      </c>
      <c r="B51" s="64">
        <v>138.6</v>
      </c>
      <c r="C51" s="64">
        <v>106.35007</v>
      </c>
      <c r="D51" s="62">
        <f t="shared" si="2"/>
        <v>76.73165223665224</v>
      </c>
    </row>
    <row r="52" spans="1:4" ht="13.5" customHeight="1">
      <c r="A52" s="65" t="s">
        <v>93</v>
      </c>
      <c r="B52" s="66">
        <f>B53+B54</f>
        <v>12.1</v>
      </c>
      <c r="C52" s="66">
        <f>C53+C54</f>
        <v>12</v>
      </c>
      <c r="D52" s="62">
        <f t="shared" si="2"/>
        <v>99.17355371900827</v>
      </c>
    </row>
    <row r="53" spans="1:4" ht="19.5" customHeight="1" hidden="1">
      <c r="A53" s="58" t="s">
        <v>80</v>
      </c>
      <c r="B53" s="64">
        <v>0</v>
      </c>
      <c r="C53" s="64">
        <v>0</v>
      </c>
      <c r="D53" s="62" t="e">
        <f t="shared" si="2"/>
        <v>#DIV/0!</v>
      </c>
    </row>
    <row r="54" spans="1:4" ht="25.5">
      <c r="A54" s="58" t="s">
        <v>155</v>
      </c>
      <c r="B54" s="64">
        <v>12.1</v>
      </c>
      <c r="C54" s="64">
        <v>12</v>
      </c>
      <c r="D54" s="62">
        <f t="shared" si="2"/>
        <v>99.17355371900827</v>
      </c>
    </row>
    <row r="55" spans="1:4" ht="12.75">
      <c r="A55" s="65" t="s">
        <v>11</v>
      </c>
      <c r="B55" s="66">
        <f>B56+B58+B57</f>
        <v>3974.2479599999997</v>
      </c>
      <c r="C55" s="66">
        <f>C56+C58+C57</f>
        <v>3333.1348399999997</v>
      </c>
      <c r="D55" s="62">
        <f t="shared" si="2"/>
        <v>83.86831605746109</v>
      </c>
    </row>
    <row r="56" spans="1:4" ht="12.75" hidden="1">
      <c r="A56" s="58" t="s">
        <v>71</v>
      </c>
      <c r="B56" s="64"/>
      <c r="C56" s="64"/>
      <c r="D56" s="62">
        <v>0</v>
      </c>
    </row>
    <row r="57" spans="1:4" ht="12.75">
      <c r="A57" s="58" t="s">
        <v>28</v>
      </c>
      <c r="B57" s="64">
        <v>2881.31164</v>
      </c>
      <c r="C57" s="64">
        <v>2752.69852</v>
      </c>
      <c r="D57" s="62">
        <f t="shared" si="2"/>
        <v>95.53629957223232</v>
      </c>
    </row>
    <row r="58" spans="1:4" ht="12.75">
      <c r="A58" s="58" t="s">
        <v>16</v>
      </c>
      <c r="B58" s="64">
        <v>1092.93632</v>
      </c>
      <c r="C58" s="64">
        <v>580.43632</v>
      </c>
      <c r="D58" s="62">
        <f t="shared" si="2"/>
        <v>53.10797247546866</v>
      </c>
    </row>
    <row r="59" spans="1:4" ht="12.75">
      <c r="A59" s="67" t="s">
        <v>72</v>
      </c>
      <c r="B59" s="66">
        <f>B60+B61+B62</f>
        <v>1625.8356600000002</v>
      </c>
      <c r="C59" s="66">
        <f>C60+C61+C62</f>
        <v>1075.75631</v>
      </c>
      <c r="D59" s="62">
        <f t="shared" si="2"/>
        <v>66.16636210328907</v>
      </c>
    </row>
    <row r="60" spans="1:4" ht="12.75">
      <c r="A60" s="68" t="s">
        <v>15</v>
      </c>
      <c r="B60" s="64">
        <v>687.5</v>
      </c>
      <c r="C60" s="64">
        <v>200.88007</v>
      </c>
      <c r="D60" s="62">
        <f t="shared" si="2"/>
        <v>29.218919272727273</v>
      </c>
    </row>
    <row r="61" spans="1:4" ht="12.75">
      <c r="A61" s="68" t="s">
        <v>8</v>
      </c>
      <c r="B61" s="64">
        <v>0.1</v>
      </c>
      <c r="C61" s="64">
        <v>0</v>
      </c>
      <c r="D61" s="62">
        <f t="shared" si="2"/>
        <v>0</v>
      </c>
    </row>
    <row r="62" spans="1:4" ht="12.75">
      <c r="A62" s="58" t="s">
        <v>6</v>
      </c>
      <c r="B62" s="64">
        <v>938.23566</v>
      </c>
      <c r="C62" s="64">
        <v>874.87624</v>
      </c>
      <c r="D62" s="62">
        <f t="shared" si="2"/>
        <v>93.24696100337947</v>
      </c>
    </row>
    <row r="63" spans="1:4" ht="12.75">
      <c r="A63" s="65" t="s">
        <v>147</v>
      </c>
      <c r="B63" s="66">
        <f>B64</f>
        <v>104.704</v>
      </c>
      <c r="C63" s="66">
        <f>C64</f>
        <v>80.61136</v>
      </c>
      <c r="D63" s="62">
        <f t="shared" si="2"/>
        <v>76.98976161369194</v>
      </c>
    </row>
    <row r="64" spans="1:4" ht="12.75">
      <c r="A64" s="58" t="s">
        <v>10</v>
      </c>
      <c r="B64" s="64">
        <v>104.704</v>
      </c>
      <c r="C64" s="64">
        <v>80.61136</v>
      </c>
      <c r="D64" s="62">
        <f t="shared" si="2"/>
        <v>76.98976161369194</v>
      </c>
    </row>
    <row r="65" spans="1:4" ht="15">
      <c r="A65" s="4" t="s">
        <v>0</v>
      </c>
      <c r="B65" s="49">
        <f>B44-B45</f>
        <v>-350</v>
      </c>
      <c r="C65" s="49">
        <f>C44-C45</f>
        <v>-219.58580999999958</v>
      </c>
      <c r="D65" s="55"/>
    </row>
    <row r="66" spans="1:4" ht="15">
      <c r="A66" s="3"/>
      <c r="B66" s="5"/>
      <c r="C66" s="5"/>
      <c r="D66" s="6"/>
    </row>
    <row r="67" spans="1:4" ht="15" customHeight="1">
      <c r="A67" s="1" t="s">
        <v>198</v>
      </c>
      <c r="B67" s="1"/>
      <c r="C67" s="1"/>
      <c r="D67" s="1"/>
    </row>
    <row r="68" spans="1:4" ht="15.75">
      <c r="A68" s="1" t="s">
        <v>92</v>
      </c>
      <c r="B68" s="1"/>
      <c r="C68" s="1" t="s">
        <v>199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4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75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A46" sqref="A46:IV46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105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206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1313</v>
      </c>
      <c r="C8" s="9">
        <f>SUM(C9:C26)</f>
        <v>869.01312</v>
      </c>
      <c r="D8" s="10">
        <f aca="true" t="shared" si="0" ref="D8:D24">C8/B8*100</f>
        <v>66.18530997715156</v>
      </c>
    </row>
    <row r="9" spans="1:4" ht="17.25" customHeight="1">
      <c r="A9" s="4" t="s">
        <v>20</v>
      </c>
      <c r="B9" s="11">
        <v>320</v>
      </c>
      <c r="C9" s="25">
        <v>299.56894</v>
      </c>
      <c r="D9" s="10">
        <f t="shared" si="0"/>
        <v>93.61529374999999</v>
      </c>
    </row>
    <row r="10" spans="1:4" ht="18" customHeight="1">
      <c r="A10" s="4" t="s">
        <v>63</v>
      </c>
      <c r="B10" s="11">
        <v>0</v>
      </c>
      <c r="C10" s="25">
        <v>-102.6903</v>
      </c>
      <c r="D10" s="10">
        <v>0</v>
      </c>
    </row>
    <row r="11" spans="1:4" ht="15.75" customHeight="1">
      <c r="A11" s="4" t="s">
        <v>21</v>
      </c>
      <c r="B11" s="11">
        <v>107</v>
      </c>
      <c r="C11" s="11">
        <v>26.40848</v>
      </c>
      <c r="D11" s="10">
        <f t="shared" si="0"/>
        <v>24.68082242990654</v>
      </c>
    </row>
    <row r="12" spans="1:4" ht="15.75" customHeight="1">
      <c r="A12" s="4" t="s">
        <v>22</v>
      </c>
      <c r="B12" s="11">
        <v>314</v>
      </c>
      <c r="C12" s="11">
        <v>198.69327</v>
      </c>
      <c r="D12" s="10">
        <f t="shared" si="0"/>
        <v>63.278111464968156</v>
      </c>
    </row>
    <row r="13" spans="1:4" ht="20.25" customHeight="1" hidden="1">
      <c r="A13" s="4" t="s">
        <v>13</v>
      </c>
      <c r="B13" s="11"/>
      <c r="C13" s="11"/>
      <c r="D13" s="10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250.06292</v>
      </c>
      <c r="D14" s="10">
        <f t="shared" si="0"/>
        <v>71.44654857142856</v>
      </c>
    </row>
    <row r="15" spans="1:4" ht="32.25" customHeight="1">
      <c r="A15" s="7" t="s">
        <v>24</v>
      </c>
      <c r="B15" s="11">
        <v>23</v>
      </c>
      <c r="C15" s="11">
        <v>17.50275</v>
      </c>
      <c r="D15" s="10">
        <f t="shared" si="0"/>
        <v>76.09891304347826</v>
      </c>
    </row>
    <row r="16" spans="1:4" ht="60.75" customHeight="1">
      <c r="A16" s="12" t="s">
        <v>25</v>
      </c>
      <c r="B16" s="11">
        <v>54</v>
      </c>
      <c r="C16" s="11">
        <v>24.46706</v>
      </c>
      <c r="D16" s="10">
        <f t="shared" si="0"/>
        <v>45.309370370370374</v>
      </c>
    </row>
    <row r="17" spans="1:4" ht="30" customHeight="1" hidden="1">
      <c r="A17" s="4" t="s">
        <v>26</v>
      </c>
      <c r="B17" s="11">
        <v>0</v>
      </c>
      <c r="C17" s="11">
        <v>0</v>
      </c>
      <c r="D17" s="10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10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10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10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10" t="e">
        <f t="shared" si="0"/>
        <v>#DIV/0!</v>
      </c>
    </row>
    <row r="22" spans="1:4" ht="34.5" customHeight="1">
      <c r="A22" s="23" t="s">
        <v>141</v>
      </c>
      <c r="B22" s="11">
        <v>0</v>
      </c>
      <c r="C22" s="11">
        <v>10</v>
      </c>
      <c r="D22" s="10">
        <v>0</v>
      </c>
    </row>
    <row r="23" spans="1:4" ht="66" customHeight="1">
      <c r="A23" s="4" t="s">
        <v>166</v>
      </c>
      <c r="B23" s="11">
        <v>30</v>
      </c>
      <c r="C23" s="11">
        <v>30</v>
      </c>
      <c r="D23" s="10">
        <f t="shared" si="0"/>
        <v>100</v>
      </c>
    </row>
    <row r="24" spans="1:4" ht="65.25" customHeight="1">
      <c r="A24" s="4" t="s">
        <v>167</v>
      </c>
      <c r="B24" s="11">
        <v>52</v>
      </c>
      <c r="C24" s="11">
        <v>52</v>
      </c>
      <c r="D24" s="10">
        <f t="shared" si="0"/>
        <v>100</v>
      </c>
    </row>
    <row r="25" spans="1:4" ht="65.25" customHeight="1">
      <c r="A25" s="40" t="s">
        <v>196</v>
      </c>
      <c r="B25" s="11">
        <v>53</v>
      </c>
      <c r="C25" s="11">
        <v>53</v>
      </c>
      <c r="D25" s="10"/>
    </row>
    <row r="26" spans="1:4" ht="65.25" customHeight="1">
      <c r="A26" s="4" t="s">
        <v>197</v>
      </c>
      <c r="B26" s="11">
        <v>10</v>
      </c>
      <c r="C26" s="11">
        <v>10</v>
      </c>
      <c r="D26" s="10"/>
    </row>
    <row r="27" spans="1:4" ht="15.75" customHeight="1">
      <c r="A27" s="8" t="s">
        <v>4</v>
      </c>
      <c r="B27" s="24">
        <f>B28+B29+B37+B40+B38+B39+B36+B33+B41+B30+B34+B42+B31+B35+B43+B32</f>
        <v>7566.228690000001</v>
      </c>
      <c r="C27" s="24">
        <f>C28+C29+C33+C36+C37+C38+C39+C40+C41+C30+C34+C42+C31+C43</f>
        <v>5381.113670000001</v>
      </c>
      <c r="D27" s="10">
        <f aca="true" t="shared" si="1" ref="D27:D43">C27/B27*100</f>
        <v>71.12015629546084</v>
      </c>
    </row>
    <row r="28" spans="1:4" ht="37.5" customHeight="1">
      <c r="A28" s="4" t="s">
        <v>163</v>
      </c>
      <c r="B28" s="11">
        <v>1819.075</v>
      </c>
      <c r="C28" s="11">
        <v>1778.83803</v>
      </c>
      <c r="D28" s="6">
        <f t="shared" si="1"/>
        <v>97.78805326883167</v>
      </c>
    </row>
    <row r="29" spans="1:4" ht="46.5" customHeight="1">
      <c r="A29" s="4" t="s">
        <v>127</v>
      </c>
      <c r="B29" s="5">
        <v>138.6</v>
      </c>
      <c r="C29" s="5">
        <v>106.6578</v>
      </c>
      <c r="D29" s="6">
        <f t="shared" si="1"/>
        <v>76.95367965367966</v>
      </c>
    </row>
    <row r="30" spans="1:4" ht="0.75" customHeight="1" hidden="1">
      <c r="A30" s="4" t="s">
        <v>65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162</v>
      </c>
      <c r="B31" s="5">
        <v>0</v>
      </c>
      <c r="C31" s="5">
        <v>0</v>
      </c>
      <c r="D31" s="6" t="e">
        <f t="shared" si="1"/>
        <v>#DIV/0!</v>
      </c>
    </row>
    <row r="32" spans="1:4" ht="70.5" customHeight="1">
      <c r="A32" s="4" t="s">
        <v>202</v>
      </c>
      <c r="B32" s="5">
        <v>1283.955</v>
      </c>
      <c r="C32" s="5">
        <v>0</v>
      </c>
      <c r="D32" s="6">
        <f t="shared" si="1"/>
        <v>0</v>
      </c>
    </row>
    <row r="33" spans="1:4" ht="51" customHeight="1">
      <c r="A33" s="40" t="s">
        <v>129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2" t="s">
        <v>183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2" t="s">
        <v>186</v>
      </c>
      <c r="B35" s="5">
        <v>480.2</v>
      </c>
      <c r="C35" s="5">
        <v>0</v>
      </c>
      <c r="D35" s="6">
        <f t="shared" si="1"/>
        <v>0</v>
      </c>
    </row>
    <row r="36" spans="1:4" ht="121.5" customHeight="1">
      <c r="A36" s="4" t="s">
        <v>164</v>
      </c>
      <c r="B36" s="5">
        <v>357.2</v>
      </c>
      <c r="C36" s="5">
        <v>238.25</v>
      </c>
      <c r="D36" s="6">
        <f t="shared" si="1"/>
        <v>66.6993281075028</v>
      </c>
    </row>
    <row r="37" spans="1:4" ht="35.25" customHeight="1" hidden="1">
      <c r="A37" s="4" t="s">
        <v>62</v>
      </c>
      <c r="B37" s="5"/>
      <c r="C37" s="5"/>
      <c r="D37" s="6" t="e">
        <f t="shared" si="1"/>
        <v>#DIV/0!</v>
      </c>
    </row>
    <row r="38" spans="1:4" ht="123" customHeight="1">
      <c r="A38" s="4" t="s">
        <v>160</v>
      </c>
      <c r="B38" s="5">
        <v>25.241</v>
      </c>
      <c r="C38" s="5">
        <v>25.241</v>
      </c>
      <c r="D38" s="6">
        <f t="shared" si="1"/>
        <v>100</v>
      </c>
    </row>
    <row r="39" spans="1:4" ht="0.75" customHeight="1">
      <c r="A39" s="4" t="s">
        <v>161</v>
      </c>
      <c r="B39" s="5">
        <v>0</v>
      </c>
      <c r="C39" s="5">
        <v>0</v>
      </c>
      <c r="D39" s="6" t="e">
        <f t="shared" si="1"/>
        <v>#DIV/0!</v>
      </c>
    </row>
    <row r="40" spans="1:4" ht="102.75" customHeight="1">
      <c r="A40" s="4" t="s">
        <v>165</v>
      </c>
      <c r="B40" s="5">
        <v>1144.23085</v>
      </c>
      <c r="C40" s="5">
        <v>1125</v>
      </c>
      <c r="D40" s="6">
        <f t="shared" si="1"/>
        <v>98.3193207909051</v>
      </c>
    </row>
    <row r="41" spans="1:4" ht="96.75" customHeight="1">
      <c r="A41" s="4" t="s">
        <v>134</v>
      </c>
      <c r="B41" s="5">
        <v>622.04935</v>
      </c>
      <c r="C41" s="5">
        <v>411.44935</v>
      </c>
      <c r="D41" s="6">
        <f t="shared" si="1"/>
        <v>66.14416524991144</v>
      </c>
    </row>
    <row r="42" spans="1:4" ht="93.75" customHeight="1">
      <c r="A42" s="4" t="s">
        <v>135</v>
      </c>
      <c r="B42" s="5">
        <v>0.1</v>
      </c>
      <c r="C42" s="5">
        <v>0.1</v>
      </c>
      <c r="D42" s="6">
        <f t="shared" si="1"/>
        <v>100</v>
      </c>
    </row>
    <row r="43" spans="1:4" ht="112.5" customHeight="1">
      <c r="A43" s="4" t="s">
        <v>195</v>
      </c>
      <c r="B43" s="5">
        <v>692.13568</v>
      </c>
      <c r="C43" s="5">
        <v>692.13568</v>
      </c>
      <c r="D43" s="6">
        <f t="shared" si="1"/>
        <v>100</v>
      </c>
    </row>
    <row r="44" spans="1:4" ht="93.75" customHeight="1">
      <c r="A44" s="4" t="s">
        <v>191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8879.22869</v>
      </c>
      <c r="C45" s="9">
        <f>C27+C8+C44</f>
        <v>6250.12679</v>
      </c>
      <c r="D45" s="10">
        <f>C45/B45*100</f>
        <v>70.39042475659</v>
      </c>
    </row>
    <row r="46" spans="1:4" ht="14.25">
      <c r="A46" s="8" t="s">
        <v>154</v>
      </c>
      <c r="B46" s="47">
        <f>B47+B51+B53+B56+B61+B65</f>
        <v>8901.428689999999</v>
      </c>
      <c r="C46" s="47">
        <f>C47+C51+C53+C56+C61+C65</f>
        <v>6172.17321</v>
      </c>
      <c r="D46" s="48">
        <f>C46/B46*100</f>
        <v>69.33912998633483</v>
      </c>
    </row>
    <row r="47" spans="1:4" ht="12.75">
      <c r="A47" s="60" t="s">
        <v>17</v>
      </c>
      <c r="B47" s="61">
        <f>B48+B49+B50</f>
        <v>2463.6583499999997</v>
      </c>
      <c r="C47" s="61">
        <f>C48+C49+C50</f>
        <v>1812.2875299999998</v>
      </c>
      <c r="D47" s="62">
        <f aca="true" t="shared" si="2" ref="D47:D66">C47/B47*100</f>
        <v>73.56082997465944</v>
      </c>
    </row>
    <row r="48" spans="1:4" ht="25.5">
      <c r="A48" s="69" t="s">
        <v>9</v>
      </c>
      <c r="B48" s="63">
        <v>2399.95835</v>
      </c>
      <c r="C48" s="63">
        <v>1756.24886</v>
      </c>
      <c r="D48" s="62">
        <f t="shared" si="2"/>
        <v>73.17830578184825</v>
      </c>
    </row>
    <row r="49" spans="1:4" ht="14.25" customHeight="1">
      <c r="A49" s="69" t="s">
        <v>12</v>
      </c>
      <c r="B49" s="64">
        <v>5</v>
      </c>
      <c r="C49" s="64">
        <v>0</v>
      </c>
      <c r="D49" s="62">
        <f t="shared" si="2"/>
        <v>0</v>
      </c>
    </row>
    <row r="50" spans="1:4" ht="12.75">
      <c r="A50" s="70" t="s">
        <v>7</v>
      </c>
      <c r="B50" s="64">
        <v>58.7</v>
      </c>
      <c r="C50" s="64">
        <v>56.03867</v>
      </c>
      <c r="D50" s="62">
        <f t="shared" si="2"/>
        <v>95.46621805792164</v>
      </c>
    </row>
    <row r="51" spans="1:4" ht="12.75">
      <c r="A51" s="60" t="s">
        <v>18</v>
      </c>
      <c r="B51" s="66">
        <f>B52</f>
        <v>138.6</v>
      </c>
      <c r="C51" s="66">
        <f>C52</f>
        <v>106.6578</v>
      </c>
      <c r="D51" s="62">
        <f t="shared" si="2"/>
        <v>76.95367965367966</v>
      </c>
    </row>
    <row r="52" spans="1:4" ht="12.75">
      <c r="A52" s="70" t="s">
        <v>5</v>
      </c>
      <c r="B52" s="64">
        <v>138.6</v>
      </c>
      <c r="C52" s="64">
        <v>106.6578</v>
      </c>
      <c r="D52" s="62">
        <f t="shared" si="2"/>
        <v>76.95367965367966</v>
      </c>
    </row>
    <row r="53" spans="1:4" ht="12.75">
      <c r="A53" s="60" t="s">
        <v>47</v>
      </c>
      <c r="B53" s="66">
        <f>B54+B55</f>
        <v>32.105</v>
      </c>
      <c r="C53" s="66">
        <f>C54+C55</f>
        <v>32.005</v>
      </c>
      <c r="D53" s="62">
        <f t="shared" si="2"/>
        <v>99.6885220370659</v>
      </c>
    </row>
    <row r="54" spans="1:4" ht="25.5" hidden="1">
      <c r="A54" s="70" t="s">
        <v>80</v>
      </c>
      <c r="B54" s="64">
        <v>0</v>
      </c>
      <c r="C54" s="64">
        <v>0</v>
      </c>
      <c r="D54" s="62" t="e">
        <f t="shared" si="2"/>
        <v>#DIV/0!</v>
      </c>
    </row>
    <row r="55" spans="1:4" ht="25.5">
      <c r="A55" s="70" t="s">
        <v>155</v>
      </c>
      <c r="B55" s="64">
        <v>32.105</v>
      </c>
      <c r="C55" s="64">
        <v>32.005</v>
      </c>
      <c r="D55" s="62">
        <f t="shared" si="2"/>
        <v>99.6885220370659</v>
      </c>
    </row>
    <row r="56" spans="1:4" ht="12.75">
      <c r="A56" s="60" t="s">
        <v>11</v>
      </c>
      <c r="B56" s="66">
        <f>B57+B58+B59+B60</f>
        <v>5740.9622500000005</v>
      </c>
      <c r="C56" s="66">
        <f>C57+C58+C59+C60</f>
        <v>3802.6214</v>
      </c>
      <c r="D56" s="62">
        <f t="shared" si="2"/>
        <v>66.23665571046038</v>
      </c>
    </row>
    <row r="57" spans="1:4" ht="0.75" customHeight="1">
      <c r="A57" s="70" t="s">
        <v>71</v>
      </c>
      <c r="B57" s="64"/>
      <c r="C57" s="64"/>
      <c r="D57" s="62" t="e">
        <f t="shared" si="2"/>
        <v>#DIV/0!</v>
      </c>
    </row>
    <row r="58" spans="1:4" ht="12.75">
      <c r="A58" s="70" t="s">
        <v>50</v>
      </c>
      <c r="B58" s="64">
        <v>1310.16</v>
      </c>
      <c r="C58" s="64">
        <v>0</v>
      </c>
      <c r="D58" s="62">
        <f t="shared" si="2"/>
        <v>0</v>
      </c>
    </row>
    <row r="59" spans="1:4" ht="12.75">
      <c r="A59" s="70" t="s">
        <v>28</v>
      </c>
      <c r="B59" s="64">
        <v>2193.56653</v>
      </c>
      <c r="C59" s="64">
        <v>2055.38568</v>
      </c>
      <c r="D59" s="62">
        <f t="shared" si="2"/>
        <v>93.7006309993251</v>
      </c>
    </row>
    <row r="60" spans="1:4" ht="12.75">
      <c r="A60" s="70" t="s">
        <v>16</v>
      </c>
      <c r="B60" s="64">
        <v>2237.23572</v>
      </c>
      <c r="C60" s="64">
        <v>1747.23572</v>
      </c>
      <c r="D60" s="62">
        <f t="shared" si="2"/>
        <v>78.0979717237842</v>
      </c>
    </row>
    <row r="61" spans="1:4" ht="12.75">
      <c r="A61" s="60" t="s">
        <v>156</v>
      </c>
      <c r="B61" s="66">
        <f>B62+B63+B64</f>
        <v>372.32809</v>
      </c>
      <c r="C61" s="66">
        <f>C62+C63+C64</f>
        <v>300.11102</v>
      </c>
      <c r="D61" s="62">
        <f t="shared" si="2"/>
        <v>80.60391575612789</v>
      </c>
    </row>
    <row r="62" spans="1:4" ht="12.75">
      <c r="A62" s="70" t="s">
        <v>15</v>
      </c>
      <c r="B62" s="64">
        <v>62</v>
      </c>
      <c r="C62" s="64">
        <v>59.67785</v>
      </c>
      <c r="D62" s="62">
        <f t="shared" si="2"/>
        <v>96.25459677419354</v>
      </c>
    </row>
    <row r="63" spans="1:4" ht="12.75">
      <c r="A63" s="59" t="s">
        <v>8</v>
      </c>
      <c r="B63" s="64">
        <v>25.241</v>
      </c>
      <c r="C63" s="64">
        <v>25.24037</v>
      </c>
      <c r="D63" s="62">
        <f t="shared" si="2"/>
        <v>99.99750406085337</v>
      </c>
    </row>
    <row r="64" spans="1:4" ht="12.75">
      <c r="A64" s="70" t="s">
        <v>6</v>
      </c>
      <c r="B64" s="64">
        <v>285.08709</v>
      </c>
      <c r="C64" s="64">
        <v>215.1928</v>
      </c>
      <c r="D64" s="62">
        <f t="shared" si="2"/>
        <v>75.48317954348617</v>
      </c>
    </row>
    <row r="65" spans="1:4" ht="12.75">
      <c r="A65" s="60" t="s">
        <v>147</v>
      </c>
      <c r="B65" s="66">
        <f>B66</f>
        <v>153.775</v>
      </c>
      <c r="C65" s="66">
        <f>C66</f>
        <v>118.49046</v>
      </c>
      <c r="D65" s="62">
        <f t="shared" si="2"/>
        <v>77.05443667696309</v>
      </c>
    </row>
    <row r="66" spans="1:4" ht="12.75">
      <c r="A66" s="70" t="s">
        <v>10</v>
      </c>
      <c r="B66" s="64">
        <v>153.775</v>
      </c>
      <c r="C66" s="64">
        <v>118.49046</v>
      </c>
      <c r="D66" s="62">
        <f t="shared" si="2"/>
        <v>77.05443667696309</v>
      </c>
    </row>
    <row r="67" spans="1:4" ht="15">
      <c r="A67" s="4" t="s">
        <v>0</v>
      </c>
      <c r="B67" s="49">
        <f>B45-B46</f>
        <v>-22.19999999999891</v>
      </c>
      <c r="C67" s="49">
        <f>C45-C46</f>
        <v>77.95358000000033</v>
      </c>
      <c r="D67" s="55"/>
    </row>
    <row r="68" spans="1:4" ht="11.25" customHeight="1">
      <c r="A68" s="3"/>
      <c r="B68" s="53"/>
      <c r="C68" s="53"/>
      <c r="D68" s="55"/>
    </row>
    <row r="69" spans="1:4" ht="15.75">
      <c r="A69" s="1" t="s">
        <v>198</v>
      </c>
      <c r="B69" s="1"/>
      <c r="C69" s="1"/>
      <c r="D69" s="1"/>
    </row>
    <row r="70" spans="1:4" ht="15.75">
      <c r="A70" s="1" t="s">
        <v>92</v>
      </c>
      <c r="B70" s="1"/>
      <c r="C70" s="1" t="s">
        <v>199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4"/>
  <sheetViews>
    <sheetView view="pageBreakPreview" zoomScale="110" zoomScaleSheetLayoutView="110" zoomScalePageLayoutView="0" workbookViewId="0" topLeftCell="A54">
      <pane xSplit="1" topLeftCell="B1" activePane="topRight" state="frozen"/>
      <selection pane="topLeft" activeCell="A1" sqref="A1"/>
      <selection pane="topRight" activeCell="C57" sqref="C57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107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206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2306</v>
      </c>
      <c r="C8" s="9">
        <f>SUM(C9:C35)</f>
        <v>1905.7361399999998</v>
      </c>
      <c r="D8" s="10">
        <f aca="true" t="shared" si="0" ref="D8:D20">C8/B8*100</f>
        <v>82.64250390286209</v>
      </c>
    </row>
    <row r="9" spans="1:4" ht="18" customHeight="1">
      <c r="A9" s="4" t="s">
        <v>20</v>
      </c>
      <c r="B9" s="11">
        <v>572</v>
      </c>
      <c r="C9" s="25">
        <v>509.30499</v>
      </c>
      <c r="D9" s="6">
        <f t="shared" si="0"/>
        <v>89.0393339160839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233.64375</v>
      </c>
      <c r="D11" s="6">
        <f t="shared" si="0"/>
        <v>69.53683035714286</v>
      </c>
    </row>
    <row r="12" spans="1:4" ht="15.75" customHeight="1">
      <c r="A12" s="4" t="s">
        <v>22</v>
      </c>
      <c r="B12" s="11">
        <v>395</v>
      </c>
      <c r="C12" s="11">
        <v>221.50021</v>
      </c>
      <c r="D12" s="6">
        <f t="shared" si="0"/>
        <v>56.07600253164557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755</v>
      </c>
      <c r="C14" s="11">
        <v>607.56885</v>
      </c>
      <c r="D14" s="6">
        <f t="shared" si="0"/>
        <v>80.4726953642384</v>
      </c>
    </row>
    <row r="15" spans="1:4" ht="32.25" customHeight="1">
      <c r="A15" s="7" t="s">
        <v>24</v>
      </c>
      <c r="B15" s="11">
        <v>61</v>
      </c>
      <c r="C15" s="11">
        <v>42.33854</v>
      </c>
      <c r="D15" s="6">
        <f t="shared" si="0"/>
        <v>69.40744262295082</v>
      </c>
    </row>
    <row r="16" spans="1:4" ht="32.25" customHeight="1" hidden="1">
      <c r="A16" s="7" t="s">
        <v>124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60" customHeight="1">
      <c r="A22" s="23" t="s">
        <v>100</v>
      </c>
      <c r="B22" s="11">
        <v>0</v>
      </c>
      <c r="C22" s="11">
        <v>12.57927</v>
      </c>
      <c r="D22" s="6">
        <v>0</v>
      </c>
    </row>
    <row r="23" spans="1:4" ht="63" customHeight="1">
      <c r="A23" s="23" t="s">
        <v>168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169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170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3" t="s">
        <v>171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B37+B38+B47+B50+B48+B49+B46+B40+B51+B39+B43+B52+B53+B41+B44+B55+B42+B54+B45</f>
        <v>13138.325470000002</v>
      </c>
      <c r="C36" s="24">
        <f>C37+C38+C40+C46+C47+C48+C49+C50+C51+C39+C43+C52+C53+C41+C55+C44+C54+C42+C45</f>
        <v>7198.323280000001</v>
      </c>
      <c r="D36" s="10">
        <f t="shared" si="1"/>
        <v>54.78874226732031</v>
      </c>
    </row>
    <row r="37" spans="1:4" ht="37.5" customHeight="1">
      <c r="A37" s="4" t="s">
        <v>60</v>
      </c>
      <c r="B37" s="11">
        <v>1971.59152</v>
      </c>
      <c r="C37" s="11">
        <v>1577.2</v>
      </c>
      <c r="D37" s="6">
        <f t="shared" si="1"/>
        <v>79.99628645187113</v>
      </c>
    </row>
    <row r="38" spans="1:4" ht="54" customHeight="1">
      <c r="A38" s="4" t="s">
        <v>127</v>
      </c>
      <c r="B38" s="5">
        <v>273.6</v>
      </c>
      <c r="C38" s="5">
        <v>204.77733</v>
      </c>
      <c r="D38" s="6">
        <f t="shared" si="1"/>
        <v>74.84551535087719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117</v>
      </c>
      <c r="B41" s="5"/>
      <c r="C41" s="5"/>
      <c r="D41" s="6"/>
    </row>
    <row r="42" spans="1:4" ht="36.75" customHeight="1">
      <c r="A42" s="40" t="s">
        <v>128</v>
      </c>
      <c r="B42" s="5">
        <v>3551.52</v>
      </c>
      <c r="C42" s="5">
        <v>0</v>
      </c>
      <c r="D42" s="6">
        <f t="shared" si="1"/>
        <v>0</v>
      </c>
    </row>
    <row r="43" spans="1:4" ht="47.25" customHeight="1">
      <c r="A43" s="40" t="s">
        <v>129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40" t="s">
        <v>183</v>
      </c>
      <c r="B44" s="5">
        <v>291.98078</v>
      </c>
      <c r="C44" s="5">
        <v>291.98078</v>
      </c>
      <c r="D44" s="6">
        <f>C44/B44*100</f>
        <v>100</v>
      </c>
    </row>
    <row r="45" spans="1:4" ht="62.25" customHeight="1">
      <c r="A45" s="40" t="s">
        <v>202</v>
      </c>
      <c r="B45" s="5">
        <v>855.97</v>
      </c>
      <c r="C45" s="5">
        <v>0</v>
      </c>
      <c r="D45" s="6">
        <f>C45/B45*100</f>
        <v>0</v>
      </c>
    </row>
    <row r="46" spans="1:4" ht="123" customHeight="1">
      <c r="A46" s="15" t="s">
        <v>130</v>
      </c>
      <c r="B46" s="5">
        <v>373.9</v>
      </c>
      <c r="C46" s="5">
        <v>263.8</v>
      </c>
      <c r="D46" s="6">
        <f>C46/B46*100</f>
        <v>70.55362396362665</v>
      </c>
    </row>
    <row r="47" spans="1:4" ht="0.75" customHeight="1" hidden="1">
      <c r="A47" s="4" t="s">
        <v>62</v>
      </c>
      <c r="B47" s="5"/>
      <c r="C47" s="5"/>
      <c r="D47" s="6" t="e">
        <f>C47/B47*100</f>
        <v>#DIV/0!</v>
      </c>
    </row>
    <row r="48" spans="1:4" ht="94.5" customHeight="1">
      <c r="A48" s="4" t="s">
        <v>160</v>
      </c>
      <c r="B48" s="5">
        <v>1135.818</v>
      </c>
      <c r="C48" s="5">
        <v>588.4</v>
      </c>
      <c r="D48" s="6">
        <f>C48/B48*100</f>
        <v>51.80407424428913</v>
      </c>
    </row>
    <row r="49" spans="1:4" ht="96.75" customHeight="1" hidden="1">
      <c r="A49" s="4" t="s">
        <v>172</v>
      </c>
      <c r="B49" s="5">
        <v>0</v>
      </c>
      <c r="C49" s="5">
        <v>0</v>
      </c>
      <c r="D49" s="6">
        <v>0</v>
      </c>
    </row>
    <row r="50" spans="1:4" ht="93" customHeight="1">
      <c r="A50" s="4" t="s">
        <v>133</v>
      </c>
      <c r="B50" s="5">
        <v>1321.76653</v>
      </c>
      <c r="C50" s="5">
        <v>1249.28653</v>
      </c>
      <c r="D50" s="6">
        <f aca="true" t="shared" si="2" ref="D50:D55">C50/B50*100</f>
        <v>94.51642946353014</v>
      </c>
    </row>
    <row r="51" spans="1:4" ht="96" customHeight="1">
      <c r="A51" s="4" t="s">
        <v>173</v>
      </c>
      <c r="B51" s="5">
        <v>708.50583</v>
      </c>
      <c r="C51" s="5">
        <v>369.20583</v>
      </c>
      <c r="D51" s="6">
        <f t="shared" si="2"/>
        <v>52.11048580926991</v>
      </c>
    </row>
    <row r="52" spans="1:4" ht="93.75" customHeight="1">
      <c r="A52" s="4" t="s">
        <v>135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146</v>
      </c>
      <c r="B53" s="5">
        <v>0</v>
      </c>
      <c r="C53" s="5">
        <v>0</v>
      </c>
      <c r="D53" s="6" t="e">
        <f t="shared" si="2"/>
        <v>#DIV/0!</v>
      </c>
    </row>
    <row r="54" spans="1:4" ht="111.75" customHeight="1">
      <c r="A54" s="4" t="s">
        <v>195</v>
      </c>
      <c r="B54" s="5">
        <v>900.07833</v>
      </c>
      <c r="C54" s="5">
        <v>900.07833</v>
      </c>
      <c r="D54" s="6">
        <f t="shared" si="2"/>
        <v>100</v>
      </c>
    </row>
    <row r="55" spans="1:4" ht="47.25" customHeight="1">
      <c r="A55" s="4" t="s">
        <v>136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15444.325470000002</v>
      </c>
      <c r="C56" s="9">
        <f>C36+C8</f>
        <v>9104.059420000001</v>
      </c>
      <c r="D56" s="10">
        <f>C56/B56*100</f>
        <v>58.947601419591166</v>
      </c>
    </row>
    <row r="57" spans="1:4" ht="14.25">
      <c r="A57" s="8" t="s">
        <v>154</v>
      </c>
      <c r="B57" s="47">
        <f>B58+B62+B64+B67+B72+B76</f>
        <v>15469.425470000002</v>
      </c>
      <c r="C57" s="47">
        <f>C58+C62+C64+C67+C72+C76</f>
        <v>8806.4047</v>
      </c>
      <c r="D57" s="48">
        <f>C57/B57*100</f>
        <v>56.92780715792154</v>
      </c>
    </row>
    <row r="58" spans="1:4" ht="12.75">
      <c r="A58" s="60" t="s">
        <v>17</v>
      </c>
      <c r="B58" s="61">
        <f>B59+B60+B61</f>
        <v>3002.85782</v>
      </c>
      <c r="C58" s="61">
        <f>C59+C60+C61</f>
        <v>2138.19834</v>
      </c>
      <c r="D58" s="62">
        <f aca="true" t="shared" si="3" ref="D58:D77">C58/B58*100</f>
        <v>71.20544721627878</v>
      </c>
    </row>
    <row r="59" spans="1:4" ht="25.5">
      <c r="A59" s="71" t="s">
        <v>9</v>
      </c>
      <c r="B59" s="63">
        <v>2815.20083</v>
      </c>
      <c r="C59" s="63">
        <v>2008.4336</v>
      </c>
      <c r="D59" s="62">
        <f t="shared" si="3"/>
        <v>71.34246262636971</v>
      </c>
    </row>
    <row r="60" spans="1:4" ht="14.25" customHeight="1">
      <c r="A60" s="69" t="s">
        <v>12</v>
      </c>
      <c r="B60" s="64">
        <v>5</v>
      </c>
      <c r="C60" s="64">
        <v>0</v>
      </c>
      <c r="D60" s="62">
        <f t="shared" si="3"/>
        <v>0</v>
      </c>
    </row>
    <row r="61" spans="1:4" ht="13.5" customHeight="1">
      <c r="A61" s="70" t="s">
        <v>7</v>
      </c>
      <c r="B61" s="64">
        <v>182.65699</v>
      </c>
      <c r="C61" s="64">
        <v>129.76474</v>
      </c>
      <c r="D61" s="62">
        <f t="shared" si="3"/>
        <v>71.04285469721141</v>
      </c>
    </row>
    <row r="62" spans="1:4" ht="12.75">
      <c r="A62" s="60" t="s">
        <v>18</v>
      </c>
      <c r="B62" s="66">
        <f>B63</f>
        <v>273.6</v>
      </c>
      <c r="C62" s="66">
        <f>C63</f>
        <v>204.77733</v>
      </c>
      <c r="D62" s="62">
        <f t="shared" si="3"/>
        <v>74.84551535087719</v>
      </c>
    </row>
    <row r="63" spans="1:4" ht="12.75">
      <c r="A63" s="70" t="s">
        <v>5</v>
      </c>
      <c r="B63" s="64">
        <v>273.6</v>
      </c>
      <c r="C63" s="64">
        <v>204.77733</v>
      </c>
      <c r="D63" s="62">
        <f t="shared" si="3"/>
        <v>74.84551535087719</v>
      </c>
    </row>
    <row r="64" spans="1:4" ht="12.75">
      <c r="A64" s="60" t="s">
        <v>93</v>
      </c>
      <c r="B64" s="66">
        <f>B65+B66</f>
        <v>0.1</v>
      </c>
      <c r="C64" s="66">
        <f>C65+C66</f>
        <v>0</v>
      </c>
      <c r="D64" s="62">
        <f t="shared" si="3"/>
        <v>0</v>
      </c>
    </row>
    <row r="65" spans="1:4" ht="0.75" customHeight="1">
      <c r="A65" s="70" t="s">
        <v>80</v>
      </c>
      <c r="B65" s="64">
        <v>0</v>
      </c>
      <c r="C65" s="64">
        <v>0</v>
      </c>
      <c r="D65" s="62" t="e">
        <f t="shared" si="3"/>
        <v>#DIV/0!</v>
      </c>
    </row>
    <row r="66" spans="1:4" ht="25.5">
      <c r="A66" s="70" t="s">
        <v>155</v>
      </c>
      <c r="B66" s="64">
        <v>0.1</v>
      </c>
      <c r="C66" s="64">
        <v>0</v>
      </c>
      <c r="D66" s="62">
        <f t="shared" si="3"/>
        <v>0</v>
      </c>
    </row>
    <row r="67" spans="1:4" ht="12.75">
      <c r="A67" s="60" t="s">
        <v>11</v>
      </c>
      <c r="B67" s="66">
        <f>B68+B69+B70+B71</f>
        <v>9196.300510000001</v>
      </c>
      <c r="C67" s="66">
        <f>C68+C69+C70+C71</f>
        <v>4308.26051</v>
      </c>
      <c r="D67" s="62">
        <f t="shared" si="3"/>
        <v>46.84775693568543</v>
      </c>
    </row>
    <row r="68" spans="1:4" ht="12.75" hidden="1">
      <c r="A68" s="70" t="s">
        <v>71</v>
      </c>
      <c r="B68" s="64">
        <v>0</v>
      </c>
      <c r="C68" s="64">
        <v>0</v>
      </c>
      <c r="D68" s="62" t="e">
        <f t="shared" si="3"/>
        <v>#DIV/0!</v>
      </c>
    </row>
    <row r="69" spans="1:4" ht="12.75">
      <c r="A69" s="70" t="s">
        <v>50</v>
      </c>
      <c r="B69" s="64">
        <v>873.44</v>
      </c>
      <c r="C69" s="64">
        <v>0</v>
      </c>
      <c r="D69" s="62">
        <f t="shared" si="3"/>
        <v>0</v>
      </c>
    </row>
    <row r="70" spans="1:4" ht="12.75">
      <c r="A70" s="70" t="s">
        <v>28</v>
      </c>
      <c r="B70" s="64">
        <v>6147.26486</v>
      </c>
      <c r="C70" s="64">
        <v>2413.16486</v>
      </c>
      <c r="D70" s="62">
        <f t="shared" si="3"/>
        <v>39.255911612046596</v>
      </c>
    </row>
    <row r="71" spans="1:4" ht="12.75">
      <c r="A71" s="70" t="s">
        <v>16</v>
      </c>
      <c r="B71" s="64">
        <v>2175.59565</v>
      </c>
      <c r="C71" s="64">
        <v>1895.09565</v>
      </c>
      <c r="D71" s="62">
        <f t="shared" si="3"/>
        <v>87.10697918521761</v>
      </c>
    </row>
    <row r="72" spans="1:4" ht="12.75">
      <c r="A72" s="60" t="s">
        <v>156</v>
      </c>
      <c r="B72" s="66">
        <f>B73+B74+B75</f>
        <v>2711.06714</v>
      </c>
      <c r="C72" s="66">
        <f>C73+C74+C75</f>
        <v>1905.8323799999998</v>
      </c>
      <c r="D72" s="62">
        <f t="shared" si="3"/>
        <v>70.29823614032664</v>
      </c>
    </row>
    <row r="73" spans="1:4" ht="12.75">
      <c r="A73" s="70" t="s">
        <v>15</v>
      </c>
      <c r="B73" s="64">
        <v>19.4</v>
      </c>
      <c r="C73" s="64">
        <v>16.01856</v>
      </c>
      <c r="D73" s="62">
        <f t="shared" si="3"/>
        <v>82.5698969072165</v>
      </c>
    </row>
    <row r="74" spans="1:4" ht="12.75">
      <c r="A74" s="59" t="s">
        <v>8</v>
      </c>
      <c r="B74" s="64">
        <v>1139.818</v>
      </c>
      <c r="C74" s="64">
        <v>592.26931</v>
      </c>
      <c r="D74" s="62">
        <f t="shared" si="3"/>
        <v>51.96174389244599</v>
      </c>
    </row>
    <row r="75" spans="1:4" ht="13.5" customHeight="1">
      <c r="A75" s="70" t="s">
        <v>6</v>
      </c>
      <c r="B75" s="64">
        <v>1551.84914</v>
      </c>
      <c r="C75" s="64">
        <v>1297.54451</v>
      </c>
      <c r="D75" s="62">
        <f t="shared" si="3"/>
        <v>83.61279950188973</v>
      </c>
    </row>
    <row r="76" spans="1:4" ht="12.75">
      <c r="A76" s="60" t="s">
        <v>147</v>
      </c>
      <c r="B76" s="66">
        <f>B77</f>
        <v>285.5</v>
      </c>
      <c r="C76" s="66">
        <f>C77</f>
        <v>249.33614</v>
      </c>
      <c r="D76" s="62">
        <f t="shared" si="3"/>
        <v>87.33314886164624</v>
      </c>
    </row>
    <row r="77" spans="1:4" ht="12.75">
      <c r="A77" s="70" t="s">
        <v>10</v>
      </c>
      <c r="B77" s="64">
        <v>285.5</v>
      </c>
      <c r="C77" s="64">
        <v>249.33614</v>
      </c>
      <c r="D77" s="62">
        <f t="shared" si="3"/>
        <v>87.33314886164624</v>
      </c>
    </row>
    <row r="78" spans="1:4" ht="16.5" customHeight="1">
      <c r="A78" s="4" t="s">
        <v>0</v>
      </c>
      <c r="B78" s="49">
        <f>B56-B57</f>
        <v>-25.100000000000364</v>
      </c>
      <c r="C78" s="49">
        <f>C56-C57</f>
        <v>297.65472000000227</v>
      </c>
      <c r="D78" s="55"/>
    </row>
    <row r="79" spans="1:4" ht="15" customHeight="1">
      <c r="A79" s="3"/>
      <c r="B79" s="53"/>
      <c r="C79" s="53"/>
      <c r="D79" s="55"/>
    </row>
    <row r="80" spans="1:4" ht="16.5" customHeight="1">
      <c r="A80" s="1" t="s">
        <v>198</v>
      </c>
      <c r="B80" s="1"/>
      <c r="C80" s="1"/>
      <c r="D80" s="1"/>
    </row>
    <row r="81" spans="1:4" ht="15.75">
      <c r="A81" s="1" t="s">
        <v>92</v>
      </c>
      <c r="B81" s="1"/>
      <c r="C81" s="1" t="s">
        <v>199</v>
      </c>
      <c r="D81" s="1"/>
    </row>
    <row r="82" spans="1:4" ht="18" customHeight="1">
      <c r="A82" s="4"/>
      <c r="B82" s="28"/>
      <c r="C82" s="28"/>
      <c r="D82" s="6"/>
    </row>
    <row r="83" spans="1:4" ht="15" customHeight="1">
      <c r="A83" s="4"/>
      <c r="B83" s="28"/>
      <c r="C83" s="28"/>
      <c r="D83" s="6"/>
    </row>
    <row r="84" spans="1:4" ht="14.25" customHeight="1">
      <c r="A84" s="1"/>
      <c r="B84" s="27"/>
      <c r="C84" s="27"/>
      <c r="D84" s="10"/>
    </row>
    <row r="85" spans="1:4" ht="14.25" customHeight="1">
      <c r="A85" s="1"/>
      <c r="B85" s="28"/>
      <c r="C85" s="28"/>
      <c r="D85" s="6"/>
    </row>
    <row r="86" spans="1:4" ht="15.75" customHeight="1">
      <c r="A86" s="1"/>
      <c r="B86" s="5"/>
      <c r="C86" s="26"/>
      <c r="D86" s="21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8" r:id="rId1"/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80"/>
  <sheetViews>
    <sheetView view="pageBreakPreview" zoomScale="120" zoomScaleSheetLayoutView="120" zoomScalePageLayoutView="0" workbookViewId="0" topLeftCell="A49">
      <pane xSplit="1" topLeftCell="B1" activePane="topRight" state="frozen"/>
      <selection pane="topLeft" activeCell="A1" sqref="A1"/>
      <selection pane="topRight" activeCell="B56" sqref="B56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159</v>
      </c>
      <c r="C5" s="2" t="s">
        <v>206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1973.05743</v>
      </c>
      <c r="D8" s="10">
        <f aca="true" t="shared" si="0" ref="D8:D21">C8/B8*100</f>
        <v>85.74782398956977</v>
      </c>
    </row>
    <row r="9" spans="1:4" ht="18" customHeight="1">
      <c r="A9" s="4" t="s">
        <v>20</v>
      </c>
      <c r="B9" s="11">
        <v>347</v>
      </c>
      <c r="C9" s="25">
        <v>242.5635</v>
      </c>
      <c r="D9" s="6">
        <f t="shared" si="0"/>
        <v>69.90302593659943</v>
      </c>
    </row>
    <row r="10" spans="1:4" ht="18" customHeight="1">
      <c r="A10" s="4" t="s">
        <v>63</v>
      </c>
      <c r="B10" s="11">
        <v>29</v>
      </c>
      <c r="C10" s="25">
        <v>15.88481</v>
      </c>
      <c r="D10" s="6">
        <f t="shared" si="0"/>
        <v>54.77520689655172</v>
      </c>
    </row>
    <row r="11" spans="1:4" ht="15.75" customHeight="1">
      <c r="A11" s="4" t="s">
        <v>21</v>
      </c>
      <c r="B11" s="11">
        <v>152</v>
      </c>
      <c r="C11" s="11">
        <v>74.18032</v>
      </c>
      <c r="D11" s="6">
        <f t="shared" si="0"/>
        <v>48.80284210526315</v>
      </c>
    </row>
    <row r="12" spans="1:4" ht="15.75" customHeight="1">
      <c r="A12" s="4" t="s">
        <v>22</v>
      </c>
      <c r="B12" s="11">
        <v>614</v>
      </c>
      <c r="C12" s="11">
        <v>278.90843</v>
      </c>
      <c r="D12" s="6">
        <f t="shared" si="0"/>
        <v>45.42482573289902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884.33661</v>
      </c>
      <c r="D14" s="6">
        <f t="shared" si="0"/>
        <v>107.84592804878048</v>
      </c>
    </row>
    <row r="15" spans="1:4" ht="63.75" customHeight="1">
      <c r="A15" s="4" t="s">
        <v>109</v>
      </c>
      <c r="B15" s="11">
        <v>0</v>
      </c>
      <c r="C15" s="11">
        <v>57.7071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42.69735</v>
      </c>
      <c r="D16" s="6">
        <f t="shared" si="0"/>
        <v>62.79022058823529</v>
      </c>
    </row>
    <row r="17" spans="1:4" ht="66" customHeight="1" hidden="1">
      <c r="A17" s="7" t="s">
        <v>143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39.64081</v>
      </c>
      <c r="D18" s="6">
        <f>C18/B18*100</f>
        <v>70.78716071428572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184</v>
      </c>
      <c r="B22" s="11">
        <v>0</v>
      </c>
      <c r="C22" s="11">
        <v>121</v>
      </c>
      <c r="D22" s="6">
        <v>0</v>
      </c>
    </row>
    <row r="23" spans="1:4" ht="63" customHeight="1">
      <c r="A23" s="23" t="s">
        <v>100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121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174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3" t="s">
        <v>175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3" t="s">
        <v>176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3" t="s">
        <v>177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SUM(B30:B54)</f>
        <v>7223.4713600000005</v>
      </c>
      <c r="C29" s="24">
        <f>C30+C38+C43+C45+C46+C47+C49+C54+C48+C31+C32+C34+C35+C33</f>
        <v>4605.650000000001</v>
      </c>
      <c r="D29" s="10">
        <f t="shared" si="1"/>
        <v>63.759510773501574</v>
      </c>
    </row>
    <row r="30" spans="1:4" ht="32.25" customHeight="1">
      <c r="A30" s="4" t="s">
        <v>60</v>
      </c>
      <c r="B30" s="11">
        <v>2365.9</v>
      </c>
      <c r="C30" s="11">
        <v>1930.5</v>
      </c>
      <c r="D30" s="6">
        <f t="shared" si="1"/>
        <v>81.5968553193288</v>
      </c>
    </row>
    <row r="31" spans="1:4" ht="37.5" customHeight="1" hidden="1">
      <c r="A31" s="4" t="s">
        <v>117</v>
      </c>
      <c r="B31" s="11"/>
      <c r="C31" s="11"/>
      <c r="D31" s="6"/>
    </row>
    <row r="32" spans="1:4" ht="27" customHeight="1" hidden="1">
      <c r="A32" s="4" t="s">
        <v>137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207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138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183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186</v>
      </c>
      <c r="B36" s="11">
        <v>539</v>
      </c>
      <c r="C36" s="11">
        <v>0</v>
      </c>
      <c r="D36" s="6">
        <f t="shared" si="1"/>
        <v>0</v>
      </c>
    </row>
    <row r="37" spans="1:4" ht="65.25" customHeight="1">
      <c r="A37" s="4" t="s">
        <v>202</v>
      </c>
      <c r="B37" s="11">
        <v>1283.955</v>
      </c>
      <c r="C37" s="11">
        <v>0</v>
      </c>
      <c r="D37" s="6">
        <f t="shared" si="1"/>
        <v>0</v>
      </c>
    </row>
    <row r="38" spans="1:4" ht="47.25" customHeight="1">
      <c r="A38" s="4" t="s">
        <v>127</v>
      </c>
      <c r="B38" s="5">
        <v>273.6</v>
      </c>
      <c r="C38" s="5">
        <v>187.93046</v>
      </c>
      <c r="D38" s="6">
        <f t="shared" si="1"/>
        <v>68.688033625731</v>
      </c>
    </row>
    <row r="39" spans="1:4" ht="0.75" customHeight="1">
      <c r="A39" s="4" t="s">
        <v>65</v>
      </c>
      <c r="B39" s="5">
        <v>0</v>
      </c>
      <c r="C39" s="5">
        <v>0</v>
      </c>
      <c r="D39" s="6">
        <v>0</v>
      </c>
    </row>
    <row r="40" spans="1:4" ht="16.5" customHeight="1" hidden="1">
      <c r="A40" s="22" t="s">
        <v>61</v>
      </c>
      <c r="B40" s="5">
        <v>0</v>
      </c>
      <c r="C40" s="5">
        <v>0</v>
      </c>
      <c r="D40" s="6">
        <v>0</v>
      </c>
    </row>
    <row r="41" spans="1:4" ht="21" customHeight="1" hidden="1">
      <c r="A41" s="22" t="s">
        <v>64</v>
      </c>
      <c r="B41" s="5">
        <v>0</v>
      </c>
      <c r="C41" s="5">
        <v>0</v>
      </c>
      <c r="D41" s="6">
        <v>0</v>
      </c>
    </row>
    <row r="42" spans="1:4" ht="40.5" customHeight="1" hidden="1">
      <c r="A42" s="22" t="s">
        <v>66</v>
      </c>
      <c r="B42" s="5"/>
      <c r="C42" s="5"/>
      <c r="D42" s="6" t="e">
        <f>C42/B42*100</f>
        <v>#DIV/0!</v>
      </c>
    </row>
    <row r="43" spans="1:4" ht="125.25" customHeight="1">
      <c r="A43" s="4" t="s">
        <v>130</v>
      </c>
      <c r="B43" s="5">
        <v>509.5</v>
      </c>
      <c r="C43" s="5">
        <v>299.81218</v>
      </c>
      <c r="D43" s="6">
        <f>C43/B43*100</f>
        <v>58.844392541707556</v>
      </c>
    </row>
    <row r="44" spans="1:4" ht="29.25" customHeight="1" hidden="1">
      <c r="A44" s="4" t="s">
        <v>62</v>
      </c>
      <c r="B44" s="5"/>
      <c r="C44" s="5"/>
      <c r="D44" s="6" t="e">
        <f>C44/B44*100</f>
        <v>#DIV/0!</v>
      </c>
    </row>
    <row r="45" spans="1:4" ht="90.75" customHeight="1">
      <c r="A45" s="4" t="s">
        <v>131</v>
      </c>
      <c r="B45" s="5">
        <v>0.1</v>
      </c>
      <c r="C45" s="5">
        <v>0.1</v>
      </c>
      <c r="D45" s="6">
        <f>C45/B45*100</f>
        <v>100</v>
      </c>
    </row>
    <row r="46" spans="1:4" ht="0.75" customHeight="1">
      <c r="A46" s="4" t="s">
        <v>132</v>
      </c>
      <c r="B46" s="5">
        <v>0</v>
      </c>
      <c r="C46" s="5">
        <v>0</v>
      </c>
      <c r="D46" s="6">
        <v>0</v>
      </c>
    </row>
    <row r="47" spans="1:4" ht="94.5" customHeight="1">
      <c r="A47" s="4" t="s">
        <v>133</v>
      </c>
      <c r="B47" s="5">
        <v>0</v>
      </c>
      <c r="C47" s="5">
        <v>0</v>
      </c>
      <c r="D47" s="6">
        <v>0</v>
      </c>
    </row>
    <row r="48" spans="1:4" ht="96.75" customHeight="1">
      <c r="A48" s="4" t="s">
        <v>134</v>
      </c>
      <c r="B48" s="5">
        <v>446.66926</v>
      </c>
      <c r="C48" s="5">
        <v>382.56026</v>
      </c>
      <c r="D48" s="6">
        <f>C48/B48*100</f>
        <v>85.64732213718939</v>
      </c>
    </row>
    <row r="49" spans="1:4" ht="104.25" customHeight="1">
      <c r="A49" s="4" t="s">
        <v>135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59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31</v>
      </c>
      <c r="B51" s="5"/>
      <c r="C51" s="5">
        <v>100</v>
      </c>
      <c r="D51" s="6">
        <v>0</v>
      </c>
    </row>
    <row r="52" spans="1:4" ht="0.75" customHeight="1" hidden="1">
      <c r="A52" s="4" t="s">
        <v>34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37" t="s">
        <v>32</v>
      </c>
      <c r="B53" s="5"/>
      <c r="C53" s="5">
        <v>0</v>
      </c>
      <c r="D53" s="6">
        <v>0</v>
      </c>
    </row>
    <row r="54" spans="1:4" ht="45.75" customHeight="1" hidden="1">
      <c r="A54" s="4" t="s">
        <v>146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9524.47136</v>
      </c>
      <c r="C55" s="9">
        <f>C29+C8</f>
        <v>6578.70743</v>
      </c>
      <c r="D55" s="10">
        <f>C55/B55*100</f>
        <v>69.07162803416736</v>
      </c>
    </row>
    <row r="56" spans="1:4" ht="14.25">
      <c r="A56" s="8" t="s">
        <v>154</v>
      </c>
      <c r="B56" s="47">
        <f>B57+B61+B63+B66+B71+B75</f>
        <v>9694.47136</v>
      </c>
      <c r="C56" s="47">
        <f>C57+C61+C63+C66+C71+C75</f>
        <v>6358.29128</v>
      </c>
      <c r="D56" s="48">
        <f>C56/B56*100</f>
        <v>65.58677666772745</v>
      </c>
    </row>
    <row r="57" spans="1:4" ht="12.75">
      <c r="A57" s="60" t="s">
        <v>17</v>
      </c>
      <c r="B57" s="61">
        <f>B58+B59+B60</f>
        <v>3121.15045</v>
      </c>
      <c r="C57" s="61">
        <f>C58+C59+C60</f>
        <v>2317.52772</v>
      </c>
      <c r="D57" s="62">
        <f aca="true" t="shared" si="2" ref="D57:D76">C57/B57*100</f>
        <v>74.25235524932802</v>
      </c>
    </row>
    <row r="58" spans="1:4" ht="25.5">
      <c r="A58" s="69" t="s">
        <v>9</v>
      </c>
      <c r="B58" s="63">
        <v>2981.80714</v>
      </c>
      <c r="C58" s="63">
        <v>2250.33925</v>
      </c>
      <c r="D58" s="62">
        <f t="shared" si="2"/>
        <v>75.4689738250476</v>
      </c>
    </row>
    <row r="59" spans="1:4" ht="12.75">
      <c r="A59" s="69" t="s">
        <v>12</v>
      </c>
      <c r="B59" s="64">
        <v>5</v>
      </c>
      <c r="C59" s="64">
        <v>0</v>
      </c>
      <c r="D59" s="62">
        <f t="shared" si="2"/>
        <v>0</v>
      </c>
    </row>
    <row r="60" spans="1:4" ht="12.75">
      <c r="A60" s="70" t="s">
        <v>7</v>
      </c>
      <c r="B60" s="64">
        <v>134.34331</v>
      </c>
      <c r="C60" s="64">
        <v>67.18847</v>
      </c>
      <c r="D60" s="62">
        <f t="shared" si="2"/>
        <v>50.01251644015618</v>
      </c>
    </row>
    <row r="61" spans="1:4" ht="12.75">
      <c r="A61" s="60" t="s">
        <v>18</v>
      </c>
      <c r="B61" s="66">
        <f>B62</f>
        <v>273.6</v>
      </c>
      <c r="C61" s="66">
        <f>C62</f>
        <v>187.93046</v>
      </c>
      <c r="D61" s="62">
        <f t="shared" si="2"/>
        <v>68.688033625731</v>
      </c>
    </row>
    <row r="62" spans="1:4" ht="12.75">
      <c r="A62" s="70" t="s">
        <v>5</v>
      </c>
      <c r="B62" s="64">
        <v>273.6</v>
      </c>
      <c r="C62" s="64">
        <v>187.93046</v>
      </c>
      <c r="D62" s="62">
        <f t="shared" si="2"/>
        <v>68.688033625731</v>
      </c>
    </row>
    <row r="63" spans="1:4" ht="12.75">
      <c r="A63" s="60" t="s">
        <v>47</v>
      </c>
      <c r="B63" s="66">
        <f>B64+B65</f>
        <v>37.1</v>
      </c>
      <c r="C63" s="66">
        <f>C64+C65</f>
        <v>0</v>
      </c>
      <c r="D63" s="62">
        <f t="shared" si="2"/>
        <v>0</v>
      </c>
    </row>
    <row r="64" spans="1:4" ht="25.5" hidden="1">
      <c r="A64" s="70" t="s">
        <v>80</v>
      </c>
      <c r="B64" s="64">
        <v>0</v>
      </c>
      <c r="C64" s="64">
        <v>0</v>
      </c>
      <c r="D64" s="62" t="e">
        <f t="shared" si="2"/>
        <v>#DIV/0!</v>
      </c>
    </row>
    <row r="65" spans="1:4" ht="25.5">
      <c r="A65" s="70" t="s">
        <v>155</v>
      </c>
      <c r="B65" s="64">
        <v>37.1</v>
      </c>
      <c r="C65" s="64">
        <v>0</v>
      </c>
      <c r="D65" s="62">
        <f t="shared" si="2"/>
        <v>0</v>
      </c>
    </row>
    <row r="66" spans="1:4" ht="15" customHeight="1">
      <c r="A66" s="60" t="s">
        <v>11</v>
      </c>
      <c r="B66" s="66">
        <f>B67+B68+B69+B70</f>
        <v>5132.2853700000005</v>
      </c>
      <c r="C66" s="66">
        <f>C67+C68+C69+C70</f>
        <v>3043.43755</v>
      </c>
      <c r="D66" s="62">
        <f t="shared" si="2"/>
        <v>59.299850467979724</v>
      </c>
    </row>
    <row r="67" spans="1:4" ht="12.75">
      <c r="A67" s="70" t="s">
        <v>71</v>
      </c>
      <c r="B67" s="64">
        <v>19</v>
      </c>
      <c r="C67" s="64">
        <v>19</v>
      </c>
      <c r="D67" s="62">
        <f t="shared" si="2"/>
        <v>100</v>
      </c>
    </row>
    <row r="68" spans="1:4" ht="12.75">
      <c r="A68" s="70" t="s">
        <v>50</v>
      </c>
      <c r="B68" s="64">
        <v>1319.16</v>
      </c>
      <c r="C68" s="64">
        <v>9</v>
      </c>
      <c r="D68" s="62">
        <f t="shared" si="2"/>
        <v>0.6822523423997089</v>
      </c>
    </row>
    <row r="69" spans="1:4" ht="12.75">
      <c r="A69" s="70" t="s">
        <v>28</v>
      </c>
      <c r="B69" s="64">
        <v>509.5</v>
      </c>
      <c r="C69" s="64">
        <v>299.81218</v>
      </c>
      <c r="D69" s="62">
        <f t="shared" si="2"/>
        <v>58.844392541707556</v>
      </c>
    </row>
    <row r="70" spans="1:4" ht="12.75">
      <c r="A70" s="70" t="s">
        <v>16</v>
      </c>
      <c r="B70" s="64">
        <v>3284.62537</v>
      </c>
      <c r="C70" s="64">
        <v>2715.62537</v>
      </c>
      <c r="D70" s="62">
        <f t="shared" si="2"/>
        <v>82.67686765142412</v>
      </c>
    </row>
    <row r="71" spans="1:4" ht="12.75">
      <c r="A71" s="60" t="s">
        <v>156</v>
      </c>
      <c r="B71" s="66">
        <f>B72+B73+B74</f>
        <v>514.01671</v>
      </c>
      <c r="C71" s="66">
        <f>C72+C73+C74</f>
        <v>304.29448</v>
      </c>
      <c r="D71" s="62">
        <f t="shared" si="2"/>
        <v>59.19933614609534</v>
      </c>
    </row>
    <row r="72" spans="1:4" ht="12.75">
      <c r="A72" s="70" t="s">
        <v>15</v>
      </c>
      <c r="B72" s="64">
        <v>88.46659</v>
      </c>
      <c r="C72" s="64">
        <v>67.06732</v>
      </c>
      <c r="D72" s="62">
        <f t="shared" si="2"/>
        <v>75.81090217222118</v>
      </c>
    </row>
    <row r="73" spans="1:4" ht="12.75">
      <c r="A73" s="59" t="s">
        <v>8</v>
      </c>
      <c r="B73" s="64">
        <v>0.1</v>
      </c>
      <c r="C73" s="64">
        <v>0</v>
      </c>
      <c r="D73" s="62">
        <f t="shared" si="2"/>
        <v>0</v>
      </c>
    </row>
    <row r="74" spans="1:4" ht="12.75">
      <c r="A74" s="70" t="s">
        <v>6</v>
      </c>
      <c r="B74" s="64">
        <v>425.45012</v>
      </c>
      <c r="C74" s="64">
        <v>237.22716</v>
      </c>
      <c r="D74" s="62">
        <f t="shared" si="2"/>
        <v>55.759100502780434</v>
      </c>
    </row>
    <row r="75" spans="1:4" ht="12.75">
      <c r="A75" s="60" t="s">
        <v>147</v>
      </c>
      <c r="B75" s="66">
        <f>B76</f>
        <v>616.31883</v>
      </c>
      <c r="C75" s="66">
        <f>C76</f>
        <v>505.10107</v>
      </c>
      <c r="D75" s="62">
        <f t="shared" si="2"/>
        <v>81.9545088375768</v>
      </c>
    </row>
    <row r="76" spans="1:4" ht="12.75">
      <c r="A76" s="70" t="s">
        <v>10</v>
      </c>
      <c r="B76" s="64">
        <v>616.31883</v>
      </c>
      <c r="C76" s="64">
        <v>505.10107</v>
      </c>
      <c r="D76" s="62">
        <f t="shared" si="2"/>
        <v>81.9545088375768</v>
      </c>
    </row>
    <row r="77" spans="1:4" ht="15">
      <c r="A77" s="4" t="s">
        <v>0</v>
      </c>
      <c r="B77" s="49">
        <f>B55-B56</f>
        <v>-170</v>
      </c>
      <c r="C77" s="49">
        <f>C55-C56</f>
        <v>220.41615000000002</v>
      </c>
      <c r="D77" s="55"/>
    </row>
    <row r="78" spans="1:4" ht="15">
      <c r="A78" s="3"/>
      <c r="B78" s="53"/>
      <c r="C78" s="53"/>
      <c r="D78" s="55"/>
    </row>
    <row r="79" spans="1:4" ht="15.75">
      <c r="A79" s="1" t="s">
        <v>198</v>
      </c>
      <c r="B79" s="1"/>
      <c r="C79" s="1"/>
      <c r="D79" s="56"/>
    </row>
    <row r="80" spans="1:4" ht="15.75">
      <c r="A80" s="1" t="s">
        <v>92</v>
      </c>
      <c r="B80" s="1"/>
      <c r="C80" s="1" t="s">
        <v>199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9" r:id="rId1"/>
  <rowBreaks count="1" manualBreakCount="1"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70"/>
  <sheetViews>
    <sheetView view="pageBreakPreview" zoomScale="120" zoomScaleNormal="90" zoomScaleSheetLayoutView="120" zoomScalePageLayoutView="0" workbookViewId="0" topLeftCell="A47">
      <pane xSplit="1" topLeftCell="B1" activePane="topRight" state="frozen"/>
      <selection pane="topLeft" activeCell="A1" sqref="A1"/>
      <selection pane="topRight" activeCell="G43" sqref="G43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159</v>
      </c>
      <c r="C5" s="2" t="s">
        <v>206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459.66316</v>
      </c>
      <c r="D7" s="10">
        <f>C7/B7*100</f>
        <v>87.88970554493308</v>
      </c>
    </row>
    <row r="8" spans="1:4" ht="18.75" customHeight="1">
      <c r="A8" s="4" t="s">
        <v>37</v>
      </c>
      <c r="B8" s="11">
        <v>82</v>
      </c>
      <c r="C8" s="11">
        <v>91.84945</v>
      </c>
      <c r="D8" s="6">
        <f>C8/B8*100</f>
        <v>112.0115243902439</v>
      </c>
    </row>
    <row r="9" spans="1:4" ht="18.75" customHeight="1">
      <c r="A9" s="4" t="s">
        <v>39</v>
      </c>
      <c r="B9" s="11">
        <v>194</v>
      </c>
      <c r="C9" s="11">
        <v>80.31533</v>
      </c>
      <c r="D9" s="6">
        <f>C9/B9*100</f>
        <v>41.39965463917526</v>
      </c>
    </row>
    <row r="10" spans="1:4" ht="19.5" customHeight="1">
      <c r="A10" s="4" t="s">
        <v>40</v>
      </c>
      <c r="B10" s="11">
        <v>51</v>
      </c>
      <c r="C10" s="11">
        <v>34.97441</v>
      </c>
      <c r="D10" s="6">
        <f>C10/B10*100</f>
        <v>68.57727450980391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41.57505</v>
      </c>
      <c r="D14" s="6">
        <f>C14/B14*100</f>
        <v>593.9292857142857</v>
      </c>
    </row>
    <row r="15" spans="1:4" ht="63" customHeight="1">
      <c r="A15" s="12" t="s">
        <v>45</v>
      </c>
      <c r="B15" s="11">
        <v>124</v>
      </c>
      <c r="C15" s="11">
        <v>145.29903</v>
      </c>
      <c r="D15" s="6">
        <f>C15/B15*100</f>
        <v>117.1766370967742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120</v>
      </c>
      <c r="B21" s="11">
        <v>0</v>
      </c>
      <c r="C21" s="11">
        <v>0</v>
      </c>
      <c r="D21" s="6">
        <v>0</v>
      </c>
    </row>
    <row r="22" spans="1:4" ht="0.75" customHeight="1" hidden="1">
      <c r="A22" s="4"/>
      <c r="B22" s="11"/>
      <c r="C22" s="11"/>
      <c r="D22" s="6"/>
    </row>
    <row r="23" spans="1:4" ht="37.5" customHeight="1" hidden="1">
      <c r="A23" s="37" t="s">
        <v>144</v>
      </c>
      <c r="B23" s="11">
        <v>0</v>
      </c>
      <c r="C23" s="11"/>
      <c r="D23" s="6">
        <v>0</v>
      </c>
    </row>
    <row r="24" spans="1:4" ht="81" customHeight="1">
      <c r="A24" s="37" t="s">
        <v>178</v>
      </c>
      <c r="B24" s="11">
        <v>40</v>
      </c>
      <c r="C24" s="11">
        <v>40</v>
      </c>
      <c r="D24" s="6">
        <f>C24/B24*100</f>
        <v>100</v>
      </c>
    </row>
    <row r="25" spans="1:4" ht="78.75" customHeight="1">
      <c r="A25" s="37" t="s">
        <v>179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B27+B28+B29+B30+B33+B34+B35+B36+B37+B38+B39+B40+B31+B32</f>
        <v>4866.739909999999</v>
      </c>
      <c r="C26" s="24">
        <f>C27+C29+C34+C35+C30+C33+C36+C28+C37+C38+C39+C40</f>
        <v>3048.04979</v>
      </c>
      <c r="D26" s="10">
        <f>C26/B26*100</f>
        <v>62.63021748372003</v>
      </c>
    </row>
    <row r="27" spans="1:4" ht="30.75" customHeight="1">
      <c r="A27" s="39" t="s">
        <v>69</v>
      </c>
      <c r="B27" s="31">
        <v>1930.65</v>
      </c>
      <c r="C27" s="31">
        <v>1573</v>
      </c>
      <c r="D27" s="6">
        <f>C27/B27*100</f>
        <v>81.47515085592934</v>
      </c>
    </row>
    <row r="28" spans="1:4" ht="52.5" customHeight="1">
      <c r="A28" s="40" t="s">
        <v>138</v>
      </c>
      <c r="B28" s="31">
        <v>439.88</v>
      </c>
      <c r="C28" s="31">
        <v>439.9</v>
      </c>
      <c r="D28" s="6">
        <f aca="true" t="shared" si="0" ref="D28:D39">C28/B28*100</f>
        <v>100.00454669455306</v>
      </c>
    </row>
    <row r="29" spans="1:4" ht="48" customHeight="1">
      <c r="A29" s="4" t="s">
        <v>127</v>
      </c>
      <c r="B29" s="31">
        <v>138.6</v>
      </c>
      <c r="C29" s="31">
        <v>100.50133</v>
      </c>
      <c r="D29" s="6">
        <f t="shared" si="0"/>
        <v>72.5117821067821</v>
      </c>
    </row>
    <row r="30" spans="1:4" ht="33" customHeight="1">
      <c r="A30" s="22" t="s">
        <v>183</v>
      </c>
      <c r="B30" s="31">
        <v>564.10192</v>
      </c>
      <c r="C30" s="31">
        <v>564.10192</v>
      </c>
      <c r="D30" s="6">
        <f t="shared" si="0"/>
        <v>100</v>
      </c>
    </row>
    <row r="31" spans="1:4" ht="46.5" customHeight="1">
      <c r="A31" s="40" t="s">
        <v>186</v>
      </c>
      <c r="B31" s="31">
        <v>499.8</v>
      </c>
      <c r="C31" s="31">
        <v>0</v>
      </c>
      <c r="D31" s="6">
        <f t="shared" si="0"/>
        <v>0</v>
      </c>
    </row>
    <row r="32" spans="1:4" ht="69" customHeight="1">
      <c r="A32" s="40" t="s">
        <v>202</v>
      </c>
      <c r="B32" s="31">
        <v>427.985</v>
      </c>
      <c r="C32" s="31">
        <v>0</v>
      </c>
      <c r="D32" s="6">
        <f t="shared" si="0"/>
        <v>0</v>
      </c>
    </row>
    <row r="33" spans="1:4" ht="127.5" customHeight="1">
      <c r="A33" s="39" t="s">
        <v>130</v>
      </c>
      <c r="B33" s="31">
        <v>247.2</v>
      </c>
      <c r="C33" s="31">
        <v>119.9</v>
      </c>
      <c r="D33" s="6">
        <f t="shared" si="0"/>
        <v>48.503236245954696</v>
      </c>
    </row>
    <row r="34" spans="1:4" ht="76.5" customHeight="1" hidden="1">
      <c r="A34" s="39" t="s">
        <v>70</v>
      </c>
      <c r="B34" s="31"/>
      <c r="C34" s="31"/>
      <c r="D34" s="6" t="e">
        <f t="shared" si="0"/>
        <v>#DIV/0!</v>
      </c>
    </row>
    <row r="35" spans="1:4" ht="125.25" customHeight="1">
      <c r="A35" s="39" t="s">
        <v>180</v>
      </c>
      <c r="B35" s="31">
        <v>0.1</v>
      </c>
      <c r="C35" s="31">
        <v>0.1</v>
      </c>
      <c r="D35" s="6">
        <f t="shared" si="0"/>
        <v>100</v>
      </c>
    </row>
    <row r="36" spans="1:4" ht="108.75" customHeight="1" hidden="1">
      <c r="A36" s="39" t="s">
        <v>161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>
      <c r="A37" s="39" t="s">
        <v>133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134</v>
      </c>
      <c r="B38" s="31">
        <v>618.32299</v>
      </c>
      <c r="C38" s="31">
        <v>252.6</v>
      </c>
      <c r="D38" s="6">
        <f t="shared" si="0"/>
        <v>40.8524353914125</v>
      </c>
    </row>
    <row r="39" spans="1:4" ht="104.25" customHeight="1">
      <c r="A39" s="4" t="s">
        <v>135</v>
      </c>
      <c r="B39" s="31">
        <v>0.1</v>
      </c>
      <c r="C39" s="31">
        <v>0.1</v>
      </c>
      <c r="D39" s="6">
        <f t="shared" si="0"/>
        <v>100</v>
      </c>
    </row>
    <row r="40" spans="1:4" ht="74.25" customHeight="1">
      <c r="A40" s="4" t="s">
        <v>191</v>
      </c>
      <c r="B40" s="31">
        <v>0</v>
      </c>
      <c r="C40" s="31">
        <v>-2.15346</v>
      </c>
      <c r="D40" s="6">
        <v>0</v>
      </c>
    </row>
    <row r="41" spans="1:4" ht="18" customHeight="1">
      <c r="A41" s="8" t="s">
        <v>1</v>
      </c>
      <c r="B41" s="9">
        <f>B26+B7</f>
        <v>5389.739909999999</v>
      </c>
      <c r="C41" s="9">
        <f>C26+C7</f>
        <v>3507.71295</v>
      </c>
      <c r="D41" s="9">
        <f aca="true" t="shared" si="1" ref="D41:D63">C41/B41*100</f>
        <v>65.08130278219679</v>
      </c>
    </row>
    <row r="42" spans="1:4" ht="14.25">
      <c r="A42" s="8" t="s">
        <v>154</v>
      </c>
      <c r="B42" s="54">
        <f>B43+B48+B50+B52+B57+B62</f>
        <v>5729.739909999999</v>
      </c>
      <c r="C42" s="54">
        <f>C43+C48+C50+C52+C57+C62</f>
        <v>3653.3327600000007</v>
      </c>
      <c r="D42" s="47">
        <f t="shared" si="1"/>
        <v>63.760882996170785</v>
      </c>
    </row>
    <row r="43" spans="1:4" ht="12.75">
      <c r="A43" s="60" t="s">
        <v>17</v>
      </c>
      <c r="B43" s="66">
        <f>B44+B47+B46+B45</f>
        <v>1836.18099</v>
      </c>
      <c r="C43" s="66">
        <f>C44+C46+C47+C45</f>
        <v>1345.0028300000001</v>
      </c>
      <c r="D43" s="61">
        <f t="shared" si="1"/>
        <v>73.25001387798923</v>
      </c>
    </row>
    <row r="44" spans="1:4" ht="25.5">
      <c r="A44" s="69" t="s">
        <v>9</v>
      </c>
      <c r="B44" s="64">
        <v>1725.22299</v>
      </c>
      <c r="C44" s="64">
        <v>1265.6574</v>
      </c>
      <c r="D44" s="61">
        <f t="shared" si="1"/>
        <v>73.36196000958694</v>
      </c>
    </row>
    <row r="45" spans="1:4" ht="12.75" hidden="1">
      <c r="A45" s="71" t="s">
        <v>29</v>
      </c>
      <c r="B45" s="64"/>
      <c r="C45" s="64"/>
      <c r="D45" s="61" t="e">
        <f t="shared" si="1"/>
        <v>#DIV/0!</v>
      </c>
    </row>
    <row r="46" spans="1:4" ht="12.75">
      <c r="A46" s="69" t="s">
        <v>12</v>
      </c>
      <c r="B46" s="64">
        <v>2</v>
      </c>
      <c r="C46" s="64">
        <v>0</v>
      </c>
      <c r="D46" s="61">
        <f t="shared" si="1"/>
        <v>0</v>
      </c>
    </row>
    <row r="47" spans="1:4" ht="12.75">
      <c r="A47" s="70" t="s">
        <v>7</v>
      </c>
      <c r="B47" s="64">
        <v>108.958</v>
      </c>
      <c r="C47" s="64">
        <v>79.34543</v>
      </c>
      <c r="D47" s="61">
        <f t="shared" si="1"/>
        <v>72.82203234273756</v>
      </c>
    </row>
    <row r="48" spans="1:4" ht="12.75">
      <c r="A48" s="60" t="s">
        <v>18</v>
      </c>
      <c r="B48" s="66">
        <f>B49</f>
        <v>138.6</v>
      </c>
      <c r="C48" s="66">
        <f>C49</f>
        <v>100.50133</v>
      </c>
      <c r="D48" s="61">
        <f t="shared" si="1"/>
        <v>72.5117821067821</v>
      </c>
    </row>
    <row r="49" spans="1:4" ht="12.75">
      <c r="A49" s="70" t="s">
        <v>5</v>
      </c>
      <c r="B49" s="64">
        <v>138.6</v>
      </c>
      <c r="C49" s="64">
        <v>100.50133</v>
      </c>
      <c r="D49" s="61">
        <f t="shared" si="1"/>
        <v>72.5117821067821</v>
      </c>
    </row>
    <row r="50" spans="1:4" ht="12.75">
      <c r="A50" s="60" t="s">
        <v>47</v>
      </c>
      <c r="B50" s="66">
        <f>B51</f>
        <v>10.1</v>
      </c>
      <c r="C50" s="66">
        <f>C51</f>
        <v>1.17</v>
      </c>
      <c r="D50" s="61">
        <f t="shared" si="1"/>
        <v>11.584158415841584</v>
      </c>
    </row>
    <row r="51" spans="1:4" ht="25.5">
      <c r="A51" s="70" t="s">
        <v>155</v>
      </c>
      <c r="B51" s="64">
        <v>10.1</v>
      </c>
      <c r="C51" s="64">
        <v>1.17</v>
      </c>
      <c r="D51" s="61">
        <f t="shared" si="1"/>
        <v>11.584158415841584</v>
      </c>
    </row>
    <row r="52" spans="1:4" ht="12.75">
      <c r="A52" s="60" t="s">
        <v>11</v>
      </c>
      <c r="B52" s="66">
        <f>B55+B56+B54+B53</f>
        <v>2817.4729499999994</v>
      </c>
      <c r="C52" s="66">
        <f>C55+C56+C54+C53</f>
        <v>1737.45295</v>
      </c>
      <c r="D52" s="61">
        <f t="shared" si="1"/>
        <v>61.66706764655897</v>
      </c>
    </row>
    <row r="53" spans="1:4" ht="0.75" customHeight="1">
      <c r="A53" s="72" t="s">
        <v>71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58</v>
      </c>
      <c r="B54" s="64">
        <v>436.72</v>
      </c>
      <c r="C54" s="64">
        <v>0</v>
      </c>
      <c r="D54" s="61">
        <f t="shared" si="1"/>
        <v>0</v>
      </c>
    </row>
    <row r="55" spans="1:4" ht="12.75">
      <c r="A55" s="70" t="s">
        <v>28</v>
      </c>
      <c r="B55" s="64">
        <v>247.2</v>
      </c>
      <c r="C55" s="64">
        <v>119.9</v>
      </c>
      <c r="D55" s="61">
        <f t="shared" si="1"/>
        <v>48.503236245954696</v>
      </c>
    </row>
    <row r="56" spans="1:4" ht="12.75">
      <c r="A56" s="70" t="s">
        <v>16</v>
      </c>
      <c r="B56" s="64">
        <v>2133.55295</v>
      </c>
      <c r="C56" s="64">
        <v>1617.55295</v>
      </c>
      <c r="D56" s="61">
        <f t="shared" si="1"/>
        <v>75.81498973343972</v>
      </c>
    </row>
    <row r="57" spans="1:4" ht="12.75">
      <c r="A57" s="60" t="s">
        <v>156</v>
      </c>
      <c r="B57" s="66">
        <f>B59+B60+B61</f>
        <v>727.13597</v>
      </c>
      <c r="C57" s="66">
        <f>C59+C60+C61</f>
        <v>314.93749</v>
      </c>
      <c r="D57" s="61">
        <f t="shared" si="1"/>
        <v>43.31204932689549</v>
      </c>
    </row>
    <row r="58" spans="1:4" ht="29.25" customHeight="1" hidden="1">
      <c r="A58" s="70" t="s">
        <v>51</v>
      </c>
      <c r="B58" s="64"/>
      <c r="C58" s="64"/>
      <c r="D58" s="61" t="e">
        <f t="shared" si="1"/>
        <v>#DIV/0!</v>
      </c>
    </row>
    <row r="59" spans="1:4" ht="14.25" customHeight="1">
      <c r="A59" s="59" t="s">
        <v>52</v>
      </c>
      <c r="B59" s="64">
        <v>532.6</v>
      </c>
      <c r="C59" s="64">
        <v>229.61165</v>
      </c>
      <c r="D59" s="61">
        <f t="shared" si="1"/>
        <v>43.11146263612467</v>
      </c>
    </row>
    <row r="60" spans="1:4" ht="14.25" customHeight="1">
      <c r="A60" s="59" t="s">
        <v>48</v>
      </c>
      <c r="B60" s="64">
        <v>0.1</v>
      </c>
      <c r="C60" s="64">
        <v>0</v>
      </c>
      <c r="D60" s="61">
        <f t="shared" si="1"/>
        <v>0</v>
      </c>
    </row>
    <row r="61" spans="1:4" ht="12.75">
      <c r="A61" s="70" t="s">
        <v>6</v>
      </c>
      <c r="B61" s="64">
        <v>194.43597</v>
      </c>
      <c r="C61" s="64">
        <v>85.32584</v>
      </c>
      <c r="D61" s="61">
        <f t="shared" si="1"/>
        <v>43.883773151644725</v>
      </c>
    </row>
    <row r="62" spans="1:4" ht="12.75">
      <c r="A62" s="60" t="s">
        <v>147</v>
      </c>
      <c r="B62" s="66">
        <f>B63</f>
        <v>200.25</v>
      </c>
      <c r="C62" s="66">
        <f>C63</f>
        <v>154.26816</v>
      </c>
      <c r="D62" s="61">
        <f t="shared" si="1"/>
        <v>77.03778277153557</v>
      </c>
    </row>
    <row r="63" spans="1:4" ht="12.75">
      <c r="A63" s="70" t="s">
        <v>10</v>
      </c>
      <c r="B63" s="64">
        <v>200.25</v>
      </c>
      <c r="C63" s="64">
        <v>154.26816</v>
      </c>
      <c r="D63" s="61">
        <f t="shared" si="1"/>
        <v>77.03778277153557</v>
      </c>
    </row>
    <row r="64" spans="1:4" ht="16.5" customHeight="1">
      <c r="A64" s="4" t="s">
        <v>0</v>
      </c>
      <c r="B64" s="49">
        <f>B41-B42</f>
        <v>-340</v>
      </c>
      <c r="C64" s="49">
        <f>C41-C42</f>
        <v>-145.6198100000006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198</v>
      </c>
      <c r="B67" s="1"/>
      <c r="C67" s="1"/>
      <c r="D67" s="1"/>
    </row>
    <row r="68" spans="1:4" ht="14.25" customHeight="1">
      <c r="A68" s="1" t="s">
        <v>92</v>
      </c>
      <c r="B68" s="1"/>
      <c r="C68" s="1" t="s">
        <v>199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71"/>
  <sheetViews>
    <sheetView view="pageBreakPreview" zoomScale="120" zoomScaleSheetLayoutView="120" zoomScalePageLayoutView="0" workbookViewId="0" topLeftCell="A41">
      <pane xSplit="1" topLeftCell="B1" activePane="topRight" state="frozen"/>
      <selection pane="topLeft" activeCell="A1" sqref="A1"/>
      <selection pane="topRight" activeCell="A42" sqref="A42:IV42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111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159</v>
      </c>
      <c r="C5" s="2" t="s">
        <v>206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3381.0353</v>
      </c>
      <c r="C7" s="9">
        <f>SUM(C8:C21)</f>
        <v>2821.6467000000002</v>
      </c>
      <c r="D7" s="10">
        <f aca="true" t="shared" si="0" ref="D7:D13">C7/B7*100</f>
        <v>83.45510914955547</v>
      </c>
    </row>
    <row r="8" spans="1:4" ht="18.75" customHeight="1">
      <c r="A8" s="4" t="s">
        <v>37</v>
      </c>
      <c r="B8" s="11">
        <v>501.7</v>
      </c>
      <c r="C8" s="38">
        <v>507.59132</v>
      </c>
      <c r="D8" s="10">
        <f t="shared" si="0"/>
        <v>101.17427147697828</v>
      </c>
    </row>
    <row r="9" spans="1:4" ht="18.75" customHeight="1">
      <c r="A9" s="4" t="s">
        <v>38</v>
      </c>
      <c r="B9" s="11">
        <v>153</v>
      </c>
      <c r="C9" s="38">
        <v>139.12529</v>
      </c>
      <c r="D9" s="10">
        <f t="shared" si="0"/>
        <v>90.93156209150327</v>
      </c>
    </row>
    <row r="10" spans="1:4" ht="18.75" customHeight="1">
      <c r="A10" s="4" t="s">
        <v>39</v>
      </c>
      <c r="B10" s="11">
        <v>210</v>
      </c>
      <c r="C10" s="11">
        <v>206.64265</v>
      </c>
      <c r="D10" s="10">
        <f t="shared" si="0"/>
        <v>98.40126190476191</v>
      </c>
    </row>
    <row r="11" spans="1:4" ht="21" customHeight="1">
      <c r="A11" s="4" t="s">
        <v>40</v>
      </c>
      <c r="B11" s="11">
        <v>472</v>
      </c>
      <c r="C11" s="11">
        <v>366.8799</v>
      </c>
      <c r="D11" s="10">
        <f t="shared" si="0"/>
        <v>77.72879237288136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1634</v>
      </c>
      <c r="C13" s="38">
        <v>1204.69526</v>
      </c>
      <c r="D13" s="10">
        <f t="shared" si="0"/>
        <v>73.72676009791923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33.75" customHeight="1">
      <c r="A15" s="4" t="s">
        <v>43</v>
      </c>
      <c r="B15" s="11">
        <v>95</v>
      </c>
      <c r="C15" s="11">
        <v>80.26509</v>
      </c>
      <c r="D15" s="10">
        <f aca="true" t="shared" si="1" ref="D15:D25">C15/B15*100</f>
        <v>84.48956842105262</v>
      </c>
    </row>
    <row r="16" spans="1:4" ht="70.5" customHeight="1">
      <c r="A16" s="12" t="s">
        <v>45</v>
      </c>
      <c r="B16" s="11">
        <v>108</v>
      </c>
      <c r="C16" s="11">
        <v>103.11189</v>
      </c>
      <c r="D16" s="10">
        <f t="shared" si="1"/>
        <v>95.47397222222223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3" t="s">
        <v>100</v>
      </c>
      <c r="B18" s="11">
        <v>0</v>
      </c>
      <c r="C18" s="11">
        <v>0</v>
      </c>
      <c r="D18" s="10">
        <v>0</v>
      </c>
    </row>
    <row r="19" spans="1:4" ht="30.75" customHeight="1" hidden="1">
      <c r="A19" s="43" t="s">
        <v>142</v>
      </c>
      <c r="B19" s="11">
        <v>0</v>
      </c>
      <c r="C19" s="11">
        <v>0</v>
      </c>
      <c r="D19" s="10">
        <v>0</v>
      </c>
    </row>
    <row r="20" spans="1:4" ht="113.25" customHeight="1">
      <c r="A20" s="43" t="s">
        <v>192</v>
      </c>
      <c r="B20" s="11">
        <v>130</v>
      </c>
      <c r="C20" s="11">
        <v>135</v>
      </c>
      <c r="D20" s="10">
        <f t="shared" si="1"/>
        <v>103.84615384615385</v>
      </c>
    </row>
    <row r="21" spans="1:4" ht="105.75" customHeight="1">
      <c r="A21" s="43" t="s">
        <v>193</v>
      </c>
      <c r="B21" s="11">
        <v>77.3353</v>
      </c>
      <c r="C21" s="11">
        <v>78.3353</v>
      </c>
      <c r="D21" s="10">
        <f t="shared" si="1"/>
        <v>101.29307056415375</v>
      </c>
    </row>
    <row r="22" spans="1:4" ht="16.5" customHeight="1">
      <c r="A22" s="8" t="s">
        <v>4</v>
      </c>
      <c r="B22" s="24">
        <f>B23+B24+B27+B28+B33+B35+B36+B37+B38+B39+B40+B29+B31+B30+B32</f>
        <v>9808.25604</v>
      </c>
      <c r="C22" s="24">
        <f>C23+C24+C27+C28+C33+C35+C36+C37+C38+C39+C40+C29+C30</f>
        <v>6790.603110000001</v>
      </c>
      <c r="D22" s="10">
        <f t="shared" si="1"/>
        <v>69.23354245960326</v>
      </c>
    </row>
    <row r="23" spans="1:4" ht="37.5" customHeight="1">
      <c r="A23" s="39" t="s">
        <v>69</v>
      </c>
      <c r="B23" s="31">
        <v>809.69152</v>
      </c>
      <c r="C23" s="31">
        <v>809.69152</v>
      </c>
      <c r="D23" s="10">
        <f t="shared" si="1"/>
        <v>100</v>
      </c>
    </row>
    <row r="24" spans="1:4" ht="47.25" customHeight="1">
      <c r="A24" s="4" t="s">
        <v>127</v>
      </c>
      <c r="B24" s="31">
        <v>273.6</v>
      </c>
      <c r="C24" s="31">
        <v>213.92769</v>
      </c>
      <c r="D24" s="10">
        <f t="shared" si="1"/>
        <v>78.1899451754386</v>
      </c>
    </row>
    <row r="25" spans="1:4" ht="88.5" customHeight="1" hidden="1">
      <c r="A25" s="22" t="s">
        <v>74</v>
      </c>
      <c r="B25" s="31"/>
      <c r="C25" s="31"/>
      <c r="D25" s="10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10">
        <f aca="true" t="shared" si="2" ref="D27:D63">C27/B27*100</f>
        <v>100</v>
      </c>
    </row>
    <row r="28" spans="1:4" ht="0.75" customHeight="1">
      <c r="A28" s="40" t="s">
        <v>101</v>
      </c>
      <c r="B28" s="31">
        <v>0</v>
      </c>
      <c r="C28" s="31">
        <v>0</v>
      </c>
      <c r="D28" s="10" t="e">
        <f t="shared" si="2"/>
        <v>#DIV/0!</v>
      </c>
    </row>
    <row r="29" spans="1:4" ht="39.75" customHeight="1">
      <c r="A29" s="40" t="s">
        <v>137</v>
      </c>
      <c r="B29" s="31">
        <v>2000</v>
      </c>
      <c r="C29" s="31">
        <v>2000</v>
      </c>
      <c r="D29" s="10">
        <v>100</v>
      </c>
    </row>
    <row r="30" spans="1:4" ht="51" customHeight="1">
      <c r="A30" s="40" t="s">
        <v>189</v>
      </c>
      <c r="B30" s="31">
        <v>800.48</v>
      </c>
      <c r="C30" s="31">
        <v>800.45538</v>
      </c>
      <c r="D30" s="10">
        <f t="shared" si="2"/>
        <v>99.99692434539276</v>
      </c>
    </row>
    <row r="31" spans="1:4" ht="52.5" customHeight="1">
      <c r="A31" s="40" t="s">
        <v>186</v>
      </c>
      <c r="B31" s="31">
        <v>480.2</v>
      </c>
      <c r="C31" s="31">
        <v>0</v>
      </c>
      <c r="D31" s="10">
        <f t="shared" si="2"/>
        <v>0</v>
      </c>
    </row>
    <row r="32" spans="1:4" ht="66.75" customHeight="1">
      <c r="A32" s="40" t="s">
        <v>202</v>
      </c>
      <c r="B32" s="31">
        <v>855.97</v>
      </c>
      <c r="C32" s="31">
        <v>0</v>
      </c>
      <c r="D32" s="10">
        <f t="shared" si="2"/>
        <v>0</v>
      </c>
    </row>
    <row r="33" spans="1:4" ht="125.25" customHeight="1">
      <c r="A33" s="39" t="s">
        <v>130</v>
      </c>
      <c r="B33" s="31">
        <v>312.8</v>
      </c>
      <c r="C33" s="31">
        <v>189.3</v>
      </c>
      <c r="D33" s="10">
        <f t="shared" si="2"/>
        <v>60.51790281329923</v>
      </c>
    </row>
    <row r="34" spans="1:4" ht="0.75" customHeight="1">
      <c r="A34" s="39" t="s">
        <v>70</v>
      </c>
      <c r="B34" s="31"/>
      <c r="C34" s="31">
        <v>0</v>
      </c>
      <c r="D34" s="10" t="e">
        <f t="shared" si="2"/>
        <v>#DIV/0!</v>
      </c>
    </row>
    <row r="35" spans="1:4" ht="129.75" customHeight="1">
      <c r="A35" s="39" t="s">
        <v>160</v>
      </c>
      <c r="B35" s="31">
        <v>71.486</v>
      </c>
      <c r="C35" s="31">
        <v>0</v>
      </c>
      <c r="D35" s="10">
        <f t="shared" si="2"/>
        <v>0</v>
      </c>
    </row>
    <row r="36" spans="1:4" ht="113.25" customHeight="1" hidden="1">
      <c r="A36" s="39" t="s">
        <v>161</v>
      </c>
      <c r="B36" s="31">
        <v>0</v>
      </c>
      <c r="C36" s="31">
        <v>0</v>
      </c>
      <c r="D36" s="10">
        <v>0</v>
      </c>
    </row>
    <row r="37" spans="1:4" ht="111" customHeight="1">
      <c r="A37" s="39" t="s">
        <v>133</v>
      </c>
      <c r="B37" s="31">
        <v>1486.11633</v>
      </c>
      <c r="C37" s="31">
        <v>1486.11633</v>
      </c>
      <c r="D37" s="10">
        <f t="shared" si="2"/>
        <v>100</v>
      </c>
    </row>
    <row r="38" spans="1:4" ht="94.5" customHeight="1">
      <c r="A38" s="39" t="s">
        <v>134</v>
      </c>
      <c r="B38" s="31">
        <v>1730.74246</v>
      </c>
      <c r="C38" s="31">
        <v>303.94246</v>
      </c>
      <c r="D38" s="10">
        <f t="shared" si="2"/>
        <v>17.561391542910435</v>
      </c>
    </row>
    <row r="39" spans="1:4" ht="112.5" customHeight="1">
      <c r="A39" s="4" t="s">
        <v>135</v>
      </c>
      <c r="B39" s="31">
        <v>0.1</v>
      </c>
      <c r="C39" s="31">
        <v>0.1</v>
      </c>
      <c r="D39" s="10">
        <f t="shared" si="2"/>
        <v>100</v>
      </c>
    </row>
    <row r="40" spans="1:4" ht="63" customHeight="1" hidden="1">
      <c r="A40" s="4" t="s">
        <v>96</v>
      </c>
      <c r="B40" s="31"/>
      <c r="C40" s="31"/>
      <c r="D40" s="10"/>
    </row>
    <row r="41" spans="1:4" ht="18" customHeight="1">
      <c r="A41" s="8" t="s">
        <v>1</v>
      </c>
      <c r="B41" s="9">
        <f>B22+B7</f>
        <v>13189.29134</v>
      </c>
      <c r="C41" s="9">
        <f>C22+C7</f>
        <v>9612.249810000001</v>
      </c>
      <c r="D41" s="10">
        <f t="shared" si="2"/>
        <v>72.87919845130968</v>
      </c>
    </row>
    <row r="42" spans="1:4" ht="14.25">
      <c r="A42" s="8" t="s">
        <v>154</v>
      </c>
      <c r="B42" s="47">
        <f>B44+B48+B50+B53+B58+B62</f>
        <v>13615.291340000002</v>
      </c>
      <c r="C42" s="47">
        <f>C44+C48+C50+C53+C58+C62</f>
        <v>9856.97077</v>
      </c>
      <c r="D42" s="10">
        <f t="shared" si="2"/>
        <v>72.39632648213313</v>
      </c>
    </row>
    <row r="43" spans="1:4" ht="16.5" customHeight="1" hidden="1">
      <c r="A43" s="8"/>
      <c r="B43" s="53"/>
      <c r="C43" s="53"/>
      <c r="D43" s="10" t="e">
        <f t="shared" si="2"/>
        <v>#DIV/0!</v>
      </c>
    </row>
    <row r="44" spans="1:4" ht="12.75">
      <c r="A44" s="60" t="s">
        <v>17</v>
      </c>
      <c r="B44" s="61">
        <f>B45+B46+B47</f>
        <v>2666.35741</v>
      </c>
      <c r="C44" s="61">
        <f>C45+C46+C47</f>
        <v>2116.56739</v>
      </c>
      <c r="D44" s="73">
        <f t="shared" si="2"/>
        <v>79.38048297883667</v>
      </c>
    </row>
    <row r="45" spans="1:4" ht="25.5">
      <c r="A45" s="71" t="s">
        <v>9</v>
      </c>
      <c r="B45" s="63">
        <v>2549.00502</v>
      </c>
      <c r="C45" s="64">
        <v>2034.28853</v>
      </c>
      <c r="D45" s="73">
        <f t="shared" si="2"/>
        <v>79.80716059947187</v>
      </c>
    </row>
    <row r="46" spans="1:4" ht="13.5" customHeight="1">
      <c r="A46" s="69" t="s">
        <v>12</v>
      </c>
      <c r="B46" s="64">
        <v>5</v>
      </c>
      <c r="C46" s="64">
        <v>0</v>
      </c>
      <c r="D46" s="73">
        <f t="shared" si="2"/>
        <v>0</v>
      </c>
    </row>
    <row r="47" spans="1:4" ht="13.5" customHeight="1">
      <c r="A47" s="70" t="s">
        <v>7</v>
      </c>
      <c r="B47" s="64">
        <v>112.35239</v>
      </c>
      <c r="C47" s="64">
        <v>82.27886</v>
      </c>
      <c r="D47" s="73">
        <f t="shared" si="2"/>
        <v>73.2328524564542</v>
      </c>
    </row>
    <row r="48" spans="1:4" ht="12.75">
      <c r="A48" s="60" t="s">
        <v>18</v>
      </c>
      <c r="B48" s="66">
        <f>B49</f>
        <v>273.6</v>
      </c>
      <c r="C48" s="66">
        <f>C49</f>
        <v>213.92769</v>
      </c>
      <c r="D48" s="73">
        <f t="shared" si="2"/>
        <v>78.1899451754386</v>
      </c>
    </row>
    <row r="49" spans="1:4" ht="12.75">
      <c r="A49" s="70" t="s">
        <v>5</v>
      </c>
      <c r="B49" s="64">
        <v>273.6</v>
      </c>
      <c r="C49" s="64">
        <v>213.92769</v>
      </c>
      <c r="D49" s="73">
        <f t="shared" si="2"/>
        <v>78.1899451754386</v>
      </c>
    </row>
    <row r="50" spans="1:4" ht="12.75">
      <c r="A50" s="60" t="s">
        <v>47</v>
      </c>
      <c r="B50" s="66">
        <f>B51+B52</f>
        <v>0.515</v>
      </c>
      <c r="C50" s="66">
        <f>C51+C52</f>
        <v>0.415</v>
      </c>
      <c r="D50" s="73">
        <f t="shared" si="2"/>
        <v>80.58252427184466</v>
      </c>
    </row>
    <row r="51" spans="1:4" ht="25.5" hidden="1">
      <c r="A51" s="70" t="s">
        <v>80</v>
      </c>
      <c r="B51" s="64"/>
      <c r="C51" s="64"/>
      <c r="D51" s="73" t="e">
        <f t="shared" si="2"/>
        <v>#DIV/0!</v>
      </c>
    </row>
    <row r="52" spans="1:4" ht="25.5">
      <c r="A52" s="70" t="s">
        <v>155</v>
      </c>
      <c r="B52" s="64">
        <v>0.515</v>
      </c>
      <c r="C52" s="64">
        <v>0.415</v>
      </c>
      <c r="D52" s="73">
        <f t="shared" si="2"/>
        <v>80.58252427184466</v>
      </c>
    </row>
    <row r="53" spans="1:4" ht="12.75">
      <c r="A53" s="60" t="s">
        <v>11</v>
      </c>
      <c r="B53" s="66">
        <f>B54+B56+B57+B55</f>
        <v>6581.171630000001</v>
      </c>
      <c r="C53" s="66">
        <f>C54+C56+C57+C55</f>
        <v>5094.20163</v>
      </c>
      <c r="D53" s="73">
        <f t="shared" si="2"/>
        <v>77.4056948580142</v>
      </c>
    </row>
    <row r="54" spans="1:4" ht="0.75" customHeight="1">
      <c r="A54" s="70" t="s">
        <v>71</v>
      </c>
      <c r="B54" s="64">
        <v>0</v>
      </c>
      <c r="C54" s="64">
        <v>0</v>
      </c>
      <c r="D54" s="73" t="e">
        <f t="shared" si="2"/>
        <v>#DIV/0!</v>
      </c>
    </row>
    <row r="55" spans="1:4" ht="12.75">
      <c r="A55" s="70" t="s">
        <v>50</v>
      </c>
      <c r="B55" s="64">
        <v>882.44</v>
      </c>
      <c r="C55" s="64">
        <v>9</v>
      </c>
      <c r="D55" s="73">
        <f t="shared" si="2"/>
        <v>1.0198993699288335</v>
      </c>
    </row>
    <row r="56" spans="1:4" ht="12.75">
      <c r="A56" s="70" t="s">
        <v>28</v>
      </c>
      <c r="B56" s="64">
        <v>3798.91633</v>
      </c>
      <c r="C56" s="64">
        <v>3675.41633</v>
      </c>
      <c r="D56" s="73">
        <f t="shared" si="2"/>
        <v>96.74907291259032</v>
      </c>
    </row>
    <row r="57" spans="1:4" ht="12.75">
      <c r="A57" s="70" t="s">
        <v>16</v>
      </c>
      <c r="B57" s="64">
        <v>1899.8153</v>
      </c>
      <c r="C57" s="64">
        <v>1409.7853</v>
      </c>
      <c r="D57" s="73">
        <f t="shared" si="2"/>
        <v>74.20643996287428</v>
      </c>
    </row>
    <row r="58" spans="1:4" ht="12.75">
      <c r="A58" s="60" t="s">
        <v>72</v>
      </c>
      <c r="B58" s="66">
        <f>B59+B60+B61</f>
        <v>3903.4473</v>
      </c>
      <c r="C58" s="66">
        <f>C59+C60+C61</f>
        <v>2285.28094</v>
      </c>
      <c r="D58" s="73">
        <f t="shared" si="2"/>
        <v>58.54519772817223</v>
      </c>
    </row>
    <row r="59" spans="1:4" ht="12.75">
      <c r="A59" s="70" t="s">
        <v>15</v>
      </c>
      <c r="B59" s="64">
        <v>1674.17897</v>
      </c>
      <c r="C59" s="64">
        <v>195.87102</v>
      </c>
      <c r="D59" s="73">
        <f t="shared" si="2"/>
        <v>11.699526962759544</v>
      </c>
    </row>
    <row r="60" spans="1:4" ht="12.75">
      <c r="A60" s="59" t="s">
        <v>8</v>
      </c>
      <c r="B60" s="64">
        <v>71.486</v>
      </c>
      <c r="C60" s="64">
        <v>0</v>
      </c>
      <c r="D60" s="73">
        <f t="shared" si="2"/>
        <v>0</v>
      </c>
    </row>
    <row r="61" spans="1:4" ht="12.75">
      <c r="A61" s="70" t="s">
        <v>6</v>
      </c>
      <c r="B61" s="64">
        <v>2157.78233</v>
      </c>
      <c r="C61" s="64">
        <v>2089.40992</v>
      </c>
      <c r="D61" s="73">
        <f t="shared" si="2"/>
        <v>96.83135740573054</v>
      </c>
    </row>
    <row r="62" spans="1:4" ht="12.75">
      <c r="A62" s="60" t="s">
        <v>147</v>
      </c>
      <c r="B62" s="66">
        <f>B63</f>
        <v>190.2</v>
      </c>
      <c r="C62" s="66">
        <f>C63</f>
        <v>146.57812</v>
      </c>
      <c r="D62" s="73">
        <f t="shared" si="2"/>
        <v>77.06525762355416</v>
      </c>
    </row>
    <row r="63" spans="1:4" ht="12.75">
      <c r="A63" s="70" t="s">
        <v>10</v>
      </c>
      <c r="B63" s="64">
        <v>190.2</v>
      </c>
      <c r="C63" s="64">
        <v>146.57812</v>
      </c>
      <c r="D63" s="73">
        <f t="shared" si="2"/>
        <v>77.06525762355416</v>
      </c>
    </row>
    <row r="64" spans="1:4" ht="15">
      <c r="A64" s="4" t="s">
        <v>0</v>
      </c>
      <c r="B64" s="49">
        <f>B41-B42</f>
        <v>-426.0000000000018</v>
      </c>
      <c r="C64" s="49">
        <f>C41-C42</f>
        <v>-244.72095999999874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198</v>
      </c>
      <c r="B66" s="1"/>
      <c r="C66" s="1"/>
      <c r="D66" s="1"/>
    </row>
    <row r="67" spans="1:4" ht="15.75">
      <c r="A67" s="1" t="s">
        <v>92</v>
      </c>
      <c r="B67" s="1"/>
      <c r="C67" s="1" t="s">
        <v>199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57"/>
  <sheetViews>
    <sheetView view="pageBreakPreview" zoomScale="120" zoomScaleSheetLayoutView="120" zoomScalePageLayoutView="0" workbookViewId="0" topLeftCell="A34">
      <pane xSplit="1" topLeftCell="B1" activePane="topRight" state="frozen"/>
      <selection pane="topLeft" activeCell="A1" sqref="A1"/>
      <selection pane="topRight" activeCell="C34" sqref="C34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5" ht="15.75">
      <c r="A3" s="74" t="s">
        <v>205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159</v>
      </c>
      <c r="C5" s="30" t="s">
        <v>206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1311</v>
      </c>
      <c r="C7" s="9">
        <f>SUM(C8:C19)</f>
        <v>1310.7768099999998</v>
      </c>
      <c r="D7" s="10">
        <f>C7/B7*100</f>
        <v>99.98297559115179</v>
      </c>
    </row>
    <row r="8" spans="1:4" ht="15" customHeight="1">
      <c r="A8" s="4" t="s">
        <v>37</v>
      </c>
      <c r="B8" s="11">
        <v>259</v>
      </c>
      <c r="C8" s="11">
        <v>241.80928</v>
      </c>
      <c r="D8" s="10">
        <f aca="true" t="shared" si="0" ref="D8:D15">C8/B8*100</f>
        <v>93.36265637065637</v>
      </c>
    </row>
    <row r="9" spans="1:4" ht="19.5" customHeight="1" hidden="1">
      <c r="A9" s="4" t="s">
        <v>38</v>
      </c>
      <c r="B9" s="11">
        <v>0</v>
      </c>
      <c r="C9" s="11">
        <v>0</v>
      </c>
      <c r="D9" s="10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69.17597</v>
      </c>
      <c r="D10" s="10">
        <f t="shared" si="0"/>
        <v>39.52912571428572</v>
      </c>
    </row>
    <row r="11" spans="1:4" ht="15" customHeight="1">
      <c r="A11" s="4" t="s">
        <v>40</v>
      </c>
      <c r="B11" s="11">
        <v>446</v>
      </c>
      <c r="C11" s="11">
        <v>327.49961</v>
      </c>
      <c r="D11" s="10">
        <f t="shared" si="0"/>
        <v>73.43040582959641</v>
      </c>
    </row>
    <row r="12" spans="1:4" ht="28.5" customHeight="1" hidden="1">
      <c r="A12" s="4" t="s">
        <v>41</v>
      </c>
      <c r="B12" s="11">
        <v>0</v>
      </c>
      <c r="C12" s="11">
        <v>0</v>
      </c>
      <c r="D12" s="10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7.30103</v>
      </c>
      <c r="D13" s="10">
        <f t="shared" si="0"/>
        <v>81.12255555555555</v>
      </c>
    </row>
    <row r="14" spans="1:4" ht="32.25" customHeight="1">
      <c r="A14" s="4" t="s">
        <v>43</v>
      </c>
      <c r="B14" s="11">
        <v>57</v>
      </c>
      <c r="C14" s="11">
        <v>44.71479</v>
      </c>
      <c r="D14" s="10">
        <f t="shared" si="0"/>
        <v>78.447</v>
      </c>
    </row>
    <row r="15" spans="1:4" ht="63.75" customHeight="1">
      <c r="A15" s="12" t="s">
        <v>45</v>
      </c>
      <c r="B15" s="11">
        <v>245</v>
      </c>
      <c r="C15" s="11">
        <v>491.12282</v>
      </c>
      <c r="D15" s="10">
        <f t="shared" si="0"/>
        <v>200.45829387755103</v>
      </c>
    </row>
    <row r="16" spans="1:4" ht="30.75" customHeight="1">
      <c r="A16" s="4" t="s">
        <v>142</v>
      </c>
      <c r="B16" s="11">
        <v>120</v>
      </c>
      <c r="C16" s="11">
        <v>129.15331</v>
      </c>
      <c r="D16" s="10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115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113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3715.2810899999995</v>
      </c>
      <c r="C20" s="24">
        <f>C21+C22+C25+C29+C23+C27+C30+C31+C32</f>
        <v>2337.15231</v>
      </c>
      <c r="D20" s="10">
        <f>C20/B20*100</f>
        <v>62.90647338341768</v>
      </c>
    </row>
    <row r="21" spans="1:4" ht="30.75" customHeight="1">
      <c r="A21" s="4" t="s">
        <v>75</v>
      </c>
      <c r="B21" s="31">
        <v>990.18226</v>
      </c>
      <c r="C21" s="31">
        <v>810.26514</v>
      </c>
      <c r="D21" s="6">
        <f>C21/B21*100</f>
        <v>81.82989866936214</v>
      </c>
    </row>
    <row r="22" spans="1:4" ht="47.25" customHeight="1">
      <c r="A22" s="4" t="s">
        <v>127</v>
      </c>
      <c r="B22" s="31">
        <v>138.6</v>
      </c>
      <c r="C22" s="31">
        <v>103.87624</v>
      </c>
      <c r="D22" s="6">
        <f aca="true" t="shared" si="1" ref="D22:D32">C22/B22*100</f>
        <v>74.94678210678211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137</v>
      </c>
      <c r="B24" s="31">
        <v>0</v>
      </c>
      <c r="C24" s="31">
        <v>0</v>
      </c>
      <c r="D24" s="6" t="e">
        <f t="shared" si="1"/>
        <v>#DIV/0!</v>
      </c>
    </row>
    <row r="25" spans="1:4" ht="130.5" customHeight="1">
      <c r="A25" s="4" t="s">
        <v>130</v>
      </c>
      <c r="B25" s="31">
        <v>79.2</v>
      </c>
      <c r="C25" s="31">
        <v>50</v>
      </c>
      <c r="D25" s="6">
        <f t="shared" si="1"/>
        <v>63.13131313131313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27.5" customHeight="1">
      <c r="A27" s="4" t="s">
        <v>160</v>
      </c>
      <c r="B27" s="31">
        <v>53.078</v>
      </c>
      <c r="C27" s="31">
        <v>53.078</v>
      </c>
      <c r="D27" s="6">
        <f t="shared" si="1"/>
        <v>100</v>
      </c>
    </row>
    <row r="28" spans="1:4" ht="124.5" customHeight="1" hidden="1">
      <c r="A28" s="4" t="s">
        <v>161</v>
      </c>
      <c r="B28" s="31">
        <v>0</v>
      </c>
      <c r="C28" s="31">
        <v>0</v>
      </c>
      <c r="D28" s="6" t="e">
        <f t="shared" si="1"/>
        <v>#DIV/0!</v>
      </c>
    </row>
    <row r="29" spans="1:4" ht="107.25" customHeight="1">
      <c r="A29" s="4" t="s">
        <v>133</v>
      </c>
      <c r="B29" s="31">
        <v>143.538</v>
      </c>
      <c r="C29" s="31">
        <v>124.738</v>
      </c>
      <c r="D29" s="6">
        <f t="shared" si="1"/>
        <v>86.90242305173543</v>
      </c>
    </row>
    <row r="30" spans="1:4" ht="93" customHeight="1">
      <c r="A30" s="39" t="s">
        <v>134</v>
      </c>
      <c r="B30" s="31">
        <v>1554.84182</v>
      </c>
      <c r="C30" s="31">
        <v>439.34182</v>
      </c>
      <c r="D30" s="6">
        <f t="shared" si="1"/>
        <v>28.256367583424012</v>
      </c>
    </row>
    <row r="31" spans="1:4" ht="108" customHeight="1">
      <c r="A31" s="4" t="s">
        <v>135</v>
      </c>
      <c r="B31" s="31">
        <v>0.1</v>
      </c>
      <c r="C31" s="31">
        <v>0.1</v>
      </c>
      <c r="D31" s="6">
        <f t="shared" si="1"/>
        <v>100</v>
      </c>
    </row>
    <row r="32" spans="1:4" ht="33" customHeight="1">
      <c r="A32" s="4" t="s">
        <v>181</v>
      </c>
      <c r="B32" s="31">
        <v>3.6879</v>
      </c>
      <c r="C32" s="31">
        <v>3.7</v>
      </c>
      <c r="D32" s="6">
        <f t="shared" si="1"/>
        <v>100.32810000271158</v>
      </c>
    </row>
    <row r="33" spans="1:4" ht="21" customHeight="1">
      <c r="A33" s="35" t="s">
        <v>1</v>
      </c>
      <c r="B33" s="9">
        <f>B20+B7</f>
        <v>5026.2810899999995</v>
      </c>
      <c r="C33" s="9">
        <f>C20+C7</f>
        <v>3647.92912</v>
      </c>
      <c r="D33" s="10">
        <f>C33/B33*100</f>
        <v>72.5771013335826</v>
      </c>
    </row>
    <row r="34" spans="1:4" ht="14.25">
      <c r="A34" s="8" t="s">
        <v>154</v>
      </c>
      <c r="B34" s="47">
        <f>B35+B39+B41+B44+B48</f>
        <v>5057.58109</v>
      </c>
      <c r="C34" s="47">
        <f>C35+C39+C41+C44+C48+C52</f>
        <v>3507.99983</v>
      </c>
      <c r="D34" s="48">
        <f>C34/B34*100</f>
        <v>69.36121769626436</v>
      </c>
    </row>
    <row r="35" spans="1:4" ht="12.75">
      <c r="A35" s="60" t="s">
        <v>17</v>
      </c>
      <c r="B35" s="61">
        <f>B36+B37+B38</f>
        <v>2108.31754</v>
      </c>
      <c r="C35" s="61">
        <f>C36+C37+C38</f>
        <v>1662.51854</v>
      </c>
      <c r="D35" s="62">
        <f aca="true" t="shared" si="2" ref="D35:D51">C35/B35*100</f>
        <v>78.85522500562226</v>
      </c>
    </row>
    <row r="36" spans="1:4" ht="38.25">
      <c r="A36" s="71" t="s">
        <v>9</v>
      </c>
      <c r="B36" s="63">
        <v>1769.74182</v>
      </c>
      <c r="C36" s="63">
        <v>1404.85238</v>
      </c>
      <c r="D36" s="62">
        <f t="shared" si="2"/>
        <v>79.38176993523271</v>
      </c>
    </row>
    <row r="37" spans="1:4" ht="12.75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2.75">
      <c r="A38" s="70" t="s">
        <v>7</v>
      </c>
      <c r="B38" s="64">
        <v>336.57572</v>
      </c>
      <c r="C38" s="64">
        <v>257.66616</v>
      </c>
      <c r="D38" s="62">
        <f t="shared" si="2"/>
        <v>76.5551834814466</v>
      </c>
    </row>
    <row r="39" spans="1:4" ht="12.75">
      <c r="A39" s="60" t="s">
        <v>18</v>
      </c>
      <c r="B39" s="66">
        <f>B40</f>
        <v>138.6</v>
      </c>
      <c r="C39" s="66">
        <f>C40</f>
        <v>103.87624</v>
      </c>
      <c r="D39" s="62">
        <f t="shared" si="2"/>
        <v>74.94678210678211</v>
      </c>
    </row>
    <row r="40" spans="1:4" ht="12.75">
      <c r="A40" s="70" t="s">
        <v>5</v>
      </c>
      <c r="B40" s="64">
        <v>138.6</v>
      </c>
      <c r="C40" s="64">
        <v>103.87624</v>
      </c>
      <c r="D40" s="62">
        <f t="shared" si="2"/>
        <v>74.94678210678211</v>
      </c>
    </row>
    <row r="41" spans="1:4" ht="12.75">
      <c r="A41" s="60" t="s">
        <v>47</v>
      </c>
      <c r="B41" s="66">
        <f>B42+B43</f>
        <v>65.76</v>
      </c>
      <c r="C41" s="66">
        <f>C42+C43</f>
        <v>65.66</v>
      </c>
      <c r="D41" s="62">
        <f t="shared" si="2"/>
        <v>99.8479318734793</v>
      </c>
    </row>
    <row r="42" spans="1:4" ht="25.5" hidden="1">
      <c r="A42" s="70" t="s">
        <v>80</v>
      </c>
      <c r="B42" s="64">
        <v>0</v>
      </c>
      <c r="C42" s="64">
        <v>0</v>
      </c>
      <c r="D42" s="62" t="e">
        <f t="shared" si="2"/>
        <v>#DIV/0!</v>
      </c>
    </row>
    <row r="43" spans="1:4" ht="25.5">
      <c r="A43" s="70" t="s">
        <v>155</v>
      </c>
      <c r="B43" s="64">
        <v>65.76</v>
      </c>
      <c r="C43" s="64">
        <v>65.66</v>
      </c>
      <c r="D43" s="62">
        <f t="shared" si="2"/>
        <v>99.8479318734793</v>
      </c>
    </row>
    <row r="44" spans="1:4" ht="12.75">
      <c r="A44" s="60" t="s">
        <v>11</v>
      </c>
      <c r="B44" s="66">
        <f>B45+B46+B47</f>
        <v>941.738</v>
      </c>
      <c r="C44" s="66">
        <f>C45+C46+C47</f>
        <v>305.238</v>
      </c>
      <c r="D44" s="62">
        <f t="shared" si="2"/>
        <v>32.4121995714307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2.75">
      <c r="A46" s="70" t="s">
        <v>28</v>
      </c>
      <c r="B46" s="64">
        <v>222.738</v>
      </c>
      <c r="C46" s="64">
        <v>174.738</v>
      </c>
      <c r="D46" s="62">
        <f t="shared" si="2"/>
        <v>78.45001750936078</v>
      </c>
    </row>
    <row r="47" spans="1:4" ht="12.75">
      <c r="A47" s="70" t="s">
        <v>16</v>
      </c>
      <c r="B47" s="64">
        <v>719</v>
      </c>
      <c r="C47" s="64">
        <v>130.5</v>
      </c>
      <c r="D47" s="62">
        <f t="shared" si="2"/>
        <v>18.15020862308762</v>
      </c>
    </row>
    <row r="48" spans="1:4" ht="12.75">
      <c r="A48" s="60" t="s">
        <v>72</v>
      </c>
      <c r="B48" s="66">
        <f>B49+B50+B51</f>
        <v>1803.1655500000002</v>
      </c>
      <c r="C48" s="66">
        <f>C49+C50+C51</f>
        <v>1370.70705</v>
      </c>
      <c r="D48" s="62">
        <f t="shared" si="2"/>
        <v>76.01670573176156</v>
      </c>
    </row>
    <row r="49" spans="1:4" ht="12.75">
      <c r="A49" s="70" t="s">
        <v>15</v>
      </c>
      <c r="B49" s="64">
        <v>785.97058</v>
      </c>
      <c r="C49" s="64">
        <v>395.12412</v>
      </c>
      <c r="D49" s="62">
        <f t="shared" si="2"/>
        <v>50.272125961763095</v>
      </c>
    </row>
    <row r="50" spans="1:4" ht="12.75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964.11697</v>
      </c>
      <c r="C51" s="64">
        <v>922.60515</v>
      </c>
      <c r="D51" s="62">
        <f t="shared" si="2"/>
        <v>95.69431704951734</v>
      </c>
    </row>
    <row r="52" spans="1:4" ht="14.25" customHeight="1" hidden="1">
      <c r="A52" s="8" t="s">
        <v>147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15.75">
      <c r="A54" s="4" t="s">
        <v>0</v>
      </c>
      <c r="B54" s="49">
        <f>B33-B34</f>
        <v>-31.300000000000182</v>
      </c>
      <c r="C54" s="49">
        <f>C33-C34</f>
        <v>139.92928999999958</v>
      </c>
      <c r="D54" s="55"/>
      <c r="E54" s="1"/>
    </row>
    <row r="55" spans="1:4" ht="15">
      <c r="A55" s="4"/>
      <c r="B55" s="49"/>
      <c r="C55" s="49"/>
      <c r="D55" s="55"/>
    </row>
    <row r="56" spans="1:4" ht="15.75">
      <c r="A56" s="1" t="s">
        <v>198</v>
      </c>
      <c r="B56" s="1"/>
      <c r="C56" s="1"/>
      <c r="D56" s="1"/>
    </row>
    <row r="57" spans="1:4" ht="15.75">
      <c r="A57" s="1" t="s">
        <v>92</v>
      </c>
      <c r="B57" s="1"/>
      <c r="C57" s="1" t="s">
        <v>199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9"/>
  <sheetViews>
    <sheetView view="pageBreakPreview" zoomScale="110" zoomScaleSheetLayoutView="110" zoomScalePageLayoutView="0" workbookViewId="0" topLeftCell="A58">
      <pane xSplit="1" topLeftCell="B1" activePane="topRight" state="frozen"/>
      <selection pane="topLeft" activeCell="A1" sqref="A1"/>
      <selection pane="topRight" activeCell="C58" sqref="C58"/>
    </sheetView>
  </sheetViews>
  <sheetFormatPr defaultColWidth="9.00390625" defaultRowHeight="12.75"/>
  <cols>
    <col min="1" max="1" width="75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114</v>
      </c>
      <c r="B2" s="74"/>
      <c r="C2" s="74"/>
      <c r="D2" s="74"/>
    </row>
    <row r="3" spans="1:4" ht="15.75">
      <c r="A3" s="74" t="s">
        <v>205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159</v>
      </c>
      <c r="C5" s="30" t="s">
        <v>206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B9+B10+B11+B12+B14+B15+B17+B18+B22+B19+B21+B31</f>
        <v>34348.9</v>
      </c>
      <c r="C8" s="9">
        <f>C9+C10+C11+C12+C14+C15+C17+C18+C26+C22+C20+C28+C13+C29+C27+C32+C33+C31+C19+C21+C30</f>
        <v>28157.436219999996</v>
      </c>
      <c r="D8" s="10">
        <f aca="true" t="shared" si="0" ref="D8:D29">C8/B8*100</f>
        <v>81.97478294792553</v>
      </c>
    </row>
    <row r="9" spans="1:4" ht="15.75" customHeight="1">
      <c r="A9" s="4" t="s">
        <v>91</v>
      </c>
      <c r="B9" s="11">
        <v>25701.9</v>
      </c>
      <c r="C9" s="11">
        <v>21641.59166</v>
      </c>
      <c r="D9" s="10">
        <f t="shared" si="0"/>
        <v>84.20230278695348</v>
      </c>
    </row>
    <row r="10" spans="1:4" ht="15.75" customHeight="1">
      <c r="A10" s="4" t="s">
        <v>90</v>
      </c>
      <c r="B10" s="11">
        <v>1</v>
      </c>
      <c r="C10" s="11">
        <v>0.88514</v>
      </c>
      <c r="D10" s="10">
        <f t="shared" si="0"/>
        <v>88.51400000000001</v>
      </c>
    </row>
    <row r="11" spans="1:4" ht="15.75" customHeight="1">
      <c r="A11" s="4" t="s">
        <v>122</v>
      </c>
      <c r="B11" s="11">
        <v>3163</v>
      </c>
      <c r="C11" s="11">
        <v>2044.44023</v>
      </c>
      <c r="D11" s="10">
        <f t="shared" si="0"/>
        <v>64.63611223521973</v>
      </c>
    </row>
    <row r="12" spans="1:4" ht="15.75" customHeight="1">
      <c r="A12" s="4" t="s">
        <v>89</v>
      </c>
      <c r="B12" s="11">
        <v>2392</v>
      </c>
      <c r="C12" s="11">
        <v>1527.29478</v>
      </c>
      <c r="D12" s="10">
        <f t="shared" si="0"/>
        <v>63.850116220735785</v>
      </c>
    </row>
    <row r="13" spans="1:4" ht="46.5" customHeight="1">
      <c r="A13" s="37" t="s">
        <v>123</v>
      </c>
      <c r="B13" s="11">
        <v>0</v>
      </c>
      <c r="C13" s="11">
        <v>0</v>
      </c>
      <c r="D13" s="10">
        <v>0</v>
      </c>
    </row>
    <row r="14" spans="1:4" ht="46.5" customHeight="1">
      <c r="A14" s="4" t="s">
        <v>88</v>
      </c>
      <c r="B14" s="11">
        <v>985</v>
      </c>
      <c r="C14" s="11">
        <v>866.70987</v>
      </c>
      <c r="D14" s="10">
        <f t="shared" si="0"/>
        <v>87.99084974619291</v>
      </c>
    </row>
    <row r="15" spans="1:4" ht="34.5" customHeight="1">
      <c r="A15" s="4" t="s">
        <v>87</v>
      </c>
      <c r="B15" s="11">
        <v>134</v>
      </c>
      <c r="C15" s="11">
        <v>82.46825</v>
      </c>
      <c r="D15" s="10">
        <f t="shared" si="0"/>
        <v>61.54347014925373</v>
      </c>
    </row>
    <row r="16" spans="1:4" ht="23.25" customHeight="1" hidden="1">
      <c r="A16" s="4" t="s">
        <v>86</v>
      </c>
      <c r="B16" s="11">
        <v>0</v>
      </c>
      <c r="C16" s="11">
        <v>0</v>
      </c>
      <c r="D16" s="10" t="e">
        <f t="shared" si="0"/>
        <v>#DIV/0!</v>
      </c>
    </row>
    <row r="17" spans="1:4" ht="39" customHeight="1">
      <c r="A17" s="4" t="s">
        <v>85</v>
      </c>
      <c r="B17" s="11">
        <v>365</v>
      </c>
      <c r="C17" s="38">
        <v>244.22253</v>
      </c>
      <c r="D17" s="10">
        <f t="shared" si="0"/>
        <v>66.91028219178082</v>
      </c>
    </row>
    <row r="18" spans="1:4" ht="36" customHeight="1">
      <c r="A18" s="43" t="s">
        <v>54</v>
      </c>
      <c r="B18" s="11">
        <v>367</v>
      </c>
      <c r="C18" s="11">
        <v>327.27695</v>
      </c>
      <c r="D18" s="10">
        <f t="shared" si="0"/>
        <v>89.17628065395095</v>
      </c>
    </row>
    <row r="19" spans="1:4" ht="58.5" customHeight="1">
      <c r="A19" s="4" t="s">
        <v>185</v>
      </c>
      <c r="B19" s="11">
        <v>40</v>
      </c>
      <c r="C19" s="38">
        <v>62.8</v>
      </c>
      <c r="D19" s="10">
        <f t="shared" si="0"/>
        <v>156.99999999999997</v>
      </c>
    </row>
    <row r="20" spans="1:4" ht="42.75" customHeight="1">
      <c r="A20" s="4" t="s">
        <v>84</v>
      </c>
      <c r="B20" s="11">
        <v>0</v>
      </c>
      <c r="C20" s="11">
        <v>1.06869</v>
      </c>
      <c r="D20" s="10">
        <v>0</v>
      </c>
    </row>
    <row r="21" spans="1:4" ht="81" customHeight="1">
      <c r="A21" s="4" t="s">
        <v>188</v>
      </c>
      <c r="B21" s="11">
        <v>0</v>
      </c>
      <c r="C21" s="11">
        <v>66.5</v>
      </c>
      <c r="D21" s="10">
        <v>0</v>
      </c>
    </row>
    <row r="22" spans="1:4" ht="46.5" customHeight="1">
      <c r="A22" s="44" t="s">
        <v>83</v>
      </c>
      <c r="B22" s="11">
        <v>1200</v>
      </c>
      <c r="C22" s="11">
        <v>1287.09054</v>
      </c>
      <c r="D22" s="10">
        <f t="shared" si="0"/>
        <v>107.257545</v>
      </c>
    </row>
    <row r="23" spans="1:4" ht="39" customHeight="1" hidden="1">
      <c r="A23" s="4" t="s">
        <v>81</v>
      </c>
      <c r="B23" s="11">
        <v>0</v>
      </c>
      <c r="C23" s="11">
        <v>0</v>
      </c>
      <c r="D23" s="10" t="e">
        <f t="shared" si="0"/>
        <v>#DIV/0!</v>
      </c>
    </row>
    <row r="24" spans="1:4" ht="32.25" customHeight="1" hidden="1">
      <c r="A24" s="37" t="s">
        <v>98</v>
      </c>
      <c r="B24" s="11">
        <v>0</v>
      </c>
      <c r="C24" s="11"/>
      <c r="D24" s="10" t="e">
        <f t="shared" si="0"/>
        <v>#DIV/0!</v>
      </c>
    </row>
    <row r="25" spans="1:4" ht="34.5" customHeight="1" hidden="1">
      <c r="A25" s="4" t="s">
        <v>82</v>
      </c>
      <c r="B25" s="11">
        <v>0</v>
      </c>
      <c r="C25" s="11">
        <v>0</v>
      </c>
      <c r="D25" s="10" t="e">
        <f t="shared" si="0"/>
        <v>#DIV/0!</v>
      </c>
    </row>
    <row r="26" spans="1:4" ht="20.25" customHeight="1" hidden="1">
      <c r="A26" s="4" t="s">
        <v>102</v>
      </c>
      <c r="B26" s="11"/>
      <c r="C26" s="11">
        <v>0</v>
      </c>
      <c r="D26" s="10" t="e">
        <f t="shared" si="0"/>
        <v>#DIV/0!</v>
      </c>
    </row>
    <row r="27" spans="1:4" ht="51.75" customHeight="1" hidden="1">
      <c r="A27" s="4" t="s">
        <v>145</v>
      </c>
      <c r="B27" s="11">
        <v>0</v>
      </c>
      <c r="C27" s="11">
        <v>0</v>
      </c>
      <c r="D27" s="10" t="e">
        <f t="shared" si="0"/>
        <v>#DIV/0!</v>
      </c>
    </row>
    <row r="28" spans="1:4" ht="1.5" customHeight="1" hidden="1">
      <c r="A28" s="37" t="s">
        <v>98</v>
      </c>
      <c r="B28" s="11"/>
      <c r="C28" s="11"/>
      <c r="D28" s="10" t="e">
        <f t="shared" si="0"/>
        <v>#DIV/0!</v>
      </c>
    </row>
    <row r="29" spans="1:4" ht="32.25" customHeight="1" hidden="1">
      <c r="A29" s="43"/>
      <c r="B29" s="11"/>
      <c r="C29" s="11"/>
      <c r="D29" s="10" t="e">
        <f t="shared" si="0"/>
        <v>#DIV/0!</v>
      </c>
    </row>
    <row r="30" spans="1:4" ht="60" customHeight="1">
      <c r="A30" s="43" t="s">
        <v>190</v>
      </c>
      <c r="B30" s="11">
        <v>0</v>
      </c>
      <c r="C30" s="11">
        <v>0</v>
      </c>
      <c r="D30" s="10">
        <v>0</v>
      </c>
    </row>
    <row r="31" spans="1:4" ht="66" customHeight="1">
      <c r="A31" s="43" t="s">
        <v>98</v>
      </c>
      <c r="B31" s="11">
        <v>0</v>
      </c>
      <c r="C31" s="11">
        <v>5.08758</v>
      </c>
      <c r="D31" s="10">
        <v>0</v>
      </c>
    </row>
    <row r="32" spans="1:4" ht="29.25" customHeight="1" hidden="1">
      <c r="A32" s="43" t="s">
        <v>148</v>
      </c>
      <c r="B32" s="11">
        <v>0</v>
      </c>
      <c r="C32" s="11">
        <v>0</v>
      </c>
      <c r="D32" s="6">
        <v>0</v>
      </c>
    </row>
    <row r="33" spans="1:4" ht="13.5" customHeight="1" hidden="1">
      <c r="A33" s="43" t="s">
        <v>149</v>
      </c>
      <c r="B33" s="11">
        <v>0</v>
      </c>
      <c r="C33" s="11">
        <v>0</v>
      </c>
      <c r="D33" s="6">
        <v>0</v>
      </c>
    </row>
    <row r="34" spans="1:4" ht="19.5" customHeight="1">
      <c r="A34" s="8" t="s">
        <v>4</v>
      </c>
      <c r="B34" s="24">
        <f>B35+B36+B40+B37+B38+B41+B46+B48+B49+B42+B47+B39+B52+B51+B43+B44+B55+B45+B50+B53+B57+B58+B54+B56+B59</f>
        <v>98927.20127000002</v>
      </c>
      <c r="C34" s="24">
        <f>C35+C36+C40+C37+C38+C41+C46+C48+C49+C42+C47+C39+C52+C51+C55+C44+C43+C45+C50+C57+C58+C53+C56</f>
        <v>96640.36672</v>
      </c>
      <c r="D34" s="10">
        <f>C34/B34*100</f>
        <v>97.6883662727316</v>
      </c>
    </row>
    <row r="35" spans="1:4" ht="51" customHeight="1" hidden="1">
      <c r="A35" s="4" t="s">
        <v>55</v>
      </c>
      <c r="B35" s="31">
        <v>0</v>
      </c>
      <c r="C35" s="31">
        <v>0</v>
      </c>
      <c r="D35" s="6">
        <v>0</v>
      </c>
    </row>
    <row r="36" spans="1:6" ht="36.75" customHeight="1">
      <c r="A36" s="4" t="s">
        <v>76</v>
      </c>
      <c r="B36" s="31">
        <v>6204.43813</v>
      </c>
      <c r="C36" s="31">
        <v>6204.43813</v>
      </c>
      <c r="D36" s="6">
        <f>C36/B36*100</f>
        <v>100</v>
      </c>
      <c r="F36" s="6"/>
    </row>
    <row r="37" spans="1:4" ht="49.5" customHeight="1" hidden="1">
      <c r="A37" s="4" t="s">
        <v>77</v>
      </c>
      <c r="B37" s="31"/>
      <c r="C37" s="31"/>
      <c r="D37" s="6" t="e">
        <f aca="true" t="shared" si="1" ref="D37:D58">C37/B37*100</f>
        <v>#DIV/0!</v>
      </c>
    </row>
    <row r="38" spans="1:4" ht="46.5" customHeight="1" hidden="1">
      <c r="A38" s="4" t="s">
        <v>78</v>
      </c>
      <c r="B38" s="31"/>
      <c r="C38" s="31"/>
      <c r="D38" s="6" t="e">
        <f t="shared" si="1"/>
        <v>#DIV/0!</v>
      </c>
    </row>
    <row r="39" spans="1:4" ht="0.75" customHeight="1" hidden="1">
      <c r="A39" s="4" t="s">
        <v>119</v>
      </c>
      <c r="B39" s="31"/>
      <c r="C39" s="31"/>
      <c r="D39" s="6" t="e">
        <f t="shared" si="1"/>
        <v>#DIV/0!</v>
      </c>
    </row>
    <row r="40" spans="1:4" ht="63" customHeight="1" hidden="1">
      <c r="A40" s="4" t="s">
        <v>79</v>
      </c>
      <c r="B40" s="31"/>
      <c r="C40" s="31"/>
      <c r="D40" s="6" t="e">
        <f t="shared" si="1"/>
        <v>#DIV/0!</v>
      </c>
    </row>
    <row r="41" spans="1:4" ht="50.25" customHeight="1" hidden="1">
      <c r="A41" s="39" t="s">
        <v>116</v>
      </c>
      <c r="B41" s="31"/>
      <c r="C41" s="31"/>
      <c r="D41" s="6" t="e">
        <f t="shared" si="1"/>
        <v>#DIV/0!</v>
      </c>
    </row>
    <row r="42" spans="1:4" ht="66" customHeight="1" hidden="1">
      <c r="A42" s="4" t="s">
        <v>97</v>
      </c>
      <c r="B42" s="31"/>
      <c r="C42" s="31"/>
      <c r="D42" s="6" t="e">
        <f t="shared" si="1"/>
        <v>#DIV/0!</v>
      </c>
    </row>
    <row r="43" spans="1:4" ht="45" customHeight="1">
      <c r="A43" s="4" t="s">
        <v>182</v>
      </c>
      <c r="B43" s="31">
        <v>87049.35068</v>
      </c>
      <c r="C43" s="31">
        <v>87049.35067</v>
      </c>
      <c r="D43" s="6">
        <f t="shared" si="1"/>
        <v>99.99999998851226</v>
      </c>
    </row>
    <row r="44" spans="1:4" ht="49.5" customHeight="1" hidden="1">
      <c r="A44" s="4" t="s">
        <v>150</v>
      </c>
      <c r="B44" s="31"/>
      <c r="C44" s="31"/>
      <c r="D44" s="6" t="e">
        <f t="shared" si="1"/>
        <v>#DIV/0!</v>
      </c>
    </row>
    <row r="45" spans="1:4" ht="104.25" customHeight="1" hidden="1">
      <c r="A45" s="39" t="s">
        <v>152</v>
      </c>
      <c r="B45" s="31"/>
      <c r="C45" s="31"/>
      <c r="D45" s="6" t="e">
        <f t="shared" si="1"/>
        <v>#DIV/0!</v>
      </c>
    </row>
    <row r="46" spans="1:4" ht="63" customHeight="1" hidden="1">
      <c r="A46" s="4" t="s">
        <v>139</v>
      </c>
      <c r="B46" s="31"/>
      <c r="C46" s="31"/>
      <c r="D46" s="6" t="e">
        <f t="shared" si="1"/>
        <v>#DIV/0!</v>
      </c>
    </row>
    <row r="47" spans="1:4" ht="79.5" customHeight="1" hidden="1">
      <c r="A47" s="4" t="s">
        <v>99</v>
      </c>
      <c r="B47" s="31"/>
      <c r="C47" s="31"/>
      <c r="D47" s="6" t="e">
        <f t="shared" si="1"/>
        <v>#DIV/0!</v>
      </c>
    </row>
    <row r="48" spans="1:4" ht="42" customHeight="1" hidden="1">
      <c r="A48" s="4" t="s">
        <v>56</v>
      </c>
      <c r="B48" s="31"/>
      <c r="C48" s="31"/>
      <c r="D48" s="6" t="e">
        <f t="shared" si="1"/>
        <v>#DIV/0!</v>
      </c>
    </row>
    <row r="49" spans="1:8" ht="30.75" customHeight="1" hidden="1">
      <c r="A49" s="4" t="s">
        <v>57</v>
      </c>
      <c r="B49" s="31"/>
      <c r="C49" s="31"/>
      <c r="D49" s="6" t="e">
        <f t="shared" si="1"/>
        <v>#DIV/0!</v>
      </c>
      <c r="H49" s="10"/>
    </row>
    <row r="50" spans="1:8" ht="60" customHeight="1" hidden="1">
      <c r="A50" s="4" t="s">
        <v>158</v>
      </c>
      <c r="B50" s="31"/>
      <c r="C50" s="31"/>
      <c r="D50" s="6" t="e">
        <f t="shared" si="1"/>
        <v>#DIV/0!</v>
      </c>
      <c r="H50" s="10"/>
    </row>
    <row r="51" spans="1:8" ht="46.5" customHeight="1" hidden="1">
      <c r="A51" s="4" t="s">
        <v>157</v>
      </c>
      <c r="B51" s="31"/>
      <c r="C51" s="31"/>
      <c r="D51" s="6" t="e">
        <f t="shared" si="1"/>
        <v>#DIV/0!</v>
      </c>
      <c r="H51" s="10"/>
    </row>
    <row r="52" spans="1:8" ht="33.75" customHeight="1">
      <c r="A52" s="4" t="s">
        <v>183</v>
      </c>
      <c r="B52" s="31">
        <v>293.37701</v>
      </c>
      <c r="C52" s="31">
        <v>293.37701</v>
      </c>
      <c r="D52" s="6">
        <f t="shared" si="1"/>
        <v>100</v>
      </c>
      <c r="H52" s="10"/>
    </row>
    <row r="53" spans="1:8" ht="45" customHeight="1">
      <c r="A53" s="4" t="s">
        <v>187</v>
      </c>
      <c r="B53" s="31">
        <v>578.2</v>
      </c>
      <c r="C53" s="31">
        <v>0</v>
      </c>
      <c r="D53" s="6">
        <f t="shared" si="1"/>
        <v>0</v>
      </c>
      <c r="H53" s="10"/>
    </row>
    <row r="54" spans="1:8" ht="66" customHeight="1">
      <c r="A54" s="4" t="s">
        <v>203</v>
      </c>
      <c r="B54" s="31">
        <v>855.97</v>
      </c>
      <c r="C54" s="31">
        <v>0</v>
      </c>
      <c r="D54" s="6">
        <f t="shared" si="1"/>
        <v>0</v>
      </c>
      <c r="H54" s="10"/>
    </row>
    <row r="55" spans="1:8" ht="52.5" customHeight="1">
      <c r="A55" s="4" t="s">
        <v>200</v>
      </c>
      <c r="B55" s="31">
        <v>96.758</v>
      </c>
      <c r="C55" s="31">
        <v>97.26391</v>
      </c>
      <c r="D55" s="6">
        <f t="shared" si="1"/>
        <v>100.52286115876723</v>
      </c>
      <c r="H55" s="10"/>
    </row>
    <row r="56" spans="1:8" ht="79.5" customHeight="1">
      <c r="A56" s="4" t="s">
        <v>204</v>
      </c>
      <c r="B56" s="31">
        <v>120</v>
      </c>
      <c r="C56" s="31">
        <v>90</v>
      </c>
      <c r="D56" s="6">
        <v>0</v>
      </c>
      <c r="H56" s="10"/>
    </row>
    <row r="57" spans="1:8" ht="105.75" customHeight="1">
      <c r="A57" s="4" t="s">
        <v>194</v>
      </c>
      <c r="B57" s="31">
        <v>3522.17045</v>
      </c>
      <c r="C57" s="31">
        <v>2699</v>
      </c>
      <c r="D57" s="6">
        <f t="shared" si="1"/>
        <v>76.62888660030636</v>
      </c>
      <c r="H57" s="10"/>
    </row>
    <row r="58" spans="1:8" ht="45" customHeight="1">
      <c r="A58" s="4" t="s">
        <v>201</v>
      </c>
      <c r="B58" s="31">
        <v>206.937</v>
      </c>
      <c r="C58" s="31">
        <v>206.937</v>
      </c>
      <c r="D58" s="6">
        <f t="shared" si="1"/>
        <v>100</v>
      </c>
      <c r="H58" s="10"/>
    </row>
    <row r="59" spans="1:8" ht="82.5" customHeight="1" hidden="1">
      <c r="A59" s="4" t="s">
        <v>204</v>
      </c>
      <c r="B59" s="31">
        <v>0</v>
      </c>
      <c r="C59" s="31"/>
      <c r="D59" s="6"/>
      <c r="H59" s="10"/>
    </row>
    <row r="60" spans="1:4" ht="19.5" customHeight="1">
      <c r="A60" s="8" t="s">
        <v>1</v>
      </c>
      <c r="B60" s="47">
        <f>B34+B8</f>
        <v>133276.10127</v>
      </c>
      <c r="C60" s="47">
        <f>C34+C8</f>
        <v>124797.80294</v>
      </c>
      <c r="D60" s="48">
        <f>C60/B60*100</f>
        <v>93.63854565881688</v>
      </c>
    </row>
    <row r="61" spans="1:4" ht="14.25">
      <c r="A61" s="8" t="s">
        <v>154</v>
      </c>
      <c r="B61" s="47">
        <f>B62+B67+B69+B72+B77+B81+B83</f>
        <v>136176.10126999998</v>
      </c>
      <c r="C61" s="47">
        <f>C62+C67+C69+C72+C77+C81+C83</f>
        <v>120917.28769</v>
      </c>
      <c r="D61" s="48">
        <f>C61/B61*100</f>
        <v>88.79479333180062</v>
      </c>
    </row>
    <row r="62" spans="1:4" ht="13.5" customHeight="1">
      <c r="A62" s="60" t="s">
        <v>17</v>
      </c>
      <c r="B62" s="61">
        <f>B63+B64+B65+B66</f>
        <v>6500.08719</v>
      </c>
      <c r="C62" s="61">
        <f>C63+C64+C65+C66</f>
        <v>4140.5970099999995</v>
      </c>
      <c r="D62" s="62">
        <f aca="true" t="shared" si="2" ref="D62:D83">C62/B62*100</f>
        <v>63.70063799098054</v>
      </c>
    </row>
    <row r="63" spans="1:4" ht="27" customHeight="1">
      <c r="A63" s="70" t="s">
        <v>9</v>
      </c>
      <c r="B63" s="63">
        <v>4843.43853</v>
      </c>
      <c r="C63" s="63">
        <v>3446.4224</v>
      </c>
      <c r="D63" s="62">
        <f t="shared" si="2"/>
        <v>71.1565219348412</v>
      </c>
    </row>
    <row r="64" spans="1:4" ht="12.75" hidden="1">
      <c r="A64" s="69" t="s">
        <v>29</v>
      </c>
      <c r="B64" s="63"/>
      <c r="C64" s="63"/>
      <c r="D64" s="62" t="e">
        <f t="shared" si="2"/>
        <v>#DIV/0!</v>
      </c>
    </row>
    <row r="65" spans="1:4" ht="12.75">
      <c r="A65" s="69" t="s">
        <v>12</v>
      </c>
      <c r="B65" s="64">
        <v>50</v>
      </c>
      <c r="C65" s="64">
        <v>0</v>
      </c>
      <c r="D65" s="62">
        <f t="shared" si="2"/>
        <v>0</v>
      </c>
    </row>
    <row r="66" spans="1:4" ht="14.25" customHeight="1">
      <c r="A66" s="70" t="s">
        <v>7</v>
      </c>
      <c r="B66" s="64">
        <v>1606.64866</v>
      </c>
      <c r="C66" s="64">
        <v>694.17461</v>
      </c>
      <c r="D66" s="62">
        <f t="shared" si="2"/>
        <v>43.20637282329044</v>
      </c>
    </row>
    <row r="67" spans="1:4" ht="15.75" customHeight="1" hidden="1">
      <c r="A67" s="60" t="s">
        <v>18</v>
      </c>
      <c r="B67" s="66">
        <f>B68</f>
        <v>0</v>
      </c>
      <c r="C67" s="66">
        <f>C68</f>
        <v>0</v>
      </c>
      <c r="D67" s="62">
        <v>0</v>
      </c>
    </row>
    <row r="68" spans="1:4" ht="15.75" customHeight="1" hidden="1">
      <c r="A68" s="70" t="s">
        <v>5</v>
      </c>
      <c r="B68" s="64"/>
      <c r="C68" s="64"/>
      <c r="D68" s="62">
        <v>0</v>
      </c>
    </row>
    <row r="69" spans="1:4" ht="15.75" customHeight="1">
      <c r="A69" s="60" t="s">
        <v>47</v>
      </c>
      <c r="B69" s="66">
        <f>B70+B71</f>
        <v>730.4475</v>
      </c>
      <c r="C69" s="66">
        <f>C70+C71</f>
        <v>680.2475</v>
      </c>
      <c r="D69" s="62">
        <f t="shared" si="2"/>
        <v>93.1275006075043</v>
      </c>
    </row>
    <row r="70" spans="1:4" ht="25.5">
      <c r="A70" s="70" t="s">
        <v>80</v>
      </c>
      <c r="B70" s="64">
        <v>0.1</v>
      </c>
      <c r="C70" s="64">
        <v>0</v>
      </c>
      <c r="D70" s="62">
        <f t="shared" si="2"/>
        <v>0</v>
      </c>
    </row>
    <row r="71" spans="1:4" ht="25.5">
      <c r="A71" s="70" t="s">
        <v>155</v>
      </c>
      <c r="B71" s="64">
        <v>730.3475</v>
      </c>
      <c r="C71" s="64">
        <v>680.2475</v>
      </c>
      <c r="D71" s="62">
        <f t="shared" si="2"/>
        <v>93.14025172948493</v>
      </c>
    </row>
    <row r="72" spans="1:4" ht="15.75" customHeight="1">
      <c r="A72" s="60" t="s">
        <v>11</v>
      </c>
      <c r="B72" s="66">
        <f>B73+B74+B75+B76</f>
        <v>105259.27498</v>
      </c>
      <c r="C72" s="66">
        <f>C73+C74+C75+C76</f>
        <v>98320.17823</v>
      </c>
      <c r="D72" s="62">
        <f t="shared" si="2"/>
        <v>93.40761490964243</v>
      </c>
    </row>
    <row r="73" spans="1:4" ht="0.75" customHeight="1">
      <c r="A73" s="70" t="s">
        <v>71</v>
      </c>
      <c r="B73" s="64">
        <v>0</v>
      </c>
      <c r="C73" s="64">
        <v>0</v>
      </c>
      <c r="D73" s="62" t="e">
        <f t="shared" si="2"/>
        <v>#DIV/0!</v>
      </c>
    </row>
    <row r="74" spans="1:4" ht="12.75">
      <c r="A74" s="70" t="s">
        <v>50</v>
      </c>
      <c r="B74" s="64">
        <v>1013.44</v>
      </c>
      <c r="C74" s="64">
        <v>70</v>
      </c>
      <c r="D74" s="62">
        <f t="shared" si="2"/>
        <v>6.907167666561414</v>
      </c>
    </row>
    <row r="75" spans="1:4" ht="14.25" customHeight="1">
      <c r="A75" s="70" t="s">
        <v>28</v>
      </c>
      <c r="B75" s="64">
        <v>103121.97067</v>
      </c>
      <c r="C75" s="64">
        <v>97777.81392</v>
      </c>
      <c r="D75" s="62">
        <f t="shared" si="2"/>
        <v>94.81763516030759</v>
      </c>
    </row>
    <row r="76" spans="1:4" ht="15.75" customHeight="1">
      <c r="A76" s="70" t="s">
        <v>16</v>
      </c>
      <c r="B76" s="64">
        <v>1123.86431</v>
      </c>
      <c r="C76" s="64">
        <v>472.36431</v>
      </c>
      <c r="D76" s="62">
        <f t="shared" si="2"/>
        <v>42.03036841698443</v>
      </c>
    </row>
    <row r="77" spans="1:4" ht="12.75">
      <c r="A77" s="60" t="s">
        <v>156</v>
      </c>
      <c r="B77" s="66">
        <f>B78+B79+B80</f>
        <v>23406.0676</v>
      </c>
      <c r="C77" s="66">
        <f>C78+C79+C80</f>
        <v>17542.349720000002</v>
      </c>
      <c r="D77" s="62">
        <f t="shared" si="2"/>
        <v>74.94787257642545</v>
      </c>
    </row>
    <row r="78" spans="1:4" ht="12.75">
      <c r="A78" s="70" t="s">
        <v>15</v>
      </c>
      <c r="B78" s="64">
        <v>490.16415</v>
      </c>
      <c r="C78" s="64">
        <v>400.16109</v>
      </c>
      <c r="D78" s="62">
        <f t="shared" si="2"/>
        <v>81.63817978120187</v>
      </c>
    </row>
    <row r="79" spans="1:4" ht="12.75">
      <c r="A79" s="59" t="s">
        <v>8</v>
      </c>
      <c r="B79" s="64">
        <v>7383.58274</v>
      </c>
      <c r="C79" s="64">
        <v>3475.57137</v>
      </c>
      <c r="D79" s="62">
        <f t="shared" si="2"/>
        <v>47.071611335393534</v>
      </c>
    </row>
    <row r="80" spans="1:4" ht="12.75">
      <c r="A80" s="70" t="s">
        <v>6</v>
      </c>
      <c r="B80" s="64">
        <v>15532.32071</v>
      </c>
      <c r="C80" s="64">
        <v>13666.61726</v>
      </c>
      <c r="D80" s="62">
        <f t="shared" si="2"/>
        <v>87.98825053361907</v>
      </c>
    </row>
    <row r="81" spans="1:4" ht="15" customHeight="1">
      <c r="A81" s="60" t="s">
        <v>147</v>
      </c>
      <c r="B81" s="66">
        <f>B82</f>
        <v>280.224</v>
      </c>
      <c r="C81" s="66">
        <f>C82</f>
        <v>233.91523</v>
      </c>
      <c r="D81" s="62">
        <f t="shared" si="2"/>
        <v>83.47437407217085</v>
      </c>
    </row>
    <row r="82" spans="1:4" ht="15" customHeight="1">
      <c r="A82" s="70" t="s">
        <v>10</v>
      </c>
      <c r="B82" s="64">
        <v>280.224</v>
      </c>
      <c r="C82" s="64">
        <v>233.91523</v>
      </c>
      <c r="D82" s="62">
        <f t="shared" si="2"/>
        <v>83.47437407217085</v>
      </c>
    </row>
    <row r="83" spans="1:4" ht="0.75" customHeight="1">
      <c r="A83" s="8" t="s">
        <v>94</v>
      </c>
      <c r="B83" s="54">
        <f>B84</f>
        <v>0</v>
      </c>
      <c r="C83" s="54">
        <f>C84</f>
        <v>0</v>
      </c>
      <c r="D83" s="48" t="e">
        <f t="shared" si="2"/>
        <v>#DIV/0!</v>
      </c>
    </row>
    <row r="84" spans="1:4" ht="0.75" customHeight="1">
      <c r="A84" s="4" t="s">
        <v>95</v>
      </c>
      <c r="B84" s="49">
        <v>0</v>
      </c>
      <c r="C84" s="49">
        <v>0</v>
      </c>
      <c r="D84" s="48" t="e">
        <f>C84/B84*100</f>
        <v>#DIV/0!</v>
      </c>
    </row>
    <row r="85" spans="1:4" ht="14.25" customHeight="1">
      <c r="A85" s="4" t="s">
        <v>0</v>
      </c>
      <c r="B85" s="49">
        <f>B60-B61</f>
        <v>-2899.999999999971</v>
      </c>
      <c r="C85" s="49">
        <f>C60-C61</f>
        <v>3880.5152499999967</v>
      </c>
      <c r="D85" s="55"/>
    </row>
    <row r="86" spans="1:4" ht="14.25" customHeight="1">
      <c r="A86" s="3"/>
      <c r="B86" s="5"/>
      <c r="C86" s="5"/>
      <c r="D86" s="6"/>
    </row>
    <row r="87" spans="1:5" ht="14.25" customHeight="1">
      <c r="A87" s="1" t="s">
        <v>198</v>
      </c>
      <c r="B87" s="1"/>
      <c r="C87" s="1"/>
      <c r="D87" s="1"/>
      <c r="E87" s="1"/>
    </row>
    <row r="88" spans="1:4" ht="15.75">
      <c r="A88" s="1" t="s">
        <v>92</v>
      </c>
      <c r="B88" s="1"/>
      <c r="C88" s="1" t="s">
        <v>199</v>
      </c>
      <c r="D88" s="1"/>
    </row>
    <row r="89" ht="12.75">
      <c r="A89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7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2023-09-08T06:23:15Z</cp:lastPrinted>
  <dcterms:created xsi:type="dcterms:W3CDTF">2007-03-05T11:59:24Z</dcterms:created>
  <dcterms:modified xsi:type="dcterms:W3CDTF">2023-11-16T08:53:00Z</dcterms:modified>
  <cp:category/>
  <cp:version/>
  <cp:contentType/>
  <cp:contentStatus/>
</cp:coreProperties>
</file>