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1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'Алекс'!$A$1:$D$73</definedName>
    <definedName name="_xlnm.Print_Area" localSheetId="1">'В-У'!$A$1:$D$74</definedName>
    <definedName name="_xlnm.Print_Area" localSheetId="2">'Вят'!$A$1:$D$82</definedName>
    <definedName name="_xlnm.Print_Area" localSheetId="3">'Кужмара'!$A$1:$D$83</definedName>
    <definedName name="_xlnm.Print_Area" localSheetId="4">'Михайл'!$A$1:$D$70</definedName>
    <definedName name="_xlnm.Print_Area" localSheetId="5">'Ронга'!$A$1:$D$68</definedName>
    <definedName name="_xlnm.Print_Area" localSheetId="7">'Совет'!$A$1:$D$91</definedName>
    <definedName name="_xlnm.Print_Area" localSheetId="6">'Солнеч'!$A$1:$D$63</definedName>
  </definedNames>
  <calcPr fullCalcOnLoad="1"/>
</workbook>
</file>

<file path=xl/sharedStrings.xml><?xml version="1.0" encoding="utf-8"?>
<sst xmlns="http://schemas.openxmlformats.org/spreadsheetml/2006/main" count="582" uniqueCount="224">
  <si>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</si>
  <si>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</si>
  <si>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</si>
  <si>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</si>
  <si>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</si>
  <si>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</si>
  <si>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</si>
  <si>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</si>
  <si>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</si>
  <si>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</si>
  <si>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</si>
  <si>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</si>
  <si>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</si>
  <si>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</si>
  <si>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</si>
  <si>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</si>
  <si>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</si>
  <si>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</si>
  <si>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</si>
  <si>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</si>
  <si>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</si>
  <si>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</si>
  <si>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</si>
  <si>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</si>
  <si>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</si>
  <si>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</si>
  <si>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</si>
  <si>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</si>
  <si>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</si>
  <si>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</si>
  <si>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</si>
  <si>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</si>
  <si>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</si>
  <si>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</si>
  <si>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</si>
  <si>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</si>
  <si>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</si>
  <si>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</si>
  <si>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</si>
  <si>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</si>
  <si>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</si>
  <si>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</si>
  <si>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</si>
  <si>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</si>
  <si>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</si>
  <si>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</si>
  <si>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</si>
  <si>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</si>
  <si>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</si>
  <si>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</si>
  <si>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</si>
  <si>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 xml:space="preserve">0501 Жилищное хозяйство  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</si>
  <si>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</si>
  <si>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</si>
  <si>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</si>
  <si>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</si>
  <si>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</si>
  <si>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</si>
  <si>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</si>
  <si>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</si>
  <si>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</si>
  <si>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</si>
  <si>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</si>
  <si>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</si>
  <si>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</si>
  <si>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</si>
  <si>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</si>
  <si>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</si>
  <si>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</si>
  <si>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</si>
  <si>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</si>
  <si>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</si>
  <si>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</si>
  <si>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</si>
  <si>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</si>
  <si>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</si>
  <si>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</si>
  <si>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</si>
  <si>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</si>
  <si>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</si>
  <si>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</si>
  <si>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</si>
  <si>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</si>
  <si>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</si>
  <si>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</si>
  <si>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</si>
  <si>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</si>
  <si>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</si>
  <si>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</si>
  <si>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</si>
  <si>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</si>
  <si>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</si>
  <si>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</si>
  <si>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</si>
  <si>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</si>
  <si>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</si>
  <si>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</si>
  <si>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</si>
  <si>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</si>
  <si>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</si>
  <si>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</si>
  <si>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</si>
  <si>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</si>
  <si>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</si>
  <si>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</si>
  <si>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</si>
  <si>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</si>
  <si>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</si>
  <si>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</si>
  <si>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</si>
  <si>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</si>
  <si>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</si>
  <si>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</si>
  <si>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</si>
  <si>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</si>
  <si>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</si>
  <si>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</si>
  <si>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</si>
  <si>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</si>
  <si>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</si>
  <si>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</si>
  <si>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</si>
  <si>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</si>
  <si>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</si>
  <si>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</si>
  <si>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</si>
  <si>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</si>
  <si>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</si>
  <si>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</si>
  <si>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</si>
  <si>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</si>
  <si>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</si>
  <si>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</si>
  <si>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</si>
  <si>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</si>
  <si>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</si>
  <si>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</si>
  <si>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</si>
  <si>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</si>
  <si>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</si>
  <si>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</si>
  <si>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</si>
  <si>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</si>
  <si>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</si>
  <si>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</si>
  <si>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</si>
  <si>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</si>
  <si>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</si>
  <si>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</si>
  <si>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</si>
  <si>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</si>
  <si>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</si>
  <si>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</si>
  <si>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</si>
  <si>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</si>
  <si>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</si>
  <si>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</si>
  <si>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</si>
  <si>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</si>
  <si>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</si>
  <si>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</si>
  <si>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</si>
  <si>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</si>
  <si>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</si>
  <si>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</si>
  <si>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</si>
  <si>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</si>
  <si>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</si>
  <si>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</si>
  <si>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</si>
  <si>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</si>
  <si>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</si>
  <si>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992 208 05 000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</si>
  <si>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</si>
  <si>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</si>
  <si>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</si>
  <si>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</si>
  <si>
    <t>904 207 05020 13 0000 150 Поступления от денежных пожертвований, предоставляемых физическими лицами получателям средств бюджетов городских поселений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</si>
  <si>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</si>
  <si>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29 999 13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</si>
  <si>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904 207 05020 13 0010 150 Поступления от денежных пожертвований, предоставляемых физическими лицами получателям средств бюджетов городских поселений (на реализацию целей муниципальной программы "Оснащение дворовых территорий элементами благоустройства в городском поселении Советский на 2023-2025 годы")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</si>
  <si>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</si>
  <si>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администрацийФедерации, местных администраций </t>
  </si>
  <si>
    <t>0309 Гражданская оборона</t>
  </si>
  <si>
    <t>План 2024 г.</t>
  </si>
  <si>
    <t xml:space="preserve">904 113 01995 13 0000 130 Прочие доходы от оказания платных услуг (работ) получателями средств бюджетов городских поселений </t>
  </si>
  <si>
    <t>на 1 февраля  2024 г.</t>
  </si>
  <si>
    <t>Факт на 01.02.24 г.</t>
  </si>
  <si>
    <t>0104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</si>
  <si>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0314 Другие вопросы в области национальной безопасности и правоохранительной деятельности</t>
  </si>
  <si>
    <t>0104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</si>
  <si>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0203  Мобилизационная и вневойсковая подготовка</t>
  </si>
  <si>
    <t>0310    Защита населения и территории от чрезвычайных ситуаций природного и техногенного характера, пожарная безопасность</t>
  </si>
  <si>
    <t>904 202 29 999 10 0040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</si>
  <si>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40014 10 0090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</si>
  <si>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игровой площадки в п.Алексеевский, проект - "Игроград" – благоустройство игровой площадки в п.Алексеевский")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</si>
  <si>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игровой площадки в п.Алексеевский, проект - "Игроград" – благоустройство игровой площадки в п.Алексеевский")</t>
  </si>
  <si>
    <t>904 117 15030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спортивной площадки в пос. Комсомольском, проект -                      "Олимпия" - обустройство спортивной площадки в пос. Комсомольском")</t>
  </si>
  <si>
    <t>904 117 15030 10 0022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спортивной площадки в пос. Комсомольском, проект -                      "Олимпия" - обустройство спортивной площадки в пос. Комсомольском")</t>
  </si>
  <si>
    <t>904 117 15030 10 0019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территории кладбища дер. Шанер, проект -                      "Устройство ограждения территории кладбища дер. Шанер")</t>
  </si>
  <si>
    <t>904 117 15030 10 0029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территории кладбища дер. Шанер, проект - "Устройство ограждения территории кладбища дер. Шанер")</t>
  </si>
  <si>
    <t>904 117 15030 10 0110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 Колянур, проект - "Устройство уличного освещения в дер. Колянур")</t>
  </si>
  <si>
    <t>904 117 15030 10 0210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 Колянур, проект - "Устройство уличного освещения в дер. Колянур")</t>
  </si>
  <si>
    <t xml:space="preserve">904 117 15030 10 0029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территории кладбища дер. Шанер, проект - "Устройство ограждения территории кладбища дер. Шанер")
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</si>
  <si>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кладбища дер. Русский Кадам, проект -                       "Устройство ограждения кладбища дер. Русский Кадам")</t>
  </si>
  <si>
    <t>904 117 15030 10 0023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кладбища дер. Русский Кадам, проект - "Устройство ограждения кладбища дер. Русский Кадам")</t>
  </si>
  <si>
    <t>904 117 15030 10 0111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территории кладбища в дер. Кордемтюр, проект - "Добрая память" - устройство ограждения территории кладбища в дер. Кордемтюр")</t>
  </si>
  <si>
    <t>904 117 15030 10 0211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территории кладбища в дер. Кордемтюр, проект - "Добрая память" - устройство ограждения территории кладбища в дер. Кордемтюр")</t>
  </si>
  <si>
    <t>904 117 15030 10 0112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Победы в дер. Михайловка, проект -                                  "Благоустройство парка Победы в дер. Михайловка")</t>
  </si>
  <si>
    <t>904 117 15030 10 0212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Победы в дер. Михайловка, проект -                                  "Благоустройство парка Победы в дер. Михайловка")</t>
  </si>
  <si>
    <t>904 117 15030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Набережной в дер. Кугенер, проект - "Ремонт дороги по ул. Набережной в дер. Кугенер")</t>
  </si>
  <si>
    <t>904 117 15030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Набережной в дер. Кугенер, проект - "Ремонт дороги по ул. Набережной в дер. Кугенер")</t>
  </si>
  <si>
    <t>904 117 15030 10 0015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территории детской площадки в пос. Голубой, проект - "Играй-ка" - благоустройство территории детской площадки в пос. Голубой")</t>
  </si>
  <si>
    <t>904 117 15030 10 0025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территории детской площадки в пос. Голубой, проект - "Играй-ка" - благоустройство территории детской площадки в пос. Голубой")</t>
  </si>
  <si>
    <t>904 117 15030 10 0016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территории детской площадки в пос. Солнечный, проект - "Солнечный остров" - благоустройство территории детской площадки в пос. Солнечный")</t>
  </si>
  <si>
    <t>904 117 15030 10 0026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территории детской площадки в пос. Солнечный, проект - "Солнечный остров" - благоустройство территории детской площадки в пос. Солнечный")</t>
  </si>
  <si>
    <t>904 1 17 15030 13 0017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на устройство хоккейной площадки в пос. Советский (1 этап), проект - "Устройство хоккейной площадки в пос. Советский (1 этап)")</t>
  </si>
  <si>
    <t>904 1 17 15030 13 0027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на устройство хоккейной площадки в пос. Советский (1 этап), проект - "Устройство хоккейной площадки в пос. Советский (1 этап)")</t>
  </si>
  <si>
    <t>904 1 17 15030 13 0018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на ремонт памятника В.И.Ленину в пгт Советский, проект - "Ремонт памятника В.И.Ленину в пгт Советский")</t>
  </si>
  <si>
    <t>904 1 17 15030 13 0028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на ремонт памятника В.И.Ленину в пгт Советский, проект - "Ремонт памятника В.И.Ленину в пгт Советский")</t>
  </si>
  <si>
    <t>904 2 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</si>
  <si>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 02 29999 13 0050 150 Прочие субсидии (на выполнение работ по предотвращению распространения сорного растения борщевика Сосновского)</t>
  </si>
  <si>
    <t>992 2 02 40014 13 0090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</si>
  <si>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2 07 05020 13 0000 150 Поступления от денежных пожертвований, предоставляемых физическими лицами получателям средств бюджетов городских поселений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</si>
</sst>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20" borderId="1">
      <alignment horizontal="right" vertical="top" shrinkToFit="1"/>
      <protection/>
    </xf>
    <xf numFmtId="0" fontId="31" fillId="0" borderId="1">
      <alignment vertical="top" wrapTex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6" fillId="0" borderId="0" xfId="62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7" applyFont="1" applyBorder="1" applyAlignment="1">
      <alignment horizontal="justify" vertical="top" wrapText="1"/>
      <protection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2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6" fillId="0" borderId="0" xfId="62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2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172" fontId="9" fillId="0" borderId="0" xfId="62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5"/>
  <sheetViews>
    <sheetView view="pageBreakPreview" zoomScale="110" zoomScaleSheetLayoutView="110" zoomScalePageLayoutView="0" workbookViewId="0" topLeftCell="A47">
      <pane xSplit="1" topLeftCell="B1" activePane="topRight" state="frozen"/>
      <selection pane="topLeft" activeCell="A1" sqref="A1"/>
      <selection pane="topRight" activeCell="A47" sqref="A47"/>
    </sheetView>
  </sheetViews>
  <sheetFormatPr defaultColWidth="9.00390625" defaultRowHeight="12.75"/>
  <cols>
    <col min="1" max="1" width="100.7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98</v>
      </c>
      <c r="B2" s="73"/>
      <c r="C2" s="73"/>
      <c r="D2" s="73"/>
    </row>
    <row r="3" spans="1:4" ht="15.75">
      <c r="A3" s="73" t="s">
        <v>186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2" t="s">
        <v>187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SUM(B9:B26)</f>
        <v>1566</v>
      </c>
      <c r="C8" s="9">
        <f>SUM(C9:C24)</f>
        <v>49.88902</v>
      </c>
      <c r="D8" s="10">
        <f aca="true" t="shared" si="0" ref="D8:D26">C8/B8*100</f>
        <v>3.1857611749680714</v>
      </c>
    </row>
    <row r="9" spans="1:4" ht="18" customHeight="1">
      <c r="A9" s="4" t="s">
        <v>20</v>
      </c>
      <c r="B9" s="11">
        <v>484</v>
      </c>
      <c r="C9" s="25">
        <v>29.3897</v>
      </c>
      <c r="D9" s="6">
        <f t="shared" si="0"/>
        <v>6.072252066115703</v>
      </c>
    </row>
    <row r="10" spans="1:4" ht="15.75" customHeight="1">
      <c r="A10" s="4" t="s">
        <v>21</v>
      </c>
      <c r="B10" s="11">
        <v>178</v>
      </c>
      <c r="C10" s="11">
        <v>6.6608</v>
      </c>
      <c r="D10" s="6">
        <f t="shared" si="0"/>
        <v>3.7420224719101123</v>
      </c>
    </row>
    <row r="11" spans="1:4" ht="21.75" customHeight="1">
      <c r="A11" s="4" t="s">
        <v>22</v>
      </c>
      <c r="B11" s="11">
        <v>424</v>
      </c>
      <c r="C11" s="11">
        <v>1.7002</v>
      </c>
      <c r="D11" s="6">
        <f t="shared" si="0"/>
        <v>0.4009905660377358</v>
      </c>
    </row>
    <row r="12" spans="1:4" ht="1.5" customHeight="1" hidden="1">
      <c r="A12" s="37" t="s">
        <v>145</v>
      </c>
      <c r="B12" s="11">
        <v>0</v>
      </c>
      <c r="C12" s="11">
        <v>0</v>
      </c>
      <c r="D12" s="6" t="e">
        <f t="shared" si="0"/>
        <v>#DIV/0!</v>
      </c>
    </row>
    <row r="13" spans="1:4" ht="32.25" customHeight="1">
      <c r="A13" s="4" t="s">
        <v>23</v>
      </c>
      <c r="B13" s="11">
        <v>5</v>
      </c>
      <c r="C13" s="11">
        <v>0</v>
      </c>
      <c r="D13" s="6">
        <f t="shared" si="0"/>
        <v>0</v>
      </c>
    </row>
    <row r="14" spans="1:4" ht="21" customHeight="1">
      <c r="A14" s="7" t="s">
        <v>24</v>
      </c>
      <c r="B14" s="11">
        <v>173</v>
      </c>
      <c r="C14" s="11">
        <v>0</v>
      </c>
      <c r="D14" s="6">
        <f t="shared" si="0"/>
        <v>0</v>
      </c>
    </row>
    <row r="15" spans="1:4" ht="48.75" customHeight="1">
      <c r="A15" s="12" t="s">
        <v>25</v>
      </c>
      <c r="B15" s="11">
        <v>142</v>
      </c>
      <c r="C15" s="11">
        <v>12.13832</v>
      </c>
      <c r="D15" s="6">
        <f t="shared" si="0"/>
        <v>8.548112676056338</v>
      </c>
    </row>
    <row r="16" spans="1:4" ht="30" customHeight="1" hidden="1">
      <c r="A16" s="4" t="s">
        <v>26</v>
      </c>
      <c r="B16" s="11">
        <v>0</v>
      </c>
      <c r="C16" s="11">
        <v>0</v>
      </c>
      <c r="D16" s="6" t="e">
        <f t="shared" si="0"/>
        <v>#DIV/0!</v>
      </c>
    </row>
    <row r="17" spans="1:4" ht="0.75" customHeight="1" hidden="1">
      <c r="A17" s="23" t="s">
        <v>35</v>
      </c>
      <c r="B17" s="11">
        <v>0</v>
      </c>
      <c r="C17" s="11">
        <v>0</v>
      </c>
      <c r="D17" s="6" t="e">
        <f t="shared" si="0"/>
        <v>#DIV/0!</v>
      </c>
    </row>
    <row r="18" spans="1:4" ht="32.25" customHeight="1" hidden="1">
      <c r="A18" s="51" t="s">
        <v>94</v>
      </c>
      <c r="B18" s="11"/>
      <c r="C18" s="11"/>
      <c r="D18" s="6" t="e">
        <f t="shared" si="0"/>
        <v>#DIV/0!</v>
      </c>
    </row>
    <row r="19" spans="1:4" ht="1.5" customHeight="1" hidden="1">
      <c r="A19" s="23" t="s">
        <v>36</v>
      </c>
      <c r="B19" s="11">
        <v>0</v>
      </c>
      <c r="C19" s="11">
        <v>0</v>
      </c>
      <c r="D19" s="6" t="e">
        <f t="shared" si="0"/>
        <v>#DIV/0!</v>
      </c>
    </row>
    <row r="20" spans="1:4" ht="1.5" customHeight="1" hidden="1">
      <c r="A20" s="23" t="s">
        <v>27</v>
      </c>
      <c r="B20" s="11">
        <v>0</v>
      </c>
      <c r="C20" s="11">
        <v>0</v>
      </c>
      <c r="D20" s="6" t="e">
        <f t="shared" si="0"/>
        <v>#DIV/0!</v>
      </c>
    </row>
    <row r="21" spans="1:4" ht="62.25" customHeight="1" hidden="1">
      <c r="A21" s="45" t="s">
        <v>119</v>
      </c>
      <c r="B21" s="11"/>
      <c r="C21" s="11"/>
      <c r="D21" s="6" t="e">
        <f t="shared" si="0"/>
        <v>#DIV/0!</v>
      </c>
    </row>
    <row r="22" spans="1:4" ht="60" customHeight="1" hidden="1">
      <c r="A22" s="45" t="s">
        <v>120</v>
      </c>
      <c r="B22" s="11"/>
      <c r="C22" s="11"/>
      <c r="D22" s="6" t="e">
        <f t="shared" si="0"/>
        <v>#DIV/0!</v>
      </c>
    </row>
    <row r="23" spans="1:4" ht="63" customHeight="1" hidden="1">
      <c r="A23" s="45"/>
      <c r="B23" s="11"/>
      <c r="C23" s="11"/>
      <c r="D23" s="6" t="e">
        <f t="shared" si="0"/>
        <v>#DIV/0!</v>
      </c>
    </row>
    <row r="24" spans="1:4" ht="32.25" customHeight="1" hidden="1">
      <c r="A24" s="45" t="s">
        <v>134</v>
      </c>
      <c r="B24" s="11">
        <v>0</v>
      </c>
      <c r="C24" s="11">
        <v>0</v>
      </c>
      <c r="D24" s="6" t="e">
        <f t="shared" si="0"/>
        <v>#DIV/0!</v>
      </c>
    </row>
    <row r="25" spans="1:4" ht="63.75" customHeight="1">
      <c r="A25" s="45" t="s">
        <v>195</v>
      </c>
      <c r="B25" s="11">
        <v>135</v>
      </c>
      <c r="C25" s="11">
        <v>0</v>
      </c>
      <c r="D25" s="6">
        <f t="shared" si="0"/>
        <v>0</v>
      </c>
    </row>
    <row r="26" spans="1:4" ht="63.75" customHeight="1">
      <c r="A26" s="45" t="s">
        <v>196</v>
      </c>
      <c r="B26" s="11">
        <v>25</v>
      </c>
      <c r="C26" s="11">
        <v>0</v>
      </c>
      <c r="D26" s="6">
        <f t="shared" si="0"/>
        <v>0</v>
      </c>
    </row>
    <row r="27" spans="1:4" ht="24" customHeight="1">
      <c r="A27" s="8" t="s">
        <v>4</v>
      </c>
      <c r="B27" s="24">
        <f>B28+B29+B37+B40+B38+B39+B36+B31+B41+B43+B44+B30+B32+B34+B42+B35+B46+B33+B47</f>
        <v>3899.5252499999997</v>
      </c>
      <c r="C27" s="24">
        <f>C28+C29+C31+C36+C37+C38+C39+C40+C41+C43+C44+C30+C32+C42+C34+C45+C46+C35</f>
        <v>142.72571</v>
      </c>
      <c r="D27" s="10">
        <f aca="true" t="shared" si="1" ref="D27:D47">C27/B27*100</f>
        <v>3.6600791339920162</v>
      </c>
    </row>
    <row r="28" spans="1:4" ht="37.5" customHeight="1">
      <c r="A28" s="4" t="s">
        <v>59</v>
      </c>
      <c r="B28" s="11">
        <v>1265.6</v>
      </c>
      <c r="C28" s="11">
        <v>105.4</v>
      </c>
      <c r="D28" s="6">
        <f t="shared" si="1"/>
        <v>8.328065739570166</v>
      </c>
    </row>
    <row r="29" spans="1:4" ht="31.5" customHeight="1">
      <c r="A29" s="4" t="s">
        <v>121</v>
      </c>
      <c r="B29" s="5">
        <v>160</v>
      </c>
      <c r="C29" s="5">
        <v>2.82571</v>
      </c>
      <c r="D29" s="6">
        <f t="shared" si="1"/>
        <v>1.76606875</v>
      </c>
    </row>
    <row r="30" spans="1:4" ht="55.5" customHeight="1" hidden="1">
      <c r="A30" s="4" t="s">
        <v>112</v>
      </c>
      <c r="B30" s="5"/>
      <c r="C30" s="5"/>
      <c r="D30" s="6" t="e">
        <f t="shared" si="1"/>
        <v>#DIV/0!</v>
      </c>
    </row>
    <row r="31" spans="1:4" ht="31.5" customHeight="1">
      <c r="A31" s="22" t="s">
        <v>60</v>
      </c>
      <c r="B31" s="5">
        <v>612.77699</v>
      </c>
      <c r="C31" s="5">
        <v>0</v>
      </c>
      <c r="D31" s="6">
        <f t="shared" si="1"/>
        <v>0</v>
      </c>
    </row>
    <row r="32" spans="1:4" ht="32.25" customHeight="1" hidden="1">
      <c r="A32" s="40" t="s">
        <v>122</v>
      </c>
      <c r="B32" s="5">
        <v>0</v>
      </c>
      <c r="C32" s="5">
        <v>0</v>
      </c>
      <c r="D32" s="6" t="e">
        <f t="shared" si="1"/>
        <v>#DIV/0!</v>
      </c>
    </row>
    <row r="33" spans="1:4" ht="32.25" customHeight="1">
      <c r="A33" s="40" t="s">
        <v>193</v>
      </c>
      <c r="B33" s="5">
        <v>811.08</v>
      </c>
      <c r="C33" s="5">
        <v>0</v>
      </c>
      <c r="D33" s="6">
        <f t="shared" si="1"/>
        <v>0</v>
      </c>
    </row>
    <row r="34" spans="1:4" ht="30.75" customHeight="1">
      <c r="A34" s="40" t="s">
        <v>165</v>
      </c>
      <c r="B34" s="5">
        <v>165.35501</v>
      </c>
      <c r="C34" s="5">
        <v>0</v>
      </c>
      <c r="D34" s="6">
        <f t="shared" si="1"/>
        <v>0</v>
      </c>
    </row>
    <row r="35" spans="1:4" ht="31.5" customHeight="1" hidden="1">
      <c r="A35" s="40" t="s">
        <v>168</v>
      </c>
      <c r="B35" s="5">
        <v>0</v>
      </c>
      <c r="C35" s="5">
        <v>0</v>
      </c>
      <c r="D35" s="6">
        <v>0</v>
      </c>
    </row>
    <row r="36" spans="1:4" ht="92.25" customHeight="1">
      <c r="A36" s="4" t="s">
        <v>124</v>
      </c>
      <c r="B36" s="5">
        <v>253.5</v>
      </c>
      <c r="C36" s="5">
        <v>34.5</v>
      </c>
      <c r="D36" s="6">
        <f t="shared" si="1"/>
        <v>13.609467455621301</v>
      </c>
    </row>
    <row r="37" spans="1:4" ht="0.75" customHeight="1" hidden="1">
      <c r="A37" s="4" t="s">
        <v>61</v>
      </c>
      <c r="B37" s="5"/>
      <c r="C37" s="5"/>
      <c r="D37" s="6" t="e">
        <f t="shared" si="1"/>
        <v>#DIV/0!</v>
      </c>
    </row>
    <row r="38" spans="1:4" ht="91.5" customHeight="1">
      <c r="A38" s="4" t="s">
        <v>153</v>
      </c>
      <c r="B38" s="5">
        <v>0.1</v>
      </c>
      <c r="C38" s="5">
        <v>0</v>
      </c>
      <c r="D38" s="6">
        <f t="shared" si="1"/>
        <v>0</v>
      </c>
    </row>
    <row r="39" spans="1:4" ht="111.75" customHeight="1" hidden="1">
      <c r="A39" s="4" t="s">
        <v>154</v>
      </c>
      <c r="B39" s="5">
        <v>0</v>
      </c>
      <c r="C39" s="5">
        <v>0</v>
      </c>
      <c r="D39" s="6" t="e">
        <f t="shared" si="1"/>
        <v>#DIV/0!</v>
      </c>
    </row>
    <row r="40" spans="1:4" ht="81.75" customHeight="1" hidden="1">
      <c r="A40" s="4" t="s">
        <v>127</v>
      </c>
      <c r="B40" s="5">
        <v>0</v>
      </c>
      <c r="C40" s="5">
        <v>0</v>
      </c>
      <c r="D40" s="6">
        <v>0</v>
      </c>
    </row>
    <row r="41" spans="1:4" ht="101.25" customHeight="1" hidden="1">
      <c r="A41" s="4" t="s">
        <v>128</v>
      </c>
      <c r="B41" s="5">
        <v>0</v>
      </c>
      <c r="C41" s="5"/>
      <c r="D41" s="6" t="e">
        <f t="shared" si="1"/>
        <v>#DIV/0!</v>
      </c>
    </row>
    <row r="42" spans="1:4" ht="79.5" customHeight="1">
      <c r="A42" s="4" t="s">
        <v>128</v>
      </c>
      <c r="B42" s="5">
        <v>611.01325</v>
      </c>
      <c r="C42" s="5">
        <v>0</v>
      </c>
      <c r="D42" s="6">
        <f t="shared" si="1"/>
        <v>0</v>
      </c>
    </row>
    <row r="43" spans="1:4" ht="75" customHeight="1">
      <c r="A43" s="4" t="s">
        <v>129</v>
      </c>
      <c r="B43" s="5">
        <v>0.1</v>
      </c>
      <c r="C43" s="5">
        <v>0</v>
      </c>
      <c r="D43" s="6">
        <f t="shared" si="1"/>
        <v>0</v>
      </c>
    </row>
    <row r="44" spans="1:4" ht="48.75" customHeight="1" hidden="1">
      <c r="A44" s="4" t="s">
        <v>140</v>
      </c>
      <c r="B44" s="5"/>
      <c r="C44" s="5"/>
      <c r="D44" s="6" t="e">
        <f t="shared" si="1"/>
        <v>#DIV/0!</v>
      </c>
    </row>
    <row r="45" spans="1:4" ht="38.25" customHeight="1" hidden="1">
      <c r="A45" s="4" t="s">
        <v>147</v>
      </c>
      <c r="B45" s="5">
        <v>0</v>
      </c>
      <c r="C45" s="5"/>
      <c r="D45" s="6" t="e">
        <f t="shared" si="1"/>
        <v>#DIV/0!</v>
      </c>
    </row>
    <row r="46" spans="1:4" ht="96" customHeight="1" hidden="1">
      <c r="A46" s="4" t="s">
        <v>174</v>
      </c>
      <c r="B46" s="5">
        <v>0</v>
      </c>
      <c r="C46" s="5">
        <v>0</v>
      </c>
      <c r="D46" s="6" t="e">
        <f t="shared" si="1"/>
        <v>#DIV/0!</v>
      </c>
    </row>
    <row r="47" spans="1:4" ht="96" customHeight="1">
      <c r="A47" s="4" t="s">
        <v>194</v>
      </c>
      <c r="B47" s="5">
        <v>20</v>
      </c>
      <c r="C47" s="5">
        <v>0</v>
      </c>
      <c r="D47" s="6">
        <f t="shared" si="1"/>
        <v>0</v>
      </c>
    </row>
    <row r="48" spans="1:4" ht="14.25">
      <c r="A48" s="8" t="s">
        <v>1</v>
      </c>
      <c r="B48" s="47">
        <f>B27+B8</f>
        <v>5465.52525</v>
      </c>
      <c r="C48" s="47">
        <f>C27+C8</f>
        <v>192.61473</v>
      </c>
      <c r="D48" s="48">
        <f aca="true" t="shared" si="2" ref="D48:D68">C48/B48*100</f>
        <v>3.524176015836722</v>
      </c>
    </row>
    <row r="49" spans="1:4" ht="14.25">
      <c r="A49" s="8" t="s">
        <v>148</v>
      </c>
      <c r="B49" s="47">
        <f>B50+B55+B57+B60+B63+B67</f>
        <v>5465.52525</v>
      </c>
      <c r="C49" s="47">
        <f>C50+C55+C57+C60+C63+C67</f>
        <v>197.79233999999997</v>
      </c>
      <c r="D49" s="48">
        <f t="shared" si="2"/>
        <v>3.6189081735556883</v>
      </c>
    </row>
    <row r="50" spans="1:4" ht="12.75">
      <c r="A50" s="60" t="s">
        <v>17</v>
      </c>
      <c r="B50" s="61">
        <f>B51+B52+B53+B54</f>
        <v>2185.018</v>
      </c>
      <c r="C50" s="61">
        <f>C51+C52+C53+C54</f>
        <v>138.85062</v>
      </c>
      <c r="D50" s="62">
        <f t="shared" si="2"/>
        <v>6.354667101140585</v>
      </c>
    </row>
    <row r="51" spans="1:4" ht="25.5">
      <c r="A51" s="70" t="s">
        <v>188</v>
      </c>
      <c r="B51" s="63">
        <v>2060.2</v>
      </c>
      <c r="C51" s="63">
        <v>82.44458</v>
      </c>
      <c r="D51" s="62">
        <f t="shared" si="2"/>
        <v>4.001775555771285</v>
      </c>
    </row>
    <row r="52" spans="1:4" ht="12.75">
      <c r="A52" s="58" t="s">
        <v>29</v>
      </c>
      <c r="B52" s="63">
        <v>15.418</v>
      </c>
      <c r="C52" s="63">
        <v>0</v>
      </c>
      <c r="D52" s="62">
        <f t="shared" si="2"/>
        <v>0</v>
      </c>
    </row>
    <row r="53" spans="1:4" ht="12.75">
      <c r="A53" s="59" t="s">
        <v>12</v>
      </c>
      <c r="B53" s="63">
        <v>2</v>
      </c>
      <c r="C53" s="63">
        <v>0</v>
      </c>
      <c r="D53" s="62">
        <f t="shared" si="2"/>
        <v>0</v>
      </c>
    </row>
    <row r="54" spans="1:4" ht="15" customHeight="1">
      <c r="A54" s="58" t="s">
        <v>7</v>
      </c>
      <c r="B54" s="63">
        <v>107.4</v>
      </c>
      <c r="C54" s="63">
        <v>56.40604</v>
      </c>
      <c r="D54" s="62">
        <f t="shared" si="2"/>
        <v>52.51959031657355</v>
      </c>
    </row>
    <row r="55" spans="1:4" ht="12.75">
      <c r="A55" s="64" t="s">
        <v>18</v>
      </c>
      <c r="B55" s="65">
        <f>B56</f>
        <v>160</v>
      </c>
      <c r="C55" s="65">
        <f>C56</f>
        <v>2.82571</v>
      </c>
      <c r="D55" s="62">
        <f t="shared" si="2"/>
        <v>1.76606875</v>
      </c>
    </row>
    <row r="56" spans="1:4" ht="16.5" customHeight="1">
      <c r="A56" s="58" t="s">
        <v>5</v>
      </c>
      <c r="B56" s="63">
        <v>160</v>
      </c>
      <c r="C56" s="63">
        <v>2.82571</v>
      </c>
      <c r="D56" s="62">
        <f t="shared" si="2"/>
        <v>1.76606875</v>
      </c>
    </row>
    <row r="57" spans="1:4" ht="12.75">
      <c r="A57" s="64" t="s">
        <v>90</v>
      </c>
      <c r="B57" s="65">
        <f>B58+B59</f>
        <v>48.1</v>
      </c>
      <c r="C57" s="65">
        <f>C58+C59</f>
        <v>0</v>
      </c>
      <c r="D57" s="62">
        <f t="shared" si="2"/>
        <v>0</v>
      </c>
    </row>
    <row r="58" spans="1:4" ht="25.5">
      <c r="A58" s="70" t="s">
        <v>149</v>
      </c>
      <c r="B58" s="63">
        <v>30.1</v>
      </c>
      <c r="C58" s="63">
        <v>0</v>
      </c>
      <c r="D58" s="62">
        <f t="shared" si="2"/>
        <v>0</v>
      </c>
    </row>
    <row r="59" spans="1:4" ht="12.75">
      <c r="A59" s="70" t="s">
        <v>189</v>
      </c>
      <c r="B59" s="63">
        <v>18</v>
      </c>
      <c r="C59" s="63">
        <v>0</v>
      </c>
      <c r="D59" s="62">
        <f t="shared" si="2"/>
        <v>0</v>
      </c>
    </row>
    <row r="60" spans="1:4" ht="12.75">
      <c r="A60" s="64" t="s">
        <v>11</v>
      </c>
      <c r="B60" s="65">
        <f>B61+B62</f>
        <v>1730.3096</v>
      </c>
      <c r="C60" s="65">
        <f>C61+C62</f>
        <v>34.5</v>
      </c>
      <c r="D60" s="62">
        <f t="shared" si="2"/>
        <v>1.9938628324087204</v>
      </c>
    </row>
    <row r="61" spans="1:4" ht="12.75">
      <c r="A61" s="58" t="s">
        <v>28</v>
      </c>
      <c r="B61" s="63">
        <v>253.5</v>
      </c>
      <c r="C61" s="63">
        <v>34.5</v>
      </c>
      <c r="D61" s="62">
        <f t="shared" si="2"/>
        <v>13.609467455621301</v>
      </c>
    </row>
    <row r="62" spans="1:4" ht="12.75">
      <c r="A62" s="58" t="s">
        <v>16</v>
      </c>
      <c r="B62" s="63">
        <v>1476.8096</v>
      </c>
      <c r="C62" s="63">
        <v>0</v>
      </c>
      <c r="D62" s="62">
        <f t="shared" si="2"/>
        <v>0</v>
      </c>
    </row>
    <row r="63" spans="1:4" ht="12.75">
      <c r="A63" s="66" t="s">
        <v>70</v>
      </c>
      <c r="B63" s="65">
        <f>B64+B65+B66</f>
        <v>1231.69765</v>
      </c>
      <c r="C63" s="65">
        <f>C64+C65+C66</f>
        <v>21.61601</v>
      </c>
      <c r="D63" s="62">
        <f t="shared" si="2"/>
        <v>1.7549769620815627</v>
      </c>
    </row>
    <row r="64" spans="1:4" ht="12.75">
      <c r="A64" s="67" t="s">
        <v>15</v>
      </c>
      <c r="B64" s="63">
        <v>146.2</v>
      </c>
      <c r="C64" s="63">
        <v>11.19582</v>
      </c>
      <c r="D64" s="62">
        <f t="shared" si="2"/>
        <v>7.657879616963065</v>
      </c>
    </row>
    <row r="65" spans="1:4" ht="12.75">
      <c r="A65" s="67" t="s">
        <v>8</v>
      </c>
      <c r="B65" s="63">
        <v>0.1</v>
      </c>
      <c r="C65" s="63">
        <v>0</v>
      </c>
      <c r="D65" s="62">
        <f t="shared" si="2"/>
        <v>0</v>
      </c>
    </row>
    <row r="66" spans="1:4" ht="12.75">
      <c r="A66" s="58" t="s">
        <v>6</v>
      </c>
      <c r="B66" s="63">
        <v>1085.39765</v>
      </c>
      <c r="C66" s="63">
        <v>10.42019</v>
      </c>
      <c r="D66" s="62">
        <f t="shared" si="2"/>
        <v>0.960034324747248</v>
      </c>
    </row>
    <row r="67" spans="1:4" ht="12.75">
      <c r="A67" s="64" t="s">
        <v>141</v>
      </c>
      <c r="B67" s="65">
        <f>B68</f>
        <v>110.4</v>
      </c>
      <c r="C67" s="65">
        <f>C68</f>
        <v>0</v>
      </c>
      <c r="D67" s="62">
        <f t="shared" si="2"/>
        <v>0</v>
      </c>
    </row>
    <row r="68" spans="1:4" ht="12.75">
      <c r="A68" s="58" t="s">
        <v>10</v>
      </c>
      <c r="B68" s="63">
        <v>110.4</v>
      </c>
      <c r="C68" s="63">
        <v>0</v>
      </c>
      <c r="D68" s="62">
        <f t="shared" si="2"/>
        <v>0</v>
      </c>
    </row>
    <row r="69" spans="1:4" ht="15">
      <c r="A69" s="4" t="s">
        <v>0</v>
      </c>
      <c r="B69" s="49">
        <f>B48-B49</f>
        <v>0</v>
      </c>
      <c r="C69" s="49">
        <f>C48-C49</f>
        <v>-5.177609999999959</v>
      </c>
      <c r="D69" s="55"/>
    </row>
    <row r="70" spans="1:4" ht="15">
      <c r="A70" s="3"/>
      <c r="B70" s="5"/>
      <c r="C70" s="5"/>
      <c r="D70" s="6"/>
    </row>
    <row r="71" spans="1:4" ht="15" customHeight="1">
      <c r="A71" s="1" t="s">
        <v>175</v>
      </c>
      <c r="B71" s="1"/>
      <c r="C71" s="1"/>
      <c r="D71" s="1"/>
    </row>
    <row r="72" spans="1:4" ht="15.75">
      <c r="A72" s="1" t="s">
        <v>89</v>
      </c>
      <c r="B72" s="1"/>
      <c r="C72" s="1" t="s">
        <v>176</v>
      </c>
      <c r="D72" s="1"/>
    </row>
    <row r="73" spans="2:4" ht="15.75">
      <c r="B73" s="1"/>
      <c r="C73" s="1"/>
      <c r="D73" s="1"/>
    </row>
    <row r="74" spans="2:4" ht="15">
      <c r="B74" s="3"/>
      <c r="C74" s="3"/>
      <c r="D74" s="3"/>
    </row>
    <row r="75" spans="2:4" ht="15">
      <c r="B75" s="3"/>
      <c r="C75" s="3"/>
      <c r="D75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6" r:id="rId1"/>
  <rowBreaks count="1" manualBreakCount="1">
    <brk id="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7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47" sqref="A47"/>
    </sheetView>
  </sheetViews>
  <sheetFormatPr defaultColWidth="9.00390625" defaultRowHeight="12.75"/>
  <cols>
    <col min="1" max="1" width="95.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73" t="s">
        <v>99</v>
      </c>
      <c r="B1" s="73"/>
      <c r="C1" s="73"/>
      <c r="D1" s="73"/>
    </row>
    <row r="2" spans="1:4" ht="15.75">
      <c r="A2" s="73" t="s">
        <v>100</v>
      </c>
      <c r="B2" s="73"/>
      <c r="C2" s="73"/>
      <c r="D2" s="73"/>
    </row>
    <row r="3" spans="1:4" ht="15.75">
      <c r="A3" s="73" t="s">
        <v>186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2" t="s">
        <v>187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1363</v>
      </c>
      <c r="C8" s="9">
        <f>SUM(C9:C26)</f>
        <v>29.93032</v>
      </c>
      <c r="D8" s="10">
        <f aca="true" t="shared" si="0" ref="D8:D23">C8/B8*100</f>
        <v>2.1959148936170214</v>
      </c>
    </row>
    <row r="9" spans="1:4" ht="15.75" customHeight="1">
      <c r="A9" s="4" t="s">
        <v>20</v>
      </c>
      <c r="B9" s="11">
        <v>382</v>
      </c>
      <c r="C9" s="25">
        <v>19.94962</v>
      </c>
      <c r="D9" s="6">
        <f t="shared" si="0"/>
        <v>5.222413612565445</v>
      </c>
    </row>
    <row r="10" spans="1:4" ht="24" customHeight="1" hidden="1">
      <c r="A10" s="4" t="s">
        <v>62</v>
      </c>
      <c r="B10" s="11">
        <v>0</v>
      </c>
      <c r="C10" s="25">
        <v>0</v>
      </c>
      <c r="D10" s="6">
        <v>0</v>
      </c>
    </row>
    <row r="11" spans="1:4" ht="15.75" customHeight="1">
      <c r="A11" s="4" t="s">
        <v>21</v>
      </c>
      <c r="B11" s="11">
        <v>86</v>
      </c>
      <c r="C11" s="11">
        <v>2.31328</v>
      </c>
      <c r="D11" s="6">
        <f t="shared" si="0"/>
        <v>2.6898604651162787</v>
      </c>
    </row>
    <row r="12" spans="1:4" ht="18.75" customHeight="1">
      <c r="A12" s="4" t="s">
        <v>22</v>
      </c>
      <c r="B12" s="11">
        <v>306</v>
      </c>
      <c r="C12" s="11">
        <v>6.73444</v>
      </c>
      <c r="D12" s="6">
        <f t="shared" si="0"/>
        <v>2.2007973856209153</v>
      </c>
    </row>
    <row r="13" spans="1:4" ht="24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381</v>
      </c>
      <c r="C14" s="11">
        <v>0</v>
      </c>
      <c r="D14" s="6">
        <f t="shared" si="0"/>
        <v>0</v>
      </c>
    </row>
    <row r="15" spans="1:4" ht="32.25" customHeight="1">
      <c r="A15" s="7" t="s">
        <v>24</v>
      </c>
      <c r="B15" s="11">
        <v>23</v>
      </c>
      <c r="C15" s="11">
        <v>0</v>
      </c>
      <c r="D15" s="6">
        <f t="shared" si="0"/>
        <v>0</v>
      </c>
    </row>
    <row r="16" spans="1:4" ht="46.5" customHeight="1">
      <c r="A16" s="12" t="s">
        <v>25</v>
      </c>
      <c r="B16" s="11">
        <v>35</v>
      </c>
      <c r="C16" s="11">
        <v>0.93298</v>
      </c>
      <c r="D16" s="6">
        <f t="shared" si="0"/>
        <v>2.665657142857143</v>
      </c>
    </row>
    <row r="17" spans="1:4" ht="31.5" customHeight="1" hidden="1">
      <c r="A17" s="4" t="s">
        <v>26</v>
      </c>
      <c r="B17" s="11">
        <v>0</v>
      </c>
      <c r="C17" s="11">
        <v>0</v>
      </c>
      <c r="D17" s="6" t="e">
        <f t="shared" si="0"/>
        <v>#DIV/0!</v>
      </c>
    </row>
    <row r="18" spans="1:4" ht="30" customHeight="1" hidden="1">
      <c r="A18" s="23" t="s">
        <v>35</v>
      </c>
      <c r="B18" s="11">
        <v>0</v>
      </c>
      <c r="C18" s="11">
        <v>0</v>
      </c>
      <c r="D18" s="6" t="e">
        <f t="shared" si="0"/>
        <v>#DIV/0!</v>
      </c>
    </row>
    <row r="19" spans="1:4" ht="33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25.5" customHeight="1" hidden="1">
      <c r="A20" s="23" t="s">
        <v>36</v>
      </c>
      <c r="B20" s="11">
        <v>0</v>
      </c>
      <c r="C20" s="11">
        <v>0</v>
      </c>
      <c r="D20" s="6" t="e">
        <f t="shared" si="0"/>
        <v>#DIV/0!</v>
      </c>
    </row>
    <row r="21" spans="1:4" ht="36.75" customHeight="1" hidden="1">
      <c r="A21" s="23" t="s">
        <v>27</v>
      </c>
      <c r="B21" s="11">
        <v>0</v>
      </c>
      <c r="C21" s="11">
        <v>0</v>
      </c>
      <c r="D21" s="6" t="e">
        <f t="shared" si="0"/>
        <v>#DIV/0!</v>
      </c>
    </row>
    <row r="22" spans="1:4" ht="34.5" customHeight="1" hidden="1">
      <c r="A22" s="23" t="s">
        <v>135</v>
      </c>
      <c r="B22" s="11">
        <v>0</v>
      </c>
      <c r="C22" s="11">
        <v>0</v>
      </c>
      <c r="D22" s="6">
        <v>0</v>
      </c>
    </row>
    <row r="23" spans="1:4" ht="66" customHeight="1">
      <c r="A23" s="4" t="s">
        <v>197</v>
      </c>
      <c r="B23" s="11">
        <v>40</v>
      </c>
      <c r="C23" s="11">
        <v>0</v>
      </c>
      <c r="D23" s="6">
        <f t="shared" si="0"/>
        <v>0</v>
      </c>
    </row>
    <row r="24" spans="1:4" ht="61.5" customHeight="1">
      <c r="A24" s="4" t="s">
        <v>198</v>
      </c>
      <c r="B24" s="11">
        <v>0</v>
      </c>
      <c r="C24" s="11">
        <v>0</v>
      </c>
      <c r="D24" s="6">
        <v>0</v>
      </c>
    </row>
    <row r="25" spans="1:4" ht="18.75" customHeight="1" hidden="1">
      <c r="A25" s="40" t="s">
        <v>199</v>
      </c>
      <c r="B25" s="11">
        <v>0</v>
      </c>
      <c r="C25" s="11">
        <v>0</v>
      </c>
      <c r="D25" s="6">
        <v>0</v>
      </c>
    </row>
    <row r="26" spans="1:4" ht="13.5" customHeight="1" hidden="1">
      <c r="A26" s="4" t="s">
        <v>200</v>
      </c>
      <c r="B26" s="11">
        <v>0</v>
      </c>
      <c r="C26" s="11">
        <v>0</v>
      </c>
      <c r="D26" s="6">
        <v>0</v>
      </c>
    </row>
    <row r="27" spans="1:4" ht="68.25" customHeight="1">
      <c r="A27" s="4" t="s">
        <v>199</v>
      </c>
      <c r="B27" s="11">
        <v>38</v>
      </c>
      <c r="C27" s="11">
        <v>0</v>
      </c>
      <c r="D27" s="6">
        <v>0</v>
      </c>
    </row>
    <row r="28" spans="1:4" ht="68.25" customHeight="1">
      <c r="A28" s="4" t="s">
        <v>203</v>
      </c>
      <c r="B28" s="11">
        <v>72</v>
      </c>
      <c r="C28" s="11">
        <v>0</v>
      </c>
      <c r="D28" s="6">
        <v>0</v>
      </c>
    </row>
    <row r="29" spans="1:4" ht="15.75" customHeight="1">
      <c r="A29" s="8" t="s">
        <v>4</v>
      </c>
      <c r="B29" s="24">
        <f>B30+B31+B39+B42+B40+B41+B38+B35+B43+B32+B36+B44+B33+B37+B45+B34+B47</f>
        <v>4483.3873</v>
      </c>
      <c r="C29" s="24">
        <f>C30+C31+C35+C38+C39+C40+C41+C42+C43+C32+C36+C44+C33+C45+C37+C34</f>
        <v>377.32971</v>
      </c>
      <c r="D29" s="10">
        <f aca="true" t="shared" si="1" ref="D29:D47">C29/B29*100</f>
        <v>8.416174752513573</v>
      </c>
    </row>
    <row r="30" spans="1:4" ht="37.5" customHeight="1">
      <c r="A30" s="4" t="s">
        <v>156</v>
      </c>
      <c r="B30" s="11">
        <v>1946.9</v>
      </c>
      <c r="C30" s="11">
        <v>162.2</v>
      </c>
      <c r="D30" s="6">
        <f t="shared" si="1"/>
        <v>8.331193178899788</v>
      </c>
    </row>
    <row r="31" spans="1:4" ht="33.75" customHeight="1">
      <c r="A31" s="4" t="s">
        <v>121</v>
      </c>
      <c r="B31" s="5">
        <v>160</v>
      </c>
      <c r="C31" s="5">
        <v>2.82971</v>
      </c>
      <c r="D31" s="6">
        <f t="shared" si="1"/>
        <v>1.7685687499999998</v>
      </c>
    </row>
    <row r="32" spans="1:4" ht="0.75" customHeight="1" hidden="1">
      <c r="A32" s="4" t="s">
        <v>64</v>
      </c>
      <c r="B32" s="5"/>
      <c r="C32" s="5"/>
      <c r="D32" s="6" t="e">
        <f t="shared" si="1"/>
        <v>#DIV/0!</v>
      </c>
    </row>
    <row r="33" spans="1:4" ht="70.5" customHeight="1" hidden="1">
      <c r="A33" s="4" t="s">
        <v>155</v>
      </c>
      <c r="B33" s="5">
        <v>0</v>
      </c>
      <c r="C33" s="5">
        <v>0</v>
      </c>
      <c r="D33" s="6" t="e">
        <f t="shared" si="1"/>
        <v>#DIV/0!</v>
      </c>
    </row>
    <row r="34" spans="1:4" ht="46.5" customHeight="1">
      <c r="A34" s="4" t="s">
        <v>178</v>
      </c>
      <c r="B34" s="5">
        <v>94.88205</v>
      </c>
      <c r="C34" s="5">
        <v>0</v>
      </c>
      <c r="D34" s="6">
        <f t="shared" si="1"/>
        <v>0</v>
      </c>
    </row>
    <row r="35" spans="1:4" ht="37.5" customHeight="1">
      <c r="A35" s="40" t="s">
        <v>123</v>
      </c>
      <c r="B35" s="5">
        <v>1440.47702</v>
      </c>
      <c r="C35" s="5">
        <v>0</v>
      </c>
      <c r="D35" s="6">
        <f t="shared" si="1"/>
        <v>0</v>
      </c>
    </row>
    <row r="36" spans="1:4" ht="39" customHeight="1">
      <c r="A36" s="40" t="s">
        <v>165</v>
      </c>
      <c r="B36" s="5">
        <v>49.6065</v>
      </c>
      <c r="C36" s="5">
        <v>0</v>
      </c>
      <c r="D36" s="6">
        <f t="shared" si="1"/>
        <v>0</v>
      </c>
    </row>
    <row r="37" spans="1:4" ht="33.75" customHeight="1" hidden="1">
      <c r="A37" s="22" t="s">
        <v>168</v>
      </c>
      <c r="B37" s="5">
        <v>0</v>
      </c>
      <c r="C37" s="5">
        <v>0</v>
      </c>
      <c r="D37" s="6">
        <v>0</v>
      </c>
    </row>
    <row r="38" spans="1:4" ht="111.75" customHeight="1">
      <c r="A38" s="4" t="s">
        <v>157</v>
      </c>
      <c r="B38" s="5">
        <v>283.3</v>
      </c>
      <c r="C38" s="5">
        <v>212.3</v>
      </c>
      <c r="D38" s="6">
        <f t="shared" si="1"/>
        <v>74.93822802682669</v>
      </c>
    </row>
    <row r="39" spans="1:4" ht="35.25" customHeight="1" hidden="1">
      <c r="A39" s="4" t="s">
        <v>61</v>
      </c>
      <c r="B39" s="5"/>
      <c r="C39" s="5"/>
      <c r="D39" s="6" t="e">
        <f t="shared" si="1"/>
        <v>#DIV/0!</v>
      </c>
    </row>
    <row r="40" spans="1:4" ht="95.25" customHeight="1">
      <c r="A40" s="4" t="s">
        <v>153</v>
      </c>
      <c r="B40" s="5">
        <v>26</v>
      </c>
      <c r="C40" s="5">
        <v>0</v>
      </c>
      <c r="D40" s="6">
        <f t="shared" si="1"/>
        <v>0</v>
      </c>
    </row>
    <row r="41" spans="1:4" ht="0.75" customHeight="1" hidden="1">
      <c r="A41" s="4" t="s">
        <v>154</v>
      </c>
      <c r="B41" s="5">
        <v>0</v>
      </c>
      <c r="C41" s="5">
        <v>0</v>
      </c>
      <c r="D41" s="6" t="e">
        <f t="shared" si="1"/>
        <v>#DIV/0!</v>
      </c>
    </row>
    <row r="42" spans="1:4" ht="83.25" customHeight="1" hidden="1">
      <c r="A42" s="4" t="s">
        <v>158</v>
      </c>
      <c r="B42" s="5">
        <v>0</v>
      </c>
      <c r="C42" s="5">
        <v>0</v>
      </c>
      <c r="D42" s="6">
        <v>0</v>
      </c>
    </row>
    <row r="43" spans="1:4" ht="80.25" customHeight="1">
      <c r="A43" s="4" t="s">
        <v>128</v>
      </c>
      <c r="B43" s="5">
        <v>478.12173</v>
      </c>
      <c r="C43" s="5">
        <v>0</v>
      </c>
      <c r="D43" s="6">
        <f t="shared" si="1"/>
        <v>0</v>
      </c>
    </row>
    <row r="44" spans="1:4" ht="76.5" customHeight="1">
      <c r="A44" s="4" t="s">
        <v>129</v>
      </c>
      <c r="B44" s="5">
        <v>0.1</v>
      </c>
      <c r="C44" s="5">
        <v>0</v>
      </c>
      <c r="D44" s="6">
        <f t="shared" si="1"/>
        <v>0</v>
      </c>
    </row>
    <row r="45" spans="1:4" ht="94.5" customHeight="1" hidden="1">
      <c r="A45" s="4" t="s">
        <v>174</v>
      </c>
      <c r="B45" s="5">
        <v>0</v>
      </c>
      <c r="C45" s="5">
        <v>0</v>
      </c>
      <c r="D45" s="6" t="e">
        <f t="shared" si="1"/>
        <v>#DIV/0!</v>
      </c>
    </row>
    <row r="46" spans="1:4" ht="69.75" customHeight="1" hidden="1">
      <c r="A46" s="4" t="s">
        <v>172</v>
      </c>
      <c r="B46" s="5">
        <v>0</v>
      </c>
      <c r="C46" s="5">
        <v>0</v>
      </c>
      <c r="D46" s="6" t="e">
        <f t="shared" si="1"/>
        <v>#DIV/0!</v>
      </c>
    </row>
    <row r="47" spans="1:4" ht="102.75" customHeight="1">
      <c r="A47" s="4" t="s">
        <v>194</v>
      </c>
      <c r="B47" s="5">
        <v>4</v>
      </c>
      <c r="C47" s="5">
        <v>0</v>
      </c>
      <c r="D47" s="6">
        <f t="shared" si="1"/>
        <v>0</v>
      </c>
    </row>
    <row r="48" spans="1:4" ht="17.25" customHeight="1">
      <c r="A48" s="8" t="s">
        <v>1</v>
      </c>
      <c r="B48" s="47">
        <f>B29+B8</f>
        <v>5846.3873</v>
      </c>
      <c r="C48" s="9">
        <f>C29+C8+C46</f>
        <v>407.26003</v>
      </c>
      <c r="D48" s="10">
        <f>C48/B48*100</f>
        <v>6.966011813825607</v>
      </c>
    </row>
    <row r="49" spans="1:4" ht="14.25">
      <c r="A49" s="8" t="s">
        <v>148</v>
      </c>
      <c r="B49" s="47">
        <f>B50+B55+B57+B59+B63+B67</f>
        <v>5846.3973000000005</v>
      </c>
      <c r="C49" s="47">
        <f>C50+C55+C57+C59+C63+C67</f>
        <v>358.23900000000003</v>
      </c>
      <c r="D49" s="48">
        <f>C49/B49*100</f>
        <v>6.127517197642384</v>
      </c>
    </row>
    <row r="50" spans="1:4" ht="12.75">
      <c r="A50" s="60" t="s">
        <v>17</v>
      </c>
      <c r="B50" s="61">
        <f>B51+B52+B53+B54</f>
        <v>2670.822</v>
      </c>
      <c r="C50" s="61">
        <f>C51+C52+C53+C54</f>
        <v>119.07377</v>
      </c>
      <c r="D50" s="62">
        <f aca="true" t="shared" si="2" ref="D50:D68">C50/B50*100</f>
        <v>4.458319199107989</v>
      </c>
    </row>
    <row r="51" spans="1:4" ht="25.5">
      <c r="A51" s="68" t="s">
        <v>190</v>
      </c>
      <c r="B51" s="63">
        <v>2584.3</v>
      </c>
      <c r="C51" s="63">
        <v>112.42457</v>
      </c>
      <c r="D51" s="62">
        <f t="shared" si="2"/>
        <v>4.350290987888402</v>
      </c>
    </row>
    <row r="52" spans="1:4" ht="12.75">
      <c r="A52" s="58" t="s">
        <v>29</v>
      </c>
      <c r="B52" s="63">
        <v>16.122</v>
      </c>
      <c r="C52" s="63">
        <v>0</v>
      </c>
      <c r="D52" s="62">
        <f>C52/B52*100</f>
        <v>0</v>
      </c>
    </row>
    <row r="53" spans="1:4" ht="14.25" customHeight="1">
      <c r="A53" s="68" t="s">
        <v>12</v>
      </c>
      <c r="B53" s="63">
        <v>5</v>
      </c>
      <c r="C53" s="63">
        <v>0</v>
      </c>
      <c r="D53" s="62">
        <f t="shared" si="2"/>
        <v>0</v>
      </c>
    </row>
    <row r="54" spans="1:4" ht="12.75">
      <c r="A54" s="69" t="s">
        <v>7</v>
      </c>
      <c r="B54" s="63">
        <v>65.4</v>
      </c>
      <c r="C54" s="63">
        <v>6.6492</v>
      </c>
      <c r="D54" s="62">
        <f t="shared" si="2"/>
        <v>10.16697247706422</v>
      </c>
    </row>
    <row r="55" spans="1:4" ht="12.75">
      <c r="A55" s="60" t="s">
        <v>18</v>
      </c>
      <c r="B55" s="65">
        <f>B56</f>
        <v>160</v>
      </c>
      <c r="C55" s="65">
        <f>C56</f>
        <v>2.82971</v>
      </c>
      <c r="D55" s="62">
        <f t="shared" si="2"/>
        <v>1.7685687499999998</v>
      </c>
    </row>
    <row r="56" spans="1:4" ht="12.75">
      <c r="A56" s="69" t="s">
        <v>5</v>
      </c>
      <c r="B56" s="63">
        <v>160</v>
      </c>
      <c r="C56" s="63">
        <v>2.82971</v>
      </c>
      <c r="D56" s="62">
        <f t="shared" si="2"/>
        <v>1.7685687499999998</v>
      </c>
    </row>
    <row r="57" spans="1:4" ht="12" customHeight="1">
      <c r="A57" s="60" t="s">
        <v>47</v>
      </c>
      <c r="B57" s="65">
        <f>B58</f>
        <v>14.1</v>
      </c>
      <c r="C57" s="65">
        <f>C58</f>
        <v>0</v>
      </c>
      <c r="D57" s="62">
        <f t="shared" si="2"/>
        <v>0</v>
      </c>
    </row>
    <row r="58" spans="1:4" ht="25.5">
      <c r="A58" s="69" t="s">
        <v>149</v>
      </c>
      <c r="B58" s="63">
        <v>14.1</v>
      </c>
      <c r="C58" s="63">
        <v>0</v>
      </c>
      <c r="D58" s="62">
        <f t="shared" si="2"/>
        <v>0</v>
      </c>
    </row>
    <row r="59" spans="1:4" ht="12.75">
      <c r="A59" s="60" t="s">
        <v>11</v>
      </c>
      <c r="B59" s="65">
        <f>B60+B61+B62</f>
        <v>2345.9753</v>
      </c>
      <c r="C59" s="65">
        <f>C60+C61+C62</f>
        <v>212.3</v>
      </c>
      <c r="D59" s="62">
        <f t="shared" si="2"/>
        <v>9.04954114393276</v>
      </c>
    </row>
    <row r="60" spans="1:4" ht="12.75">
      <c r="A60" s="69" t="s">
        <v>50</v>
      </c>
      <c r="B60" s="63">
        <v>96.8184</v>
      </c>
      <c r="C60" s="63">
        <v>0</v>
      </c>
      <c r="D60" s="62">
        <f t="shared" si="2"/>
        <v>0</v>
      </c>
    </row>
    <row r="61" spans="1:4" ht="12.75">
      <c r="A61" s="69" t="s">
        <v>28</v>
      </c>
      <c r="B61" s="63">
        <v>283.3</v>
      </c>
      <c r="C61" s="63">
        <v>212.3</v>
      </c>
      <c r="D61" s="62">
        <f t="shared" si="2"/>
        <v>74.93822802682669</v>
      </c>
    </row>
    <row r="62" spans="1:4" ht="12.75">
      <c r="A62" s="69" t="s">
        <v>16</v>
      </c>
      <c r="B62" s="63">
        <v>1965.8569</v>
      </c>
      <c r="C62" s="63">
        <v>0</v>
      </c>
      <c r="D62" s="62">
        <f t="shared" si="2"/>
        <v>0</v>
      </c>
    </row>
    <row r="63" spans="1:4" ht="12.75">
      <c r="A63" s="60" t="s">
        <v>150</v>
      </c>
      <c r="B63" s="65">
        <f>B64+B65+B66</f>
        <v>493.20000000000005</v>
      </c>
      <c r="C63" s="65">
        <f>C64+C65+C66</f>
        <v>24.03552</v>
      </c>
      <c r="D63" s="62">
        <f t="shared" si="2"/>
        <v>4.87338199513382</v>
      </c>
    </row>
    <row r="64" spans="1:4" ht="12.75">
      <c r="A64" s="69" t="s">
        <v>15</v>
      </c>
      <c r="B64" s="63">
        <v>64.1</v>
      </c>
      <c r="C64" s="63">
        <v>4.63569</v>
      </c>
      <c r="D64" s="62">
        <f t="shared" si="2"/>
        <v>7.231965678627146</v>
      </c>
    </row>
    <row r="65" spans="1:4" ht="12.75">
      <c r="A65" s="59" t="s">
        <v>8</v>
      </c>
      <c r="B65" s="63">
        <v>26</v>
      </c>
      <c r="C65" s="63">
        <v>0</v>
      </c>
      <c r="D65" s="62">
        <f t="shared" si="2"/>
        <v>0</v>
      </c>
    </row>
    <row r="66" spans="1:4" ht="12.75">
      <c r="A66" s="69" t="s">
        <v>6</v>
      </c>
      <c r="B66" s="63">
        <v>403.1</v>
      </c>
      <c r="C66" s="63">
        <v>19.39983</v>
      </c>
      <c r="D66" s="62">
        <f t="shared" si="2"/>
        <v>4.812659389729595</v>
      </c>
    </row>
    <row r="67" spans="1:4" ht="12.75">
      <c r="A67" s="60" t="s">
        <v>141</v>
      </c>
      <c r="B67" s="65">
        <f>B68</f>
        <v>162.3</v>
      </c>
      <c r="C67" s="65">
        <f>C68</f>
        <v>0</v>
      </c>
      <c r="D67" s="62">
        <f t="shared" si="2"/>
        <v>0</v>
      </c>
    </row>
    <row r="68" spans="1:4" ht="12.75">
      <c r="A68" s="69" t="s">
        <v>10</v>
      </c>
      <c r="B68" s="63">
        <v>162.3</v>
      </c>
      <c r="C68" s="63">
        <v>0</v>
      </c>
      <c r="D68" s="62">
        <f t="shared" si="2"/>
        <v>0</v>
      </c>
    </row>
    <row r="69" spans="1:4" ht="15">
      <c r="A69" s="4" t="s">
        <v>0</v>
      </c>
      <c r="B69" s="49">
        <f>B48-B49</f>
        <v>-0.010000000000218279</v>
      </c>
      <c r="C69" s="49">
        <f>C48-C49</f>
        <v>49.02102999999994</v>
      </c>
      <c r="D69" s="55"/>
    </row>
    <row r="70" spans="1:4" ht="11.25" customHeight="1">
      <c r="A70" s="3"/>
      <c r="B70" s="53"/>
      <c r="C70" s="53"/>
      <c r="D70" s="55"/>
    </row>
    <row r="71" spans="1:4" ht="15.75">
      <c r="A71" s="1" t="s">
        <v>175</v>
      </c>
      <c r="B71" s="1"/>
      <c r="C71" s="1"/>
      <c r="D71" s="1"/>
    </row>
    <row r="72" spans="1:4" ht="15.75">
      <c r="A72" s="1" t="s">
        <v>89</v>
      </c>
      <c r="B72" s="1"/>
      <c r="C72" s="1" t="s">
        <v>176</v>
      </c>
      <c r="D72" s="1"/>
    </row>
    <row r="73" spans="2:4" ht="15" customHeight="1">
      <c r="B73" s="1"/>
      <c r="C73" s="1"/>
      <c r="D73" s="1"/>
    </row>
    <row r="74" spans="2:4" ht="15.75">
      <c r="B74" s="1"/>
      <c r="C74" s="1"/>
      <c r="D74" s="1"/>
    </row>
    <row r="75" spans="2:4" ht="15">
      <c r="B75" s="3"/>
      <c r="C75" s="3"/>
      <c r="D75" s="3"/>
    </row>
    <row r="76" spans="2:4" ht="15">
      <c r="B76" s="3"/>
      <c r="C76" s="3"/>
      <c r="D76" s="3"/>
    </row>
    <row r="77" spans="2:4" ht="15">
      <c r="B77" s="3"/>
      <c r="C77" s="3"/>
      <c r="D77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9" r:id="rId1"/>
  <rowBreaks count="1" manualBreakCount="1">
    <brk id="4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95"/>
  <sheetViews>
    <sheetView view="pageBreakPreview" zoomScale="110" zoomScaleSheetLayoutView="110" zoomScalePageLayoutView="0" workbookViewId="0" topLeftCell="A52">
      <pane xSplit="1" topLeftCell="B1" activePane="topRight" state="frozen"/>
      <selection pane="topLeft" activeCell="A1" sqref="A1"/>
      <selection pane="topRight" activeCell="A55" sqref="A55"/>
    </sheetView>
  </sheetViews>
  <sheetFormatPr defaultColWidth="9.00390625" defaultRowHeight="12.75"/>
  <cols>
    <col min="1" max="1" width="93.7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101</v>
      </c>
      <c r="B2" s="73"/>
      <c r="C2" s="73"/>
      <c r="D2" s="73"/>
    </row>
    <row r="3" spans="1:4" ht="15.75">
      <c r="A3" s="73" t="s">
        <v>186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2" t="s">
        <v>187</v>
      </c>
      <c r="D5" s="17" t="s">
        <v>3</v>
      </c>
    </row>
    <row r="6" spans="1:4" ht="9.75" customHeight="1">
      <c r="A6" s="18"/>
      <c r="B6" s="19"/>
      <c r="C6" s="19"/>
      <c r="D6" s="20"/>
    </row>
    <row r="7" spans="1:4" ht="32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SUM(B9:B35)</f>
        <v>2331.9</v>
      </c>
      <c r="C8" s="9">
        <f>SUM(C9:C35)</f>
        <v>83.45254</v>
      </c>
      <c r="D8" s="10">
        <f aca="true" t="shared" si="0" ref="D8:D20">C8/B8*100</f>
        <v>3.578735794845405</v>
      </c>
    </row>
    <row r="9" spans="1:4" ht="15.75" customHeight="1">
      <c r="A9" s="4" t="s">
        <v>20</v>
      </c>
      <c r="B9" s="11">
        <v>653.9</v>
      </c>
      <c r="C9" s="25">
        <v>38.61463</v>
      </c>
      <c r="D9" s="6">
        <f t="shared" si="0"/>
        <v>5.905280623948616</v>
      </c>
    </row>
    <row r="10" spans="1:4" ht="0.75" customHeight="1">
      <c r="A10" s="4" t="s">
        <v>62</v>
      </c>
      <c r="B10" s="11">
        <v>0</v>
      </c>
      <c r="C10" s="25">
        <v>0</v>
      </c>
      <c r="D10" s="6">
        <v>0</v>
      </c>
    </row>
    <row r="11" spans="1:4" ht="15.75" customHeight="1">
      <c r="A11" s="4" t="s">
        <v>21</v>
      </c>
      <c r="B11" s="11">
        <v>500</v>
      </c>
      <c r="C11" s="11">
        <v>8.34086</v>
      </c>
      <c r="D11" s="6">
        <f t="shared" si="0"/>
        <v>1.6681719999999998</v>
      </c>
    </row>
    <row r="12" spans="1:4" ht="15" customHeight="1">
      <c r="A12" s="4" t="s">
        <v>22</v>
      </c>
      <c r="B12" s="11">
        <v>369</v>
      </c>
      <c r="C12" s="11">
        <v>4.80268</v>
      </c>
      <c r="D12" s="6">
        <f t="shared" si="0"/>
        <v>1.3015392953929539</v>
      </c>
    </row>
    <row r="13" spans="1:4" ht="23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625</v>
      </c>
      <c r="C14" s="11">
        <v>31.69437</v>
      </c>
      <c r="D14" s="6">
        <f t="shared" si="0"/>
        <v>5.0710992</v>
      </c>
    </row>
    <row r="15" spans="1:4" ht="30.75" customHeight="1">
      <c r="A15" s="7" t="s">
        <v>24</v>
      </c>
      <c r="B15" s="11">
        <v>61</v>
      </c>
      <c r="C15" s="11">
        <v>0</v>
      </c>
      <c r="D15" s="6">
        <f t="shared" si="0"/>
        <v>0</v>
      </c>
    </row>
    <row r="16" spans="1:4" ht="34.5" customHeight="1" hidden="1">
      <c r="A16" s="7" t="s">
        <v>118</v>
      </c>
      <c r="B16" s="11">
        <v>0</v>
      </c>
      <c r="C16" s="11"/>
      <c r="D16" s="6"/>
    </row>
    <row r="17" spans="1:4" ht="57.75" customHeight="1">
      <c r="A17" s="50" t="s">
        <v>25</v>
      </c>
      <c r="B17" s="11">
        <v>4</v>
      </c>
      <c r="C17" s="11">
        <v>0</v>
      </c>
      <c r="D17" s="6">
        <f>C17/B17*100</f>
        <v>0</v>
      </c>
    </row>
    <row r="18" spans="1:4" ht="39" customHeight="1" hidden="1">
      <c r="A18" s="4" t="s">
        <v>26</v>
      </c>
      <c r="B18" s="11"/>
      <c r="C18" s="11"/>
      <c r="D18" s="6">
        <v>0</v>
      </c>
    </row>
    <row r="19" spans="1:4" ht="45" customHeight="1" hidden="1">
      <c r="A19" s="23" t="s">
        <v>35</v>
      </c>
      <c r="B19" s="11">
        <v>0</v>
      </c>
      <c r="C19" s="11">
        <v>0</v>
      </c>
      <c r="D19" s="6">
        <v>0</v>
      </c>
    </row>
    <row r="20" spans="1:4" ht="36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7.75" customHeight="1" hidden="1">
      <c r="A21" s="23" t="s">
        <v>36</v>
      </c>
      <c r="B21" s="11">
        <v>0</v>
      </c>
      <c r="C21" s="11">
        <v>0</v>
      </c>
      <c r="D21" s="6">
        <v>0</v>
      </c>
    </row>
    <row r="22" spans="1:4" ht="37.5" customHeight="1" hidden="1">
      <c r="A22" s="23" t="s">
        <v>94</v>
      </c>
      <c r="B22" s="11">
        <v>0</v>
      </c>
      <c r="C22" s="11">
        <v>0</v>
      </c>
      <c r="D22" s="6">
        <v>0</v>
      </c>
    </row>
    <row r="23" spans="1:4" ht="63" customHeight="1">
      <c r="A23" s="4" t="s">
        <v>201</v>
      </c>
      <c r="B23" s="11">
        <v>89</v>
      </c>
      <c r="C23" s="11">
        <v>0</v>
      </c>
      <c r="D23" s="6">
        <f>C23/B23*100</f>
        <v>0</v>
      </c>
    </row>
    <row r="24" spans="1:4" ht="60.75" customHeight="1">
      <c r="A24" s="4" t="s">
        <v>202</v>
      </c>
      <c r="B24" s="11">
        <v>30</v>
      </c>
      <c r="C24" s="11">
        <v>0</v>
      </c>
      <c r="D24" s="6">
        <f>C24/B24*100</f>
        <v>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13.5" customHeight="1" hidden="1">
      <c r="A34" s="23"/>
      <c r="B34" s="11">
        <v>0</v>
      </c>
      <c r="C34" s="11">
        <v>0</v>
      </c>
      <c r="D34" s="6" t="e">
        <f aca="true" t="shared" si="1" ref="D34:D42">C34/B34*100</f>
        <v>#DIV/0!</v>
      </c>
    </row>
    <row r="35" spans="1:4" ht="25.5" customHeight="1" hidden="1">
      <c r="A35" s="23"/>
      <c r="B35" s="11">
        <v>0</v>
      </c>
      <c r="C35" s="11">
        <v>0</v>
      </c>
      <c r="D35" s="6" t="e">
        <f t="shared" si="1"/>
        <v>#DIV/0!</v>
      </c>
    </row>
    <row r="36" spans="1:4" ht="15.75" customHeight="1">
      <c r="A36" s="8" t="s">
        <v>4</v>
      </c>
      <c r="B36" s="24">
        <f>B37+B38+B47+B50+B48+B49+B46+B40+B51+B39+B43+B52+B53+B41+B44+B56+B42+B54+B45+B55</f>
        <v>4730.760620000001</v>
      </c>
      <c r="C36" s="24">
        <f>C37+C38+C40+C46+C47+C48+C49+C50+C51+C39+C43+C52+C53+C41+C56+C44+C54+C42+C45</f>
        <v>346.2</v>
      </c>
      <c r="D36" s="10">
        <f t="shared" si="1"/>
        <v>7.318062100550756</v>
      </c>
    </row>
    <row r="37" spans="1:4" ht="37.5" customHeight="1">
      <c r="A37" s="4" t="s">
        <v>59</v>
      </c>
      <c r="B37" s="11">
        <v>1784</v>
      </c>
      <c r="C37" s="11">
        <v>148.7</v>
      </c>
      <c r="D37" s="6">
        <f t="shared" si="1"/>
        <v>8.335201793721971</v>
      </c>
    </row>
    <row r="38" spans="1:4" ht="31.5" customHeight="1">
      <c r="A38" s="4" t="s">
        <v>121</v>
      </c>
      <c r="B38" s="5">
        <v>319</v>
      </c>
      <c r="C38" s="5">
        <v>0</v>
      </c>
      <c r="D38" s="6">
        <f t="shared" si="1"/>
        <v>0</v>
      </c>
    </row>
    <row r="39" spans="1:4" ht="76.5" customHeight="1" hidden="1">
      <c r="A39" s="4" t="s">
        <v>64</v>
      </c>
      <c r="B39" s="5"/>
      <c r="C39" s="5"/>
      <c r="D39" s="6" t="e">
        <f t="shared" si="1"/>
        <v>#DIV/0!</v>
      </c>
    </row>
    <row r="40" spans="1:4" ht="28.5" customHeight="1">
      <c r="A40" s="22" t="s">
        <v>60</v>
      </c>
      <c r="B40" s="5">
        <v>875.3957</v>
      </c>
      <c r="C40" s="5">
        <v>0</v>
      </c>
      <c r="D40" s="6">
        <f t="shared" si="1"/>
        <v>0</v>
      </c>
    </row>
    <row r="41" spans="1:4" ht="0.75" customHeight="1" hidden="1">
      <c r="A41" s="40" t="s">
        <v>111</v>
      </c>
      <c r="B41" s="5"/>
      <c r="C41" s="5"/>
      <c r="D41" s="6"/>
    </row>
    <row r="42" spans="1:4" ht="36.75" customHeight="1" hidden="1">
      <c r="A42" s="40" t="s">
        <v>122</v>
      </c>
      <c r="B42" s="5">
        <v>0</v>
      </c>
      <c r="C42" s="5">
        <v>0</v>
      </c>
      <c r="D42" s="6" t="e">
        <f t="shared" si="1"/>
        <v>#DIV/0!</v>
      </c>
    </row>
    <row r="43" spans="1:4" ht="47.25" customHeight="1">
      <c r="A43" s="40" t="s">
        <v>123</v>
      </c>
      <c r="B43" s="5">
        <v>762.2324</v>
      </c>
      <c r="C43" s="5">
        <v>0</v>
      </c>
      <c r="D43" s="6">
        <f>C43/B43*100</f>
        <v>0</v>
      </c>
    </row>
    <row r="44" spans="1:4" ht="34.5" customHeight="1">
      <c r="A44" s="40" t="s">
        <v>165</v>
      </c>
      <c r="B44" s="5">
        <v>142.20531</v>
      </c>
      <c r="C44" s="5">
        <v>0</v>
      </c>
      <c r="D44" s="6">
        <f>C44/B44*100</f>
        <v>0</v>
      </c>
    </row>
    <row r="45" spans="1:4" ht="48.75" customHeight="1">
      <c r="A45" s="40" t="s">
        <v>178</v>
      </c>
      <c r="B45" s="5">
        <v>63.2547</v>
      </c>
      <c r="C45" s="5">
        <v>0</v>
      </c>
      <c r="D45" s="6">
        <f>C45/B45*100</f>
        <v>0</v>
      </c>
    </row>
    <row r="46" spans="1:4" ht="107.25" customHeight="1">
      <c r="A46" s="15" t="s">
        <v>124</v>
      </c>
      <c r="B46" s="5">
        <v>378.8</v>
      </c>
      <c r="C46" s="5">
        <v>197.5</v>
      </c>
      <c r="D46" s="6">
        <f>C46/B46*100</f>
        <v>52.13833157338965</v>
      </c>
    </row>
    <row r="47" spans="1:4" ht="0.75" customHeight="1" hidden="1">
      <c r="A47" s="4" t="s">
        <v>61</v>
      </c>
      <c r="B47" s="5"/>
      <c r="C47" s="5"/>
      <c r="D47" s="6" t="e">
        <f>C47/B47*100</f>
        <v>#DIV/0!</v>
      </c>
    </row>
    <row r="48" spans="1:4" ht="106.5" customHeight="1">
      <c r="A48" s="4" t="s">
        <v>153</v>
      </c>
      <c r="B48" s="5">
        <v>0.1</v>
      </c>
      <c r="C48" s="5">
        <v>0</v>
      </c>
      <c r="D48" s="6">
        <f>C48/B48*100</f>
        <v>0</v>
      </c>
    </row>
    <row r="49" spans="1:4" ht="96.75" customHeight="1" hidden="1">
      <c r="A49" s="4" t="s">
        <v>159</v>
      </c>
      <c r="B49" s="5">
        <v>0</v>
      </c>
      <c r="C49" s="5">
        <v>0</v>
      </c>
      <c r="D49" s="6">
        <v>0</v>
      </c>
    </row>
    <row r="50" spans="1:4" ht="93" customHeight="1" hidden="1">
      <c r="A50" s="4" t="s">
        <v>127</v>
      </c>
      <c r="B50" s="5">
        <v>0</v>
      </c>
      <c r="C50" s="5">
        <v>0</v>
      </c>
      <c r="D50" s="6" t="e">
        <f aca="true" t="shared" si="2" ref="D50:D56">C50/B50*100</f>
        <v>#DIV/0!</v>
      </c>
    </row>
    <row r="51" spans="1:4" ht="76.5" customHeight="1">
      <c r="A51" s="4" t="s">
        <v>160</v>
      </c>
      <c r="B51" s="5">
        <v>370.47251</v>
      </c>
      <c r="C51" s="5">
        <v>0</v>
      </c>
      <c r="D51" s="6">
        <f t="shared" si="2"/>
        <v>0</v>
      </c>
    </row>
    <row r="52" spans="1:4" ht="91.5" customHeight="1">
      <c r="A52" s="4" t="s">
        <v>129</v>
      </c>
      <c r="B52" s="5">
        <v>0.1</v>
      </c>
      <c r="C52" s="5">
        <v>0</v>
      </c>
      <c r="D52" s="6">
        <f t="shared" si="2"/>
        <v>0</v>
      </c>
    </row>
    <row r="53" spans="1:4" ht="48.75" customHeight="1" hidden="1">
      <c r="A53" s="4" t="s">
        <v>140</v>
      </c>
      <c r="B53" s="5">
        <v>0</v>
      </c>
      <c r="C53" s="5">
        <v>0</v>
      </c>
      <c r="D53" s="6" t="e">
        <f t="shared" si="2"/>
        <v>#DIV/0!</v>
      </c>
    </row>
    <row r="54" spans="1:4" ht="90" customHeight="1" hidden="1">
      <c r="A54" s="4" t="s">
        <v>174</v>
      </c>
      <c r="B54" s="5">
        <v>0</v>
      </c>
      <c r="C54" s="5">
        <v>0</v>
      </c>
      <c r="D54" s="6" t="e">
        <f t="shared" si="2"/>
        <v>#DIV/0!</v>
      </c>
    </row>
    <row r="55" spans="1:4" ht="90" customHeight="1">
      <c r="A55" s="4" t="s">
        <v>194</v>
      </c>
      <c r="B55" s="5">
        <v>4</v>
      </c>
      <c r="C55" s="5">
        <v>0</v>
      </c>
      <c r="D55" s="6">
        <f t="shared" si="2"/>
        <v>0</v>
      </c>
    </row>
    <row r="56" spans="1:4" ht="32.25" customHeight="1">
      <c r="A56" s="4" t="s">
        <v>130</v>
      </c>
      <c r="B56" s="5">
        <v>31.2</v>
      </c>
      <c r="C56" s="5">
        <v>0</v>
      </c>
      <c r="D56" s="6">
        <f t="shared" si="2"/>
        <v>0</v>
      </c>
    </row>
    <row r="57" spans="1:4" ht="14.25">
      <c r="A57" s="8" t="s">
        <v>1</v>
      </c>
      <c r="B57" s="47">
        <f>B36+B8</f>
        <v>7062.660620000001</v>
      </c>
      <c r="C57" s="9">
        <f>C36+C8</f>
        <v>429.65254</v>
      </c>
      <c r="D57" s="10">
        <f>C57/B57*100</f>
        <v>6.083437434092649</v>
      </c>
    </row>
    <row r="58" spans="1:4" ht="14.25">
      <c r="A58" s="8" t="s">
        <v>148</v>
      </c>
      <c r="B58" s="47">
        <f>B59+B64+B66+B69+B73+B77</f>
        <v>7062.660620000001</v>
      </c>
      <c r="C58" s="47">
        <f>C59+C64+C66+C69+C73+C77</f>
        <v>289.89509</v>
      </c>
      <c r="D58" s="48">
        <f>C58/B58*100</f>
        <v>4.104615889075525</v>
      </c>
    </row>
    <row r="59" spans="1:4" ht="12.75">
      <c r="A59" s="60" t="s">
        <v>17</v>
      </c>
      <c r="B59" s="61">
        <f>B60+B61+B62+B63</f>
        <v>3255.5060000000003</v>
      </c>
      <c r="C59" s="61">
        <f>C60+C61+C62+C63</f>
        <v>79.11498</v>
      </c>
      <c r="D59" s="62">
        <f aca="true" t="shared" si="3" ref="D59:D78">C59/B59*100</f>
        <v>2.430189961253335</v>
      </c>
    </row>
    <row r="60" spans="1:4" ht="25.5">
      <c r="A60" s="70" t="s">
        <v>190</v>
      </c>
      <c r="B60" s="63">
        <v>3129</v>
      </c>
      <c r="C60" s="63">
        <v>78.53972</v>
      </c>
      <c r="D60" s="62">
        <f t="shared" si="3"/>
        <v>2.5100581655480987</v>
      </c>
    </row>
    <row r="61" spans="1:4" ht="12.75">
      <c r="A61" s="68" t="s">
        <v>29</v>
      </c>
      <c r="B61" s="63">
        <v>20.106</v>
      </c>
      <c r="C61" s="63">
        <v>0</v>
      </c>
      <c r="D61" s="62">
        <f t="shared" si="3"/>
        <v>0</v>
      </c>
    </row>
    <row r="62" spans="1:4" ht="14.25" customHeight="1">
      <c r="A62" s="68" t="s">
        <v>12</v>
      </c>
      <c r="B62" s="63">
        <v>5</v>
      </c>
      <c r="C62" s="63">
        <v>0</v>
      </c>
      <c r="D62" s="62">
        <f t="shared" si="3"/>
        <v>0</v>
      </c>
    </row>
    <row r="63" spans="1:4" ht="13.5" customHeight="1">
      <c r="A63" s="69" t="s">
        <v>7</v>
      </c>
      <c r="B63" s="63">
        <v>101.4</v>
      </c>
      <c r="C63" s="63">
        <v>0.57526</v>
      </c>
      <c r="D63" s="62">
        <f t="shared" si="3"/>
        <v>0.5673175542406311</v>
      </c>
    </row>
    <row r="64" spans="1:4" ht="12.75">
      <c r="A64" s="60" t="s">
        <v>18</v>
      </c>
      <c r="B64" s="65">
        <f>B65</f>
        <v>319</v>
      </c>
      <c r="C64" s="65">
        <f>C65</f>
        <v>0</v>
      </c>
      <c r="D64" s="62">
        <f t="shared" si="3"/>
        <v>0</v>
      </c>
    </row>
    <row r="65" spans="1:4" ht="12.75">
      <c r="A65" s="69" t="s">
        <v>5</v>
      </c>
      <c r="B65" s="63">
        <v>319</v>
      </c>
      <c r="C65" s="63">
        <v>0</v>
      </c>
      <c r="D65" s="62">
        <f t="shared" si="3"/>
        <v>0</v>
      </c>
    </row>
    <row r="66" spans="1:4" ht="12.75">
      <c r="A66" s="60" t="s">
        <v>90</v>
      </c>
      <c r="B66" s="65">
        <f>B67+B68</f>
        <v>32.1</v>
      </c>
      <c r="C66" s="65">
        <f>C67+C68</f>
        <v>0</v>
      </c>
      <c r="D66" s="62">
        <f t="shared" si="3"/>
        <v>0</v>
      </c>
    </row>
    <row r="67" spans="1:4" ht="25.5">
      <c r="A67" s="69" t="s">
        <v>149</v>
      </c>
      <c r="B67" s="63">
        <v>14.1</v>
      </c>
      <c r="C67" s="63">
        <v>0</v>
      </c>
      <c r="D67" s="62">
        <f t="shared" si="3"/>
        <v>0</v>
      </c>
    </row>
    <row r="68" spans="1:4" ht="12.75">
      <c r="A68" s="69" t="s">
        <v>189</v>
      </c>
      <c r="B68" s="63">
        <v>18</v>
      </c>
      <c r="C68" s="63">
        <v>0</v>
      </c>
      <c r="D68" s="62">
        <f t="shared" si="3"/>
        <v>0</v>
      </c>
    </row>
    <row r="69" spans="1:4" ht="12.75">
      <c r="A69" s="60" t="s">
        <v>11</v>
      </c>
      <c r="B69" s="65">
        <f>B70+B71+B72</f>
        <v>1642.6854600000001</v>
      </c>
      <c r="C69" s="65">
        <f>C70+C71+C72</f>
        <v>197.5</v>
      </c>
      <c r="D69" s="62">
        <f t="shared" si="3"/>
        <v>12.022995564835643</v>
      </c>
    </row>
    <row r="70" spans="1:4" ht="12.75">
      <c r="A70" s="69" t="s">
        <v>50</v>
      </c>
      <c r="B70" s="63">
        <v>64.5456</v>
      </c>
      <c r="C70" s="63">
        <v>0</v>
      </c>
      <c r="D70" s="62">
        <f t="shared" si="3"/>
        <v>0</v>
      </c>
    </row>
    <row r="71" spans="1:4" ht="12.75">
      <c r="A71" s="69" t="s">
        <v>28</v>
      </c>
      <c r="B71" s="63">
        <v>378.8</v>
      </c>
      <c r="C71" s="63">
        <v>197.5</v>
      </c>
      <c r="D71" s="62">
        <f t="shared" si="3"/>
        <v>52.13833157338965</v>
      </c>
    </row>
    <row r="72" spans="1:4" ht="12.75">
      <c r="A72" s="69" t="s">
        <v>16</v>
      </c>
      <c r="B72" s="63">
        <v>1199.33986</v>
      </c>
      <c r="C72" s="63">
        <v>0</v>
      </c>
      <c r="D72" s="62">
        <f t="shared" si="3"/>
        <v>0</v>
      </c>
    </row>
    <row r="73" spans="1:4" ht="12.75">
      <c r="A73" s="60" t="s">
        <v>150</v>
      </c>
      <c r="B73" s="65">
        <f>B74+B75+B76</f>
        <v>1471.86916</v>
      </c>
      <c r="C73" s="65">
        <f>C74+C75+C76</f>
        <v>13.28011</v>
      </c>
      <c r="D73" s="62">
        <f t="shared" si="3"/>
        <v>0.9022615841750501</v>
      </c>
    </row>
    <row r="74" spans="1:4" ht="12.75">
      <c r="A74" s="69" t="s">
        <v>15</v>
      </c>
      <c r="B74" s="63">
        <v>20.1</v>
      </c>
      <c r="C74" s="63">
        <v>1.6686</v>
      </c>
      <c r="D74" s="62">
        <f t="shared" si="3"/>
        <v>8.301492537313433</v>
      </c>
    </row>
    <row r="75" spans="1:4" ht="12.75">
      <c r="A75" s="59" t="s">
        <v>8</v>
      </c>
      <c r="B75" s="63">
        <v>0.1</v>
      </c>
      <c r="C75" s="63">
        <v>0</v>
      </c>
      <c r="D75" s="62">
        <f t="shared" si="3"/>
        <v>0</v>
      </c>
    </row>
    <row r="76" spans="1:4" ht="13.5" customHeight="1">
      <c r="A76" s="69" t="s">
        <v>6</v>
      </c>
      <c r="B76" s="63">
        <v>1451.66916</v>
      </c>
      <c r="C76" s="63">
        <v>11.61151</v>
      </c>
      <c r="D76" s="62">
        <f t="shared" si="3"/>
        <v>0.7998730234098245</v>
      </c>
    </row>
    <row r="77" spans="1:4" ht="12.75">
      <c r="A77" s="60" t="s">
        <v>141</v>
      </c>
      <c r="B77" s="65">
        <f>B78</f>
        <v>341.5</v>
      </c>
      <c r="C77" s="65">
        <f>C78</f>
        <v>0</v>
      </c>
      <c r="D77" s="62">
        <f t="shared" si="3"/>
        <v>0</v>
      </c>
    </row>
    <row r="78" spans="1:4" ht="12.75">
      <c r="A78" s="69" t="s">
        <v>10</v>
      </c>
      <c r="B78" s="63">
        <v>341.5</v>
      </c>
      <c r="C78" s="63">
        <v>0</v>
      </c>
      <c r="D78" s="62">
        <f t="shared" si="3"/>
        <v>0</v>
      </c>
    </row>
    <row r="79" spans="1:4" ht="16.5" customHeight="1">
      <c r="A79" s="4" t="s">
        <v>0</v>
      </c>
      <c r="B79" s="49">
        <f>B57-B58</f>
        <v>0</v>
      </c>
      <c r="C79" s="49">
        <f>C57-C58</f>
        <v>139.75745</v>
      </c>
      <c r="D79" s="55"/>
    </row>
    <row r="80" spans="1:4" ht="15" customHeight="1">
      <c r="A80" s="3"/>
      <c r="B80" s="53"/>
      <c r="C80" s="53"/>
      <c r="D80" s="55"/>
    </row>
    <row r="81" spans="1:4" ht="16.5" customHeight="1">
      <c r="A81" s="1" t="s">
        <v>175</v>
      </c>
      <c r="B81" s="1"/>
      <c r="C81" s="1"/>
      <c r="D81" s="1"/>
    </row>
    <row r="82" spans="1:4" ht="15.75">
      <c r="A82" s="1" t="s">
        <v>89</v>
      </c>
      <c r="B82" s="1"/>
      <c r="C82" s="1" t="s">
        <v>176</v>
      </c>
      <c r="D82" s="1"/>
    </row>
    <row r="83" spans="1:4" ht="18" customHeight="1">
      <c r="A83" s="4"/>
      <c r="B83" s="28"/>
      <c r="C83" s="28"/>
      <c r="D83" s="6"/>
    </row>
    <row r="84" spans="1:4" ht="15" customHeight="1">
      <c r="A84" s="4"/>
      <c r="B84" s="28"/>
      <c r="C84" s="28"/>
      <c r="D84" s="6"/>
    </row>
    <row r="85" spans="1:4" ht="14.25" customHeight="1">
      <c r="A85" s="1"/>
      <c r="B85" s="27"/>
      <c r="C85" s="27"/>
      <c r="D85" s="10"/>
    </row>
    <row r="86" spans="1:4" ht="14.25" customHeight="1">
      <c r="A86" s="1"/>
      <c r="B86" s="28"/>
      <c r="C86" s="28"/>
      <c r="D86" s="6"/>
    </row>
    <row r="87" spans="1:4" ht="15.75" customHeight="1">
      <c r="A87" s="1"/>
      <c r="B87" s="5"/>
      <c r="C87" s="26"/>
      <c r="D87" s="21"/>
    </row>
    <row r="88" spans="1:4" ht="11.25" customHeight="1">
      <c r="A88" s="3"/>
      <c r="B88" s="5"/>
      <c r="C88" s="5"/>
      <c r="D88" s="6"/>
    </row>
    <row r="89" spans="1:4" ht="15.75">
      <c r="A89" s="3"/>
      <c r="B89" s="1"/>
      <c r="C89" s="1"/>
      <c r="D89" s="1"/>
    </row>
    <row r="90" spans="1:4" ht="15.75">
      <c r="A90" s="3"/>
      <c r="B90" s="1"/>
      <c r="C90" s="1"/>
      <c r="D90" s="1"/>
    </row>
    <row r="91" spans="2:4" ht="15" customHeight="1">
      <c r="B91" s="1"/>
      <c r="C91" s="1"/>
      <c r="D91" s="1"/>
    </row>
    <row r="92" spans="2:4" ht="15.75">
      <c r="B92" s="1"/>
      <c r="C92" s="1"/>
      <c r="D92" s="1"/>
    </row>
    <row r="93" spans="2:4" ht="15">
      <c r="B93" s="3"/>
      <c r="C93" s="3"/>
      <c r="D93" s="3"/>
    </row>
    <row r="94" spans="2:4" ht="15">
      <c r="B94" s="3"/>
      <c r="C94" s="3"/>
      <c r="D94" s="3"/>
    </row>
    <row r="95" spans="2:4" ht="15">
      <c r="B95" s="3"/>
      <c r="C95" s="3"/>
      <c r="D9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1" r:id="rId1"/>
  <rowBreaks count="1" manualBreakCount="1">
    <brk id="5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82"/>
  <sheetViews>
    <sheetView view="pageBreakPreview" zoomScale="110" zoomScaleSheetLayoutView="110" zoomScalePageLayoutView="0" workbookViewId="0" topLeftCell="A46">
      <pane xSplit="1" topLeftCell="B1" activePane="topRight" state="frozen"/>
      <selection pane="topLeft" activeCell="A1" sqref="A1"/>
      <selection pane="topRight" activeCell="A56" sqref="A56"/>
    </sheetView>
  </sheetViews>
  <sheetFormatPr defaultColWidth="9.00390625" defaultRowHeight="12.75"/>
  <cols>
    <col min="1" max="1" width="94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102</v>
      </c>
      <c r="B2" s="73"/>
      <c r="C2" s="73"/>
      <c r="D2" s="73"/>
    </row>
    <row r="3" spans="1:4" ht="15.75">
      <c r="A3" s="73" t="s">
        <v>186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2" t="s">
        <v>187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SUM(B9:B29)</f>
        <v>2657</v>
      </c>
      <c r="C8" s="9">
        <f>SUM(C9:C28)</f>
        <v>59.25229</v>
      </c>
      <c r="D8" s="10">
        <f aca="true" t="shared" si="0" ref="D8:D21">C8/B8*100</f>
        <v>2.230044787354159</v>
      </c>
    </row>
    <row r="9" spans="1:4" ht="17.25" customHeight="1">
      <c r="A9" s="4" t="s">
        <v>20</v>
      </c>
      <c r="B9" s="11">
        <v>369</v>
      </c>
      <c r="C9" s="25">
        <v>19.18502</v>
      </c>
      <c r="D9" s="6">
        <f t="shared" si="0"/>
        <v>5.19919241192412</v>
      </c>
    </row>
    <row r="10" spans="1:4" ht="18" customHeight="1" hidden="1">
      <c r="A10" s="4" t="s">
        <v>62</v>
      </c>
      <c r="B10" s="11">
        <v>0</v>
      </c>
      <c r="C10" s="25">
        <v>0</v>
      </c>
      <c r="D10" s="6" t="e">
        <f t="shared" si="0"/>
        <v>#DIV/0!</v>
      </c>
    </row>
    <row r="11" spans="1:4" ht="15.75" customHeight="1">
      <c r="A11" s="4" t="s">
        <v>21</v>
      </c>
      <c r="B11" s="11">
        <v>201</v>
      </c>
      <c r="C11" s="11">
        <v>2.6804</v>
      </c>
      <c r="D11" s="6">
        <f t="shared" si="0"/>
        <v>1.3335323383084579</v>
      </c>
    </row>
    <row r="12" spans="1:4" ht="15.75" customHeight="1">
      <c r="A12" s="4" t="s">
        <v>22</v>
      </c>
      <c r="B12" s="11">
        <v>585</v>
      </c>
      <c r="C12" s="11">
        <v>12.01287</v>
      </c>
      <c r="D12" s="6">
        <f t="shared" si="0"/>
        <v>2.053482051282051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1059</v>
      </c>
      <c r="C14" s="11">
        <v>24.76737</v>
      </c>
      <c r="D14" s="6">
        <f t="shared" si="0"/>
        <v>2.338750708215297</v>
      </c>
    </row>
    <row r="15" spans="1:4" ht="45" customHeight="1" hidden="1">
      <c r="A15" s="4" t="s">
        <v>103</v>
      </c>
      <c r="B15" s="11">
        <v>0</v>
      </c>
      <c r="C15" s="11">
        <v>0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0</v>
      </c>
      <c r="D16" s="6">
        <f t="shared" si="0"/>
        <v>0</v>
      </c>
    </row>
    <row r="17" spans="1:4" ht="66" customHeight="1" hidden="1">
      <c r="A17" s="7" t="s">
        <v>137</v>
      </c>
      <c r="B17" s="11">
        <v>0</v>
      </c>
      <c r="C17" s="11">
        <v>0</v>
      </c>
      <c r="D17" s="6">
        <v>0</v>
      </c>
    </row>
    <row r="18" spans="1:4" ht="62.25" customHeight="1">
      <c r="A18" s="12" t="s">
        <v>25</v>
      </c>
      <c r="B18" s="11">
        <v>95</v>
      </c>
      <c r="C18" s="11">
        <v>0.60663</v>
      </c>
      <c r="D18" s="6">
        <f>C18/B18*100</f>
        <v>0.6385578947368421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3" t="s">
        <v>35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 hidden="1">
      <c r="A22" s="52" t="s">
        <v>166</v>
      </c>
      <c r="B22" s="11">
        <v>0</v>
      </c>
      <c r="C22" s="11">
        <v>0</v>
      </c>
      <c r="D22" s="6">
        <v>0</v>
      </c>
    </row>
    <row r="23" spans="1:4" ht="47.25" customHeight="1" hidden="1">
      <c r="A23" s="23" t="s">
        <v>94</v>
      </c>
      <c r="B23" s="11">
        <v>0</v>
      </c>
      <c r="C23" s="11">
        <v>0</v>
      </c>
      <c r="D23" s="6">
        <v>0</v>
      </c>
    </row>
    <row r="24" spans="1:4" ht="37.5" customHeight="1" hidden="1">
      <c r="A24" s="23" t="s">
        <v>115</v>
      </c>
      <c r="B24" s="11">
        <v>0</v>
      </c>
      <c r="C24" s="11">
        <v>0</v>
      </c>
      <c r="D24" s="6">
        <v>0</v>
      </c>
    </row>
    <row r="25" spans="1:4" ht="66" customHeight="1" hidden="1">
      <c r="A25" s="23" t="s">
        <v>161</v>
      </c>
      <c r="B25" s="11">
        <v>0</v>
      </c>
      <c r="C25" s="11">
        <v>0</v>
      </c>
      <c r="D25" s="6" t="e">
        <f aca="true" t="shared" si="1" ref="D25:D39">C25/B25*100</f>
        <v>#DIV/0!</v>
      </c>
    </row>
    <row r="26" spans="1:4" ht="65.25" customHeight="1">
      <c r="A26" s="23" t="s">
        <v>204</v>
      </c>
      <c r="B26" s="11">
        <v>40</v>
      </c>
      <c r="C26" s="11">
        <v>0</v>
      </c>
      <c r="D26" s="6">
        <f t="shared" si="1"/>
        <v>0</v>
      </c>
    </row>
    <row r="27" spans="1:4" ht="60.75" customHeight="1">
      <c r="A27" s="23" t="s">
        <v>205</v>
      </c>
      <c r="B27" s="11">
        <v>90</v>
      </c>
      <c r="C27" s="11">
        <v>0</v>
      </c>
      <c r="D27" s="6">
        <f t="shared" si="1"/>
        <v>0</v>
      </c>
    </row>
    <row r="28" spans="1:4" ht="62.25" customHeight="1">
      <c r="A28" s="23" t="s">
        <v>206</v>
      </c>
      <c r="B28" s="11">
        <v>60</v>
      </c>
      <c r="C28" s="11">
        <v>0</v>
      </c>
      <c r="D28" s="6">
        <f t="shared" si="1"/>
        <v>0</v>
      </c>
    </row>
    <row r="29" spans="1:4" ht="62.25" customHeight="1">
      <c r="A29" s="23" t="s">
        <v>207</v>
      </c>
      <c r="B29" s="11">
        <v>90</v>
      </c>
      <c r="C29" s="11">
        <v>0</v>
      </c>
      <c r="D29" s="6">
        <f t="shared" si="1"/>
        <v>0</v>
      </c>
    </row>
    <row r="30" spans="1:4" ht="15.75" customHeight="1">
      <c r="A30" s="8" t="s">
        <v>4</v>
      </c>
      <c r="B30" s="24">
        <f>SUM(B31:B56)</f>
        <v>6284.910880000001</v>
      </c>
      <c r="C30" s="24">
        <f>C31+C39+C44+C46+C47+C48+C50+C55+C49+C32+C33+C35+C36+C34+C37+C38</f>
        <v>338.58971</v>
      </c>
      <c r="D30" s="10">
        <f t="shared" si="1"/>
        <v>5.387343058076902</v>
      </c>
    </row>
    <row r="31" spans="1:4" ht="29.25" customHeight="1">
      <c r="A31" s="4" t="s">
        <v>59</v>
      </c>
      <c r="B31" s="11">
        <v>2513.1</v>
      </c>
      <c r="C31" s="11">
        <v>209.4</v>
      </c>
      <c r="D31" s="6">
        <f t="shared" si="1"/>
        <v>8.332338546018862</v>
      </c>
    </row>
    <row r="32" spans="1:4" ht="37.5" customHeight="1" hidden="1">
      <c r="A32" s="4" t="s">
        <v>111</v>
      </c>
      <c r="B32" s="11"/>
      <c r="C32" s="11"/>
      <c r="D32" s="6"/>
    </row>
    <row r="33" spans="1:4" ht="27" customHeight="1" hidden="1">
      <c r="A33" s="4" t="s">
        <v>131</v>
      </c>
      <c r="B33" s="11">
        <v>0</v>
      </c>
      <c r="C33" s="11"/>
      <c r="D33" s="6" t="e">
        <f t="shared" si="1"/>
        <v>#DIV/0!</v>
      </c>
    </row>
    <row r="34" spans="1:4" ht="33.75" customHeight="1" hidden="1">
      <c r="A34" s="4" t="s">
        <v>181</v>
      </c>
      <c r="B34" s="11">
        <v>0</v>
      </c>
      <c r="C34" s="11">
        <v>0</v>
      </c>
      <c r="D34" s="6" t="e">
        <f t="shared" si="1"/>
        <v>#DIV/0!</v>
      </c>
    </row>
    <row r="35" spans="1:4" ht="44.25" customHeight="1">
      <c r="A35" s="4" t="s">
        <v>132</v>
      </c>
      <c r="B35" s="11">
        <v>1240.91104</v>
      </c>
      <c r="C35" s="11">
        <v>0</v>
      </c>
      <c r="D35" s="6">
        <f t="shared" si="1"/>
        <v>0</v>
      </c>
    </row>
    <row r="36" spans="1:4" ht="28.5" customHeight="1">
      <c r="A36" s="4" t="s">
        <v>165</v>
      </c>
      <c r="B36" s="11">
        <v>1058.27205</v>
      </c>
      <c r="C36" s="11">
        <v>0</v>
      </c>
      <c r="D36" s="6">
        <f t="shared" si="1"/>
        <v>0</v>
      </c>
    </row>
    <row r="37" spans="1:4" ht="30.75" customHeight="1" hidden="1">
      <c r="A37" s="4" t="s">
        <v>168</v>
      </c>
      <c r="B37" s="11">
        <v>0</v>
      </c>
      <c r="C37" s="11">
        <v>0</v>
      </c>
      <c r="D37" s="6" t="e">
        <f t="shared" si="1"/>
        <v>#DIV/0!</v>
      </c>
    </row>
    <row r="38" spans="1:4" ht="45.75" customHeight="1">
      <c r="A38" s="4" t="s">
        <v>178</v>
      </c>
      <c r="B38" s="11">
        <v>94.88205</v>
      </c>
      <c r="C38" s="11">
        <v>0</v>
      </c>
      <c r="D38" s="6">
        <f t="shared" si="1"/>
        <v>0</v>
      </c>
    </row>
    <row r="39" spans="1:4" ht="33" customHeight="1">
      <c r="A39" s="4" t="s">
        <v>121</v>
      </c>
      <c r="B39" s="5">
        <v>319</v>
      </c>
      <c r="C39" s="5">
        <v>5.65941</v>
      </c>
      <c r="D39" s="6">
        <f t="shared" si="1"/>
        <v>1.7741097178683385</v>
      </c>
    </row>
    <row r="40" spans="1:4" ht="0.75" customHeight="1">
      <c r="A40" s="4" t="s">
        <v>64</v>
      </c>
      <c r="B40" s="5">
        <v>0</v>
      </c>
      <c r="C40" s="5">
        <v>0</v>
      </c>
      <c r="D40" s="6">
        <v>0</v>
      </c>
    </row>
    <row r="41" spans="1:4" ht="16.5" customHeight="1" hidden="1">
      <c r="A41" s="22" t="s">
        <v>60</v>
      </c>
      <c r="B41" s="5">
        <v>0</v>
      </c>
      <c r="C41" s="5">
        <v>0</v>
      </c>
      <c r="D41" s="6">
        <v>0</v>
      </c>
    </row>
    <row r="42" spans="1:4" ht="21" customHeight="1" hidden="1">
      <c r="A42" s="22" t="s">
        <v>63</v>
      </c>
      <c r="B42" s="5">
        <v>0</v>
      </c>
      <c r="C42" s="5">
        <v>0</v>
      </c>
      <c r="D42" s="6">
        <v>0</v>
      </c>
    </row>
    <row r="43" spans="1:4" ht="40.5" customHeight="1" hidden="1">
      <c r="A43" s="22" t="s">
        <v>65</v>
      </c>
      <c r="B43" s="5"/>
      <c r="C43" s="5"/>
      <c r="D43" s="6" t="e">
        <f>C43/B43*100</f>
        <v>#DIV/0!</v>
      </c>
    </row>
    <row r="44" spans="1:4" ht="105.75" customHeight="1">
      <c r="A44" s="4" t="s">
        <v>124</v>
      </c>
      <c r="B44" s="5">
        <v>561</v>
      </c>
      <c r="C44" s="5">
        <v>123.5303</v>
      </c>
      <c r="D44" s="6">
        <f>C44/B44*100</f>
        <v>22.019661319073084</v>
      </c>
    </row>
    <row r="45" spans="1:4" ht="29.25" customHeight="1" hidden="1">
      <c r="A45" s="4" t="s">
        <v>61</v>
      </c>
      <c r="B45" s="5"/>
      <c r="C45" s="5"/>
      <c r="D45" s="6" t="e">
        <f>C45/B45*100</f>
        <v>#DIV/0!</v>
      </c>
    </row>
    <row r="46" spans="1:4" ht="79.5" customHeight="1">
      <c r="A46" s="4" t="s">
        <v>125</v>
      </c>
      <c r="B46" s="5">
        <v>0.1</v>
      </c>
      <c r="C46" s="5">
        <v>0</v>
      </c>
      <c r="D46" s="6">
        <f>C46/B46*100</f>
        <v>0</v>
      </c>
    </row>
    <row r="47" spans="1:4" ht="0.75" customHeight="1" hidden="1">
      <c r="A47" s="4" t="s">
        <v>126</v>
      </c>
      <c r="B47" s="5">
        <v>0</v>
      </c>
      <c r="C47" s="5">
        <v>0</v>
      </c>
      <c r="D47" s="6">
        <v>0</v>
      </c>
    </row>
    <row r="48" spans="1:4" ht="94.5" customHeight="1" hidden="1">
      <c r="A48" s="4" t="s">
        <v>127</v>
      </c>
      <c r="B48" s="5">
        <v>0</v>
      </c>
      <c r="C48" s="5">
        <v>0</v>
      </c>
      <c r="D48" s="6">
        <v>0</v>
      </c>
    </row>
    <row r="49" spans="1:4" ht="77.25" customHeight="1">
      <c r="A49" s="4" t="s">
        <v>128</v>
      </c>
      <c r="B49" s="5">
        <v>493.54574</v>
      </c>
      <c r="C49" s="5">
        <v>0</v>
      </c>
      <c r="D49" s="6">
        <f>C49/B49*100</f>
        <v>0</v>
      </c>
    </row>
    <row r="50" spans="1:4" ht="93" customHeight="1">
      <c r="A50" s="4" t="s">
        <v>129</v>
      </c>
      <c r="B50" s="5">
        <v>0.1</v>
      </c>
      <c r="C50" s="5">
        <v>0</v>
      </c>
      <c r="D50" s="6">
        <f>C50/B50*100</f>
        <v>0</v>
      </c>
    </row>
    <row r="51" spans="1:4" ht="67.5" customHeight="1" hidden="1">
      <c r="A51" s="4" t="s">
        <v>58</v>
      </c>
      <c r="B51" s="5"/>
      <c r="C51" s="5">
        <v>240</v>
      </c>
      <c r="D51" s="6" t="e">
        <f aca="true" t="shared" si="2" ref="D51:D56">C51/B51*100</f>
        <v>#DIV/0!</v>
      </c>
    </row>
    <row r="52" spans="1:4" ht="34.5" customHeight="1" hidden="1">
      <c r="A52" s="4" t="s">
        <v>31</v>
      </c>
      <c r="B52" s="5"/>
      <c r="C52" s="5">
        <v>100</v>
      </c>
      <c r="D52" s="6" t="e">
        <f t="shared" si="2"/>
        <v>#DIV/0!</v>
      </c>
    </row>
    <row r="53" spans="1:4" ht="0.75" customHeight="1" hidden="1">
      <c r="A53" s="4" t="s">
        <v>34</v>
      </c>
      <c r="B53" s="5"/>
      <c r="C53" s="5">
        <v>60</v>
      </c>
      <c r="D53" s="6" t="e">
        <f t="shared" si="2"/>
        <v>#DIV/0!</v>
      </c>
    </row>
    <row r="54" spans="1:4" ht="45" customHeight="1" hidden="1">
      <c r="A54" s="37" t="s">
        <v>32</v>
      </c>
      <c r="B54" s="5"/>
      <c r="C54" s="5">
        <v>0</v>
      </c>
      <c r="D54" s="6" t="e">
        <f t="shared" si="2"/>
        <v>#DIV/0!</v>
      </c>
    </row>
    <row r="55" spans="1:4" ht="45.75" customHeight="1" hidden="1">
      <c r="A55" s="4" t="s">
        <v>140</v>
      </c>
      <c r="B55" s="5">
        <v>0</v>
      </c>
      <c r="C55" s="5">
        <v>0</v>
      </c>
      <c r="D55" s="6" t="e">
        <f t="shared" si="2"/>
        <v>#DIV/0!</v>
      </c>
    </row>
    <row r="56" spans="1:4" ht="92.25" customHeight="1">
      <c r="A56" s="4" t="s">
        <v>194</v>
      </c>
      <c r="B56" s="5">
        <v>4</v>
      </c>
      <c r="C56" s="5">
        <v>0</v>
      </c>
      <c r="D56" s="6">
        <f t="shared" si="2"/>
        <v>0</v>
      </c>
    </row>
    <row r="57" spans="1:4" ht="15" customHeight="1">
      <c r="A57" s="8" t="s">
        <v>1</v>
      </c>
      <c r="B57" s="47">
        <f>B30+B8</f>
        <v>8941.910880000001</v>
      </c>
      <c r="C57" s="9">
        <f>C30+C8</f>
        <v>397.84200000000004</v>
      </c>
      <c r="D57" s="10">
        <f>C57/B57*100</f>
        <v>4.449183237666086</v>
      </c>
    </row>
    <row r="58" spans="1:4" ht="14.25">
      <c r="A58" s="8" t="s">
        <v>148</v>
      </c>
      <c r="B58" s="47">
        <f>B59+B64+B66+B69+B73+B77</f>
        <v>8941.91088</v>
      </c>
      <c r="C58" s="47">
        <f>C59+C64+C66+C69+C73+C77</f>
        <v>348.64377</v>
      </c>
      <c r="D58" s="48">
        <f>C58/B58*100</f>
        <v>3.89898506794333</v>
      </c>
    </row>
    <row r="59" spans="1:4" ht="12.75">
      <c r="A59" s="60" t="s">
        <v>17</v>
      </c>
      <c r="B59" s="61">
        <f>B60+B61+B62+B63</f>
        <v>3745.212</v>
      </c>
      <c r="C59" s="61">
        <f>C60+C61+C62+C63</f>
        <v>86.54957999999999</v>
      </c>
      <c r="D59" s="62">
        <f aca="true" t="shared" si="3" ref="D59:D78">C59/B59*100</f>
        <v>2.3109394074354133</v>
      </c>
    </row>
    <row r="60" spans="1:4" ht="25.5">
      <c r="A60" s="68" t="s">
        <v>190</v>
      </c>
      <c r="B60" s="63">
        <v>3596.1</v>
      </c>
      <c r="C60" s="63">
        <v>85.25294</v>
      </c>
      <c r="D60" s="62">
        <f t="shared" si="3"/>
        <v>2.370705486499263</v>
      </c>
    </row>
    <row r="61" spans="1:4" ht="12.75">
      <c r="A61" s="58" t="s">
        <v>29</v>
      </c>
      <c r="B61" s="63">
        <v>23.112</v>
      </c>
      <c r="C61" s="63">
        <v>0</v>
      </c>
      <c r="D61" s="62">
        <f t="shared" si="3"/>
        <v>0</v>
      </c>
    </row>
    <row r="62" spans="1:4" ht="12.75">
      <c r="A62" s="68" t="s">
        <v>12</v>
      </c>
      <c r="B62" s="63">
        <v>5</v>
      </c>
      <c r="C62" s="63">
        <v>0</v>
      </c>
      <c r="D62" s="62">
        <f t="shared" si="3"/>
        <v>0</v>
      </c>
    </row>
    <row r="63" spans="1:4" ht="12.75">
      <c r="A63" s="69" t="s">
        <v>7</v>
      </c>
      <c r="B63" s="63">
        <v>121</v>
      </c>
      <c r="C63" s="63">
        <v>1.29664</v>
      </c>
      <c r="D63" s="62">
        <f t="shared" si="3"/>
        <v>1.071603305785124</v>
      </c>
    </row>
    <row r="64" spans="1:4" ht="12.75">
      <c r="A64" s="60" t="s">
        <v>18</v>
      </c>
      <c r="B64" s="65">
        <f>B65</f>
        <v>319</v>
      </c>
      <c r="C64" s="65">
        <f>C65</f>
        <v>5.65941</v>
      </c>
      <c r="D64" s="62">
        <f t="shared" si="3"/>
        <v>1.7741097178683385</v>
      </c>
    </row>
    <row r="65" spans="1:4" ht="12.75">
      <c r="A65" s="69" t="s">
        <v>5</v>
      </c>
      <c r="B65" s="63">
        <v>319</v>
      </c>
      <c r="C65" s="63">
        <v>5.65941</v>
      </c>
      <c r="D65" s="62">
        <f t="shared" si="3"/>
        <v>1.7741097178683385</v>
      </c>
    </row>
    <row r="66" spans="1:4" ht="12.75">
      <c r="A66" s="60" t="s">
        <v>47</v>
      </c>
      <c r="B66" s="65">
        <f>B67+B68</f>
        <v>50.1</v>
      </c>
      <c r="C66" s="65">
        <f>C67+C68</f>
        <v>0</v>
      </c>
      <c r="D66" s="62">
        <f t="shared" si="3"/>
        <v>0</v>
      </c>
    </row>
    <row r="67" spans="1:4" ht="25.5">
      <c r="A67" s="69" t="s">
        <v>149</v>
      </c>
      <c r="B67" s="63">
        <v>14.1</v>
      </c>
      <c r="C67" s="63">
        <v>0</v>
      </c>
      <c r="D67" s="62">
        <f t="shared" si="3"/>
        <v>0</v>
      </c>
    </row>
    <row r="68" spans="1:4" ht="12.75">
      <c r="A68" s="69" t="s">
        <v>189</v>
      </c>
      <c r="B68" s="63">
        <v>36</v>
      </c>
      <c r="C68" s="63">
        <v>0</v>
      </c>
      <c r="D68" s="62">
        <f t="shared" si="3"/>
        <v>0</v>
      </c>
    </row>
    <row r="69" spans="1:4" ht="15" customHeight="1">
      <c r="A69" s="60" t="s">
        <v>11</v>
      </c>
      <c r="B69" s="65">
        <f>B70+B71+B72</f>
        <v>3542.59888</v>
      </c>
      <c r="C69" s="65">
        <f>C70+C71+C72</f>
        <v>128.5303</v>
      </c>
      <c r="D69" s="62">
        <f t="shared" si="3"/>
        <v>3.6281358503675696</v>
      </c>
    </row>
    <row r="70" spans="1:4" ht="12.75">
      <c r="A70" s="69" t="s">
        <v>50</v>
      </c>
      <c r="B70" s="63">
        <v>96.8184</v>
      </c>
      <c r="C70" s="63">
        <v>0</v>
      </c>
      <c r="D70" s="62">
        <f t="shared" si="3"/>
        <v>0</v>
      </c>
    </row>
    <row r="71" spans="1:4" ht="12.75">
      <c r="A71" s="69" t="s">
        <v>28</v>
      </c>
      <c r="B71" s="63">
        <v>561</v>
      </c>
      <c r="C71" s="63">
        <v>123.5303</v>
      </c>
      <c r="D71" s="62">
        <f t="shared" si="3"/>
        <v>22.019661319073084</v>
      </c>
    </row>
    <row r="72" spans="1:4" ht="12.75">
      <c r="A72" s="69" t="s">
        <v>16</v>
      </c>
      <c r="B72" s="63">
        <v>2884.78048</v>
      </c>
      <c r="C72" s="63">
        <v>5</v>
      </c>
      <c r="D72" s="62">
        <f t="shared" si="3"/>
        <v>0.17332341350285344</v>
      </c>
    </row>
    <row r="73" spans="1:4" ht="12.75">
      <c r="A73" s="60" t="s">
        <v>150</v>
      </c>
      <c r="B73" s="65">
        <f>B74+B75+B76</f>
        <v>517.5</v>
      </c>
      <c r="C73" s="65">
        <f>C74+C75+C76</f>
        <v>0</v>
      </c>
      <c r="D73" s="62">
        <f t="shared" si="3"/>
        <v>0</v>
      </c>
    </row>
    <row r="74" spans="1:4" ht="12.75">
      <c r="A74" s="69" t="s">
        <v>15</v>
      </c>
      <c r="B74" s="63">
        <v>82.4</v>
      </c>
      <c r="C74" s="63">
        <v>0</v>
      </c>
      <c r="D74" s="62">
        <f t="shared" si="3"/>
        <v>0</v>
      </c>
    </row>
    <row r="75" spans="1:4" ht="12.75">
      <c r="A75" s="59" t="s">
        <v>8</v>
      </c>
      <c r="B75" s="63">
        <v>0.1</v>
      </c>
      <c r="C75" s="63">
        <v>0</v>
      </c>
      <c r="D75" s="62">
        <f t="shared" si="3"/>
        <v>0</v>
      </c>
    </row>
    <row r="76" spans="1:4" ht="12.75">
      <c r="A76" s="69" t="s">
        <v>6</v>
      </c>
      <c r="B76" s="63">
        <v>435</v>
      </c>
      <c r="C76" s="63">
        <v>0</v>
      </c>
      <c r="D76" s="62">
        <f t="shared" si="3"/>
        <v>0</v>
      </c>
    </row>
    <row r="77" spans="1:4" ht="12.75">
      <c r="A77" s="60" t="s">
        <v>141</v>
      </c>
      <c r="B77" s="65">
        <f>B78</f>
        <v>767.5</v>
      </c>
      <c r="C77" s="65">
        <f>C78</f>
        <v>127.90448</v>
      </c>
      <c r="D77" s="62">
        <f t="shared" si="3"/>
        <v>16.665078827361565</v>
      </c>
    </row>
    <row r="78" spans="1:4" ht="12.75">
      <c r="A78" s="69" t="s">
        <v>10</v>
      </c>
      <c r="B78" s="63">
        <v>767.5</v>
      </c>
      <c r="C78" s="63">
        <v>127.90448</v>
      </c>
      <c r="D78" s="62">
        <f t="shared" si="3"/>
        <v>16.665078827361565</v>
      </c>
    </row>
    <row r="79" spans="1:4" ht="15">
      <c r="A79" s="4" t="s">
        <v>0</v>
      </c>
      <c r="B79" s="49">
        <f>B57-B58</f>
        <v>0</v>
      </c>
      <c r="C79" s="49">
        <f>C57-C58</f>
        <v>49.198230000000024</v>
      </c>
      <c r="D79" s="55"/>
    </row>
    <row r="80" spans="1:4" ht="15">
      <c r="A80" s="3"/>
      <c r="B80" s="53"/>
      <c r="C80" s="53"/>
      <c r="D80" s="55"/>
    </row>
    <row r="81" spans="1:4" ht="15.75">
      <c r="A81" s="1" t="s">
        <v>175</v>
      </c>
      <c r="B81" s="1"/>
      <c r="C81" s="1"/>
      <c r="D81" s="56"/>
    </row>
    <row r="82" spans="1:4" ht="15.75">
      <c r="A82" s="1" t="s">
        <v>89</v>
      </c>
      <c r="B82" s="1"/>
      <c r="C82" s="1" t="s">
        <v>176</v>
      </c>
      <c r="D82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9" r:id="rId1"/>
  <rowBreaks count="1" manualBreakCount="1">
    <brk id="5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70"/>
  <sheetViews>
    <sheetView view="pageBreakPreview" zoomScale="110" zoomScaleNormal="90" zoomScaleSheetLayoutView="110" zoomScalePageLayoutView="0" workbookViewId="0" topLeftCell="A35">
      <pane xSplit="1" topLeftCell="B1" activePane="topRight" state="frozen"/>
      <selection pane="topLeft" activeCell="A1" sqref="A1"/>
      <selection pane="topRight" activeCell="A41" sqref="A41"/>
    </sheetView>
  </sheetViews>
  <sheetFormatPr defaultColWidth="9.00390625" defaultRowHeight="12.75"/>
  <cols>
    <col min="1" max="1" width="89.87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104</v>
      </c>
      <c r="B2" s="73"/>
      <c r="C2" s="73"/>
      <c r="D2" s="73"/>
    </row>
    <row r="3" spans="1:4" ht="15.75">
      <c r="A3" s="73" t="s">
        <v>186</v>
      </c>
      <c r="B3" s="73"/>
      <c r="C3" s="73"/>
      <c r="D3" s="73"/>
    </row>
    <row r="4" spans="1:4" ht="7.5" customHeight="1">
      <c r="A4" s="29"/>
      <c r="B4" s="29"/>
      <c r="C4" s="29"/>
      <c r="D4" s="29"/>
    </row>
    <row r="5" spans="1:4" ht="31.5">
      <c r="A5" s="30" t="s">
        <v>2</v>
      </c>
      <c r="B5" s="30" t="s">
        <v>184</v>
      </c>
      <c r="C5" s="2" t="s">
        <v>187</v>
      </c>
      <c r="D5" s="32" t="s">
        <v>3</v>
      </c>
    </row>
    <row r="6" spans="1:4" ht="9" customHeight="1">
      <c r="A6" s="13"/>
      <c r="B6" s="33"/>
      <c r="C6" s="33"/>
      <c r="D6" s="33"/>
    </row>
    <row r="7" spans="1:4" ht="14.25">
      <c r="A7" s="8" t="s">
        <v>19</v>
      </c>
      <c r="B7" s="9">
        <f>SUM(B8:B25)</f>
        <v>884</v>
      </c>
      <c r="C7" s="9">
        <f>SUM(C8:C25)</f>
        <v>39.62361</v>
      </c>
      <c r="D7" s="10">
        <f>C7/B7*100</f>
        <v>4.4823088235294115</v>
      </c>
    </row>
    <row r="8" spans="1:4" ht="18.75" customHeight="1">
      <c r="A8" s="4" t="s">
        <v>37</v>
      </c>
      <c r="B8" s="11">
        <v>119</v>
      </c>
      <c r="C8" s="11">
        <v>6.84943</v>
      </c>
      <c r="D8" s="6">
        <f>C8/B8*100</f>
        <v>5.755823529411765</v>
      </c>
    </row>
    <row r="9" spans="1:4" ht="18.75" customHeight="1">
      <c r="A9" s="4" t="s">
        <v>39</v>
      </c>
      <c r="B9" s="11">
        <v>420</v>
      </c>
      <c r="C9" s="11">
        <v>7.1133</v>
      </c>
      <c r="D9" s="6">
        <f>C9/B9*100</f>
        <v>1.693642857142857</v>
      </c>
    </row>
    <row r="10" spans="1:4" ht="18" customHeight="1">
      <c r="A10" s="4" t="s">
        <v>40</v>
      </c>
      <c r="B10" s="11">
        <v>49</v>
      </c>
      <c r="C10" s="11">
        <v>1.00276</v>
      </c>
      <c r="D10" s="6">
        <f>C10/B10*100</f>
        <v>2.046448979591837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45" customHeight="1">
      <c r="A12" s="4" t="s">
        <v>23</v>
      </c>
      <c r="B12" s="38">
        <v>0</v>
      </c>
      <c r="C12" s="11">
        <v>0.10187</v>
      </c>
      <c r="D12" s="6">
        <v>0</v>
      </c>
    </row>
    <row r="13" spans="1:4" ht="18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50</v>
      </c>
      <c r="C14" s="11">
        <v>0</v>
      </c>
      <c r="D14" s="6">
        <f>C14/B14*100</f>
        <v>0</v>
      </c>
    </row>
    <row r="15" spans="1:4" ht="61.5" customHeight="1">
      <c r="A15" s="12" t="s">
        <v>45</v>
      </c>
      <c r="B15" s="11">
        <v>120</v>
      </c>
      <c r="C15" s="11">
        <v>18.23601</v>
      </c>
      <c r="D15" s="6">
        <f>C15/B15*100</f>
        <v>15.196675</v>
      </c>
    </row>
    <row r="16" spans="1:4" ht="39" customHeight="1" hidden="1">
      <c r="A16" s="12" t="s">
        <v>66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28.5" customHeight="1" hidden="1">
      <c r="A18" s="4" t="s">
        <v>46</v>
      </c>
      <c r="B18" s="11">
        <v>0</v>
      </c>
      <c r="C18" s="11">
        <v>0</v>
      </c>
      <c r="D18" s="6">
        <v>0</v>
      </c>
    </row>
    <row r="19" spans="1:4" ht="0.75" customHeight="1">
      <c r="A19" s="4" t="s">
        <v>44</v>
      </c>
      <c r="B19" s="11"/>
      <c r="C19" s="11"/>
      <c r="D19" s="6"/>
    </row>
    <row r="20" spans="1:4" ht="28.5" customHeight="1" hidden="1">
      <c r="A20" s="4" t="s">
        <v>67</v>
      </c>
      <c r="B20" s="11">
        <v>0</v>
      </c>
      <c r="C20" s="11">
        <v>0</v>
      </c>
      <c r="D20" s="6">
        <v>0</v>
      </c>
    </row>
    <row r="21" spans="1:4" ht="21" customHeight="1" hidden="1">
      <c r="A21" s="4" t="s">
        <v>114</v>
      </c>
      <c r="B21" s="11">
        <v>0</v>
      </c>
      <c r="C21" s="11">
        <v>0</v>
      </c>
      <c r="D21" s="6">
        <v>0</v>
      </c>
    </row>
    <row r="22" spans="1:4" ht="34.5" customHeight="1" hidden="1">
      <c r="A22" s="4"/>
      <c r="B22" s="11"/>
      <c r="C22" s="11"/>
      <c r="D22" s="6"/>
    </row>
    <row r="23" spans="1:4" ht="34.5" customHeight="1">
      <c r="A23" s="37" t="s">
        <v>138</v>
      </c>
      <c r="B23" s="11">
        <v>0</v>
      </c>
      <c r="C23" s="11">
        <v>6.32024</v>
      </c>
      <c r="D23" s="6">
        <v>0</v>
      </c>
    </row>
    <row r="24" spans="1:4" ht="60" customHeight="1">
      <c r="A24" s="37" t="s">
        <v>208</v>
      </c>
      <c r="B24" s="11">
        <v>104</v>
      </c>
      <c r="C24" s="11">
        <v>0</v>
      </c>
      <c r="D24" s="6">
        <f>C24/B24*100</f>
        <v>0</v>
      </c>
    </row>
    <row r="25" spans="1:4" ht="62.25" customHeight="1">
      <c r="A25" s="37" t="s">
        <v>209</v>
      </c>
      <c r="B25" s="11">
        <v>22</v>
      </c>
      <c r="C25" s="11">
        <v>0</v>
      </c>
      <c r="D25" s="6">
        <f>C25/B25*100</f>
        <v>0</v>
      </c>
    </row>
    <row r="26" spans="1:4" ht="16.5" customHeight="1">
      <c r="A26" s="8" t="s">
        <v>4</v>
      </c>
      <c r="B26" s="24">
        <f>B27+B28+B29+B30+B33+B34+B35+B36+B37+B38+B39+B40+B31+B32+B41</f>
        <v>4783.318080000001</v>
      </c>
      <c r="C26" s="24">
        <f>C27+C29+C34+C35+C30+C33+C36+C28+C37+C38+C39+C40+C31+C32</f>
        <v>276.82971</v>
      </c>
      <c r="D26" s="10">
        <f>C26/B26*100</f>
        <v>5.787399152012904</v>
      </c>
    </row>
    <row r="27" spans="1:4" ht="30.75" customHeight="1">
      <c r="A27" s="39" t="s">
        <v>68</v>
      </c>
      <c r="B27" s="31">
        <v>2010.2</v>
      </c>
      <c r="C27" s="31">
        <v>167.5</v>
      </c>
      <c r="D27" s="6">
        <f>C27/B27*100</f>
        <v>8.332504228434981</v>
      </c>
    </row>
    <row r="28" spans="1:4" ht="52.5" customHeight="1">
      <c r="A28" s="40" t="s">
        <v>132</v>
      </c>
      <c r="B28" s="31">
        <v>919.89</v>
      </c>
      <c r="C28" s="31">
        <v>0</v>
      </c>
      <c r="D28" s="6">
        <f aca="true" t="shared" si="0" ref="D28:D41">C28/B28*100</f>
        <v>0</v>
      </c>
    </row>
    <row r="29" spans="1:4" ht="48" customHeight="1">
      <c r="A29" s="4" t="s">
        <v>121</v>
      </c>
      <c r="B29" s="31">
        <v>160</v>
      </c>
      <c r="C29" s="31">
        <v>2.82971</v>
      </c>
      <c r="D29" s="6">
        <f t="shared" si="0"/>
        <v>1.7685687499999998</v>
      </c>
    </row>
    <row r="30" spans="1:4" ht="32.25" customHeight="1">
      <c r="A30" s="22" t="s">
        <v>165</v>
      </c>
      <c r="B30" s="31">
        <v>1124.41405</v>
      </c>
      <c r="C30" s="31">
        <v>0</v>
      </c>
      <c r="D30" s="6">
        <f t="shared" si="0"/>
        <v>0</v>
      </c>
    </row>
    <row r="31" spans="1:4" ht="31.5" customHeight="1" hidden="1">
      <c r="A31" s="40" t="s">
        <v>168</v>
      </c>
      <c r="B31" s="31">
        <v>0</v>
      </c>
      <c r="C31" s="31">
        <v>0</v>
      </c>
      <c r="D31" s="6" t="e">
        <f t="shared" si="0"/>
        <v>#DIV/0!</v>
      </c>
    </row>
    <row r="32" spans="1:4" ht="69" customHeight="1">
      <c r="A32" s="40" t="s">
        <v>178</v>
      </c>
      <c r="B32" s="31">
        <v>31.62735</v>
      </c>
      <c r="C32" s="31">
        <v>0</v>
      </c>
      <c r="D32" s="6">
        <f t="shared" si="0"/>
        <v>0</v>
      </c>
    </row>
    <row r="33" spans="1:4" ht="127.5" customHeight="1">
      <c r="A33" s="39" t="s">
        <v>124</v>
      </c>
      <c r="B33" s="31">
        <v>272.3</v>
      </c>
      <c r="C33" s="31">
        <v>106.5</v>
      </c>
      <c r="D33" s="6">
        <f t="shared" si="0"/>
        <v>39.11127432978333</v>
      </c>
    </row>
    <row r="34" spans="1:4" ht="76.5" customHeight="1" hidden="1">
      <c r="A34" s="39" t="s">
        <v>69</v>
      </c>
      <c r="B34" s="31"/>
      <c r="C34" s="31"/>
      <c r="D34" s="6" t="e">
        <f t="shared" si="0"/>
        <v>#DIV/0!</v>
      </c>
    </row>
    <row r="35" spans="1:4" ht="108.75" customHeight="1">
      <c r="A35" s="39" t="s">
        <v>162</v>
      </c>
      <c r="B35" s="31">
        <v>0.1</v>
      </c>
      <c r="C35" s="31">
        <v>0</v>
      </c>
      <c r="D35" s="6">
        <f t="shared" si="0"/>
        <v>0</v>
      </c>
    </row>
    <row r="36" spans="1:4" ht="108.75" customHeight="1" hidden="1">
      <c r="A36" s="39" t="s">
        <v>154</v>
      </c>
      <c r="B36" s="31">
        <v>0</v>
      </c>
      <c r="C36" s="31">
        <v>0</v>
      </c>
      <c r="D36" s="6" t="e">
        <f t="shared" si="0"/>
        <v>#DIV/0!</v>
      </c>
    </row>
    <row r="37" spans="1:4" ht="90" customHeight="1" hidden="1">
      <c r="A37" s="39" t="s">
        <v>127</v>
      </c>
      <c r="B37" s="31">
        <v>0</v>
      </c>
      <c r="C37" s="31">
        <v>0</v>
      </c>
      <c r="D37" s="6">
        <v>0</v>
      </c>
    </row>
    <row r="38" spans="1:4" ht="94.5" customHeight="1">
      <c r="A38" s="39" t="s">
        <v>128</v>
      </c>
      <c r="B38" s="31">
        <v>260.68668</v>
      </c>
      <c r="C38" s="31">
        <v>0</v>
      </c>
      <c r="D38" s="6">
        <f t="shared" si="0"/>
        <v>0</v>
      </c>
    </row>
    <row r="39" spans="1:4" ht="93" customHeight="1">
      <c r="A39" s="4" t="s">
        <v>129</v>
      </c>
      <c r="B39" s="31">
        <v>0.1</v>
      </c>
      <c r="C39" s="31">
        <v>0</v>
      </c>
      <c r="D39" s="6">
        <f t="shared" si="0"/>
        <v>0</v>
      </c>
    </row>
    <row r="40" spans="1:4" ht="74.25" customHeight="1" hidden="1">
      <c r="A40" s="4" t="s">
        <v>172</v>
      </c>
      <c r="B40" s="31">
        <v>0</v>
      </c>
      <c r="C40" s="31">
        <v>0</v>
      </c>
      <c r="D40" s="6" t="e">
        <f t="shared" si="0"/>
        <v>#DIV/0!</v>
      </c>
    </row>
    <row r="41" spans="1:4" ht="92.25" customHeight="1">
      <c r="A41" s="4" t="s">
        <v>194</v>
      </c>
      <c r="B41" s="31">
        <v>4</v>
      </c>
      <c r="C41" s="31">
        <v>0</v>
      </c>
      <c r="D41" s="6">
        <f t="shared" si="0"/>
        <v>0</v>
      </c>
    </row>
    <row r="42" spans="1:4" ht="18" customHeight="1">
      <c r="A42" s="8" t="s">
        <v>1</v>
      </c>
      <c r="B42" s="47">
        <f>B26+B7</f>
        <v>5667.318080000001</v>
      </c>
      <c r="C42" s="9">
        <f>C26+C7</f>
        <v>316.45331999999996</v>
      </c>
      <c r="D42" s="9">
        <f aca="true" t="shared" si="1" ref="D42:D63">C42/B42*100</f>
        <v>5.583828462297989</v>
      </c>
    </row>
    <row r="43" spans="1:4" ht="14.25">
      <c r="A43" s="8" t="s">
        <v>148</v>
      </c>
      <c r="B43" s="54">
        <f>B44+B49+B51+B54+B58+B62</f>
        <v>5667.31808</v>
      </c>
      <c r="C43" s="54">
        <f>C44+C49+C51+C54+C58+C62</f>
        <v>115.64608000000001</v>
      </c>
      <c r="D43" s="47">
        <f t="shared" si="1"/>
        <v>2.040578601157322</v>
      </c>
    </row>
    <row r="44" spans="1:4" ht="12.75">
      <c r="A44" s="60" t="s">
        <v>17</v>
      </c>
      <c r="B44" s="65">
        <f>B45+B48+B47+B46</f>
        <v>2096.694</v>
      </c>
      <c r="C44" s="65">
        <f>C45+C47+C48+C46</f>
        <v>32.710240000000006</v>
      </c>
      <c r="D44" s="61">
        <f t="shared" si="1"/>
        <v>1.5600864980774498</v>
      </c>
    </row>
    <row r="45" spans="1:4" ht="25.5">
      <c r="A45" s="68" t="s">
        <v>190</v>
      </c>
      <c r="B45" s="63">
        <v>1970.7</v>
      </c>
      <c r="C45" s="63">
        <v>32.23978</v>
      </c>
      <c r="D45" s="61">
        <f t="shared" si="1"/>
        <v>1.635955751763333</v>
      </c>
    </row>
    <row r="46" spans="1:4" ht="12.75">
      <c r="A46" s="70" t="s">
        <v>29</v>
      </c>
      <c r="B46" s="63">
        <v>13.094</v>
      </c>
      <c r="C46" s="63">
        <v>0</v>
      </c>
      <c r="D46" s="61">
        <f t="shared" si="1"/>
        <v>0</v>
      </c>
    </row>
    <row r="47" spans="1:4" ht="12.75">
      <c r="A47" s="68" t="s">
        <v>12</v>
      </c>
      <c r="B47" s="63">
        <v>2</v>
      </c>
      <c r="C47" s="63">
        <v>0</v>
      </c>
      <c r="D47" s="61">
        <f t="shared" si="1"/>
        <v>0</v>
      </c>
    </row>
    <row r="48" spans="1:4" ht="12.75">
      <c r="A48" s="69" t="s">
        <v>7</v>
      </c>
      <c r="B48" s="63">
        <v>110.9</v>
      </c>
      <c r="C48" s="63">
        <v>0.47046</v>
      </c>
      <c r="D48" s="61">
        <f t="shared" si="1"/>
        <v>0.424220018034265</v>
      </c>
    </row>
    <row r="49" spans="1:4" ht="12.75">
      <c r="A49" s="60" t="s">
        <v>18</v>
      </c>
      <c r="B49" s="65">
        <f>B50</f>
        <v>160</v>
      </c>
      <c r="C49" s="65">
        <f>C50</f>
        <v>2.82971</v>
      </c>
      <c r="D49" s="61">
        <f t="shared" si="1"/>
        <v>1.7685687499999998</v>
      </c>
    </row>
    <row r="50" spans="1:4" ht="12.75">
      <c r="A50" s="69" t="s">
        <v>191</v>
      </c>
      <c r="B50" s="63">
        <v>160</v>
      </c>
      <c r="C50" s="63">
        <v>2.82971</v>
      </c>
      <c r="D50" s="61">
        <f t="shared" si="1"/>
        <v>1.7685687499999998</v>
      </c>
    </row>
    <row r="51" spans="1:4" ht="12.75">
      <c r="A51" s="60" t="s">
        <v>47</v>
      </c>
      <c r="B51" s="65">
        <f>B52+B53</f>
        <v>32.1</v>
      </c>
      <c r="C51" s="65">
        <f>C52+C53</f>
        <v>0</v>
      </c>
      <c r="D51" s="61">
        <f t="shared" si="1"/>
        <v>0</v>
      </c>
    </row>
    <row r="52" spans="1:4" ht="25.5">
      <c r="A52" s="69" t="s">
        <v>192</v>
      </c>
      <c r="B52" s="63">
        <v>14.1</v>
      </c>
      <c r="C52" s="63">
        <v>0</v>
      </c>
      <c r="D52" s="61">
        <f t="shared" si="1"/>
        <v>0</v>
      </c>
    </row>
    <row r="53" spans="1:4" ht="12.75">
      <c r="A53" s="69" t="s">
        <v>189</v>
      </c>
      <c r="B53" s="63">
        <v>18</v>
      </c>
      <c r="C53" s="63">
        <v>0</v>
      </c>
      <c r="D53" s="61">
        <f t="shared" si="1"/>
        <v>0</v>
      </c>
    </row>
    <row r="54" spans="1:4" ht="12.75">
      <c r="A54" s="60" t="s">
        <v>11</v>
      </c>
      <c r="B54" s="65">
        <f>B55+B56+B57</f>
        <v>2700.82408</v>
      </c>
      <c r="C54" s="65">
        <f>C55+C56+C57</f>
        <v>62.5</v>
      </c>
      <c r="D54" s="61">
        <f t="shared" si="1"/>
        <v>2.314108514613066</v>
      </c>
    </row>
    <row r="55" spans="1:4" ht="12.75">
      <c r="A55" s="69" t="s">
        <v>57</v>
      </c>
      <c r="B55" s="63">
        <v>32.2728</v>
      </c>
      <c r="C55" s="63">
        <v>0</v>
      </c>
      <c r="D55" s="61">
        <f t="shared" si="1"/>
        <v>0</v>
      </c>
    </row>
    <row r="56" spans="1:4" ht="12.75">
      <c r="A56" s="69" t="s">
        <v>28</v>
      </c>
      <c r="B56" s="63">
        <v>272.3</v>
      </c>
      <c r="C56" s="63">
        <v>62.5</v>
      </c>
      <c r="D56" s="61">
        <f t="shared" si="1"/>
        <v>22.952625780389276</v>
      </c>
    </row>
    <row r="57" spans="1:4" ht="12.75">
      <c r="A57" s="69" t="s">
        <v>16</v>
      </c>
      <c r="B57" s="63">
        <v>2396.25128</v>
      </c>
      <c r="C57" s="63">
        <v>0</v>
      </c>
      <c r="D57" s="61">
        <f t="shared" si="1"/>
        <v>0</v>
      </c>
    </row>
    <row r="58" spans="1:4" ht="12.75">
      <c r="A58" s="60" t="s">
        <v>150</v>
      </c>
      <c r="B58" s="65">
        <f>B59+B60+B61</f>
        <v>466.4</v>
      </c>
      <c r="C58" s="65">
        <f>C59+C60+C61</f>
        <v>0</v>
      </c>
      <c r="D58" s="61">
        <f t="shared" si="1"/>
        <v>0</v>
      </c>
    </row>
    <row r="59" spans="1:4" ht="14.25" customHeight="1">
      <c r="A59" s="59" t="s">
        <v>51</v>
      </c>
      <c r="B59" s="63">
        <v>196.3</v>
      </c>
      <c r="C59" s="63">
        <v>0</v>
      </c>
      <c r="D59" s="61">
        <f t="shared" si="1"/>
        <v>0</v>
      </c>
    </row>
    <row r="60" spans="1:4" ht="14.25" customHeight="1">
      <c r="A60" s="59" t="s">
        <v>48</v>
      </c>
      <c r="B60" s="63">
        <v>0.1</v>
      </c>
      <c r="C60" s="63">
        <v>0</v>
      </c>
      <c r="D60" s="61">
        <f t="shared" si="1"/>
        <v>0</v>
      </c>
    </row>
    <row r="61" spans="1:4" ht="12.75">
      <c r="A61" s="69" t="s">
        <v>6</v>
      </c>
      <c r="B61" s="63">
        <v>270</v>
      </c>
      <c r="C61" s="63">
        <v>0</v>
      </c>
      <c r="D61" s="61">
        <f t="shared" si="1"/>
        <v>0</v>
      </c>
    </row>
    <row r="62" spans="1:4" ht="12.75">
      <c r="A62" s="60" t="s">
        <v>141</v>
      </c>
      <c r="B62" s="65">
        <f>B63</f>
        <v>211.3</v>
      </c>
      <c r="C62" s="65">
        <f>C63</f>
        <v>17.60613</v>
      </c>
      <c r="D62" s="61">
        <f t="shared" si="1"/>
        <v>8.332290582110742</v>
      </c>
    </row>
    <row r="63" spans="1:4" ht="12.75">
      <c r="A63" s="69" t="s">
        <v>10</v>
      </c>
      <c r="B63" s="63">
        <v>211.3</v>
      </c>
      <c r="C63" s="63">
        <v>17.60613</v>
      </c>
      <c r="D63" s="61">
        <f t="shared" si="1"/>
        <v>8.332290582110742</v>
      </c>
    </row>
    <row r="64" spans="1:4" ht="15">
      <c r="A64" s="4" t="s">
        <v>0</v>
      </c>
      <c r="B64" s="49">
        <f>B42-B43</f>
        <v>0</v>
      </c>
      <c r="C64" s="49">
        <f>C42-C43</f>
        <v>200.80723999999995</v>
      </c>
      <c r="D64" s="53"/>
    </row>
    <row r="65" spans="1:4" ht="9" customHeight="1">
      <c r="A65" s="4"/>
      <c r="B65" s="57"/>
      <c r="C65" s="57"/>
      <c r="D65" s="57"/>
    </row>
    <row r="66" spans="1:4" ht="12" customHeight="1">
      <c r="A66" s="4"/>
      <c r="B66" s="34"/>
      <c r="C66" s="34"/>
      <c r="D66" s="34"/>
    </row>
    <row r="67" spans="1:4" ht="14.25" customHeight="1">
      <c r="A67" s="1" t="s">
        <v>175</v>
      </c>
      <c r="B67" s="1"/>
      <c r="C67" s="1"/>
      <c r="D67" s="1"/>
    </row>
    <row r="68" spans="1:4" ht="14.25" customHeight="1">
      <c r="A68" s="1" t="s">
        <v>89</v>
      </c>
      <c r="B68" s="1"/>
      <c r="C68" s="1" t="s">
        <v>176</v>
      </c>
      <c r="D68" s="1"/>
    </row>
    <row r="69" spans="1:5" ht="14.25" customHeight="1">
      <c r="A69" s="1"/>
      <c r="B69" s="1"/>
      <c r="C69" s="1"/>
      <c r="D69" s="1"/>
      <c r="E69" s="1"/>
    </row>
    <row r="70" spans="1:4" ht="15.75">
      <c r="A70" s="3"/>
      <c r="B70" s="1"/>
      <c r="C70" s="1"/>
      <c r="D70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1"/>
  <rowBreaks count="1" manualBreakCount="1">
    <brk id="4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71"/>
  <sheetViews>
    <sheetView view="pageBreakPreview" zoomScale="110" zoomScaleSheetLayoutView="110" zoomScalePageLayoutView="0" workbookViewId="0" topLeftCell="A38">
      <pane xSplit="1" topLeftCell="B1" activePane="topRight" state="frozen"/>
      <selection pane="topLeft" activeCell="A1" sqref="A1"/>
      <selection pane="topRight" activeCell="A41" sqref="A41"/>
    </sheetView>
  </sheetViews>
  <sheetFormatPr defaultColWidth="9.00390625" defaultRowHeight="12.75"/>
  <cols>
    <col min="1" max="1" width="92.7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73" t="s">
        <v>71</v>
      </c>
      <c r="B1" s="73"/>
      <c r="C1" s="73"/>
      <c r="D1" s="73"/>
    </row>
    <row r="2" spans="1:4" ht="15.75">
      <c r="A2" s="73" t="s">
        <v>105</v>
      </c>
      <c r="B2" s="73"/>
      <c r="C2" s="73"/>
      <c r="D2" s="73"/>
    </row>
    <row r="3" spans="1:4" ht="15.75">
      <c r="A3" s="73" t="s">
        <v>186</v>
      </c>
      <c r="B3" s="73"/>
      <c r="C3" s="73"/>
      <c r="D3" s="73"/>
    </row>
    <row r="4" spans="1:4" ht="7.5" customHeight="1">
      <c r="A4" s="29"/>
      <c r="B4" s="29"/>
      <c r="C4" s="29"/>
      <c r="D4" s="29"/>
    </row>
    <row r="5" spans="1:4" ht="36.75" customHeight="1">
      <c r="A5" s="30" t="s">
        <v>2</v>
      </c>
      <c r="B5" s="30" t="s">
        <v>184</v>
      </c>
      <c r="C5" s="2" t="s">
        <v>187</v>
      </c>
      <c r="D5" s="42" t="s">
        <v>3</v>
      </c>
    </row>
    <row r="6" spans="1:4" ht="25.5" customHeight="1" hidden="1">
      <c r="A6" s="13"/>
      <c r="B6" s="33"/>
      <c r="C6" s="33"/>
      <c r="D6" s="33"/>
    </row>
    <row r="7" spans="1:4" ht="21.75" customHeight="1">
      <c r="A7" s="8" t="s">
        <v>52</v>
      </c>
      <c r="B7" s="9">
        <f>SUM(B8:B21)</f>
        <v>2949</v>
      </c>
      <c r="C7" s="9">
        <f>SUM(C8:C21)</f>
        <v>185.62942</v>
      </c>
      <c r="D7" s="10">
        <f aca="true" t="shared" si="0" ref="D7:D13">C7/B7*100</f>
        <v>6.294656493726687</v>
      </c>
    </row>
    <row r="8" spans="1:4" ht="18" customHeight="1">
      <c r="A8" s="4" t="s">
        <v>37</v>
      </c>
      <c r="B8" s="11">
        <v>632</v>
      </c>
      <c r="C8" s="38">
        <v>26.97715</v>
      </c>
      <c r="D8" s="6">
        <f t="shared" si="0"/>
        <v>4.268536392405064</v>
      </c>
    </row>
    <row r="9" spans="1:4" ht="18.75" customHeight="1" hidden="1">
      <c r="A9" s="4" t="s">
        <v>38</v>
      </c>
      <c r="B9" s="11">
        <v>0</v>
      </c>
      <c r="C9" s="38">
        <v>0</v>
      </c>
      <c r="D9" s="6" t="e">
        <f t="shared" si="0"/>
        <v>#DIV/0!</v>
      </c>
    </row>
    <row r="10" spans="1:4" ht="18.75" customHeight="1">
      <c r="A10" s="4" t="s">
        <v>39</v>
      </c>
      <c r="B10" s="11">
        <v>299</v>
      </c>
      <c r="C10" s="11">
        <v>15.9051</v>
      </c>
      <c r="D10" s="6">
        <f t="shared" si="0"/>
        <v>5.31943143812709</v>
      </c>
    </row>
    <row r="11" spans="1:4" ht="21" customHeight="1">
      <c r="A11" s="4" t="s">
        <v>40</v>
      </c>
      <c r="B11" s="11">
        <v>478</v>
      </c>
      <c r="C11" s="11">
        <v>36.18819</v>
      </c>
      <c r="D11" s="6">
        <f t="shared" si="0"/>
        <v>7.570751046025103</v>
      </c>
    </row>
    <row r="12" spans="1:4" ht="0.75" customHeight="1" hidden="1">
      <c r="A12" s="4" t="s">
        <v>41</v>
      </c>
      <c r="B12" s="11">
        <v>0</v>
      </c>
      <c r="C12" s="11">
        <v>0</v>
      </c>
      <c r="D12" s="6"/>
    </row>
    <row r="13" spans="1:4" ht="30.75" customHeight="1">
      <c r="A13" s="4" t="s">
        <v>23</v>
      </c>
      <c r="B13" s="11">
        <v>1044</v>
      </c>
      <c r="C13" s="38">
        <v>92.10503</v>
      </c>
      <c r="D13" s="6">
        <f t="shared" si="0"/>
        <v>8.822320881226053</v>
      </c>
    </row>
    <row r="14" spans="1:4" ht="41.25" customHeight="1" hidden="1">
      <c r="A14" s="4" t="s">
        <v>42</v>
      </c>
      <c r="B14" s="11">
        <v>0</v>
      </c>
      <c r="C14" s="38">
        <v>0</v>
      </c>
      <c r="D14" s="6">
        <v>0</v>
      </c>
    </row>
    <row r="15" spans="1:4" ht="21" customHeight="1">
      <c r="A15" s="4" t="s">
        <v>43</v>
      </c>
      <c r="B15" s="11">
        <v>106</v>
      </c>
      <c r="C15" s="11">
        <v>0</v>
      </c>
      <c r="D15" s="6">
        <f aca="true" t="shared" si="1" ref="D15:D25">C15/B15*100</f>
        <v>0</v>
      </c>
    </row>
    <row r="16" spans="1:4" ht="63" customHeight="1">
      <c r="A16" s="12" t="s">
        <v>45</v>
      </c>
      <c r="B16" s="11">
        <v>160</v>
      </c>
      <c r="C16" s="11">
        <v>9.87146</v>
      </c>
      <c r="D16" s="6">
        <f t="shared" si="1"/>
        <v>6.1696625</v>
      </c>
    </row>
    <row r="17" spans="1:4" ht="36.75" customHeight="1" hidden="1">
      <c r="A17" s="4" t="s">
        <v>49</v>
      </c>
      <c r="B17" s="11"/>
      <c r="C17" s="11"/>
      <c r="D17" s="6" t="e">
        <f t="shared" si="1"/>
        <v>#DIV/0!</v>
      </c>
    </row>
    <row r="18" spans="1:4" ht="69" customHeight="1" hidden="1">
      <c r="A18" s="43" t="s">
        <v>94</v>
      </c>
      <c r="B18" s="11">
        <v>0</v>
      </c>
      <c r="C18" s="11">
        <v>0</v>
      </c>
      <c r="D18" s="6">
        <v>0</v>
      </c>
    </row>
    <row r="19" spans="1:4" ht="39" customHeight="1">
      <c r="A19" s="43" t="s">
        <v>136</v>
      </c>
      <c r="B19" s="11">
        <v>0</v>
      </c>
      <c r="C19" s="11">
        <v>4.58249</v>
      </c>
      <c r="D19" s="6">
        <v>0</v>
      </c>
    </row>
    <row r="20" spans="1:4" ht="51" customHeight="1">
      <c r="A20" s="43" t="s">
        <v>210</v>
      </c>
      <c r="B20" s="11">
        <v>110</v>
      </c>
      <c r="C20" s="11">
        <v>0</v>
      </c>
      <c r="D20" s="6">
        <f t="shared" si="1"/>
        <v>0</v>
      </c>
    </row>
    <row r="21" spans="1:4" ht="45.75" customHeight="1">
      <c r="A21" s="43" t="s">
        <v>211</v>
      </c>
      <c r="B21" s="11">
        <v>120</v>
      </c>
      <c r="C21" s="11">
        <v>0</v>
      </c>
      <c r="D21" s="6">
        <f t="shared" si="1"/>
        <v>0</v>
      </c>
    </row>
    <row r="22" spans="1:4" ht="16.5" customHeight="1">
      <c r="A22" s="8" t="s">
        <v>4</v>
      </c>
      <c r="B22" s="24">
        <f>B23+B24+B27+B28+B33+B35+B36+B37+B38+B39+B40+B29+B31+B30+B32+B41</f>
        <v>5064.960620000001</v>
      </c>
      <c r="C22" s="24">
        <f>C23+C24+C27+C28+C33+C35+C36+C37+C38+C39+C40+C29+C30+C31+C32</f>
        <v>156.95941</v>
      </c>
      <c r="D22" s="10">
        <f t="shared" si="1"/>
        <v>3.0989265618416586</v>
      </c>
    </row>
    <row r="23" spans="1:4" ht="37.5" customHeight="1">
      <c r="A23" s="39" t="s">
        <v>68</v>
      </c>
      <c r="B23" s="31">
        <v>1023.3</v>
      </c>
      <c r="C23" s="31">
        <v>85.3</v>
      </c>
      <c r="D23" s="6">
        <f t="shared" si="1"/>
        <v>8.335776409655038</v>
      </c>
    </row>
    <row r="24" spans="1:4" ht="47.25" customHeight="1">
      <c r="A24" s="4" t="s">
        <v>121</v>
      </c>
      <c r="B24" s="31">
        <v>319</v>
      </c>
      <c r="C24" s="31">
        <v>5.65941</v>
      </c>
      <c r="D24" s="6">
        <f t="shared" si="1"/>
        <v>1.7741097178683385</v>
      </c>
    </row>
    <row r="25" spans="1:4" ht="88.5" customHeight="1" hidden="1">
      <c r="A25" s="22" t="s">
        <v>72</v>
      </c>
      <c r="B25" s="31"/>
      <c r="C25" s="31"/>
      <c r="D25" s="6" t="e">
        <f t="shared" si="1"/>
        <v>#DIV/0!</v>
      </c>
    </row>
    <row r="26" spans="1:4" ht="44.25" customHeight="1" hidden="1">
      <c r="A26" s="40"/>
      <c r="B26" s="31"/>
      <c r="C26" s="31"/>
      <c r="D26" s="6"/>
    </row>
    <row r="27" spans="1:4" ht="32.25" customHeight="1">
      <c r="A27" s="40" t="s">
        <v>60</v>
      </c>
      <c r="B27" s="31">
        <v>919.16547</v>
      </c>
      <c r="C27" s="31">
        <v>0</v>
      </c>
      <c r="D27" s="6">
        <f aca="true" t="shared" si="2" ref="D27:D63">C27/B27*100</f>
        <v>0</v>
      </c>
    </row>
    <row r="28" spans="1:4" ht="0.75" customHeight="1" hidden="1">
      <c r="A28" s="40" t="s">
        <v>95</v>
      </c>
      <c r="B28" s="31">
        <v>0</v>
      </c>
      <c r="C28" s="31">
        <v>0</v>
      </c>
      <c r="D28" s="6" t="e">
        <f t="shared" si="2"/>
        <v>#DIV/0!</v>
      </c>
    </row>
    <row r="29" spans="1:4" ht="39.75" customHeight="1" hidden="1">
      <c r="A29" s="40" t="s">
        <v>131</v>
      </c>
      <c r="B29" s="31">
        <v>0</v>
      </c>
      <c r="C29" s="31">
        <v>0</v>
      </c>
      <c r="D29" s="6">
        <v>100</v>
      </c>
    </row>
    <row r="30" spans="1:4" ht="45.75" customHeight="1">
      <c r="A30" s="40" t="s">
        <v>170</v>
      </c>
      <c r="B30" s="31">
        <v>1640</v>
      </c>
      <c r="C30" s="31">
        <v>0</v>
      </c>
      <c r="D30" s="6">
        <f t="shared" si="2"/>
        <v>0</v>
      </c>
    </row>
    <row r="31" spans="1:4" ht="36" customHeight="1" hidden="1">
      <c r="A31" s="40" t="s">
        <v>168</v>
      </c>
      <c r="B31" s="31">
        <v>0</v>
      </c>
      <c r="C31" s="31">
        <v>0</v>
      </c>
      <c r="D31" s="6" t="e">
        <f t="shared" si="2"/>
        <v>#DIV/0!</v>
      </c>
    </row>
    <row r="32" spans="1:4" ht="50.25" customHeight="1">
      <c r="A32" s="40" t="s">
        <v>178</v>
      </c>
      <c r="B32" s="31">
        <v>63.2547</v>
      </c>
      <c r="C32" s="31">
        <v>0</v>
      </c>
      <c r="D32" s="6">
        <f t="shared" si="2"/>
        <v>0</v>
      </c>
    </row>
    <row r="33" spans="1:4" ht="109.5" customHeight="1">
      <c r="A33" s="39" t="s">
        <v>124</v>
      </c>
      <c r="B33" s="31">
        <v>344.5</v>
      </c>
      <c r="C33" s="31">
        <v>66</v>
      </c>
      <c r="D33" s="6">
        <f t="shared" si="2"/>
        <v>19.15820029027576</v>
      </c>
    </row>
    <row r="34" spans="1:4" ht="0.75" customHeight="1" hidden="1">
      <c r="A34" s="39" t="s">
        <v>69</v>
      </c>
      <c r="B34" s="31"/>
      <c r="C34" s="31">
        <v>0</v>
      </c>
      <c r="D34" s="6" t="e">
        <f t="shared" si="2"/>
        <v>#DIV/0!</v>
      </c>
    </row>
    <row r="35" spans="1:4" ht="108.75" customHeight="1">
      <c r="A35" s="39" t="s">
        <v>153</v>
      </c>
      <c r="B35" s="31">
        <v>72</v>
      </c>
      <c r="C35" s="31">
        <v>0</v>
      </c>
      <c r="D35" s="6">
        <f t="shared" si="2"/>
        <v>0</v>
      </c>
    </row>
    <row r="36" spans="1:4" ht="113.25" customHeight="1" hidden="1">
      <c r="A36" s="39" t="s">
        <v>154</v>
      </c>
      <c r="B36" s="31">
        <v>0</v>
      </c>
      <c r="C36" s="31">
        <v>0</v>
      </c>
      <c r="D36" s="6">
        <v>0</v>
      </c>
    </row>
    <row r="37" spans="1:4" ht="99" customHeight="1" hidden="1">
      <c r="A37" s="39" t="s">
        <v>127</v>
      </c>
      <c r="B37" s="31">
        <v>0</v>
      </c>
      <c r="C37" s="31">
        <v>0</v>
      </c>
      <c r="D37" s="6" t="e">
        <f t="shared" si="2"/>
        <v>#DIV/0!</v>
      </c>
    </row>
    <row r="38" spans="1:4" ht="76.5" customHeight="1">
      <c r="A38" s="39" t="s">
        <v>128</v>
      </c>
      <c r="B38" s="31">
        <v>647.64045</v>
      </c>
      <c r="C38" s="31">
        <v>0</v>
      </c>
      <c r="D38" s="6">
        <f t="shared" si="2"/>
        <v>0</v>
      </c>
    </row>
    <row r="39" spans="1:4" ht="91.5" customHeight="1">
      <c r="A39" s="4" t="s">
        <v>129</v>
      </c>
      <c r="B39" s="31">
        <v>0.1</v>
      </c>
      <c r="C39" s="31">
        <v>0</v>
      </c>
      <c r="D39" s="6">
        <f t="shared" si="2"/>
        <v>0</v>
      </c>
    </row>
    <row r="40" spans="1:4" ht="63" customHeight="1" hidden="1">
      <c r="A40" s="4" t="s">
        <v>172</v>
      </c>
      <c r="B40" s="31">
        <v>0</v>
      </c>
      <c r="C40" s="31">
        <v>0</v>
      </c>
      <c r="D40" s="6" t="e">
        <f t="shared" si="2"/>
        <v>#DIV/0!</v>
      </c>
    </row>
    <row r="41" spans="1:4" ht="103.5" customHeight="1">
      <c r="A41" s="4" t="s">
        <v>194</v>
      </c>
      <c r="B41" s="31">
        <v>36</v>
      </c>
      <c r="C41" s="31">
        <v>0</v>
      </c>
      <c r="D41" s="6">
        <f t="shared" si="2"/>
        <v>0</v>
      </c>
    </row>
    <row r="42" spans="1:4" ht="18" customHeight="1">
      <c r="A42" s="8" t="s">
        <v>1</v>
      </c>
      <c r="B42" s="47">
        <f>B22+B7</f>
        <v>8013.960620000001</v>
      </c>
      <c r="C42" s="9">
        <f>C22+C7</f>
        <v>342.58883000000003</v>
      </c>
      <c r="D42" s="10">
        <f t="shared" si="2"/>
        <v>4.274900342597391</v>
      </c>
    </row>
    <row r="43" spans="1:4" ht="14.25">
      <c r="A43" s="8" t="s">
        <v>148</v>
      </c>
      <c r="B43" s="47">
        <f>B44+B49+B51+B54+B58+B62</f>
        <v>8013.960620000001</v>
      </c>
      <c r="C43" s="47">
        <f>C44+C49+C51+C54+C58+C62</f>
        <v>315.90057</v>
      </c>
      <c r="D43" s="10">
        <f t="shared" si="2"/>
        <v>3.9418782419721943</v>
      </c>
    </row>
    <row r="44" spans="1:4" ht="12.75">
      <c r="A44" s="60" t="s">
        <v>17</v>
      </c>
      <c r="B44" s="61">
        <f>B45+B46+B47+B48</f>
        <v>3213.072</v>
      </c>
      <c r="C44" s="61">
        <f>C45+C46+C47+C48</f>
        <v>182.80955999999998</v>
      </c>
      <c r="D44" s="71">
        <f t="shared" si="2"/>
        <v>5.689556910022557</v>
      </c>
    </row>
    <row r="45" spans="1:4" ht="38.25">
      <c r="A45" s="70" t="s">
        <v>182</v>
      </c>
      <c r="B45" s="63">
        <v>3055.4</v>
      </c>
      <c r="C45" s="63">
        <v>131.71827</v>
      </c>
      <c r="D45" s="71">
        <f t="shared" si="2"/>
        <v>4.310999214505466</v>
      </c>
    </row>
    <row r="46" spans="1:4" ht="12.75">
      <c r="A46" s="70" t="s">
        <v>29</v>
      </c>
      <c r="B46" s="63">
        <v>21.272</v>
      </c>
      <c r="C46" s="63">
        <v>0</v>
      </c>
      <c r="D46" s="71">
        <f t="shared" si="2"/>
        <v>0</v>
      </c>
    </row>
    <row r="47" spans="1:4" ht="13.5" customHeight="1">
      <c r="A47" s="68" t="s">
        <v>12</v>
      </c>
      <c r="B47" s="63">
        <v>5</v>
      </c>
      <c r="C47" s="63">
        <v>0</v>
      </c>
      <c r="D47" s="71">
        <f t="shared" si="2"/>
        <v>0</v>
      </c>
    </row>
    <row r="48" spans="1:4" ht="13.5" customHeight="1">
      <c r="A48" s="69" t="s">
        <v>7</v>
      </c>
      <c r="B48" s="63">
        <v>131.4</v>
      </c>
      <c r="C48" s="63">
        <v>51.09129</v>
      </c>
      <c r="D48" s="71">
        <f t="shared" si="2"/>
        <v>38.882260273972605</v>
      </c>
    </row>
    <row r="49" spans="1:4" ht="12.75">
      <c r="A49" s="60" t="s">
        <v>18</v>
      </c>
      <c r="B49" s="65">
        <f>B50</f>
        <v>319</v>
      </c>
      <c r="C49" s="65">
        <f>C50</f>
        <v>5.65941</v>
      </c>
      <c r="D49" s="71">
        <f t="shared" si="2"/>
        <v>1.7741097178683385</v>
      </c>
    </row>
    <row r="50" spans="1:4" ht="12.75">
      <c r="A50" s="69" t="s">
        <v>5</v>
      </c>
      <c r="B50" s="63">
        <v>319</v>
      </c>
      <c r="C50" s="63">
        <v>5.65941</v>
      </c>
      <c r="D50" s="71">
        <f t="shared" si="2"/>
        <v>1.7741097178683385</v>
      </c>
    </row>
    <row r="51" spans="1:4" ht="12.75">
      <c r="A51" s="60" t="s">
        <v>47</v>
      </c>
      <c r="B51" s="65">
        <f>B52+B53</f>
        <v>82.1</v>
      </c>
      <c r="C51" s="65">
        <f>C52+C53</f>
        <v>0</v>
      </c>
      <c r="D51" s="71">
        <f t="shared" si="2"/>
        <v>0</v>
      </c>
    </row>
    <row r="52" spans="1:4" ht="25.5">
      <c r="A52" s="69" t="s">
        <v>149</v>
      </c>
      <c r="B52" s="63">
        <v>46.1</v>
      </c>
      <c r="C52" s="63">
        <v>0</v>
      </c>
      <c r="D52" s="71">
        <f t="shared" si="2"/>
        <v>0</v>
      </c>
    </row>
    <row r="53" spans="1:4" ht="12.75">
      <c r="A53" s="69" t="s">
        <v>189</v>
      </c>
      <c r="B53" s="63">
        <v>36</v>
      </c>
      <c r="C53" s="63">
        <v>0</v>
      </c>
      <c r="D53" s="71">
        <f t="shared" si="2"/>
        <v>0</v>
      </c>
    </row>
    <row r="54" spans="1:4" ht="12.75">
      <c r="A54" s="60" t="s">
        <v>11</v>
      </c>
      <c r="B54" s="65">
        <f>B55+B56+B57</f>
        <v>2432.0456</v>
      </c>
      <c r="C54" s="65">
        <f>C55+C56+C57</f>
        <v>66</v>
      </c>
      <c r="D54" s="71">
        <f t="shared" si="2"/>
        <v>2.7137649063816895</v>
      </c>
    </row>
    <row r="55" spans="1:4" ht="12.75">
      <c r="A55" s="69" t="s">
        <v>50</v>
      </c>
      <c r="B55" s="63">
        <v>64.5456</v>
      </c>
      <c r="C55" s="63">
        <v>0</v>
      </c>
      <c r="D55" s="71">
        <f t="shared" si="2"/>
        <v>0</v>
      </c>
    </row>
    <row r="56" spans="1:4" ht="12.75">
      <c r="A56" s="69" t="s">
        <v>28</v>
      </c>
      <c r="B56" s="63">
        <v>344.5</v>
      </c>
      <c r="C56" s="63">
        <v>66</v>
      </c>
      <c r="D56" s="71">
        <f t="shared" si="2"/>
        <v>19.15820029027576</v>
      </c>
    </row>
    <row r="57" spans="1:4" ht="12.75">
      <c r="A57" s="69" t="s">
        <v>16</v>
      </c>
      <c r="B57" s="63">
        <v>2023</v>
      </c>
      <c r="C57" s="63">
        <v>0</v>
      </c>
      <c r="D57" s="71">
        <f t="shared" si="2"/>
        <v>0</v>
      </c>
    </row>
    <row r="58" spans="1:4" ht="12.75">
      <c r="A58" s="60" t="s">
        <v>70</v>
      </c>
      <c r="B58" s="65">
        <f>B59+B60+B61</f>
        <v>1766.9430200000002</v>
      </c>
      <c r="C58" s="65">
        <f>C59+C60+C61</f>
        <v>44.703</v>
      </c>
      <c r="D58" s="71">
        <f t="shared" si="2"/>
        <v>2.529962737564678</v>
      </c>
    </row>
    <row r="59" spans="1:4" ht="12.75">
      <c r="A59" s="69" t="s">
        <v>15</v>
      </c>
      <c r="B59" s="63">
        <v>244.9</v>
      </c>
      <c r="C59" s="63">
        <v>20.403</v>
      </c>
      <c r="D59" s="71">
        <f t="shared" si="2"/>
        <v>8.331155573703551</v>
      </c>
    </row>
    <row r="60" spans="1:4" ht="12.75">
      <c r="A60" s="59" t="s">
        <v>8</v>
      </c>
      <c r="B60" s="63">
        <v>72</v>
      </c>
      <c r="C60" s="63">
        <v>0</v>
      </c>
      <c r="D60" s="71">
        <f t="shared" si="2"/>
        <v>0</v>
      </c>
    </row>
    <row r="61" spans="1:4" ht="12.75">
      <c r="A61" s="69" t="s">
        <v>6</v>
      </c>
      <c r="B61" s="63">
        <v>1450.04302</v>
      </c>
      <c r="C61" s="63">
        <v>24.3</v>
      </c>
      <c r="D61" s="71">
        <f t="shared" si="2"/>
        <v>1.675812349346711</v>
      </c>
    </row>
    <row r="62" spans="1:4" ht="12.75">
      <c r="A62" s="60" t="s">
        <v>141</v>
      </c>
      <c r="B62" s="65">
        <f>B63</f>
        <v>200.8</v>
      </c>
      <c r="C62" s="65">
        <f>C63</f>
        <v>16.7286</v>
      </c>
      <c r="D62" s="71">
        <f t="shared" si="2"/>
        <v>8.33097609561753</v>
      </c>
    </row>
    <row r="63" spans="1:4" ht="12.75">
      <c r="A63" s="69" t="s">
        <v>10</v>
      </c>
      <c r="B63" s="63">
        <v>200.8</v>
      </c>
      <c r="C63" s="63">
        <v>16.7286</v>
      </c>
      <c r="D63" s="71">
        <f t="shared" si="2"/>
        <v>8.33097609561753</v>
      </c>
    </row>
    <row r="64" spans="1:4" ht="15">
      <c r="A64" s="4" t="s">
        <v>0</v>
      </c>
      <c r="B64" s="49">
        <f>B42-B43</f>
        <v>0</v>
      </c>
      <c r="C64" s="49">
        <f>C42-C43</f>
        <v>26.688260000000014</v>
      </c>
      <c r="D64" s="6"/>
    </row>
    <row r="65" spans="1:4" ht="16.5" customHeight="1">
      <c r="A65" s="3"/>
      <c r="B65" s="5"/>
      <c r="C65" s="5"/>
      <c r="D65" s="6"/>
    </row>
    <row r="66" spans="1:4" ht="15.75">
      <c r="A66" s="1" t="s">
        <v>175</v>
      </c>
      <c r="B66" s="1"/>
      <c r="C66" s="1"/>
      <c r="D66" s="1"/>
    </row>
    <row r="67" spans="1:4" ht="15.75">
      <c r="A67" s="1" t="s">
        <v>89</v>
      </c>
      <c r="B67" s="1"/>
      <c r="C67" s="1" t="s">
        <v>176</v>
      </c>
      <c r="D67" s="1"/>
    </row>
    <row r="68" ht="14.25" customHeight="1"/>
    <row r="69" spans="1:4" ht="14.25" customHeight="1">
      <c r="A69" s="1"/>
      <c r="B69" s="1"/>
      <c r="C69" s="1"/>
      <c r="D69" s="1"/>
    </row>
    <row r="70" spans="1:5" ht="14.25" customHeight="1">
      <c r="A70" s="3"/>
      <c r="B70" s="1"/>
      <c r="C70" s="1"/>
      <c r="D70" s="1"/>
      <c r="E70" s="1"/>
    </row>
    <row r="71" spans="2:4" ht="15.75">
      <c r="B71" s="1"/>
      <c r="C71" s="1"/>
      <c r="D71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50" r:id="rId1"/>
  <rowBreaks count="1" manualBreakCount="1">
    <brk id="4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62"/>
  <sheetViews>
    <sheetView view="pageBreakPreview" zoomScale="110" zoomScaleSheetLayoutView="110" zoomScalePageLayoutView="0" workbookViewId="0" topLeftCell="A32">
      <pane xSplit="1" topLeftCell="B1" activePane="topRight" state="frozen"/>
      <selection pane="topLeft" activeCell="A1" sqref="A1"/>
      <selection pane="topRight" activeCell="C39" sqref="C39"/>
    </sheetView>
  </sheetViews>
  <sheetFormatPr defaultColWidth="9.00390625" defaultRowHeight="12.75"/>
  <cols>
    <col min="1" max="1" width="89.37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106</v>
      </c>
      <c r="B2" s="73"/>
      <c r="C2" s="73"/>
      <c r="D2" s="73"/>
    </row>
    <row r="3" spans="1:5" ht="15.75">
      <c r="A3" s="73" t="s">
        <v>186</v>
      </c>
      <c r="B3" s="73"/>
      <c r="C3" s="73"/>
      <c r="D3" s="73"/>
      <c r="E3" s="73"/>
    </row>
    <row r="4" spans="1:4" ht="8.25" customHeight="1">
      <c r="A4" s="29"/>
      <c r="B4" s="29"/>
      <c r="C4" s="29"/>
      <c r="D4" s="29"/>
    </row>
    <row r="5" spans="1:4" ht="48" customHeight="1">
      <c r="A5" s="30" t="s">
        <v>2</v>
      </c>
      <c r="B5" s="30" t="s">
        <v>184</v>
      </c>
      <c r="C5" s="30" t="s">
        <v>187</v>
      </c>
      <c r="D5" s="16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5" t="s">
        <v>19</v>
      </c>
      <c r="B7" s="9">
        <f>SUM(B8:B23)</f>
        <v>1515.26</v>
      </c>
      <c r="C7" s="9">
        <f>SUM(C8:C19)</f>
        <v>67.16361</v>
      </c>
      <c r="D7" s="10">
        <f>C7/B7*100</f>
        <v>4.432480894367964</v>
      </c>
    </row>
    <row r="8" spans="1:4" ht="15" customHeight="1">
      <c r="A8" s="4" t="s">
        <v>37</v>
      </c>
      <c r="B8" s="11">
        <v>304</v>
      </c>
      <c r="C8" s="11">
        <v>16.98569</v>
      </c>
      <c r="D8" s="6">
        <f aca="true" t="shared" si="0" ref="D8:D23">C8/B8*100</f>
        <v>5.58739802631579</v>
      </c>
    </row>
    <row r="9" spans="1:4" ht="19.5" customHeight="1" hidden="1">
      <c r="A9" s="4" t="s">
        <v>38</v>
      </c>
      <c r="B9" s="11">
        <v>0</v>
      </c>
      <c r="C9" s="11">
        <v>0</v>
      </c>
      <c r="D9" s="6" t="e">
        <f t="shared" si="0"/>
        <v>#DIV/0!</v>
      </c>
    </row>
    <row r="10" spans="1:4" ht="15.75" customHeight="1">
      <c r="A10" s="4" t="s">
        <v>39</v>
      </c>
      <c r="B10" s="11">
        <v>220</v>
      </c>
      <c r="C10" s="11">
        <v>17.15699</v>
      </c>
      <c r="D10" s="6">
        <f t="shared" si="0"/>
        <v>7.798631818181819</v>
      </c>
    </row>
    <row r="11" spans="1:4" ht="15" customHeight="1">
      <c r="A11" s="4" t="s">
        <v>40</v>
      </c>
      <c r="B11" s="11">
        <v>497</v>
      </c>
      <c r="C11" s="11">
        <v>0.77</v>
      </c>
      <c r="D11" s="6">
        <f t="shared" si="0"/>
        <v>0.15492957746478872</v>
      </c>
    </row>
    <row r="12" spans="1:4" ht="28.5" customHeight="1" hidden="1">
      <c r="A12" s="4" t="s">
        <v>41</v>
      </c>
      <c r="B12" s="11">
        <v>0</v>
      </c>
      <c r="C12" s="11">
        <v>0</v>
      </c>
      <c r="D12" s="6" t="e">
        <f t="shared" si="0"/>
        <v>#DIV/0!</v>
      </c>
    </row>
    <row r="13" spans="1:4" ht="34.5" customHeight="1">
      <c r="A13" s="4" t="s">
        <v>23</v>
      </c>
      <c r="B13" s="11">
        <v>10</v>
      </c>
      <c r="C13" s="11">
        <v>0</v>
      </c>
      <c r="D13" s="6">
        <f t="shared" si="0"/>
        <v>0</v>
      </c>
    </row>
    <row r="14" spans="1:4" ht="32.25" customHeight="1">
      <c r="A14" s="4" t="s">
        <v>43</v>
      </c>
      <c r="B14" s="11">
        <v>58</v>
      </c>
      <c r="C14" s="11">
        <v>0</v>
      </c>
      <c r="D14" s="6">
        <f t="shared" si="0"/>
        <v>0</v>
      </c>
    </row>
    <row r="15" spans="1:4" ht="60.75" customHeight="1">
      <c r="A15" s="12" t="s">
        <v>45</v>
      </c>
      <c r="B15" s="11">
        <v>240</v>
      </c>
      <c r="C15" s="11">
        <v>32.25093</v>
      </c>
      <c r="D15" s="6">
        <f t="shared" si="0"/>
        <v>13.437887499999999</v>
      </c>
    </row>
    <row r="16" spans="1:4" ht="30.75" customHeight="1" hidden="1">
      <c r="A16" s="4" t="s">
        <v>136</v>
      </c>
      <c r="B16" s="11">
        <v>0</v>
      </c>
      <c r="C16" s="11">
        <v>0</v>
      </c>
      <c r="D16" s="6" t="e">
        <f t="shared" si="0"/>
        <v>#DIV/0!</v>
      </c>
    </row>
    <row r="17" spans="1:4" ht="19.5" customHeight="1" hidden="1">
      <c r="A17" s="4" t="s">
        <v>46</v>
      </c>
      <c r="B17" s="11"/>
      <c r="C17" s="11"/>
      <c r="D17" s="6" t="e">
        <f t="shared" si="0"/>
        <v>#DIV/0!</v>
      </c>
    </row>
    <row r="18" spans="1:4" ht="14.25" customHeight="1" hidden="1">
      <c r="A18" s="37" t="s">
        <v>109</v>
      </c>
      <c r="B18" s="11">
        <v>0</v>
      </c>
      <c r="C18" s="11">
        <v>0</v>
      </c>
      <c r="D18" s="6" t="e">
        <f t="shared" si="0"/>
        <v>#DIV/0!</v>
      </c>
    </row>
    <row r="19" spans="1:4" ht="30.75" customHeight="1" hidden="1">
      <c r="A19" s="46" t="s">
        <v>107</v>
      </c>
      <c r="B19" s="11">
        <v>0</v>
      </c>
      <c r="C19" s="11">
        <v>0</v>
      </c>
      <c r="D19" s="6" t="e">
        <f t="shared" si="0"/>
        <v>#DIV/0!</v>
      </c>
    </row>
    <row r="20" spans="1:4" ht="67.5" customHeight="1">
      <c r="A20" s="46" t="s">
        <v>212</v>
      </c>
      <c r="B20" s="11">
        <v>55</v>
      </c>
      <c r="C20" s="11">
        <v>0</v>
      </c>
      <c r="D20" s="6">
        <f t="shared" si="0"/>
        <v>0</v>
      </c>
    </row>
    <row r="21" spans="1:4" ht="65.25" customHeight="1">
      <c r="A21" s="46" t="s">
        <v>213</v>
      </c>
      <c r="B21" s="11">
        <v>6</v>
      </c>
      <c r="C21" s="11">
        <v>0</v>
      </c>
      <c r="D21" s="6">
        <f t="shared" si="0"/>
        <v>0</v>
      </c>
    </row>
    <row r="22" spans="1:4" ht="65.25" customHeight="1">
      <c r="A22" s="46" t="s">
        <v>214</v>
      </c>
      <c r="B22" s="11">
        <v>105</v>
      </c>
      <c r="C22" s="11">
        <v>0</v>
      </c>
      <c r="D22" s="6">
        <f t="shared" si="0"/>
        <v>0</v>
      </c>
    </row>
    <row r="23" spans="1:4" ht="65.25" customHeight="1">
      <c r="A23" s="46" t="s">
        <v>215</v>
      </c>
      <c r="B23" s="11">
        <v>20.26</v>
      </c>
      <c r="C23" s="11">
        <v>0</v>
      </c>
      <c r="D23" s="6">
        <f t="shared" si="0"/>
        <v>0</v>
      </c>
    </row>
    <row r="24" spans="1:4" ht="19.5" customHeight="1">
      <c r="A24" s="35" t="s">
        <v>4</v>
      </c>
      <c r="B24" s="24">
        <f>B25+B26+B27+B29+B30+B32+B35+B36+B38</f>
        <v>4188.91653</v>
      </c>
      <c r="C24" s="24">
        <f>C25+C26+C30+C34+C27+C32+C35+C36+C37</f>
        <v>229.52971</v>
      </c>
      <c r="D24" s="10">
        <f>C24/B24*100</f>
        <v>5.4794529410210036</v>
      </c>
    </row>
    <row r="25" spans="1:4" ht="30.75" customHeight="1">
      <c r="A25" s="4" t="s">
        <v>73</v>
      </c>
      <c r="B25" s="31">
        <v>1568</v>
      </c>
      <c r="C25" s="31">
        <v>130.7</v>
      </c>
      <c r="D25" s="6">
        <f>C25/B25*100</f>
        <v>8.33545918367347</v>
      </c>
    </row>
    <row r="26" spans="1:4" ht="47.25" customHeight="1">
      <c r="A26" s="4" t="s">
        <v>121</v>
      </c>
      <c r="B26" s="31">
        <v>160</v>
      </c>
      <c r="C26" s="31">
        <v>2.82971</v>
      </c>
      <c r="D26" s="6">
        <f aca="true" t="shared" si="1" ref="D26:D38">C26/B26*100</f>
        <v>1.7685687499999998</v>
      </c>
    </row>
    <row r="27" spans="1:4" ht="49.5" customHeight="1">
      <c r="A27" s="40" t="s">
        <v>30</v>
      </c>
      <c r="B27" s="31">
        <v>744.08634</v>
      </c>
      <c r="C27" s="31">
        <v>0</v>
      </c>
      <c r="D27" s="6">
        <f t="shared" si="1"/>
        <v>0</v>
      </c>
    </row>
    <row r="28" spans="1:4" ht="30.75" customHeight="1" hidden="1">
      <c r="A28" s="22" t="s">
        <v>131</v>
      </c>
      <c r="B28" s="31">
        <v>0</v>
      </c>
      <c r="C28" s="31">
        <v>0</v>
      </c>
      <c r="D28" s="6" t="e">
        <f t="shared" si="1"/>
        <v>#DIV/0!</v>
      </c>
    </row>
    <row r="29" spans="1:4" ht="47.25" customHeight="1">
      <c r="A29" s="40" t="s">
        <v>170</v>
      </c>
      <c r="B29" s="31">
        <v>1192.15576</v>
      </c>
      <c r="C29" s="31">
        <v>0</v>
      </c>
      <c r="D29" s="6">
        <f t="shared" si="1"/>
        <v>0</v>
      </c>
    </row>
    <row r="30" spans="1:4" ht="122.25" customHeight="1">
      <c r="A30" s="4" t="s">
        <v>124</v>
      </c>
      <c r="B30" s="31">
        <v>65</v>
      </c>
      <c r="C30" s="31">
        <v>16</v>
      </c>
      <c r="D30" s="6">
        <f t="shared" si="1"/>
        <v>24.615384615384617</v>
      </c>
    </row>
    <row r="31" spans="1:4" ht="33" customHeight="1" hidden="1">
      <c r="A31" s="4" t="s">
        <v>33</v>
      </c>
      <c r="B31" s="31"/>
      <c r="C31" s="31"/>
      <c r="D31" s="6" t="e">
        <f t="shared" si="1"/>
        <v>#DIV/0!</v>
      </c>
    </row>
    <row r="32" spans="1:4" ht="106.5" customHeight="1">
      <c r="A32" s="4" t="s">
        <v>153</v>
      </c>
      <c r="B32" s="31">
        <v>0.1</v>
      </c>
      <c r="C32" s="31">
        <v>0</v>
      </c>
      <c r="D32" s="6">
        <f t="shared" si="1"/>
        <v>0</v>
      </c>
    </row>
    <row r="33" spans="1:4" ht="124.5" customHeight="1" hidden="1">
      <c r="A33" s="4" t="s">
        <v>154</v>
      </c>
      <c r="B33" s="31">
        <v>0</v>
      </c>
      <c r="C33" s="31">
        <v>0</v>
      </c>
      <c r="D33" s="6" t="e">
        <f t="shared" si="1"/>
        <v>#DIV/0!</v>
      </c>
    </row>
    <row r="34" spans="1:4" ht="91.5" customHeight="1" hidden="1">
      <c r="A34" s="4" t="s">
        <v>127</v>
      </c>
      <c r="B34" s="31">
        <v>0</v>
      </c>
      <c r="C34" s="31">
        <v>0</v>
      </c>
      <c r="D34" s="6" t="e">
        <f t="shared" si="1"/>
        <v>#DIV/0!</v>
      </c>
    </row>
    <row r="35" spans="1:4" ht="93" customHeight="1">
      <c r="A35" s="39" t="s">
        <v>128</v>
      </c>
      <c r="B35" s="31">
        <v>423.47443</v>
      </c>
      <c r="C35" s="31">
        <v>80</v>
      </c>
      <c r="D35" s="6">
        <f t="shared" si="1"/>
        <v>18.89134132608668</v>
      </c>
    </row>
    <row r="36" spans="1:4" ht="89.25" customHeight="1">
      <c r="A36" s="4" t="s">
        <v>129</v>
      </c>
      <c r="B36" s="31">
        <v>0.1</v>
      </c>
      <c r="C36" s="31">
        <v>0</v>
      </c>
      <c r="D36" s="6">
        <f t="shared" si="1"/>
        <v>0</v>
      </c>
    </row>
    <row r="37" spans="1:4" ht="33" customHeight="1" hidden="1">
      <c r="A37" s="4" t="s">
        <v>163</v>
      </c>
      <c r="B37" s="31">
        <v>0</v>
      </c>
      <c r="C37" s="31">
        <v>0</v>
      </c>
      <c r="D37" s="6" t="e">
        <f t="shared" si="1"/>
        <v>#DIV/0!</v>
      </c>
    </row>
    <row r="38" spans="1:4" ht="108" customHeight="1">
      <c r="A38" s="72" t="s">
        <v>194</v>
      </c>
      <c r="B38" s="31">
        <v>36</v>
      </c>
      <c r="C38" s="31">
        <v>0</v>
      </c>
      <c r="D38" s="6">
        <f t="shared" si="1"/>
        <v>0</v>
      </c>
    </row>
    <row r="39" spans="1:4" ht="15.75">
      <c r="A39" s="35" t="s">
        <v>1</v>
      </c>
      <c r="B39" s="47">
        <f>B24+B7</f>
        <v>5704.176530000001</v>
      </c>
      <c r="C39" s="9">
        <f>C24+C7</f>
        <v>296.69331999999997</v>
      </c>
      <c r="D39" s="10">
        <f>C39/B39*100</f>
        <v>5.201334819138214</v>
      </c>
    </row>
    <row r="40" spans="1:4" ht="14.25">
      <c r="A40" s="8" t="s">
        <v>148</v>
      </c>
      <c r="B40" s="47">
        <f>B41+B46+B48+B51+B54</f>
        <v>5704.176530000001</v>
      </c>
      <c r="C40" s="47">
        <f>C41+C46+C48+C51+C54</f>
        <v>287.28448000000003</v>
      </c>
      <c r="D40" s="48">
        <f>C40/B40*100</f>
        <v>5.036388311074938</v>
      </c>
    </row>
    <row r="41" spans="1:4" ht="12.75">
      <c r="A41" s="60" t="s">
        <v>17</v>
      </c>
      <c r="B41" s="61">
        <f>B42+B43+B44+B45</f>
        <v>2360.112</v>
      </c>
      <c r="C41" s="61">
        <f>C42+C44+C45</f>
        <v>114.19251</v>
      </c>
      <c r="D41" s="62">
        <f aca="true" t="shared" si="2" ref="D41:D57">C41/B41*100</f>
        <v>4.838436057271858</v>
      </c>
    </row>
    <row r="42" spans="1:4" ht="25.5">
      <c r="A42" s="70" t="s">
        <v>190</v>
      </c>
      <c r="B42" s="63">
        <v>2040.5</v>
      </c>
      <c r="C42" s="63">
        <v>86.27268</v>
      </c>
      <c r="D42" s="62">
        <f t="shared" si="2"/>
        <v>4.2280166625827</v>
      </c>
    </row>
    <row r="43" spans="1:4" ht="12.75">
      <c r="A43" s="70" t="s">
        <v>29</v>
      </c>
      <c r="B43" s="63">
        <v>16.012</v>
      </c>
      <c r="C43" s="63">
        <v>0</v>
      </c>
      <c r="D43" s="62">
        <f t="shared" si="2"/>
        <v>0</v>
      </c>
    </row>
    <row r="44" spans="1:4" ht="12.75">
      <c r="A44" s="68" t="s">
        <v>12</v>
      </c>
      <c r="B44" s="63">
        <v>2</v>
      </c>
      <c r="C44" s="63">
        <v>0</v>
      </c>
      <c r="D44" s="62">
        <f t="shared" si="2"/>
        <v>0</v>
      </c>
    </row>
    <row r="45" spans="1:4" ht="12.75">
      <c r="A45" s="69" t="s">
        <v>7</v>
      </c>
      <c r="B45" s="63">
        <v>301.6</v>
      </c>
      <c r="C45" s="63">
        <v>27.91983</v>
      </c>
      <c r="D45" s="62">
        <f t="shared" si="2"/>
        <v>9.257238063660477</v>
      </c>
    </row>
    <row r="46" spans="1:4" ht="12.75">
      <c r="A46" s="60" t="s">
        <v>18</v>
      </c>
      <c r="B46" s="65">
        <f>B47</f>
        <v>160</v>
      </c>
      <c r="C46" s="65">
        <f>C47</f>
        <v>2.82971</v>
      </c>
      <c r="D46" s="62">
        <f t="shared" si="2"/>
        <v>1.7685687499999998</v>
      </c>
    </row>
    <row r="47" spans="1:4" ht="12.75">
      <c r="A47" s="69" t="s">
        <v>5</v>
      </c>
      <c r="B47" s="63">
        <v>160</v>
      </c>
      <c r="C47" s="63">
        <v>2.82971</v>
      </c>
      <c r="D47" s="62">
        <f t="shared" si="2"/>
        <v>1.7685687499999998</v>
      </c>
    </row>
    <row r="48" spans="1:4" ht="12.75">
      <c r="A48" s="60" t="s">
        <v>47</v>
      </c>
      <c r="B48" s="65">
        <f>B49+B50</f>
        <v>64.1</v>
      </c>
      <c r="C48" s="65">
        <f>C49+C50</f>
        <v>0</v>
      </c>
      <c r="D48" s="62">
        <f t="shared" si="2"/>
        <v>0</v>
      </c>
    </row>
    <row r="49" spans="1:4" ht="25.5">
      <c r="A49" s="69" t="s">
        <v>149</v>
      </c>
      <c r="B49" s="63">
        <v>46.1</v>
      </c>
      <c r="C49" s="63">
        <v>0</v>
      </c>
      <c r="D49" s="62">
        <f t="shared" si="2"/>
        <v>0</v>
      </c>
    </row>
    <row r="50" spans="1:4" ht="12.75">
      <c r="A50" s="69" t="s">
        <v>189</v>
      </c>
      <c r="B50" s="63">
        <v>18</v>
      </c>
      <c r="C50" s="63">
        <v>0</v>
      </c>
      <c r="D50" s="62">
        <f t="shared" si="2"/>
        <v>0</v>
      </c>
    </row>
    <row r="51" spans="1:4" ht="12.75">
      <c r="A51" s="60" t="s">
        <v>11</v>
      </c>
      <c r="B51" s="65">
        <f>B52+B53</f>
        <v>1694.41576</v>
      </c>
      <c r="C51" s="65">
        <f>C52+C53</f>
        <v>16</v>
      </c>
      <c r="D51" s="62">
        <f t="shared" si="2"/>
        <v>0.9442782803200555</v>
      </c>
    </row>
    <row r="52" spans="1:4" ht="12.75">
      <c r="A52" s="69" t="s">
        <v>28</v>
      </c>
      <c r="B52" s="63">
        <v>65</v>
      </c>
      <c r="C52" s="63">
        <v>16</v>
      </c>
      <c r="D52" s="62">
        <f t="shared" si="2"/>
        <v>24.615384615384617</v>
      </c>
    </row>
    <row r="53" spans="1:4" ht="12.75">
      <c r="A53" s="69" t="s">
        <v>16</v>
      </c>
      <c r="B53" s="63">
        <v>1629.41576</v>
      </c>
      <c r="C53" s="63">
        <v>0</v>
      </c>
      <c r="D53" s="62">
        <f t="shared" si="2"/>
        <v>0</v>
      </c>
    </row>
    <row r="54" spans="1:4" ht="12.75">
      <c r="A54" s="60" t="s">
        <v>70</v>
      </c>
      <c r="B54" s="65">
        <f>B55+B56+B57</f>
        <v>1425.54877</v>
      </c>
      <c r="C54" s="65">
        <f>C55+C56+C57</f>
        <v>154.26226</v>
      </c>
      <c r="D54" s="62">
        <f t="shared" si="2"/>
        <v>10.821254470304792</v>
      </c>
    </row>
    <row r="55" spans="1:4" ht="12.75">
      <c r="A55" s="69" t="s">
        <v>15</v>
      </c>
      <c r="B55" s="63">
        <v>403.2</v>
      </c>
      <c r="C55" s="63">
        <v>45.84452</v>
      </c>
      <c r="D55" s="62">
        <f t="shared" si="2"/>
        <v>11.370168650793651</v>
      </c>
    </row>
    <row r="56" spans="1:4" ht="12.75">
      <c r="A56" s="59" t="s">
        <v>8</v>
      </c>
      <c r="B56" s="63">
        <v>0.1</v>
      </c>
      <c r="C56" s="63">
        <v>0</v>
      </c>
      <c r="D56" s="62">
        <f t="shared" si="2"/>
        <v>0</v>
      </c>
    </row>
    <row r="57" spans="1:4" ht="12.75">
      <c r="A57" s="69" t="s">
        <v>6</v>
      </c>
      <c r="B57" s="63">
        <v>1022.24877</v>
      </c>
      <c r="C57" s="63">
        <v>108.41774</v>
      </c>
      <c r="D57" s="62">
        <f t="shared" si="2"/>
        <v>10.605807821123618</v>
      </c>
    </row>
    <row r="58" spans="1:4" ht="14.25" customHeight="1" hidden="1">
      <c r="A58" s="8" t="s">
        <v>141</v>
      </c>
      <c r="B58" s="54" t="e">
        <f>#REF!</f>
        <v>#REF!</v>
      </c>
      <c r="C58" s="54" t="e">
        <f>#REF!</f>
        <v>#REF!</v>
      </c>
      <c r="D58" s="48">
        <v>0</v>
      </c>
    </row>
    <row r="59" spans="1:5" ht="15.75">
      <c r="A59" s="4" t="s">
        <v>0</v>
      </c>
      <c r="B59" s="49">
        <f>B39-B40</f>
        <v>0</v>
      </c>
      <c r="C59" s="49">
        <f>C39-C40</f>
        <v>9.408839999999941</v>
      </c>
      <c r="D59" s="55"/>
      <c r="E59" s="1"/>
    </row>
    <row r="60" spans="1:4" ht="15">
      <c r="A60" s="4"/>
      <c r="B60" s="49"/>
      <c r="C60" s="49"/>
      <c r="D60" s="55"/>
    </row>
    <row r="61" spans="1:4" ht="15.75">
      <c r="A61" s="1" t="s">
        <v>175</v>
      </c>
      <c r="B61" s="1"/>
      <c r="C61" s="1"/>
      <c r="D61" s="1"/>
    </row>
    <row r="62" spans="1:4" ht="15.75">
      <c r="A62" s="1" t="s">
        <v>89</v>
      </c>
      <c r="B62" s="1"/>
      <c r="C62" s="1" t="s">
        <v>176</v>
      </c>
      <c r="D62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1"/>
  <rowBreaks count="1" manualBreakCount="1">
    <brk id="39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1"/>
  <sheetViews>
    <sheetView view="pageBreakPreview" zoomScale="120" zoomScaleSheetLayoutView="120" zoomScalePageLayoutView="0" workbookViewId="0" topLeftCell="A48">
      <pane xSplit="1" topLeftCell="B1" activePane="topRight" state="frozen"/>
      <selection pane="topLeft" activeCell="A1" sqref="A1"/>
      <selection pane="topRight" activeCell="D39" sqref="D39"/>
    </sheetView>
  </sheetViews>
  <sheetFormatPr defaultColWidth="9.00390625" defaultRowHeight="12.75"/>
  <cols>
    <col min="1" max="1" width="88.75390625" style="36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73" t="s">
        <v>71</v>
      </c>
      <c r="B1" s="73"/>
      <c r="C1" s="73"/>
      <c r="D1" s="73"/>
    </row>
    <row r="2" spans="1:4" ht="15.75">
      <c r="A2" s="73" t="s">
        <v>108</v>
      </c>
      <c r="B2" s="73"/>
      <c r="C2" s="73"/>
      <c r="D2" s="73"/>
    </row>
    <row r="3" spans="1:4" ht="15.75">
      <c r="A3" s="73" t="s">
        <v>186</v>
      </c>
      <c r="B3" s="73"/>
      <c r="C3" s="73"/>
      <c r="D3" s="73"/>
    </row>
    <row r="4" spans="1:4" ht="9.75" customHeight="1">
      <c r="A4" s="29"/>
      <c r="B4" s="29"/>
      <c r="C4" s="29"/>
      <c r="D4" s="29"/>
    </row>
    <row r="5" spans="1:4" ht="35.25" customHeight="1">
      <c r="A5" s="41" t="s">
        <v>2</v>
      </c>
      <c r="B5" s="30" t="s">
        <v>184</v>
      </c>
      <c r="C5" s="30" t="s">
        <v>187</v>
      </c>
      <c r="D5" s="42" t="s">
        <v>3</v>
      </c>
    </row>
    <row r="6" spans="1:4" ht="14.25" customHeight="1">
      <c r="A6" s="16">
        <v>1</v>
      </c>
      <c r="B6" s="2">
        <v>2</v>
      </c>
      <c r="C6" s="2">
        <v>3</v>
      </c>
      <c r="D6" s="17">
        <v>4</v>
      </c>
    </row>
    <row r="7" spans="1:4" ht="9.75" customHeight="1">
      <c r="A7" s="13"/>
      <c r="B7" s="14"/>
      <c r="C7" s="14"/>
      <c r="D7" s="33"/>
    </row>
    <row r="8" spans="1:4" ht="17.25" customHeight="1">
      <c r="A8" s="8" t="s">
        <v>52</v>
      </c>
      <c r="B8" s="9">
        <f>B9+B11+B12+B14+B15+B17+B18+B23+B35+B36+B37+B38</f>
        <v>36817.1</v>
      </c>
      <c r="C8" s="9">
        <f>C9+C10+C11+C12+C14+C15+C17+C18+C27+C23+C21+C29+C13+C30+C28+C33+C34+C32+C19+C22+C31+C20</f>
        <v>2061.8817799999997</v>
      </c>
      <c r="D8" s="10">
        <f aca="true" t="shared" si="0" ref="D8:D37">C8/B8*100</f>
        <v>5.60033728892281</v>
      </c>
    </row>
    <row r="9" spans="1:4" ht="14.25" customHeight="1">
      <c r="A9" s="4" t="s">
        <v>88</v>
      </c>
      <c r="B9" s="11">
        <v>28149.1</v>
      </c>
      <c r="C9" s="11">
        <v>1507.34113</v>
      </c>
      <c r="D9" s="6">
        <f t="shared" si="0"/>
        <v>5.354846620318234</v>
      </c>
    </row>
    <row r="10" spans="1:4" ht="15.75" customHeight="1" hidden="1">
      <c r="A10" s="4" t="s">
        <v>87</v>
      </c>
      <c r="B10" s="11">
        <v>0</v>
      </c>
      <c r="C10" s="11">
        <v>0</v>
      </c>
      <c r="D10" s="6" t="e">
        <f t="shared" si="0"/>
        <v>#DIV/0!</v>
      </c>
    </row>
    <row r="11" spans="1:4" ht="15.75" customHeight="1">
      <c r="A11" s="4" t="s">
        <v>116</v>
      </c>
      <c r="B11" s="11">
        <v>3847</v>
      </c>
      <c r="C11" s="11">
        <v>235.36169</v>
      </c>
      <c r="D11" s="6">
        <f t="shared" si="0"/>
        <v>6.118057967247205</v>
      </c>
    </row>
    <row r="12" spans="1:4" ht="15.75" customHeight="1">
      <c r="A12" s="4" t="s">
        <v>86</v>
      </c>
      <c r="B12" s="11">
        <v>2215</v>
      </c>
      <c r="C12" s="11">
        <v>24.18051</v>
      </c>
      <c r="D12" s="6">
        <f t="shared" si="0"/>
        <v>1.0916708803611739</v>
      </c>
    </row>
    <row r="13" spans="1:4" ht="46.5" customHeight="1" hidden="1">
      <c r="A13" s="37" t="s">
        <v>117</v>
      </c>
      <c r="B13" s="11">
        <v>0</v>
      </c>
      <c r="C13" s="11">
        <v>0</v>
      </c>
      <c r="D13" s="6">
        <v>0</v>
      </c>
    </row>
    <row r="14" spans="1:4" ht="46.5" customHeight="1">
      <c r="A14" s="4" t="s">
        <v>85</v>
      </c>
      <c r="B14" s="11">
        <v>1157</v>
      </c>
      <c r="C14" s="11">
        <v>216.83499</v>
      </c>
      <c r="D14" s="6">
        <f t="shared" si="0"/>
        <v>18.741140017286085</v>
      </c>
    </row>
    <row r="15" spans="1:4" ht="34.5" customHeight="1">
      <c r="A15" s="4" t="s">
        <v>84</v>
      </c>
      <c r="B15" s="11">
        <v>92</v>
      </c>
      <c r="C15" s="11">
        <v>1.42697</v>
      </c>
      <c r="D15" s="6">
        <f t="shared" si="0"/>
        <v>1.551054347826087</v>
      </c>
    </row>
    <row r="16" spans="1:4" ht="23.25" customHeight="1" hidden="1">
      <c r="A16" s="4" t="s">
        <v>83</v>
      </c>
      <c r="B16" s="11">
        <v>0</v>
      </c>
      <c r="C16" s="11">
        <v>0</v>
      </c>
      <c r="D16" s="6" t="e">
        <f t="shared" si="0"/>
        <v>#DIV/0!</v>
      </c>
    </row>
    <row r="17" spans="1:4" ht="31.5" customHeight="1">
      <c r="A17" s="4" t="s">
        <v>82</v>
      </c>
      <c r="B17" s="11">
        <v>380</v>
      </c>
      <c r="C17" s="38">
        <v>0</v>
      </c>
      <c r="D17" s="6">
        <f t="shared" si="0"/>
        <v>0</v>
      </c>
    </row>
    <row r="18" spans="1:4" ht="30" customHeight="1">
      <c r="A18" s="43" t="s">
        <v>53</v>
      </c>
      <c r="B18" s="11">
        <v>427</v>
      </c>
      <c r="C18" s="11">
        <v>75.23649</v>
      </c>
      <c r="D18" s="6">
        <f t="shared" si="0"/>
        <v>17.6197868852459</v>
      </c>
    </row>
    <row r="19" spans="1:4" ht="62.25" customHeight="1">
      <c r="A19" s="4" t="s">
        <v>167</v>
      </c>
      <c r="B19" s="11">
        <v>0</v>
      </c>
      <c r="C19" s="38">
        <v>1.5</v>
      </c>
      <c r="D19" s="6">
        <v>0</v>
      </c>
    </row>
    <row r="20" spans="1:4" ht="27.75" customHeight="1" hidden="1">
      <c r="A20" s="4" t="s">
        <v>185</v>
      </c>
      <c r="B20" s="11">
        <v>0</v>
      </c>
      <c r="C20" s="38">
        <v>0</v>
      </c>
      <c r="D20" s="6">
        <v>0</v>
      </c>
    </row>
    <row r="21" spans="1:4" ht="26.25" customHeight="1" hidden="1">
      <c r="A21" s="4" t="s">
        <v>81</v>
      </c>
      <c r="B21" s="11">
        <v>0</v>
      </c>
      <c r="C21" s="11">
        <v>0</v>
      </c>
      <c r="D21" s="6">
        <v>0</v>
      </c>
    </row>
    <row r="22" spans="1:4" ht="37.5" customHeight="1" hidden="1">
      <c r="A22" s="4" t="s">
        <v>169</v>
      </c>
      <c r="B22" s="11">
        <v>0</v>
      </c>
      <c r="C22" s="11">
        <v>0</v>
      </c>
      <c r="D22" s="6">
        <v>0</v>
      </c>
    </row>
    <row r="23" spans="1:4" ht="43.5" customHeight="1">
      <c r="A23" s="44" t="s">
        <v>80</v>
      </c>
      <c r="B23" s="11">
        <v>250</v>
      </c>
      <c r="C23" s="11">
        <v>0</v>
      </c>
      <c r="D23" s="6">
        <f t="shared" si="0"/>
        <v>0</v>
      </c>
    </row>
    <row r="24" spans="1:4" ht="39" customHeight="1" hidden="1">
      <c r="A24" s="4" t="s">
        <v>78</v>
      </c>
      <c r="B24" s="11">
        <v>0</v>
      </c>
      <c r="C24" s="11">
        <v>0</v>
      </c>
      <c r="D24" s="6" t="e">
        <f t="shared" si="0"/>
        <v>#DIV/0!</v>
      </c>
    </row>
    <row r="25" spans="1:4" ht="32.25" customHeight="1" hidden="1">
      <c r="A25" s="37" t="s">
        <v>92</v>
      </c>
      <c r="B25" s="11">
        <v>0</v>
      </c>
      <c r="C25" s="11"/>
      <c r="D25" s="6" t="e">
        <f t="shared" si="0"/>
        <v>#DIV/0!</v>
      </c>
    </row>
    <row r="26" spans="1:4" ht="34.5" customHeight="1" hidden="1">
      <c r="A26" s="4" t="s">
        <v>79</v>
      </c>
      <c r="B26" s="11">
        <v>0</v>
      </c>
      <c r="C26" s="11">
        <v>0</v>
      </c>
      <c r="D26" s="6" t="e">
        <f t="shared" si="0"/>
        <v>#DIV/0!</v>
      </c>
    </row>
    <row r="27" spans="1:4" ht="20.25" customHeight="1" hidden="1">
      <c r="A27" s="4" t="s">
        <v>96</v>
      </c>
      <c r="B27" s="11"/>
      <c r="C27" s="11">
        <v>0</v>
      </c>
      <c r="D27" s="6" t="e">
        <f t="shared" si="0"/>
        <v>#DIV/0!</v>
      </c>
    </row>
    <row r="28" spans="1:4" ht="51.75" customHeight="1" hidden="1">
      <c r="A28" s="4" t="s">
        <v>139</v>
      </c>
      <c r="B28" s="11">
        <v>0</v>
      </c>
      <c r="C28" s="11">
        <v>0</v>
      </c>
      <c r="D28" s="6" t="e">
        <f t="shared" si="0"/>
        <v>#DIV/0!</v>
      </c>
    </row>
    <row r="29" spans="1:4" ht="1.5" customHeight="1" hidden="1">
      <c r="A29" s="37" t="s">
        <v>92</v>
      </c>
      <c r="B29" s="11"/>
      <c r="C29" s="11"/>
      <c r="D29" s="6" t="e">
        <f t="shared" si="0"/>
        <v>#DIV/0!</v>
      </c>
    </row>
    <row r="30" spans="1:4" ht="32.25" customHeight="1" hidden="1">
      <c r="A30" s="43"/>
      <c r="B30" s="11"/>
      <c r="C30" s="11"/>
      <c r="D30" s="6" t="e">
        <f t="shared" si="0"/>
        <v>#DIV/0!</v>
      </c>
    </row>
    <row r="31" spans="1:4" ht="1.5" customHeight="1" hidden="1">
      <c r="A31" s="43" t="s">
        <v>171</v>
      </c>
      <c r="B31" s="11">
        <v>0</v>
      </c>
      <c r="C31" s="11">
        <v>0</v>
      </c>
      <c r="D31" s="6" t="e">
        <f t="shared" si="0"/>
        <v>#DIV/0!</v>
      </c>
    </row>
    <row r="32" spans="1:4" ht="66" customHeight="1" hidden="1">
      <c r="A32" s="43" t="s">
        <v>92</v>
      </c>
      <c r="B32" s="11">
        <v>0</v>
      </c>
      <c r="C32" s="11">
        <v>0</v>
      </c>
      <c r="D32" s="6" t="e">
        <f t="shared" si="0"/>
        <v>#DIV/0!</v>
      </c>
    </row>
    <row r="33" spans="1:4" ht="29.25" customHeight="1" hidden="1">
      <c r="A33" s="43" t="s">
        <v>142</v>
      </c>
      <c r="B33" s="11">
        <v>0</v>
      </c>
      <c r="C33" s="11">
        <v>0</v>
      </c>
      <c r="D33" s="6" t="e">
        <f t="shared" si="0"/>
        <v>#DIV/0!</v>
      </c>
    </row>
    <row r="34" spans="1:4" ht="13.5" customHeight="1" hidden="1">
      <c r="A34" s="43" t="s">
        <v>143</v>
      </c>
      <c r="B34" s="11">
        <v>0</v>
      </c>
      <c r="C34" s="11">
        <v>0</v>
      </c>
      <c r="D34" s="6" t="e">
        <f t="shared" si="0"/>
        <v>#DIV/0!</v>
      </c>
    </row>
    <row r="35" spans="1:4" ht="67.5" customHeight="1">
      <c r="A35" s="43" t="s">
        <v>216</v>
      </c>
      <c r="B35" s="11">
        <v>248</v>
      </c>
      <c r="C35" s="11">
        <v>0</v>
      </c>
      <c r="D35" s="6">
        <f t="shared" si="0"/>
        <v>0</v>
      </c>
    </row>
    <row r="36" spans="1:4" ht="63" customHeight="1">
      <c r="A36" s="43" t="s">
        <v>217</v>
      </c>
      <c r="B36" s="11">
        <v>2</v>
      </c>
      <c r="C36" s="11">
        <v>0</v>
      </c>
      <c r="D36" s="6">
        <f t="shared" si="0"/>
        <v>0</v>
      </c>
    </row>
    <row r="37" spans="1:4" ht="67.5" customHeight="1">
      <c r="A37" s="43" t="s">
        <v>218</v>
      </c>
      <c r="B37" s="11">
        <v>50</v>
      </c>
      <c r="C37" s="11">
        <v>0</v>
      </c>
      <c r="D37" s="6">
        <f t="shared" si="0"/>
        <v>0</v>
      </c>
    </row>
    <row r="38" spans="1:4" ht="67.5" customHeight="1">
      <c r="A38" s="43" t="s">
        <v>219</v>
      </c>
      <c r="B38" s="11">
        <v>0</v>
      </c>
      <c r="C38" s="11">
        <v>0</v>
      </c>
      <c r="D38" s="6">
        <v>0</v>
      </c>
    </row>
    <row r="39" spans="1:4" ht="18.75" customHeight="1">
      <c r="A39" s="8" t="s">
        <v>4</v>
      </c>
      <c r="B39" s="24">
        <f>B41+B48+B57+B58+B59+B60+B63+B64</f>
        <v>106685.03048000002</v>
      </c>
      <c r="C39" s="24">
        <f>C40+C41+C45+C42+C43+C46+C51+C53+C54+C47+C52+C44+C57+C56+C60+C49+C48+C50+C55+C62+C64+C58+C61+C59</f>
        <v>0</v>
      </c>
      <c r="D39" s="10">
        <f>C39/B39*100</f>
        <v>0</v>
      </c>
    </row>
    <row r="40" spans="1:4" ht="51" customHeight="1" hidden="1">
      <c r="A40" s="4" t="s">
        <v>54</v>
      </c>
      <c r="B40" s="31">
        <v>0</v>
      </c>
      <c r="C40" s="31">
        <v>0</v>
      </c>
      <c r="D40" s="6">
        <v>0</v>
      </c>
    </row>
    <row r="41" spans="1:6" ht="39" customHeight="1">
      <c r="A41" s="4" t="s">
        <v>74</v>
      </c>
      <c r="B41" s="31">
        <v>5777.61157</v>
      </c>
      <c r="C41" s="31">
        <v>0</v>
      </c>
      <c r="D41" s="6">
        <f>C41/B41*100</f>
        <v>0</v>
      </c>
      <c r="F41" s="6"/>
    </row>
    <row r="42" spans="1:4" ht="39" customHeight="1" hidden="1">
      <c r="A42" s="4" t="s">
        <v>75</v>
      </c>
      <c r="B42" s="31"/>
      <c r="C42" s="31"/>
      <c r="D42" s="6" t="e">
        <f aca="true" t="shared" si="1" ref="D42:D64">C42/B42*100</f>
        <v>#DIV/0!</v>
      </c>
    </row>
    <row r="43" spans="1:4" ht="30.75" customHeight="1" hidden="1">
      <c r="A43" s="4" t="s">
        <v>76</v>
      </c>
      <c r="B43" s="31"/>
      <c r="C43" s="31"/>
      <c r="D43" s="6" t="e">
        <f t="shared" si="1"/>
        <v>#DIV/0!</v>
      </c>
    </row>
    <row r="44" spans="1:4" ht="43.5" customHeight="1" hidden="1">
      <c r="A44" s="4" t="s">
        <v>113</v>
      </c>
      <c r="B44" s="31"/>
      <c r="C44" s="31"/>
      <c r="D44" s="6" t="e">
        <f t="shared" si="1"/>
        <v>#DIV/0!</v>
      </c>
    </row>
    <row r="45" spans="1:4" ht="38.25" customHeight="1" hidden="1">
      <c r="A45" s="4" t="s">
        <v>77</v>
      </c>
      <c r="B45" s="31"/>
      <c r="C45" s="31"/>
      <c r="D45" s="6" t="e">
        <f t="shared" si="1"/>
        <v>#DIV/0!</v>
      </c>
    </row>
    <row r="46" spans="1:4" ht="27" customHeight="1" hidden="1">
      <c r="A46" s="39" t="s">
        <v>110</v>
      </c>
      <c r="B46" s="31"/>
      <c r="C46" s="31"/>
      <c r="D46" s="6" t="e">
        <f t="shared" si="1"/>
        <v>#DIV/0!</v>
      </c>
    </row>
    <row r="47" spans="1:4" ht="37.5" customHeight="1" hidden="1">
      <c r="A47" s="4" t="s">
        <v>91</v>
      </c>
      <c r="B47" s="31"/>
      <c r="C47" s="31"/>
      <c r="D47" s="6" t="e">
        <f t="shared" si="1"/>
        <v>#DIV/0!</v>
      </c>
    </row>
    <row r="48" spans="1:4" ht="45" customHeight="1">
      <c r="A48" s="4" t="s">
        <v>164</v>
      </c>
      <c r="B48" s="31">
        <v>98817.56892</v>
      </c>
      <c r="C48" s="31">
        <v>0</v>
      </c>
      <c r="D48" s="6">
        <f t="shared" si="1"/>
        <v>0</v>
      </c>
    </row>
    <row r="49" spans="1:4" ht="49.5" customHeight="1" hidden="1">
      <c r="A49" s="4" t="s">
        <v>144</v>
      </c>
      <c r="B49" s="31"/>
      <c r="C49" s="31"/>
      <c r="D49" s="6" t="e">
        <f t="shared" si="1"/>
        <v>#DIV/0!</v>
      </c>
    </row>
    <row r="50" spans="1:4" ht="104.25" customHeight="1" hidden="1">
      <c r="A50" s="39" t="s">
        <v>146</v>
      </c>
      <c r="B50" s="31"/>
      <c r="C50" s="31"/>
      <c r="D50" s="6" t="e">
        <f t="shared" si="1"/>
        <v>#DIV/0!</v>
      </c>
    </row>
    <row r="51" spans="1:4" ht="63" customHeight="1" hidden="1">
      <c r="A51" s="4" t="s">
        <v>133</v>
      </c>
      <c r="B51" s="31"/>
      <c r="C51" s="31"/>
      <c r="D51" s="6" t="e">
        <f t="shared" si="1"/>
        <v>#DIV/0!</v>
      </c>
    </row>
    <row r="52" spans="1:4" ht="79.5" customHeight="1" hidden="1">
      <c r="A52" s="4" t="s">
        <v>93</v>
      </c>
      <c r="B52" s="31"/>
      <c r="C52" s="31"/>
      <c r="D52" s="6" t="e">
        <f t="shared" si="1"/>
        <v>#DIV/0!</v>
      </c>
    </row>
    <row r="53" spans="1:4" ht="42" customHeight="1" hidden="1">
      <c r="A53" s="4" t="s">
        <v>55</v>
      </c>
      <c r="B53" s="31"/>
      <c r="C53" s="31"/>
      <c r="D53" s="6" t="e">
        <f t="shared" si="1"/>
        <v>#DIV/0!</v>
      </c>
    </row>
    <row r="54" spans="1:8" ht="30.75" customHeight="1" hidden="1">
      <c r="A54" s="4" t="s">
        <v>56</v>
      </c>
      <c r="B54" s="31"/>
      <c r="C54" s="31"/>
      <c r="D54" s="6" t="e">
        <f t="shared" si="1"/>
        <v>#DIV/0!</v>
      </c>
      <c r="H54" s="10"/>
    </row>
    <row r="55" spans="1:8" ht="60" customHeight="1" hidden="1">
      <c r="A55" s="4" t="s">
        <v>152</v>
      </c>
      <c r="B55" s="31"/>
      <c r="C55" s="31"/>
      <c r="D55" s="6" t="e">
        <f t="shared" si="1"/>
        <v>#DIV/0!</v>
      </c>
      <c r="H55" s="10"/>
    </row>
    <row r="56" spans="1:8" ht="46.5" customHeight="1" hidden="1">
      <c r="A56" s="4" t="s">
        <v>151</v>
      </c>
      <c r="B56" s="31"/>
      <c r="C56" s="31"/>
      <c r="D56" s="6" t="e">
        <f t="shared" si="1"/>
        <v>#DIV/0!</v>
      </c>
      <c r="H56" s="10"/>
    </row>
    <row r="57" spans="1:8" ht="51" customHeight="1">
      <c r="A57" s="4" t="s">
        <v>220</v>
      </c>
      <c r="B57" s="31">
        <v>1730.40876</v>
      </c>
      <c r="C57" s="31">
        <v>0</v>
      </c>
      <c r="D57" s="6">
        <f t="shared" si="1"/>
        <v>0</v>
      </c>
      <c r="H57" s="10"/>
    </row>
    <row r="58" spans="1:8" ht="39" customHeight="1">
      <c r="A58" s="4" t="s">
        <v>221</v>
      </c>
      <c r="B58" s="31">
        <v>100.57553</v>
      </c>
      <c r="C58" s="31">
        <v>0</v>
      </c>
      <c r="D58" s="6">
        <f t="shared" si="1"/>
        <v>0</v>
      </c>
      <c r="H58" s="10"/>
    </row>
    <row r="59" spans="1:8" ht="50.25" customHeight="1">
      <c r="A59" s="4" t="s">
        <v>179</v>
      </c>
      <c r="B59" s="31">
        <v>63.2547</v>
      </c>
      <c r="C59" s="31">
        <v>0</v>
      </c>
      <c r="D59" s="6">
        <f t="shared" si="1"/>
        <v>0</v>
      </c>
      <c r="H59" s="10"/>
    </row>
    <row r="60" spans="1:8" ht="42.75" customHeight="1" hidden="1">
      <c r="A60" s="4" t="s">
        <v>177</v>
      </c>
      <c r="B60" s="31">
        <v>0</v>
      </c>
      <c r="C60" s="31">
        <v>0</v>
      </c>
      <c r="D60" s="6" t="e">
        <f t="shared" si="1"/>
        <v>#DIV/0!</v>
      </c>
      <c r="H60" s="10"/>
    </row>
    <row r="61" spans="1:8" ht="61.5" customHeight="1" hidden="1">
      <c r="A61" s="4" t="s">
        <v>180</v>
      </c>
      <c r="B61" s="31">
        <v>0</v>
      </c>
      <c r="C61" s="31">
        <v>0</v>
      </c>
      <c r="D61" s="6">
        <v>0</v>
      </c>
      <c r="H61" s="10"/>
    </row>
    <row r="62" spans="1:8" ht="93.75" customHeight="1" hidden="1">
      <c r="A62" s="4" t="s">
        <v>173</v>
      </c>
      <c r="B62" s="31">
        <v>0</v>
      </c>
      <c r="C62" s="31">
        <v>0</v>
      </c>
      <c r="D62" s="6" t="e">
        <f t="shared" si="1"/>
        <v>#DIV/0!</v>
      </c>
      <c r="H62" s="10"/>
    </row>
    <row r="63" spans="1:8" ht="108" customHeight="1">
      <c r="A63" s="4" t="s">
        <v>222</v>
      </c>
      <c r="B63" s="31">
        <v>20</v>
      </c>
      <c r="C63" s="31">
        <v>0</v>
      </c>
      <c r="D63" s="6">
        <f t="shared" si="1"/>
        <v>0</v>
      </c>
      <c r="H63" s="10"/>
    </row>
    <row r="64" spans="1:8" ht="37.5" customHeight="1">
      <c r="A64" s="4" t="s">
        <v>223</v>
      </c>
      <c r="B64" s="31">
        <v>175.611</v>
      </c>
      <c r="C64" s="31">
        <v>0</v>
      </c>
      <c r="D64" s="6">
        <f t="shared" si="1"/>
        <v>0</v>
      </c>
      <c r="H64" s="10"/>
    </row>
    <row r="65" spans="1:8" ht="82.5" customHeight="1" hidden="1">
      <c r="A65" s="4" t="s">
        <v>180</v>
      </c>
      <c r="B65" s="31">
        <v>0</v>
      </c>
      <c r="C65" s="31"/>
      <c r="D65" s="6"/>
      <c r="H65" s="10"/>
    </row>
    <row r="66" spans="1:4" ht="14.25">
      <c r="A66" s="8" t="s">
        <v>1</v>
      </c>
      <c r="B66" s="47">
        <f>B39+B8</f>
        <v>143502.13048000002</v>
      </c>
      <c r="C66" s="47">
        <f>C39+C8</f>
        <v>2061.8817799999997</v>
      </c>
      <c r="D66" s="48">
        <f>C66/B66*100</f>
        <v>1.436830082663731</v>
      </c>
    </row>
    <row r="67" spans="1:4" ht="14.25">
      <c r="A67" s="8" t="s">
        <v>148</v>
      </c>
      <c r="B67" s="47">
        <f>B68+B73+B77+B81+B85</f>
        <v>144975.18209000002</v>
      </c>
      <c r="C67" s="47">
        <f>C68+C73+C77+C81+C85</f>
        <v>879.75454</v>
      </c>
      <c r="D67" s="48">
        <f>C67/B67*100</f>
        <v>0.6068311329685738</v>
      </c>
    </row>
    <row r="68" spans="1:4" ht="13.5" customHeight="1">
      <c r="A68" s="60" t="s">
        <v>17</v>
      </c>
      <c r="B68" s="61">
        <f>B69+B70+B71+B72</f>
        <v>5927.876</v>
      </c>
      <c r="C68" s="61">
        <f>C69+C70+C71+C72</f>
        <v>107.85535999999999</v>
      </c>
      <c r="D68" s="62">
        <f aca="true" t="shared" si="2" ref="D68:D86">C68/B68*100</f>
        <v>1.8194604610487803</v>
      </c>
    </row>
    <row r="69" spans="1:4" ht="25.5">
      <c r="A69" s="69" t="s">
        <v>9</v>
      </c>
      <c r="B69" s="63">
        <v>5449.1</v>
      </c>
      <c r="C69" s="63">
        <v>97.09884</v>
      </c>
      <c r="D69" s="62">
        <f t="shared" si="2"/>
        <v>1.7819243544805563</v>
      </c>
    </row>
    <row r="70" spans="1:4" ht="12.75">
      <c r="A70" s="68" t="s">
        <v>29</v>
      </c>
      <c r="B70" s="63">
        <v>68.276</v>
      </c>
      <c r="C70" s="63">
        <v>0</v>
      </c>
      <c r="D70" s="62">
        <f t="shared" si="2"/>
        <v>0</v>
      </c>
    </row>
    <row r="71" spans="1:4" ht="12.75">
      <c r="A71" s="68" t="s">
        <v>12</v>
      </c>
      <c r="B71" s="63">
        <v>50</v>
      </c>
      <c r="C71" s="63">
        <v>0</v>
      </c>
      <c r="D71" s="62">
        <f t="shared" si="2"/>
        <v>0</v>
      </c>
    </row>
    <row r="72" spans="1:4" ht="14.25" customHeight="1">
      <c r="A72" s="69" t="s">
        <v>7</v>
      </c>
      <c r="B72" s="63">
        <v>360.5</v>
      </c>
      <c r="C72" s="63">
        <v>10.75652</v>
      </c>
      <c r="D72" s="62">
        <f t="shared" si="2"/>
        <v>2.9837780859916783</v>
      </c>
    </row>
    <row r="73" spans="1:4" ht="12.75">
      <c r="A73" s="60" t="s">
        <v>47</v>
      </c>
      <c r="B73" s="65">
        <f>B74+B75+B76</f>
        <v>790.2</v>
      </c>
      <c r="C73" s="65">
        <f>C74+C75+C76</f>
        <v>0</v>
      </c>
      <c r="D73" s="62">
        <f t="shared" si="2"/>
        <v>0</v>
      </c>
    </row>
    <row r="74" spans="1:4" ht="12.75">
      <c r="A74" s="69" t="s">
        <v>183</v>
      </c>
      <c r="B74" s="63">
        <v>0.1</v>
      </c>
      <c r="C74" s="63">
        <v>0</v>
      </c>
      <c r="D74" s="62">
        <f t="shared" si="2"/>
        <v>0</v>
      </c>
    </row>
    <row r="75" spans="1:4" ht="25.5">
      <c r="A75" s="69" t="s">
        <v>149</v>
      </c>
      <c r="B75" s="63">
        <v>170.1</v>
      </c>
      <c r="C75" s="63">
        <v>0</v>
      </c>
      <c r="D75" s="62">
        <f t="shared" si="2"/>
        <v>0</v>
      </c>
    </row>
    <row r="76" spans="1:4" ht="12.75">
      <c r="A76" s="69" t="s">
        <v>189</v>
      </c>
      <c r="B76" s="63">
        <v>620</v>
      </c>
      <c r="C76" s="63">
        <v>0</v>
      </c>
      <c r="D76" s="62">
        <f t="shared" si="2"/>
        <v>0</v>
      </c>
    </row>
    <row r="77" spans="1:4" ht="12.75">
      <c r="A77" s="60" t="s">
        <v>11</v>
      </c>
      <c r="B77" s="65">
        <f>B78+B79+B80</f>
        <v>115531.31645</v>
      </c>
      <c r="C77" s="65">
        <f>C78+C79+C80</f>
        <v>0</v>
      </c>
      <c r="D77" s="62">
        <f t="shared" si="2"/>
        <v>0</v>
      </c>
    </row>
    <row r="78" spans="1:4" ht="12.75">
      <c r="A78" s="69" t="s">
        <v>50</v>
      </c>
      <c r="B78" s="63">
        <v>64.5456</v>
      </c>
      <c r="C78" s="63">
        <v>0</v>
      </c>
      <c r="D78" s="62">
        <f t="shared" si="2"/>
        <v>0</v>
      </c>
    </row>
    <row r="79" spans="1:4" ht="12.75">
      <c r="A79" s="69" t="s">
        <v>28</v>
      </c>
      <c r="B79" s="63">
        <v>112414.254</v>
      </c>
      <c r="C79" s="63">
        <v>0</v>
      </c>
      <c r="D79" s="62">
        <f t="shared" si="2"/>
        <v>0</v>
      </c>
    </row>
    <row r="80" spans="1:4" ht="12.75">
      <c r="A80" s="69" t="s">
        <v>16</v>
      </c>
      <c r="B80" s="63">
        <v>3052.51685</v>
      </c>
      <c r="C80" s="63">
        <v>0</v>
      </c>
      <c r="D80" s="62">
        <f t="shared" si="2"/>
        <v>0</v>
      </c>
    </row>
    <row r="81" spans="1:4" ht="12.75">
      <c r="A81" s="60" t="s">
        <v>150</v>
      </c>
      <c r="B81" s="65">
        <f>B82+B83+B84</f>
        <v>22406.58964</v>
      </c>
      <c r="C81" s="65">
        <f>C82+C83+C84</f>
        <v>745.30646</v>
      </c>
      <c r="D81" s="62">
        <f t="shared" si="2"/>
        <v>3.326282455182234</v>
      </c>
    </row>
    <row r="82" spans="1:4" ht="12.75">
      <c r="A82" s="69" t="s">
        <v>15</v>
      </c>
      <c r="B82" s="63">
        <v>537.6</v>
      </c>
      <c r="C82" s="63">
        <v>42.04546</v>
      </c>
      <c r="D82" s="62">
        <f t="shared" si="2"/>
        <v>7.820956101190475</v>
      </c>
    </row>
    <row r="83" spans="1:4" ht="12.75">
      <c r="A83" s="59" t="s">
        <v>8</v>
      </c>
      <c r="B83" s="63">
        <v>6493.05161</v>
      </c>
      <c r="C83" s="63">
        <v>0</v>
      </c>
      <c r="D83" s="62">
        <f t="shared" si="2"/>
        <v>0</v>
      </c>
    </row>
    <row r="84" spans="1:4" ht="12.75">
      <c r="A84" s="69" t="s">
        <v>6</v>
      </c>
      <c r="B84" s="63">
        <v>15375.93803</v>
      </c>
      <c r="C84" s="63">
        <v>703.261</v>
      </c>
      <c r="D84" s="62">
        <f t="shared" si="2"/>
        <v>4.573776238092708</v>
      </c>
    </row>
    <row r="85" spans="1:4" ht="12.75">
      <c r="A85" s="60" t="s">
        <v>141</v>
      </c>
      <c r="B85" s="65">
        <f>B86</f>
        <v>319.2</v>
      </c>
      <c r="C85" s="65">
        <f>C86</f>
        <v>26.59272</v>
      </c>
      <c r="D85" s="62">
        <f t="shared" si="2"/>
        <v>8.331052631578947</v>
      </c>
    </row>
    <row r="86" spans="1:4" ht="15" customHeight="1">
      <c r="A86" s="69" t="s">
        <v>10</v>
      </c>
      <c r="B86" s="63">
        <v>319.2</v>
      </c>
      <c r="C86" s="63">
        <v>26.59272</v>
      </c>
      <c r="D86" s="62">
        <f t="shared" si="2"/>
        <v>8.331052631578947</v>
      </c>
    </row>
    <row r="87" spans="1:4" ht="14.25" customHeight="1">
      <c r="A87" s="4" t="s">
        <v>0</v>
      </c>
      <c r="B87" s="49">
        <f>B66-B67</f>
        <v>-1473.051609999995</v>
      </c>
      <c r="C87" s="49">
        <f>C66-C67</f>
        <v>1182.1272399999998</v>
      </c>
      <c r="D87" s="55"/>
    </row>
    <row r="88" spans="1:4" ht="14.25" customHeight="1">
      <c r="A88" s="3"/>
      <c r="B88" s="5"/>
      <c r="C88" s="5"/>
      <c r="D88" s="6"/>
    </row>
    <row r="89" spans="1:5" ht="14.25" customHeight="1">
      <c r="A89" s="1" t="s">
        <v>175</v>
      </c>
      <c r="B89" s="1"/>
      <c r="C89" s="1"/>
      <c r="D89" s="1"/>
      <c r="E89" s="1"/>
    </row>
    <row r="90" spans="1:4" ht="15.75">
      <c r="A90" s="1" t="s">
        <v>89</v>
      </c>
      <c r="B90" s="1"/>
      <c r="C90" s="1" t="s">
        <v>176</v>
      </c>
      <c r="D90" s="1"/>
    </row>
    <row r="91" ht="12.75">
      <c r="A91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fitToHeight="1" fitToWidth="1" horizontalDpi="600" verticalDpi="600" orientation="portrait" paperSize="9" scale="53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Специалсит</cp:lastModifiedBy>
  <cp:lastPrinted>2024-02-05T11:50:02Z</cp:lastPrinted>
  <dcterms:created xsi:type="dcterms:W3CDTF">2007-03-05T11:59:24Z</dcterms:created>
  <dcterms:modified xsi:type="dcterms:W3CDTF">2024-02-06T05:20:30Z</dcterms:modified>
  <cp:category/>
  <cp:version/>
  <cp:contentType/>
  <cp:contentStatus/>
</cp:coreProperties>
</file>